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PassageDrive/PCfolder/Desktop/HP掲載用/"/>
    </mc:Choice>
  </mc:AlternateContent>
  <xr:revisionPtr revIDLastSave="732" documentId="8_{6727E811-3289-4D52-8A6D-DD8FB6F75130}" xr6:coauthVersionLast="47" xr6:coauthVersionMax="47" xr10:uidLastSave="{59F0874F-8062-4A1D-A637-A502F4118B28}"/>
  <bookViews>
    <workbookView xWindow="35100" yWindow="1620" windowWidth="18045" windowHeight="1455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総括表）'!$A$1:$AL$170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26" l="1"/>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124" i="15" l="1"/>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<sst xmlns="http://schemas.openxmlformats.org/spreadsheetml/2006/main" count="4696" uniqueCount="2231">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</sst>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9">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protection locked="0"/>
    </xf>
    <xf numFmtId="0" fontId="20" fillId="2" borderId="58" xfId="0" applyFont="1" applyFill="1" applyBorder="1" applyAlignment="1" applyProtection="1">
      <alignment vertical="center" wrapText="1" shrinkToFit="1"/>
    </xf>
    <xf numFmtId="0" fontId="20" fillId="0" borderId="55" xfId="0" quotePrefix="1" applyFont="1" applyBorder="1" applyAlignment="1" applyProtection="1">
      <alignment horizontal="right" vertical="center"/>
      <protection locked="0"/>
    </xf>
    <xf numFmtId="0" fontId="20" fillId="2" borderId="52"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2"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3" xfId="0" applyNumberFormat="1" applyFont="1" applyBorder="1" applyAlignment="1" applyProtection="1">
      <alignment horizontal="left" vertical="center" wrapText="1" shrinkToFit="1"/>
      <protection locked="0"/>
    </xf>
    <xf numFmtId="176" fontId="64" fillId="0" borderId="56" xfId="0" applyNumberFormat="1" applyFont="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center" vertical="center" shrinkToFit="1"/>
      <protection locked="0"/>
    </xf>
    <xf numFmtId="176" fontId="20" fillId="0" borderId="58" xfId="0" applyNumberFormat="1" applyFont="1" applyBorder="1" applyAlignment="1" applyProtection="1">
      <alignment horizontal="left" vertical="center" wrapText="1" shrinkToFit="1"/>
      <protection locked="0"/>
    </xf>
    <xf numFmtId="0" fontId="95" fillId="0" borderId="138" xfId="0" applyFont="1" applyBorder="1" applyAlignment="1" applyProtection="1">
      <alignment horizontal="center" vertical="center"/>
    </xf>
    <xf numFmtId="0" fontId="95" fillId="0" borderId="145" xfId="0" applyFont="1" applyBorder="1" applyAlignment="1" applyProtection="1">
      <alignment horizontal="center" vertical="center"/>
    </xf>
    <xf numFmtId="0" fontId="95" fillId="0" borderId="144" xfId="0" applyFont="1" applyBorder="1" applyAlignment="1" applyProtection="1">
      <alignment horizontal="center" vertical="center"/>
    </xf>
    <xf numFmtId="0" fontId="96" fillId="0" borderId="146" xfId="0" applyFont="1" applyBorder="1" applyAlignment="1" applyProtection="1">
      <alignment horizontal="center" vertical="center" wrapText="1"/>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57" xfId="0" applyFont="1" applyBorder="1" applyAlignment="1" applyProtection="1">
      <alignment horizontal="center" vertical="center" shrinkToFi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2" fillId="0" borderId="95"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62" xfId="0" applyFont="1" applyFill="1" applyBorder="1" applyAlignment="1" applyProtection="1">
      <alignment horizontal="center" vertical="center"/>
    </xf>
    <xf numFmtId="0" fontId="16" fillId="2" borderId="109" xfId="0" applyFont="1" applyFill="1" applyBorder="1" applyAlignment="1" applyProtection="1">
      <alignment horizontal="center" vertical="center"/>
    </xf>
    <xf numFmtId="0" fontId="16" fillId="2" borderId="159"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35"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4" xfId="0" applyFont="1" applyBorder="1" applyAlignment="1" applyProtection="1">
      <alignment horizontal="center" vertical="center" wrapText="1"/>
      <protection hidden="1"/>
    </xf>
    <xf numFmtId="0" fontId="26" fillId="2" borderId="62" xfId="0" applyFont="1" applyFill="1" applyBorder="1" applyAlignment="1" applyProtection="1">
      <alignment horizontal="center" vertical="center" wrapText="1"/>
    </xf>
    <xf numFmtId="0" fontId="26" fillId="2" borderId="80"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zoomScale="80" zoomScaleNormal="100" zoomScaleSheetLayoutView="80" workbookViewId="0">
      <selection activeCell="AC2045" sqref="AC2045"/>
    </sheetView>
  </sheetViews>
  <sheetFormatPr defaultColWidth="9" defaultRowHeight="20.100000000000001" customHeight="1"/>
  <cols>
    <col min="1" max="1" width="4.5" style="128" customWidth="1"/>
    <col min="2" max="2" width="11" style="128" customWidth="1"/>
    <col min="3" max="12" width="2.5" style="422" customWidth="1"/>
    <col min="13" max="17" width="2.75" style="423" customWidth="1"/>
    <col min="18" max="22" width="2.5" style="423" customWidth="1"/>
    <col min="23" max="23" width="14.125" style="423" customWidth="1"/>
    <col min="24" max="24" width="25" style="423" customWidth="1"/>
    <col min="25" max="25" width="30.75" style="423"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43" t="s">
        <v>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c r="AC3" s="132"/>
    </row>
    <row r="4" spans="1:29" s="131" customFormat="1" ht="30.75" customHeight="1">
      <c r="A4" s="544" t="s">
        <v>3</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42" t="s">
        <v>4</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43" t="s">
        <v>5</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7" t="s">
        <v>8</v>
      </c>
      <c r="C18" s="518"/>
      <c r="D18" s="518"/>
      <c r="E18" s="518"/>
      <c r="F18" s="519"/>
      <c r="G18" s="556"/>
      <c r="H18" s="557"/>
      <c r="I18" s="557"/>
      <c r="J18" s="557"/>
      <c r="K18" s="557"/>
      <c r="L18" s="557"/>
      <c r="M18" s="557"/>
      <c r="N18" s="557"/>
      <c r="O18" s="557"/>
      <c r="P18" s="558"/>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20" t="s">
        <v>12</v>
      </c>
      <c r="D22" s="520"/>
      <c r="E22" s="520"/>
      <c r="F22" s="520"/>
      <c r="G22" s="520"/>
      <c r="H22" s="520"/>
      <c r="I22" s="520"/>
      <c r="J22" s="520"/>
      <c r="K22" s="520"/>
      <c r="L22" s="521"/>
      <c r="M22" s="559"/>
      <c r="N22" s="560"/>
      <c r="O22" s="560"/>
      <c r="P22" s="560"/>
      <c r="Q22" s="560"/>
      <c r="R22" s="560"/>
      <c r="S22" s="560"/>
      <c r="T22" s="560"/>
      <c r="U22" s="560"/>
      <c r="V22" s="560"/>
      <c r="W22" s="561"/>
      <c r="X22" s="562"/>
      <c r="Y22" s="133"/>
      <c r="Z22" s="133"/>
      <c r="AA22" s="133"/>
    </row>
    <row r="23" spans="1:31" ht="20.100000000000001" customHeight="1" thickBot="1">
      <c r="A23" s="133"/>
      <c r="B23" s="138"/>
      <c r="C23" s="520" t="s">
        <v>13</v>
      </c>
      <c r="D23" s="520"/>
      <c r="E23" s="520"/>
      <c r="F23" s="520"/>
      <c r="G23" s="520"/>
      <c r="H23" s="520"/>
      <c r="I23" s="520"/>
      <c r="J23" s="520"/>
      <c r="K23" s="520"/>
      <c r="L23" s="521"/>
      <c r="M23" s="522"/>
      <c r="N23" s="523"/>
      <c r="O23" s="523"/>
      <c r="P23" s="523"/>
      <c r="Q23" s="523"/>
      <c r="R23" s="523"/>
      <c r="S23" s="523"/>
      <c r="T23" s="523"/>
      <c r="U23" s="527"/>
      <c r="V23" s="527"/>
      <c r="W23" s="528"/>
      <c r="X23" s="529"/>
      <c r="Y23" s="133"/>
      <c r="Z23" s="133"/>
      <c r="AA23" s="133"/>
      <c r="AC23" s="129" t="s">
        <v>14</v>
      </c>
    </row>
    <row r="24" spans="1:31" ht="20.100000000000001" customHeight="1" thickBot="1">
      <c r="A24" s="133"/>
      <c r="B24" s="137" t="s">
        <v>15</v>
      </c>
      <c r="C24" s="520" t="s">
        <v>16</v>
      </c>
      <c r="D24" s="520"/>
      <c r="E24" s="520"/>
      <c r="F24" s="520"/>
      <c r="G24" s="520"/>
      <c r="H24" s="520"/>
      <c r="I24" s="520"/>
      <c r="J24" s="520"/>
      <c r="K24" s="520"/>
      <c r="L24" s="521"/>
      <c r="M24" s="424"/>
      <c r="N24" s="425"/>
      <c r="O24" s="426"/>
      <c r="P24" s="139" t="s">
        <v>17</v>
      </c>
      <c r="Q24" s="426"/>
      <c r="R24" s="426"/>
      <c r="S24" s="426"/>
      <c r="T24" s="427"/>
      <c r="U24" s="140"/>
      <c r="V24" s="141"/>
      <c r="W24" s="141"/>
      <c r="X24" s="141"/>
      <c r="Y24" s="133"/>
      <c r="Z24" s="133"/>
      <c r="AA24" s="133"/>
      <c r="AC24" s="129" t="str">
        <f>CONCATENATE(M24,N24,O24,P24,Q24,R24,S24,T24)</f>
        <v>－</v>
      </c>
    </row>
    <row r="25" spans="1:31" ht="20.100000000000001" customHeight="1">
      <c r="A25" s="133"/>
      <c r="B25" s="142"/>
      <c r="C25" s="520" t="s">
        <v>18</v>
      </c>
      <c r="D25" s="520"/>
      <c r="E25" s="520"/>
      <c r="F25" s="520"/>
      <c r="G25" s="520"/>
      <c r="H25" s="520"/>
      <c r="I25" s="520"/>
      <c r="J25" s="520"/>
      <c r="K25" s="520"/>
      <c r="L25" s="521"/>
      <c r="M25" s="522"/>
      <c r="N25" s="523"/>
      <c r="O25" s="523"/>
      <c r="P25" s="523"/>
      <c r="Q25" s="523"/>
      <c r="R25" s="523"/>
      <c r="S25" s="523"/>
      <c r="T25" s="523"/>
      <c r="U25" s="524"/>
      <c r="V25" s="524"/>
      <c r="W25" s="525"/>
      <c r="X25" s="526"/>
      <c r="Y25" s="133"/>
      <c r="Z25" s="133"/>
      <c r="AA25" s="133"/>
    </row>
    <row r="26" spans="1:31" ht="20.100000000000001" customHeight="1">
      <c r="A26" s="133"/>
      <c r="B26" s="138"/>
      <c r="C26" s="520" t="s">
        <v>19</v>
      </c>
      <c r="D26" s="520"/>
      <c r="E26" s="520"/>
      <c r="F26" s="520"/>
      <c r="G26" s="520"/>
      <c r="H26" s="520"/>
      <c r="I26" s="520"/>
      <c r="J26" s="520"/>
      <c r="K26" s="520"/>
      <c r="L26" s="521"/>
      <c r="M26" s="522"/>
      <c r="N26" s="523"/>
      <c r="O26" s="523"/>
      <c r="P26" s="523"/>
      <c r="Q26" s="523"/>
      <c r="R26" s="523"/>
      <c r="S26" s="523"/>
      <c r="T26" s="523"/>
      <c r="U26" s="523"/>
      <c r="V26" s="523"/>
      <c r="W26" s="553"/>
      <c r="X26" s="554"/>
      <c r="Y26" s="133"/>
      <c r="Z26" s="133"/>
      <c r="AA26" s="133"/>
    </row>
    <row r="27" spans="1:31" ht="20.100000000000001" customHeight="1">
      <c r="A27" s="133"/>
      <c r="B27" s="137" t="s">
        <v>20</v>
      </c>
      <c r="C27" s="520" t="s">
        <v>21</v>
      </c>
      <c r="D27" s="520"/>
      <c r="E27" s="520"/>
      <c r="F27" s="520"/>
      <c r="G27" s="520"/>
      <c r="H27" s="520"/>
      <c r="I27" s="520"/>
      <c r="J27" s="520"/>
      <c r="K27" s="520"/>
      <c r="L27" s="521"/>
      <c r="M27" s="522"/>
      <c r="N27" s="523"/>
      <c r="O27" s="523"/>
      <c r="P27" s="523"/>
      <c r="Q27" s="523"/>
      <c r="R27" s="523"/>
      <c r="S27" s="523"/>
      <c r="T27" s="523"/>
      <c r="U27" s="523"/>
      <c r="V27" s="523"/>
      <c r="W27" s="553"/>
      <c r="X27" s="554"/>
      <c r="Y27" s="133"/>
      <c r="Z27" s="133"/>
      <c r="AA27" s="133"/>
    </row>
    <row r="28" spans="1:31" ht="20.100000000000001" customHeight="1">
      <c r="A28" s="133"/>
      <c r="B28" s="138"/>
      <c r="C28" s="520" t="s">
        <v>22</v>
      </c>
      <c r="D28" s="520"/>
      <c r="E28" s="520"/>
      <c r="F28" s="520"/>
      <c r="G28" s="520"/>
      <c r="H28" s="520"/>
      <c r="I28" s="520"/>
      <c r="J28" s="520"/>
      <c r="K28" s="520"/>
      <c r="L28" s="521"/>
      <c r="M28" s="550"/>
      <c r="N28" s="527"/>
      <c r="O28" s="527"/>
      <c r="P28" s="527"/>
      <c r="Q28" s="527"/>
      <c r="R28" s="527"/>
      <c r="S28" s="527"/>
      <c r="T28" s="527"/>
      <c r="U28" s="527"/>
      <c r="V28" s="527"/>
      <c r="W28" s="528"/>
      <c r="X28" s="529"/>
      <c r="Y28" s="133"/>
      <c r="Z28" s="133"/>
      <c r="AA28" s="133"/>
    </row>
    <row r="29" spans="1:31" ht="20.100000000000001" customHeight="1">
      <c r="A29" s="133"/>
      <c r="B29" s="551" t="s">
        <v>23</v>
      </c>
      <c r="C29" s="520" t="s">
        <v>12</v>
      </c>
      <c r="D29" s="520"/>
      <c r="E29" s="520"/>
      <c r="F29" s="520"/>
      <c r="G29" s="520"/>
      <c r="H29" s="520"/>
      <c r="I29" s="520"/>
      <c r="J29" s="520"/>
      <c r="K29" s="520"/>
      <c r="L29" s="521"/>
      <c r="M29" s="522"/>
      <c r="N29" s="523"/>
      <c r="O29" s="523"/>
      <c r="P29" s="523"/>
      <c r="Q29" s="523"/>
      <c r="R29" s="523"/>
      <c r="S29" s="523"/>
      <c r="T29" s="523"/>
      <c r="U29" s="523"/>
      <c r="V29" s="523"/>
      <c r="W29" s="553"/>
      <c r="X29" s="554"/>
      <c r="Y29" s="133"/>
      <c r="Z29" s="133"/>
      <c r="AA29" s="133"/>
    </row>
    <row r="30" spans="1:31" ht="20.100000000000001" customHeight="1">
      <c r="A30" s="133"/>
      <c r="B30" s="552"/>
      <c r="C30" s="555" t="s">
        <v>22</v>
      </c>
      <c r="D30" s="555"/>
      <c r="E30" s="555"/>
      <c r="F30" s="555"/>
      <c r="G30" s="555"/>
      <c r="H30" s="555"/>
      <c r="I30" s="555"/>
      <c r="J30" s="555"/>
      <c r="K30" s="555"/>
      <c r="L30" s="555"/>
      <c r="M30" s="522"/>
      <c r="N30" s="523"/>
      <c r="O30" s="523"/>
      <c r="P30" s="523"/>
      <c r="Q30" s="523"/>
      <c r="R30" s="523"/>
      <c r="S30" s="523"/>
      <c r="T30" s="523"/>
      <c r="U30" s="523"/>
      <c r="V30" s="523"/>
      <c r="W30" s="553"/>
      <c r="X30" s="554"/>
      <c r="Y30" s="133"/>
      <c r="Z30" s="133"/>
      <c r="AA30" s="133"/>
    </row>
    <row r="31" spans="1:31" ht="20.100000000000001" customHeight="1">
      <c r="A31" s="133"/>
      <c r="B31" s="137" t="s">
        <v>24</v>
      </c>
      <c r="C31" s="520" t="s">
        <v>25</v>
      </c>
      <c r="D31" s="520"/>
      <c r="E31" s="520"/>
      <c r="F31" s="520"/>
      <c r="G31" s="520"/>
      <c r="H31" s="520"/>
      <c r="I31" s="520"/>
      <c r="J31" s="520"/>
      <c r="K31" s="520"/>
      <c r="L31" s="521"/>
      <c r="M31" s="545"/>
      <c r="N31" s="524"/>
      <c r="O31" s="524"/>
      <c r="P31" s="524"/>
      <c r="Q31" s="524"/>
      <c r="R31" s="524"/>
      <c r="S31" s="524"/>
      <c r="T31" s="524"/>
      <c r="U31" s="524"/>
      <c r="V31" s="524"/>
      <c r="W31" s="525"/>
      <c r="X31" s="526"/>
      <c r="Y31" s="133"/>
      <c r="Z31" s="133"/>
      <c r="AA31" s="133"/>
    </row>
    <row r="32" spans="1:31" ht="20.100000000000001" customHeight="1" thickBot="1">
      <c r="A32" s="133"/>
      <c r="B32" s="143"/>
      <c r="C32" s="520" t="s">
        <v>26</v>
      </c>
      <c r="D32" s="520"/>
      <c r="E32" s="520"/>
      <c r="F32" s="520"/>
      <c r="G32" s="520"/>
      <c r="H32" s="520"/>
      <c r="I32" s="520"/>
      <c r="J32" s="520"/>
      <c r="K32" s="520"/>
      <c r="L32" s="521"/>
      <c r="M32" s="546"/>
      <c r="N32" s="547"/>
      <c r="O32" s="547"/>
      <c r="P32" s="547"/>
      <c r="Q32" s="547"/>
      <c r="R32" s="547"/>
      <c r="S32" s="547"/>
      <c r="T32" s="547"/>
      <c r="U32" s="547"/>
      <c r="V32" s="547"/>
      <c r="W32" s="548"/>
      <c r="X32" s="549"/>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31" t="s">
        <v>29</v>
      </c>
      <c r="B36" s="532"/>
      <c r="C36" s="532"/>
      <c r="D36" s="532"/>
      <c r="E36" s="532"/>
      <c r="F36" s="532"/>
      <c r="G36" s="532"/>
      <c r="H36" s="532"/>
      <c r="I36" s="532"/>
      <c r="J36" s="532"/>
      <c r="K36" s="532"/>
      <c r="L36" s="532"/>
      <c r="M36" s="532"/>
      <c r="N36" s="532"/>
      <c r="O36" s="532"/>
      <c r="P36" s="532"/>
      <c r="Q36" s="532"/>
      <c r="R36" s="532"/>
      <c r="S36" s="532"/>
      <c r="T36" s="532"/>
      <c r="U36" s="532"/>
      <c r="V36" s="532"/>
      <c r="W36" s="532"/>
      <c r="X36" s="532"/>
      <c r="Y36" s="533"/>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30">
        <f>COUNTIF($Y$45:$Y$2044,"*介護予防*")</f>
        <v>0</v>
      </c>
      <c r="I38" s="530"/>
      <c r="J38" s="153" t="s">
        <v>32</v>
      </c>
      <c r="K38" s="534"/>
      <c r="L38" s="535"/>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30">
        <f>COUNTIF($Y$45:$Y$2044,"*短期利用型*")</f>
        <v>0</v>
      </c>
      <c r="I39" s="530"/>
      <c r="J39" s="153" t="s">
        <v>32</v>
      </c>
      <c r="K39" s="534"/>
      <c r="L39" s="535"/>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30">
        <f>COUNTIF($Y$45:$Y$2044,"*独自*")+COUNTIF($Y$45:$Y$144,"介護予防ケアマネジメント")</f>
        <v>0</v>
      </c>
      <c r="I40" s="530"/>
      <c r="J40" s="153" t="s">
        <v>32</v>
      </c>
      <c r="K40" s="534"/>
      <c r="L40" s="535"/>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30">
        <f>COUNTIF(AC45:AC2044,"その他")</f>
        <v>0</v>
      </c>
      <c r="I41" s="530"/>
      <c r="J41" s="153" t="s">
        <v>32</v>
      </c>
      <c r="K41" s="536"/>
      <c r="L41" s="537"/>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38" t="s">
        <v>36</v>
      </c>
      <c r="C43" s="538" t="s">
        <v>37</v>
      </c>
      <c r="D43" s="538"/>
      <c r="E43" s="538"/>
      <c r="F43" s="538"/>
      <c r="G43" s="538"/>
      <c r="H43" s="538"/>
      <c r="I43" s="538"/>
      <c r="J43" s="538"/>
      <c r="K43" s="538"/>
      <c r="L43" s="538"/>
      <c r="M43" s="538" t="s">
        <v>38</v>
      </c>
      <c r="N43" s="538"/>
      <c r="O43" s="538"/>
      <c r="P43" s="538"/>
      <c r="Q43" s="538"/>
      <c r="R43" s="517" t="s">
        <v>39</v>
      </c>
      <c r="S43" s="518"/>
      <c r="T43" s="518"/>
      <c r="U43" s="518"/>
      <c r="V43" s="518"/>
      <c r="W43" s="519"/>
      <c r="X43" s="538" t="s">
        <v>40</v>
      </c>
      <c r="Y43" s="540" t="s">
        <v>41</v>
      </c>
      <c r="Z43" s="516" t="s">
        <v>42</v>
      </c>
      <c r="AA43" s="155"/>
    </row>
    <row r="44" spans="1:33" ht="28.5" customHeight="1" thickBot="1">
      <c r="A44" s="133"/>
      <c r="B44" s="538"/>
      <c r="C44" s="539"/>
      <c r="D44" s="539"/>
      <c r="E44" s="539"/>
      <c r="F44" s="539"/>
      <c r="G44" s="539"/>
      <c r="H44" s="539"/>
      <c r="I44" s="539"/>
      <c r="J44" s="539"/>
      <c r="K44" s="539"/>
      <c r="L44" s="539"/>
      <c r="M44" s="539"/>
      <c r="N44" s="539"/>
      <c r="O44" s="539"/>
      <c r="P44" s="539"/>
      <c r="Q44" s="539"/>
      <c r="R44" s="563" t="s">
        <v>43</v>
      </c>
      <c r="S44" s="539"/>
      <c r="T44" s="539"/>
      <c r="U44" s="539"/>
      <c r="V44" s="539"/>
      <c r="W44" s="156" t="s">
        <v>44</v>
      </c>
      <c r="X44" s="539"/>
      <c r="Y44" s="541"/>
      <c r="Z44" s="516"/>
      <c r="AA44" s="144"/>
    </row>
    <row r="45" spans="1:33" ht="33.950000000000003" customHeight="1">
      <c r="A45" s="133"/>
      <c r="B45" s="157">
        <v>1</v>
      </c>
      <c r="C45" s="567"/>
      <c r="D45" s="568"/>
      <c r="E45" s="568"/>
      <c r="F45" s="568"/>
      <c r="G45" s="568"/>
      <c r="H45" s="568"/>
      <c r="I45" s="568"/>
      <c r="J45" s="568"/>
      <c r="K45" s="568"/>
      <c r="L45" s="569"/>
      <c r="M45" s="564"/>
      <c r="N45" s="565"/>
      <c r="O45" s="565"/>
      <c r="P45" s="565"/>
      <c r="Q45" s="566"/>
      <c r="R45" s="515"/>
      <c r="S45" s="515"/>
      <c r="T45" s="515"/>
      <c r="U45" s="515"/>
      <c r="V45" s="515"/>
      <c r="W45" s="418"/>
      <c r="X45" s="419"/>
      <c r="Y45" s="420"/>
      <c r="Z45" s="158" t="str">
        <f>IFERROR(VLOOKUP(Y45,【参考】数式用!$A$3:$B$58, 2, FALSE), "")</f>
        <v/>
      </c>
      <c r="AA45" s="159"/>
      <c r="AC45" s="129" t="e">
        <f>VLOOKUP(Y45,【参考】数式用!$A$3:$O$58,15,FALSE)</f>
        <v>#N/A</v>
      </c>
    </row>
    <row r="46" spans="1:33" ht="33.950000000000003" customHeight="1">
      <c r="A46" s="133"/>
      <c r="B46" s="160">
        <f>B45+1</f>
        <v>2</v>
      </c>
      <c r="C46" s="509"/>
      <c r="D46" s="510"/>
      <c r="E46" s="510"/>
      <c r="F46" s="510"/>
      <c r="G46" s="510"/>
      <c r="H46" s="510"/>
      <c r="I46" s="510"/>
      <c r="J46" s="510"/>
      <c r="K46" s="510"/>
      <c r="L46" s="511"/>
      <c r="M46" s="512"/>
      <c r="N46" s="513"/>
      <c r="O46" s="513"/>
      <c r="P46" s="513"/>
      <c r="Q46" s="514"/>
      <c r="R46" s="515"/>
      <c r="S46" s="515"/>
      <c r="T46" s="515"/>
      <c r="U46" s="515"/>
      <c r="V46" s="515"/>
      <c r="W46" s="418"/>
      <c r="X46" s="419"/>
      <c r="Y46" s="421"/>
      <c r="Z46" s="158" t="str">
        <f>IFERROR(VLOOKUP(Y46,【参考】数式用!$A$3:$B$58, 2, FALSE), "")</f>
        <v/>
      </c>
      <c r="AA46" s="159"/>
      <c r="AC46" s="129" t="e">
        <f>VLOOKUP(Y46,【参考】数式用!$A$3:$O$58,15,FALSE)</f>
        <v>#N/A</v>
      </c>
    </row>
    <row r="47" spans="1:33" ht="33.950000000000003" customHeight="1">
      <c r="A47" s="133"/>
      <c r="B47" s="160">
        <f t="shared" ref="B47:B110" si="0">B46+1</f>
        <v>3</v>
      </c>
      <c r="C47" s="509"/>
      <c r="D47" s="510"/>
      <c r="E47" s="510"/>
      <c r="F47" s="510"/>
      <c r="G47" s="510"/>
      <c r="H47" s="510"/>
      <c r="I47" s="510"/>
      <c r="J47" s="510"/>
      <c r="K47" s="510"/>
      <c r="L47" s="511"/>
      <c r="M47" s="512"/>
      <c r="N47" s="513"/>
      <c r="O47" s="513"/>
      <c r="P47" s="513"/>
      <c r="Q47" s="514"/>
      <c r="R47" s="515"/>
      <c r="S47" s="515"/>
      <c r="T47" s="515"/>
      <c r="U47" s="515"/>
      <c r="V47" s="515"/>
      <c r="W47" s="418"/>
      <c r="X47" s="419"/>
      <c r="Y47" s="421"/>
      <c r="Z47" s="158" t="str">
        <f>IFERROR(VLOOKUP(Y47,【参考】数式用!$A$3:$B$58, 2, FALSE), "")</f>
        <v/>
      </c>
      <c r="AA47" s="159"/>
      <c r="AC47" s="129" t="e">
        <f>VLOOKUP(Y47,【参考】数式用!$A$3:$O$58,15,FALSE)</f>
        <v>#N/A</v>
      </c>
    </row>
    <row r="48" spans="1:33" ht="33.950000000000003" customHeight="1">
      <c r="A48" s="133"/>
      <c r="B48" s="160">
        <f t="shared" si="0"/>
        <v>4</v>
      </c>
      <c r="C48" s="509"/>
      <c r="D48" s="510"/>
      <c r="E48" s="510"/>
      <c r="F48" s="510"/>
      <c r="G48" s="510"/>
      <c r="H48" s="510"/>
      <c r="I48" s="510"/>
      <c r="J48" s="510"/>
      <c r="K48" s="510"/>
      <c r="L48" s="511"/>
      <c r="M48" s="512"/>
      <c r="N48" s="513"/>
      <c r="O48" s="513"/>
      <c r="P48" s="513"/>
      <c r="Q48" s="514"/>
      <c r="R48" s="515"/>
      <c r="S48" s="515"/>
      <c r="T48" s="515"/>
      <c r="U48" s="515"/>
      <c r="V48" s="515"/>
      <c r="W48" s="418"/>
      <c r="X48" s="419"/>
      <c r="Y48" s="421"/>
      <c r="Z48" s="158" t="str">
        <f>IFERROR(VLOOKUP(Y48,【参考】数式用!$A$3:$B$58, 2, FALSE), "")</f>
        <v/>
      </c>
      <c r="AA48" s="159"/>
      <c r="AC48" s="129" t="e">
        <f>VLOOKUP(Y48,【参考】数式用!$A$3:$O$58,15,FALSE)</f>
        <v>#N/A</v>
      </c>
    </row>
    <row r="49" spans="1:29" ht="33.950000000000003" customHeight="1">
      <c r="A49" s="133"/>
      <c r="B49" s="160">
        <f t="shared" si="0"/>
        <v>5</v>
      </c>
      <c r="C49" s="509"/>
      <c r="D49" s="510"/>
      <c r="E49" s="510"/>
      <c r="F49" s="510"/>
      <c r="G49" s="510"/>
      <c r="H49" s="510"/>
      <c r="I49" s="510"/>
      <c r="J49" s="510"/>
      <c r="K49" s="510"/>
      <c r="L49" s="511"/>
      <c r="M49" s="512"/>
      <c r="N49" s="513"/>
      <c r="O49" s="513"/>
      <c r="P49" s="513"/>
      <c r="Q49" s="514"/>
      <c r="R49" s="515"/>
      <c r="S49" s="515"/>
      <c r="T49" s="515"/>
      <c r="U49" s="515"/>
      <c r="V49" s="515"/>
      <c r="W49" s="418"/>
      <c r="X49" s="419"/>
      <c r="Y49" s="421"/>
      <c r="Z49" s="158" t="str">
        <f>IFERROR(VLOOKUP(Y49,【参考】数式用!$A$3:$B$58, 2, FALSE), "")</f>
        <v/>
      </c>
      <c r="AA49" s="159"/>
      <c r="AC49" s="129" t="e">
        <f>VLOOKUP(Y49,【参考】数式用!$A$3:$O$58,15,FALSE)</f>
        <v>#N/A</v>
      </c>
    </row>
    <row r="50" spans="1:29" ht="33.950000000000003" customHeight="1">
      <c r="A50" s="133"/>
      <c r="B50" s="160">
        <f t="shared" si="0"/>
        <v>6</v>
      </c>
      <c r="C50" s="509"/>
      <c r="D50" s="510"/>
      <c r="E50" s="510"/>
      <c r="F50" s="510"/>
      <c r="G50" s="510"/>
      <c r="H50" s="510"/>
      <c r="I50" s="510"/>
      <c r="J50" s="510"/>
      <c r="K50" s="510"/>
      <c r="L50" s="511"/>
      <c r="M50" s="512"/>
      <c r="N50" s="513"/>
      <c r="O50" s="513"/>
      <c r="P50" s="513"/>
      <c r="Q50" s="514"/>
      <c r="R50" s="515"/>
      <c r="S50" s="515"/>
      <c r="T50" s="515"/>
      <c r="U50" s="515"/>
      <c r="V50" s="515"/>
      <c r="W50" s="418"/>
      <c r="X50" s="419"/>
      <c r="Y50" s="421"/>
      <c r="Z50" s="158" t="str">
        <f>IFERROR(VLOOKUP(Y50,【参考】数式用!$A$3:$B$58, 2, FALSE), "")</f>
        <v/>
      </c>
      <c r="AA50" s="159"/>
      <c r="AC50" s="129" t="e">
        <f>VLOOKUP(Y50,【参考】数式用!$A$3:$O$58,15,FALSE)</f>
        <v>#N/A</v>
      </c>
    </row>
    <row r="51" spans="1:29" ht="33.950000000000003" customHeight="1">
      <c r="A51" s="133"/>
      <c r="B51" s="160">
        <f t="shared" si="0"/>
        <v>7</v>
      </c>
      <c r="C51" s="509"/>
      <c r="D51" s="510"/>
      <c r="E51" s="510"/>
      <c r="F51" s="510"/>
      <c r="G51" s="510"/>
      <c r="H51" s="510"/>
      <c r="I51" s="510"/>
      <c r="J51" s="510"/>
      <c r="K51" s="510"/>
      <c r="L51" s="511"/>
      <c r="M51" s="512"/>
      <c r="N51" s="513"/>
      <c r="O51" s="513"/>
      <c r="P51" s="513"/>
      <c r="Q51" s="514"/>
      <c r="R51" s="515"/>
      <c r="S51" s="515"/>
      <c r="T51" s="515"/>
      <c r="U51" s="515"/>
      <c r="V51" s="515"/>
      <c r="W51" s="418"/>
      <c r="X51" s="419"/>
      <c r="Y51" s="421"/>
      <c r="Z51" s="158" t="str">
        <f>IFERROR(VLOOKUP(Y51,【参考】数式用!$A$3:$B$58, 2, FALSE), "")</f>
        <v/>
      </c>
      <c r="AA51" s="159"/>
      <c r="AC51" s="129" t="e">
        <f>VLOOKUP(Y51,【参考】数式用!$A$3:$O$58,15,FALSE)</f>
        <v>#N/A</v>
      </c>
    </row>
    <row r="52" spans="1:29" ht="33.950000000000003" customHeight="1">
      <c r="A52" s="133"/>
      <c r="B52" s="160">
        <f t="shared" si="0"/>
        <v>8</v>
      </c>
      <c r="C52" s="509"/>
      <c r="D52" s="510"/>
      <c r="E52" s="510"/>
      <c r="F52" s="510"/>
      <c r="G52" s="510"/>
      <c r="H52" s="510"/>
      <c r="I52" s="510"/>
      <c r="J52" s="510"/>
      <c r="K52" s="510"/>
      <c r="L52" s="511"/>
      <c r="M52" s="512"/>
      <c r="N52" s="513"/>
      <c r="O52" s="513"/>
      <c r="P52" s="513"/>
      <c r="Q52" s="514"/>
      <c r="R52" s="515"/>
      <c r="S52" s="515"/>
      <c r="T52" s="515"/>
      <c r="U52" s="515"/>
      <c r="V52" s="515"/>
      <c r="W52" s="418"/>
      <c r="X52" s="419"/>
      <c r="Y52" s="421"/>
      <c r="Z52" s="158" t="str">
        <f>IFERROR(VLOOKUP(Y52,【参考】数式用!$A$3:$B$58, 2, FALSE), "")</f>
        <v/>
      </c>
      <c r="AA52" s="159"/>
      <c r="AC52" s="129" t="e">
        <f>VLOOKUP(Y52,【参考】数式用!$A$3:$O$58,15,FALSE)</f>
        <v>#N/A</v>
      </c>
    </row>
    <row r="53" spans="1:29" ht="33.950000000000003" customHeight="1">
      <c r="A53" s="133"/>
      <c r="B53" s="160">
        <f t="shared" si="0"/>
        <v>9</v>
      </c>
      <c r="C53" s="509"/>
      <c r="D53" s="510"/>
      <c r="E53" s="510"/>
      <c r="F53" s="510"/>
      <c r="G53" s="510"/>
      <c r="H53" s="510"/>
      <c r="I53" s="510"/>
      <c r="J53" s="510"/>
      <c r="K53" s="510"/>
      <c r="L53" s="511"/>
      <c r="M53" s="512"/>
      <c r="N53" s="513"/>
      <c r="O53" s="513"/>
      <c r="P53" s="513"/>
      <c r="Q53" s="514"/>
      <c r="R53" s="515"/>
      <c r="S53" s="515"/>
      <c r="T53" s="515"/>
      <c r="U53" s="515"/>
      <c r="V53" s="515"/>
      <c r="W53" s="418"/>
      <c r="X53" s="419"/>
      <c r="Y53" s="421"/>
      <c r="Z53" s="158" t="str">
        <f>IFERROR(VLOOKUP(Y53,【参考】数式用!$A$3:$B$58, 2, FALSE), "")</f>
        <v/>
      </c>
      <c r="AA53" s="159"/>
      <c r="AC53" s="129" t="e">
        <f>VLOOKUP(Y53,【参考】数式用!$A$3:$O$58,15,FALSE)</f>
        <v>#N/A</v>
      </c>
    </row>
    <row r="54" spans="1:29" ht="33.950000000000003" customHeight="1">
      <c r="A54" s="133"/>
      <c r="B54" s="160">
        <f t="shared" si="0"/>
        <v>10</v>
      </c>
      <c r="C54" s="509"/>
      <c r="D54" s="510"/>
      <c r="E54" s="510"/>
      <c r="F54" s="510"/>
      <c r="G54" s="510"/>
      <c r="H54" s="510"/>
      <c r="I54" s="510"/>
      <c r="J54" s="510"/>
      <c r="K54" s="510"/>
      <c r="L54" s="511"/>
      <c r="M54" s="512"/>
      <c r="N54" s="513"/>
      <c r="O54" s="513"/>
      <c r="P54" s="513"/>
      <c r="Q54" s="514"/>
      <c r="R54" s="515"/>
      <c r="S54" s="515"/>
      <c r="T54" s="515"/>
      <c r="U54" s="515"/>
      <c r="V54" s="515"/>
      <c r="W54" s="418"/>
      <c r="X54" s="419"/>
      <c r="Y54" s="421"/>
      <c r="Z54" s="158" t="str">
        <f>IFERROR(VLOOKUP(Y54,【参考】数式用!$A$3:$B$58, 2, FALSE), "")</f>
        <v/>
      </c>
      <c r="AA54" s="159"/>
      <c r="AC54" s="129" t="e">
        <f>VLOOKUP(Y54,【参考】数式用!$A$3:$O$58,15,FALSE)</f>
        <v>#N/A</v>
      </c>
    </row>
    <row r="55" spans="1:29" ht="33.950000000000003" customHeight="1">
      <c r="A55" s="133"/>
      <c r="B55" s="160">
        <f t="shared" si="0"/>
        <v>11</v>
      </c>
      <c r="C55" s="509"/>
      <c r="D55" s="510"/>
      <c r="E55" s="510"/>
      <c r="F55" s="510"/>
      <c r="G55" s="510"/>
      <c r="H55" s="510"/>
      <c r="I55" s="510"/>
      <c r="J55" s="510"/>
      <c r="K55" s="510"/>
      <c r="L55" s="511"/>
      <c r="M55" s="512"/>
      <c r="N55" s="513"/>
      <c r="O55" s="513"/>
      <c r="P55" s="513"/>
      <c r="Q55" s="514"/>
      <c r="R55" s="515"/>
      <c r="S55" s="515"/>
      <c r="T55" s="515"/>
      <c r="U55" s="515"/>
      <c r="V55" s="515"/>
      <c r="W55" s="418"/>
      <c r="X55" s="419"/>
      <c r="Y55" s="421"/>
      <c r="Z55" s="158" t="str">
        <f>IFERROR(VLOOKUP(Y55,【参考】数式用!$A$3:$B$58, 2, FALSE), "")</f>
        <v/>
      </c>
      <c r="AA55" s="159"/>
      <c r="AC55" s="129" t="e">
        <f>VLOOKUP(Y55,【参考】数式用!$A$3:$O$58,15,FALSE)</f>
        <v>#N/A</v>
      </c>
    </row>
    <row r="56" spans="1:29" ht="33.950000000000003" customHeight="1">
      <c r="A56" s="133"/>
      <c r="B56" s="160">
        <f t="shared" si="0"/>
        <v>12</v>
      </c>
      <c r="C56" s="509"/>
      <c r="D56" s="510"/>
      <c r="E56" s="510"/>
      <c r="F56" s="510"/>
      <c r="G56" s="510"/>
      <c r="H56" s="510"/>
      <c r="I56" s="510"/>
      <c r="J56" s="510"/>
      <c r="K56" s="510"/>
      <c r="L56" s="511"/>
      <c r="M56" s="512"/>
      <c r="N56" s="513"/>
      <c r="O56" s="513"/>
      <c r="P56" s="513"/>
      <c r="Q56" s="514"/>
      <c r="R56" s="515"/>
      <c r="S56" s="515"/>
      <c r="T56" s="515"/>
      <c r="U56" s="515"/>
      <c r="V56" s="515"/>
      <c r="W56" s="418"/>
      <c r="X56" s="419"/>
      <c r="Y56" s="421"/>
      <c r="Z56" s="158" t="str">
        <f>IFERROR(VLOOKUP(Y56,【参考】数式用!$A$3:$B$58, 2, FALSE), "")</f>
        <v/>
      </c>
      <c r="AA56" s="159"/>
      <c r="AC56" s="129" t="e">
        <f>VLOOKUP(Y56,【参考】数式用!$A$3:$O$58,15,FALSE)</f>
        <v>#N/A</v>
      </c>
    </row>
    <row r="57" spans="1:29" ht="33.950000000000003" customHeight="1">
      <c r="A57" s="133"/>
      <c r="B57" s="160">
        <f t="shared" si="0"/>
        <v>13</v>
      </c>
      <c r="C57" s="509"/>
      <c r="D57" s="510"/>
      <c r="E57" s="510"/>
      <c r="F57" s="510"/>
      <c r="G57" s="510"/>
      <c r="H57" s="510"/>
      <c r="I57" s="510"/>
      <c r="J57" s="510"/>
      <c r="K57" s="510"/>
      <c r="L57" s="511"/>
      <c r="M57" s="512"/>
      <c r="N57" s="513"/>
      <c r="O57" s="513"/>
      <c r="P57" s="513"/>
      <c r="Q57" s="514"/>
      <c r="R57" s="515"/>
      <c r="S57" s="515"/>
      <c r="T57" s="515"/>
      <c r="U57" s="515"/>
      <c r="V57" s="515"/>
      <c r="W57" s="418"/>
      <c r="X57" s="419"/>
      <c r="Y57" s="421"/>
      <c r="Z57" s="158" t="str">
        <f>IFERROR(VLOOKUP(Y57,【参考】数式用!$A$3:$B$58, 2, FALSE), "")</f>
        <v/>
      </c>
      <c r="AA57" s="159"/>
      <c r="AC57" s="129" t="e">
        <f>VLOOKUP(Y57,【参考】数式用!$A$3:$O$58,15,FALSE)</f>
        <v>#N/A</v>
      </c>
    </row>
    <row r="58" spans="1:29" ht="33.950000000000003" customHeight="1">
      <c r="A58" s="133"/>
      <c r="B58" s="160">
        <f t="shared" si="0"/>
        <v>14</v>
      </c>
      <c r="C58" s="509"/>
      <c r="D58" s="510"/>
      <c r="E58" s="510"/>
      <c r="F58" s="510"/>
      <c r="G58" s="510"/>
      <c r="H58" s="510"/>
      <c r="I58" s="510"/>
      <c r="J58" s="510"/>
      <c r="K58" s="510"/>
      <c r="L58" s="511"/>
      <c r="M58" s="512"/>
      <c r="N58" s="513"/>
      <c r="O58" s="513"/>
      <c r="P58" s="513"/>
      <c r="Q58" s="514"/>
      <c r="R58" s="515"/>
      <c r="S58" s="515"/>
      <c r="T58" s="515"/>
      <c r="U58" s="515"/>
      <c r="V58" s="515"/>
      <c r="W58" s="418"/>
      <c r="X58" s="419"/>
      <c r="Y58" s="421"/>
      <c r="Z58" s="158" t="str">
        <f>IFERROR(VLOOKUP(Y58,【参考】数式用!$A$3:$B$58, 2, FALSE), "")</f>
        <v/>
      </c>
      <c r="AA58" s="159"/>
      <c r="AC58" s="129" t="e">
        <f>VLOOKUP(Y58,【参考】数式用!$A$3:$O$58,15,FALSE)</f>
        <v>#N/A</v>
      </c>
    </row>
    <row r="59" spans="1:29" ht="33.950000000000003" customHeight="1">
      <c r="A59" s="133"/>
      <c r="B59" s="160">
        <f t="shared" si="0"/>
        <v>15</v>
      </c>
      <c r="C59" s="509"/>
      <c r="D59" s="510"/>
      <c r="E59" s="510"/>
      <c r="F59" s="510"/>
      <c r="G59" s="510"/>
      <c r="H59" s="510"/>
      <c r="I59" s="510"/>
      <c r="J59" s="510"/>
      <c r="K59" s="510"/>
      <c r="L59" s="511"/>
      <c r="M59" s="512"/>
      <c r="N59" s="513"/>
      <c r="O59" s="513"/>
      <c r="P59" s="513"/>
      <c r="Q59" s="514"/>
      <c r="R59" s="515"/>
      <c r="S59" s="515"/>
      <c r="T59" s="515"/>
      <c r="U59" s="515"/>
      <c r="V59" s="515"/>
      <c r="W59" s="418"/>
      <c r="X59" s="419"/>
      <c r="Y59" s="421"/>
      <c r="Z59" s="158" t="str">
        <f>IFERROR(VLOOKUP(Y59,【参考】数式用!$A$3:$B$58, 2, FALSE), "")</f>
        <v/>
      </c>
      <c r="AA59" s="159"/>
      <c r="AC59" s="129" t="e">
        <f>VLOOKUP(Y59,【参考】数式用!$A$3:$O$58,15,FALSE)</f>
        <v>#N/A</v>
      </c>
    </row>
    <row r="60" spans="1:29" ht="33.950000000000003" customHeight="1">
      <c r="A60" s="133"/>
      <c r="B60" s="160">
        <f t="shared" si="0"/>
        <v>16</v>
      </c>
      <c r="C60" s="509"/>
      <c r="D60" s="510"/>
      <c r="E60" s="510"/>
      <c r="F60" s="510"/>
      <c r="G60" s="510"/>
      <c r="H60" s="510"/>
      <c r="I60" s="510"/>
      <c r="J60" s="510"/>
      <c r="K60" s="510"/>
      <c r="L60" s="511"/>
      <c r="M60" s="512"/>
      <c r="N60" s="513"/>
      <c r="O60" s="513"/>
      <c r="P60" s="513"/>
      <c r="Q60" s="514"/>
      <c r="R60" s="515"/>
      <c r="S60" s="515"/>
      <c r="T60" s="515"/>
      <c r="U60" s="515"/>
      <c r="V60" s="515"/>
      <c r="W60" s="418"/>
      <c r="X60" s="419"/>
      <c r="Y60" s="421"/>
      <c r="Z60" s="158" t="str">
        <f>IFERROR(VLOOKUP(Y60,【参考】数式用!$A$3:$B$58, 2, FALSE), "")</f>
        <v/>
      </c>
      <c r="AA60" s="159"/>
      <c r="AC60" s="129" t="e">
        <f>VLOOKUP(Y60,【参考】数式用!$A$3:$O$58,15,FALSE)</f>
        <v>#N/A</v>
      </c>
    </row>
    <row r="61" spans="1:29" ht="33.950000000000003" customHeight="1">
      <c r="A61" s="133"/>
      <c r="B61" s="160">
        <f t="shared" si="0"/>
        <v>17</v>
      </c>
      <c r="C61" s="509"/>
      <c r="D61" s="510"/>
      <c r="E61" s="510"/>
      <c r="F61" s="510"/>
      <c r="G61" s="510"/>
      <c r="H61" s="510"/>
      <c r="I61" s="510"/>
      <c r="J61" s="510"/>
      <c r="K61" s="510"/>
      <c r="L61" s="511"/>
      <c r="M61" s="512"/>
      <c r="N61" s="513"/>
      <c r="O61" s="513"/>
      <c r="P61" s="513"/>
      <c r="Q61" s="514"/>
      <c r="R61" s="515"/>
      <c r="S61" s="515"/>
      <c r="T61" s="515"/>
      <c r="U61" s="515"/>
      <c r="V61" s="515"/>
      <c r="W61" s="418"/>
      <c r="X61" s="419"/>
      <c r="Y61" s="421"/>
      <c r="Z61" s="158" t="str">
        <f>IFERROR(VLOOKUP(Y61,【参考】数式用!$A$3:$B$58, 2, FALSE), "")</f>
        <v/>
      </c>
      <c r="AA61" s="159"/>
      <c r="AC61" s="129" t="e">
        <f>VLOOKUP(Y61,【参考】数式用!$A$3:$O$58,15,FALSE)</f>
        <v>#N/A</v>
      </c>
    </row>
    <row r="62" spans="1:29" ht="33.950000000000003" customHeight="1">
      <c r="A62" s="133"/>
      <c r="B62" s="160">
        <f t="shared" si="0"/>
        <v>18</v>
      </c>
      <c r="C62" s="509"/>
      <c r="D62" s="510"/>
      <c r="E62" s="510"/>
      <c r="F62" s="510"/>
      <c r="G62" s="510"/>
      <c r="H62" s="510"/>
      <c r="I62" s="510"/>
      <c r="J62" s="510"/>
      <c r="K62" s="510"/>
      <c r="L62" s="511"/>
      <c r="M62" s="512"/>
      <c r="N62" s="513"/>
      <c r="O62" s="513"/>
      <c r="P62" s="513"/>
      <c r="Q62" s="514"/>
      <c r="R62" s="515"/>
      <c r="S62" s="515"/>
      <c r="T62" s="515"/>
      <c r="U62" s="515"/>
      <c r="V62" s="515"/>
      <c r="W62" s="418"/>
      <c r="X62" s="419"/>
      <c r="Y62" s="421"/>
      <c r="Z62" s="158" t="str">
        <f>IFERROR(VLOOKUP(Y62,【参考】数式用!$A$3:$B$58, 2, FALSE), "")</f>
        <v/>
      </c>
      <c r="AA62" s="159"/>
      <c r="AC62" s="129" t="e">
        <f>VLOOKUP(Y62,【参考】数式用!$A$3:$O$58,15,FALSE)</f>
        <v>#N/A</v>
      </c>
    </row>
    <row r="63" spans="1:29" ht="33.950000000000003" customHeight="1">
      <c r="A63" s="133"/>
      <c r="B63" s="160">
        <f t="shared" si="0"/>
        <v>19</v>
      </c>
      <c r="C63" s="509"/>
      <c r="D63" s="510"/>
      <c r="E63" s="510"/>
      <c r="F63" s="510"/>
      <c r="G63" s="510"/>
      <c r="H63" s="510"/>
      <c r="I63" s="510"/>
      <c r="J63" s="510"/>
      <c r="K63" s="510"/>
      <c r="L63" s="511"/>
      <c r="M63" s="512"/>
      <c r="N63" s="513"/>
      <c r="O63" s="513"/>
      <c r="P63" s="513"/>
      <c r="Q63" s="514"/>
      <c r="R63" s="515"/>
      <c r="S63" s="515"/>
      <c r="T63" s="515"/>
      <c r="U63" s="515"/>
      <c r="V63" s="515"/>
      <c r="W63" s="418"/>
      <c r="X63" s="419"/>
      <c r="Y63" s="421"/>
      <c r="Z63" s="158" t="str">
        <f>IFERROR(VLOOKUP(Y63,【参考】数式用!$A$3:$B$58, 2, FALSE), "")</f>
        <v/>
      </c>
      <c r="AA63" s="159"/>
      <c r="AC63" s="129" t="e">
        <f>VLOOKUP(Y63,【参考】数式用!$A$3:$O$58,15,FALSE)</f>
        <v>#N/A</v>
      </c>
    </row>
    <row r="64" spans="1:29" ht="33.950000000000003" customHeight="1">
      <c r="A64" s="133"/>
      <c r="B64" s="160">
        <f t="shared" si="0"/>
        <v>20</v>
      </c>
      <c r="C64" s="509"/>
      <c r="D64" s="510"/>
      <c r="E64" s="510"/>
      <c r="F64" s="510"/>
      <c r="G64" s="510"/>
      <c r="H64" s="510"/>
      <c r="I64" s="510"/>
      <c r="J64" s="510"/>
      <c r="K64" s="510"/>
      <c r="L64" s="511"/>
      <c r="M64" s="512"/>
      <c r="N64" s="513"/>
      <c r="O64" s="513"/>
      <c r="P64" s="513"/>
      <c r="Q64" s="514"/>
      <c r="R64" s="515"/>
      <c r="S64" s="515"/>
      <c r="T64" s="515"/>
      <c r="U64" s="515"/>
      <c r="V64" s="515"/>
      <c r="W64" s="418"/>
      <c r="X64" s="419"/>
      <c r="Y64" s="421"/>
      <c r="Z64" s="158" t="str">
        <f>IFERROR(VLOOKUP(Y64,【参考】数式用!$A$3:$B$58, 2, FALSE), "")</f>
        <v/>
      </c>
      <c r="AA64" s="159"/>
      <c r="AC64" s="129" t="e">
        <f>VLOOKUP(Y64,【参考】数式用!$A$3:$O$58,15,FALSE)</f>
        <v>#N/A</v>
      </c>
    </row>
    <row r="65" spans="1:29" ht="33.950000000000003" customHeight="1">
      <c r="A65" s="133"/>
      <c r="B65" s="160">
        <f t="shared" si="0"/>
        <v>21</v>
      </c>
      <c r="C65" s="509"/>
      <c r="D65" s="510"/>
      <c r="E65" s="510"/>
      <c r="F65" s="510"/>
      <c r="G65" s="510"/>
      <c r="H65" s="510"/>
      <c r="I65" s="510"/>
      <c r="J65" s="510"/>
      <c r="K65" s="510"/>
      <c r="L65" s="511"/>
      <c r="M65" s="512"/>
      <c r="N65" s="513"/>
      <c r="O65" s="513"/>
      <c r="P65" s="513"/>
      <c r="Q65" s="514"/>
      <c r="R65" s="515"/>
      <c r="S65" s="515"/>
      <c r="T65" s="515"/>
      <c r="U65" s="515"/>
      <c r="V65" s="515"/>
      <c r="W65" s="418"/>
      <c r="X65" s="419"/>
      <c r="Y65" s="421"/>
      <c r="Z65" s="158" t="str">
        <f>IFERROR(VLOOKUP(Y65,【参考】数式用!$A$3:$B$58, 2, FALSE), "")</f>
        <v/>
      </c>
      <c r="AA65" s="159"/>
      <c r="AC65" s="129" t="e">
        <f>VLOOKUP(Y65,【参考】数式用!$A$3:$O$58,15,FALSE)</f>
        <v>#N/A</v>
      </c>
    </row>
    <row r="66" spans="1:29" ht="33.950000000000003" customHeight="1">
      <c r="A66" s="133"/>
      <c r="B66" s="160">
        <f t="shared" si="0"/>
        <v>22</v>
      </c>
      <c r="C66" s="509"/>
      <c r="D66" s="510"/>
      <c r="E66" s="510"/>
      <c r="F66" s="510"/>
      <c r="G66" s="510"/>
      <c r="H66" s="510"/>
      <c r="I66" s="510"/>
      <c r="J66" s="510"/>
      <c r="K66" s="510"/>
      <c r="L66" s="511"/>
      <c r="M66" s="512"/>
      <c r="N66" s="513"/>
      <c r="O66" s="513"/>
      <c r="P66" s="513"/>
      <c r="Q66" s="514"/>
      <c r="R66" s="515"/>
      <c r="S66" s="515"/>
      <c r="T66" s="515"/>
      <c r="U66" s="515"/>
      <c r="V66" s="515"/>
      <c r="W66" s="418"/>
      <c r="X66" s="419"/>
      <c r="Y66" s="421"/>
      <c r="Z66" s="158" t="str">
        <f>IFERROR(VLOOKUP(Y66,【参考】数式用!$A$3:$B$58, 2, FALSE), "")</f>
        <v/>
      </c>
      <c r="AA66" s="159"/>
      <c r="AC66" s="129" t="e">
        <f>VLOOKUP(Y66,【参考】数式用!$A$3:$O$58,15,FALSE)</f>
        <v>#N/A</v>
      </c>
    </row>
    <row r="67" spans="1:29" ht="33.950000000000003" customHeight="1">
      <c r="A67" s="133"/>
      <c r="B67" s="160">
        <f t="shared" si="0"/>
        <v>23</v>
      </c>
      <c r="C67" s="509"/>
      <c r="D67" s="510"/>
      <c r="E67" s="510"/>
      <c r="F67" s="510"/>
      <c r="G67" s="510"/>
      <c r="H67" s="510"/>
      <c r="I67" s="510"/>
      <c r="J67" s="510"/>
      <c r="K67" s="510"/>
      <c r="L67" s="511"/>
      <c r="M67" s="512"/>
      <c r="N67" s="513"/>
      <c r="O67" s="513"/>
      <c r="P67" s="513"/>
      <c r="Q67" s="514"/>
      <c r="R67" s="515"/>
      <c r="S67" s="515"/>
      <c r="T67" s="515"/>
      <c r="U67" s="515"/>
      <c r="V67" s="515"/>
      <c r="W67" s="418"/>
      <c r="X67" s="419"/>
      <c r="Y67" s="421"/>
      <c r="Z67" s="158" t="str">
        <f>IFERROR(VLOOKUP(Y67,【参考】数式用!$A$3:$B$58, 2, FALSE), "")</f>
        <v/>
      </c>
      <c r="AA67" s="159"/>
      <c r="AC67" s="129" t="e">
        <f>VLOOKUP(Y67,【参考】数式用!$A$3:$O$58,15,FALSE)</f>
        <v>#N/A</v>
      </c>
    </row>
    <row r="68" spans="1:29" ht="33.950000000000003" customHeight="1">
      <c r="A68" s="133"/>
      <c r="B68" s="160">
        <f t="shared" si="0"/>
        <v>24</v>
      </c>
      <c r="C68" s="509"/>
      <c r="D68" s="510"/>
      <c r="E68" s="510"/>
      <c r="F68" s="510"/>
      <c r="G68" s="510"/>
      <c r="H68" s="510"/>
      <c r="I68" s="510"/>
      <c r="J68" s="510"/>
      <c r="K68" s="510"/>
      <c r="L68" s="511"/>
      <c r="M68" s="512"/>
      <c r="N68" s="513"/>
      <c r="O68" s="513"/>
      <c r="P68" s="513"/>
      <c r="Q68" s="514"/>
      <c r="R68" s="515"/>
      <c r="S68" s="515"/>
      <c r="T68" s="515"/>
      <c r="U68" s="515"/>
      <c r="V68" s="515"/>
      <c r="W68" s="418"/>
      <c r="X68" s="419"/>
      <c r="Y68" s="421"/>
      <c r="Z68" s="158" t="str">
        <f>IFERROR(VLOOKUP(Y68,【参考】数式用!$A$3:$B$58, 2, FALSE), "")</f>
        <v/>
      </c>
      <c r="AA68" s="159"/>
      <c r="AC68" s="129" t="e">
        <f>VLOOKUP(Y68,【参考】数式用!$A$3:$O$58,15,FALSE)</f>
        <v>#N/A</v>
      </c>
    </row>
    <row r="69" spans="1:29" ht="33.950000000000003" customHeight="1">
      <c r="A69" s="133"/>
      <c r="B69" s="160">
        <f t="shared" si="0"/>
        <v>25</v>
      </c>
      <c r="C69" s="509"/>
      <c r="D69" s="510"/>
      <c r="E69" s="510"/>
      <c r="F69" s="510"/>
      <c r="G69" s="510"/>
      <c r="H69" s="510"/>
      <c r="I69" s="510"/>
      <c r="J69" s="510"/>
      <c r="K69" s="510"/>
      <c r="L69" s="511"/>
      <c r="M69" s="512"/>
      <c r="N69" s="513"/>
      <c r="O69" s="513"/>
      <c r="P69" s="513"/>
      <c r="Q69" s="514"/>
      <c r="R69" s="515"/>
      <c r="S69" s="515"/>
      <c r="T69" s="515"/>
      <c r="U69" s="515"/>
      <c r="V69" s="515"/>
      <c r="W69" s="418"/>
      <c r="X69" s="419"/>
      <c r="Y69" s="421"/>
      <c r="Z69" s="158" t="str">
        <f>IFERROR(VLOOKUP(Y69,【参考】数式用!$A$3:$B$58, 2, FALSE), "")</f>
        <v/>
      </c>
      <c r="AA69" s="159"/>
      <c r="AC69" s="129" t="e">
        <f>VLOOKUP(Y69,【参考】数式用!$A$3:$O$58,15,FALSE)</f>
        <v>#N/A</v>
      </c>
    </row>
    <row r="70" spans="1:29" ht="33.950000000000003" customHeight="1">
      <c r="A70" s="133"/>
      <c r="B70" s="160">
        <f t="shared" si="0"/>
        <v>26</v>
      </c>
      <c r="C70" s="509"/>
      <c r="D70" s="510"/>
      <c r="E70" s="510"/>
      <c r="F70" s="510"/>
      <c r="G70" s="510"/>
      <c r="H70" s="510"/>
      <c r="I70" s="510"/>
      <c r="J70" s="510"/>
      <c r="K70" s="510"/>
      <c r="L70" s="511"/>
      <c r="M70" s="512"/>
      <c r="N70" s="513"/>
      <c r="O70" s="513"/>
      <c r="P70" s="513"/>
      <c r="Q70" s="514"/>
      <c r="R70" s="515"/>
      <c r="S70" s="515"/>
      <c r="T70" s="515"/>
      <c r="U70" s="515"/>
      <c r="V70" s="515"/>
      <c r="W70" s="418"/>
      <c r="X70" s="419"/>
      <c r="Y70" s="421"/>
      <c r="Z70" s="158" t="str">
        <f>IFERROR(VLOOKUP(Y70,【参考】数式用!$A$3:$B$58, 2, FALSE), "")</f>
        <v/>
      </c>
      <c r="AA70" s="159"/>
      <c r="AC70" s="129" t="e">
        <f>VLOOKUP(Y70,【参考】数式用!$A$3:$O$58,15,FALSE)</f>
        <v>#N/A</v>
      </c>
    </row>
    <row r="71" spans="1:29" ht="33.950000000000003" customHeight="1">
      <c r="A71" s="133"/>
      <c r="B71" s="160">
        <f t="shared" si="0"/>
        <v>27</v>
      </c>
      <c r="C71" s="509"/>
      <c r="D71" s="510"/>
      <c r="E71" s="510"/>
      <c r="F71" s="510"/>
      <c r="G71" s="510"/>
      <c r="H71" s="510"/>
      <c r="I71" s="510"/>
      <c r="J71" s="510"/>
      <c r="K71" s="510"/>
      <c r="L71" s="511"/>
      <c r="M71" s="512"/>
      <c r="N71" s="513"/>
      <c r="O71" s="513"/>
      <c r="P71" s="513"/>
      <c r="Q71" s="514"/>
      <c r="R71" s="515"/>
      <c r="S71" s="515"/>
      <c r="T71" s="515"/>
      <c r="U71" s="515"/>
      <c r="V71" s="515"/>
      <c r="W71" s="418"/>
      <c r="X71" s="419"/>
      <c r="Y71" s="421"/>
      <c r="Z71" s="158" t="str">
        <f>IFERROR(VLOOKUP(Y71,【参考】数式用!$A$3:$B$58, 2, FALSE), "")</f>
        <v/>
      </c>
      <c r="AA71" s="159"/>
      <c r="AC71" s="129" t="e">
        <f>VLOOKUP(Y71,【参考】数式用!$A$3:$O$58,15,FALSE)</f>
        <v>#N/A</v>
      </c>
    </row>
    <row r="72" spans="1:29" ht="33.950000000000003" customHeight="1">
      <c r="A72" s="133"/>
      <c r="B72" s="160">
        <f t="shared" si="0"/>
        <v>28</v>
      </c>
      <c r="C72" s="509"/>
      <c r="D72" s="510"/>
      <c r="E72" s="510"/>
      <c r="F72" s="510"/>
      <c r="G72" s="510"/>
      <c r="H72" s="510"/>
      <c r="I72" s="510"/>
      <c r="J72" s="510"/>
      <c r="K72" s="510"/>
      <c r="L72" s="511"/>
      <c r="M72" s="512"/>
      <c r="N72" s="513"/>
      <c r="O72" s="513"/>
      <c r="P72" s="513"/>
      <c r="Q72" s="514"/>
      <c r="R72" s="515"/>
      <c r="S72" s="515"/>
      <c r="T72" s="515"/>
      <c r="U72" s="515"/>
      <c r="V72" s="515"/>
      <c r="W72" s="418"/>
      <c r="X72" s="419"/>
      <c r="Y72" s="421"/>
      <c r="Z72" s="158" t="str">
        <f>IFERROR(VLOOKUP(Y72,【参考】数式用!$A$3:$B$58, 2, FALSE), "")</f>
        <v/>
      </c>
      <c r="AA72" s="159"/>
      <c r="AC72" s="129" t="e">
        <f>VLOOKUP(Y72,【参考】数式用!$A$3:$O$58,15,FALSE)</f>
        <v>#N/A</v>
      </c>
    </row>
    <row r="73" spans="1:29" ht="33.950000000000003" customHeight="1">
      <c r="A73" s="133"/>
      <c r="B73" s="160">
        <f t="shared" si="0"/>
        <v>29</v>
      </c>
      <c r="C73" s="509"/>
      <c r="D73" s="510"/>
      <c r="E73" s="510"/>
      <c r="F73" s="510"/>
      <c r="G73" s="510"/>
      <c r="H73" s="510"/>
      <c r="I73" s="510"/>
      <c r="J73" s="510"/>
      <c r="K73" s="510"/>
      <c r="L73" s="511"/>
      <c r="M73" s="512"/>
      <c r="N73" s="513"/>
      <c r="O73" s="513"/>
      <c r="P73" s="513"/>
      <c r="Q73" s="514"/>
      <c r="R73" s="515"/>
      <c r="S73" s="515"/>
      <c r="T73" s="515"/>
      <c r="U73" s="515"/>
      <c r="V73" s="515"/>
      <c r="W73" s="418"/>
      <c r="X73" s="419"/>
      <c r="Y73" s="421"/>
      <c r="Z73" s="158" t="str">
        <f>IFERROR(VLOOKUP(Y73,【参考】数式用!$A$3:$B$58, 2, FALSE), "")</f>
        <v/>
      </c>
      <c r="AA73" s="159"/>
      <c r="AC73" s="129" t="e">
        <f>VLOOKUP(Y73,【参考】数式用!$A$3:$O$58,15,FALSE)</f>
        <v>#N/A</v>
      </c>
    </row>
    <row r="74" spans="1:29" ht="33.950000000000003" customHeight="1">
      <c r="A74" s="133"/>
      <c r="B74" s="160">
        <f t="shared" si="0"/>
        <v>30</v>
      </c>
      <c r="C74" s="509"/>
      <c r="D74" s="510"/>
      <c r="E74" s="510"/>
      <c r="F74" s="510"/>
      <c r="G74" s="510"/>
      <c r="H74" s="510"/>
      <c r="I74" s="510"/>
      <c r="J74" s="510"/>
      <c r="K74" s="510"/>
      <c r="L74" s="511"/>
      <c r="M74" s="512"/>
      <c r="N74" s="513"/>
      <c r="O74" s="513"/>
      <c r="P74" s="513"/>
      <c r="Q74" s="514"/>
      <c r="R74" s="515"/>
      <c r="S74" s="515"/>
      <c r="T74" s="515"/>
      <c r="U74" s="515"/>
      <c r="V74" s="515"/>
      <c r="W74" s="418"/>
      <c r="X74" s="419"/>
      <c r="Y74" s="421"/>
      <c r="Z74" s="158" t="str">
        <f>IFERROR(VLOOKUP(Y74,【参考】数式用!$A$3:$B$58, 2, FALSE), "")</f>
        <v/>
      </c>
      <c r="AA74" s="159"/>
      <c r="AC74" s="129" t="e">
        <f>VLOOKUP(Y74,【参考】数式用!$A$3:$O$58,15,FALSE)</f>
        <v>#N/A</v>
      </c>
    </row>
    <row r="75" spans="1:29" ht="33.950000000000003" customHeight="1">
      <c r="A75" s="133"/>
      <c r="B75" s="160">
        <f t="shared" si="0"/>
        <v>31</v>
      </c>
      <c r="C75" s="509"/>
      <c r="D75" s="510"/>
      <c r="E75" s="510"/>
      <c r="F75" s="510"/>
      <c r="G75" s="510"/>
      <c r="H75" s="510"/>
      <c r="I75" s="510"/>
      <c r="J75" s="510"/>
      <c r="K75" s="510"/>
      <c r="L75" s="511"/>
      <c r="M75" s="512"/>
      <c r="N75" s="513"/>
      <c r="O75" s="513"/>
      <c r="P75" s="513"/>
      <c r="Q75" s="514"/>
      <c r="R75" s="515"/>
      <c r="S75" s="515"/>
      <c r="T75" s="515"/>
      <c r="U75" s="515"/>
      <c r="V75" s="515"/>
      <c r="W75" s="418"/>
      <c r="X75" s="419"/>
      <c r="Y75" s="421"/>
      <c r="Z75" s="158" t="str">
        <f>IFERROR(VLOOKUP(Y75,【参考】数式用!$A$3:$B$58, 2, FALSE), "")</f>
        <v/>
      </c>
      <c r="AA75" s="159"/>
      <c r="AC75" s="129" t="e">
        <f>VLOOKUP(Y75,【参考】数式用!$A$3:$O$58,15,FALSE)</f>
        <v>#N/A</v>
      </c>
    </row>
    <row r="76" spans="1:29" ht="33.950000000000003" customHeight="1">
      <c r="A76" s="133"/>
      <c r="B76" s="160">
        <f t="shared" si="0"/>
        <v>32</v>
      </c>
      <c r="C76" s="509"/>
      <c r="D76" s="510"/>
      <c r="E76" s="510"/>
      <c r="F76" s="510"/>
      <c r="G76" s="510"/>
      <c r="H76" s="510"/>
      <c r="I76" s="510"/>
      <c r="J76" s="510"/>
      <c r="K76" s="510"/>
      <c r="L76" s="511"/>
      <c r="M76" s="512"/>
      <c r="N76" s="513"/>
      <c r="O76" s="513"/>
      <c r="P76" s="513"/>
      <c r="Q76" s="514"/>
      <c r="R76" s="515"/>
      <c r="S76" s="515"/>
      <c r="T76" s="515"/>
      <c r="U76" s="515"/>
      <c r="V76" s="515"/>
      <c r="W76" s="418"/>
      <c r="X76" s="419"/>
      <c r="Y76" s="421"/>
      <c r="Z76" s="158" t="str">
        <f>IFERROR(VLOOKUP(Y76,【参考】数式用!$A$3:$B$58, 2, FALSE), "")</f>
        <v/>
      </c>
      <c r="AA76" s="159"/>
      <c r="AC76" s="129" t="e">
        <f>VLOOKUP(Y76,【参考】数式用!$A$3:$O$58,15,FALSE)</f>
        <v>#N/A</v>
      </c>
    </row>
    <row r="77" spans="1:29" ht="33.950000000000003" customHeight="1">
      <c r="A77" s="133"/>
      <c r="B77" s="160">
        <f t="shared" si="0"/>
        <v>33</v>
      </c>
      <c r="C77" s="509"/>
      <c r="D77" s="510"/>
      <c r="E77" s="510"/>
      <c r="F77" s="510"/>
      <c r="G77" s="510"/>
      <c r="H77" s="510"/>
      <c r="I77" s="510"/>
      <c r="J77" s="510"/>
      <c r="K77" s="510"/>
      <c r="L77" s="511"/>
      <c r="M77" s="512"/>
      <c r="N77" s="513"/>
      <c r="O77" s="513"/>
      <c r="P77" s="513"/>
      <c r="Q77" s="514"/>
      <c r="R77" s="515"/>
      <c r="S77" s="515"/>
      <c r="T77" s="515"/>
      <c r="U77" s="515"/>
      <c r="V77" s="515"/>
      <c r="W77" s="418"/>
      <c r="X77" s="419"/>
      <c r="Y77" s="421"/>
      <c r="Z77" s="158" t="str">
        <f>IFERROR(VLOOKUP(Y77,【参考】数式用!$A$3:$B$58, 2, FALSE), "")</f>
        <v/>
      </c>
      <c r="AA77" s="159"/>
      <c r="AC77" s="129" t="e">
        <f>VLOOKUP(Y77,【参考】数式用!$A$3:$O$58,15,FALSE)</f>
        <v>#N/A</v>
      </c>
    </row>
    <row r="78" spans="1:29" ht="33.950000000000003" customHeight="1">
      <c r="A78" s="133"/>
      <c r="B78" s="160">
        <f t="shared" si="0"/>
        <v>34</v>
      </c>
      <c r="C78" s="509"/>
      <c r="D78" s="510"/>
      <c r="E78" s="510"/>
      <c r="F78" s="510"/>
      <c r="G78" s="510"/>
      <c r="H78" s="510"/>
      <c r="I78" s="510"/>
      <c r="J78" s="510"/>
      <c r="K78" s="510"/>
      <c r="L78" s="511"/>
      <c r="M78" s="512"/>
      <c r="N78" s="513"/>
      <c r="O78" s="513"/>
      <c r="P78" s="513"/>
      <c r="Q78" s="514"/>
      <c r="R78" s="515"/>
      <c r="S78" s="515"/>
      <c r="T78" s="515"/>
      <c r="U78" s="515"/>
      <c r="V78" s="515"/>
      <c r="W78" s="418"/>
      <c r="X78" s="419"/>
      <c r="Y78" s="421"/>
      <c r="Z78" s="158" t="str">
        <f>IFERROR(VLOOKUP(Y78,【参考】数式用!$A$3:$B$58, 2, FALSE), "")</f>
        <v/>
      </c>
      <c r="AA78" s="159"/>
      <c r="AC78" s="129" t="e">
        <f>VLOOKUP(Y78,【参考】数式用!$A$3:$O$58,15,FALSE)</f>
        <v>#N/A</v>
      </c>
    </row>
    <row r="79" spans="1:29" ht="33.950000000000003" customHeight="1">
      <c r="A79" s="133"/>
      <c r="B79" s="160">
        <f t="shared" si="0"/>
        <v>35</v>
      </c>
      <c r="C79" s="509"/>
      <c r="D79" s="510"/>
      <c r="E79" s="510"/>
      <c r="F79" s="510"/>
      <c r="G79" s="510"/>
      <c r="H79" s="510"/>
      <c r="I79" s="510"/>
      <c r="J79" s="510"/>
      <c r="K79" s="510"/>
      <c r="L79" s="511"/>
      <c r="M79" s="512"/>
      <c r="N79" s="513"/>
      <c r="O79" s="513"/>
      <c r="P79" s="513"/>
      <c r="Q79" s="514"/>
      <c r="R79" s="515"/>
      <c r="S79" s="515"/>
      <c r="T79" s="515"/>
      <c r="U79" s="515"/>
      <c r="V79" s="515"/>
      <c r="W79" s="418"/>
      <c r="X79" s="419"/>
      <c r="Y79" s="421"/>
      <c r="Z79" s="158" t="str">
        <f>IFERROR(VLOOKUP(Y79,【参考】数式用!$A$3:$B$58, 2, FALSE), "")</f>
        <v/>
      </c>
      <c r="AA79" s="159"/>
      <c r="AC79" s="129" t="e">
        <f>VLOOKUP(Y79,【参考】数式用!$A$3:$O$58,15,FALSE)</f>
        <v>#N/A</v>
      </c>
    </row>
    <row r="80" spans="1:29" ht="33.950000000000003" customHeight="1">
      <c r="A80" s="133"/>
      <c r="B80" s="160">
        <f t="shared" si="0"/>
        <v>36</v>
      </c>
      <c r="C80" s="509"/>
      <c r="D80" s="510"/>
      <c r="E80" s="510"/>
      <c r="F80" s="510"/>
      <c r="G80" s="510"/>
      <c r="H80" s="510"/>
      <c r="I80" s="510"/>
      <c r="J80" s="510"/>
      <c r="K80" s="510"/>
      <c r="L80" s="511"/>
      <c r="M80" s="512"/>
      <c r="N80" s="513"/>
      <c r="O80" s="513"/>
      <c r="P80" s="513"/>
      <c r="Q80" s="514"/>
      <c r="R80" s="515"/>
      <c r="S80" s="515"/>
      <c r="T80" s="515"/>
      <c r="U80" s="515"/>
      <c r="V80" s="515"/>
      <c r="W80" s="418"/>
      <c r="X80" s="419"/>
      <c r="Y80" s="421"/>
      <c r="Z80" s="158" t="str">
        <f>IFERROR(VLOOKUP(Y80,【参考】数式用!$A$3:$B$58, 2, FALSE), "")</f>
        <v/>
      </c>
      <c r="AA80" s="159"/>
      <c r="AC80" s="129" t="e">
        <f>VLOOKUP(Y80,【参考】数式用!$A$3:$O$58,15,FALSE)</f>
        <v>#N/A</v>
      </c>
    </row>
    <row r="81" spans="1:29" ht="33.950000000000003" customHeight="1">
      <c r="A81" s="133"/>
      <c r="B81" s="160">
        <f t="shared" si="0"/>
        <v>37</v>
      </c>
      <c r="C81" s="509"/>
      <c r="D81" s="510"/>
      <c r="E81" s="510"/>
      <c r="F81" s="510"/>
      <c r="G81" s="510"/>
      <c r="H81" s="510"/>
      <c r="I81" s="510"/>
      <c r="J81" s="510"/>
      <c r="K81" s="510"/>
      <c r="L81" s="511"/>
      <c r="M81" s="512"/>
      <c r="N81" s="513"/>
      <c r="O81" s="513"/>
      <c r="P81" s="513"/>
      <c r="Q81" s="514"/>
      <c r="R81" s="515"/>
      <c r="S81" s="515"/>
      <c r="T81" s="515"/>
      <c r="U81" s="515"/>
      <c r="V81" s="515"/>
      <c r="W81" s="418"/>
      <c r="X81" s="419"/>
      <c r="Y81" s="421"/>
      <c r="Z81" s="158" t="str">
        <f>IFERROR(VLOOKUP(Y81,【参考】数式用!$A$3:$B$58, 2, FALSE), "")</f>
        <v/>
      </c>
      <c r="AA81" s="159"/>
      <c r="AC81" s="129" t="e">
        <f>VLOOKUP(Y81,【参考】数式用!$A$3:$O$58,15,FALSE)</f>
        <v>#N/A</v>
      </c>
    </row>
    <row r="82" spans="1:29" ht="33.950000000000003" customHeight="1">
      <c r="A82" s="133"/>
      <c r="B82" s="160">
        <f t="shared" si="0"/>
        <v>38</v>
      </c>
      <c r="C82" s="509"/>
      <c r="D82" s="510"/>
      <c r="E82" s="510"/>
      <c r="F82" s="510"/>
      <c r="G82" s="510"/>
      <c r="H82" s="510"/>
      <c r="I82" s="510"/>
      <c r="J82" s="510"/>
      <c r="K82" s="510"/>
      <c r="L82" s="511"/>
      <c r="M82" s="512"/>
      <c r="N82" s="513"/>
      <c r="O82" s="513"/>
      <c r="P82" s="513"/>
      <c r="Q82" s="514"/>
      <c r="R82" s="515"/>
      <c r="S82" s="515"/>
      <c r="T82" s="515"/>
      <c r="U82" s="515"/>
      <c r="V82" s="515"/>
      <c r="W82" s="418"/>
      <c r="X82" s="419"/>
      <c r="Y82" s="421"/>
      <c r="Z82" s="158" t="str">
        <f>IFERROR(VLOOKUP(Y82,【参考】数式用!$A$3:$B$58, 2, FALSE), "")</f>
        <v/>
      </c>
      <c r="AA82" s="159"/>
      <c r="AC82" s="129" t="e">
        <f>VLOOKUP(Y82,【参考】数式用!$A$3:$O$58,15,FALSE)</f>
        <v>#N/A</v>
      </c>
    </row>
    <row r="83" spans="1:29" ht="33.950000000000003" customHeight="1">
      <c r="A83" s="133"/>
      <c r="B83" s="160">
        <f t="shared" si="0"/>
        <v>39</v>
      </c>
      <c r="C83" s="509"/>
      <c r="D83" s="510"/>
      <c r="E83" s="510"/>
      <c r="F83" s="510"/>
      <c r="G83" s="510"/>
      <c r="H83" s="510"/>
      <c r="I83" s="510"/>
      <c r="J83" s="510"/>
      <c r="K83" s="510"/>
      <c r="L83" s="511"/>
      <c r="M83" s="512"/>
      <c r="N83" s="513"/>
      <c r="O83" s="513"/>
      <c r="P83" s="513"/>
      <c r="Q83" s="514"/>
      <c r="R83" s="515"/>
      <c r="S83" s="515"/>
      <c r="T83" s="515"/>
      <c r="U83" s="515"/>
      <c r="V83" s="515"/>
      <c r="W83" s="418"/>
      <c r="X83" s="419"/>
      <c r="Y83" s="421"/>
      <c r="Z83" s="158" t="str">
        <f>IFERROR(VLOOKUP(Y83,【参考】数式用!$A$3:$B$58, 2, FALSE), "")</f>
        <v/>
      </c>
      <c r="AA83" s="159"/>
      <c r="AC83" s="129" t="e">
        <f>VLOOKUP(Y83,【参考】数式用!$A$3:$O$58,15,FALSE)</f>
        <v>#N/A</v>
      </c>
    </row>
    <row r="84" spans="1:29" ht="33.950000000000003" customHeight="1">
      <c r="A84" s="133"/>
      <c r="B84" s="160">
        <f t="shared" si="0"/>
        <v>40</v>
      </c>
      <c r="C84" s="509"/>
      <c r="D84" s="510"/>
      <c r="E84" s="510"/>
      <c r="F84" s="510"/>
      <c r="G84" s="510"/>
      <c r="H84" s="510"/>
      <c r="I84" s="510"/>
      <c r="J84" s="510"/>
      <c r="K84" s="510"/>
      <c r="L84" s="511"/>
      <c r="M84" s="512"/>
      <c r="N84" s="513"/>
      <c r="O84" s="513"/>
      <c r="P84" s="513"/>
      <c r="Q84" s="514"/>
      <c r="R84" s="515"/>
      <c r="S84" s="515"/>
      <c r="T84" s="515"/>
      <c r="U84" s="515"/>
      <c r="V84" s="515"/>
      <c r="W84" s="418"/>
      <c r="X84" s="419"/>
      <c r="Y84" s="421"/>
      <c r="Z84" s="158" t="str">
        <f>IFERROR(VLOOKUP(Y84,【参考】数式用!$A$3:$B$58, 2, FALSE), "")</f>
        <v/>
      </c>
      <c r="AA84" s="159"/>
      <c r="AC84" s="129" t="e">
        <f>VLOOKUP(Y84,【参考】数式用!$A$3:$O$58,15,FALSE)</f>
        <v>#N/A</v>
      </c>
    </row>
    <row r="85" spans="1:29" ht="33.950000000000003" customHeight="1">
      <c r="A85" s="133"/>
      <c r="B85" s="160">
        <f t="shared" si="0"/>
        <v>41</v>
      </c>
      <c r="C85" s="509"/>
      <c r="D85" s="510"/>
      <c r="E85" s="510"/>
      <c r="F85" s="510"/>
      <c r="G85" s="510"/>
      <c r="H85" s="510"/>
      <c r="I85" s="510"/>
      <c r="J85" s="510"/>
      <c r="K85" s="510"/>
      <c r="L85" s="511"/>
      <c r="M85" s="512"/>
      <c r="N85" s="513"/>
      <c r="O85" s="513"/>
      <c r="P85" s="513"/>
      <c r="Q85" s="514"/>
      <c r="R85" s="515"/>
      <c r="S85" s="515"/>
      <c r="T85" s="515"/>
      <c r="U85" s="515"/>
      <c r="V85" s="515"/>
      <c r="W85" s="418"/>
      <c r="X85" s="419"/>
      <c r="Y85" s="421"/>
      <c r="Z85" s="158" t="str">
        <f>IFERROR(VLOOKUP(Y85,【参考】数式用!$A$3:$B$58, 2, FALSE), "")</f>
        <v/>
      </c>
      <c r="AA85" s="159"/>
      <c r="AC85" s="129" t="e">
        <f>VLOOKUP(Y85,【参考】数式用!$A$3:$O$58,15,FALSE)</f>
        <v>#N/A</v>
      </c>
    </row>
    <row r="86" spans="1:29" ht="33.950000000000003" customHeight="1">
      <c r="A86" s="133"/>
      <c r="B86" s="160">
        <f t="shared" si="0"/>
        <v>42</v>
      </c>
      <c r="C86" s="509"/>
      <c r="D86" s="510"/>
      <c r="E86" s="510"/>
      <c r="F86" s="510"/>
      <c r="G86" s="510"/>
      <c r="H86" s="510"/>
      <c r="I86" s="510"/>
      <c r="J86" s="510"/>
      <c r="K86" s="510"/>
      <c r="L86" s="511"/>
      <c r="M86" s="512"/>
      <c r="N86" s="513"/>
      <c r="O86" s="513"/>
      <c r="P86" s="513"/>
      <c r="Q86" s="514"/>
      <c r="R86" s="515"/>
      <c r="S86" s="515"/>
      <c r="T86" s="515"/>
      <c r="U86" s="515"/>
      <c r="V86" s="515"/>
      <c r="W86" s="418"/>
      <c r="X86" s="419"/>
      <c r="Y86" s="421"/>
      <c r="Z86" s="158" t="str">
        <f>IFERROR(VLOOKUP(Y86,【参考】数式用!$A$3:$B$58, 2, FALSE), "")</f>
        <v/>
      </c>
      <c r="AA86" s="159"/>
      <c r="AC86" s="129" t="e">
        <f>VLOOKUP(Y86,【参考】数式用!$A$3:$O$58,15,FALSE)</f>
        <v>#N/A</v>
      </c>
    </row>
    <row r="87" spans="1:29" ht="33.950000000000003" customHeight="1">
      <c r="A87" s="133"/>
      <c r="B87" s="160">
        <f t="shared" si="0"/>
        <v>43</v>
      </c>
      <c r="C87" s="509"/>
      <c r="D87" s="510"/>
      <c r="E87" s="510"/>
      <c r="F87" s="510"/>
      <c r="G87" s="510"/>
      <c r="H87" s="510"/>
      <c r="I87" s="510"/>
      <c r="J87" s="510"/>
      <c r="K87" s="510"/>
      <c r="L87" s="511"/>
      <c r="M87" s="512"/>
      <c r="N87" s="513"/>
      <c r="O87" s="513"/>
      <c r="P87" s="513"/>
      <c r="Q87" s="514"/>
      <c r="R87" s="515"/>
      <c r="S87" s="515"/>
      <c r="T87" s="515"/>
      <c r="U87" s="515"/>
      <c r="V87" s="515"/>
      <c r="W87" s="418"/>
      <c r="X87" s="419"/>
      <c r="Y87" s="421"/>
      <c r="Z87" s="158" t="str">
        <f>IFERROR(VLOOKUP(Y87,【参考】数式用!$A$3:$B$58, 2, FALSE), "")</f>
        <v/>
      </c>
      <c r="AA87" s="159"/>
      <c r="AC87" s="129" t="e">
        <f>VLOOKUP(Y87,【参考】数式用!$A$3:$O$58,15,FALSE)</f>
        <v>#N/A</v>
      </c>
    </row>
    <row r="88" spans="1:29" ht="33.950000000000003" customHeight="1">
      <c r="A88" s="133"/>
      <c r="B88" s="160">
        <f t="shared" si="0"/>
        <v>44</v>
      </c>
      <c r="C88" s="509"/>
      <c r="D88" s="510"/>
      <c r="E88" s="510"/>
      <c r="F88" s="510"/>
      <c r="G88" s="510"/>
      <c r="H88" s="510"/>
      <c r="I88" s="510"/>
      <c r="J88" s="510"/>
      <c r="K88" s="510"/>
      <c r="L88" s="511"/>
      <c r="M88" s="512"/>
      <c r="N88" s="513"/>
      <c r="O88" s="513"/>
      <c r="P88" s="513"/>
      <c r="Q88" s="514"/>
      <c r="R88" s="515"/>
      <c r="S88" s="515"/>
      <c r="T88" s="515"/>
      <c r="U88" s="515"/>
      <c r="V88" s="515"/>
      <c r="W88" s="418"/>
      <c r="X88" s="419"/>
      <c r="Y88" s="421"/>
      <c r="Z88" s="158" t="str">
        <f>IFERROR(VLOOKUP(Y88,【参考】数式用!$A$3:$B$58, 2, FALSE), "")</f>
        <v/>
      </c>
      <c r="AA88" s="159"/>
      <c r="AC88" s="129" t="e">
        <f>VLOOKUP(Y88,【参考】数式用!$A$3:$O$58,15,FALSE)</f>
        <v>#N/A</v>
      </c>
    </row>
    <row r="89" spans="1:29" ht="33.950000000000003" customHeight="1">
      <c r="A89" s="133"/>
      <c r="B89" s="160">
        <f t="shared" si="0"/>
        <v>45</v>
      </c>
      <c r="C89" s="509"/>
      <c r="D89" s="510"/>
      <c r="E89" s="510"/>
      <c r="F89" s="510"/>
      <c r="G89" s="510"/>
      <c r="H89" s="510"/>
      <c r="I89" s="510"/>
      <c r="J89" s="510"/>
      <c r="K89" s="510"/>
      <c r="L89" s="511"/>
      <c r="M89" s="512"/>
      <c r="N89" s="513"/>
      <c r="O89" s="513"/>
      <c r="P89" s="513"/>
      <c r="Q89" s="514"/>
      <c r="R89" s="515"/>
      <c r="S89" s="515"/>
      <c r="T89" s="515"/>
      <c r="U89" s="515"/>
      <c r="V89" s="515"/>
      <c r="W89" s="418"/>
      <c r="X89" s="419"/>
      <c r="Y89" s="421"/>
      <c r="Z89" s="158" t="str">
        <f>IFERROR(VLOOKUP(Y89,【参考】数式用!$A$3:$B$58, 2, FALSE), "")</f>
        <v/>
      </c>
      <c r="AA89" s="159"/>
      <c r="AC89" s="129" t="e">
        <f>VLOOKUP(Y89,【参考】数式用!$A$3:$O$58,15,FALSE)</f>
        <v>#N/A</v>
      </c>
    </row>
    <row r="90" spans="1:29" ht="33.950000000000003" customHeight="1">
      <c r="A90" s="133"/>
      <c r="B90" s="160">
        <f t="shared" si="0"/>
        <v>46</v>
      </c>
      <c r="C90" s="509"/>
      <c r="D90" s="510"/>
      <c r="E90" s="510"/>
      <c r="F90" s="510"/>
      <c r="G90" s="510"/>
      <c r="H90" s="510"/>
      <c r="I90" s="510"/>
      <c r="J90" s="510"/>
      <c r="K90" s="510"/>
      <c r="L90" s="511"/>
      <c r="M90" s="512"/>
      <c r="N90" s="513"/>
      <c r="O90" s="513"/>
      <c r="P90" s="513"/>
      <c r="Q90" s="514"/>
      <c r="R90" s="515"/>
      <c r="S90" s="515"/>
      <c r="T90" s="515"/>
      <c r="U90" s="515"/>
      <c r="V90" s="515"/>
      <c r="W90" s="418"/>
      <c r="X90" s="419"/>
      <c r="Y90" s="421"/>
      <c r="Z90" s="158" t="str">
        <f>IFERROR(VLOOKUP(Y90,【参考】数式用!$A$3:$B$58, 2, FALSE), "")</f>
        <v/>
      </c>
      <c r="AA90" s="159"/>
      <c r="AC90" s="129" t="e">
        <f>VLOOKUP(Y90,【参考】数式用!$A$3:$O$58,15,FALSE)</f>
        <v>#N/A</v>
      </c>
    </row>
    <row r="91" spans="1:29" ht="33.950000000000003" customHeight="1">
      <c r="A91" s="133"/>
      <c r="B91" s="160">
        <f t="shared" si="0"/>
        <v>47</v>
      </c>
      <c r="C91" s="509"/>
      <c r="D91" s="510"/>
      <c r="E91" s="510"/>
      <c r="F91" s="510"/>
      <c r="G91" s="510"/>
      <c r="H91" s="510"/>
      <c r="I91" s="510"/>
      <c r="J91" s="510"/>
      <c r="K91" s="510"/>
      <c r="L91" s="511"/>
      <c r="M91" s="512"/>
      <c r="N91" s="513"/>
      <c r="O91" s="513"/>
      <c r="P91" s="513"/>
      <c r="Q91" s="514"/>
      <c r="R91" s="515"/>
      <c r="S91" s="515"/>
      <c r="T91" s="515"/>
      <c r="U91" s="515"/>
      <c r="V91" s="515"/>
      <c r="W91" s="418"/>
      <c r="X91" s="419"/>
      <c r="Y91" s="421"/>
      <c r="Z91" s="158" t="str">
        <f>IFERROR(VLOOKUP(Y91,【参考】数式用!$A$3:$B$58, 2, FALSE), "")</f>
        <v/>
      </c>
      <c r="AA91" s="159"/>
      <c r="AC91" s="129" t="e">
        <f>VLOOKUP(Y91,【参考】数式用!$A$3:$O$58,15,FALSE)</f>
        <v>#N/A</v>
      </c>
    </row>
    <row r="92" spans="1:29" ht="33.950000000000003" customHeight="1">
      <c r="A92" s="133"/>
      <c r="B92" s="160">
        <f t="shared" si="0"/>
        <v>48</v>
      </c>
      <c r="C92" s="509"/>
      <c r="D92" s="510"/>
      <c r="E92" s="510"/>
      <c r="F92" s="510"/>
      <c r="G92" s="510"/>
      <c r="H92" s="510"/>
      <c r="I92" s="510"/>
      <c r="J92" s="510"/>
      <c r="K92" s="510"/>
      <c r="L92" s="511"/>
      <c r="M92" s="512"/>
      <c r="N92" s="513"/>
      <c r="O92" s="513"/>
      <c r="P92" s="513"/>
      <c r="Q92" s="514"/>
      <c r="R92" s="515"/>
      <c r="S92" s="515"/>
      <c r="T92" s="515"/>
      <c r="U92" s="515"/>
      <c r="V92" s="515"/>
      <c r="W92" s="418"/>
      <c r="X92" s="419"/>
      <c r="Y92" s="421"/>
      <c r="Z92" s="158" t="str">
        <f>IFERROR(VLOOKUP(Y92,【参考】数式用!$A$3:$B$58, 2, FALSE), "")</f>
        <v/>
      </c>
      <c r="AA92" s="159"/>
      <c r="AC92" s="129" t="e">
        <f>VLOOKUP(Y92,【参考】数式用!$A$3:$O$58,15,FALSE)</f>
        <v>#N/A</v>
      </c>
    </row>
    <row r="93" spans="1:29" ht="33.950000000000003" customHeight="1">
      <c r="A93" s="133"/>
      <c r="B93" s="160">
        <f t="shared" si="0"/>
        <v>49</v>
      </c>
      <c r="C93" s="509"/>
      <c r="D93" s="510"/>
      <c r="E93" s="510"/>
      <c r="F93" s="510"/>
      <c r="G93" s="510"/>
      <c r="H93" s="510"/>
      <c r="I93" s="510"/>
      <c r="J93" s="510"/>
      <c r="K93" s="510"/>
      <c r="L93" s="511"/>
      <c r="M93" s="512"/>
      <c r="N93" s="513"/>
      <c r="O93" s="513"/>
      <c r="P93" s="513"/>
      <c r="Q93" s="514"/>
      <c r="R93" s="515"/>
      <c r="S93" s="515"/>
      <c r="T93" s="515"/>
      <c r="U93" s="515"/>
      <c r="V93" s="515"/>
      <c r="W93" s="418"/>
      <c r="X93" s="419"/>
      <c r="Y93" s="421"/>
      <c r="Z93" s="158" t="str">
        <f>IFERROR(VLOOKUP(Y93,【参考】数式用!$A$3:$B$58, 2, FALSE), "")</f>
        <v/>
      </c>
      <c r="AA93" s="159"/>
      <c r="AC93" s="129" t="e">
        <f>VLOOKUP(Y93,【参考】数式用!$A$3:$O$58,15,FALSE)</f>
        <v>#N/A</v>
      </c>
    </row>
    <row r="94" spans="1:29" ht="33.950000000000003" customHeight="1">
      <c r="A94" s="133"/>
      <c r="B94" s="160">
        <f t="shared" si="0"/>
        <v>50</v>
      </c>
      <c r="C94" s="509"/>
      <c r="D94" s="510"/>
      <c r="E94" s="510"/>
      <c r="F94" s="510"/>
      <c r="G94" s="510"/>
      <c r="H94" s="510"/>
      <c r="I94" s="510"/>
      <c r="J94" s="510"/>
      <c r="K94" s="510"/>
      <c r="L94" s="511"/>
      <c r="M94" s="512"/>
      <c r="N94" s="513"/>
      <c r="O94" s="513"/>
      <c r="P94" s="513"/>
      <c r="Q94" s="514"/>
      <c r="R94" s="515"/>
      <c r="S94" s="515"/>
      <c r="T94" s="515"/>
      <c r="U94" s="515"/>
      <c r="V94" s="515"/>
      <c r="W94" s="418"/>
      <c r="X94" s="419"/>
      <c r="Y94" s="421"/>
      <c r="Z94" s="158" t="str">
        <f>IFERROR(VLOOKUP(Y94,【参考】数式用!$A$3:$B$58, 2, FALSE), "")</f>
        <v/>
      </c>
      <c r="AA94" s="159"/>
      <c r="AC94" s="129" t="e">
        <f>VLOOKUP(Y94,【参考】数式用!$A$3:$O$58,15,FALSE)</f>
        <v>#N/A</v>
      </c>
    </row>
    <row r="95" spans="1:29" ht="33.950000000000003" customHeight="1">
      <c r="A95" s="133"/>
      <c r="B95" s="160">
        <f t="shared" si="0"/>
        <v>51</v>
      </c>
      <c r="C95" s="509"/>
      <c r="D95" s="510"/>
      <c r="E95" s="510"/>
      <c r="F95" s="510"/>
      <c r="G95" s="510"/>
      <c r="H95" s="510"/>
      <c r="I95" s="510"/>
      <c r="J95" s="510"/>
      <c r="K95" s="510"/>
      <c r="L95" s="511"/>
      <c r="M95" s="512"/>
      <c r="N95" s="513"/>
      <c r="O95" s="513"/>
      <c r="P95" s="513"/>
      <c r="Q95" s="514"/>
      <c r="R95" s="515"/>
      <c r="S95" s="515"/>
      <c r="T95" s="515"/>
      <c r="U95" s="515"/>
      <c r="V95" s="515"/>
      <c r="W95" s="418"/>
      <c r="X95" s="419"/>
      <c r="Y95" s="421"/>
      <c r="Z95" s="158" t="str">
        <f>IFERROR(VLOOKUP(Y95,【参考】数式用!$A$3:$B$58, 2, FALSE), "")</f>
        <v/>
      </c>
      <c r="AA95" s="159"/>
      <c r="AC95" s="129" t="e">
        <f>VLOOKUP(Y95,【参考】数式用!$A$3:$O$58,15,FALSE)</f>
        <v>#N/A</v>
      </c>
    </row>
    <row r="96" spans="1:29" ht="33.950000000000003" customHeight="1">
      <c r="A96" s="133"/>
      <c r="B96" s="160">
        <f t="shared" si="0"/>
        <v>52</v>
      </c>
      <c r="C96" s="509"/>
      <c r="D96" s="510"/>
      <c r="E96" s="510"/>
      <c r="F96" s="510"/>
      <c r="G96" s="510"/>
      <c r="H96" s="510"/>
      <c r="I96" s="510"/>
      <c r="J96" s="510"/>
      <c r="K96" s="510"/>
      <c r="L96" s="511"/>
      <c r="M96" s="512"/>
      <c r="N96" s="513"/>
      <c r="O96" s="513"/>
      <c r="P96" s="513"/>
      <c r="Q96" s="514"/>
      <c r="R96" s="515"/>
      <c r="S96" s="515"/>
      <c r="T96" s="515"/>
      <c r="U96" s="515"/>
      <c r="V96" s="515"/>
      <c r="W96" s="418"/>
      <c r="X96" s="419"/>
      <c r="Y96" s="421"/>
      <c r="Z96" s="158" t="str">
        <f>IFERROR(VLOOKUP(Y96,【参考】数式用!$A$3:$B$58, 2, FALSE), "")</f>
        <v/>
      </c>
      <c r="AA96" s="159"/>
      <c r="AC96" s="129" t="e">
        <f>VLOOKUP(Y96,【参考】数式用!$A$3:$O$58,15,FALSE)</f>
        <v>#N/A</v>
      </c>
    </row>
    <row r="97" spans="1:29" ht="33.950000000000003" customHeight="1">
      <c r="A97" s="133"/>
      <c r="B97" s="160">
        <f t="shared" si="0"/>
        <v>53</v>
      </c>
      <c r="C97" s="509"/>
      <c r="D97" s="510"/>
      <c r="E97" s="510"/>
      <c r="F97" s="510"/>
      <c r="G97" s="510"/>
      <c r="H97" s="510"/>
      <c r="I97" s="510"/>
      <c r="J97" s="510"/>
      <c r="K97" s="510"/>
      <c r="L97" s="511"/>
      <c r="M97" s="512"/>
      <c r="N97" s="513"/>
      <c r="O97" s="513"/>
      <c r="P97" s="513"/>
      <c r="Q97" s="514"/>
      <c r="R97" s="515"/>
      <c r="S97" s="515"/>
      <c r="T97" s="515"/>
      <c r="U97" s="515"/>
      <c r="V97" s="515"/>
      <c r="W97" s="418"/>
      <c r="X97" s="419"/>
      <c r="Y97" s="421"/>
      <c r="Z97" s="158" t="str">
        <f>IFERROR(VLOOKUP(Y97,【参考】数式用!$A$3:$B$58, 2, FALSE), "")</f>
        <v/>
      </c>
      <c r="AA97" s="159"/>
      <c r="AC97" s="129" t="e">
        <f>VLOOKUP(Y97,【参考】数式用!$A$3:$O$58,15,FALSE)</f>
        <v>#N/A</v>
      </c>
    </row>
    <row r="98" spans="1:29" ht="33.950000000000003" customHeight="1">
      <c r="A98" s="133"/>
      <c r="B98" s="160">
        <f t="shared" si="0"/>
        <v>54</v>
      </c>
      <c r="C98" s="509"/>
      <c r="D98" s="510"/>
      <c r="E98" s="510"/>
      <c r="F98" s="510"/>
      <c r="G98" s="510"/>
      <c r="H98" s="510"/>
      <c r="I98" s="510"/>
      <c r="J98" s="510"/>
      <c r="K98" s="510"/>
      <c r="L98" s="511"/>
      <c r="M98" s="512"/>
      <c r="N98" s="513"/>
      <c r="O98" s="513"/>
      <c r="P98" s="513"/>
      <c r="Q98" s="514"/>
      <c r="R98" s="515"/>
      <c r="S98" s="515"/>
      <c r="T98" s="515"/>
      <c r="U98" s="515"/>
      <c r="V98" s="515"/>
      <c r="W98" s="418"/>
      <c r="X98" s="419"/>
      <c r="Y98" s="421"/>
      <c r="Z98" s="158" t="str">
        <f>IFERROR(VLOOKUP(Y98,【参考】数式用!$A$3:$B$58, 2, FALSE), "")</f>
        <v/>
      </c>
      <c r="AA98" s="159"/>
      <c r="AC98" s="129" t="e">
        <f>VLOOKUP(Y98,【参考】数式用!$A$3:$O$58,15,FALSE)</f>
        <v>#N/A</v>
      </c>
    </row>
    <row r="99" spans="1:29" ht="33.950000000000003" customHeight="1">
      <c r="A99" s="133"/>
      <c r="B99" s="160">
        <f t="shared" si="0"/>
        <v>55</v>
      </c>
      <c r="C99" s="509"/>
      <c r="D99" s="510"/>
      <c r="E99" s="510"/>
      <c r="F99" s="510"/>
      <c r="G99" s="510"/>
      <c r="H99" s="510"/>
      <c r="I99" s="510"/>
      <c r="J99" s="510"/>
      <c r="K99" s="510"/>
      <c r="L99" s="511"/>
      <c r="M99" s="512"/>
      <c r="N99" s="513"/>
      <c r="O99" s="513"/>
      <c r="P99" s="513"/>
      <c r="Q99" s="514"/>
      <c r="R99" s="515"/>
      <c r="S99" s="515"/>
      <c r="T99" s="515"/>
      <c r="U99" s="515"/>
      <c r="V99" s="515"/>
      <c r="W99" s="418"/>
      <c r="X99" s="419"/>
      <c r="Y99" s="421"/>
      <c r="Z99" s="158" t="str">
        <f>IFERROR(VLOOKUP(Y99,【参考】数式用!$A$3:$B$58, 2, FALSE), "")</f>
        <v/>
      </c>
      <c r="AA99" s="159"/>
      <c r="AC99" s="129" t="e">
        <f>VLOOKUP(Y99,【参考】数式用!$A$3:$O$58,15,FALSE)</f>
        <v>#N/A</v>
      </c>
    </row>
    <row r="100" spans="1:29" ht="33.950000000000003" customHeight="1">
      <c r="A100" s="133"/>
      <c r="B100" s="160">
        <f t="shared" si="0"/>
        <v>56</v>
      </c>
      <c r="C100" s="509"/>
      <c r="D100" s="510"/>
      <c r="E100" s="510"/>
      <c r="F100" s="510"/>
      <c r="G100" s="510"/>
      <c r="H100" s="510"/>
      <c r="I100" s="510"/>
      <c r="J100" s="510"/>
      <c r="K100" s="510"/>
      <c r="L100" s="511"/>
      <c r="M100" s="512"/>
      <c r="N100" s="513"/>
      <c r="O100" s="513"/>
      <c r="P100" s="513"/>
      <c r="Q100" s="514"/>
      <c r="R100" s="515"/>
      <c r="S100" s="515"/>
      <c r="T100" s="515"/>
      <c r="U100" s="515"/>
      <c r="V100" s="515"/>
      <c r="W100" s="418"/>
      <c r="X100" s="419"/>
      <c r="Y100" s="421"/>
      <c r="Z100" s="158" t="str">
        <f>IFERROR(VLOOKUP(Y100,【参考】数式用!$A$3:$B$58, 2, FALSE), "")</f>
        <v/>
      </c>
      <c r="AA100" s="159"/>
      <c r="AC100" s="129" t="e">
        <f>VLOOKUP(Y100,【参考】数式用!$A$3:$O$58,15,FALSE)</f>
        <v>#N/A</v>
      </c>
    </row>
    <row r="101" spans="1:29" ht="33.950000000000003" customHeight="1">
      <c r="A101" s="133"/>
      <c r="B101" s="160">
        <f t="shared" si="0"/>
        <v>57</v>
      </c>
      <c r="C101" s="509"/>
      <c r="D101" s="510"/>
      <c r="E101" s="510"/>
      <c r="F101" s="510"/>
      <c r="G101" s="510"/>
      <c r="H101" s="510"/>
      <c r="I101" s="510"/>
      <c r="J101" s="510"/>
      <c r="K101" s="510"/>
      <c r="L101" s="511"/>
      <c r="M101" s="512"/>
      <c r="N101" s="513"/>
      <c r="O101" s="513"/>
      <c r="P101" s="513"/>
      <c r="Q101" s="514"/>
      <c r="R101" s="515"/>
      <c r="S101" s="515"/>
      <c r="T101" s="515"/>
      <c r="U101" s="515"/>
      <c r="V101" s="515"/>
      <c r="W101" s="418"/>
      <c r="X101" s="419"/>
      <c r="Y101" s="421"/>
      <c r="Z101" s="158" t="str">
        <f>IFERROR(VLOOKUP(Y101,【参考】数式用!$A$3:$B$58, 2, FALSE), "")</f>
        <v/>
      </c>
      <c r="AA101" s="159"/>
      <c r="AC101" s="129" t="e">
        <f>VLOOKUP(Y101,【参考】数式用!$A$3:$O$58,15,FALSE)</f>
        <v>#N/A</v>
      </c>
    </row>
    <row r="102" spans="1:29" ht="33.950000000000003" customHeight="1">
      <c r="A102" s="133"/>
      <c r="B102" s="160">
        <f t="shared" si="0"/>
        <v>58</v>
      </c>
      <c r="C102" s="509"/>
      <c r="D102" s="510"/>
      <c r="E102" s="510"/>
      <c r="F102" s="510"/>
      <c r="G102" s="510"/>
      <c r="H102" s="510"/>
      <c r="I102" s="510"/>
      <c r="J102" s="510"/>
      <c r="K102" s="510"/>
      <c r="L102" s="511"/>
      <c r="M102" s="512"/>
      <c r="N102" s="513"/>
      <c r="O102" s="513"/>
      <c r="P102" s="513"/>
      <c r="Q102" s="514"/>
      <c r="R102" s="515"/>
      <c r="S102" s="515"/>
      <c r="T102" s="515"/>
      <c r="U102" s="515"/>
      <c r="V102" s="515"/>
      <c r="W102" s="418"/>
      <c r="X102" s="419"/>
      <c r="Y102" s="421"/>
      <c r="Z102" s="158" t="str">
        <f>IFERROR(VLOOKUP(Y102,【参考】数式用!$A$3:$B$58, 2, FALSE), "")</f>
        <v/>
      </c>
      <c r="AA102" s="159"/>
      <c r="AC102" s="129" t="e">
        <f>VLOOKUP(Y102,【参考】数式用!$A$3:$O$58,15,FALSE)</f>
        <v>#N/A</v>
      </c>
    </row>
    <row r="103" spans="1:29" ht="33.950000000000003" customHeight="1">
      <c r="A103" s="133"/>
      <c r="B103" s="160">
        <f t="shared" si="0"/>
        <v>59</v>
      </c>
      <c r="C103" s="509"/>
      <c r="D103" s="510"/>
      <c r="E103" s="510"/>
      <c r="F103" s="510"/>
      <c r="G103" s="510"/>
      <c r="H103" s="510"/>
      <c r="I103" s="510"/>
      <c r="J103" s="510"/>
      <c r="K103" s="510"/>
      <c r="L103" s="511"/>
      <c r="M103" s="512"/>
      <c r="N103" s="513"/>
      <c r="O103" s="513"/>
      <c r="P103" s="513"/>
      <c r="Q103" s="514"/>
      <c r="R103" s="515"/>
      <c r="S103" s="515"/>
      <c r="T103" s="515"/>
      <c r="U103" s="515"/>
      <c r="V103" s="515"/>
      <c r="W103" s="418"/>
      <c r="X103" s="419"/>
      <c r="Y103" s="421"/>
      <c r="Z103" s="158" t="str">
        <f>IFERROR(VLOOKUP(Y103,【参考】数式用!$A$3:$B$58, 2, FALSE), "")</f>
        <v/>
      </c>
      <c r="AA103" s="159"/>
      <c r="AC103" s="129" t="e">
        <f>VLOOKUP(Y103,【参考】数式用!$A$3:$O$58,15,FALSE)</f>
        <v>#N/A</v>
      </c>
    </row>
    <row r="104" spans="1:29" ht="33.950000000000003" customHeight="1">
      <c r="A104" s="133"/>
      <c r="B104" s="160">
        <f t="shared" si="0"/>
        <v>60</v>
      </c>
      <c r="C104" s="509"/>
      <c r="D104" s="510"/>
      <c r="E104" s="510"/>
      <c r="F104" s="510"/>
      <c r="G104" s="510"/>
      <c r="H104" s="510"/>
      <c r="I104" s="510"/>
      <c r="J104" s="510"/>
      <c r="K104" s="510"/>
      <c r="L104" s="511"/>
      <c r="M104" s="512"/>
      <c r="N104" s="513"/>
      <c r="O104" s="513"/>
      <c r="P104" s="513"/>
      <c r="Q104" s="514"/>
      <c r="R104" s="515"/>
      <c r="S104" s="515"/>
      <c r="T104" s="515"/>
      <c r="U104" s="515"/>
      <c r="V104" s="515"/>
      <c r="W104" s="418"/>
      <c r="X104" s="419"/>
      <c r="Y104" s="421"/>
      <c r="Z104" s="158" t="str">
        <f>IFERROR(VLOOKUP(Y104,【参考】数式用!$A$3:$B$58, 2, FALSE), "")</f>
        <v/>
      </c>
      <c r="AA104" s="159"/>
      <c r="AC104" s="129" t="e">
        <f>VLOOKUP(Y104,【参考】数式用!$A$3:$O$58,15,FALSE)</f>
        <v>#N/A</v>
      </c>
    </row>
    <row r="105" spans="1:29" ht="33.950000000000003" customHeight="1">
      <c r="A105" s="133"/>
      <c r="B105" s="160">
        <f t="shared" si="0"/>
        <v>61</v>
      </c>
      <c r="C105" s="509"/>
      <c r="D105" s="510"/>
      <c r="E105" s="510"/>
      <c r="F105" s="510"/>
      <c r="G105" s="510"/>
      <c r="H105" s="510"/>
      <c r="I105" s="510"/>
      <c r="J105" s="510"/>
      <c r="K105" s="510"/>
      <c r="L105" s="511"/>
      <c r="M105" s="512"/>
      <c r="N105" s="513"/>
      <c r="O105" s="513"/>
      <c r="P105" s="513"/>
      <c r="Q105" s="514"/>
      <c r="R105" s="515"/>
      <c r="S105" s="515"/>
      <c r="T105" s="515"/>
      <c r="U105" s="515"/>
      <c r="V105" s="515"/>
      <c r="W105" s="418"/>
      <c r="X105" s="419"/>
      <c r="Y105" s="421"/>
      <c r="Z105" s="158" t="str">
        <f>IFERROR(VLOOKUP(Y105,【参考】数式用!$A$3:$B$58, 2, FALSE), "")</f>
        <v/>
      </c>
      <c r="AA105" s="159"/>
      <c r="AC105" s="129" t="e">
        <f>VLOOKUP(Y105,【参考】数式用!$A$3:$O$58,15,FALSE)</f>
        <v>#N/A</v>
      </c>
    </row>
    <row r="106" spans="1:29" ht="33.950000000000003" customHeight="1">
      <c r="A106" s="133"/>
      <c r="B106" s="160">
        <f t="shared" si="0"/>
        <v>62</v>
      </c>
      <c r="C106" s="509"/>
      <c r="D106" s="510"/>
      <c r="E106" s="510"/>
      <c r="F106" s="510"/>
      <c r="G106" s="510"/>
      <c r="H106" s="510"/>
      <c r="I106" s="510"/>
      <c r="J106" s="510"/>
      <c r="K106" s="510"/>
      <c r="L106" s="511"/>
      <c r="M106" s="512"/>
      <c r="N106" s="513"/>
      <c r="O106" s="513"/>
      <c r="P106" s="513"/>
      <c r="Q106" s="514"/>
      <c r="R106" s="515"/>
      <c r="S106" s="515"/>
      <c r="T106" s="515"/>
      <c r="U106" s="515"/>
      <c r="V106" s="515"/>
      <c r="W106" s="418"/>
      <c r="X106" s="419"/>
      <c r="Y106" s="421"/>
      <c r="Z106" s="158" t="str">
        <f>IFERROR(VLOOKUP(Y106,【参考】数式用!$A$3:$B$58, 2, FALSE), "")</f>
        <v/>
      </c>
      <c r="AA106" s="159"/>
      <c r="AC106" s="129" t="e">
        <f>VLOOKUP(Y106,【参考】数式用!$A$3:$O$58,15,FALSE)</f>
        <v>#N/A</v>
      </c>
    </row>
    <row r="107" spans="1:29" ht="33.950000000000003" customHeight="1">
      <c r="A107" s="133"/>
      <c r="B107" s="160">
        <f t="shared" si="0"/>
        <v>63</v>
      </c>
      <c r="C107" s="509"/>
      <c r="D107" s="510"/>
      <c r="E107" s="510"/>
      <c r="F107" s="510"/>
      <c r="G107" s="510"/>
      <c r="H107" s="510"/>
      <c r="I107" s="510"/>
      <c r="J107" s="510"/>
      <c r="K107" s="510"/>
      <c r="L107" s="511"/>
      <c r="M107" s="512"/>
      <c r="N107" s="513"/>
      <c r="O107" s="513"/>
      <c r="P107" s="513"/>
      <c r="Q107" s="514"/>
      <c r="R107" s="515"/>
      <c r="S107" s="515"/>
      <c r="T107" s="515"/>
      <c r="U107" s="515"/>
      <c r="V107" s="515"/>
      <c r="W107" s="418"/>
      <c r="X107" s="419"/>
      <c r="Y107" s="421"/>
      <c r="Z107" s="158" t="str">
        <f>IFERROR(VLOOKUP(Y107,【参考】数式用!$A$3:$B$58, 2, FALSE), "")</f>
        <v/>
      </c>
      <c r="AA107" s="159"/>
      <c r="AC107" s="129" t="e">
        <f>VLOOKUP(Y107,【参考】数式用!$A$3:$O$58,15,FALSE)</f>
        <v>#N/A</v>
      </c>
    </row>
    <row r="108" spans="1:29" ht="33.950000000000003" customHeight="1">
      <c r="A108" s="133"/>
      <c r="B108" s="160">
        <f t="shared" si="0"/>
        <v>64</v>
      </c>
      <c r="C108" s="509"/>
      <c r="D108" s="510"/>
      <c r="E108" s="510"/>
      <c r="F108" s="510"/>
      <c r="G108" s="510"/>
      <c r="H108" s="510"/>
      <c r="I108" s="510"/>
      <c r="J108" s="510"/>
      <c r="K108" s="510"/>
      <c r="L108" s="511"/>
      <c r="M108" s="512"/>
      <c r="N108" s="513"/>
      <c r="O108" s="513"/>
      <c r="P108" s="513"/>
      <c r="Q108" s="514"/>
      <c r="R108" s="515"/>
      <c r="S108" s="515"/>
      <c r="T108" s="515"/>
      <c r="U108" s="515"/>
      <c r="V108" s="515"/>
      <c r="W108" s="418"/>
      <c r="X108" s="419"/>
      <c r="Y108" s="421"/>
      <c r="Z108" s="158" t="str">
        <f>IFERROR(VLOOKUP(Y108,【参考】数式用!$A$3:$B$58, 2, FALSE), "")</f>
        <v/>
      </c>
      <c r="AA108" s="159"/>
      <c r="AC108" s="129" t="e">
        <f>VLOOKUP(Y108,【参考】数式用!$A$3:$O$58,15,FALSE)</f>
        <v>#N/A</v>
      </c>
    </row>
    <row r="109" spans="1:29" ht="33.950000000000003" customHeight="1">
      <c r="A109" s="133"/>
      <c r="B109" s="160">
        <f t="shared" si="0"/>
        <v>65</v>
      </c>
      <c r="C109" s="509"/>
      <c r="D109" s="510"/>
      <c r="E109" s="510"/>
      <c r="F109" s="510"/>
      <c r="G109" s="510"/>
      <c r="H109" s="510"/>
      <c r="I109" s="510"/>
      <c r="J109" s="510"/>
      <c r="K109" s="510"/>
      <c r="L109" s="511"/>
      <c r="M109" s="512"/>
      <c r="N109" s="513"/>
      <c r="O109" s="513"/>
      <c r="P109" s="513"/>
      <c r="Q109" s="514"/>
      <c r="R109" s="515"/>
      <c r="S109" s="515"/>
      <c r="T109" s="515"/>
      <c r="U109" s="515"/>
      <c r="V109" s="515"/>
      <c r="W109" s="418"/>
      <c r="X109" s="419"/>
      <c r="Y109" s="421"/>
      <c r="Z109" s="158" t="str">
        <f>IFERROR(VLOOKUP(Y109,【参考】数式用!$A$3:$B$58, 2, FALSE), "")</f>
        <v/>
      </c>
      <c r="AA109" s="159"/>
      <c r="AC109" s="129" t="e">
        <f>VLOOKUP(Y109,【参考】数式用!$A$3:$O$58,15,FALSE)</f>
        <v>#N/A</v>
      </c>
    </row>
    <row r="110" spans="1:29" ht="33.950000000000003" customHeight="1">
      <c r="A110" s="133"/>
      <c r="B110" s="160">
        <f t="shared" si="0"/>
        <v>66</v>
      </c>
      <c r="C110" s="509"/>
      <c r="D110" s="510"/>
      <c r="E110" s="510"/>
      <c r="F110" s="510"/>
      <c r="G110" s="510"/>
      <c r="H110" s="510"/>
      <c r="I110" s="510"/>
      <c r="J110" s="510"/>
      <c r="K110" s="510"/>
      <c r="L110" s="511"/>
      <c r="M110" s="512"/>
      <c r="N110" s="513"/>
      <c r="O110" s="513"/>
      <c r="P110" s="513"/>
      <c r="Q110" s="514"/>
      <c r="R110" s="515"/>
      <c r="S110" s="515"/>
      <c r="T110" s="515"/>
      <c r="U110" s="515"/>
      <c r="V110" s="515"/>
      <c r="W110" s="418"/>
      <c r="X110" s="419"/>
      <c r="Y110" s="421"/>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509"/>
      <c r="D111" s="510"/>
      <c r="E111" s="510"/>
      <c r="F111" s="510"/>
      <c r="G111" s="510"/>
      <c r="H111" s="510"/>
      <c r="I111" s="510"/>
      <c r="J111" s="510"/>
      <c r="K111" s="510"/>
      <c r="L111" s="511"/>
      <c r="M111" s="512"/>
      <c r="N111" s="513"/>
      <c r="O111" s="513"/>
      <c r="P111" s="513"/>
      <c r="Q111" s="514"/>
      <c r="R111" s="515"/>
      <c r="S111" s="515"/>
      <c r="T111" s="515"/>
      <c r="U111" s="515"/>
      <c r="V111" s="515"/>
      <c r="W111" s="418"/>
      <c r="X111" s="419"/>
      <c r="Y111" s="421"/>
      <c r="Z111" s="158" t="str">
        <f>IFERROR(VLOOKUP(Y111,【参考】数式用!$A$3:$B$58, 2, FALSE), "")</f>
        <v/>
      </c>
      <c r="AA111" s="159"/>
      <c r="AC111" s="129" t="e">
        <f>VLOOKUP(Y111,【参考】数式用!$A$3:$O$58,15,FALSE)</f>
        <v>#N/A</v>
      </c>
    </row>
    <row r="112" spans="1:29" ht="33.950000000000003" customHeight="1">
      <c r="A112" s="133"/>
      <c r="B112" s="160">
        <f t="shared" si="1"/>
        <v>68</v>
      </c>
      <c r="C112" s="509"/>
      <c r="D112" s="510"/>
      <c r="E112" s="510"/>
      <c r="F112" s="510"/>
      <c r="G112" s="510"/>
      <c r="H112" s="510"/>
      <c r="I112" s="510"/>
      <c r="J112" s="510"/>
      <c r="K112" s="510"/>
      <c r="L112" s="511"/>
      <c r="M112" s="512"/>
      <c r="N112" s="513"/>
      <c r="O112" s="513"/>
      <c r="P112" s="513"/>
      <c r="Q112" s="514"/>
      <c r="R112" s="515"/>
      <c r="S112" s="515"/>
      <c r="T112" s="515"/>
      <c r="U112" s="515"/>
      <c r="V112" s="515"/>
      <c r="W112" s="418"/>
      <c r="X112" s="419"/>
      <c r="Y112" s="421"/>
      <c r="Z112" s="158" t="str">
        <f>IFERROR(VLOOKUP(Y112,【参考】数式用!$A$3:$B$58, 2, FALSE), "")</f>
        <v/>
      </c>
      <c r="AA112" s="159"/>
      <c r="AC112" s="129" t="e">
        <f>VLOOKUP(Y112,【参考】数式用!$A$3:$O$58,15,FALSE)</f>
        <v>#N/A</v>
      </c>
    </row>
    <row r="113" spans="1:29" ht="33.950000000000003" customHeight="1">
      <c r="A113" s="133"/>
      <c r="B113" s="160">
        <f t="shared" si="1"/>
        <v>69</v>
      </c>
      <c r="C113" s="509"/>
      <c r="D113" s="510"/>
      <c r="E113" s="510"/>
      <c r="F113" s="510"/>
      <c r="G113" s="510"/>
      <c r="H113" s="510"/>
      <c r="I113" s="510"/>
      <c r="J113" s="510"/>
      <c r="K113" s="510"/>
      <c r="L113" s="511"/>
      <c r="M113" s="512"/>
      <c r="N113" s="513"/>
      <c r="O113" s="513"/>
      <c r="P113" s="513"/>
      <c r="Q113" s="514"/>
      <c r="R113" s="515"/>
      <c r="S113" s="515"/>
      <c r="T113" s="515"/>
      <c r="U113" s="515"/>
      <c r="V113" s="515"/>
      <c r="W113" s="418"/>
      <c r="X113" s="419"/>
      <c r="Y113" s="421"/>
      <c r="Z113" s="158" t="str">
        <f>IFERROR(VLOOKUP(Y113,【参考】数式用!$A$3:$B$58, 2, FALSE), "")</f>
        <v/>
      </c>
      <c r="AA113" s="159"/>
      <c r="AC113" s="129" t="e">
        <f>VLOOKUP(Y113,【参考】数式用!$A$3:$O$58,15,FALSE)</f>
        <v>#N/A</v>
      </c>
    </row>
    <row r="114" spans="1:29" ht="33.950000000000003" customHeight="1">
      <c r="A114" s="133"/>
      <c r="B114" s="160">
        <f t="shared" si="1"/>
        <v>70</v>
      </c>
      <c r="C114" s="509"/>
      <c r="D114" s="510"/>
      <c r="E114" s="510"/>
      <c r="F114" s="510"/>
      <c r="G114" s="510"/>
      <c r="H114" s="510"/>
      <c r="I114" s="510"/>
      <c r="J114" s="510"/>
      <c r="K114" s="510"/>
      <c r="L114" s="511"/>
      <c r="M114" s="512"/>
      <c r="N114" s="513"/>
      <c r="O114" s="513"/>
      <c r="P114" s="513"/>
      <c r="Q114" s="514"/>
      <c r="R114" s="515"/>
      <c r="S114" s="515"/>
      <c r="T114" s="515"/>
      <c r="U114" s="515"/>
      <c r="V114" s="515"/>
      <c r="W114" s="418"/>
      <c r="X114" s="419"/>
      <c r="Y114" s="421"/>
      <c r="Z114" s="158" t="str">
        <f>IFERROR(VLOOKUP(Y114,【参考】数式用!$A$3:$B$58, 2, FALSE), "")</f>
        <v/>
      </c>
      <c r="AA114" s="159"/>
      <c r="AC114" s="129" t="e">
        <f>VLOOKUP(Y114,【参考】数式用!$A$3:$O$58,15,FALSE)</f>
        <v>#N/A</v>
      </c>
    </row>
    <row r="115" spans="1:29" ht="33.950000000000003" customHeight="1">
      <c r="A115" s="133"/>
      <c r="B115" s="160">
        <f t="shared" si="1"/>
        <v>71</v>
      </c>
      <c r="C115" s="509"/>
      <c r="D115" s="510"/>
      <c r="E115" s="510"/>
      <c r="F115" s="510"/>
      <c r="G115" s="510"/>
      <c r="H115" s="510"/>
      <c r="I115" s="510"/>
      <c r="J115" s="510"/>
      <c r="K115" s="510"/>
      <c r="L115" s="511"/>
      <c r="M115" s="512"/>
      <c r="N115" s="513"/>
      <c r="O115" s="513"/>
      <c r="P115" s="513"/>
      <c r="Q115" s="514"/>
      <c r="R115" s="515"/>
      <c r="S115" s="515"/>
      <c r="T115" s="515"/>
      <c r="U115" s="515"/>
      <c r="V115" s="515"/>
      <c r="W115" s="418"/>
      <c r="X115" s="419"/>
      <c r="Y115" s="421"/>
      <c r="Z115" s="158" t="str">
        <f>IFERROR(VLOOKUP(Y115,【参考】数式用!$A$3:$B$58, 2, FALSE), "")</f>
        <v/>
      </c>
      <c r="AA115" s="159"/>
      <c r="AC115" s="129" t="e">
        <f>VLOOKUP(Y115,【参考】数式用!$A$3:$O$58,15,FALSE)</f>
        <v>#N/A</v>
      </c>
    </row>
    <row r="116" spans="1:29" ht="33.950000000000003" customHeight="1">
      <c r="A116" s="133"/>
      <c r="B116" s="160">
        <f t="shared" si="1"/>
        <v>72</v>
      </c>
      <c r="C116" s="509"/>
      <c r="D116" s="510"/>
      <c r="E116" s="510"/>
      <c r="F116" s="510"/>
      <c r="G116" s="510"/>
      <c r="H116" s="510"/>
      <c r="I116" s="510"/>
      <c r="J116" s="510"/>
      <c r="K116" s="510"/>
      <c r="L116" s="511"/>
      <c r="M116" s="512"/>
      <c r="N116" s="513"/>
      <c r="O116" s="513"/>
      <c r="P116" s="513"/>
      <c r="Q116" s="514"/>
      <c r="R116" s="515"/>
      <c r="S116" s="515"/>
      <c r="T116" s="515"/>
      <c r="U116" s="515"/>
      <c r="V116" s="515"/>
      <c r="W116" s="418"/>
      <c r="X116" s="419"/>
      <c r="Y116" s="421"/>
      <c r="Z116" s="158" t="str">
        <f>IFERROR(VLOOKUP(Y116,【参考】数式用!$A$3:$B$58, 2, FALSE), "")</f>
        <v/>
      </c>
      <c r="AA116" s="159"/>
      <c r="AC116" s="129" t="e">
        <f>VLOOKUP(Y116,【参考】数式用!$A$3:$O$58,15,FALSE)</f>
        <v>#N/A</v>
      </c>
    </row>
    <row r="117" spans="1:29" ht="33.950000000000003" customHeight="1">
      <c r="A117" s="133"/>
      <c r="B117" s="160">
        <f t="shared" si="1"/>
        <v>73</v>
      </c>
      <c r="C117" s="509"/>
      <c r="D117" s="510"/>
      <c r="E117" s="510"/>
      <c r="F117" s="510"/>
      <c r="G117" s="510"/>
      <c r="H117" s="510"/>
      <c r="I117" s="510"/>
      <c r="J117" s="510"/>
      <c r="K117" s="510"/>
      <c r="L117" s="511"/>
      <c r="M117" s="512"/>
      <c r="N117" s="513"/>
      <c r="O117" s="513"/>
      <c r="P117" s="513"/>
      <c r="Q117" s="514"/>
      <c r="R117" s="515"/>
      <c r="S117" s="515"/>
      <c r="T117" s="515"/>
      <c r="U117" s="515"/>
      <c r="V117" s="515"/>
      <c r="W117" s="418"/>
      <c r="X117" s="419"/>
      <c r="Y117" s="421"/>
      <c r="Z117" s="158" t="str">
        <f>IFERROR(VLOOKUP(Y117,【参考】数式用!$A$3:$B$58, 2, FALSE), "")</f>
        <v/>
      </c>
      <c r="AA117" s="159"/>
      <c r="AC117" s="129" t="e">
        <f>VLOOKUP(Y117,【参考】数式用!$A$3:$O$58,15,FALSE)</f>
        <v>#N/A</v>
      </c>
    </row>
    <row r="118" spans="1:29" ht="33.950000000000003" customHeight="1">
      <c r="A118" s="133"/>
      <c r="B118" s="160">
        <f t="shared" si="1"/>
        <v>74</v>
      </c>
      <c r="C118" s="509"/>
      <c r="D118" s="510"/>
      <c r="E118" s="510"/>
      <c r="F118" s="510"/>
      <c r="G118" s="510"/>
      <c r="H118" s="510"/>
      <c r="I118" s="510"/>
      <c r="J118" s="510"/>
      <c r="K118" s="510"/>
      <c r="L118" s="511"/>
      <c r="M118" s="512"/>
      <c r="N118" s="513"/>
      <c r="O118" s="513"/>
      <c r="P118" s="513"/>
      <c r="Q118" s="514"/>
      <c r="R118" s="515"/>
      <c r="S118" s="515"/>
      <c r="T118" s="515"/>
      <c r="U118" s="515"/>
      <c r="V118" s="515"/>
      <c r="W118" s="418"/>
      <c r="X118" s="419"/>
      <c r="Y118" s="421"/>
      <c r="Z118" s="158" t="str">
        <f>IFERROR(VLOOKUP(Y118,【参考】数式用!$A$3:$B$58, 2, FALSE), "")</f>
        <v/>
      </c>
      <c r="AA118" s="159"/>
      <c r="AC118" s="129" t="e">
        <f>VLOOKUP(Y118,【参考】数式用!$A$3:$O$58,15,FALSE)</f>
        <v>#N/A</v>
      </c>
    </row>
    <row r="119" spans="1:29" ht="33.950000000000003" customHeight="1">
      <c r="A119" s="133"/>
      <c r="B119" s="160">
        <f t="shared" si="1"/>
        <v>75</v>
      </c>
      <c r="C119" s="509"/>
      <c r="D119" s="510"/>
      <c r="E119" s="510"/>
      <c r="F119" s="510"/>
      <c r="G119" s="510"/>
      <c r="H119" s="510"/>
      <c r="I119" s="510"/>
      <c r="J119" s="510"/>
      <c r="K119" s="510"/>
      <c r="L119" s="511"/>
      <c r="M119" s="512"/>
      <c r="N119" s="513"/>
      <c r="O119" s="513"/>
      <c r="P119" s="513"/>
      <c r="Q119" s="514"/>
      <c r="R119" s="515"/>
      <c r="S119" s="515"/>
      <c r="T119" s="515"/>
      <c r="U119" s="515"/>
      <c r="V119" s="515"/>
      <c r="W119" s="418"/>
      <c r="X119" s="419"/>
      <c r="Y119" s="421"/>
      <c r="Z119" s="158" t="str">
        <f>IFERROR(VLOOKUP(Y119,【参考】数式用!$A$3:$B$58, 2, FALSE), "")</f>
        <v/>
      </c>
      <c r="AA119" s="159"/>
      <c r="AC119" s="129" t="e">
        <f>VLOOKUP(Y119,【参考】数式用!$A$3:$O$58,15,FALSE)</f>
        <v>#N/A</v>
      </c>
    </row>
    <row r="120" spans="1:29" ht="33.950000000000003" customHeight="1">
      <c r="A120" s="133"/>
      <c r="B120" s="160">
        <f t="shared" si="1"/>
        <v>76</v>
      </c>
      <c r="C120" s="509"/>
      <c r="D120" s="510"/>
      <c r="E120" s="510"/>
      <c r="F120" s="510"/>
      <c r="G120" s="510"/>
      <c r="H120" s="510"/>
      <c r="I120" s="510"/>
      <c r="J120" s="510"/>
      <c r="K120" s="510"/>
      <c r="L120" s="511"/>
      <c r="M120" s="512"/>
      <c r="N120" s="513"/>
      <c r="O120" s="513"/>
      <c r="P120" s="513"/>
      <c r="Q120" s="514"/>
      <c r="R120" s="515"/>
      <c r="S120" s="515"/>
      <c r="T120" s="515"/>
      <c r="U120" s="515"/>
      <c r="V120" s="515"/>
      <c r="W120" s="418"/>
      <c r="X120" s="419"/>
      <c r="Y120" s="421"/>
      <c r="Z120" s="158" t="str">
        <f>IFERROR(VLOOKUP(Y120,【参考】数式用!$A$3:$B$58, 2, FALSE), "")</f>
        <v/>
      </c>
      <c r="AA120" s="159"/>
      <c r="AC120" s="129" t="e">
        <f>VLOOKUP(Y120,【参考】数式用!$A$3:$O$58,15,FALSE)</f>
        <v>#N/A</v>
      </c>
    </row>
    <row r="121" spans="1:29" ht="33.950000000000003" customHeight="1">
      <c r="A121" s="133"/>
      <c r="B121" s="160">
        <f t="shared" si="1"/>
        <v>77</v>
      </c>
      <c r="C121" s="509"/>
      <c r="D121" s="510"/>
      <c r="E121" s="510"/>
      <c r="F121" s="510"/>
      <c r="G121" s="510"/>
      <c r="H121" s="510"/>
      <c r="I121" s="510"/>
      <c r="J121" s="510"/>
      <c r="K121" s="510"/>
      <c r="L121" s="511"/>
      <c r="M121" s="512"/>
      <c r="N121" s="513"/>
      <c r="O121" s="513"/>
      <c r="P121" s="513"/>
      <c r="Q121" s="514"/>
      <c r="R121" s="515"/>
      <c r="S121" s="515"/>
      <c r="T121" s="515"/>
      <c r="U121" s="515"/>
      <c r="V121" s="515"/>
      <c r="W121" s="418"/>
      <c r="X121" s="419"/>
      <c r="Y121" s="421"/>
      <c r="Z121" s="158" t="str">
        <f>IFERROR(VLOOKUP(Y121,【参考】数式用!$A$3:$B$58, 2, FALSE), "")</f>
        <v/>
      </c>
      <c r="AA121" s="159"/>
      <c r="AC121" s="129" t="e">
        <f>VLOOKUP(Y121,【参考】数式用!$A$3:$O$58,15,FALSE)</f>
        <v>#N/A</v>
      </c>
    </row>
    <row r="122" spans="1:29" ht="33.950000000000003" customHeight="1">
      <c r="A122" s="133"/>
      <c r="B122" s="160">
        <f t="shared" si="1"/>
        <v>78</v>
      </c>
      <c r="C122" s="509"/>
      <c r="D122" s="510"/>
      <c r="E122" s="510"/>
      <c r="F122" s="510"/>
      <c r="G122" s="510"/>
      <c r="H122" s="510"/>
      <c r="I122" s="510"/>
      <c r="J122" s="510"/>
      <c r="K122" s="510"/>
      <c r="L122" s="511"/>
      <c r="M122" s="512"/>
      <c r="N122" s="513"/>
      <c r="O122" s="513"/>
      <c r="P122" s="513"/>
      <c r="Q122" s="514"/>
      <c r="R122" s="515"/>
      <c r="S122" s="515"/>
      <c r="T122" s="515"/>
      <c r="U122" s="515"/>
      <c r="V122" s="515"/>
      <c r="W122" s="418"/>
      <c r="X122" s="419"/>
      <c r="Y122" s="421"/>
      <c r="Z122" s="158" t="str">
        <f>IFERROR(VLOOKUP(Y122,【参考】数式用!$A$3:$B$58, 2, FALSE), "")</f>
        <v/>
      </c>
      <c r="AA122" s="159"/>
      <c r="AC122" s="129" t="e">
        <f>VLOOKUP(Y122,【参考】数式用!$A$3:$O$58,15,FALSE)</f>
        <v>#N/A</v>
      </c>
    </row>
    <row r="123" spans="1:29" ht="33.950000000000003" customHeight="1">
      <c r="A123" s="133"/>
      <c r="B123" s="160">
        <f t="shared" si="1"/>
        <v>79</v>
      </c>
      <c r="C123" s="509"/>
      <c r="D123" s="510"/>
      <c r="E123" s="510"/>
      <c r="F123" s="510"/>
      <c r="G123" s="510"/>
      <c r="H123" s="510"/>
      <c r="I123" s="510"/>
      <c r="J123" s="510"/>
      <c r="K123" s="510"/>
      <c r="L123" s="511"/>
      <c r="M123" s="512"/>
      <c r="N123" s="513"/>
      <c r="O123" s="513"/>
      <c r="P123" s="513"/>
      <c r="Q123" s="514"/>
      <c r="R123" s="515"/>
      <c r="S123" s="515"/>
      <c r="T123" s="515"/>
      <c r="U123" s="515"/>
      <c r="V123" s="515"/>
      <c r="W123" s="418"/>
      <c r="X123" s="419"/>
      <c r="Y123" s="421"/>
      <c r="Z123" s="158" t="str">
        <f>IFERROR(VLOOKUP(Y123,【参考】数式用!$A$3:$B$58, 2, FALSE), "")</f>
        <v/>
      </c>
      <c r="AA123" s="159"/>
      <c r="AC123" s="129" t="e">
        <f>VLOOKUP(Y123,【参考】数式用!$A$3:$O$58,15,FALSE)</f>
        <v>#N/A</v>
      </c>
    </row>
    <row r="124" spans="1:29" ht="33.950000000000003" customHeight="1">
      <c r="A124" s="133"/>
      <c r="B124" s="160">
        <f t="shared" si="1"/>
        <v>80</v>
      </c>
      <c r="C124" s="509"/>
      <c r="D124" s="510"/>
      <c r="E124" s="510"/>
      <c r="F124" s="510"/>
      <c r="G124" s="510"/>
      <c r="H124" s="510"/>
      <c r="I124" s="510"/>
      <c r="J124" s="510"/>
      <c r="K124" s="510"/>
      <c r="L124" s="511"/>
      <c r="M124" s="512"/>
      <c r="N124" s="513"/>
      <c r="O124" s="513"/>
      <c r="P124" s="513"/>
      <c r="Q124" s="514"/>
      <c r="R124" s="515"/>
      <c r="S124" s="515"/>
      <c r="T124" s="515"/>
      <c r="U124" s="515"/>
      <c r="V124" s="515"/>
      <c r="W124" s="418"/>
      <c r="X124" s="419"/>
      <c r="Y124" s="421"/>
      <c r="Z124" s="158" t="str">
        <f>IFERROR(VLOOKUP(Y124,【参考】数式用!$A$3:$B$58, 2, FALSE), "")</f>
        <v/>
      </c>
      <c r="AA124" s="159"/>
      <c r="AC124" s="129" t="e">
        <f>VLOOKUP(Y124,【参考】数式用!$A$3:$O$58,15,FALSE)</f>
        <v>#N/A</v>
      </c>
    </row>
    <row r="125" spans="1:29" ht="33.950000000000003" customHeight="1">
      <c r="A125" s="133"/>
      <c r="B125" s="160">
        <f t="shared" si="1"/>
        <v>81</v>
      </c>
      <c r="C125" s="509"/>
      <c r="D125" s="510"/>
      <c r="E125" s="510"/>
      <c r="F125" s="510"/>
      <c r="G125" s="510"/>
      <c r="H125" s="510"/>
      <c r="I125" s="510"/>
      <c r="J125" s="510"/>
      <c r="K125" s="510"/>
      <c r="L125" s="511"/>
      <c r="M125" s="512"/>
      <c r="N125" s="513"/>
      <c r="O125" s="513"/>
      <c r="P125" s="513"/>
      <c r="Q125" s="514"/>
      <c r="R125" s="515"/>
      <c r="S125" s="515"/>
      <c r="T125" s="515"/>
      <c r="U125" s="515"/>
      <c r="V125" s="515"/>
      <c r="W125" s="418"/>
      <c r="X125" s="419"/>
      <c r="Y125" s="421"/>
      <c r="Z125" s="158" t="str">
        <f>IFERROR(VLOOKUP(Y125,【参考】数式用!$A$3:$B$58, 2, FALSE), "")</f>
        <v/>
      </c>
      <c r="AA125" s="159"/>
      <c r="AC125" s="129" t="e">
        <f>VLOOKUP(Y125,【参考】数式用!$A$3:$O$58,15,FALSE)</f>
        <v>#N/A</v>
      </c>
    </row>
    <row r="126" spans="1:29" ht="33.950000000000003" customHeight="1">
      <c r="A126" s="133"/>
      <c r="B126" s="160">
        <f t="shared" si="1"/>
        <v>82</v>
      </c>
      <c r="C126" s="509"/>
      <c r="D126" s="510"/>
      <c r="E126" s="510"/>
      <c r="F126" s="510"/>
      <c r="G126" s="510"/>
      <c r="H126" s="510"/>
      <c r="I126" s="510"/>
      <c r="J126" s="510"/>
      <c r="K126" s="510"/>
      <c r="L126" s="511"/>
      <c r="M126" s="512"/>
      <c r="N126" s="513"/>
      <c r="O126" s="513"/>
      <c r="P126" s="513"/>
      <c r="Q126" s="514"/>
      <c r="R126" s="515"/>
      <c r="S126" s="515"/>
      <c r="T126" s="515"/>
      <c r="U126" s="515"/>
      <c r="V126" s="515"/>
      <c r="W126" s="418"/>
      <c r="X126" s="419"/>
      <c r="Y126" s="421"/>
      <c r="Z126" s="158" t="str">
        <f>IFERROR(VLOOKUP(Y126,【参考】数式用!$A$3:$B$58, 2, FALSE), "")</f>
        <v/>
      </c>
      <c r="AA126" s="159"/>
      <c r="AC126" s="129" t="e">
        <f>VLOOKUP(Y126,【参考】数式用!$A$3:$O$58,15,FALSE)</f>
        <v>#N/A</v>
      </c>
    </row>
    <row r="127" spans="1:29" ht="33.950000000000003" customHeight="1">
      <c r="A127" s="133"/>
      <c r="B127" s="160">
        <f t="shared" si="1"/>
        <v>83</v>
      </c>
      <c r="C127" s="509"/>
      <c r="D127" s="510"/>
      <c r="E127" s="510"/>
      <c r="F127" s="510"/>
      <c r="G127" s="510"/>
      <c r="H127" s="510"/>
      <c r="I127" s="510"/>
      <c r="J127" s="510"/>
      <c r="K127" s="510"/>
      <c r="L127" s="511"/>
      <c r="M127" s="512"/>
      <c r="N127" s="513"/>
      <c r="O127" s="513"/>
      <c r="P127" s="513"/>
      <c r="Q127" s="514"/>
      <c r="R127" s="515"/>
      <c r="S127" s="515"/>
      <c r="T127" s="515"/>
      <c r="U127" s="515"/>
      <c r="V127" s="515"/>
      <c r="W127" s="418"/>
      <c r="X127" s="419"/>
      <c r="Y127" s="421"/>
      <c r="Z127" s="158" t="str">
        <f>IFERROR(VLOOKUP(Y127,【参考】数式用!$A$3:$B$58, 2, FALSE), "")</f>
        <v/>
      </c>
      <c r="AA127" s="159"/>
      <c r="AC127" s="129" t="e">
        <f>VLOOKUP(Y127,【参考】数式用!$A$3:$O$58,15,FALSE)</f>
        <v>#N/A</v>
      </c>
    </row>
    <row r="128" spans="1:29" ht="33.950000000000003" customHeight="1">
      <c r="A128" s="133"/>
      <c r="B128" s="160">
        <f t="shared" si="1"/>
        <v>84</v>
      </c>
      <c r="C128" s="509"/>
      <c r="D128" s="510"/>
      <c r="E128" s="510"/>
      <c r="F128" s="510"/>
      <c r="G128" s="510"/>
      <c r="H128" s="510"/>
      <c r="I128" s="510"/>
      <c r="J128" s="510"/>
      <c r="K128" s="510"/>
      <c r="L128" s="511"/>
      <c r="M128" s="512"/>
      <c r="N128" s="513"/>
      <c r="O128" s="513"/>
      <c r="P128" s="513"/>
      <c r="Q128" s="514"/>
      <c r="R128" s="515"/>
      <c r="S128" s="515"/>
      <c r="T128" s="515"/>
      <c r="U128" s="515"/>
      <c r="V128" s="515"/>
      <c r="W128" s="418"/>
      <c r="X128" s="419"/>
      <c r="Y128" s="421"/>
      <c r="Z128" s="158" t="str">
        <f>IFERROR(VLOOKUP(Y128,【参考】数式用!$A$3:$B$58, 2, FALSE), "")</f>
        <v/>
      </c>
      <c r="AA128" s="159"/>
      <c r="AC128" s="129" t="e">
        <f>VLOOKUP(Y128,【参考】数式用!$A$3:$O$58,15,FALSE)</f>
        <v>#N/A</v>
      </c>
    </row>
    <row r="129" spans="1:29" ht="33.950000000000003" customHeight="1">
      <c r="A129" s="133"/>
      <c r="B129" s="160">
        <f t="shared" si="1"/>
        <v>85</v>
      </c>
      <c r="C129" s="509"/>
      <c r="D129" s="510"/>
      <c r="E129" s="510"/>
      <c r="F129" s="510"/>
      <c r="G129" s="510"/>
      <c r="H129" s="510"/>
      <c r="I129" s="510"/>
      <c r="J129" s="510"/>
      <c r="K129" s="510"/>
      <c r="L129" s="511"/>
      <c r="M129" s="512"/>
      <c r="N129" s="513"/>
      <c r="O129" s="513"/>
      <c r="P129" s="513"/>
      <c r="Q129" s="514"/>
      <c r="R129" s="515"/>
      <c r="S129" s="515"/>
      <c r="T129" s="515"/>
      <c r="U129" s="515"/>
      <c r="V129" s="515"/>
      <c r="W129" s="418"/>
      <c r="X129" s="419"/>
      <c r="Y129" s="421"/>
      <c r="Z129" s="158" t="str">
        <f>IFERROR(VLOOKUP(Y129,【参考】数式用!$A$3:$B$58, 2, FALSE), "")</f>
        <v/>
      </c>
      <c r="AA129" s="159"/>
      <c r="AC129" s="129" t="e">
        <f>VLOOKUP(Y129,【参考】数式用!$A$3:$O$58,15,FALSE)</f>
        <v>#N/A</v>
      </c>
    </row>
    <row r="130" spans="1:29" ht="33.950000000000003" customHeight="1">
      <c r="A130" s="133"/>
      <c r="B130" s="160">
        <f t="shared" si="1"/>
        <v>86</v>
      </c>
      <c r="C130" s="509"/>
      <c r="D130" s="510"/>
      <c r="E130" s="510"/>
      <c r="F130" s="510"/>
      <c r="G130" s="510"/>
      <c r="H130" s="510"/>
      <c r="I130" s="510"/>
      <c r="J130" s="510"/>
      <c r="K130" s="510"/>
      <c r="L130" s="511"/>
      <c r="M130" s="512"/>
      <c r="N130" s="513"/>
      <c r="O130" s="513"/>
      <c r="P130" s="513"/>
      <c r="Q130" s="514"/>
      <c r="R130" s="515"/>
      <c r="S130" s="515"/>
      <c r="T130" s="515"/>
      <c r="U130" s="515"/>
      <c r="V130" s="515"/>
      <c r="W130" s="418"/>
      <c r="X130" s="419"/>
      <c r="Y130" s="421"/>
      <c r="Z130" s="158" t="str">
        <f>IFERROR(VLOOKUP(Y130,【参考】数式用!$A$3:$B$58, 2, FALSE), "")</f>
        <v/>
      </c>
      <c r="AA130" s="159"/>
      <c r="AC130" s="129" t="e">
        <f>VLOOKUP(Y130,【参考】数式用!$A$3:$O$58,15,FALSE)</f>
        <v>#N/A</v>
      </c>
    </row>
    <row r="131" spans="1:29" ht="33.950000000000003" customHeight="1">
      <c r="A131" s="133"/>
      <c r="B131" s="160">
        <f t="shared" si="1"/>
        <v>87</v>
      </c>
      <c r="C131" s="509"/>
      <c r="D131" s="510"/>
      <c r="E131" s="510"/>
      <c r="F131" s="510"/>
      <c r="G131" s="510"/>
      <c r="H131" s="510"/>
      <c r="I131" s="510"/>
      <c r="J131" s="510"/>
      <c r="K131" s="510"/>
      <c r="L131" s="511"/>
      <c r="M131" s="512"/>
      <c r="N131" s="513"/>
      <c r="O131" s="513"/>
      <c r="P131" s="513"/>
      <c r="Q131" s="514"/>
      <c r="R131" s="515"/>
      <c r="S131" s="515"/>
      <c r="T131" s="515"/>
      <c r="U131" s="515"/>
      <c r="V131" s="515"/>
      <c r="W131" s="418"/>
      <c r="X131" s="419"/>
      <c r="Y131" s="421"/>
      <c r="Z131" s="158" t="str">
        <f>IFERROR(VLOOKUP(Y131,【参考】数式用!$A$3:$B$58, 2, FALSE), "")</f>
        <v/>
      </c>
      <c r="AA131" s="159"/>
      <c r="AC131" s="129" t="e">
        <f>VLOOKUP(Y131,【参考】数式用!$A$3:$O$58,15,FALSE)</f>
        <v>#N/A</v>
      </c>
    </row>
    <row r="132" spans="1:29" ht="33.950000000000003" customHeight="1">
      <c r="A132" s="133"/>
      <c r="B132" s="160">
        <f t="shared" si="1"/>
        <v>88</v>
      </c>
      <c r="C132" s="509"/>
      <c r="D132" s="510"/>
      <c r="E132" s="510"/>
      <c r="F132" s="510"/>
      <c r="G132" s="510"/>
      <c r="H132" s="510"/>
      <c r="I132" s="510"/>
      <c r="J132" s="510"/>
      <c r="K132" s="510"/>
      <c r="L132" s="511"/>
      <c r="M132" s="512"/>
      <c r="N132" s="513"/>
      <c r="O132" s="513"/>
      <c r="P132" s="513"/>
      <c r="Q132" s="514"/>
      <c r="R132" s="515"/>
      <c r="S132" s="515"/>
      <c r="T132" s="515"/>
      <c r="U132" s="515"/>
      <c r="V132" s="515"/>
      <c r="W132" s="418"/>
      <c r="X132" s="419"/>
      <c r="Y132" s="421"/>
      <c r="Z132" s="158" t="str">
        <f>IFERROR(VLOOKUP(Y132,【参考】数式用!$A$3:$B$58, 2, FALSE), "")</f>
        <v/>
      </c>
      <c r="AA132" s="159"/>
      <c r="AC132" s="129" t="e">
        <f>VLOOKUP(Y132,【参考】数式用!$A$3:$O$58,15,FALSE)</f>
        <v>#N/A</v>
      </c>
    </row>
    <row r="133" spans="1:29" ht="33.950000000000003" customHeight="1">
      <c r="A133" s="133"/>
      <c r="B133" s="160">
        <f t="shared" si="1"/>
        <v>89</v>
      </c>
      <c r="C133" s="509"/>
      <c r="D133" s="510"/>
      <c r="E133" s="510"/>
      <c r="F133" s="510"/>
      <c r="G133" s="510"/>
      <c r="H133" s="510"/>
      <c r="I133" s="510"/>
      <c r="J133" s="510"/>
      <c r="K133" s="510"/>
      <c r="L133" s="511"/>
      <c r="M133" s="512"/>
      <c r="N133" s="513"/>
      <c r="O133" s="513"/>
      <c r="P133" s="513"/>
      <c r="Q133" s="514"/>
      <c r="R133" s="515"/>
      <c r="S133" s="515"/>
      <c r="T133" s="515"/>
      <c r="U133" s="515"/>
      <c r="V133" s="515"/>
      <c r="W133" s="418"/>
      <c r="X133" s="419"/>
      <c r="Y133" s="421"/>
      <c r="Z133" s="158" t="str">
        <f>IFERROR(VLOOKUP(Y133,【参考】数式用!$A$3:$B$58, 2, FALSE), "")</f>
        <v/>
      </c>
      <c r="AA133" s="159"/>
      <c r="AC133" s="129" t="e">
        <f>VLOOKUP(Y133,【参考】数式用!$A$3:$O$58,15,FALSE)</f>
        <v>#N/A</v>
      </c>
    </row>
    <row r="134" spans="1:29" ht="33.950000000000003" customHeight="1">
      <c r="A134" s="133"/>
      <c r="B134" s="160">
        <f t="shared" si="1"/>
        <v>90</v>
      </c>
      <c r="C134" s="509"/>
      <c r="D134" s="510"/>
      <c r="E134" s="510"/>
      <c r="F134" s="510"/>
      <c r="G134" s="510"/>
      <c r="H134" s="510"/>
      <c r="I134" s="510"/>
      <c r="J134" s="510"/>
      <c r="K134" s="510"/>
      <c r="L134" s="511"/>
      <c r="M134" s="512"/>
      <c r="N134" s="513"/>
      <c r="O134" s="513"/>
      <c r="P134" s="513"/>
      <c r="Q134" s="514"/>
      <c r="R134" s="515"/>
      <c r="S134" s="515"/>
      <c r="T134" s="515"/>
      <c r="U134" s="515"/>
      <c r="V134" s="515"/>
      <c r="W134" s="418"/>
      <c r="X134" s="419"/>
      <c r="Y134" s="421"/>
      <c r="Z134" s="158" t="str">
        <f>IFERROR(VLOOKUP(Y134,【参考】数式用!$A$3:$B$58, 2, FALSE), "")</f>
        <v/>
      </c>
      <c r="AA134" s="159"/>
      <c r="AC134" s="129" t="e">
        <f>VLOOKUP(Y134,【参考】数式用!$A$3:$O$58,15,FALSE)</f>
        <v>#N/A</v>
      </c>
    </row>
    <row r="135" spans="1:29" ht="33.950000000000003" customHeight="1">
      <c r="A135" s="133"/>
      <c r="B135" s="160">
        <f t="shared" si="1"/>
        <v>91</v>
      </c>
      <c r="C135" s="509"/>
      <c r="D135" s="510"/>
      <c r="E135" s="510"/>
      <c r="F135" s="510"/>
      <c r="G135" s="510"/>
      <c r="H135" s="510"/>
      <c r="I135" s="510"/>
      <c r="J135" s="510"/>
      <c r="K135" s="510"/>
      <c r="L135" s="511"/>
      <c r="M135" s="512"/>
      <c r="N135" s="513"/>
      <c r="O135" s="513"/>
      <c r="P135" s="513"/>
      <c r="Q135" s="514"/>
      <c r="R135" s="515"/>
      <c r="S135" s="515"/>
      <c r="T135" s="515"/>
      <c r="U135" s="515"/>
      <c r="V135" s="515"/>
      <c r="W135" s="418"/>
      <c r="X135" s="419"/>
      <c r="Y135" s="421"/>
      <c r="Z135" s="158" t="str">
        <f>IFERROR(VLOOKUP(Y135,【参考】数式用!$A$3:$B$58, 2, FALSE), "")</f>
        <v/>
      </c>
      <c r="AA135" s="159"/>
      <c r="AC135" s="129" t="e">
        <f>VLOOKUP(Y135,【参考】数式用!$A$3:$O$58,15,FALSE)</f>
        <v>#N/A</v>
      </c>
    </row>
    <row r="136" spans="1:29" ht="33.950000000000003" customHeight="1">
      <c r="A136" s="133"/>
      <c r="B136" s="160">
        <f t="shared" si="1"/>
        <v>92</v>
      </c>
      <c r="C136" s="509"/>
      <c r="D136" s="510"/>
      <c r="E136" s="510"/>
      <c r="F136" s="510"/>
      <c r="G136" s="510"/>
      <c r="H136" s="510"/>
      <c r="I136" s="510"/>
      <c r="J136" s="510"/>
      <c r="K136" s="510"/>
      <c r="L136" s="511"/>
      <c r="M136" s="512"/>
      <c r="N136" s="513"/>
      <c r="O136" s="513"/>
      <c r="P136" s="513"/>
      <c r="Q136" s="514"/>
      <c r="R136" s="515"/>
      <c r="S136" s="515"/>
      <c r="T136" s="515"/>
      <c r="U136" s="515"/>
      <c r="V136" s="515"/>
      <c r="W136" s="418"/>
      <c r="X136" s="419"/>
      <c r="Y136" s="421"/>
      <c r="Z136" s="158" t="str">
        <f>IFERROR(VLOOKUP(Y136,【参考】数式用!$A$3:$B$58, 2, FALSE), "")</f>
        <v/>
      </c>
      <c r="AA136" s="159"/>
      <c r="AC136" s="129" t="e">
        <f>VLOOKUP(Y136,【参考】数式用!$A$3:$O$58,15,FALSE)</f>
        <v>#N/A</v>
      </c>
    </row>
    <row r="137" spans="1:29" ht="33.950000000000003" customHeight="1">
      <c r="A137" s="133"/>
      <c r="B137" s="160">
        <f t="shared" si="1"/>
        <v>93</v>
      </c>
      <c r="C137" s="509"/>
      <c r="D137" s="510"/>
      <c r="E137" s="510"/>
      <c r="F137" s="510"/>
      <c r="G137" s="510"/>
      <c r="H137" s="510"/>
      <c r="I137" s="510"/>
      <c r="J137" s="510"/>
      <c r="K137" s="510"/>
      <c r="L137" s="511"/>
      <c r="M137" s="512"/>
      <c r="N137" s="513"/>
      <c r="O137" s="513"/>
      <c r="P137" s="513"/>
      <c r="Q137" s="514"/>
      <c r="R137" s="515"/>
      <c r="S137" s="515"/>
      <c r="T137" s="515"/>
      <c r="U137" s="515"/>
      <c r="V137" s="515"/>
      <c r="W137" s="418"/>
      <c r="X137" s="419"/>
      <c r="Y137" s="421"/>
      <c r="Z137" s="158" t="str">
        <f>IFERROR(VLOOKUP(Y137,【参考】数式用!$A$3:$B$58, 2, FALSE), "")</f>
        <v/>
      </c>
      <c r="AA137" s="159"/>
      <c r="AC137" s="129" t="e">
        <f>VLOOKUP(Y137,【参考】数式用!$A$3:$O$58,15,FALSE)</f>
        <v>#N/A</v>
      </c>
    </row>
    <row r="138" spans="1:29" ht="33.950000000000003" customHeight="1">
      <c r="A138" s="133"/>
      <c r="B138" s="160">
        <f t="shared" si="1"/>
        <v>94</v>
      </c>
      <c r="C138" s="509"/>
      <c r="D138" s="510"/>
      <c r="E138" s="510"/>
      <c r="F138" s="510"/>
      <c r="G138" s="510"/>
      <c r="H138" s="510"/>
      <c r="I138" s="510"/>
      <c r="J138" s="510"/>
      <c r="K138" s="510"/>
      <c r="L138" s="511"/>
      <c r="M138" s="512"/>
      <c r="N138" s="513"/>
      <c r="O138" s="513"/>
      <c r="P138" s="513"/>
      <c r="Q138" s="514"/>
      <c r="R138" s="515"/>
      <c r="S138" s="515"/>
      <c r="T138" s="515"/>
      <c r="U138" s="515"/>
      <c r="V138" s="515"/>
      <c r="W138" s="418"/>
      <c r="X138" s="419"/>
      <c r="Y138" s="421"/>
      <c r="Z138" s="158" t="str">
        <f>IFERROR(VLOOKUP(Y138,【参考】数式用!$A$3:$B$58, 2, FALSE), "")</f>
        <v/>
      </c>
      <c r="AA138" s="159"/>
      <c r="AC138" s="129" t="e">
        <f>VLOOKUP(Y138,【参考】数式用!$A$3:$O$58,15,FALSE)</f>
        <v>#N/A</v>
      </c>
    </row>
    <row r="139" spans="1:29" ht="33.950000000000003" customHeight="1">
      <c r="A139" s="133"/>
      <c r="B139" s="160">
        <f t="shared" si="1"/>
        <v>95</v>
      </c>
      <c r="C139" s="509"/>
      <c r="D139" s="510"/>
      <c r="E139" s="510"/>
      <c r="F139" s="510"/>
      <c r="G139" s="510"/>
      <c r="H139" s="510"/>
      <c r="I139" s="510"/>
      <c r="J139" s="510"/>
      <c r="K139" s="510"/>
      <c r="L139" s="511"/>
      <c r="M139" s="512"/>
      <c r="N139" s="513"/>
      <c r="O139" s="513"/>
      <c r="P139" s="513"/>
      <c r="Q139" s="514"/>
      <c r="R139" s="515"/>
      <c r="S139" s="515"/>
      <c r="T139" s="515"/>
      <c r="U139" s="515"/>
      <c r="V139" s="515"/>
      <c r="W139" s="418"/>
      <c r="X139" s="419"/>
      <c r="Y139" s="421"/>
      <c r="Z139" s="158" t="str">
        <f>IFERROR(VLOOKUP(Y139,【参考】数式用!$A$3:$B$58, 2, FALSE), "")</f>
        <v/>
      </c>
      <c r="AA139" s="159"/>
      <c r="AC139" s="129" t="e">
        <f>VLOOKUP(Y139,【参考】数式用!$A$3:$O$58,15,FALSE)</f>
        <v>#N/A</v>
      </c>
    </row>
    <row r="140" spans="1:29" ht="33.950000000000003" customHeight="1">
      <c r="A140" s="133"/>
      <c r="B140" s="160">
        <f t="shared" si="1"/>
        <v>96</v>
      </c>
      <c r="C140" s="509"/>
      <c r="D140" s="510"/>
      <c r="E140" s="510"/>
      <c r="F140" s="510"/>
      <c r="G140" s="510"/>
      <c r="H140" s="510"/>
      <c r="I140" s="510"/>
      <c r="J140" s="510"/>
      <c r="K140" s="510"/>
      <c r="L140" s="511"/>
      <c r="M140" s="512"/>
      <c r="N140" s="513"/>
      <c r="O140" s="513"/>
      <c r="P140" s="513"/>
      <c r="Q140" s="514"/>
      <c r="R140" s="515"/>
      <c r="S140" s="515"/>
      <c r="T140" s="515"/>
      <c r="U140" s="515"/>
      <c r="V140" s="515"/>
      <c r="W140" s="418"/>
      <c r="X140" s="419"/>
      <c r="Y140" s="421"/>
      <c r="Z140" s="158" t="str">
        <f>IFERROR(VLOOKUP(Y140,【参考】数式用!$A$3:$B$58, 2, FALSE), "")</f>
        <v/>
      </c>
      <c r="AA140" s="159"/>
      <c r="AC140" s="129" t="e">
        <f>VLOOKUP(Y140,【参考】数式用!$A$3:$O$58,15,FALSE)</f>
        <v>#N/A</v>
      </c>
    </row>
    <row r="141" spans="1:29" ht="33.950000000000003" customHeight="1">
      <c r="A141" s="133"/>
      <c r="B141" s="160">
        <f t="shared" si="1"/>
        <v>97</v>
      </c>
      <c r="C141" s="509"/>
      <c r="D141" s="510"/>
      <c r="E141" s="510"/>
      <c r="F141" s="510"/>
      <c r="G141" s="510"/>
      <c r="H141" s="510"/>
      <c r="I141" s="510"/>
      <c r="J141" s="510"/>
      <c r="K141" s="510"/>
      <c r="L141" s="511"/>
      <c r="M141" s="512"/>
      <c r="N141" s="513"/>
      <c r="O141" s="513"/>
      <c r="P141" s="513"/>
      <c r="Q141" s="514"/>
      <c r="R141" s="515"/>
      <c r="S141" s="515"/>
      <c r="T141" s="515"/>
      <c r="U141" s="515"/>
      <c r="V141" s="515"/>
      <c r="W141" s="418"/>
      <c r="X141" s="419"/>
      <c r="Y141" s="421"/>
      <c r="Z141" s="158" t="str">
        <f>IFERROR(VLOOKUP(Y141,【参考】数式用!$A$3:$B$58, 2, FALSE), "")</f>
        <v/>
      </c>
      <c r="AA141" s="159"/>
      <c r="AC141" s="129" t="e">
        <f>VLOOKUP(Y141,【参考】数式用!$A$3:$O$58,15,FALSE)</f>
        <v>#N/A</v>
      </c>
    </row>
    <row r="142" spans="1:29" ht="33.950000000000003" customHeight="1">
      <c r="A142" s="133"/>
      <c r="B142" s="160">
        <f t="shared" si="1"/>
        <v>98</v>
      </c>
      <c r="C142" s="509"/>
      <c r="D142" s="510"/>
      <c r="E142" s="510"/>
      <c r="F142" s="510"/>
      <c r="G142" s="510"/>
      <c r="H142" s="510"/>
      <c r="I142" s="510"/>
      <c r="J142" s="510"/>
      <c r="K142" s="510"/>
      <c r="L142" s="511"/>
      <c r="M142" s="512"/>
      <c r="N142" s="513"/>
      <c r="O142" s="513"/>
      <c r="P142" s="513"/>
      <c r="Q142" s="514"/>
      <c r="R142" s="515"/>
      <c r="S142" s="515"/>
      <c r="T142" s="515"/>
      <c r="U142" s="515"/>
      <c r="V142" s="515"/>
      <c r="W142" s="418"/>
      <c r="X142" s="419"/>
      <c r="Y142" s="421"/>
      <c r="Z142" s="158" t="str">
        <f>IFERROR(VLOOKUP(Y142,【参考】数式用!$A$3:$B$58, 2, FALSE), "")</f>
        <v/>
      </c>
      <c r="AA142" s="159"/>
      <c r="AC142" s="129" t="e">
        <f>VLOOKUP(Y142,【参考】数式用!$A$3:$O$58,15,FALSE)</f>
        <v>#N/A</v>
      </c>
    </row>
    <row r="143" spans="1:29" ht="33.950000000000003" customHeight="1">
      <c r="A143" s="133"/>
      <c r="B143" s="160">
        <f t="shared" si="1"/>
        <v>99</v>
      </c>
      <c r="C143" s="509"/>
      <c r="D143" s="510"/>
      <c r="E143" s="510"/>
      <c r="F143" s="510"/>
      <c r="G143" s="510"/>
      <c r="H143" s="510"/>
      <c r="I143" s="510"/>
      <c r="J143" s="510"/>
      <c r="K143" s="510"/>
      <c r="L143" s="511"/>
      <c r="M143" s="512"/>
      <c r="N143" s="513"/>
      <c r="O143" s="513"/>
      <c r="P143" s="513"/>
      <c r="Q143" s="514"/>
      <c r="R143" s="515"/>
      <c r="S143" s="515"/>
      <c r="T143" s="515"/>
      <c r="U143" s="515"/>
      <c r="V143" s="515"/>
      <c r="W143" s="418"/>
      <c r="X143" s="419"/>
      <c r="Y143" s="421"/>
      <c r="Z143" s="158" t="str">
        <f>IFERROR(VLOOKUP(Y143,【参考】数式用!$A$3:$B$58, 2, FALSE), "")</f>
        <v/>
      </c>
      <c r="AA143" s="159"/>
      <c r="AC143" s="129" t="e">
        <f>VLOOKUP(Y143,【参考】数式用!$A$3:$O$58,15,FALSE)</f>
        <v>#N/A</v>
      </c>
    </row>
    <row r="144" spans="1:29" ht="33.950000000000003" customHeight="1">
      <c r="A144" s="133"/>
      <c r="B144" s="160">
        <f t="shared" si="1"/>
        <v>100</v>
      </c>
      <c r="C144" s="509"/>
      <c r="D144" s="510"/>
      <c r="E144" s="510"/>
      <c r="F144" s="510"/>
      <c r="G144" s="510"/>
      <c r="H144" s="510"/>
      <c r="I144" s="510"/>
      <c r="J144" s="510"/>
      <c r="K144" s="510"/>
      <c r="L144" s="511"/>
      <c r="M144" s="512"/>
      <c r="N144" s="513"/>
      <c r="O144" s="513"/>
      <c r="P144" s="513"/>
      <c r="Q144" s="514"/>
      <c r="R144" s="515"/>
      <c r="S144" s="515"/>
      <c r="T144" s="515"/>
      <c r="U144" s="515"/>
      <c r="V144" s="515"/>
      <c r="W144" s="418"/>
      <c r="X144" s="419"/>
      <c r="Y144" s="421"/>
      <c r="Z144" s="158" t="str">
        <f>IFERROR(VLOOKUP(Y144,【参考】数式用!$A$3:$B$58, 2, FALSE), "")</f>
        <v/>
      </c>
      <c r="AA144" s="159"/>
      <c r="AC144" s="129" t="e">
        <f>VLOOKUP(Y144,【参考】数式用!$A$3:$O$58,15,FALSE)</f>
        <v>#N/A</v>
      </c>
    </row>
    <row r="145" spans="1:29" ht="33.950000000000003" customHeight="1">
      <c r="A145" s="133"/>
      <c r="B145" s="486">
        <f t="shared" si="1"/>
        <v>101</v>
      </c>
      <c r="C145" s="509"/>
      <c r="D145" s="510"/>
      <c r="E145" s="510"/>
      <c r="F145" s="510"/>
      <c r="G145" s="510"/>
      <c r="H145" s="510"/>
      <c r="I145" s="510"/>
      <c r="J145" s="510"/>
      <c r="K145" s="510"/>
      <c r="L145" s="511"/>
      <c r="M145" s="512"/>
      <c r="N145" s="513"/>
      <c r="O145" s="513"/>
      <c r="P145" s="513"/>
      <c r="Q145" s="514"/>
      <c r="R145" s="515"/>
      <c r="S145" s="515"/>
      <c r="T145" s="515"/>
      <c r="U145" s="515"/>
      <c r="V145" s="515"/>
      <c r="W145" s="418"/>
      <c r="X145" s="419"/>
      <c r="Y145" s="421"/>
      <c r="Z145" s="158" t="str">
        <f>IFERROR(VLOOKUP(Y145,【参考】数式用!$A$3:$B$58, 2, FALSE), "")</f>
        <v/>
      </c>
      <c r="AA145" s="159"/>
      <c r="AC145" s="129" t="e">
        <f>VLOOKUP(Y145,【参考】数式用!$A$3:$O$58,15,FALSE)</f>
        <v>#N/A</v>
      </c>
    </row>
    <row r="146" spans="1:29" ht="33.950000000000003" customHeight="1">
      <c r="A146" s="133"/>
      <c r="B146" s="486">
        <f t="shared" si="1"/>
        <v>102</v>
      </c>
      <c r="C146" s="509"/>
      <c r="D146" s="510"/>
      <c r="E146" s="510"/>
      <c r="F146" s="510"/>
      <c r="G146" s="510"/>
      <c r="H146" s="510"/>
      <c r="I146" s="510"/>
      <c r="J146" s="510"/>
      <c r="K146" s="510"/>
      <c r="L146" s="511"/>
      <c r="M146" s="512"/>
      <c r="N146" s="513"/>
      <c r="O146" s="513"/>
      <c r="P146" s="513"/>
      <c r="Q146" s="514"/>
      <c r="R146" s="515"/>
      <c r="S146" s="515"/>
      <c r="T146" s="515"/>
      <c r="U146" s="515"/>
      <c r="V146" s="515"/>
      <c r="W146" s="418"/>
      <c r="X146" s="419"/>
      <c r="Y146" s="421"/>
      <c r="Z146" s="158" t="str">
        <f>IFERROR(VLOOKUP(Y146,【参考】数式用!$A$3:$B$58, 2, FALSE), "")</f>
        <v/>
      </c>
      <c r="AA146" s="159"/>
      <c r="AC146" s="129" t="e">
        <f>VLOOKUP(Y146,【参考】数式用!$A$3:$O$58,15,FALSE)</f>
        <v>#N/A</v>
      </c>
    </row>
    <row r="147" spans="1:29" ht="33.950000000000003" customHeight="1">
      <c r="A147" s="133"/>
      <c r="B147" s="486">
        <f t="shared" si="1"/>
        <v>103</v>
      </c>
      <c r="C147" s="509"/>
      <c r="D147" s="510"/>
      <c r="E147" s="510"/>
      <c r="F147" s="510"/>
      <c r="G147" s="510"/>
      <c r="H147" s="510"/>
      <c r="I147" s="510"/>
      <c r="J147" s="510"/>
      <c r="K147" s="510"/>
      <c r="L147" s="511"/>
      <c r="M147" s="512"/>
      <c r="N147" s="513"/>
      <c r="O147" s="513"/>
      <c r="P147" s="513"/>
      <c r="Q147" s="514"/>
      <c r="R147" s="515"/>
      <c r="S147" s="515"/>
      <c r="T147" s="515"/>
      <c r="U147" s="515"/>
      <c r="V147" s="515"/>
      <c r="W147" s="418"/>
      <c r="X147" s="419"/>
      <c r="Y147" s="421"/>
      <c r="Z147" s="158" t="str">
        <f>IFERROR(VLOOKUP(Y147,【参考】数式用!$A$3:$B$58, 2, FALSE), "")</f>
        <v/>
      </c>
      <c r="AA147" s="159"/>
      <c r="AC147" s="129" t="e">
        <f>VLOOKUP(Y147,【参考】数式用!$A$3:$O$58,15,FALSE)</f>
        <v>#N/A</v>
      </c>
    </row>
    <row r="148" spans="1:29" ht="33.950000000000003" customHeight="1">
      <c r="A148" s="133"/>
      <c r="B148" s="486">
        <f t="shared" si="1"/>
        <v>104</v>
      </c>
      <c r="C148" s="509"/>
      <c r="D148" s="510"/>
      <c r="E148" s="510"/>
      <c r="F148" s="510"/>
      <c r="G148" s="510"/>
      <c r="H148" s="510"/>
      <c r="I148" s="510"/>
      <c r="J148" s="510"/>
      <c r="K148" s="510"/>
      <c r="L148" s="511"/>
      <c r="M148" s="512"/>
      <c r="N148" s="513"/>
      <c r="O148" s="513"/>
      <c r="P148" s="513"/>
      <c r="Q148" s="514"/>
      <c r="R148" s="515"/>
      <c r="S148" s="515"/>
      <c r="T148" s="515"/>
      <c r="U148" s="515"/>
      <c r="V148" s="515"/>
      <c r="W148" s="418"/>
      <c r="X148" s="419"/>
      <c r="Y148" s="421"/>
      <c r="Z148" s="158" t="str">
        <f>IFERROR(VLOOKUP(Y148,【参考】数式用!$A$3:$B$58, 2, FALSE), "")</f>
        <v/>
      </c>
      <c r="AA148" s="159"/>
      <c r="AC148" s="129" t="e">
        <f>VLOOKUP(Y148,【参考】数式用!$A$3:$O$58,15,FALSE)</f>
        <v>#N/A</v>
      </c>
    </row>
    <row r="149" spans="1:29" ht="33.950000000000003" customHeight="1">
      <c r="A149" s="133"/>
      <c r="B149" s="486">
        <f t="shared" si="1"/>
        <v>105</v>
      </c>
      <c r="C149" s="509"/>
      <c r="D149" s="510"/>
      <c r="E149" s="510"/>
      <c r="F149" s="510"/>
      <c r="G149" s="510"/>
      <c r="H149" s="510"/>
      <c r="I149" s="510"/>
      <c r="J149" s="510"/>
      <c r="K149" s="510"/>
      <c r="L149" s="511"/>
      <c r="M149" s="512"/>
      <c r="N149" s="513"/>
      <c r="O149" s="513"/>
      <c r="P149" s="513"/>
      <c r="Q149" s="514"/>
      <c r="R149" s="515"/>
      <c r="S149" s="515"/>
      <c r="T149" s="515"/>
      <c r="U149" s="515"/>
      <c r="V149" s="515"/>
      <c r="W149" s="418"/>
      <c r="X149" s="419"/>
      <c r="Y149" s="421"/>
      <c r="Z149" s="158" t="str">
        <f>IFERROR(VLOOKUP(Y149,【参考】数式用!$A$3:$B$58, 2, FALSE), "")</f>
        <v/>
      </c>
      <c r="AA149" s="159"/>
      <c r="AC149" s="129" t="e">
        <f>VLOOKUP(Y149,【参考】数式用!$A$3:$O$58,15,FALSE)</f>
        <v>#N/A</v>
      </c>
    </row>
    <row r="150" spans="1:29" ht="33.950000000000003" customHeight="1">
      <c r="A150" s="133"/>
      <c r="B150" s="486">
        <f t="shared" si="1"/>
        <v>106</v>
      </c>
      <c r="C150" s="509"/>
      <c r="D150" s="510"/>
      <c r="E150" s="510"/>
      <c r="F150" s="510"/>
      <c r="G150" s="510"/>
      <c r="H150" s="510"/>
      <c r="I150" s="510"/>
      <c r="J150" s="510"/>
      <c r="K150" s="510"/>
      <c r="L150" s="511"/>
      <c r="M150" s="512"/>
      <c r="N150" s="513"/>
      <c r="O150" s="513"/>
      <c r="P150" s="513"/>
      <c r="Q150" s="514"/>
      <c r="R150" s="515"/>
      <c r="S150" s="515"/>
      <c r="T150" s="515"/>
      <c r="U150" s="515"/>
      <c r="V150" s="515"/>
      <c r="W150" s="418"/>
      <c r="X150" s="419"/>
      <c r="Y150" s="421"/>
      <c r="Z150" s="158" t="str">
        <f>IFERROR(VLOOKUP(Y150,【参考】数式用!$A$3:$B$58, 2, FALSE), "")</f>
        <v/>
      </c>
      <c r="AA150" s="159"/>
      <c r="AC150" s="129" t="e">
        <f>VLOOKUP(Y150,【参考】数式用!$A$3:$O$58,15,FALSE)</f>
        <v>#N/A</v>
      </c>
    </row>
    <row r="151" spans="1:29" ht="33.950000000000003" customHeight="1">
      <c r="A151" s="133"/>
      <c r="B151" s="486">
        <f t="shared" si="1"/>
        <v>107</v>
      </c>
      <c r="C151" s="509"/>
      <c r="D151" s="510"/>
      <c r="E151" s="510"/>
      <c r="F151" s="510"/>
      <c r="G151" s="510"/>
      <c r="H151" s="510"/>
      <c r="I151" s="510"/>
      <c r="J151" s="510"/>
      <c r="K151" s="510"/>
      <c r="L151" s="511"/>
      <c r="M151" s="512"/>
      <c r="N151" s="513"/>
      <c r="O151" s="513"/>
      <c r="P151" s="513"/>
      <c r="Q151" s="514"/>
      <c r="R151" s="515"/>
      <c r="S151" s="515"/>
      <c r="T151" s="515"/>
      <c r="U151" s="515"/>
      <c r="V151" s="515"/>
      <c r="W151" s="418"/>
      <c r="X151" s="419"/>
      <c r="Y151" s="421"/>
      <c r="Z151" s="158" t="str">
        <f>IFERROR(VLOOKUP(Y151,【参考】数式用!$A$3:$B$58, 2, FALSE), "")</f>
        <v/>
      </c>
      <c r="AA151" s="159"/>
      <c r="AC151" s="129" t="e">
        <f>VLOOKUP(Y151,【参考】数式用!$A$3:$O$58,15,FALSE)</f>
        <v>#N/A</v>
      </c>
    </row>
    <row r="152" spans="1:29" ht="33.950000000000003" customHeight="1">
      <c r="A152" s="133"/>
      <c r="B152" s="486">
        <f t="shared" si="1"/>
        <v>108</v>
      </c>
      <c r="C152" s="509"/>
      <c r="D152" s="510"/>
      <c r="E152" s="510"/>
      <c r="F152" s="510"/>
      <c r="G152" s="510"/>
      <c r="H152" s="510"/>
      <c r="I152" s="510"/>
      <c r="J152" s="510"/>
      <c r="K152" s="510"/>
      <c r="L152" s="511"/>
      <c r="M152" s="512"/>
      <c r="N152" s="513"/>
      <c r="O152" s="513"/>
      <c r="P152" s="513"/>
      <c r="Q152" s="514"/>
      <c r="R152" s="515"/>
      <c r="S152" s="515"/>
      <c r="T152" s="515"/>
      <c r="U152" s="515"/>
      <c r="V152" s="515"/>
      <c r="W152" s="418"/>
      <c r="X152" s="419"/>
      <c r="Y152" s="421"/>
      <c r="Z152" s="158" t="str">
        <f>IFERROR(VLOOKUP(Y152,【参考】数式用!$A$3:$B$58, 2, FALSE), "")</f>
        <v/>
      </c>
      <c r="AA152" s="159"/>
      <c r="AC152" s="129" t="e">
        <f>VLOOKUP(Y152,【参考】数式用!$A$3:$O$58,15,FALSE)</f>
        <v>#N/A</v>
      </c>
    </row>
    <row r="153" spans="1:29" ht="33.950000000000003" customHeight="1">
      <c r="A153" s="133"/>
      <c r="B153" s="486">
        <f t="shared" si="1"/>
        <v>109</v>
      </c>
      <c r="C153" s="509"/>
      <c r="D153" s="510"/>
      <c r="E153" s="510"/>
      <c r="F153" s="510"/>
      <c r="G153" s="510"/>
      <c r="H153" s="510"/>
      <c r="I153" s="510"/>
      <c r="J153" s="510"/>
      <c r="K153" s="510"/>
      <c r="L153" s="511"/>
      <c r="M153" s="512"/>
      <c r="N153" s="513"/>
      <c r="O153" s="513"/>
      <c r="P153" s="513"/>
      <c r="Q153" s="514"/>
      <c r="R153" s="515"/>
      <c r="S153" s="515"/>
      <c r="T153" s="515"/>
      <c r="U153" s="515"/>
      <c r="V153" s="515"/>
      <c r="W153" s="418"/>
      <c r="X153" s="419"/>
      <c r="Y153" s="421"/>
      <c r="Z153" s="158" t="str">
        <f>IFERROR(VLOOKUP(Y153,【参考】数式用!$A$3:$B$58, 2, FALSE), "")</f>
        <v/>
      </c>
      <c r="AA153" s="159"/>
      <c r="AC153" s="129" t="e">
        <f>VLOOKUP(Y153,【参考】数式用!$A$3:$O$58,15,FALSE)</f>
        <v>#N/A</v>
      </c>
    </row>
    <row r="154" spans="1:29" ht="33.950000000000003" customHeight="1">
      <c r="A154" s="133"/>
      <c r="B154" s="486">
        <f t="shared" si="1"/>
        <v>110</v>
      </c>
      <c r="C154" s="509"/>
      <c r="D154" s="510"/>
      <c r="E154" s="510"/>
      <c r="F154" s="510"/>
      <c r="G154" s="510"/>
      <c r="H154" s="510"/>
      <c r="I154" s="510"/>
      <c r="J154" s="510"/>
      <c r="K154" s="510"/>
      <c r="L154" s="511"/>
      <c r="M154" s="512"/>
      <c r="N154" s="513"/>
      <c r="O154" s="513"/>
      <c r="P154" s="513"/>
      <c r="Q154" s="514"/>
      <c r="R154" s="515"/>
      <c r="S154" s="515"/>
      <c r="T154" s="515"/>
      <c r="U154" s="515"/>
      <c r="V154" s="515"/>
      <c r="W154" s="418"/>
      <c r="X154" s="419"/>
      <c r="Y154" s="421"/>
      <c r="Z154" s="158" t="str">
        <f>IFERROR(VLOOKUP(Y154,【参考】数式用!$A$3:$B$58, 2, FALSE), "")</f>
        <v/>
      </c>
      <c r="AA154" s="159"/>
      <c r="AC154" s="129" t="e">
        <f>VLOOKUP(Y154,【参考】数式用!$A$3:$O$58,15,FALSE)</f>
        <v>#N/A</v>
      </c>
    </row>
    <row r="155" spans="1:29" ht="33.950000000000003" customHeight="1">
      <c r="A155" s="133"/>
      <c r="B155" s="486">
        <f t="shared" si="1"/>
        <v>111</v>
      </c>
      <c r="C155" s="509"/>
      <c r="D155" s="510"/>
      <c r="E155" s="510"/>
      <c r="F155" s="510"/>
      <c r="G155" s="510"/>
      <c r="H155" s="510"/>
      <c r="I155" s="510"/>
      <c r="J155" s="510"/>
      <c r="K155" s="510"/>
      <c r="L155" s="511"/>
      <c r="M155" s="512"/>
      <c r="N155" s="513"/>
      <c r="O155" s="513"/>
      <c r="P155" s="513"/>
      <c r="Q155" s="514"/>
      <c r="R155" s="515"/>
      <c r="S155" s="515"/>
      <c r="T155" s="515"/>
      <c r="U155" s="515"/>
      <c r="V155" s="515"/>
      <c r="W155" s="418"/>
      <c r="X155" s="419"/>
      <c r="Y155" s="421"/>
      <c r="Z155" s="158" t="str">
        <f>IFERROR(VLOOKUP(Y155,【参考】数式用!$A$3:$B$58, 2, FALSE), "")</f>
        <v/>
      </c>
      <c r="AA155" s="159"/>
      <c r="AC155" s="129" t="e">
        <f>VLOOKUP(Y155,【参考】数式用!$A$3:$O$58,15,FALSE)</f>
        <v>#N/A</v>
      </c>
    </row>
    <row r="156" spans="1:29" ht="33.950000000000003" customHeight="1">
      <c r="A156" s="133"/>
      <c r="B156" s="486">
        <f t="shared" si="1"/>
        <v>112</v>
      </c>
      <c r="C156" s="509"/>
      <c r="D156" s="510"/>
      <c r="E156" s="510"/>
      <c r="F156" s="510"/>
      <c r="G156" s="510"/>
      <c r="H156" s="510"/>
      <c r="I156" s="510"/>
      <c r="J156" s="510"/>
      <c r="K156" s="510"/>
      <c r="L156" s="511"/>
      <c r="M156" s="512"/>
      <c r="N156" s="513"/>
      <c r="O156" s="513"/>
      <c r="P156" s="513"/>
      <c r="Q156" s="514"/>
      <c r="R156" s="515"/>
      <c r="S156" s="515"/>
      <c r="T156" s="515"/>
      <c r="U156" s="515"/>
      <c r="V156" s="515"/>
      <c r="W156" s="418"/>
      <c r="X156" s="419"/>
      <c r="Y156" s="421"/>
      <c r="Z156" s="158" t="str">
        <f>IFERROR(VLOOKUP(Y156,【参考】数式用!$A$3:$B$58, 2, FALSE), "")</f>
        <v/>
      </c>
      <c r="AA156" s="159"/>
      <c r="AC156" s="129" t="e">
        <f>VLOOKUP(Y156,【参考】数式用!$A$3:$O$58,15,FALSE)</f>
        <v>#N/A</v>
      </c>
    </row>
    <row r="157" spans="1:29" ht="33.950000000000003" customHeight="1">
      <c r="A157" s="133"/>
      <c r="B157" s="486">
        <f t="shared" si="1"/>
        <v>113</v>
      </c>
      <c r="C157" s="509"/>
      <c r="D157" s="510"/>
      <c r="E157" s="510"/>
      <c r="F157" s="510"/>
      <c r="G157" s="510"/>
      <c r="H157" s="510"/>
      <c r="I157" s="510"/>
      <c r="J157" s="510"/>
      <c r="K157" s="510"/>
      <c r="L157" s="511"/>
      <c r="M157" s="512"/>
      <c r="N157" s="513"/>
      <c r="O157" s="513"/>
      <c r="P157" s="513"/>
      <c r="Q157" s="514"/>
      <c r="R157" s="515"/>
      <c r="S157" s="515"/>
      <c r="T157" s="515"/>
      <c r="U157" s="515"/>
      <c r="V157" s="515"/>
      <c r="W157" s="418"/>
      <c r="X157" s="419"/>
      <c r="Y157" s="421"/>
      <c r="Z157" s="158" t="str">
        <f>IFERROR(VLOOKUP(Y157,【参考】数式用!$A$3:$B$58, 2, FALSE), "")</f>
        <v/>
      </c>
      <c r="AA157" s="159"/>
      <c r="AC157" s="129" t="e">
        <f>VLOOKUP(Y157,【参考】数式用!$A$3:$O$58,15,FALSE)</f>
        <v>#N/A</v>
      </c>
    </row>
    <row r="158" spans="1:29" ht="33.950000000000003" customHeight="1">
      <c r="A158" s="133"/>
      <c r="B158" s="486">
        <f t="shared" si="1"/>
        <v>114</v>
      </c>
      <c r="C158" s="509"/>
      <c r="D158" s="510"/>
      <c r="E158" s="510"/>
      <c r="F158" s="510"/>
      <c r="G158" s="510"/>
      <c r="H158" s="510"/>
      <c r="I158" s="510"/>
      <c r="J158" s="510"/>
      <c r="K158" s="510"/>
      <c r="L158" s="511"/>
      <c r="M158" s="512"/>
      <c r="N158" s="513"/>
      <c r="O158" s="513"/>
      <c r="P158" s="513"/>
      <c r="Q158" s="514"/>
      <c r="R158" s="515"/>
      <c r="S158" s="515"/>
      <c r="T158" s="515"/>
      <c r="U158" s="515"/>
      <c r="V158" s="515"/>
      <c r="W158" s="418"/>
      <c r="X158" s="419"/>
      <c r="Y158" s="421"/>
      <c r="Z158" s="158" t="str">
        <f>IFERROR(VLOOKUP(Y158,【参考】数式用!$A$3:$B$58, 2, FALSE), "")</f>
        <v/>
      </c>
      <c r="AA158" s="159"/>
      <c r="AC158" s="129" t="e">
        <f>VLOOKUP(Y158,【参考】数式用!$A$3:$O$58,15,FALSE)</f>
        <v>#N/A</v>
      </c>
    </row>
    <row r="159" spans="1:29" ht="33.950000000000003" customHeight="1">
      <c r="A159" s="133"/>
      <c r="B159" s="486">
        <f t="shared" si="1"/>
        <v>115</v>
      </c>
      <c r="C159" s="509"/>
      <c r="D159" s="510"/>
      <c r="E159" s="510"/>
      <c r="F159" s="510"/>
      <c r="G159" s="510"/>
      <c r="H159" s="510"/>
      <c r="I159" s="510"/>
      <c r="J159" s="510"/>
      <c r="K159" s="510"/>
      <c r="L159" s="511"/>
      <c r="M159" s="512"/>
      <c r="N159" s="513"/>
      <c r="O159" s="513"/>
      <c r="P159" s="513"/>
      <c r="Q159" s="514"/>
      <c r="R159" s="515"/>
      <c r="S159" s="515"/>
      <c r="T159" s="515"/>
      <c r="U159" s="515"/>
      <c r="V159" s="515"/>
      <c r="W159" s="418"/>
      <c r="X159" s="419"/>
      <c r="Y159" s="421"/>
      <c r="Z159" s="158" t="str">
        <f>IFERROR(VLOOKUP(Y159,【参考】数式用!$A$3:$B$58, 2, FALSE), "")</f>
        <v/>
      </c>
      <c r="AA159" s="159"/>
      <c r="AC159" s="129" t="e">
        <f>VLOOKUP(Y159,【参考】数式用!$A$3:$O$58,15,FALSE)</f>
        <v>#N/A</v>
      </c>
    </row>
    <row r="160" spans="1:29" ht="33.950000000000003" customHeight="1">
      <c r="A160" s="133"/>
      <c r="B160" s="486">
        <f t="shared" si="1"/>
        <v>116</v>
      </c>
      <c r="C160" s="509"/>
      <c r="D160" s="510"/>
      <c r="E160" s="510"/>
      <c r="F160" s="510"/>
      <c r="G160" s="510"/>
      <c r="H160" s="510"/>
      <c r="I160" s="510"/>
      <c r="J160" s="510"/>
      <c r="K160" s="510"/>
      <c r="L160" s="511"/>
      <c r="M160" s="512"/>
      <c r="N160" s="513"/>
      <c r="O160" s="513"/>
      <c r="P160" s="513"/>
      <c r="Q160" s="514"/>
      <c r="R160" s="515"/>
      <c r="S160" s="515"/>
      <c r="T160" s="515"/>
      <c r="U160" s="515"/>
      <c r="V160" s="515"/>
      <c r="W160" s="418"/>
      <c r="X160" s="419"/>
      <c r="Y160" s="421"/>
      <c r="Z160" s="158" t="str">
        <f>IFERROR(VLOOKUP(Y160,【参考】数式用!$A$3:$B$58, 2, FALSE), "")</f>
        <v/>
      </c>
      <c r="AA160" s="159"/>
      <c r="AC160" s="129" t="e">
        <f>VLOOKUP(Y160,【参考】数式用!$A$3:$O$58,15,FALSE)</f>
        <v>#N/A</v>
      </c>
    </row>
    <row r="161" spans="1:29" ht="33.950000000000003" customHeight="1">
      <c r="A161" s="133"/>
      <c r="B161" s="486">
        <f t="shared" si="1"/>
        <v>117</v>
      </c>
      <c r="C161" s="509"/>
      <c r="D161" s="510"/>
      <c r="E161" s="510"/>
      <c r="F161" s="510"/>
      <c r="G161" s="510"/>
      <c r="H161" s="510"/>
      <c r="I161" s="510"/>
      <c r="J161" s="510"/>
      <c r="K161" s="510"/>
      <c r="L161" s="511"/>
      <c r="M161" s="512"/>
      <c r="N161" s="513"/>
      <c r="O161" s="513"/>
      <c r="P161" s="513"/>
      <c r="Q161" s="514"/>
      <c r="R161" s="515"/>
      <c r="S161" s="515"/>
      <c r="T161" s="515"/>
      <c r="U161" s="515"/>
      <c r="V161" s="515"/>
      <c r="W161" s="418"/>
      <c r="X161" s="419"/>
      <c r="Y161" s="421"/>
      <c r="Z161" s="158" t="str">
        <f>IFERROR(VLOOKUP(Y161,【参考】数式用!$A$3:$B$58, 2, FALSE), "")</f>
        <v/>
      </c>
      <c r="AA161" s="159"/>
      <c r="AC161" s="129" t="e">
        <f>VLOOKUP(Y161,【参考】数式用!$A$3:$O$58,15,FALSE)</f>
        <v>#N/A</v>
      </c>
    </row>
    <row r="162" spans="1:29" ht="33.950000000000003" customHeight="1">
      <c r="A162" s="133"/>
      <c r="B162" s="486">
        <f t="shared" si="1"/>
        <v>118</v>
      </c>
      <c r="C162" s="509"/>
      <c r="D162" s="510"/>
      <c r="E162" s="510"/>
      <c r="F162" s="510"/>
      <c r="G162" s="510"/>
      <c r="H162" s="510"/>
      <c r="I162" s="510"/>
      <c r="J162" s="510"/>
      <c r="K162" s="510"/>
      <c r="L162" s="511"/>
      <c r="M162" s="512"/>
      <c r="N162" s="513"/>
      <c r="O162" s="513"/>
      <c r="P162" s="513"/>
      <c r="Q162" s="514"/>
      <c r="R162" s="515"/>
      <c r="S162" s="515"/>
      <c r="T162" s="515"/>
      <c r="U162" s="515"/>
      <c r="V162" s="515"/>
      <c r="W162" s="418"/>
      <c r="X162" s="419"/>
      <c r="Y162" s="421"/>
      <c r="Z162" s="158" t="str">
        <f>IFERROR(VLOOKUP(Y162,【参考】数式用!$A$3:$B$58, 2, FALSE), "")</f>
        <v/>
      </c>
      <c r="AA162" s="159"/>
      <c r="AC162" s="129" t="e">
        <f>VLOOKUP(Y162,【参考】数式用!$A$3:$O$58,15,FALSE)</f>
        <v>#N/A</v>
      </c>
    </row>
    <row r="163" spans="1:29" ht="33.950000000000003" customHeight="1">
      <c r="A163" s="133"/>
      <c r="B163" s="486">
        <f t="shared" si="1"/>
        <v>119</v>
      </c>
      <c r="C163" s="509"/>
      <c r="D163" s="510"/>
      <c r="E163" s="510"/>
      <c r="F163" s="510"/>
      <c r="G163" s="510"/>
      <c r="H163" s="510"/>
      <c r="I163" s="510"/>
      <c r="J163" s="510"/>
      <c r="K163" s="510"/>
      <c r="L163" s="511"/>
      <c r="M163" s="512"/>
      <c r="N163" s="513"/>
      <c r="O163" s="513"/>
      <c r="P163" s="513"/>
      <c r="Q163" s="514"/>
      <c r="R163" s="515"/>
      <c r="S163" s="515"/>
      <c r="T163" s="515"/>
      <c r="U163" s="515"/>
      <c r="V163" s="515"/>
      <c r="W163" s="418"/>
      <c r="X163" s="419"/>
      <c r="Y163" s="421"/>
      <c r="Z163" s="158" t="str">
        <f>IFERROR(VLOOKUP(Y163,【参考】数式用!$A$3:$B$58, 2, FALSE), "")</f>
        <v/>
      </c>
      <c r="AA163" s="159"/>
      <c r="AC163" s="129" t="e">
        <f>VLOOKUP(Y163,【参考】数式用!$A$3:$O$58,15,FALSE)</f>
        <v>#N/A</v>
      </c>
    </row>
    <row r="164" spans="1:29" ht="33.950000000000003" customHeight="1">
      <c r="A164" s="133"/>
      <c r="B164" s="486">
        <f t="shared" si="1"/>
        <v>120</v>
      </c>
      <c r="C164" s="509"/>
      <c r="D164" s="510"/>
      <c r="E164" s="510"/>
      <c r="F164" s="510"/>
      <c r="G164" s="510"/>
      <c r="H164" s="510"/>
      <c r="I164" s="510"/>
      <c r="J164" s="510"/>
      <c r="K164" s="510"/>
      <c r="L164" s="511"/>
      <c r="M164" s="512"/>
      <c r="N164" s="513"/>
      <c r="O164" s="513"/>
      <c r="P164" s="513"/>
      <c r="Q164" s="514"/>
      <c r="R164" s="515"/>
      <c r="S164" s="515"/>
      <c r="T164" s="515"/>
      <c r="U164" s="515"/>
      <c r="V164" s="515"/>
      <c r="W164" s="418"/>
      <c r="X164" s="419"/>
      <c r="Y164" s="421"/>
      <c r="Z164" s="158" t="str">
        <f>IFERROR(VLOOKUP(Y164,【参考】数式用!$A$3:$B$58, 2, FALSE), "")</f>
        <v/>
      </c>
      <c r="AA164" s="159"/>
      <c r="AC164" s="129" t="e">
        <f>VLOOKUP(Y164,【参考】数式用!$A$3:$O$58,15,FALSE)</f>
        <v>#N/A</v>
      </c>
    </row>
    <row r="165" spans="1:29" ht="33.950000000000003" customHeight="1">
      <c r="A165" s="133"/>
      <c r="B165" s="486">
        <f t="shared" si="1"/>
        <v>121</v>
      </c>
      <c r="C165" s="509"/>
      <c r="D165" s="510"/>
      <c r="E165" s="510"/>
      <c r="F165" s="510"/>
      <c r="G165" s="510"/>
      <c r="H165" s="510"/>
      <c r="I165" s="510"/>
      <c r="J165" s="510"/>
      <c r="K165" s="510"/>
      <c r="L165" s="511"/>
      <c r="M165" s="512"/>
      <c r="N165" s="513"/>
      <c r="O165" s="513"/>
      <c r="P165" s="513"/>
      <c r="Q165" s="514"/>
      <c r="R165" s="515"/>
      <c r="S165" s="515"/>
      <c r="T165" s="515"/>
      <c r="U165" s="515"/>
      <c r="V165" s="515"/>
      <c r="W165" s="418"/>
      <c r="X165" s="419"/>
      <c r="Y165" s="421"/>
      <c r="Z165" s="158" t="str">
        <f>IFERROR(VLOOKUP(Y165,【参考】数式用!$A$3:$B$58, 2, FALSE), "")</f>
        <v/>
      </c>
      <c r="AA165" s="159"/>
      <c r="AC165" s="129" t="e">
        <f>VLOOKUP(Y165,【参考】数式用!$A$3:$O$58,15,FALSE)</f>
        <v>#N/A</v>
      </c>
    </row>
    <row r="166" spans="1:29" ht="33.950000000000003" customHeight="1">
      <c r="A166" s="133"/>
      <c r="B166" s="486">
        <f t="shared" si="1"/>
        <v>122</v>
      </c>
      <c r="C166" s="509"/>
      <c r="D166" s="510"/>
      <c r="E166" s="510"/>
      <c r="F166" s="510"/>
      <c r="G166" s="510"/>
      <c r="H166" s="510"/>
      <c r="I166" s="510"/>
      <c r="J166" s="510"/>
      <c r="K166" s="510"/>
      <c r="L166" s="511"/>
      <c r="M166" s="512"/>
      <c r="N166" s="513"/>
      <c r="O166" s="513"/>
      <c r="P166" s="513"/>
      <c r="Q166" s="514"/>
      <c r="R166" s="515"/>
      <c r="S166" s="515"/>
      <c r="T166" s="515"/>
      <c r="U166" s="515"/>
      <c r="V166" s="515"/>
      <c r="W166" s="418"/>
      <c r="X166" s="419"/>
      <c r="Y166" s="421"/>
      <c r="Z166" s="158" t="str">
        <f>IFERROR(VLOOKUP(Y166,【参考】数式用!$A$3:$B$58, 2, FALSE), "")</f>
        <v/>
      </c>
      <c r="AA166" s="159"/>
      <c r="AC166" s="129" t="e">
        <f>VLOOKUP(Y166,【参考】数式用!$A$3:$O$58,15,FALSE)</f>
        <v>#N/A</v>
      </c>
    </row>
    <row r="167" spans="1:29" ht="33.950000000000003" customHeight="1">
      <c r="A167" s="133"/>
      <c r="B167" s="486">
        <f t="shared" si="1"/>
        <v>123</v>
      </c>
      <c r="C167" s="509"/>
      <c r="D167" s="510"/>
      <c r="E167" s="510"/>
      <c r="F167" s="510"/>
      <c r="G167" s="510"/>
      <c r="H167" s="510"/>
      <c r="I167" s="510"/>
      <c r="J167" s="510"/>
      <c r="K167" s="510"/>
      <c r="L167" s="511"/>
      <c r="M167" s="512"/>
      <c r="N167" s="513"/>
      <c r="O167" s="513"/>
      <c r="P167" s="513"/>
      <c r="Q167" s="514"/>
      <c r="R167" s="515"/>
      <c r="S167" s="515"/>
      <c r="T167" s="515"/>
      <c r="U167" s="515"/>
      <c r="V167" s="515"/>
      <c r="W167" s="418"/>
      <c r="X167" s="419"/>
      <c r="Y167" s="421"/>
      <c r="Z167" s="158" t="str">
        <f>IFERROR(VLOOKUP(Y167,【参考】数式用!$A$3:$B$58, 2, FALSE), "")</f>
        <v/>
      </c>
      <c r="AA167" s="159"/>
      <c r="AC167" s="129" t="e">
        <f>VLOOKUP(Y167,【参考】数式用!$A$3:$O$58,15,FALSE)</f>
        <v>#N/A</v>
      </c>
    </row>
    <row r="168" spans="1:29" ht="33.950000000000003" customHeight="1">
      <c r="A168" s="133"/>
      <c r="B168" s="486">
        <f t="shared" si="1"/>
        <v>124</v>
      </c>
      <c r="C168" s="509"/>
      <c r="D168" s="510"/>
      <c r="E168" s="510"/>
      <c r="F168" s="510"/>
      <c r="G168" s="510"/>
      <c r="H168" s="510"/>
      <c r="I168" s="510"/>
      <c r="J168" s="510"/>
      <c r="K168" s="510"/>
      <c r="L168" s="511"/>
      <c r="M168" s="512"/>
      <c r="N168" s="513"/>
      <c r="O168" s="513"/>
      <c r="P168" s="513"/>
      <c r="Q168" s="514"/>
      <c r="R168" s="515"/>
      <c r="S168" s="515"/>
      <c r="T168" s="515"/>
      <c r="U168" s="515"/>
      <c r="V168" s="515"/>
      <c r="W168" s="418"/>
      <c r="X168" s="419"/>
      <c r="Y168" s="421"/>
      <c r="Z168" s="158" t="str">
        <f>IFERROR(VLOOKUP(Y168,【参考】数式用!$A$3:$B$58, 2, FALSE), "")</f>
        <v/>
      </c>
      <c r="AA168" s="159"/>
      <c r="AC168" s="129" t="e">
        <f>VLOOKUP(Y168,【参考】数式用!$A$3:$O$58,15,FALSE)</f>
        <v>#N/A</v>
      </c>
    </row>
    <row r="169" spans="1:29" ht="33.950000000000003" customHeight="1">
      <c r="A169" s="133"/>
      <c r="B169" s="486">
        <f t="shared" si="1"/>
        <v>125</v>
      </c>
      <c r="C169" s="509"/>
      <c r="D169" s="510"/>
      <c r="E169" s="510"/>
      <c r="F169" s="510"/>
      <c r="G169" s="510"/>
      <c r="H169" s="510"/>
      <c r="I169" s="510"/>
      <c r="J169" s="510"/>
      <c r="K169" s="510"/>
      <c r="L169" s="511"/>
      <c r="M169" s="512"/>
      <c r="N169" s="513"/>
      <c r="O169" s="513"/>
      <c r="P169" s="513"/>
      <c r="Q169" s="514"/>
      <c r="R169" s="515"/>
      <c r="S169" s="515"/>
      <c r="T169" s="515"/>
      <c r="U169" s="515"/>
      <c r="V169" s="515"/>
      <c r="W169" s="418"/>
      <c r="X169" s="419"/>
      <c r="Y169" s="421"/>
      <c r="Z169" s="158" t="str">
        <f>IFERROR(VLOOKUP(Y169,【参考】数式用!$A$3:$B$58, 2, FALSE), "")</f>
        <v/>
      </c>
      <c r="AA169" s="159"/>
      <c r="AC169" s="129" t="e">
        <f>VLOOKUP(Y169,【参考】数式用!$A$3:$O$58,15,FALSE)</f>
        <v>#N/A</v>
      </c>
    </row>
    <row r="170" spans="1:29" ht="33.950000000000003" customHeight="1">
      <c r="A170" s="133"/>
      <c r="B170" s="486">
        <f t="shared" si="1"/>
        <v>126</v>
      </c>
      <c r="C170" s="509"/>
      <c r="D170" s="510"/>
      <c r="E170" s="510"/>
      <c r="F170" s="510"/>
      <c r="G170" s="510"/>
      <c r="H170" s="510"/>
      <c r="I170" s="510"/>
      <c r="J170" s="510"/>
      <c r="K170" s="510"/>
      <c r="L170" s="511"/>
      <c r="M170" s="512"/>
      <c r="N170" s="513"/>
      <c r="O170" s="513"/>
      <c r="P170" s="513"/>
      <c r="Q170" s="514"/>
      <c r="R170" s="515"/>
      <c r="S170" s="515"/>
      <c r="T170" s="515"/>
      <c r="U170" s="515"/>
      <c r="V170" s="515"/>
      <c r="W170" s="418"/>
      <c r="X170" s="419"/>
      <c r="Y170" s="421"/>
      <c r="Z170" s="158" t="str">
        <f>IFERROR(VLOOKUP(Y170,【参考】数式用!$A$3:$B$58, 2, FALSE), "")</f>
        <v/>
      </c>
      <c r="AA170" s="159"/>
      <c r="AC170" s="129" t="e">
        <f>VLOOKUP(Y170,【参考】数式用!$A$3:$O$58,15,FALSE)</f>
        <v>#N/A</v>
      </c>
    </row>
    <row r="171" spans="1:29" ht="33.950000000000003" customHeight="1">
      <c r="A171" s="133"/>
      <c r="B171" s="486">
        <f t="shared" si="1"/>
        <v>127</v>
      </c>
      <c r="C171" s="509"/>
      <c r="D171" s="510"/>
      <c r="E171" s="510"/>
      <c r="F171" s="510"/>
      <c r="G171" s="510"/>
      <c r="H171" s="510"/>
      <c r="I171" s="510"/>
      <c r="J171" s="510"/>
      <c r="K171" s="510"/>
      <c r="L171" s="511"/>
      <c r="M171" s="512"/>
      <c r="N171" s="513"/>
      <c r="O171" s="513"/>
      <c r="P171" s="513"/>
      <c r="Q171" s="514"/>
      <c r="R171" s="515"/>
      <c r="S171" s="515"/>
      <c r="T171" s="515"/>
      <c r="U171" s="515"/>
      <c r="V171" s="515"/>
      <c r="W171" s="418"/>
      <c r="X171" s="419"/>
      <c r="Y171" s="421"/>
      <c r="Z171" s="158" t="str">
        <f>IFERROR(VLOOKUP(Y171,【参考】数式用!$A$3:$B$58, 2, FALSE), "")</f>
        <v/>
      </c>
      <c r="AA171" s="159"/>
      <c r="AC171" s="129" t="e">
        <f>VLOOKUP(Y171,【参考】数式用!$A$3:$O$58,15,FALSE)</f>
        <v>#N/A</v>
      </c>
    </row>
    <row r="172" spans="1:29" ht="33.950000000000003" customHeight="1">
      <c r="A172" s="133"/>
      <c r="B172" s="486">
        <f t="shared" si="1"/>
        <v>128</v>
      </c>
      <c r="C172" s="509"/>
      <c r="D172" s="510"/>
      <c r="E172" s="510"/>
      <c r="F172" s="510"/>
      <c r="G172" s="510"/>
      <c r="H172" s="510"/>
      <c r="I172" s="510"/>
      <c r="J172" s="510"/>
      <c r="K172" s="510"/>
      <c r="L172" s="511"/>
      <c r="M172" s="512"/>
      <c r="N172" s="513"/>
      <c r="O172" s="513"/>
      <c r="P172" s="513"/>
      <c r="Q172" s="514"/>
      <c r="R172" s="515"/>
      <c r="S172" s="515"/>
      <c r="T172" s="515"/>
      <c r="U172" s="515"/>
      <c r="V172" s="515"/>
      <c r="W172" s="418"/>
      <c r="X172" s="419"/>
      <c r="Y172" s="421"/>
      <c r="Z172" s="158" t="str">
        <f>IFERROR(VLOOKUP(Y172,【参考】数式用!$A$3:$B$58, 2, FALSE), "")</f>
        <v/>
      </c>
      <c r="AA172" s="159"/>
      <c r="AC172" s="129" t="e">
        <f>VLOOKUP(Y172,【参考】数式用!$A$3:$O$58,15,FALSE)</f>
        <v>#N/A</v>
      </c>
    </row>
    <row r="173" spans="1:29" ht="33.950000000000003" customHeight="1">
      <c r="A173" s="133"/>
      <c r="B173" s="486">
        <f t="shared" si="1"/>
        <v>129</v>
      </c>
      <c r="C173" s="509"/>
      <c r="D173" s="510"/>
      <c r="E173" s="510"/>
      <c r="F173" s="510"/>
      <c r="G173" s="510"/>
      <c r="H173" s="510"/>
      <c r="I173" s="510"/>
      <c r="J173" s="510"/>
      <c r="K173" s="510"/>
      <c r="L173" s="511"/>
      <c r="M173" s="512"/>
      <c r="N173" s="513"/>
      <c r="O173" s="513"/>
      <c r="P173" s="513"/>
      <c r="Q173" s="514"/>
      <c r="R173" s="515"/>
      <c r="S173" s="515"/>
      <c r="T173" s="515"/>
      <c r="U173" s="515"/>
      <c r="V173" s="515"/>
      <c r="W173" s="418"/>
      <c r="X173" s="419"/>
      <c r="Y173" s="421"/>
      <c r="Z173" s="158" t="str">
        <f>IFERROR(VLOOKUP(Y173,【参考】数式用!$A$3:$B$58, 2, FALSE), "")</f>
        <v/>
      </c>
      <c r="AA173" s="159"/>
      <c r="AC173" s="129" t="e">
        <f>VLOOKUP(Y173,【参考】数式用!$A$3:$O$58,15,FALSE)</f>
        <v>#N/A</v>
      </c>
    </row>
    <row r="174" spans="1:29" ht="33.950000000000003" customHeight="1">
      <c r="A174" s="133"/>
      <c r="B174" s="486">
        <f t="shared" si="1"/>
        <v>130</v>
      </c>
      <c r="C174" s="509"/>
      <c r="D174" s="510"/>
      <c r="E174" s="510"/>
      <c r="F174" s="510"/>
      <c r="G174" s="510"/>
      <c r="H174" s="510"/>
      <c r="I174" s="510"/>
      <c r="J174" s="510"/>
      <c r="K174" s="510"/>
      <c r="L174" s="511"/>
      <c r="M174" s="512"/>
      <c r="N174" s="513"/>
      <c r="O174" s="513"/>
      <c r="P174" s="513"/>
      <c r="Q174" s="514"/>
      <c r="R174" s="515"/>
      <c r="S174" s="515"/>
      <c r="T174" s="515"/>
      <c r="U174" s="515"/>
      <c r="V174" s="515"/>
      <c r="W174" s="418"/>
      <c r="X174" s="419"/>
      <c r="Y174" s="421"/>
      <c r="Z174" s="158" t="str">
        <f>IFERROR(VLOOKUP(Y174,【参考】数式用!$A$3:$B$58, 2, FALSE), "")</f>
        <v/>
      </c>
      <c r="AA174" s="159"/>
      <c r="AC174" s="129" t="e">
        <f>VLOOKUP(Y174,【参考】数式用!$A$3:$O$58,15,FALSE)</f>
        <v>#N/A</v>
      </c>
    </row>
    <row r="175" spans="1:29" ht="33.950000000000003" customHeight="1">
      <c r="A175" s="133"/>
      <c r="B175" s="486">
        <f t="shared" ref="B175:B238" si="2">B174+1</f>
        <v>131</v>
      </c>
      <c r="C175" s="509"/>
      <c r="D175" s="510"/>
      <c r="E175" s="510"/>
      <c r="F175" s="510"/>
      <c r="G175" s="510"/>
      <c r="H175" s="510"/>
      <c r="I175" s="510"/>
      <c r="J175" s="510"/>
      <c r="K175" s="510"/>
      <c r="L175" s="511"/>
      <c r="M175" s="512"/>
      <c r="N175" s="513"/>
      <c r="O175" s="513"/>
      <c r="P175" s="513"/>
      <c r="Q175" s="514"/>
      <c r="R175" s="515"/>
      <c r="S175" s="515"/>
      <c r="T175" s="515"/>
      <c r="U175" s="515"/>
      <c r="V175" s="515"/>
      <c r="W175" s="418"/>
      <c r="X175" s="419"/>
      <c r="Y175" s="421"/>
      <c r="Z175" s="158" t="str">
        <f>IFERROR(VLOOKUP(Y175,【参考】数式用!$A$3:$B$58, 2, FALSE), "")</f>
        <v/>
      </c>
      <c r="AA175" s="159"/>
      <c r="AC175" s="129" t="e">
        <f>VLOOKUP(Y175,【参考】数式用!$A$3:$O$58,15,FALSE)</f>
        <v>#N/A</v>
      </c>
    </row>
    <row r="176" spans="1:29" ht="33.950000000000003" customHeight="1">
      <c r="A176" s="133"/>
      <c r="B176" s="486">
        <f t="shared" si="2"/>
        <v>132</v>
      </c>
      <c r="C176" s="509"/>
      <c r="D176" s="510"/>
      <c r="E176" s="510"/>
      <c r="F176" s="510"/>
      <c r="G176" s="510"/>
      <c r="H176" s="510"/>
      <c r="I176" s="510"/>
      <c r="J176" s="510"/>
      <c r="K176" s="510"/>
      <c r="L176" s="511"/>
      <c r="M176" s="512"/>
      <c r="N176" s="513"/>
      <c r="O176" s="513"/>
      <c r="P176" s="513"/>
      <c r="Q176" s="514"/>
      <c r="R176" s="515"/>
      <c r="S176" s="515"/>
      <c r="T176" s="515"/>
      <c r="U176" s="515"/>
      <c r="V176" s="515"/>
      <c r="W176" s="418"/>
      <c r="X176" s="419"/>
      <c r="Y176" s="421"/>
      <c r="Z176" s="158" t="str">
        <f>IFERROR(VLOOKUP(Y176,【参考】数式用!$A$3:$B$58, 2, FALSE), "")</f>
        <v/>
      </c>
      <c r="AA176" s="159"/>
      <c r="AC176" s="129" t="e">
        <f>VLOOKUP(Y176,【参考】数式用!$A$3:$O$58,15,FALSE)</f>
        <v>#N/A</v>
      </c>
    </row>
    <row r="177" spans="1:29" ht="33.950000000000003" customHeight="1">
      <c r="A177" s="133"/>
      <c r="B177" s="486">
        <f t="shared" si="2"/>
        <v>133</v>
      </c>
      <c r="C177" s="509"/>
      <c r="D177" s="510"/>
      <c r="E177" s="510"/>
      <c r="F177" s="510"/>
      <c r="G177" s="510"/>
      <c r="H177" s="510"/>
      <c r="I177" s="510"/>
      <c r="J177" s="510"/>
      <c r="K177" s="510"/>
      <c r="L177" s="511"/>
      <c r="M177" s="512"/>
      <c r="N177" s="513"/>
      <c r="O177" s="513"/>
      <c r="P177" s="513"/>
      <c r="Q177" s="514"/>
      <c r="R177" s="515"/>
      <c r="S177" s="515"/>
      <c r="T177" s="515"/>
      <c r="U177" s="515"/>
      <c r="V177" s="515"/>
      <c r="W177" s="418"/>
      <c r="X177" s="419"/>
      <c r="Y177" s="421"/>
      <c r="Z177" s="158" t="str">
        <f>IFERROR(VLOOKUP(Y177,【参考】数式用!$A$3:$B$58, 2, FALSE), "")</f>
        <v/>
      </c>
      <c r="AA177" s="159"/>
      <c r="AC177" s="129" t="e">
        <f>VLOOKUP(Y177,【参考】数式用!$A$3:$O$58,15,FALSE)</f>
        <v>#N/A</v>
      </c>
    </row>
    <row r="178" spans="1:29" ht="33.950000000000003" customHeight="1">
      <c r="A178" s="133"/>
      <c r="B178" s="486">
        <f t="shared" si="2"/>
        <v>134</v>
      </c>
      <c r="C178" s="509"/>
      <c r="D178" s="510"/>
      <c r="E178" s="510"/>
      <c r="F178" s="510"/>
      <c r="G178" s="510"/>
      <c r="H178" s="510"/>
      <c r="I178" s="510"/>
      <c r="J178" s="510"/>
      <c r="K178" s="510"/>
      <c r="L178" s="511"/>
      <c r="M178" s="512"/>
      <c r="N178" s="513"/>
      <c r="O178" s="513"/>
      <c r="P178" s="513"/>
      <c r="Q178" s="514"/>
      <c r="R178" s="515"/>
      <c r="S178" s="515"/>
      <c r="T178" s="515"/>
      <c r="U178" s="515"/>
      <c r="V178" s="515"/>
      <c r="W178" s="418"/>
      <c r="X178" s="419"/>
      <c r="Y178" s="421"/>
      <c r="Z178" s="158" t="str">
        <f>IFERROR(VLOOKUP(Y178,【参考】数式用!$A$3:$B$58, 2, FALSE), "")</f>
        <v/>
      </c>
      <c r="AA178" s="159"/>
      <c r="AC178" s="129" t="e">
        <f>VLOOKUP(Y178,【参考】数式用!$A$3:$O$58,15,FALSE)</f>
        <v>#N/A</v>
      </c>
    </row>
    <row r="179" spans="1:29" ht="33.950000000000003" customHeight="1">
      <c r="A179" s="133"/>
      <c r="B179" s="486">
        <f t="shared" si="2"/>
        <v>135</v>
      </c>
      <c r="C179" s="509"/>
      <c r="D179" s="510"/>
      <c r="E179" s="510"/>
      <c r="F179" s="510"/>
      <c r="G179" s="510"/>
      <c r="H179" s="510"/>
      <c r="I179" s="510"/>
      <c r="J179" s="510"/>
      <c r="K179" s="510"/>
      <c r="L179" s="511"/>
      <c r="M179" s="512"/>
      <c r="N179" s="513"/>
      <c r="O179" s="513"/>
      <c r="P179" s="513"/>
      <c r="Q179" s="514"/>
      <c r="R179" s="515"/>
      <c r="S179" s="515"/>
      <c r="T179" s="515"/>
      <c r="U179" s="515"/>
      <c r="V179" s="515"/>
      <c r="W179" s="418"/>
      <c r="X179" s="419"/>
      <c r="Y179" s="421"/>
      <c r="Z179" s="158" t="str">
        <f>IFERROR(VLOOKUP(Y179,【参考】数式用!$A$3:$B$58, 2, FALSE), "")</f>
        <v/>
      </c>
      <c r="AA179" s="159"/>
      <c r="AC179" s="129" t="e">
        <f>VLOOKUP(Y179,【参考】数式用!$A$3:$O$58,15,FALSE)</f>
        <v>#N/A</v>
      </c>
    </row>
    <row r="180" spans="1:29" ht="33.950000000000003" customHeight="1">
      <c r="A180" s="133"/>
      <c r="B180" s="486">
        <f t="shared" si="2"/>
        <v>136</v>
      </c>
      <c r="C180" s="509"/>
      <c r="D180" s="510"/>
      <c r="E180" s="510"/>
      <c r="F180" s="510"/>
      <c r="G180" s="510"/>
      <c r="H180" s="510"/>
      <c r="I180" s="510"/>
      <c r="J180" s="510"/>
      <c r="K180" s="510"/>
      <c r="L180" s="511"/>
      <c r="M180" s="512"/>
      <c r="N180" s="513"/>
      <c r="O180" s="513"/>
      <c r="P180" s="513"/>
      <c r="Q180" s="514"/>
      <c r="R180" s="515"/>
      <c r="S180" s="515"/>
      <c r="T180" s="515"/>
      <c r="U180" s="515"/>
      <c r="V180" s="515"/>
      <c r="W180" s="418"/>
      <c r="X180" s="419"/>
      <c r="Y180" s="421"/>
      <c r="Z180" s="158" t="str">
        <f>IFERROR(VLOOKUP(Y180,【参考】数式用!$A$3:$B$58, 2, FALSE), "")</f>
        <v/>
      </c>
      <c r="AA180" s="159"/>
      <c r="AC180" s="129" t="e">
        <f>VLOOKUP(Y180,【参考】数式用!$A$3:$O$58,15,FALSE)</f>
        <v>#N/A</v>
      </c>
    </row>
    <row r="181" spans="1:29" ht="33.950000000000003" customHeight="1">
      <c r="A181" s="133"/>
      <c r="B181" s="486">
        <f t="shared" si="2"/>
        <v>137</v>
      </c>
      <c r="C181" s="509"/>
      <c r="D181" s="510"/>
      <c r="E181" s="510"/>
      <c r="F181" s="510"/>
      <c r="G181" s="510"/>
      <c r="H181" s="510"/>
      <c r="I181" s="510"/>
      <c r="J181" s="510"/>
      <c r="K181" s="510"/>
      <c r="L181" s="511"/>
      <c r="M181" s="512"/>
      <c r="N181" s="513"/>
      <c r="O181" s="513"/>
      <c r="P181" s="513"/>
      <c r="Q181" s="514"/>
      <c r="R181" s="515"/>
      <c r="S181" s="515"/>
      <c r="T181" s="515"/>
      <c r="U181" s="515"/>
      <c r="V181" s="515"/>
      <c r="W181" s="418"/>
      <c r="X181" s="419"/>
      <c r="Y181" s="421"/>
      <c r="Z181" s="158" t="str">
        <f>IFERROR(VLOOKUP(Y181,【参考】数式用!$A$3:$B$58, 2, FALSE), "")</f>
        <v/>
      </c>
      <c r="AA181" s="159"/>
      <c r="AC181" s="129" t="e">
        <f>VLOOKUP(Y181,【参考】数式用!$A$3:$O$58,15,FALSE)</f>
        <v>#N/A</v>
      </c>
    </row>
    <row r="182" spans="1:29" ht="33.950000000000003" customHeight="1">
      <c r="A182" s="133"/>
      <c r="B182" s="486">
        <f t="shared" si="2"/>
        <v>138</v>
      </c>
      <c r="C182" s="509"/>
      <c r="D182" s="510"/>
      <c r="E182" s="510"/>
      <c r="F182" s="510"/>
      <c r="G182" s="510"/>
      <c r="H182" s="510"/>
      <c r="I182" s="510"/>
      <c r="J182" s="510"/>
      <c r="K182" s="510"/>
      <c r="L182" s="511"/>
      <c r="M182" s="512"/>
      <c r="N182" s="513"/>
      <c r="O182" s="513"/>
      <c r="P182" s="513"/>
      <c r="Q182" s="514"/>
      <c r="R182" s="515"/>
      <c r="S182" s="515"/>
      <c r="T182" s="515"/>
      <c r="U182" s="515"/>
      <c r="V182" s="515"/>
      <c r="W182" s="418"/>
      <c r="X182" s="419"/>
      <c r="Y182" s="421"/>
      <c r="Z182" s="158" t="str">
        <f>IFERROR(VLOOKUP(Y182,【参考】数式用!$A$3:$B$58, 2, FALSE), "")</f>
        <v/>
      </c>
      <c r="AA182" s="159"/>
      <c r="AC182" s="129" t="e">
        <f>VLOOKUP(Y182,【参考】数式用!$A$3:$O$58,15,FALSE)</f>
        <v>#N/A</v>
      </c>
    </row>
    <row r="183" spans="1:29" ht="33.950000000000003" customHeight="1">
      <c r="A183" s="133"/>
      <c r="B183" s="486">
        <f t="shared" si="2"/>
        <v>139</v>
      </c>
      <c r="C183" s="509"/>
      <c r="D183" s="510"/>
      <c r="E183" s="510"/>
      <c r="F183" s="510"/>
      <c r="G183" s="510"/>
      <c r="H183" s="510"/>
      <c r="I183" s="510"/>
      <c r="J183" s="510"/>
      <c r="K183" s="510"/>
      <c r="L183" s="511"/>
      <c r="M183" s="512"/>
      <c r="N183" s="513"/>
      <c r="O183" s="513"/>
      <c r="P183" s="513"/>
      <c r="Q183" s="514"/>
      <c r="R183" s="515"/>
      <c r="S183" s="515"/>
      <c r="T183" s="515"/>
      <c r="U183" s="515"/>
      <c r="V183" s="515"/>
      <c r="W183" s="418"/>
      <c r="X183" s="419"/>
      <c r="Y183" s="421"/>
      <c r="Z183" s="158" t="str">
        <f>IFERROR(VLOOKUP(Y183,【参考】数式用!$A$3:$B$58, 2, FALSE), "")</f>
        <v/>
      </c>
      <c r="AA183" s="159"/>
      <c r="AC183" s="129" t="e">
        <f>VLOOKUP(Y183,【参考】数式用!$A$3:$O$58,15,FALSE)</f>
        <v>#N/A</v>
      </c>
    </row>
    <row r="184" spans="1:29" ht="33.950000000000003" customHeight="1">
      <c r="A184" s="133"/>
      <c r="B184" s="486">
        <f t="shared" si="2"/>
        <v>140</v>
      </c>
      <c r="C184" s="509"/>
      <c r="D184" s="510"/>
      <c r="E184" s="510"/>
      <c r="F184" s="510"/>
      <c r="G184" s="510"/>
      <c r="H184" s="510"/>
      <c r="I184" s="510"/>
      <c r="J184" s="510"/>
      <c r="K184" s="510"/>
      <c r="L184" s="511"/>
      <c r="M184" s="512"/>
      <c r="N184" s="513"/>
      <c r="O184" s="513"/>
      <c r="P184" s="513"/>
      <c r="Q184" s="514"/>
      <c r="R184" s="515"/>
      <c r="S184" s="515"/>
      <c r="T184" s="515"/>
      <c r="U184" s="515"/>
      <c r="V184" s="515"/>
      <c r="W184" s="418"/>
      <c r="X184" s="419"/>
      <c r="Y184" s="421"/>
      <c r="Z184" s="158" t="str">
        <f>IFERROR(VLOOKUP(Y184,【参考】数式用!$A$3:$B$58, 2, FALSE), "")</f>
        <v/>
      </c>
      <c r="AA184" s="159"/>
      <c r="AC184" s="129" t="e">
        <f>VLOOKUP(Y184,【参考】数式用!$A$3:$O$58,15,FALSE)</f>
        <v>#N/A</v>
      </c>
    </row>
    <row r="185" spans="1:29" ht="33.950000000000003" customHeight="1">
      <c r="A185" s="133"/>
      <c r="B185" s="486">
        <f t="shared" si="2"/>
        <v>141</v>
      </c>
      <c r="C185" s="509"/>
      <c r="D185" s="510"/>
      <c r="E185" s="510"/>
      <c r="F185" s="510"/>
      <c r="G185" s="510"/>
      <c r="H185" s="510"/>
      <c r="I185" s="510"/>
      <c r="J185" s="510"/>
      <c r="K185" s="510"/>
      <c r="L185" s="511"/>
      <c r="M185" s="512"/>
      <c r="N185" s="513"/>
      <c r="O185" s="513"/>
      <c r="P185" s="513"/>
      <c r="Q185" s="514"/>
      <c r="R185" s="515"/>
      <c r="S185" s="515"/>
      <c r="T185" s="515"/>
      <c r="U185" s="515"/>
      <c r="V185" s="515"/>
      <c r="W185" s="418"/>
      <c r="X185" s="419"/>
      <c r="Y185" s="421"/>
      <c r="Z185" s="158" t="str">
        <f>IFERROR(VLOOKUP(Y185,【参考】数式用!$A$3:$B$58, 2, FALSE), "")</f>
        <v/>
      </c>
      <c r="AA185" s="159"/>
      <c r="AC185" s="129" t="e">
        <f>VLOOKUP(Y185,【参考】数式用!$A$3:$O$58,15,FALSE)</f>
        <v>#N/A</v>
      </c>
    </row>
    <row r="186" spans="1:29" ht="33.950000000000003" customHeight="1">
      <c r="A186" s="133"/>
      <c r="B186" s="486">
        <f t="shared" si="2"/>
        <v>142</v>
      </c>
      <c r="C186" s="509"/>
      <c r="D186" s="510"/>
      <c r="E186" s="510"/>
      <c r="F186" s="510"/>
      <c r="G186" s="510"/>
      <c r="H186" s="510"/>
      <c r="I186" s="510"/>
      <c r="J186" s="510"/>
      <c r="K186" s="510"/>
      <c r="L186" s="511"/>
      <c r="M186" s="512"/>
      <c r="N186" s="513"/>
      <c r="O186" s="513"/>
      <c r="P186" s="513"/>
      <c r="Q186" s="514"/>
      <c r="R186" s="515"/>
      <c r="S186" s="515"/>
      <c r="T186" s="515"/>
      <c r="U186" s="515"/>
      <c r="V186" s="515"/>
      <c r="W186" s="418"/>
      <c r="X186" s="419"/>
      <c r="Y186" s="421"/>
      <c r="Z186" s="158" t="str">
        <f>IFERROR(VLOOKUP(Y186,【参考】数式用!$A$3:$B$58, 2, FALSE), "")</f>
        <v/>
      </c>
      <c r="AA186" s="159"/>
      <c r="AC186" s="129" t="e">
        <f>VLOOKUP(Y186,【参考】数式用!$A$3:$O$58,15,FALSE)</f>
        <v>#N/A</v>
      </c>
    </row>
    <row r="187" spans="1:29" ht="33.950000000000003" customHeight="1">
      <c r="A187" s="133"/>
      <c r="B187" s="486">
        <f t="shared" si="2"/>
        <v>143</v>
      </c>
      <c r="C187" s="509"/>
      <c r="D187" s="510"/>
      <c r="E187" s="510"/>
      <c r="F187" s="510"/>
      <c r="G187" s="510"/>
      <c r="H187" s="510"/>
      <c r="I187" s="510"/>
      <c r="J187" s="510"/>
      <c r="K187" s="510"/>
      <c r="L187" s="511"/>
      <c r="M187" s="512"/>
      <c r="N187" s="513"/>
      <c r="O187" s="513"/>
      <c r="P187" s="513"/>
      <c r="Q187" s="514"/>
      <c r="R187" s="515"/>
      <c r="S187" s="515"/>
      <c r="T187" s="515"/>
      <c r="U187" s="515"/>
      <c r="V187" s="515"/>
      <c r="W187" s="418"/>
      <c r="X187" s="419"/>
      <c r="Y187" s="421"/>
      <c r="Z187" s="158" t="str">
        <f>IFERROR(VLOOKUP(Y187,【参考】数式用!$A$3:$B$58, 2, FALSE), "")</f>
        <v/>
      </c>
      <c r="AA187" s="159"/>
      <c r="AC187" s="129" t="e">
        <f>VLOOKUP(Y187,【参考】数式用!$A$3:$O$58,15,FALSE)</f>
        <v>#N/A</v>
      </c>
    </row>
    <row r="188" spans="1:29" ht="33.950000000000003" customHeight="1">
      <c r="A188" s="133"/>
      <c r="B188" s="486">
        <f t="shared" si="2"/>
        <v>144</v>
      </c>
      <c r="C188" s="509"/>
      <c r="D188" s="510"/>
      <c r="E188" s="510"/>
      <c r="F188" s="510"/>
      <c r="G188" s="510"/>
      <c r="H188" s="510"/>
      <c r="I188" s="510"/>
      <c r="J188" s="510"/>
      <c r="K188" s="510"/>
      <c r="L188" s="511"/>
      <c r="M188" s="512"/>
      <c r="N188" s="513"/>
      <c r="O188" s="513"/>
      <c r="P188" s="513"/>
      <c r="Q188" s="514"/>
      <c r="R188" s="515"/>
      <c r="S188" s="515"/>
      <c r="T188" s="515"/>
      <c r="U188" s="515"/>
      <c r="V188" s="515"/>
      <c r="W188" s="418"/>
      <c r="X188" s="419"/>
      <c r="Y188" s="421"/>
      <c r="Z188" s="158" t="str">
        <f>IFERROR(VLOOKUP(Y188,【参考】数式用!$A$3:$B$58, 2, FALSE), "")</f>
        <v/>
      </c>
      <c r="AA188" s="159"/>
      <c r="AC188" s="129" t="e">
        <f>VLOOKUP(Y188,【参考】数式用!$A$3:$O$58,15,FALSE)</f>
        <v>#N/A</v>
      </c>
    </row>
    <row r="189" spans="1:29" ht="33.950000000000003" customHeight="1">
      <c r="A189" s="133"/>
      <c r="B189" s="486">
        <f t="shared" si="2"/>
        <v>145</v>
      </c>
      <c r="C189" s="509"/>
      <c r="D189" s="510"/>
      <c r="E189" s="510"/>
      <c r="F189" s="510"/>
      <c r="G189" s="510"/>
      <c r="H189" s="510"/>
      <c r="I189" s="510"/>
      <c r="J189" s="510"/>
      <c r="K189" s="510"/>
      <c r="L189" s="511"/>
      <c r="M189" s="512"/>
      <c r="N189" s="513"/>
      <c r="O189" s="513"/>
      <c r="P189" s="513"/>
      <c r="Q189" s="514"/>
      <c r="R189" s="515"/>
      <c r="S189" s="515"/>
      <c r="T189" s="515"/>
      <c r="U189" s="515"/>
      <c r="V189" s="515"/>
      <c r="W189" s="418"/>
      <c r="X189" s="419"/>
      <c r="Y189" s="421"/>
      <c r="Z189" s="158" t="str">
        <f>IFERROR(VLOOKUP(Y189,【参考】数式用!$A$3:$B$58, 2, FALSE), "")</f>
        <v/>
      </c>
      <c r="AA189" s="159"/>
      <c r="AC189" s="129" t="e">
        <f>VLOOKUP(Y189,【参考】数式用!$A$3:$O$58,15,FALSE)</f>
        <v>#N/A</v>
      </c>
    </row>
    <row r="190" spans="1:29" ht="33.950000000000003" customHeight="1">
      <c r="A190" s="133"/>
      <c r="B190" s="486">
        <f t="shared" si="2"/>
        <v>146</v>
      </c>
      <c r="C190" s="509"/>
      <c r="D190" s="510"/>
      <c r="E190" s="510"/>
      <c r="F190" s="510"/>
      <c r="G190" s="510"/>
      <c r="H190" s="510"/>
      <c r="I190" s="510"/>
      <c r="J190" s="510"/>
      <c r="K190" s="510"/>
      <c r="L190" s="511"/>
      <c r="M190" s="512"/>
      <c r="N190" s="513"/>
      <c r="O190" s="513"/>
      <c r="P190" s="513"/>
      <c r="Q190" s="514"/>
      <c r="R190" s="515"/>
      <c r="S190" s="515"/>
      <c r="T190" s="515"/>
      <c r="U190" s="515"/>
      <c r="V190" s="515"/>
      <c r="W190" s="418"/>
      <c r="X190" s="419"/>
      <c r="Y190" s="421"/>
      <c r="Z190" s="158" t="str">
        <f>IFERROR(VLOOKUP(Y190,【参考】数式用!$A$3:$B$58, 2, FALSE), "")</f>
        <v/>
      </c>
      <c r="AA190" s="159"/>
      <c r="AC190" s="129" t="e">
        <f>VLOOKUP(Y190,【参考】数式用!$A$3:$O$58,15,FALSE)</f>
        <v>#N/A</v>
      </c>
    </row>
    <row r="191" spans="1:29" ht="33.950000000000003" customHeight="1">
      <c r="A191" s="133"/>
      <c r="B191" s="486">
        <f t="shared" si="2"/>
        <v>147</v>
      </c>
      <c r="C191" s="509"/>
      <c r="D191" s="510"/>
      <c r="E191" s="510"/>
      <c r="F191" s="510"/>
      <c r="G191" s="510"/>
      <c r="H191" s="510"/>
      <c r="I191" s="510"/>
      <c r="J191" s="510"/>
      <c r="K191" s="510"/>
      <c r="L191" s="511"/>
      <c r="M191" s="512"/>
      <c r="N191" s="513"/>
      <c r="O191" s="513"/>
      <c r="P191" s="513"/>
      <c r="Q191" s="514"/>
      <c r="R191" s="515"/>
      <c r="S191" s="515"/>
      <c r="T191" s="515"/>
      <c r="U191" s="515"/>
      <c r="V191" s="515"/>
      <c r="W191" s="418"/>
      <c r="X191" s="419"/>
      <c r="Y191" s="421"/>
      <c r="Z191" s="158" t="str">
        <f>IFERROR(VLOOKUP(Y191,【参考】数式用!$A$3:$B$58, 2, FALSE), "")</f>
        <v/>
      </c>
      <c r="AA191" s="159"/>
      <c r="AC191" s="129" t="e">
        <f>VLOOKUP(Y191,【参考】数式用!$A$3:$O$58,15,FALSE)</f>
        <v>#N/A</v>
      </c>
    </row>
    <row r="192" spans="1:29" ht="33.950000000000003" customHeight="1">
      <c r="A192" s="133"/>
      <c r="B192" s="486">
        <f t="shared" si="2"/>
        <v>148</v>
      </c>
      <c r="C192" s="509"/>
      <c r="D192" s="510"/>
      <c r="E192" s="510"/>
      <c r="F192" s="510"/>
      <c r="G192" s="510"/>
      <c r="H192" s="510"/>
      <c r="I192" s="510"/>
      <c r="J192" s="510"/>
      <c r="K192" s="510"/>
      <c r="L192" s="511"/>
      <c r="M192" s="512"/>
      <c r="N192" s="513"/>
      <c r="O192" s="513"/>
      <c r="P192" s="513"/>
      <c r="Q192" s="514"/>
      <c r="R192" s="515"/>
      <c r="S192" s="515"/>
      <c r="T192" s="515"/>
      <c r="U192" s="515"/>
      <c r="V192" s="515"/>
      <c r="W192" s="418"/>
      <c r="X192" s="419"/>
      <c r="Y192" s="421"/>
      <c r="Z192" s="158" t="str">
        <f>IFERROR(VLOOKUP(Y192,【参考】数式用!$A$3:$B$58, 2, FALSE), "")</f>
        <v/>
      </c>
      <c r="AA192" s="159"/>
      <c r="AC192" s="129" t="e">
        <f>VLOOKUP(Y192,【参考】数式用!$A$3:$O$58,15,FALSE)</f>
        <v>#N/A</v>
      </c>
    </row>
    <row r="193" spans="1:29" ht="33.950000000000003" customHeight="1">
      <c r="A193" s="133"/>
      <c r="B193" s="486">
        <f t="shared" si="2"/>
        <v>149</v>
      </c>
      <c r="C193" s="509"/>
      <c r="D193" s="510"/>
      <c r="E193" s="510"/>
      <c r="F193" s="510"/>
      <c r="G193" s="510"/>
      <c r="H193" s="510"/>
      <c r="I193" s="510"/>
      <c r="J193" s="510"/>
      <c r="K193" s="510"/>
      <c r="L193" s="511"/>
      <c r="M193" s="512"/>
      <c r="N193" s="513"/>
      <c r="O193" s="513"/>
      <c r="P193" s="513"/>
      <c r="Q193" s="514"/>
      <c r="R193" s="515"/>
      <c r="S193" s="515"/>
      <c r="T193" s="515"/>
      <c r="U193" s="515"/>
      <c r="V193" s="515"/>
      <c r="W193" s="418"/>
      <c r="X193" s="419"/>
      <c r="Y193" s="421"/>
      <c r="Z193" s="158" t="str">
        <f>IFERROR(VLOOKUP(Y193,【参考】数式用!$A$3:$B$58, 2, FALSE), "")</f>
        <v/>
      </c>
      <c r="AA193" s="159"/>
      <c r="AC193" s="129" t="e">
        <f>VLOOKUP(Y193,【参考】数式用!$A$3:$O$58,15,FALSE)</f>
        <v>#N/A</v>
      </c>
    </row>
    <row r="194" spans="1:29" ht="33.950000000000003" customHeight="1">
      <c r="A194" s="133"/>
      <c r="B194" s="486">
        <f t="shared" si="2"/>
        <v>150</v>
      </c>
      <c r="C194" s="509"/>
      <c r="D194" s="510"/>
      <c r="E194" s="510"/>
      <c r="F194" s="510"/>
      <c r="G194" s="510"/>
      <c r="H194" s="510"/>
      <c r="I194" s="510"/>
      <c r="J194" s="510"/>
      <c r="K194" s="510"/>
      <c r="L194" s="511"/>
      <c r="M194" s="512"/>
      <c r="N194" s="513"/>
      <c r="O194" s="513"/>
      <c r="P194" s="513"/>
      <c r="Q194" s="514"/>
      <c r="R194" s="515"/>
      <c r="S194" s="515"/>
      <c r="T194" s="515"/>
      <c r="U194" s="515"/>
      <c r="V194" s="515"/>
      <c r="W194" s="418"/>
      <c r="X194" s="419"/>
      <c r="Y194" s="421"/>
      <c r="Z194" s="158" t="str">
        <f>IFERROR(VLOOKUP(Y194,【参考】数式用!$A$3:$B$58, 2, FALSE), "")</f>
        <v/>
      </c>
      <c r="AA194" s="159"/>
      <c r="AC194" s="129" t="e">
        <f>VLOOKUP(Y194,【参考】数式用!$A$3:$O$58,15,FALSE)</f>
        <v>#N/A</v>
      </c>
    </row>
    <row r="195" spans="1:29" ht="33.950000000000003" customHeight="1">
      <c r="A195" s="133"/>
      <c r="B195" s="486">
        <f t="shared" si="2"/>
        <v>151</v>
      </c>
      <c r="C195" s="509"/>
      <c r="D195" s="510"/>
      <c r="E195" s="510"/>
      <c r="F195" s="510"/>
      <c r="G195" s="510"/>
      <c r="H195" s="510"/>
      <c r="I195" s="510"/>
      <c r="J195" s="510"/>
      <c r="K195" s="510"/>
      <c r="L195" s="511"/>
      <c r="M195" s="512"/>
      <c r="N195" s="513"/>
      <c r="O195" s="513"/>
      <c r="P195" s="513"/>
      <c r="Q195" s="514"/>
      <c r="R195" s="515"/>
      <c r="S195" s="515"/>
      <c r="T195" s="515"/>
      <c r="U195" s="515"/>
      <c r="V195" s="515"/>
      <c r="W195" s="418"/>
      <c r="X195" s="419"/>
      <c r="Y195" s="421"/>
      <c r="Z195" s="158" t="str">
        <f>IFERROR(VLOOKUP(Y195,【参考】数式用!$A$3:$B$58, 2, FALSE), "")</f>
        <v/>
      </c>
      <c r="AA195" s="159"/>
      <c r="AC195" s="129" t="e">
        <f>VLOOKUP(Y195,【参考】数式用!$A$3:$O$58,15,FALSE)</f>
        <v>#N/A</v>
      </c>
    </row>
    <row r="196" spans="1:29" ht="33.950000000000003" customHeight="1">
      <c r="A196" s="133"/>
      <c r="B196" s="486">
        <f t="shared" si="2"/>
        <v>152</v>
      </c>
      <c r="C196" s="509"/>
      <c r="D196" s="510"/>
      <c r="E196" s="510"/>
      <c r="F196" s="510"/>
      <c r="G196" s="510"/>
      <c r="H196" s="510"/>
      <c r="I196" s="510"/>
      <c r="J196" s="510"/>
      <c r="K196" s="510"/>
      <c r="L196" s="511"/>
      <c r="M196" s="512"/>
      <c r="N196" s="513"/>
      <c r="O196" s="513"/>
      <c r="P196" s="513"/>
      <c r="Q196" s="514"/>
      <c r="R196" s="515"/>
      <c r="S196" s="515"/>
      <c r="T196" s="515"/>
      <c r="U196" s="515"/>
      <c r="V196" s="515"/>
      <c r="W196" s="418"/>
      <c r="X196" s="419"/>
      <c r="Y196" s="421"/>
      <c r="Z196" s="158" t="str">
        <f>IFERROR(VLOOKUP(Y196,【参考】数式用!$A$3:$B$58, 2, FALSE), "")</f>
        <v/>
      </c>
      <c r="AA196" s="159"/>
      <c r="AC196" s="129" t="e">
        <f>VLOOKUP(Y196,【参考】数式用!$A$3:$O$58,15,FALSE)</f>
        <v>#N/A</v>
      </c>
    </row>
    <row r="197" spans="1:29" ht="33.950000000000003" customHeight="1">
      <c r="A197" s="133"/>
      <c r="B197" s="486">
        <f t="shared" si="2"/>
        <v>153</v>
      </c>
      <c r="C197" s="509"/>
      <c r="D197" s="510"/>
      <c r="E197" s="510"/>
      <c r="F197" s="510"/>
      <c r="G197" s="510"/>
      <c r="H197" s="510"/>
      <c r="I197" s="510"/>
      <c r="J197" s="510"/>
      <c r="K197" s="510"/>
      <c r="L197" s="511"/>
      <c r="M197" s="512"/>
      <c r="N197" s="513"/>
      <c r="O197" s="513"/>
      <c r="P197" s="513"/>
      <c r="Q197" s="514"/>
      <c r="R197" s="515"/>
      <c r="S197" s="515"/>
      <c r="T197" s="515"/>
      <c r="U197" s="515"/>
      <c r="V197" s="515"/>
      <c r="W197" s="418"/>
      <c r="X197" s="419"/>
      <c r="Y197" s="421"/>
      <c r="Z197" s="158" t="str">
        <f>IFERROR(VLOOKUP(Y197,【参考】数式用!$A$3:$B$58, 2, FALSE), "")</f>
        <v/>
      </c>
      <c r="AA197" s="159"/>
      <c r="AC197" s="129" t="e">
        <f>VLOOKUP(Y197,【参考】数式用!$A$3:$O$58,15,FALSE)</f>
        <v>#N/A</v>
      </c>
    </row>
    <row r="198" spans="1:29" ht="33.950000000000003" customHeight="1">
      <c r="A198" s="133"/>
      <c r="B198" s="486">
        <f t="shared" si="2"/>
        <v>154</v>
      </c>
      <c r="C198" s="509"/>
      <c r="D198" s="510"/>
      <c r="E198" s="510"/>
      <c r="F198" s="510"/>
      <c r="G198" s="510"/>
      <c r="H198" s="510"/>
      <c r="I198" s="510"/>
      <c r="J198" s="510"/>
      <c r="K198" s="510"/>
      <c r="L198" s="511"/>
      <c r="M198" s="512"/>
      <c r="N198" s="513"/>
      <c r="O198" s="513"/>
      <c r="P198" s="513"/>
      <c r="Q198" s="514"/>
      <c r="R198" s="515"/>
      <c r="S198" s="515"/>
      <c r="T198" s="515"/>
      <c r="U198" s="515"/>
      <c r="V198" s="515"/>
      <c r="W198" s="418"/>
      <c r="X198" s="419"/>
      <c r="Y198" s="421"/>
      <c r="Z198" s="158" t="str">
        <f>IFERROR(VLOOKUP(Y198,【参考】数式用!$A$3:$B$58, 2, FALSE), "")</f>
        <v/>
      </c>
      <c r="AA198" s="159"/>
      <c r="AC198" s="129" t="e">
        <f>VLOOKUP(Y198,【参考】数式用!$A$3:$O$58,15,FALSE)</f>
        <v>#N/A</v>
      </c>
    </row>
    <row r="199" spans="1:29" ht="33.950000000000003" customHeight="1">
      <c r="A199" s="133"/>
      <c r="B199" s="486">
        <f t="shared" si="2"/>
        <v>155</v>
      </c>
      <c r="C199" s="509"/>
      <c r="D199" s="510"/>
      <c r="E199" s="510"/>
      <c r="F199" s="510"/>
      <c r="G199" s="510"/>
      <c r="H199" s="510"/>
      <c r="I199" s="510"/>
      <c r="J199" s="510"/>
      <c r="K199" s="510"/>
      <c r="L199" s="511"/>
      <c r="M199" s="512"/>
      <c r="N199" s="513"/>
      <c r="O199" s="513"/>
      <c r="P199" s="513"/>
      <c r="Q199" s="514"/>
      <c r="R199" s="515"/>
      <c r="S199" s="515"/>
      <c r="T199" s="515"/>
      <c r="U199" s="515"/>
      <c r="V199" s="515"/>
      <c r="W199" s="418"/>
      <c r="X199" s="419"/>
      <c r="Y199" s="421"/>
      <c r="Z199" s="158" t="str">
        <f>IFERROR(VLOOKUP(Y199,【参考】数式用!$A$3:$B$58, 2, FALSE), "")</f>
        <v/>
      </c>
      <c r="AA199" s="159"/>
      <c r="AC199" s="129" t="e">
        <f>VLOOKUP(Y199,【参考】数式用!$A$3:$O$58,15,FALSE)</f>
        <v>#N/A</v>
      </c>
    </row>
    <row r="200" spans="1:29" ht="33.950000000000003" customHeight="1">
      <c r="A200" s="133"/>
      <c r="B200" s="486">
        <f t="shared" si="2"/>
        <v>156</v>
      </c>
      <c r="C200" s="509"/>
      <c r="D200" s="510"/>
      <c r="E200" s="510"/>
      <c r="F200" s="510"/>
      <c r="G200" s="510"/>
      <c r="H200" s="510"/>
      <c r="I200" s="510"/>
      <c r="J200" s="510"/>
      <c r="K200" s="510"/>
      <c r="L200" s="511"/>
      <c r="M200" s="512"/>
      <c r="N200" s="513"/>
      <c r="O200" s="513"/>
      <c r="P200" s="513"/>
      <c r="Q200" s="514"/>
      <c r="R200" s="515"/>
      <c r="S200" s="515"/>
      <c r="T200" s="515"/>
      <c r="U200" s="515"/>
      <c r="V200" s="515"/>
      <c r="W200" s="418"/>
      <c r="X200" s="419"/>
      <c r="Y200" s="421"/>
      <c r="Z200" s="158" t="str">
        <f>IFERROR(VLOOKUP(Y200,【参考】数式用!$A$3:$B$58, 2, FALSE), "")</f>
        <v/>
      </c>
      <c r="AA200" s="159"/>
      <c r="AC200" s="129" t="e">
        <f>VLOOKUP(Y200,【参考】数式用!$A$3:$O$58,15,FALSE)</f>
        <v>#N/A</v>
      </c>
    </row>
    <row r="201" spans="1:29" ht="33.950000000000003" customHeight="1">
      <c r="A201" s="133"/>
      <c r="B201" s="486">
        <f t="shared" si="2"/>
        <v>157</v>
      </c>
      <c r="C201" s="509"/>
      <c r="D201" s="510"/>
      <c r="E201" s="510"/>
      <c r="F201" s="510"/>
      <c r="G201" s="510"/>
      <c r="H201" s="510"/>
      <c r="I201" s="510"/>
      <c r="J201" s="510"/>
      <c r="K201" s="510"/>
      <c r="L201" s="511"/>
      <c r="M201" s="512"/>
      <c r="N201" s="513"/>
      <c r="O201" s="513"/>
      <c r="P201" s="513"/>
      <c r="Q201" s="514"/>
      <c r="R201" s="515"/>
      <c r="S201" s="515"/>
      <c r="T201" s="515"/>
      <c r="U201" s="515"/>
      <c r="V201" s="515"/>
      <c r="W201" s="418"/>
      <c r="X201" s="419"/>
      <c r="Y201" s="421"/>
      <c r="Z201" s="158" t="str">
        <f>IFERROR(VLOOKUP(Y201,【参考】数式用!$A$3:$B$58, 2, FALSE), "")</f>
        <v/>
      </c>
      <c r="AA201" s="159"/>
      <c r="AC201" s="129" t="e">
        <f>VLOOKUP(Y201,【参考】数式用!$A$3:$O$58,15,FALSE)</f>
        <v>#N/A</v>
      </c>
    </row>
    <row r="202" spans="1:29" ht="33.950000000000003" customHeight="1">
      <c r="A202" s="133"/>
      <c r="B202" s="486">
        <f t="shared" si="2"/>
        <v>158</v>
      </c>
      <c r="C202" s="509"/>
      <c r="D202" s="510"/>
      <c r="E202" s="510"/>
      <c r="F202" s="510"/>
      <c r="G202" s="510"/>
      <c r="H202" s="510"/>
      <c r="I202" s="510"/>
      <c r="J202" s="510"/>
      <c r="K202" s="510"/>
      <c r="L202" s="511"/>
      <c r="M202" s="512"/>
      <c r="N202" s="513"/>
      <c r="O202" s="513"/>
      <c r="P202" s="513"/>
      <c r="Q202" s="514"/>
      <c r="R202" s="515"/>
      <c r="S202" s="515"/>
      <c r="T202" s="515"/>
      <c r="U202" s="515"/>
      <c r="V202" s="515"/>
      <c r="W202" s="418"/>
      <c r="X202" s="419"/>
      <c r="Y202" s="421"/>
      <c r="Z202" s="158" t="str">
        <f>IFERROR(VLOOKUP(Y202,【参考】数式用!$A$3:$B$58, 2, FALSE), "")</f>
        <v/>
      </c>
      <c r="AA202" s="159"/>
      <c r="AC202" s="129" t="e">
        <f>VLOOKUP(Y202,【参考】数式用!$A$3:$O$58,15,FALSE)</f>
        <v>#N/A</v>
      </c>
    </row>
    <row r="203" spans="1:29" ht="33.950000000000003" customHeight="1">
      <c r="A203" s="133"/>
      <c r="B203" s="486">
        <f t="shared" si="2"/>
        <v>159</v>
      </c>
      <c r="C203" s="509"/>
      <c r="D203" s="510"/>
      <c r="E203" s="510"/>
      <c r="F203" s="510"/>
      <c r="G203" s="510"/>
      <c r="H203" s="510"/>
      <c r="I203" s="510"/>
      <c r="J203" s="510"/>
      <c r="K203" s="510"/>
      <c r="L203" s="511"/>
      <c r="M203" s="512"/>
      <c r="N203" s="513"/>
      <c r="O203" s="513"/>
      <c r="P203" s="513"/>
      <c r="Q203" s="514"/>
      <c r="R203" s="515"/>
      <c r="S203" s="515"/>
      <c r="T203" s="515"/>
      <c r="U203" s="515"/>
      <c r="V203" s="515"/>
      <c r="W203" s="418"/>
      <c r="X203" s="419"/>
      <c r="Y203" s="421"/>
      <c r="Z203" s="158" t="str">
        <f>IFERROR(VLOOKUP(Y203,【参考】数式用!$A$3:$B$58, 2, FALSE), "")</f>
        <v/>
      </c>
      <c r="AA203" s="159"/>
      <c r="AC203" s="129" t="e">
        <f>VLOOKUP(Y203,【参考】数式用!$A$3:$O$58,15,FALSE)</f>
        <v>#N/A</v>
      </c>
    </row>
    <row r="204" spans="1:29" ht="33.950000000000003" customHeight="1">
      <c r="A204" s="133"/>
      <c r="B204" s="486">
        <f t="shared" si="2"/>
        <v>160</v>
      </c>
      <c r="C204" s="509"/>
      <c r="D204" s="510"/>
      <c r="E204" s="510"/>
      <c r="F204" s="510"/>
      <c r="G204" s="510"/>
      <c r="H204" s="510"/>
      <c r="I204" s="510"/>
      <c r="J204" s="510"/>
      <c r="K204" s="510"/>
      <c r="L204" s="511"/>
      <c r="M204" s="512"/>
      <c r="N204" s="513"/>
      <c r="O204" s="513"/>
      <c r="P204" s="513"/>
      <c r="Q204" s="514"/>
      <c r="R204" s="515"/>
      <c r="S204" s="515"/>
      <c r="T204" s="515"/>
      <c r="U204" s="515"/>
      <c r="V204" s="515"/>
      <c r="W204" s="418"/>
      <c r="X204" s="419"/>
      <c r="Y204" s="421"/>
      <c r="Z204" s="158" t="str">
        <f>IFERROR(VLOOKUP(Y204,【参考】数式用!$A$3:$B$58, 2, FALSE), "")</f>
        <v/>
      </c>
      <c r="AA204" s="159"/>
      <c r="AC204" s="129" t="e">
        <f>VLOOKUP(Y204,【参考】数式用!$A$3:$O$58,15,FALSE)</f>
        <v>#N/A</v>
      </c>
    </row>
    <row r="205" spans="1:29" ht="33.950000000000003" customHeight="1">
      <c r="A205" s="133"/>
      <c r="B205" s="486">
        <f t="shared" si="2"/>
        <v>161</v>
      </c>
      <c r="C205" s="509"/>
      <c r="D205" s="510"/>
      <c r="E205" s="510"/>
      <c r="F205" s="510"/>
      <c r="G205" s="510"/>
      <c r="H205" s="510"/>
      <c r="I205" s="510"/>
      <c r="J205" s="510"/>
      <c r="K205" s="510"/>
      <c r="L205" s="511"/>
      <c r="M205" s="512"/>
      <c r="N205" s="513"/>
      <c r="O205" s="513"/>
      <c r="P205" s="513"/>
      <c r="Q205" s="514"/>
      <c r="R205" s="515"/>
      <c r="S205" s="515"/>
      <c r="T205" s="515"/>
      <c r="U205" s="515"/>
      <c r="V205" s="515"/>
      <c r="W205" s="418"/>
      <c r="X205" s="419"/>
      <c r="Y205" s="421"/>
      <c r="Z205" s="158" t="str">
        <f>IFERROR(VLOOKUP(Y205,【参考】数式用!$A$3:$B$58, 2, FALSE), "")</f>
        <v/>
      </c>
      <c r="AA205" s="159"/>
      <c r="AC205" s="129" t="e">
        <f>VLOOKUP(Y205,【参考】数式用!$A$3:$O$58,15,FALSE)</f>
        <v>#N/A</v>
      </c>
    </row>
    <row r="206" spans="1:29" ht="33.950000000000003" customHeight="1">
      <c r="A206" s="133"/>
      <c r="B206" s="486">
        <f t="shared" si="2"/>
        <v>162</v>
      </c>
      <c r="C206" s="509"/>
      <c r="D206" s="510"/>
      <c r="E206" s="510"/>
      <c r="F206" s="510"/>
      <c r="G206" s="510"/>
      <c r="H206" s="510"/>
      <c r="I206" s="510"/>
      <c r="J206" s="510"/>
      <c r="K206" s="510"/>
      <c r="L206" s="511"/>
      <c r="M206" s="512"/>
      <c r="N206" s="513"/>
      <c r="O206" s="513"/>
      <c r="P206" s="513"/>
      <c r="Q206" s="514"/>
      <c r="R206" s="515"/>
      <c r="S206" s="515"/>
      <c r="T206" s="515"/>
      <c r="U206" s="515"/>
      <c r="V206" s="515"/>
      <c r="W206" s="418"/>
      <c r="X206" s="419"/>
      <c r="Y206" s="421"/>
      <c r="Z206" s="158" t="str">
        <f>IFERROR(VLOOKUP(Y206,【参考】数式用!$A$3:$B$58, 2, FALSE), "")</f>
        <v/>
      </c>
      <c r="AA206" s="159"/>
      <c r="AC206" s="129" t="e">
        <f>VLOOKUP(Y206,【参考】数式用!$A$3:$O$58,15,FALSE)</f>
        <v>#N/A</v>
      </c>
    </row>
    <row r="207" spans="1:29" ht="33.950000000000003" customHeight="1">
      <c r="A207" s="133"/>
      <c r="B207" s="486">
        <f t="shared" si="2"/>
        <v>163</v>
      </c>
      <c r="C207" s="509"/>
      <c r="D207" s="510"/>
      <c r="E207" s="510"/>
      <c r="F207" s="510"/>
      <c r="G207" s="510"/>
      <c r="H207" s="510"/>
      <c r="I207" s="510"/>
      <c r="J207" s="510"/>
      <c r="K207" s="510"/>
      <c r="L207" s="511"/>
      <c r="M207" s="512"/>
      <c r="N207" s="513"/>
      <c r="O207" s="513"/>
      <c r="P207" s="513"/>
      <c r="Q207" s="514"/>
      <c r="R207" s="515"/>
      <c r="S207" s="515"/>
      <c r="T207" s="515"/>
      <c r="U207" s="515"/>
      <c r="V207" s="515"/>
      <c r="W207" s="418"/>
      <c r="X207" s="419"/>
      <c r="Y207" s="421"/>
      <c r="Z207" s="158" t="str">
        <f>IFERROR(VLOOKUP(Y207,【参考】数式用!$A$3:$B$58, 2, FALSE), "")</f>
        <v/>
      </c>
      <c r="AA207" s="159"/>
      <c r="AC207" s="129" t="e">
        <f>VLOOKUP(Y207,【参考】数式用!$A$3:$O$58,15,FALSE)</f>
        <v>#N/A</v>
      </c>
    </row>
    <row r="208" spans="1:29" ht="33.950000000000003" customHeight="1">
      <c r="A208" s="133"/>
      <c r="B208" s="486">
        <f t="shared" si="2"/>
        <v>164</v>
      </c>
      <c r="C208" s="509"/>
      <c r="D208" s="510"/>
      <c r="E208" s="510"/>
      <c r="F208" s="510"/>
      <c r="G208" s="510"/>
      <c r="H208" s="510"/>
      <c r="I208" s="510"/>
      <c r="J208" s="510"/>
      <c r="K208" s="510"/>
      <c r="L208" s="511"/>
      <c r="M208" s="512"/>
      <c r="N208" s="513"/>
      <c r="O208" s="513"/>
      <c r="P208" s="513"/>
      <c r="Q208" s="514"/>
      <c r="R208" s="515"/>
      <c r="S208" s="515"/>
      <c r="T208" s="515"/>
      <c r="U208" s="515"/>
      <c r="V208" s="515"/>
      <c r="W208" s="418"/>
      <c r="X208" s="419"/>
      <c r="Y208" s="421"/>
      <c r="Z208" s="158" t="str">
        <f>IFERROR(VLOOKUP(Y208,【参考】数式用!$A$3:$B$58, 2, FALSE), "")</f>
        <v/>
      </c>
      <c r="AA208" s="159"/>
      <c r="AC208" s="129" t="e">
        <f>VLOOKUP(Y208,【参考】数式用!$A$3:$O$58,15,FALSE)</f>
        <v>#N/A</v>
      </c>
    </row>
    <row r="209" spans="1:29" ht="33.950000000000003" customHeight="1">
      <c r="A209" s="133"/>
      <c r="B209" s="486">
        <f t="shared" si="2"/>
        <v>165</v>
      </c>
      <c r="C209" s="509"/>
      <c r="D209" s="510"/>
      <c r="E209" s="510"/>
      <c r="F209" s="510"/>
      <c r="G209" s="510"/>
      <c r="H209" s="510"/>
      <c r="I209" s="510"/>
      <c r="J209" s="510"/>
      <c r="K209" s="510"/>
      <c r="L209" s="511"/>
      <c r="M209" s="512"/>
      <c r="N209" s="513"/>
      <c r="O209" s="513"/>
      <c r="P209" s="513"/>
      <c r="Q209" s="514"/>
      <c r="R209" s="515"/>
      <c r="S209" s="515"/>
      <c r="T209" s="515"/>
      <c r="U209" s="515"/>
      <c r="V209" s="515"/>
      <c r="W209" s="418"/>
      <c r="X209" s="419"/>
      <c r="Y209" s="421"/>
      <c r="Z209" s="158" t="str">
        <f>IFERROR(VLOOKUP(Y209,【参考】数式用!$A$3:$B$58, 2, FALSE), "")</f>
        <v/>
      </c>
      <c r="AA209" s="159"/>
      <c r="AC209" s="129" t="e">
        <f>VLOOKUP(Y209,【参考】数式用!$A$3:$O$58,15,FALSE)</f>
        <v>#N/A</v>
      </c>
    </row>
    <row r="210" spans="1:29" ht="33.950000000000003" customHeight="1">
      <c r="A210" s="133"/>
      <c r="B210" s="486">
        <f t="shared" si="2"/>
        <v>166</v>
      </c>
      <c r="C210" s="509"/>
      <c r="D210" s="510"/>
      <c r="E210" s="510"/>
      <c r="F210" s="510"/>
      <c r="G210" s="510"/>
      <c r="H210" s="510"/>
      <c r="I210" s="510"/>
      <c r="J210" s="510"/>
      <c r="K210" s="510"/>
      <c r="L210" s="511"/>
      <c r="M210" s="512"/>
      <c r="N210" s="513"/>
      <c r="O210" s="513"/>
      <c r="P210" s="513"/>
      <c r="Q210" s="514"/>
      <c r="R210" s="515"/>
      <c r="S210" s="515"/>
      <c r="T210" s="515"/>
      <c r="U210" s="515"/>
      <c r="V210" s="515"/>
      <c r="W210" s="418"/>
      <c r="X210" s="419"/>
      <c r="Y210" s="421"/>
      <c r="Z210" s="158" t="str">
        <f>IFERROR(VLOOKUP(Y210,【参考】数式用!$A$3:$B$58, 2, FALSE), "")</f>
        <v/>
      </c>
      <c r="AA210" s="159"/>
      <c r="AC210" s="129" t="e">
        <f>VLOOKUP(Y210,【参考】数式用!$A$3:$O$58,15,FALSE)</f>
        <v>#N/A</v>
      </c>
    </row>
    <row r="211" spans="1:29" ht="33.950000000000003" customHeight="1">
      <c r="A211" s="133"/>
      <c r="B211" s="486">
        <f t="shared" si="2"/>
        <v>167</v>
      </c>
      <c r="C211" s="509"/>
      <c r="D211" s="510"/>
      <c r="E211" s="510"/>
      <c r="F211" s="510"/>
      <c r="G211" s="510"/>
      <c r="H211" s="510"/>
      <c r="I211" s="510"/>
      <c r="J211" s="510"/>
      <c r="K211" s="510"/>
      <c r="L211" s="511"/>
      <c r="M211" s="512"/>
      <c r="N211" s="513"/>
      <c r="O211" s="513"/>
      <c r="P211" s="513"/>
      <c r="Q211" s="514"/>
      <c r="R211" s="515"/>
      <c r="S211" s="515"/>
      <c r="T211" s="515"/>
      <c r="U211" s="515"/>
      <c r="V211" s="515"/>
      <c r="W211" s="418"/>
      <c r="X211" s="419"/>
      <c r="Y211" s="421"/>
      <c r="Z211" s="158" t="str">
        <f>IFERROR(VLOOKUP(Y211,【参考】数式用!$A$3:$B$58, 2, FALSE), "")</f>
        <v/>
      </c>
      <c r="AA211" s="159"/>
      <c r="AC211" s="129" t="e">
        <f>VLOOKUP(Y211,【参考】数式用!$A$3:$O$58,15,FALSE)</f>
        <v>#N/A</v>
      </c>
    </row>
    <row r="212" spans="1:29" ht="33.950000000000003" customHeight="1">
      <c r="A212" s="133"/>
      <c r="B212" s="486">
        <f t="shared" si="2"/>
        <v>168</v>
      </c>
      <c r="C212" s="509"/>
      <c r="D212" s="510"/>
      <c r="E212" s="510"/>
      <c r="F212" s="510"/>
      <c r="G212" s="510"/>
      <c r="H212" s="510"/>
      <c r="I212" s="510"/>
      <c r="J212" s="510"/>
      <c r="K212" s="510"/>
      <c r="L212" s="511"/>
      <c r="M212" s="512"/>
      <c r="N212" s="513"/>
      <c r="O212" s="513"/>
      <c r="P212" s="513"/>
      <c r="Q212" s="514"/>
      <c r="R212" s="515"/>
      <c r="S212" s="515"/>
      <c r="T212" s="515"/>
      <c r="U212" s="515"/>
      <c r="V212" s="515"/>
      <c r="W212" s="418"/>
      <c r="X212" s="419"/>
      <c r="Y212" s="421"/>
      <c r="Z212" s="158" t="str">
        <f>IFERROR(VLOOKUP(Y212,【参考】数式用!$A$3:$B$58, 2, FALSE), "")</f>
        <v/>
      </c>
      <c r="AA212" s="159"/>
      <c r="AC212" s="129" t="e">
        <f>VLOOKUP(Y212,【参考】数式用!$A$3:$O$58,15,FALSE)</f>
        <v>#N/A</v>
      </c>
    </row>
    <row r="213" spans="1:29" ht="33.950000000000003" customHeight="1">
      <c r="A213" s="133"/>
      <c r="B213" s="486">
        <f t="shared" si="2"/>
        <v>169</v>
      </c>
      <c r="C213" s="509"/>
      <c r="D213" s="510"/>
      <c r="E213" s="510"/>
      <c r="F213" s="510"/>
      <c r="G213" s="510"/>
      <c r="H213" s="510"/>
      <c r="I213" s="510"/>
      <c r="J213" s="510"/>
      <c r="K213" s="510"/>
      <c r="L213" s="511"/>
      <c r="M213" s="512"/>
      <c r="N213" s="513"/>
      <c r="O213" s="513"/>
      <c r="P213" s="513"/>
      <c r="Q213" s="514"/>
      <c r="R213" s="515"/>
      <c r="S213" s="515"/>
      <c r="T213" s="515"/>
      <c r="U213" s="515"/>
      <c r="V213" s="515"/>
      <c r="W213" s="418"/>
      <c r="X213" s="419"/>
      <c r="Y213" s="421"/>
      <c r="Z213" s="158" t="str">
        <f>IFERROR(VLOOKUP(Y213,【参考】数式用!$A$3:$B$58, 2, FALSE), "")</f>
        <v/>
      </c>
      <c r="AA213" s="159"/>
      <c r="AC213" s="129" t="e">
        <f>VLOOKUP(Y213,【参考】数式用!$A$3:$O$58,15,FALSE)</f>
        <v>#N/A</v>
      </c>
    </row>
    <row r="214" spans="1:29" ht="33.950000000000003" customHeight="1">
      <c r="A214" s="133"/>
      <c r="B214" s="486">
        <f t="shared" si="2"/>
        <v>170</v>
      </c>
      <c r="C214" s="509"/>
      <c r="D214" s="510"/>
      <c r="E214" s="510"/>
      <c r="F214" s="510"/>
      <c r="G214" s="510"/>
      <c r="H214" s="510"/>
      <c r="I214" s="510"/>
      <c r="J214" s="510"/>
      <c r="K214" s="510"/>
      <c r="L214" s="511"/>
      <c r="M214" s="512"/>
      <c r="N214" s="513"/>
      <c r="O214" s="513"/>
      <c r="P214" s="513"/>
      <c r="Q214" s="514"/>
      <c r="R214" s="515"/>
      <c r="S214" s="515"/>
      <c r="T214" s="515"/>
      <c r="U214" s="515"/>
      <c r="V214" s="515"/>
      <c r="W214" s="418"/>
      <c r="X214" s="419"/>
      <c r="Y214" s="421"/>
      <c r="Z214" s="158" t="str">
        <f>IFERROR(VLOOKUP(Y214,【参考】数式用!$A$3:$B$58, 2, FALSE), "")</f>
        <v/>
      </c>
      <c r="AA214" s="159"/>
      <c r="AC214" s="129" t="e">
        <f>VLOOKUP(Y214,【参考】数式用!$A$3:$O$58,15,FALSE)</f>
        <v>#N/A</v>
      </c>
    </row>
    <row r="215" spans="1:29" ht="33.950000000000003" customHeight="1">
      <c r="A215" s="133"/>
      <c r="B215" s="486">
        <f t="shared" si="2"/>
        <v>171</v>
      </c>
      <c r="C215" s="509"/>
      <c r="D215" s="510"/>
      <c r="E215" s="510"/>
      <c r="F215" s="510"/>
      <c r="G215" s="510"/>
      <c r="H215" s="510"/>
      <c r="I215" s="510"/>
      <c r="J215" s="510"/>
      <c r="K215" s="510"/>
      <c r="L215" s="511"/>
      <c r="M215" s="512"/>
      <c r="N215" s="513"/>
      <c r="O215" s="513"/>
      <c r="P215" s="513"/>
      <c r="Q215" s="514"/>
      <c r="R215" s="515"/>
      <c r="S215" s="515"/>
      <c r="T215" s="515"/>
      <c r="U215" s="515"/>
      <c r="V215" s="515"/>
      <c r="W215" s="418"/>
      <c r="X215" s="419"/>
      <c r="Y215" s="421"/>
      <c r="Z215" s="158" t="str">
        <f>IFERROR(VLOOKUP(Y215,【参考】数式用!$A$3:$B$58, 2, FALSE), "")</f>
        <v/>
      </c>
      <c r="AA215" s="159"/>
      <c r="AC215" s="129" t="e">
        <f>VLOOKUP(Y215,【参考】数式用!$A$3:$O$58,15,FALSE)</f>
        <v>#N/A</v>
      </c>
    </row>
    <row r="216" spans="1:29" ht="33.950000000000003" customHeight="1">
      <c r="A216" s="133"/>
      <c r="B216" s="486">
        <f t="shared" si="2"/>
        <v>172</v>
      </c>
      <c r="C216" s="509"/>
      <c r="D216" s="510"/>
      <c r="E216" s="510"/>
      <c r="F216" s="510"/>
      <c r="G216" s="510"/>
      <c r="H216" s="510"/>
      <c r="I216" s="510"/>
      <c r="J216" s="510"/>
      <c r="K216" s="510"/>
      <c r="L216" s="511"/>
      <c r="M216" s="512"/>
      <c r="N216" s="513"/>
      <c r="O216" s="513"/>
      <c r="P216" s="513"/>
      <c r="Q216" s="514"/>
      <c r="R216" s="515"/>
      <c r="S216" s="515"/>
      <c r="T216" s="515"/>
      <c r="U216" s="515"/>
      <c r="V216" s="515"/>
      <c r="W216" s="418"/>
      <c r="X216" s="419"/>
      <c r="Y216" s="421"/>
      <c r="Z216" s="158" t="str">
        <f>IFERROR(VLOOKUP(Y216,【参考】数式用!$A$3:$B$58, 2, FALSE), "")</f>
        <v/>
      </c>
      <c r="AA216" s="159"/>
      <c r="AC216" s="129" t="e">
        <f>VLOOKUP(Y216,【参考】数式用!$A$3:$O$58,15,FALSE)</f>
        <v>#N/A</v>
      </c>
    </row>
    <row r="217" spans="1:29" ht="33.950000000000003" customHeight="1">
      <c r="A217" s="133"/>
      <c r="B217" s="486">
        <f t="shared" si="2"/>
        <v>173</v>
      </c>
      <c r="C217" s="509"/>
      <c r="D217" s="510"/>
      <c r="E217" s="510"/>
      <c r="F217" s="510"/>
      <c r="G217" s="510"/>
      <c r="H217" s="510"/>
      <c r="I217" s="510"/>
      <c r="J217" s="510"/>
      <c r="K217" s="510"/>
      <c r="L217" s="511"/>
      <c r="M217" s="512"/>
      <c r="N217" s="513"/>
      <c r="O217" s="513"/>
      <c r="P217" s="513"/>
      <c r="Q217" s="514"/>
      <c r="R217" s="515"/>
      <c r="S217" s="515"/>
      <c r="T217" s="515"/>
      <c r="U217" s="515"/>
      <c r="V217" s="515"/>
      <c r="W217" s="418"/>
      <c r="X217" s="419"/>
      <c r="Y217" s="421"/>
      <c r="Z217" s="158" t="str">
        <f>IFERROR(VLOOKUP(Y217,【参考】数式用!$A$3:$B$58, 2, FALSE), "")</f>
        <v/>
      </c>
      <c r="AA217" s="159"/>
      <c r="AC217" s="129" t="e">
        <f>VLOOKUP(Y217,【参考】数式用!$A$3:$O$58,15,FALSE)</f>
        <v>#N/A</v>
      </c>
    </row>
    <row r="218" spans="1:29" ht="33.950000000000003" customHeight="1">
      <c r="A218" s="133"/>
      <c r="B218" s="486">
        <f t="shared" si="2"/>
        <v>174</v>
      </c>
      <c r="C218" s="509"/>
      <c r="D218" s="510"/>
      <c r="E218" s="510"/>
      <c r="F218" s="510"/>
      <c r="G218" s="510"/>
      <c r="H218" s="510"/>
      <c r="I218" s="510"/>
      <c r="J218" s="510"/>
      <c r="K218" s="510"/>
      <c r="L218" s="511"/>
      <c r="M218" s="512"/>
      <c r="N218" s="513"/>
      <c r="O218" s="513"/>
      <c r="P218" s="513"/>
      <c r="Q218" s="514"/>
      <c r="R218" s="515"/>
      <c r="S218" s="515"/>
      <c r="T218" s="515"/>
      <c r="U218" s="515"/>
      <c r="V218" s="515"/>
      <c r="W218" s="418"/>
      <c r="X218" s="419"/>
      <c r="Y218" s="421"/>
      <c r="Z218" s="158" t="str">
        <f>IFERROR(VLOOKUP(Y218,【参考】数式用!$A$3:$B$58, 2, FALSE), "")</f>
        <v/>
      </c>
      <c r="AA218" s="159"/>
      <c r="AC218" s="129" t="e">
        <f>VLOOKUP(Y218,【参考】数式用!$A$3:$O$58,15,FALSE)</f>
        <v>#N/A</v>
      </c>
    </row>
    <row r="219" spans="1:29" ht="33.950000000000003" customHeight="1">
      <c r="A219" s="133"/>
      <c r="B219" s="486">
        <f t="shared" si="2"/>
        <v>175</v>
      </c>
      <c r="C219" s="509"/>
      <c r="D219" s="510"/>
      <c r="E219" s="510"/>
      <c r="F219" s="510"/>
      <c r="G219" s="510"/>
      <c r="H219" s="510"/>
      <c r="I219" s="510"/>
      <c r="J219" s="510"/>
      <c r="K219" s="510"/>
      <c r="L219" s="511"/>
      <c r="M219" s="512"/>
      <c r="N219" s="513"/>
      <c r="O219" s="513"/>
      <c r="P219" s="513"/>
      <c r="Q219" s="514"/>
      <c r="R219" s="515"/>
      <c r="S219" s="515"/>
      <c r="T219" s="515"/>
      <c r="U219" s="515"/>
      <c r="V219" s="515"/>
      <c r="W219" s="418"/>
      <c r="X219" s="419"/>
      <c r="Y219" s="421"/>
      <c r="Z219" s="158" t="str">
        <f>IFERROR(VLOOKUP(Y219,【参考】数式用!$A$3:$B$58, 2, FALSE), "")</f>
        <v/>
      </c>
      <c r="AA219" s="159"/>
      <c r="AC219" s="129" t="e">
        <f>VLOOKUP(Y219,【参考】数式用!$A$3:$O$58,15,FALSE)</f>
        <v>#N/A</v>
      </c>
    </row>
    <row r="220" spans="1:29" ht="33.950000000000003" customHeight="1">
      <c r="A220" s="133"/>
      <c r="B220" s="486">
        <f t="shared" si="2"/>
        <v>176</v>
      </c>
      <c r="C220" s="509"/>
      <c r="D220" s="510"/>
      <c r="E220" s="510"/>
      <c r="F220" s="510"/>
      <c r="G220" s="510"/>
      <c r="H220" s="510"/>
      <c r="I220" s="510"/>
      <c r="J220" s="510"/>
      <c r="K220" s="510"/>
      <c r="L220" s="511"/>
      <c r="M220" s="512"/>
      <c r="N220" s="513"/>
      <c r="O220" s="513"/>
      <c r="P220" s="513"/>
      <c r="Q220" s="514"/>
      <c r="R220" s="515"/>
      <c r="S220" s="515"/>
      <c r="T220" s="515"/>
      <c r="U220" s="515"/>
      <c r="V220" s="515"/>
      <c r="W220" s="418"/>
      <c r="X220" s="419"/>
      <c r="Y220" s="421"/>
      <c r="Z220" s="158" t="str">
        <f>IFERROR(VLOOKUP(Y220,【参考】数式用!$A$3:$B$58, 2, FALSE), "")</f>
        <v/>
      </c>
      <c r="AA220" s="159"/>
      <c r="AC220" s="129" t="e">
        <f>VLOOKUP(Y220,【参考】数式用!$A$3:$O$58,15,FALSE)</f>
        <v>#N/A</v>
      </c>
    </row>
    <row r="221" spans="1:29" ht="33.950000000000003" customHeight="1">
      <c r="A221" s="133"/>
      <c r="B221" s="486">
        <f t="shared" si="2"/>
        <v>177</v>
      </c>
      <c r="C221" s="509"/>
      <c r="D221" s="510"/>
      <c r="E221" s="510"/>
      <c r="F221" s="510"/>
      <c r="G221" s="510"/>
      <c r="H221" s="510"/>
      <c r="I221" s="510"/>
      <c r="J221" s="510"/>
      <c r="K221" s="510"/>
      <c r="L221" s="511"/>
      <c r="M221" s="512"/>
      <c r="N221" s="513"/>
      <c r="O221" s="513"/>
      <c r="P221" s="513"/>
      <c r="Q221" s="514"/>
      <c r="R221" s="515"/>
      <c r="S221" s="515"/>
      <c r="T221" s="515"/>
      <c r="U221" s="515"/>
      <c r="V221" s="515"/>
      <c r="W221" s="418"/>
      <c r="X221" s="419"/>
      <c r="Y221" s="421"/>
      <c r="Z221" s="158" t="str">
        <f>IFERROR(VLOOKUP(Y221,【参考】数式用!$A$3:$B$58, 2, FALSE), "")</f>
        <v/>
      </c>
      <c r="AA221" s="159"/>
      <c r="AC221" s="129" t="e">
        <f>VLOOKUP(Y221,【参考】数式用!$A$3:$O$58,15,FALSE)</f>
        <v>#N/A</v>
      </c>
    </row>
    <row r="222" spans="1:29" ht="33.950000000000003" customHeight="1">
      <c r="A222" s="133"/>
      <c r="B222" s="486">
        <f t="shared" si="2"/>
        <v>178</v>
      </c>
      <c r="C222" s="509"/>
      <c r="D222" s="510"/>
      <c r="E222" s="510"/>
      <c r="F222" s="510"/>
      <c r="G222" s="510"/>
      <c r="H222" s="510"/>
      <c r="I222" s="510"/>
      <c r="J222" s="510"/>
      <c r="K222" s="510"/>
      <c r="L222" s="511"/>
      <c r="M222" s="512"/>
      <c r="N222" s="513"/>
      <c r="O222" s="513"/>
      <c r="P222" s="513"/>
      <c r="Q222" s="514"/>
      <c r="R222" s="515"/>
      <c r="S222" s="515"/>
      <c r="T222" s="515"/>
      <c r="U222" s="515"/>
      <c r="V222" s="515"/>
      <c r="W222" s="418"/>
      <c r="X222" s="419"/>
      <c r="Y222" s="421"/>
      <c r="Z222" s="158" t="str">
        <f>IFERROR(VLOOKUP(Y222,【参考】数式用!$A$3:$B$58, 2, FALSE), "")</f>
        <v/>
      </c>
      <c r="AA222" s="159"/>
      <c r="AC222" s="129" t="e">
        <f>VLOOKUP(Y222,【参考】数式用!$A$3:$O$58,15,FALSE)</f>
        <v>#N/A</v>
      </c>
    </row>
    <row r="223" spans="1:29" ht="33.950000000000003" customHeight="1">
      <c r="A223" s="133"/>
      <c r="B223" s="486">
        <f t="shared" si="2"/>
        <v>179</v>
      </c>
      <c r="C223" s="509"/>
      <c r="D223" s="510"/>
      <c r="E223" s="510"/>
      <c r="F223" s="510"/>
      <c r="G223" s="510"/>
      <c r="H223" s="510"/>
      <c r="I223" s="510"/>
      <c r="J223" s="510"/>
      <c r="K223" s="510"/>
      <c r="L223" s="511"/>
      <c r="M223" s="512"/>
      <c r="N223" s="513"/>
      <c r="O223" s="513"/>
      <c r="P223" s="513"/>
      <c r="Q223" s="514"/>
      <c r="R223" s="515"/>
      <c r="S223" s="515"/>
      <c r="T223" s="515"/>
      <c r="U223" s="515"/>
      <c r="V223" s="515"/>
      <c r="W223" s="418"/>
      <c r="X223" s="419"/>
      <c r="Y223" s="421"/>
      <c r="Z223" s="158" t="str">
        <f>IFERROR(VLOOKUP(Y223,【参考】数式用!$A$3:$B$58, 2, FALSE), "")</f>
        <v/>
      </c>
      <c r="AA223" s="159"/>
      <c r="AC223" s="129" t="e">
        <f>VLOOKUP(Y223,【参考】数式用!$A$3:$O$58,15,FALSE)</f>
        <v>#N/A</v>
      </c>
    </row>
    <row r="224" spans="1:29" ht="33.950000000000003" customHeight="1">
      <c r="A224" s="133"/>
      <c r="B224" s="486">
        <f t="shared" si="2"/>
        <v>180</v>
      </c>
      <c r="C224" s="509"/>
      <c r="D224" s="510"/>
      <c r="E224" s="510"/>
      <c r="F224" s="510"/>
      <c r="G224" s="510"/>
      <c r="H224" s="510"/>
      <c r="I224" s="510"/>
      <c r="J224" s="510"/>
      <c r="K224" s="510"/>
      <c r="L224" s="511"/>
      <c r="M224" s="512"/>
      <c r="N224" s="513"/>
      <c r="O224" s="513"/>
      <c r="P224" s="513"/>
      <c r="Q224" s="514"/>
      <c r="R224" s="515"/>
      <c r="S224" s="515"/>
      <c r="T224" s="515"/>
      <c r="U224" s="515"/>
      <c r="V224" s="515"/>
      <c r="W224" s="418"/>
      <c r="X224" s="419"/>
      <c r="Y224" s="421"/>
      <c r="Z224" s="158" t="str">
        <f>IFERROR(VLOOKUP(Y224,【参考】数式用!$A$3:$B$58, 2, FALSE), "")</f>
        <v/>
      </c>
      <c r="AA224" s="159"/>
      <c r="AC224" s="129" t="e">
        <f>VLOOKUP(Y224,【参考】数式用!$A$3:$O$58,15,FALSE)</f>
        <v>#N/A</v>
      </c>
    </row>
    <row r="225" spans="1:29" ht="33.950000000000003" customHeight="1">
      <c r="A225" s="133"/>
      <c r="B225" s="486">
        <f t="shared" si="2"/>
        <v>181</v>
      </c>
      <c r="C225" s="509"/>
      <c r="D225" s="510"/>
      <c r="E225" s="510"/>
      <c r="F225" s="510"/>
      <c r="G225" s="510"/>
      <c r="H225" s="510"/>
      <c r="I225" s="510"/>
      <c r="J225" s="510"/>
      <c r="K225" s="510"/>
      <c r="L225" s="511"/>
      <c r="M225" s="512"/>
      <c r="N225" s="513"/>
      <c r="O225" s="513"/>
      <c r="P225" s="513"/>
      <c r="Q225" s="514"/>
      <c r="R225" s="515"/>
      <c r="S225" s="515"/>
      <c r="T225" s="515"/>
      <c r="U225" s="515"/>
      <c r="V225" s="515"/>
      <c r="W225" s="418"/>
      <c r="X225" s="419"/>
      <c r="Y225" s="421"/>
      <c r="Z225" s="158" t="str">
        <f>IFERROR(VLOOKUP(Y225,【参考】数式用!$A$3:$B$58, 2, FALSE), "")</f>
        <v/>
      </c>
      <c r="AA225" s="159"/>
      <c r="AC225" s="129" t="e">
        <f>VLOOKUP(Y225,【参考】数式用!$A$3:$O$58,15,FALSE)</f>
        <v>#N/A</v>
      </c>
    </row>
    <row r="226" spans="1:29" ht="33.950000000000003" customHeight="1">
      <c r="A226" s="133"/>
      <c r="B226" s="486">
        <f t="shared" si="2"/>
        <v>182</v>
      </c>
      <c r="C226" s="509"/>
      <c r="D226" s="510"/>
      <c r="E226" s="510"/>
      <c r="F226" s="510"/>
      <c r="G226" s="510"/>
      <c r="H226" s="510"/>
      <c r="I226" s="510"/>
      <c r="J226" s="510"/>
      <c r="K226" s="510"/>
      <c r="L226" s="511"/>
      <c r="M226" s="512"/>
      <c r="N226" s="513"/>
      <c r="O226" s="513"/>
      <c r="P226" s="513"/>
      <c r="Q226" s="514"/>
      <c r="R226" s="515"/>
      <c r="S226" s="515"/>
      <c r="T226" s="515"/>
      <c r="U226" s="515"/>
      <c r="V226" s="515"/>
      <c r="W226" s="418"/>
      <c r="X226" s="419"/>
      <c r="Y226" s="421"/>
      <c r="Z226" s="158" t="str">
        <f>IFERROR(VLOOKUP(Y226,【参考】数式用!$A$3:$B$58, 2, FALSE), "")</f>
        <v/>
      </c>
      <c r="AA226" s="159"/>
      <c r="AC226" s="129" t="e">
        <f>VLOOKUP(Y226,【参考】数式用!$A$3:$O$58,15,FALSE)</f>
        <v>#N/A</v>
      </c>
    </row>
    <row r="227" spans="1:29" ht="33.950000000000003" customHeight="1">
      <c r="A227" s="133"/>
      <c r="B227" s="486">
        <f t="shared" si="2"/>
        <v>183</v>
      </c>
      <c r="C227" s="509"/>
      <c r="D227" s="510"/>
      <c r="E227" s="510"/>
      <c r="F227" s="510"/>
      <c r="G227" s="510"/>
      <c r="H227" s="510"/>
      <c r="I227" s="510"/>
      <c r="J227" s="510"/>
      <c r="K227" s="510"/>
      <c r="L227" s="511"/>
      <c r="M227" s="512"/>
      <c r="N227" s="513"/>
      <c r="O227" s="513"/>
      <c r="P227" s="513"/>
      <c r="Q227" s="514"/>
      <c r="R227" s="515"/>
      <c r="S227" s="515"/>
      <c r="T227" s="515"/>
      <c r="U227" s="515"/>
      <c r="V227" s="515"/>
      <c r="W227" s="418"/>
      <c r="X227" s="419"/>
      <c r="Y227" s="421"/>
      <c r="Z227" s="158" t="str">
        <f>IFERROR(VLOOKUP(Y227,【参考】数式用!$A$3:$B$58, 2, FALSE), "")</f>
        <v/>
      </c>
      <c r="AA227" s="159"/>
      <c r="AC227" s="129" t="e">
        <f>VLOOKUP(Y227,【参考】数式用!$A$3:$O$58,15,FALSE)</f>
        <v>#N/A</v>
      </c>
    </row>
    <row r="228" spans="1:29" ht="33.950000000000003" customHeight="1">
      <c r="A228" s="133"/>
      <c r="B228" s="486">
        <f t="shared" si="2"/>
        <v>184</v>
      </c>
      <c r="C228" s="509"/>
      <c r="D228" s="510"/>
      <c r="E228" s="510"/>
      <c r="F228" s="510"/>
      <c r="G228" s="510"/>
      <c r="H228" s="510"/>
      <c r="I228" s="510"/>
      <c r="J228" s="510"/>
      <c r="K228" s="510"/>
      <c r="L228" s="511"/>
      <c r="M228" s="512"/>
      <c r="N228" s="513"/>
      <c r="O228" s="513"/>
      <c r="P228" s="513"/>
      <c r="Q228" s="514"/>
      <c r="R228" s="515"/>
      <c r="S228" s="515"/>
      <c r="T228" s="515"/>
      <c r="U228" s="515"/>
      <c r="V228" s="515"/>
      <c r="W228" s="418"/>
      <c r="X228" s="419"/>
      <c r="Y228" s="421"/>
      <c r="Z228" s="158" t="str">
        <f>IFERROR(VLOOKUP(Y228,【参考】数式用!$A$3:$B$58, 2, FALSE), "")</f>
        <v/>
      </c>
      <c r="AA228" s="159"/>
      <c r="AC228" s="129" t="e">
        <f>VLOOKUP(Y228,【参考】数式用!$A$3:$O$58,15,FALSE)</f>
        <v>#N/A</v>
      </c>
    </row>
    <row r="229" spans="1:29" ht="33.950000000000003" customHeight="1">
      <c r="A229" s="133"/>
      <c r="B229" s="486">
        <f t="shared" si="2"/>
        <v>185</v>
      </c>
      <c r="C229" s="509"/>
      <c r="D229" s="510"/>
      <c r="E229" s="510"/>
      <c r="F229" s="510"/>
      <c r="G229" s="510"/>
      <c r="H229" s="510"/>
      <c r="I229" s="510"/>
      <c r="J229" s="510"/>
      <c r="K229" s="510"/>
      <c r="L229" s="511"/>
      <c r="M229" s="512"/>
      <c r="N229" s="513"/>
      <c r="O229" s="513"/>
      <c r="P229" s="513"/>
      <c r="Q229" s="514"/>
      <c r="R229" s="515"/>
      <c r="S229" s="515"/>
      <c r="T229" s="515"/>
      <c r="U229" s="515"/>
      <c r="V229" s="515"/>
      <c r="W229" s="418"/>
      <c r="X229" s="419"/>
      <c r="Y229" s="421"/>
      <c r="Z229" s="158" t="str">
        <f>IFERROR(VLOOKUP(Y229,【参考】数式用!$A$3:$B$58, 2, FALSE), "")</f>
        <v/>
      </c>
      <c r="AA229" s="159"/>
      <c r="AC229" s="129" t="e">
        <f>VLOOKUP(Y229,【参考】数式用!$A$3:$O$58,15,FALSE)</f>
        <v>#N/A</v>
      </c>
    </row>
    <row r="230" spans="1:29" ht="33.950000000000003" customHeight="1">
      <c r="A230" s="133"/>
      <c r="B230" s="486">
        <f t="shared" si="2"/>
        <v>186</v>
      </c>
      <c r="C230" s="509"/>
      <c r="D230" s="510"/>
      <c r="E230" s="510"/>
      <c r="F230" s="510"/>
      <c r="G230" s="510"/>
      <c r="H230" s="510"/>
      <c r="I230" s="510"/>
      <c r="J230" s="510"/>
      <c r="K230" s="510"/>
      <c r="L230" s="511"/>
      <c r="M230" s="512"/>
      <c r="N230" s="513"/>
      <c r="O230" s="513"/>
      <c r="P230" s="513"/>
      <c r="Q230" s="514"/>
      <c r="R230" s="515"/>
      <c r="S230" s="515"/>
      <c r="T230" s="515"/>
      <c r="U230" s="515"/>
      <c r="V230" s="515"/>
      <c r="W230" s="418"/>
      <c r="X230" s="419"/>
      <c r="Y230" s="421"/>
      <c r="Z230" s="158" t="str">
        <f>IFERROR(VLOOKUP(Y230,【参考】数式用!$A$3:$B$58, 2, FALSE), "")</f>
        <v/>
      </c>
      <c r="AA230" s="159"/>
      <c r="AC230" s="129" t="e">
        <f>VLOOKUP(Y230,【参考】数式用!$A$3:$O$58,15,FALSE)</f>
        <v>#N/A</v>
      </c>
    </row>
    <row r="231" spans="1:29" ht="33.950000000000003" customHeight="1">
      <c r="A231" s="133"/>
      <c r="B231" s="486">
        <f t="shared" si="2"/>
        <v>187</v>
      </c>
      <c r="C231" s="509"/>
      <c r="D231" s="510"/>
      <c r="E231" s="510"/>
      <c r="F231" s="510"/>
      <c r="G231" s="510"/>
      <c r="H231" s="510"/>
      <c r="I231" s="510"/>
      <c r="J231" s="510"/>
      <c r="K231" s="510"/>
      <c r="L231" s="511"/>
      <c r="M231" s="512"/>
      <c r="N231" s="513"/>
      <c r="O231" s="513"/>
      <c r="P231" s="513"/>
      <c r="Q231" s="514"/>
      <c r="R231" s="515"/>
      <c r="S231" s="515"/>
      <c r="T231" s="515"/>
      <c r="U231" s="515"/>
      <c r="V231" s="515"/>
      <c r="W231" s="418"/>
      <c r="X231" s="419"/>
      <c r="Y231" s="421"/>
      <c r="Z231" s="158" t="str">
        <f>IFERROR(VLOOKUP(Y231,【参考】数式用!$A$3:$B$58, 2, FALSE), "")</f>
        <v/>
      </c>
      <c r="AA231" s="159"/>
      <c r="AC231" s="129" t="e">
        <f>VLOOKUP(Y231,【参考】数式用!$A$3:$O$58,15,FALSE)</f>
        <v>#N/A</v>
      </c>
    </row>
    <row r="232" spans="1:29" ht="33.950000000000003" customHeight="1">
      <c r="A232" s="133"/>
      <c r="B232" s="486">
        <f t="shared" si="2"/>
        <v>188</v>
      </c>
      <c r="C232" s="509"/>
      <c r="D232" s="510"/>
      <c r="E232" s="510"/>
      <c r="F232" s="510"/>
      <c r="G232" s="510"/>
      <c r="H232" s="510"/>
      <c r="I232" s="510"/>
      <c r="J232" s="510"/>
      <c r="K232" s="510"/>
      <c r="L232" s="511"/>
      <c r="M232" s="512"/>
      <c r="N232" s="513"/>
      <c r="O232" s="513"/>
      <c r="P232" s="513"/>
      <c r="Q232" s="514"/>
      <c r="R232" s="515"/>
      <c r="S232" s="515"/>
      <c r="T232" s="515"/>
      <c r="U232" s="515"/>
      <c r="V232" s="515"/>
      <c r="W232" s="418"/>
      <c r="X232" s="419"/>
      <c r="Y232" s="421"/>
      <c r="Z232" s="158" t="str">
        <f>IFERROR(VLOOKUP(Y232,【参考】数式用!$A$3:$B$58, 2, FALSE), "")</f>
        <v/>
      </c>
      <c r="AA232" s="159"/>
      <c r="AC232" s="129" t="e">
        <f>VLOOKUP(Y232,【参考】数式用!$A$3:$O$58,15,FALSE)</f>
        <v>#N/A</v>
      </c>
    </row>
    <row r="233" spans="1:29" ht="33.950000000000003" customHeight="1">
      <c r="A233" s="133"/>
      <c r="B233" s="486">
        <f t="shared" si="2"/>
        <v>189</v>
      </c>
      <c r="C233" s="509"/>
      <c r="D233" s="510"/>
      <c r="E233" s="510"/>
      <c r="F233" s="510"/>
      <c r="G233" s="510"/>
      <c r="H233" s="510"/>
      <c r="I233" s="510"/>
      <c r="J233" s="510"/>
      <c r="K233" s="510"/>
      <c r="L233" s="511"/>
      <c r="M233" s="512"/>
      <c r="N233" s="513"/>
      <c r="O233" s="513"/>
      <c r="P233" s="513"/>
      <c r="Q233" s="514"/>
      <c r="R233" s="515"/>
      <c r="S233" s="515"/>
      <c r="T233" s="515"/>
      <c r="U233" s="515"/>
      <c r="V233" s="515"/>
      <c r="W233" s="418"/>
      <c r="X233" s="419"/>
      <c r="Y233" s="421"/>
      <c r="Z233" s="158" t="str">
        <f>IFERROR(VLOOKUP(Y233,【参考】数式用!$A$3:$B$58, 2, FALSE), "")</f>
        <v/>
      </c>
      <c r="AA233" s="159"/>
      <c r="AC233" s="129" t="e">
        <f>VLOOKUP(Y233,【参考】数式用!$A$3:$O$58,15,FALSE)</f>
        <v>#N/A</v>
      </c>
    </row>
    <row r="234" spans="1:29" ht="33.950000000000003" customHeight="1">
      <c r="A234" s="133"/>
      <c r="B234" s="486">
        <f t="shared" si="2"/>
        <v>190</v>
      </c>
      <c r="C234" s="509"/>
      <c r="D234" s="510"/>
      <c r="E234" s="510"/>
      <c r="F234" s="510"/>
      <c r="G234" s="510"/>
      <c r="H234" s="510"/>
      <c r="I234" s="510"/>
      <c r="J234" s="510"/>
      <c r="K234" s="510"/>
      <c r="L234" s="511"/>
      <c r="M234" s="512"/>
      <c r="N234" s="513"/>
      <c r="O234" s="513"/>
      <c r="P234" s="513"/>
      <c r="Q234" s="514"/>
      <c r="R234" s="515"/>
      <c r="S234" s="515"/>
      <c r="T234" s="515"/>
      <c r="U234" s="515"/>
      <c r="V234" s="515"/>
      <c r="W234" s="418"/>
      <c r="X234" s="419"/>
      <c r="Y234" s="421"/>
      <c r="Z234" s="158" t="str">
        <f>IFERROR(VLOOKUP(Y234,【参考】数式用!$A$3:$B$58, 2, FALSE), "")</f>
        <v/>
      </c>
      <c r="AA234" s="159"/>
      <c r="AC234" s="129" t="e">
        <f>VLOOKUP(Y234,【参考】数式用!$A$3:$O$58,15,FALSE)</f>
        <v>#N/A</v>
      </c>
    </row>
    <row r="235" spans="1:29" ht="33.950000000000003" customHeight="1">
      <c r="A235" s="133"/>
      <c r="B235" s="486">
        <f t="shared" si="2"/>
        <v>191</v>
      </c>
      <c r="C235" s="509"/>
      <c r="D235" s="510"/>
      <c r="E235" s="510"/>
      <c r="F235" s="510"/>
      <c r="G235" s="510"/>
      <c r="H235" s="510"/>
      <c r="I235" s="510"/>
      <c r="J235" s="510"/>
      <c r="K235" s="510"/>
      <c r="L235" s="511"/>
      <c r="M235" s="512"/>
      <c r="N235" s="513"/>
      <c r="O235" s="513"/>
      <c r="P235" s="513"/>
      <c r="Q235" s="514"/>
      <c r="R235" s="515"/>
      <c r="S235" s="515"/>
      <c r="T235" s="515"/>
      <c r="U235" s="515"/>
      <c r="V235" s="515"/>
      <c r="W235" s="418"/>
      <c r="X235" s="419"/>
      <c r="Y235" s="421"/>
      <c r="Z235" s="158" t="str">
        <f>IFERROR(VLOOKUP(Y235,【参考】数式用!$A$3:$B$58, 2, FALSE), "")</f>
        <v/>
      </c>
      <c r="AA235" s="159"/>
      <c r="AC235" s="129" t="e">
        <f>VLOOKUP(Y235,【参考】数式用!$A$3:$O$58,15,FALSE)</f>
        <v>#N/A</v>
      </c>
    </row>
    <row r="236" spans="1:29" ht="33.950000000000003" customHeight="1">
      <c r="A236" s="133"/>
      <c r="B236" s="486">
        <f t="shared" si="2"/>
        <v>192</v>
      </c>
      <c r="C236" s="509"/>
      <c r="D236" s="510"/>
      <c r="E236" s="510"/>
      <c r="F236" s="510"/>
      <c r="G236" s="510"/>
      <c r="H236" s="510"/>
      <c r="I236" s="510"/>
      <c r="J236" s="510"/>
      <c r="K236" s="510"/>
      <c r="L236" s="511"/>
      <c r="M236" s="512"/>
      <c r="N236" s="513"/>
      <c r="O236" s="513"/>
      <c r="P236" s="513"/>
      <c r="Q236" s="514"/>
      <c r="R236" s="515"/>
      <c r="S236" s="515"/>
      <c r="T236" s="515"/>
      <c r="U236" s="515"/>
      <c r="V236" s="515"/>
      <c r="W236" s="418"/>
      <c r="X236" s="419"/>
      <c r="Y236" s="421"/>
      <c r="Z236" s="158" t="str">
        <f>IFERROR(VLOOKUP(Y236,【参考】数式用!$A$3:$B$58, 2, FALSE), "")</f>
        <v/>
      </c>
      <c r="AA236" s="159"/>
      <c r="AC236" s="129" t="e">
        <f>VLOOKUP(Y236,【参考】数式用!$A$3:$O$58,15,FALSE)</f>
        <v>#N/A</v>
      </c>
    </row>
    <row r="237" spans="1:29" ht="33.950000000000003" customHeight="1">
      <c r="A237" s="133"/>
      <c r="B237" s="486">
        <f t="shared" si="2"/>
        <v>193</v>
      </c>
      <c r="C237" s="509"/>
      <c r="D237" s="510"/>
      <c r="E237" s="510"/>
      <c r="F237" s="510"/>
      <c r="G237" s="510"/>
      <c r="H237" s="510"/>
      <c r="I237" s="510"/>
      <c r="J237" s="510"/>
      <c r="K237" s="510"/>
      <c r="L237" s="511"/>
      <c r="M237" s="512"/>
      <c r="N237" s="513"/>
      <c r="O237" s="513"/>
      <c r="P237" s="513"/>
      <c r="Q237" s="514"/>
      <c r="R237" s="515"/>
      <c r="S237" s="515"/>
      <c r="T237" s="515"/>
      <c r="U237" s="515"/>
      <c r="V237" s="515"/>
      <c r="W237" s="418"/>
      <c r="X237" s="419"/>
      <c r="Y237" s="421"/>
      <c r="Z237" s="158" t="str">
        <f>IFERROR(VLOOKUP(Y237,【参考】数式用!$A$3:$B$58, 2, FALSE), "")</f>
        <v/>
      </c>
      <c r="AA237" s="159"/>
      <c r="AC237" s="129" t="e">
        <f>VLOOKUP(Y237,【参考】数式用!$A$3:$O$58,15,FALSE)</f>
        <v>#N/A</v>
      </c>
    </row>
    <row r="238" spans="1:29" ht="33.950000000000003" customHeight="1">
      <c r="A238" s="133"/>
      <c r="B238" s="486">
        <f t="shared" si="2"/>
        <v>194</v>
      </c>
      <c r="C238" s="509"/>
      <c r="D238" s="510"/>
      <c r="E238" s="510"/>
      <c r="F238" s="510"/>
      <c r="G238" s="510"/>
      <c r="H238" s="510"/>
      <c r="I238" s="510"/>
      <c r="J238" s="510"/>
      <c r="K238" s="510"/>
      <c r="L238" s="511"/>
      <c r="M238" s="512"/>
      <c r="N238" s="513"/>
      <c r="O238" s="513"/>
      <c r="P238" s="513"/>
      <c r="Q238" s="514"/>
      <c r="R238" s="515"/>
      <c r="S238" s="515"/>
      <c r="T238" s="515"/>
      <c r="U238" s="515"/>
      <c r="V238" s="515"/>
      <c r="W238" s="418"/>
      <c r="X238" s="419"/>
      <c r="Y238" s="421"/>
      <c r="Z238" s="158" t="str">
        <f>IFERROR(VLOOKUP(Y238,【参考】数式用!$A$3:$B$58, 2, FALSE), "")</f>
        <v/>
      </c>
      <c r="AA238" s="159"/>
      <c r="AC238" s="129" t="e">
        <f>VLOOKUP(Y238,【参考】数式用!$A$3:$O$58,15,FALSE)</f>
        <v>#N/A</v>
      </c>
    </row>
    <row r="239" spans="1:29" ht="33.950000000000003" customHeight="1">
      <c r="A239" s="133"/>
      <c r="B239" s="486">
        <f t="shared" ref="B239:B302" si="3">B238+1</f>
        <v>195</v>
      </c>
      <c r="C239" s="509"/>
      <c r="D239" s="510"/>
      <c r="E239" s="510"/>
      <c r="F239" s="510"/>
      <c r="G239" s="510"/>
      <c r="H239" s="510"/>
      <c r="I239" s="510"/>
      <c r="J239" s="510"/>
      <c r="K239" s="510"/>
      <c r="L239" s="511"/>
      <c r="M239" s="512"/>
      <c r="N239" s="513"/>
      <c r="O239" s="513"/>
      <c r="P239" s="513"/>
      <c r="Q239" s="514"/>
      <c r="R239" s="515"/>
      <c r="S239" s="515"/>
      <c r="T239" s="515"/>
      <c r="U239" s="515"/>
      <c r="V239" s="515"/>
      <c r="W239" s="418"/>
      <c r="X239" s="419"/>
      <c r="Y239" s="421"/>
      <c r="Z239" s="158" t="str">
        <f>IFERROR(VLOOKUP(Y239,【参考】数式用!$A$3:$B$58, 2, FALSE), "")</f>
        <v/>
      </c>
      <c r="AA239" s="159"/>
      <c r="AC239" s="129" t="e">
        <f>VLOOKUP(Y239,【参考】数式用!$A$3:$O$58,15,FALSE)</f>
        <v>#N/A</v>
      </c>
    </row>
    <row r="240" spans="1:29" ht="33.950000000000003" customHeight="1">
      <c r="A240" s="133"/>
      <c r="B240" s="486">
        <f t="shared" si="3"/>
        <v>196</v>
      </c>
      <c r="C240" s="509"/>
      <c r="D240" s="510"/>
      <c r="E240" s="510"/>
      <c r="F240" s="510"/>
      <c r="G240" s="510"/>
      <c r="H240" s="510"/>
      <c r="I240" s="510"/>
      <c r="J240" s="510"/>
      <c r="K240" s="510"/>
      <c r="L240" s="511"/>
      <c r="M240" s="512"/>
      <c r="N240" s="513"/>
      <c r="O240" s="513"/>
      <c r="P240" s="513"/>
      <c r="Q240" s="514"/>
      <c r="R240" s="515"/>
      <c r="S240" s="515"/>
      <c r="T240" s="515"/>
      <c r="U240" s="515"/>
      <c r="V240" s="515"/>
      <c r="W240" s="418"/>
      <c r="X240" s="419"/>
      <c r="Y240" s="421"/>
      <c r="Z240" s="158" t="str">
        <f>IFERROR(VLOOKUP(Y240,【参考】数式用!$A$3:$B$58, 2, FALSE), "")</f>
        <v/>
      </c>
      <c r="AA240" s="159"/>
      <c r="AC240" s="129" t="e">
        <f>VLOOKUP(Y240,【参考】数式用!$A$3:$O$58,15,FALSE)</f>
        <v>#N/A</v>
      </c>
    </row>
    <row r="241" spans="1:29" ht="33.950000000000003" customHeight="1">
      <c r="A241" s="133"/>
      <c r="B241" s="486">
        <f t="shared" si="3"/>
        <v>197</v>
      </c>
      <c r="C241" s="509"/>
      <c r="D241" s="510"/>
      <c r="E241" s="510"/>
      <c r="F241" s="510"/>
      <c r="G241" s="510"/>
      <c r="H241" s="510"/>
      <c r="I241" s="510"/>
      <c r="J241" s="510"/>
      <c r="K241" s="510"/>
      <c r="L241" s="511"/>
      <c r="M241" s="512"/>
      <c r="N241" s="513"/>
      <c r="O241" s="513"/>
      <c r="P241" s="513"/>
      <c r="Q241" s="514"/>
      <c r="R241" s="515"/>
      <c r="S241" s="515"/>
      <c r="T241" s="515"/>
      <c r="U241" s="515"/>
      <c r="V241" s="515"/>
      <c r="W241" s="418"/>
      <c r="X241" s="419"/>
      <c r="Y241" s="421"/>
      <c r="Z241" s="158" t="str">
        <f>IFERROR(VLOOKUP(Y241,【参考】数式用!$A$3:$B$58, 2, FALSE), "")</f>
        <v/>
      </c>
      <c r="AA241" s="159"/>
      <c r="AC241" s="129" t="e">
        <f>VLOOKUP(Y241,【参考】数式用!$A$3:$O$58,15,FALSE)</f>
        <v>#N/A</v>
      </c>
    </row>
    <row r="242" spans="1:29" ht="33.950000000000003" customHeight="1">
      <c r="A242" s="133"/>
      <c r="B242" s="486">
        <f t="shared" si="3"/>
        <v>198</v>
      </c>
      <c r="C242" s="509"/>
      <c r="D242" s="510"/>
      <c r="E242" s="510"/>
      <c r="F242" s="510"/>
      <c r="G242" s="510"/>
      <c r="H242" s="510"/>
      <c r="I242" s="510"/>
      <c r="J242" s="510"/>
      <c r="K242" s="510"/>
      <c r="L242" s="511"/>
      <c r="M242" s="512"/>
      <c r="N242" s="513"/>
      <c r="O242" s="513"/>
      <c r="P242" s="513"/>
      <c r="Q242" s="514"/>
      <c r="R242" s="515"/>
      <c r="S242" s="515"/>
      <c r="T242" s="515"/>
      <c r="U242" s="515"/>
      <c r="V242" s="515"/>
      <c r="W242" s="418"/>
      <c r="X242" s="419"/>
      <c r="Y242" s="421"/>
      <c r="Z242" s="158" t="str">
        <f>IFERROR(VLOOKUP(Y242,【参考】数式用!$A$3:$B$58, 2, FALSE), "")</f>
        <v/>
      </c>
      <c r="AA242" s="159"/>
      <c r="AC242" s="129" t="e">
        <f>VLOOKUP(Y242,【参考】数式用!$A$3:$O$58,15,FALSE)</f>
        <v>#N/A</v>
      </c>
    </row>
    <row r="243" spans="1:29" ht="33.950000000000003" customHeight="1">
      <c r="A243" s="133"/>
      <c r="B243" s="486">
        <f t="shared" si="3"/>
        <v>199</v>
      </c>
      <c r="C243" s="509"/>
      <c r="D243" s="510"/>
      <c r="E243" s="510"/>
      <c r="F243" s="510"/>
      <c r="G243" s="510"/>
      <c r="H243" s="510"/>
      <c r="I243" s="510"/>
      <c r="J243" s="510"/>
      <c r="K243" s="510"/>
      <c r="L243" s="511"/>
      <c r="M243" s="512"/>
      <c r="N243" s="513"/>
      <c r="O243" s="513"/>
      <c r="P243" s="513"/>
      <c r="Q243" s="514"/>
      <c r="R243" s="515"/>
      <c r="S243" s="515"/>
      <c r="T243" s="515"/>
      <c r="U243" s="515"/>
      <c r="V243" s="515"/>
      <c r="W243" s="418"/>
      <c r="X243" s="419"/>
      <c r="Y243" s="421"/>
      <c r="Z243" s="158" t="str">
        <f>IFERROR(VLOOKUP(Y243,【参考】数式用!$A$3:$B$58, 2, FALSE), "")</f>
        <v/>
      </c>
      <c r="AA243" s="159"/>
      <c r="AC243" s="129" t="e">
        <f>VLOOKUP(Y243,【参考】数式用!$A$3:$O$58,15,FALSE)</f>
        <v>#N/A</v>
      </c>
    </row>
    <row r="244" spans="1:29" ht="33.950000000000003" customHeight="1">
      <c r="A244" s="133"/>
      <c r="B244" s="486">
        <f t="shared" si="3"/>
        <v>200</v>
      </c>
      <c r="C244" s="509"/>
      <c r="D244" s="510"/>
      <c r="E244" s="510"/>
      <c r="F244" s="510"/>
      <c r="G244" s="510"/>
      <c r="H244" s="510"/>
      <c r="I244" s="510"/>
      <c r="J244" s="510"/>
      <c r="K244" s="510"/>
      <c r="L244" s="511"/>
      <c r="M244" s="512"/>
      <c r="N244" s="513"/>
      <c r="O244" s="513"/>
      <c r="P244" s="513"/>
      <c r="Q244" s="514"/>
      <c r="R244" s="515"/>
      <c r="S244" s="515"/>
      <c r="T244" s="515"/>
      <c r="U244" s="515"/>
      <c r="V244" s="515"/>
      <c r="W244" s="418"/>
      <c r="X244" s="419"/>
      <c r="Y244" s="421"/>
      <c r="Z244" s="158" t="str">
        <f>IFERROR(VLOOKUP(Y244,【参考】数式用!$A$3:$B$58, 2, FALSE), "")</f>
        <v/>
      </c>
      <c r="AA244" s="159"/>
      <c r="AC244" s="129" t="e">
        <f>VLOOKUP(Y244,【参考】数式用!$A$3:$O$58,15,FALSE)</f>
        <v>#N/A</v>
      </c>
    </row>
    <row r="245" spans="1:29" ht="33.950000000000003" customHeight="1">
      <c r="A245" s="133"/>
      <c r="B245" s="486">
        <f t="shared" si="3"/>
        <v>201</v>
      </c>
      <c r="C245" s="509"/>
      <c r="D245" s="510"/>
      <c r="E245" s="510"/>
      <c r="F245" s="510"/>
      <c r="G245" s="510"/>
      <c r="H245" s="510"/>
      <c r="I245" s="510"/>
      <c r="J245" s="510"/>
      <c r="K245" s="510"/>
      <c r="L245" s="511"/>
      <c r="M245" s="512"/>
      <c r="N245" s="513"/>
      <c r="O245" s="513"/>
      <c r="P245" s="513"/>
      <c r="Q245" s="514"/>
      <c r="R245" s="515"/>
      <c r="S245" s="515"/>
      <c r="T245" s="515"/>
      <c r="U245" s="515"/>
      <c r="V245" s="515"/>
      <c r="W245" s="418"/>
      <c r="X245" s="419"/>
      <c r="Y245" s="421"/>
      <c r="Z245" s="158" t="str">
        <f>IFERROR(VLOOKUP(Y245,【参考】数式用!$A$3:$B$58, 2, FALSE), "")</f>
        <v/>
      </c>
      <c r="AA245" s="159"/>
      <c r="AC245" s="129" t="e">
        <f>VLOOKUP(Y245,【参考】数式用!$A$3:$O$58,15,FALSE)</f>
        <v>#N/A</v>
      </c>
    </row>
    <row r="246" spans="1:29" ht="33.950000000000003" customHeight="1">
      <c r="A246" s="133"/>
      <c r="B246" s="486">
        <f t="shared" si="3"/>
        <v>202</v>
      </c>
      <c r="C246" s="509"/>
      <c r="D246" s="510"/>
      <c r="E246" s="510"/>
      <c r="F246" s="510"/>
      <c r="G246" s="510"/>
      <c r="H246" s="510"/>
      <c r="I246" s="510"/>
      <c r="J246" s="510"/>
      <c r="K246" s="510"/>
      <c r="L246" s="511"/>
      <c r="M246" s="512"/>
      <c r="N246" s="513"/>
      <c r="O246" s="513"/>
      <c r="P246" s="513"/>
      <c r="Q246" s="514"/>
      <c r="R246" s="515"/>
      <c r="S246" s="515"/>
      <c r="T246" s="515"/>
      <c r="U246" s="515"/>
      <c r="V246" s="515"/>
      <c r="W246" s="418"/>
      <c r="X246" s="419"/>
      <c r="Y246" s="421"/>
      <c r="Z246" s="158" t="str">
        <f>IFERROR(VLOOKUP(Y246,【参考】数式用!$A$3:$B$58, 2, FALSE), "")</f>
        <v/>
      </c>
      <c r="AA246" s="159"/>
      <c r="AC246" s="129" t="e">
        <f>VLOOKUP(Y246,【参考】数式用!$A$3:$O$58,15,FALSE)</f>
        <v>#N/A</v>
      </c>
    </row>
    <row r="247" spans="1:29" ht="33.950000000000003" customHeight="1">
      <c r="A247" s="133"/>
      <c r="B247" s="486">
        <f t="shared" si="3"/>
        <v>203</v>
      </c>
      <c r="C247" s="509"/>
      <c r="D247" s="510"/>
      <c r="E247" s="510"/>
      <c r="F247" s="510"/>
      <c r="G247" s="510"/>
      <c r="H247" s="510"/>
      <c r="I247" s="510"/>
      <c r="J247" s="510"/>
      <c r="K247" s="510"/>
      <c r="L247" s="511"/>
      <c r="M247" s="512"/>
      <c r="N247" s="513"/>
      <c r="O247" s="513"/>
      <c r="P247" s="513"/>
      <c r="Q247" s="514"/>
      <c r="R247" s="515"/>
      <c r="S247" s="515"/>
      <c r="T247" s="515"/>
      <c r="U247" s="515"/>
      <c r="V247" s="515"/>
      <c r="W247" s="418"/>
      <c r="X247" s="419"/>
      <c r="Y247" s="421"/>
      <c r="Z247" s="158" t="str">
        <f>IFERROR(VLOOKUP(Y247,【参考】数式用!$A$3:$B$58, 2, FALSE), "")</f>
        <v/>
      </c>
      <c r="AA247" s="159"/>
      <c r="AC247" s="129" t="e">
        <f>VLOOKUP(Y247,【参考】数式用!$A$3:$O$58,15,FALSE)</f>
        <v>#N/A</v>
      </c>
    </row>
    <row r="248" spans="1:29" ht="33.950000000000003" customHeight="1">
      <c r="A248" s="133"/>
      <c r="B248" s="486">
        <f t="shared" si="3"/>
        <v>204</v>
      </c>
      <c r="C248" s="509"/>
      <c r="D248" s="510"/>
      <c r="E248" s="510"/>
      <c r="F248" s="510"/>
      <c r="G248" s="510"/>
      <c r="H248" s="510"/>
      <c r="I248" s="510"/>
      <c r="J248" s="510"/>
      <c r="K248" s="510"/>
      <c r="L248" s="511"/>
      <c r="M248" s="512"/>
      <c r="N248" s="513"/>
      <c r="O248" s="513"/>
      <c r="P248" s="513"/>
      <c r="Q248" s="514"/>
      <c r="R248" s="515"/>
      <c r="S248" s="515"/>
      <c r="T248" s="515"/>
      <c r="U248" s="515"/>
      <c r="V248" s="515"/>
      <c r="W248" s="418"/>
      <c r="X248" s="419"/>
      <c r="Y248" s="421"/>
      <c r="Z248" s="158" t="str">
        <f>IFERROR(VLOOKUP(Y248,【参考】数式用!$A$3:$B$58, 2, FALSE), "")</f>
        <v/>
      </c>
      <c r="AA248" s="159"/>
      <c r="AC248" s="129" t="e">
        <f>VLOOKUP(Y248,【参考】数式用!$A$3:$O$58,15,FALSE)</f>
        <v>#N/A</v>
      </c>
    </row>
    <row r="249" spans="1:29" ht="33.950000000000003" customHeight="1">
      <c r="A249" s="133"/>
      <c r="B249" s="486">
        <f t="shared" si="3"/>
        <v>205</v>
      </c>
      <c r="C249" s="509"/>
      <c r="D249" s="510"/>
      <c r="E249" s="510"/>
      <c r="F249" s="510"/>
      <c r="G249" s="510"/>
      <c r="H249" s="510"/>
      <c r="I249" s="510"/>
      <c r="J249" s="510"/>
      <c r="K249" s="510"/>
      <c r="L249" s="511"/>
      <c r="M249" s="512"/>
      <c r="N249" s="513"/>
      <c r="O249" s="513"/>
      <c r="P249" s="513"/>
      <c r="Q249" s="514"/>
      <c r="R249" s="515"/>
      <c r="S249" s="515"/>
      <c r="T249" s="515"/>
      <c r="U249" s="515"/>
      <c r="V249" s="515"/>
      <c r="W249" s="418"/>
      <c r="X249" s="419"/>
      <c r="Y249" s="421"/>
      <c r="Z249" s="158" t="str">
        <f>IFERROR(VLOOKUP(Y249,【参考】数式用!$A$3:$B$58, 2, FALSE), "")</f>
        <v/>
      </c>
      <c r="AA249" s="159"/>
      <c r="AC249" s="129" t="e">
        <f>VLOOKUP(Y249,【参考】数式用!$A$3:$O$58,15,FALSE)</f>
        <v>#N/A</v>
      </c>
    </row>
    <row r="250" spans="1:29" ht="33.950000000000003" customHeight="1">
      <c r="A250" s="133"/>
      <c r="B250" s="486">
        <f t="shared" si="3"/>
        <v>206</v>
      </c>
      <c r="C250" s="509"/>
      <c r="D250" s="510"/>
      <c r="E250" s="510"/>
      <c r="F250" s="510"/>
      <c r="G250" s="510"/>
      <c r="H250" s="510"/>
      <c r="I250" s="510"/>
      <c r="J250" s="510"/>
      <c r="K250" s="510"/>
      <c r="L250" s="511"/>
      <c r="M250" s="512"/>
      <c r="N250" s="513"/>
      <c r="O250" s="513"/>
      <c r="P250" s="513"/>
      <c r="Q250" s="514"/>
      <c r="R250" s="515"/>
      <c r="S250" s="515"/>
      <c r="T250" s="515"/>
      <c r="U250" s="515"/>
      <c r="V250" s="515"/>
      <c r="W250" s="418"/>
      <c r="X250" s="419"/>
      <c r="Y250" s="421"/>
      <c r="Z250" s="158" t="str">
        <f>IFERROR(VLOOKUP(Y250,【参考】数式用!$A$3:$B$58, 2, FALSE), "")</f>
        <v/>
      </c>
      <c r="AA250" s="159"/>
      <c r="AC250" s="129" t="e">
        <f>VLOOKUP(Y250,【参考】数式用!$A$3:$O$58,15,FALSE)</f>
        <v>#N/A</v>
      </c>
    </row>
    <row r="251" spans="1:29" ht="33.950000000000003" customHeight="1">
      <c r="A251" s="133"/>
      <c r="B251" s="486">
        <f t="shared" si="3"/>
        <v>207</v>
      </c>
      <c r="C251" s="509"/>
      <c r="D251" s="510"/>
      <c r="E251" s="510"/>
      <c r="F251" s="510"/>
      <c r="G251" s="510"/>
      <c r="H251" s="510"/>
      <c r="I251" s="510"/>
      <c r="J251" s="510"/>
      <c r="K251" s="510"/>
      <c r="L251" s="511"/>
      <c r="M251" s="512"/>
      <c r="N251" s="513"/>
      <c r="O251" s="513"/>
      <c r="P251" s="513"/>
      <c r="Q251" s="514"/>
      <c r="R251" s="515"/>
      <c r="S251" s="515"/>
      <c r="T251" s="515"/>
      <c r="U251" s="515"/>
      <c r="V251" s="515"/>
      <c r="W251" s="418"/>
      <c r="X251" s="419"/>
      <c r="Y251" s="421"/>
      <c r="Z251" s="158" t="str">
        <f>IFERROR(VLOOKUP(Y251,【参考】数式用!$A$3:$B$58, 2, FALSE), "")</f>
        <v/>
      </c>
      <c r="AA251" s="159"/>
      <c r="AC251" s="129" t="e">
        <f>VLOOKUP(Y251,【参考】数式用!$A$3:$O$58,15,FALSE)</f>
        <v>#N/A</v>
      </c>
    </row>
    <row r="252" spans="1:29" ht="33.950000000000003" customHeight="1">
      <c r="A252" s="133"/>
      <c r="B252" s="486">
        <f t="shared" si="3"/>
        <v>208</v>
      </c>
      <c r="C252" s="509"/>
      <c r="D252" s="510"/>
      <c r="E252" s="510"/>
      <c r="F252" s="510"/>
      <c r="G252" s="510"/>
      <c r="H252" s="510"/>
      <c r="I252" s="510"/>
      <c r="J252" s="510"/>
      <c r="K252" s="510"/>
      <c r="L252" s="511"/>
      <c r="M252" s="512"/>
      <c r="N252" s="513"/>
      <c r="O252" s="513"/>
      <c r="P252" s="513"/>
      <c r="Q252" s="514"/>
      <c r="R252" s="515"/>
      <c r="S252" s="515"/>
      <c r="T252" s="515"/>
      <c r="U252" s="515"/>
      <c r="V252" s="515"/>
      <c r="W252" s="418"/>
      <c r="X252" s="419"/>
      <c r="Y252" s="421"/>
      <c r="Z252" s="158" t="str">
        <f>IFERROR(VLOOKUP(Y252,【参考】数式用!$A$3:$B$58, 2, FALSE), "")</f>
        <v/>
      </c>
      <c r="AA252" s="159"/>
      <c r="AC252" s="129" t="e">
        <f>VLOOKUP(Y252,【参考】数式用!$A$3:$O$58,15,FALSE)</f>
        <v>#N/A</v>
      </c>
    </row>
    <row r="253" spans="1:29" ht="33.950000000000003" customHeight="1">
      <c r="A253" s="133"/>
      <c r="B253" s="486">
        <f t="shared" si="3"/>
        <v>209</v>
      </c>
      <c r="C253" s="509"/>
      <c r="D253" s="510"/>
      <c r="E253" s="510"/>
      <c r="F253" s="510"/>
      <c r="G253" s="510"/>
      <c r="H253" s="510"/>
      <c r="I253" s="510"/>
      <c r="J253" s="510"/>
      <c r="K253" s="510"/>
      <c r="L253" s="511"/>
      <c r="M253" s="512"/>
      <c r="N253" s="513"/>
      <c r="O253" s="513"/>
      <c r="P253" s="513"/>
      <c r="Q253" s="514"/>
      <c r="R253" s="515"/>
      <c r="S253" s="515"/>
      <c r="T253" s="515"/>
      <c r="U253" s="515"/>
      <c r="V253" s="515"/>
      <c r="W253" s="418"/>
      <c r="X253" s="419"/>
      <c r="Y253" s="421"/>
      <c r="Z253" s="158" t="str">
        <f>IFERROR(VLOOKUP(Y253,【参考】数式用!$A$3:$B$58, 2, FALSE), "")</f>
        <v/>
      </c>
      <c r="AA253" s="159"/>
      <c r="AC253" s="129" t="e">
        <f>VLOOKUP(Y253,【参考】数式用!$A$3:$O$58,15,FALSE)</f>
        <v>#N/A</v>
      </c>
    </row>
    <row r="254" spans="1:29" ht="33.950000000000003" customHeight="1">
      <c r="A254" s="133"/>
      <c r="B254" s="486">
        <f t="shared" si="3"/>
        <v>210</v>
      </c>
      <c r="C254" s="509"/>
      <c r="D254" s="510"/>
      <c r="E254" s="510"/>
      <c r="F254" s="510"/>
      <c r="G254" s="510"/>
      <c r="H254" s="510"/>
      <c r="I254" s="510"/>
      <c r="J254" s="510"/>
      <c r="K254" s="510"/>
      <c r="L254" s="511"/>
      <c r="M254" s="512"/>
      <c r="N254" s="513"/>
      <c r="O254" s="513"/>
      <c r="P254" s="513"/>
      <c r="Q254" s="514"/>
      <c r="R254" s="515"/>
      <c r="S254" s="515"/>
      <c r="T254" s="515"/>
      <c r="U254" s="515"/>
      <c r="V254" s="515"/>
      <c r="W254" s="418"/>
      <c r="X254" s="419"/>
      <c r="Y254" s="421"/>
      <c r="Z254" s="158" t="str">
        <f>IFERROR(VLOOKUP(Y254,【参考】数式用!$A$3:$B$58, 2, FALSE), "")</f>
        <v/>
      </c>
      <c r="AA254" s="159"/>
      <c r="AC254" s="129" t="e">
        <f>VLOOKUP(Y254,【参考】数式用!$A$3:$O$58,15,FALSE)</f>
        <v>#N/A</v>
      </c>
    </row>
    <row r="255" spans="1:29" ht="33.950000000000003" customHeight="1">
      <c r="A255" s="133"/>
      <c r="B255" s="486">
        <f t="shared" si="3"/>
        <v>211</v>
      </c>
      <c r="C255" s="509"/>
      <c r="D255" s="510"/>
      <c r="E255" s="510"/>
      <c r="F255" s="510"/>
      <c r="G255" s="510"/>
      <c r="H255" s="510"/>
      <c r="I255" s="510"/>
      <c r="J255" s="510"/>
      <c r="K255" s="510"/>
      <c r="L255" s="511"/>
      <c r="M255" s="512"/>
      <c r="N255" s="513"/>
      <c r="O255" s="513"/>
      <c r="P255" s="513"/>
      <c r="Q255" s="514"/>
      <c r="R255" s="515"/>
      <c r="S255" s="515"/>
      <c r="T255" s="515"/>
      <c r="U255" s="515"/>
      <c r="V255" s="515"/>
      <c r="W255" s="418"/>
      <c r="X255" s="419"/>
      <c r="Y255" s="421"/>
      <c r="Z255" s="158" t="str">
        <f>IFERROR(VLOOKUP(Y255,【参考】数式用!$A$3:$B$58, 2, FALSE), "")</f>
        <v/>
      </c>
      <c r="AA255" s="159"/>
      <c r="AC255" s="129" t="e">
        <f>VLOOKUP(Y255,【参考】数式用!$A$3:$O$58,15,FALSE)</f>
        <v>#N/A</v>
      </c>
    </row>
    <row r="256" spans="1:29" ht="33.950000000000003" customHeight="1">
      <c r="A256" s="133"/>
      <c r="B256" s="486">
        <f t="shared" si="3"/>
        <v>212</v>
      </c>
      <c r="C256" s="509"/>
      <c r="D256" s="510"/>
      <c r="E256" s="510"/>
      <c r="F256" s="510"/>
      <c r="G256" s="510"/>
      <c r="H256" s="510"/>
      <c r="I256" s="510"/>
      <c r="J256" s="510"/>
      <c r="K256" s="510"/>
      <c r="L256" s="511"/>
      <c r="M256" s="512"/>
      <c r="N256" s="513"/>
      <c r="O256" s="513"/>
      <c r="P256" s="513"/>
      <c r="Q256" s="514"/>
      <c r="R256" s="515"/>
      <c r="S256" s="515"/>
      <c r="T256" s="515"/>
      <c r="U256" s="515"/>
      <c r="V256" s="515"/>
      <c r="W256" s="418"/>
      <c r="X256" s="419"/>
      <c r="Y256" s="421"/>
      <c r="Z256" s="158" t="str">
        <f>IFERROR(VLOOKUP(Y256,【参考】数式用!$A$3:$B$58, 2, FALSE), "")</f>
        <v/>
      </c>
      <c r="AA256" s="159"/>
      <c r="AC256" s="129" t="e">
        <f>VLOOKUP(Y256,【参考】数式用!$A$3:$O$58,15,FALSE)</f>
        <v>#N/A</v>
      </c>
    </row>
    <row r="257" spans="1:29" ht="33.950000000000003" customHeight="1">
      <c r="A257" s="133"/>
      <c r="B257" s="486">
        <f t="shared" si="3"/>
        <v>213</v>
      </c>
      <c r="C257" s="509"/>
      <c r="D257" s="510"/>
      <c r="E257" s="510"/>
      <c r="F257" s="510"/>
      <c r="G257" s="510"/>
      <c r="H257" s="510"/>
      <c r="I257" s="510"/>
      <c r="J257" s="510"/>
      <c r="K257" s="510"/>
      <c r="L257" s="511"/>
      <c r="M257" s="512"/>
      <c r="N257" s="513"/>
      <c r="O257" s="513"/>
      <c r="P257" s="513"/>
      <c r="Q257" s="514"/>
      <c r="R257" s="515"/>
      <c r="S257" s="515"/>
      <c r="T257" s="515"/>
      <c r="U257" s="515"/>
      <c r="V257" s="515"/>
      <c r="W257" s="418"/>
      <c r="X257" s="419"/>
      <c r="Y257" s="421"/>
      <c r="Z257" s="158" t="str">
        <f>IFERROR(VLOOKUP(Y257,【参考】数式用!$A$3:$B$58, 2, FALSE), "")</f>
        <v/>
      </c>
      <c r="AA257" s="159"/>
      <c r="AC257" s="129" t="e">
        <f>VLOOKUP(Y257,【参考】数式用!$A$3:$O$58,15,FALSE)</f>
        <v>#N/A</v>
      </c>
    </row>
    <row r="258" spans="1:29" ht="33.950000000000003" customHeight="1">
      <c r="A258" s="133"/>
      <c r="B258" s="486">
        <f t="shared" si="3"/>
        <v>214</v>
      </c>
      <c r="C258" s="509"/>
      <c r="D258" s="510"/>
      <c r="E258" s="510"/>
      <c r="F258" s="510"/>
      <c r="G258" s="510"/>
      <c r="H258" s="510"/>
      <c r="I258" s="510"/>
      <c r="J258" s="510"/>
      <c r="K258" s="510"/>
      <c r="L258" s="511"/>
      <c r="M258" s="512"/>
      <c r="N258" s="513"/>
      <c r="O258" s="513"/>
      <c r="P258" s="513"/>
      <c r="Q258" s="514"/>
      <c r="R258" s="515"/>
      <c r="S258" s="515"/>
      <c r="T258" s="515"/>
      <c r="U258" s="515"/>
      <c r="V258" s="515"/>
      <c r="W258" s="418"/>
      <c r="X258" s="419"/>
      <c r="Y258" s="421"/>
      <c r="Z258" s="158" t="str">
        <f>IFERROR(VLOOKUP(Y258,【参考】数式用!$A$3:$B$58, 2, FALSE), "")</f>
        <v/>
      </c>
      <c r="AA258" s="159"/>
      <c r="AC258" s="129" t="e">
        <f>VLOOKUP(Y258,【参考】数式用!$A$3:$O$58,15,FALSE)</f>
        <v>#N/A</v>
      </c>
    </row>
    <row r="259" spans="1:29" ht="33.950000000000003" customHeight="1">
      <c r="A259" s="133"/>
      <c r="B259" s="486">
        <f t="shared" si="3"/>
        <v>215</v>
      </c>
      <c r="C259" s="509"/>
      <c r="D259" s="510"/>
      <c r="E259" s="510"/>
      <c r="F259" s="510"/>
      <c r="G259" s="510"/>
      <c r="H259" s="510"/>
      <c r="I259" s="510"/>
      <c r="J259" s="510"/>
      <c r="K259" s="510"/>
      <c r="L259" s="511"/>
      <c r="M259" s="512"/>
      <c r="N259" s="513"/>
      <c r="O259" s="513"/>
      <c r="P259" s="513"/>
      <c r="Q259" s="514"/>
      <c r="R259" s="515"/>
      <c r="S259" s="515"/>
      <c r="T259" s="515"/>
      <c r="U259" s="515"/>
      <c r="V259" s="515"/>
      <c r="W259" s="418"/>
      <c r="X259" s="419"/>
      <c r="Y259" s="421"/>
      <c r="Z259" s="158" t="str">
        <f>IFERROR(VLOOKUP(Y259,【参考】数式用!$A$3:$B$58, 2, FALSE), "")</f>
        <v/>
      </c>
      <c r="AA259" s="159"/>
      <c r="AC259" s="129" t="e">
        <f>VLOOKUP(Y259,【参考】数式用!$A$3:$O$58,15,FALSE)</f>
        <v>#N/A</v>
      </c>
    </row>
    <row r="260" spans="1:29" ht="33.950000000000003" customHeight="1">
      <c r="A260" s="133"/>
      <c r="B260" s="486">
        <f t="shared" si="3"/>
        <v>216</v>
      </c>
      <c r="C260" s="509"/>
      <c r="D260" s="510"/>
      <c r="E260" s="510"/>
      <c r="F260" s="510"/>
      <c r="G260" s="510"/>
      <c r="H260" s="510"/>
      <c r="I260" s="510"/>
      <c r="J260" s="510"/>
      <c r="K260" s="510"/>
      <c r="L260" s="511"/>
      <c r="M260" s="512"/>
      <c r="N260" s="513"/>
      <c r="O260" s="513"/>
      <c r="P260" s="513"/>
      <c r="Q260" s="514"/>
      <c r="R260" s="515"/>
      <c r="S260" s="515"/>
      <c r="T260" s="515"/>
      <c r="U260" s="515"/>
      <c r="V260" s="515"/>
      <c r="W260" s="418"/>
      <c r="X260" s="419"/>
      <c r="Y260" s="421"/>
      <c r="Z260" s="158" t="str">
        <f>IFERROR(VLOOKUP(Y260,【参考】数式用!$A$3:$B$58, 2, FALSE), "")</f>
        <v/>
      </c>
      <c r="AA260" s="159"/>
      <c r="AC260" s="129" t="e">
        <f>VLOOKUP(Y260,【参考】数式用!$A$3:$O$58,15,FALSE)</f>
        <v>#N/A</v>
      </c>
    </row>
    <row r="261" spans="1:29" ht="33.950000000000003" customHeight="1">
      <c r="A261" s="133"/>
      <c r="B261" s="486">
        <f t="shared" si="3"/>
        <v>217</v>
      </c>
      <c r="C261" s="509"/>
      <c r="D261" s="510"/>
      <c r="E261" s="510"/>
      <c r="F261" s="510"/>
      <c r="G261" s="510"/>
      <c r="H261" s="510"/>
      <c r="I261" s="510"/>
      <c r="J261" s="510"/>
      <c r="K261" s="510"/>
      <c r="L261" s="511"/>
      <c r="M261" s="512"/>
      <c r="N261" s="513"/>
      <c r="O261" s="513"/>
      <c r="P261" s="513"/>
      <c r="Q261" s="514"/>
      <c r="R261" s="515"/>
      <c r="S261" s="515"/>
      <c r="T261" s="515"/>
      <c r="U261" s="515"/>
      <c r="V261" s="515"/>
      <c r="W261" s="418"/>
      <c r="X261" s="419"/>
      <c r="Y261" s="421"/>
      <c r="Z261" s="158" t="str">
        <f>IFERROR(VLOOKUP(Y261,【参考】数式用!$A$3:$B$58, 2, FALSE), "")</f>
        <v/>
      </c>
      <c r="AA261" s="159"/>
      <c r="AC261" s="129" t="e">
        <f>VLOOKUP(Y261,【参考】数式用!$A$3:$O$58,15,FALSE)</f>
        <v>#N/A</v>
      </c>
    </row>
    <row r="262" spans="1:29" ht="33.950000000000003" customHeight="1">
      <c r="A262" s="133"/>
      <c r="B262" s="486">
        <f t="shared" si="3"/>
        <v>218</v>
      </c>
      <c r="C262" s="509"/>
      <c r="D262" s="510"/>
      <c r="E262" s="510"/>
      <c r="F262" s="510"/>
      <c r="G262" s="510"/>
      <c r="H262" s="510"/>
      <c r="I262" s="510"/>
      <c r="J262" s="510"/>
      <c r="K262" s="510"/>
      <c r="L262" s="511"/>
      <c r="M262" s="512"/>
      <c r="N262" s="513"/>
      <c r="O262" s="513"/>
      <c r="P262" s="513"/>
      <c r="Q262" s="514"/>
      <c r="R262" s="515"/>
      <c r="S262" s="515"/>
      <c r="T262" s="515"/>
      <c r="U262" s="515"/>
      <c r="V262" s="515"/>
      <c r="W262" s="418"/>
      <c r="X262" s="419"/>
      <c r="Y262" s="421"/>
      <c r="Z262" s="158" t="str">
        <f>IFERROR(VLOOKUP(Y262,【参考】数式用!$A$3:$B$58, 2, FALSE), "")</f>
        <v/>
      </c>
      <c r="AA262" s="159"/>
      <c r="AC262" s="129" t="e">
        <f>VLOOKUP(Y262,【参考】数式用!$A$3:$O$58,15,FALSE)</f>
        <v>#N/A</v>
      </c>
    </row>
    <row r="263" spans="1:29" ht="33.950000000000003" customHeight="1">
      <c r="A263" s="133"/>
      <c r="B263" s="486">
        <f t="shared" si="3"/>
        <v>219</v>
      </c>
      <c r="C263" s="509"/>
      <c r="D263" s="510"/>
      <c r="E263" s="510"/>
      <c r="F263" s="510"/>
      <c r="G263" s="510"/>
      <c r="H263" s="510"/>
      <c r="I263" s="510"/>
      <c r="J263" s="510"/>
      <c r="K263" s="510"/>
      <c r="L263" s="511"/>
      <c r="M263" s="512"/>
      <c r="N263" s="513"/>
      <c r="O263" s="513"/>
      <c r="P263" s="513"/>
      <c r="Q263" s="514"/>
      <c r="R263" s="515"/>
      <c r="S263" s="515"/>
      <c r="T263" s="515"/>
      <c r="U263" s="515"/>
      <c r="V263" s="515"/>
      <c r="W263" s="418"/>
      <c r="X263" s="419"/>
      <c r="Y263" s="421"/>
      <c r="Z263" s="158" t="str">
        <f>IFERROR(VLOOKUP(Y263,【参考】数式用!$A$3:$B$58, 2, FALSE), "")</f>
        <v/>
      </c>
      <c r="AA263" s="159"/>
      <c r="AC263" s="129" t="e">
        <f>VLOOKUP(Y263,【参考】数式用!$A$3:$O$58,15,FALSE)</f>
        <v>#N/A</v>
      </c>
    </row>
    <row r="264" spans="1:29" ht="33.950000000000003" customHeight="1">
      <c r="A264" s="133"/>
      <c r="B264" s="486">
        <f t="shared" si="3"/>
        <v>220</v>
      </c>
      <c r="C264" s="509"/>
      <c r="D264" s="510"/>
      <c r="E264" s="510"/>
      <c r="F264" s="510"/>
      <c r="G264" s="510"/>
      <c r="H264" s="510"/>
      <c r="I264" s="510"/>
      <c r="J264" s="510"/>
      <c r="K264" s="510"/>
      <c r="L264" s="511"/>
      <c r="M264" s="512"/>
      <c r="N264" s="513"/>
      <c r="O264" s="513"/>
      <c r="P264" s="513"/>
      <c r="Q264" s="514"/>
      <c r="R264" s="515"/>
      <c r="S264" s="515"/>
      <c r="T264" s="515"/>
      <c r="U264" s="515"/>
      <c r="V264" s="515"/>
      <c r="W264" s="418"/>
      <c r="X264" s="419"/>
      <c r="Y264" s="421"/>
      <c r="Z264" s="158" t="str">
        <f>IFERROR(VLOOKUP(Y264,【参考】数式用!$A$3:$B$58, 2, FALSE), "")</f>
        <v/>
      </c>
      <c r="AA264" s="159"/>
      <c r="AC264" s="129" t="e">
        <f>VLOOKUP(Y264,【参考】数式用!$A$3:$O$58,15,FALSE)</f>
        <v>#N/A</v>
      </c>
    </row>
    <row r="265" spans="1:29" ht="33.950000000000003" customHeight="1">
      <c r="A265" s="133"/>
      <c r="B265" s="486">
        <f t="shared" si="3"/>
        <v>221</v>
      </c>
      <c r="C265" s="509"/>
      <c r="D265" s="510"/>
      <c r="E265" s="510"/>
      <c r="F265" s="510"/>
      <c r="G265" s="510"/>
      <c r="H265" s="510"/>
      <c r="I265" s="510"/>
      <c r="J265" s="510"/>
      <c r="K265" s="510"/>
      <c r="L265" s="511"/>
      <c r="M265" s="512"/>
      <c r="N265" s="513"/>
      <c r="O265" s="513"/>
      <c r="P265" s="513"/>
      <c r="Q265" s="514"/>
      <c r="R265" s="515"/>
      <c r="S265" s="515"/>
      <c r="T265" s="515"/>
      <c r="U265" s="515"/>
      <c r="V265" s="515"/>
      <c r="W265" s="418"/>
      <c r="X265" s="419"/>
      <c r="Y265" s="421"/>
      <c r="Z265" s="158" t="str">
        <f>IFERROR(VLOOKUP(Y265,【参考】数式用!$A$3:$B$58, 2, FALSE), "")</f>
        <v/>
      </c>
      <c r="AA265" s="159"/>
      <c r="AC265" s="129" t="e">
        <f>VLOOKUP(Y265,【参考】数式用!$A$3:$O$58,15,FALSE)</f>
        <v>#N/A</v>
      </c>
    </row>
    <row r="266" spans="1:29" ht="33.950000000000003" customHeight="1">
      <c r="A266" s="133"/>
      <c r="B266" s="486">
        <f t="shared" si="3"/>
        <v>222</v>
      </c>
      <c r="C266" s="509"/>
      <c r="D266" s="510"/>
      <c r="E266" s="510"/>
      <c r="F266" s="510"/>
      <c r="G266" s="510"/>
      <c r="H266" s="510"/>
      <c r="I266" s="510"/>
      <c r="J266" s="510"/>
      <c r="K266" s="510"/>
      <c r="L266" s="511"/>
      <c r="M266" s="512"/>
      <c r="N266" s="513"/>
      <c r="O266" s="513"/>
      <c r="P266" s="513"/>
      <c r="Q266" s="514"/>
      <c r="R266" s="515"/>
      <c r="S266" s="515"/>
      <c r="T266" s="515"/>
      <c r="U266" s="515"/>
      <c r="V266" s="515"/>
      <c r="W266" s="418"/>
      <c r="X266" s="419"/>
      <c r="Y266" s="421"/>
      <c r="Z266" s="158" t="str">
        <f>IFERROR(VLOOKUP(Y266,【参考】数式用!$A$3:$B$58, 2, FALSE), "")</f>
        <v/>
      </c>
      <c r="AA266" s="159"/>
      <c r="AC266" s="129" t="e">
        <f>VLOOKUP(Y266,【参考】数式用!$A$3:$O$58,15,FALSE)</f>
        <v>#N/A</v>
      </c>
    </row>
    <row r="267" spans="1:29" ht="33.950000000000003" customHeight="1">
      <c r="A267" s="133"/>
      <c r="B267" s="486">
        <f t="shared" si="3"/>
        <v>223</v>
      </c>
      <c r="C267" s="509"/>
      <c r="D267" s="510"/>
      <c r="E267" s="510"/>
      <c r="F267" s="510"/>
      <c r="G267" s="510"/>
      <c r="H267" s="510"/>
      <c r="I267" s="510"/>
      <c r="J267" s="510"/>
      <c r="K267" s="510"/>
      <c r="L267" s="511"/>
      <c r="M267" s="512"/>
      <c r="N267" s="513"/>
      <c r="O267" s="513"/>
      <c r="P267" s="513"/>
      <c r="Q267" s="514"/>
      <c r="R267" s="515"/>
      <c r="S267" s="515"/>
      <c r="T267" s="515"/>
      <c r="U267" s="515"/>
      <c r="V267" s="515"/>
      <c r="W267" s="418"/>
      <c r="X267" s="419"/>
      <c r="Y267" s="421"/>
      <c r="Z267" s="158" t="str">
        <f>IFERROR(VLOOKUP(Y267,【参考】数式用!$A$3:$B$58, 2, FALSE), "")</f>
        <v/>
      </c>
      <c r="AA267" s="159"/>
      <c r="AC267" s="129" t="e">
        <f>VLOOKUP(Y267,【参考】数式用!$A$3:$O$58,15,FALSE)</f>
        <v>#N/A</v>
      </c>
    </row>
    <row r="268" spans="1:29" ht="33.950000000000003" customHeight="1">
      <c r="A268" s="133"/>
      <c r="B268" s="486">
        <f t="shared" si="3"/>
        <v>224</v>
      </c>
      <c r="C268" s="509"/>
      <c r="D268" s="510"/>
      <c r="E268" s="510"/>
      <c r="F268" s="510"/>
      <c r="G268" s="510"/>
      <c r="H268" s="510"/>
      <c r="I268" s="510"/>
      <c r="J268" s="510"/>
      <c r="K268" s="510"/>
      <c r="L268" s="511"/>
      <c r="M268" s="512"/>
      <c r="N268" s="513"/>
      <c r="O268" s="513"/>
      <c r="P268" s="513"/>
      <c r="Q268" s="514"/>
      <c r="R268" s="515"/>
      <c r="S268" s="515"/>
      <c r="T268" s="515"/>
      <c r="U268" s="515"/>
      <c r="V268" s="515"/>
      <c r="W268" s="418"/>
      <c r="X268" s="419"/>
      <c r="Y268" s="421"/>
      <c r="Z268" s="158" t="str">
        <f>IFERROR(VLOOKUP(Y268,【参考】数式用!$A$3:$B$58, 2, FALSE), "")</f>
        <v/>
      </c>
      <c r="AA268" s="159"/>
      <c r="AC268" s="129" t="e">
        <f>VLOOKUP(Y268,【参考】数式用!$A$3:$O$58,15,FALSE)</f>
        <v>#N/A</v>
      </c>
    </row>
    <row r="269" spans="1:29" ht="33.950000000000003" customHeight="1">
      <c r="A269" s="133"/>
      <c r="B269" s="486">
        <f t="shared" si="3"/>
        <v>225</v>
      </c>
      <c r="C269" s="509"/>
      <c r="D269" s="510"/>
      <c r="E269" s="510"/>
      <c r="F269" s="510"/>
      <c r="G269" s="510"/>
      <c r="H269" s="510"/>
      <c r="I269" s="510"/>
      <c r="J269" s="510"/>
      <c r="K269" s="510"/>
      <c r="L269" s="511"/>
      <c r="M269" s="512"/>
      <c r="N269" s="513"/>
      <c r="O269" s="513"/>
      <c r="P269" s="513"/>
      <c r="Q269" s="514"/>
      <c r="R269" s="515"/>
      <c r="S269" s="515"/>
      <c r="T269" s="515"/>
      <c r="U269" s="515"/>
      <c r="V269" s="515"/>
      <c r="W269" s="418"/>
      <c r="X269" s="419"/>
      <c r="Y269" s="421"/>
      <c r="Z269" s="158" t="str">
        <f>IFERROR(VLOOKUP(Y269,【参考】数式用!$A$3:$B$58, 2, FALSE), "")</f>
        <v/>
      </c>
      <c r="AA269" s="159"/>
      <c r="AC269" s="129" t="e">
        <f>VLOOKUP(Y269,【参考】数式用!$A$3:$O$58,15,FALSE)</f>
        <v>#N/A</v>
      </c>
    </row>
    <row r="270" spans="1:29" ht="33.950000000000003" customHeight="1">
      <c r="A270" s="133"/>
      <c r="B270" s="486">
        <f t="shared" si="3"/>
        <v>226</v>
      </c>
      <c r="C270" s="509"/>
      <c r="D270" s="510"/>
      <c r="E270" s="510"/>
      <c r="F270" s="510"/>
      <c r="G270" s="510"/>
      <c r="H270" s="510"/>
      <c r="I270" s="510"/>
      <c r="J270" s="510"/>
      <c r="K270" s="510"/>
      <c r="L270" s="511"/>
      <c r="M270" s="512"/>
      <c r="N270" s="513"/>
      <c r="O270" s="513"/>
      <c r="P270" s="513"/>
      <c r="Q270" s="514"/>
      <c r="R270" s="515"/>
      <c r="S270" s="515"/>
      <c r="T270" s="515"/>
      <c r="U270" s="515"/>
      <c r="V270" s="515"/>
      <c r="W270" s="418"/>
      <c r="X270" s="419"/>
      <c r="Y270" s="421"/>
      <c r="Z270" s="158" t="str">
        <f>IFERROR(VLOOKUP(Y270,【参考】数式用!$A$3:$B$58, 2, FALSE), "")</f>
        <v/>
      </c>
      <c r="AA270" s="159"/>
      <c r="AC270" s="129" t="e">
        <f>VLOOKUP(Y270,【参考】数式用!$A$3:$O$58,15,FALSE)</f>
        <v>#N/A</v>
      </c>
    </row>
    <row r="271" spans="1:29" ht="33.950000000000003" customHeight="1">
      <c r="A271" s="133"/>
      <c r="B271" s="486">
        <f t="shared" si="3"/>
        <v>227</v>
      </c>
      <c r="C271" s="509"/>
      <c r="D271" s="510"/>
      <c r="E271" s="510"/>
      <c r="F271" s="510"/>
      <c r="G271" s="510"/>
      <c r="H271" s="510"/>
      <c r="I271" s="510"/>
      <c r="J271" s="510"/>
      <c r="K271" s="510"/>
      <c r="L271" s="511"/>
      <c r="M271" s="512"/>
      <c r="N271" s="513"/>
      <c r="O271" s="513"/>
      <c r="P271" s="513"/>
      <c r="Q271" s="514"/>
      <c r="R271" s="515"/>
      <c r="S271" s="515"/>
      <c r="T271" s="515"/>
      <c r="U271" s="515"/>
      <c r="V271" s="515"/>
      <c r="W271" s="418"/>
      <c r="X271" s="419"/>
      <c r="Y271" s="421"/>
      <c r="Z271" s="158" t="str">
        <f>IFERROR(VLOOKUP(Y271,【参考】数式用!$A$3:$B$58, 2, FALSE), "")</f>
        <v/>
      </c>
      <c r="AA271" s="159"/>
      <c r="AC271" s="129" t="e">
        <f>VLOOKUP(Y271,【参考】数式用!$A$3:$O$58,15,FALSE)</f>
        <v>#N/A</v>
      </c>
    </row>
    <row r="272" spans="1:29" ht="33.950000000000003" customHeight="1">
      <c r="A272" s="133"/>
      <c r="B272" s="486">
        <f t="shared" si="3"/>
        <v>228</v>
      </c>
      <c r="C272" s="509"/>
      <c r="D272" s="510"/>
      <c r="E272" s="510"/>
      <c r="F272" s="510"/>
      <c r="G272" s="510"/>
      <c r="H272" s="510"/>
      <c r="I272" s="510"/>
      <c r="J272" s="510"/>
      <c r="K272" s="510"/>
      <c r="L272" s="511"/>
      <c r="M272" s="512"/>
      <c r="N272" s="513"/>
      <c r="O272" s="513"/>
      <c r="P272" s="513"/>
      <c r="Q272" s="514"/>
      <c r="R272" s="515"/>
      <c r="S272" s="515"/>
      <c r="T272" s="515"/>
      <c r="U272" s="515"/>
      <c r="V272" s="515"/>
      <c r="W272" s="418"/>
      <c r="X272" s="419"/>
      <c r="Y272" s="421"/>
      <c r="Z272" s="158" t="str">
        <f>IFERROR(VLOOKUP(Y272,【参考】数式用!$A$3:$B$58, 2, FALSE), "")</f>
        <v/>
      </c>
      <c r="AA272" s="159"/>
      <c r="AC272" s="129" t="e">
        <f>VLOOKUP(Y272,【参考】数式用!$A$3:$O$58,15,FALSE)</f>
        <v>#N/A</v>
      </c>
    </row>
    <row r="273" spans="1:29" ht="33.950000000000003" customHeight="1">
      <c r="A273" s="133"/>
      <c r="B273" s="486">
        <f t="shared" si="3"/>
        <v>229</v>
      </c>
      <c r="C273" s="509"/>
      <c r="D273" s="510"/>
      <c r="E273" s="510"/>
      <c r="F273" s="510"/>
      <c r="G273" s="510"/>
      <c r="H273" s="510"/>
      <c r="I273" s="510"/>
      <c r="J273" s="510"/>
      <c r="K273" s="510"/>
      <c r="L273" s="511"/>
      <c r="M273" s="512"/>
      <c r="N273" s="513"/>
      <c r="O273" s="513"/>
      <c r="P273" s="513"/>
      <c r="Q273" s="514"/>
      <c r="R273" s="515"/>
      <c r="S273" s="515"/>
      <c r="T273" s="515"/>
      <c r="U273" s="515"/>
      <c r="V273" s="515"/>
      <c r="W273" s="418"/>
      <c r="X273" s="419"/>
      <c r="Y273" s="421"/>
      <c r="Z273" s="158" t="str">
        <f>IFERROR(VLOOKUP(Y273,【参考】数式用!$A$3:$B$58, 2, FALSE), "")</f>
        <v/>
      </c>
      <c r="AA273" s="159"/>
      <c r="AC273" s="129" t="e">
        <f>VLOOKUP(Y273,【参考】数式用!$A$3:$O$58,15,FALSE)</f>
        <v>#N/A</v>
      </c>
    </row>
    <row r="274" spans="1:29" ht="33.950000000000003" customHeight="1">
      <c r="A274" s="133"/>
      <c r="B274" s="486">
        <f t="shared" si="3"/>
        <v>230</v>
      </c>
      <c r="C274" s="509"/>
      <c r="D274" s="510"/>
      <c r="E274" s="510"/>
      <c r="F274" s="510"/>
      <c r="G274" s="510"/>
      <c r="H274" s="510"/>
      <c r="I274" s="510"/>
      <c r="J274" s="510"/>
      <c r="K274" s="510"/>
      <c r="L274" s="511"/>
      <c r="M274" s="512"/>
      <c r="N274" s="513"/>
      <c r="O274" s="513"/>
      <c r="P274" s="513"/>
      <c r="Q274" s="514"/>
      <c r="R274" s="515"/>
      <c r="S274" s="515"/>
      <c r="T274" s="515"/>
      <c r="U274" s="515"/>
      <c r="V274" s="515"/>
      <c r="W274" s="418"/>
      <c r="X274" s="419"/>
      <c r="Y274" s="421"/>
      <c r="Z274" s="158" t="str">
        <f>IFERROR(VLOOKUP(Y274,【参考】数式用!$A$3:$B$58, 2, FALSE), "")</f>
        <v/>
      </c>
      <c r="AA274" s="159"/>
      <c r="AC274" s="129" t="e">
        <f>VLOOKUP(Y274,【参考】数式用!$A$3:$O$58,15,FALSE)</f>
        <v>#N/A</v>
      </c>
    </row>
    <row r="275" spans="1:29" ht="33.950000000000003" customHeight="1">
      <c r="A275" s="133"/>
      <c r="B275" s="486">
        <f t="shared" si="3"/>
        <v>231</v>
      </c>
      <c r="C275" s="509"/>
      <c r="D275" s="510"/>
      <c r="E275" s="510"/>
      <c r="F275" s="510"/>
      <c r="G275" s="510"/>
      <c r="H275" s="510"/>
      <c r="I275" s="510"/>
      <c r="J275" s="510"/>
      <c r="K275" s="510"/>
      <c r="L275" s="511"/>
      <c r="M275" s="512"/>
      <c r="N275" s="513"/>
      <c r="O275" s="513"/>
      <c r="P275" s="513"/>
      <c r="Q275" s="514"/>
      <c r="R275" s="515"/>
      <c r="S275" s="515"/>
      <c r="T275" s="515"/>
      <c r="U275" s="515"/>
      <c r="V275" s="515"/>
      <c r="W275" s="418"/>
      <c r="X275" s="419"/>
      <c r="Y275" s="421"/>
      <c r="Z275" s="158" t="str">
        <f>IFERROR(VLOOKUP(Y275,【参考】数式用!$A$3:$B$58, 2, FALSE), "")</f>
        <v/>
      </c>
      <c r="AA275" s="159"/>
      <c r="AC275" s="129" t="e">
        <f>VLOOKUP(Y275,【参考】数式用!$A$3:$O$58,15,FALSE)</f>
        <v>#N/A</v>
      </c>
    </row>
    <row r="276" spans="1:29" ht="33.950000000000003" customHeight="1">
      <c r="A276" s="133"/>
      <c r="B276" s="486">
        <f t="shared" si="3"/>
        <v>232</v>
      </c>
      <c r="C276" s="509"/>
      <c r="D276" s="510"/>
      <c r="E276" s="510"/>
      <c r="F276" s="510"/>
      <c r="G276" s="510"/>
      <c r="H276" s="510"/>
      <c r="I276" s="510"/>
      <c r="J276" s="510"/>
      <c r="K276" s="510"/>
      <c r="L276" s="511"/>
      <c r="M276" s="512"/>
      <c r="N276" s="513"/>
      <c r="O276" s="513"/>
      <c r="P276" s="513"/>
      <c r="Q276" s="514"/>
      <c r="R276" s="515"/>
      <c r="S276" s="515"/>
      <c r="T276" s="515"/>
      <c r="U276" s="515"/>
      <c r="V276" s="515"/>
      <c r="W276" s="418"/>
      <c r="X276" s="419"/>
      <c r="Y276" s="421"/>
      <c r="Z276" s="158" t="str">
        <f>IFERROR(VLOOKUP(Y276,【参考】数式用!$A$3:$B$58, 2, FALSE), "")</f>
        <v/>
      </c>
      <c r="AA276" s="159"/>
      <c r="AC276" s="129" t="e">
        <f>VLOOKUP(Y276,【参考】数式用!$A$3:$O$58,15,FALSE)</f>
        <v>#N/A</v>
      </c>
    </row>
    <row r="277" spans="1:29" ht="33.950000000000003" customHeight="1">
      <c r="A277" s="133"/>
      <c r="B277" s="486">
        <f t="shared" si="3"/>
        <v>233</v>
      </c>
      <c r="C277" s="509"/>
      <c r="D277" s="510"/>
      <c r="E277" s="510"/>
      <c r="F277" s="510"/>
      <c r="G277" s="510"/>
      <c r="H277" s="510"/>
      <c r="I277" s="510"/>
      <c r="J277" s="510"/>
      <c r="K277" s="510"/>
      <c r="L277" s="511"/>
      <c r="M277" s="512"/>
      <c r="N277" s="513"/>
      <c r="O277" s="513"/>
      <c r="P277" s="513"/>
      <c r="Q277" s="514"/>
      <c r="R277" s="515"/>
      <c r="S277" s="515"/>
      <c r="T277" s="515"/>
      <c r="U277" s="515"/>
      <c r="V277" s="515"/>
      <c r="W277" s="418"/>
      <c r="X277" s="419"/>
      <c r="Y277" s="421"/>
      <c r="Z277" s="158" t="str">
        <f>IFERROR(VLOOKUP(Y277,【参考】数式用!$A$3:$B$58, 2, FALSE), "")</f>
        <v/>
      </c>
      <c r="AA277" s="159"/>
      <c r="AC277" s="129" t="e">
        <f>VLOOKUP(Y277,【参考】数式用!$A$3:$O$58,15,FALSE)</f>
        <v>#N/A</v>
      </c>
    </row>
    <row r="278" spans="1:29" ht="33.950000000000003" customHeight="1">
      <c r="A278" s="133"/>
      <c r="B278" s="486">
        <f t="shared" si="3"/>
        <v>234</v>
      </c>
      <c r="C278" s="509"/>
      <c r="D278" s="510"/>
      <c r="E278" s="510"/>
      <c r="F278" s="510"/>
      <c r="G278" s="510"/>
      <c r="H278" s="510"/>
      <c r="I278" s="510"/>
      <c r="J278" s="510"/>
      <c r="K278" s="510"/>
      <c r="L278" s="511"/>
      <c r="M278" s="512"/>
      <c r="N278" s="513"/>
      <c r="O278" s="513"/>
      <c r="P278" s="513"/>
      <c r="Q278" s="514"/>
      <c r="R278" s="515"/>
      <c r="S278" s="515"/>
      <c r="T278" s="515"/>
      <c r="U278" s="515"/>
      <c r="V278" s="515"/>
      <c r="W278" s="418"/>
      <c r="X278" s="419"/>
      <c r="Y278" s="421"/>
      <c r="Z278" s="158" t="str">
        <f>IFERROR(VLOOKUP(Y278,【参考】数式用!$A$3:$B$58, 2, FALSE), "")</f>
        <v/>
      </c>
      <c r="AA278" s="159"/>
      <c r="AC278" s="129" t="e">
        <f>VLOOKUP(Y278,【参考】数式用!$A$3:$O$58,15,FALSE)</f>
        <v>#N/A</v>
      </c>
    </row>
    <row r="279" spans="1:29" ht="33.950000000000003" customHeight="1">
      <c r="A279" s="133"/>
      <c r="B279" s="486">
        <f t="shared" si="3"/>
        <v>235</v>
      </c>
      <c r="C279" s="509"/>
      <c r="D279" s="510"/>
      <c r="E279" s="510"/>
      <c r="F279" s="510"/>
      <c r="G279" s="510"/>
      <c r="H279" s="510"/>
      <c r="I279" s="510"/>
      <c r="J279" s="510"/>
      <c r="K279" s="510"/>
      <c r="L279" s="511"/>
      <c r="M279" s="512"/>
      <c r="N279" s="513"/>
      <c r="O279" s="513"/>
      <c r="P279" s="513"/>
      <c r="Q279" s="514"/>
      <c r="R279" s="515"/>
      <c r="S279" s="515"/>
      <c r="T279" s="515"/>
      <c r="U279" s="515"/>
      <c r="V279" s="515"/>
      <c r="W279" s="418"/>
      <c r="X279" s="419"/>
      <c r="Y279" s="421"/>
      <c r="Z279" s="158" t="str">
        <f>IFERROR(VLOOKUP(Y279,【参考】数式用!$A$3:$B$58, 2, FALSE), "")</f>
        <v/>
      </c>
      <c r="AA279" s="159"/>
      <c r="AC279" s="129" t="e">
        <f>VLOOKUP(Y279,【参考】数式用!$A$3:$O$58,15,FALSE)</f>
        <v>#N/A</v>
      </c>
    </row>
    <row r="280" spans="1:29" ht="33.950000000000003" customHeight="1">
      <c r="A280" s="133"/>
      <c r="B280" s="486">
        <f t="shared" si="3"/>
        <v>236</v>
      </c>
      <c r="C280" s="509"/>
      <c r="D280" s="510"/>
      <c r="E280" s="510"/>
      <c r="F280" s="510"/>
      <c r="G280" s="510"/>
      <c r="H280" s="510"/>
      <c r="I280" s="510"/>
      <c r="J280" s="510"/>
      <c r="K280" s="510"/>
      <c r="L280" s="511"/>
      <c r="M280" s="512"/>
      <c r="N280" s="513"/>
      <c r="O280" s="513"/>
      <c r="P280" s="513"/>
      <c r="Q280" s="514"/>
      <c r="R280" s="515"/>
      <c r="S280" s="515"/>
      <c r="T280" s="515"/>
      <c r="U280" s="515"/>
      <c r="V280" s="515"/>
      <c r="W280" s="418"/>
      <c r="X280" s="419"/>
      <c r="Y280" s="421"/>
      <c r="Z280" s="158" t="str">
        <f>IFERROR(VLOOKUP(Y280,【参考】数式用!$A$3:$B$58, 2, FALSE), "")</f>
        <v/>
      </c>
      <c r="AA280" s="159"/>
      <c r="AC280" s="129" t="e">
        <f>VLOOKUP(Y280,【参考】数式用!$A$3:$O$58,15,FALSE)</f>
        <v>#N/A</v>
      </c>
    </row>
    <row r="281" spans="1:29" ht="33.950000000000003" customHeight="1">
      <c r="A281" s="133"/>
      <c r="B281" s="486">
        <f t="shared" si="3"/>
        <v>237</v>
      </c>
      <c r="C281" s="509"/>
      <c r="D281" s="510"/>
      <c r="E281" s="510"/>
      <c r="F281" s="510"/>
      <c r="G281" s="510"/>
      <c r="H281" s="510"/>
      <c r="I281" s="510"/>
      <c r="J281" s="510"/>
      <c r="K281" s="510"/>
      <c r="L281" s="511"/>
      <c r="M281" s="512"/>
      <c r="N281" s="513"/>
      <c r="O281" s="513"/>
      <c r="P281" s="513"/>
      <c r="Q281" s="514"/>
      <c r="R281" s="515"/>
      <c r="S281" s="515"/>
      <c r="T281" s="515"/>
      <c r="U281" s="515"/>
      <c r="V281" s="515"/>
      <c r="W281" s="418"/>
      <c r="X281" s="419"/>
      <c r="Y281" s="421"/>
      <c r="Z281" s="158" t="str">
        <f>IFERROR(VLOOKUP(Y281,【参考】数式用!$A$3:$B$58, 2, FALSE), "")</f>
        <v/>
      </c>
      <c r="AA281" s="159"/>
      <c r="AC281" s="129" t="e">
        <f>VLOOKUP(Y281,【参考】数式用!$A$3:$O$58,15,FALSE)</f>
        <v>#N/A</v>
      </c>
    </row>
    <row r="282" spans="1:29" ht="33.950000000000003" customHeight="1">
      <c r="A282" s="133"/>
      <c r="B282" s="486">
        <f t="shared" si="3"/>
        <v>238</v>
      </c>
      <c r="C282" s="509"/>
      <c r="D282" s="510"/>
      <c r="E282" s="510"/>
      <c r="F282" s="510"/>
      <c r="G282" s="510"/>
      <c r="H282" s="510"/>
      <c r="I282" s="510"/>
      <c r="J282" s="510"/>
      <c r="K282" s="510"/>
      <c r="L282" s="511"/>
      <c r="M282" s="512"/>
      <c r="N282" s="513"/>
      <c r="O282" s="513"/>
      <c r="P282" s="513"/>
      <c r="Q282" s="514"/>
      <c r="R282" s="515"/>
      <c r="S282" s="515"/>
      <c r="T282" s="515"/>
      <c r="U282" s="515"/>
      <c r="V282" s="515"/>
      <c r="W282" s="418"/>
      <c r="X282" s="419"/>
      <c r="Y282" s="421"/>
      <c r="Z282" s="158" t="str">
        <f>IFERROR(VLOOKUP(Y282,【参考】数式用!$A$3:$B$58, 2, FALSE), "")</f>
        <v/>
      </c>
      <c r="AA282" s="159"/>
      <c r="AC282" s="129" t="e">
        <f>VLOOKUP(Y282,【参考】数式用!$A$3:$O$58,15,FALSE)</f>
        <v>#N/A</v>
      </c>
    </row>
    <row r="283" spans="1:29" ht="33.950000000000003" customHeight="1">
      <c r="A283" s="133"/>
      <c r="B283" s="486">
        <f t="shared" si="3"/>
        <v>239</v>
      </c>
      <c r="C283" s="509"/>
      <c r="D283" s="510"/>
      <c r="E283" s="510"/>
      <c r="F283" s="510"/>
      <c r="G283" s="510"/>
      <c r="H283" s="510"/>
      <c r="I283" s="510"/>
      <c r="J283" s="510"/>
      <c r="K283" s="510"/>
      <c r="L283" s="511"/>
      <c r="M283" s="512"/>
      <c r="N283" s="513"/>
      <c r="O283" s="513"/>
      <c r="P283" s="513"/>
      <c r="Q283" s="514"/>
      <c r="R283" s="515"/>
      <c r="S283" s="515"/>
      <c r="T283" s="515"/>
      <c r="U283" s="515"/>
      <c r="V283" s="515"/>
      <c r="W283" s="418"/>
      <c r="X283" s="419"/>
      <c r="Y283" s="421"/>
      <c r="Z283" s="158" t="str">
        <f>IFERROR(VLOOKUP(Y283,【参考】数式用!$A$3:$B$58, 2, FALSE), "")</f>
        <v/>
      </c>
      <c r="AA283" s="159"/>
      <c r="AC283" s="129" t="e">
        <f>VLOOKUP(Y283,【参考】数式用!$A$3:$O$58,15,FALSE)</f>
        <v>#N/A</v>
      </c>
    </row>
    <row r="284" spans="1:29" ht="33.950000000000003" customHeight="1">
      <c r="A284" s="133"/>
      <c r="B284" s="486">
        <f t="shared" si="3"/>
        <v>240</v>
      </c>
      <c r="C284" s="509"/>
      <c r="D284" s="510"/>
      <c r="E284" s="510"/>
      <c r="F284" s="510"/>
      <c r="G284" s="510"/>
      <c r="H284" s="510"/>
      <c r="I284" s="510"/>
      <c r="J284" s="510"/>
      <c r="K284" s="510"/>
      <c r="L284" s="511"/>
      <c r="M284" s="512"/>
      <c r="N284" s="513"/>
      <c r="O284" s="513"/>
      <c r="P284" s="513"/>
      <c r="Q284" s="514"/>
      <c r="R284" s="515"/>
      <c r="S284" s="515"/>
      <c r="T284" s="515"/>
      <c r="U284" s="515"/>
      <c r="V284" s="515"/>
      <c r="W284" s="418"/>
      <c r="X284" s="419"/>
      <c r="Y284" s="421"/>
      <c r="Z284" s="158" t="str">
        <f>IFERROR(VLOOKUP(Y284,【参考】数式用!$A$3:$B$58, 2, FALSE), "")</f>
        <v/>
      </c>
      <c r="AA284" s="159"/>
      <c r="AC284" s="129" t="e">
        <f>VLOOKUP(Y284,【参考】数式用!$A$3:$O$58,15,FALSE)</f>
        <v>#N/A</v>
      </c>
    </row>
    <row r="285" spans="1:29" ht="33.950000000000003" customHeight="1">
      <c r="A285" s="133"/>
      <c r="B285" s="486">
        <f t="shared" si="3"/>
        <v>241</v>
      </c>
      <c r="C285" s="509"/>
      <c r="D285" s="510"/>
      <c r="E285" s="510"/>
      <c r="F285" s="510"/>
      <c r="G285" s="510"/>
      <c r="H285" s="510"/>
      <c r="I285" s="510"/>
      <c r="J285" s="510"/>
      <c r="K285" s="510"/>
      <c r="L285" s="511"/>
      <c r="M285" s="512"/>
      <c r="N285" s="513"/>
      <c r="O285" s="513"/>
      <c r="P285" s="513"/>
      <c r="Q285" s="514"/>
      <c r="R285" s="515"/>
      <c r="S285" s="515"/>
      <c r="T285" s="515"/>
      <c r="U285" s="515"/>
      <c r="V285" s="515"/>
      <c r="W285" s="418"/>
      <c r="X285" s="419"/>
      <c r="Y285" s="421"/>
      <c r="Z285" s="158" t="str">
        <f>IFERROR(VLOOKUP(Y285,【参考】数式用!$A$3:$B$58, 2, FALSE), "")</f>
        <v/>
      </c>
      <c r="AA285" s="159"/>
      <c r="AC285" s="129" t="e">
        <f>VLOOKUP(Y285,【参考】数式用!$A$3:$O$58,15,FALSE)</f>
        <v>#N/A</v>
      </c>
    </row>
    <row r="286" spans="1:29" ht="33.950000000000003" customHeight="1">
      <c r="A286" s="133"/>
      <c r="B286" s="486">
        <f t="shared" si="3"/>
        <v>242</v>
      </c>
      <c r="C286" s="509"/>
      <c r="D286" s="510"/>
      <c r="E286" s="510"/>
      <c r="F286" s="510"/>
      <c r="G286" s="510"/>
      <c r="H286" s="510"/>
      <c r="I286" s="510"/>
      <c r="J286" s="510"/>
      <c r="K286" s="510"/>
      <c r="L286" s="511"/>
      <c r="M286" s="512"/>
      <c r="N286" s="513"/>
      <c r="O286" s="513"/>
      <c r="P286" s="513"/>
      <c r="Q286" s="514"/>
      <c r="R286" s="515"/>
      <c r="S286" s="515"/>
      <c r="T286" s="515"/>
      <c r="U286" s="515"/>
      <c r="V286" s="515"/>
      <c r="W286" s="418"/>
      <c r="X286" s="419"/>
      <c r="Y286" s="421"/>
      <c r="Z286" s="158" t="str">
        <f>IFERROR(VLOOKUP(Y286,【参考】数式用!$A$3:$B$58, 2, FALSE), "")</f>
        <v/>
      </c>
      <c r="AA286" s="159"/>
      <c r="AC286" s="129" t="e">
        <f>VLOOKUP(Y286,【参考】数式用!$A$3:$O$58,15,FALSE)</f>
        <v>#N/A</v>
      </c>
    </row>
    <row r="287" spans="1:29" ht="33.950000000000003" customHeight="1">
      <c r="A287" s="133"/>
      <c r="B287" s="486">
        <f t="shared" si="3"/>
        <v>243</v>
      </c>
      <c r="C287" s="509"/>
      <c r="D287" s="510"/>
      <c r="E287" s="510"/>
      <c r="F287" s="510"/>
      <c r="G287" s="510"/>
      <c r="H287" s="510"/>
      <c r="I287" s="510"/>
      <c r="J287" s="510"/>
      <c r="K287" s="510"/>
      <c r="L287" s="511"/>
      <c r="M287" s="512"/>
      <c r="N287" s="513"/>
      <c r="O287" s="513"/>
      <c r="P287" s="513"/>
      <c r="Q287" s="514"/>
      <c r="R287" s="515"/>
      <c r="S287" s="515"/>
      <c r="T287" s="515"/>
      <c r="U287" s="515"/>
      <c r="V287" s="515"/>
      <c r="W287" s="418"/>
      <c r="X287" s="419"/>
      <c r="Y287" s="421"/>
      <c r="Z287" s="158" t="str">
        <f>IFERROR(VLOOKUP(Y287,【参考】数式用!$A$3:$B$58, 2, FALSE), "")</f>
        <v/>
      </c>
      <c r="AA287" s="159"/>
      <c r="AC287" s="129" t="e">
        <f>VLOOKUP(Y287,【参考】数式用!$A$3:$O$58,15,FALSE)</f>
        <v>#N/A</v>
      </c>
    </row>
    <row r="288" spans="1:29" ht="33.950000000000003" customHeight="1">
      <c r="A288" s="133"/>
      <c r="B288" s="486">
        <f t="shared" si="3"/>
        <v>244</v>
      </c>
      <c r="C288" s="509"/>
      <c r="D288" s="510"/>
      <c r="E288" s="510"/>
      <c r="F288" s="510"/>
      <c r="G288" s="510"/>
      <c r="H288" s="510"/>
      <c r="I288" s="510"/>
      <c r="J288" s="510"/>
      <c r="K288" s="510"/>
      <c r="L288" s="511"/>
      <c r="M288" s="512"/>
      <c r="N288" s="513"/>
      <c r="O288" s="513"/>
      <c r="P288" s="513"/>
      <c r="Q288" s="514"/>
      <c r="R288" s="515"/>
      <c r="S288" s="515"/>
      <c r="T288" s="515"/>
      <c r="U288" s="515"/>
      <c r="V288" s="515"/>
      <c r="W288" s="418"/>
      <c r="X288" s="419"/>
      <c r="Y288" s="421"/>
      <c r="Z288" s="158" t="str">
        <f>IFERROR(VLOOKUP(Y288,【参考】数式用!$A$3:$B$58, 2, FALSE), "")</f>
        <v/>
      </c>
      <c r="AA288" s="159"/>
      <c r="AC288" s="129" t="e">
        <f>VLOOKUP(Y288,【参考】数式用!$A$3:$O$58,15,FALSE)</f>
        <v>#N/A</v>
      </c>
    </row>
    <row r="289" spans="1:29" ht="33.950000000000003" customHeight="1">
      <c r="A289" s="133"/>
      <c r="B289" s="486">
        <f t="shared" si="3"/>
        <v>245</v>
      </c>
      <c r="C289" s="509"/>
      <c r="D289" s="510"/>
      <c r="E289" s="510"/>
      <c r="F289" s="510"/>
      <c r="G289" s="510"/>
      <c r="H289" s="510"/>
      <c r="I289" s="510"/>
      <c r="J289" s="510"/>
      <c r="K289" s="510"/>
      <c r="L289" s="511"/>
      <c r="M289" s="512"/>
      <c r="N289" s="513"/>
      <c r="O289" s="513"/>
      <c r="P289" s="513"/>
      <c r="Q289" s="514"/>
      <c r="R289" s="515"/>
      <c r="S289" s="515"/>
      <c r="T289" s="515"/>
      <c r="U289" s="515"/>
      <c r="V289" s="515"/>
      <c r="W289" s="418"/>
      <c r="X289" s="419"/>
      <c r="Y289" s="421"/>
      <c r="Z289" s="158" t="str">
        <f>IFERROR(VLOOKUP(Y289,【参考】数式用!$A$3:$B$58, 2, FALSE), "")</f>
        <v/>
      </c>
      <c r="AA289" s="159"/>
      <c r="AC289" s="129" t="e">
        <f>VLOOKUP(Y289,【参考】数式用!$A$3:$O$58,15,FALSE)</f>
        <v>#N/A</v>
      </c>
    </row>
    <row r="290" spans="1:29" ht="33.950000000000003" customHeight="1">
      <c r="A290" s="133"/>
      <c r="B290" s="486">
        <f t="shared" si="3"/>
        <v>246</v>
      </c>
      <c r="C290" s="509"/>
      <c r="D290" s="510"/>
      <c r="E290" s="510"/>
      <c r="F290" s="510"/>
      <c r="G290" s="510"/>
      <c r="H290" s="510"/>
      <c r="I290" s="510"/>
      <c r="J290" s="510"/>
      <c r="K290" s="510"/>
      <c r="L290" s="511"/>
      <c r="M290" s="512"/>
      <c r="N290" s="513"/>
      <c r="O290" s="513"/>
      <c r="P290" s="513"/>
      <c r="Q290" s="514"/>
      <c r="R290" s="515"/>
      <c r="S290" s="515"/>
      <c r="T290" s="515"/>
      <c r="U290" s="515"/>
      <c r="V290" s="515"/>
      <c r="W290" s="418"/>
      <c r="X290" s="419"/>
      <c r="Y290" s="421"/>
      <c r="Z290" s="158" t="str">
        <f>IFERROR(VLOOKUP(Y290,【参考】数式用!$A$3:$B$58, 2, FALSE), "")</f>
        <v/>
      </c>
      <c r="AA290" s="159"/>
      <c r="AC290" s="129" t="e">
        <f>VLOOKUP(Y290,【参考】数式用!$A$3:$O$58,15,FALSE)</f>
        <v>#N/A</v>
      </c>
    </row>
    <row r="291" spans="1:29" ht="33.950000000000003" customHeight="1">
      <c r="A291" s="133"/>
      <c r="B291" s="486">
        <f t="shared" si="3"/>
        <v>247</v>
      </c>
      <c r="C291" s="509"/>
      <c r="D291" s="510"/>
      <c r="E291" s="510"/>
      <c r="F291" s="510"/>
      <c r="G291" s="510"/>
      <c r="H291" s="510"/>
      <c r="I291" s="510"/>
      <c r="J291" s="510"/>
      <c r="K291" s="510"/>
      <c r="L291" s="511"/>
      <c r="M291" s="512"/>
      <c r="N291" s="513"/>
      <c r="O291" s="513"/>
      <c r="P291" s="513"/>
      <c r="Q291" s="514"/>
      <c r="R291" s="515"/>
      <c r="S291" s="515"/>
      <c r="T291" s="515"/>
      <c r="U291" s="515"/>
      <c r="V291" s="515"/>
      <c r="W291" s="418"/>
      <c r="X291" s="419"/>
      <c r="Y291" s="421"/>
      <c r="Z291" s="158" t="str">
        <f>IFERROR(VLOOKUP(Y291,【参考】数式用!$A$3:$B$58, 2, FALSE), "")</f>
        <v/>
      </c>
      <c r="AA291" s="159"/>
      <c r="AC291" s="129" t="e">
        <f>VLOOKUP(Y291,【参考】数式用!$A$3:$O$58,15,FALSE)</f>
        <v>#N/A</v>
      </c>
    </row>
    <row r="292" spans="1:29" ht="33.950000000000003" customHeight="1">
      <c r="A292" s="133"/>
      <c r="B292" s="486">
        <f t="shared" si="3"/>
        <v>248</v>
      </c>
      <c r="C292" s="509"/>
      <c r="D292" s="510"/>
      <c r="E292" s="510"/>
      <c r="F292" s="510"/>
      <c r="G292" s="510"/>
      <c r="H292" s="510"/>
      <c r="I292" s="510"/>
      <c r="J292" s="510"/>
      <c r="K292" s="510"/>
      <c r="L292" s="511"/>
      <c r="M292" s="512"/>
      <c r="N292" s="513"/>
      <c r="O292" s="513"/>
      <c r="P292" s="513"/>
      <c r="Q292" s="514"/>
      <c r="R292" s="515"/>
      <c r="S292" s="515"/>
      <c r="T292" s="515"/>
      <c r="U292" s="515"/>
      <c r="V292" s="515"/>
      <c r="W292" s="418"/>
      <c r="X292" s="419"/>
      <c r="Y292" s="421"/>
      <c r="Z292" s="158" t="str">
        <f>IFERROR(VLOOKUP(Y292,【参考】数式用!$A$3:$B$58, 2, FALSE), "")</f>
        <v/>
      </c>
      <c r="AA292" s="159"/>
      <c r="AC292" s="129" t="e">
        <f>VLOOKUP(Y292,【参考】数式用!$A$3:$O$58,15,FALSE)</f>
        <v>#N/A</v>
      </c>
    </row>
    <row r="293" spans="1:29" ht="33.950000000000003" customHeight="1">
      <c r="A293" s="133"/>
      <c r="B293" s="486">
        <f t="shared" si="3"/>
        <v>249</v>
      </c>
      <c r="C293" s="509"/>
      <c r="D293" s="510"/>
      <c r="E293" s="510"/>
      <c r="F293" s="510"/>
      <c r="G293" s="510"/>
      <c r="H293" s="510"/>
      <c r="I293" s="510"/>
      <c r="J293" s="510"/>
      <c r="K293" s="510"/>
      <c r="L293" s="511"/>
      <c r="M293" s="512"/>
      <c r="N293" s="513"/>
      <c r="O293" s="513"/>
      <c r="P293" s="513"/>
      <c r="Q293" s="514"/>
      <c r="R293" s="515"/>
      <c r="S293" s="515"/>
      <c r="T293" s="515"/>
      <c r="U293" s="515"/>
      <c r="V293" s="515"/>
      <c r="W293" s="418"/>
      <c r="X293" s="419"/>
      <c r="Y293" s="421"/>
      <c r="Z293" s="158" t="str">
        <f>IFERROR(VLOOKUP(Y293,【参考】数式用!$A$3:$B$58, 2, FALSE), "")</f>
        <v/>
      </c>
      <c r="AA293" s="159"/>
      <c r="AC293" s="129" t="e">
        <f>VLOOKUP(Y293,【参考】数式用!$A$3:$O$58,15,FALSE)</f>
        <v>#N/A</v>
      </c>
    </row>
    <row r="294" spans="1:29" ht="33.950000000000003" customHeight="1">
      <c r="A294" s="133"/>
      <c r="B294" s="486">
        <f t="shared" si="3"/>
        <v>250</v>
      </c>
      <c r="C294" s="509"/>
      <c r="D294" s="510"/>
      <c r="E294" s="510"/>
      <c r="F294" s="510"/>
      <c r="G294" s="510"/>
      <c r="H294" s="510"/>
      <c r="I294" s="510"/>
      <c r="J294" s="510"/>
      <c r="K294" s="510"/>
      <c r="L294" s="511"/>
      <c r="M294" s="512"/>
      <c r="N294" s="513"/>
      <c r="O294" s="513"/>
      <c r="P294" s="513"/>
      <c r="Q294" s="514"/>
      <c r="R294" s="515"/>
      <c r="S294" s="515"/>
      <c r="T294" s="515"/>
      <c r="U294" s="515"/>
      <c r="V294" s="515"/>
      <c r="W294" s="418"/>
      <c r="X294" s="419"/>
      <c r="Y294" s="421"/>
      <c r="Z294" s="158" t="str">
        <f>IFERROR(VLOOKUP(Y294,【参考】数式用!$A$3:$B$58, 2, FALSE), "")</f>
        <v/>
      </c>
      <c r="AA294" s="159"/>
      <c r="AC294" s="129" t="e">
        <f>VLOOKUP(Y294,【参考】数式用!$A$3:$O$58,15,FALSE)</f>
        <v>#N/A</v>
      </c>
    </row>
    <row r="295" spans="1:29" ht="33.950000000000003" customHeight="1">
      <c r="A295" s="133"/>
      <c r="B295" s="486">
        <f t="shared" si="3"/>
        <v>251</v>
      </c>
      <c r="C295" s="509"/>
      <c r="D295" s="510"/>
      <c r="E295" s="510"/>
      <c r="F295" s="510"/>
      <c r="G295" s="510"/>
      <c r="H295" s="510"/>
      <c r="I295" s="510"/>
      <c r="J295" s="510"/>
      <c r="K295" s="510"/>
      <c r="L295" s="511"/>
      <c r="M295" s="512"/>
      <c r="N295" s="513"/>
      <c r="O295" s="513"/>
      <c r="P295" s="513"/>
      <c r="Q295" s="514"/>
      <c r="R295" s="515"/>
      <c r="S295" s="515"/>
      <c r="T295" s="515"/>
      <c r="U295" s="515"/>
      <c r="V295" s="515"/>
      <c r="W295" s="418"/>
      <c r="X295" s="419"/>
      <c r="Y295" s="421"/>
      <c r="Z295" s="158" t="str">
        <f>IFERROR(VLOOKUP(Y295,【参考】数式用!$A$3:$B$58, 2, FALSE), "")</f>
        <v/>
      </c>
      <c r="AA295" s="159"/>
      <c r="AC295" s="129" t="e">
        <f>VLOOKUP(Y295,【参考】数式用!$A$3:$O$58,15,FALSE)</f>
        <v>#N/A</v>
      </c>
    </row>
    <row r="296" spans="1:29" ht="33.950000000000003" customHeight="1">
      <c r="A296" s="133"/>
      <c r="B296" s="486">
        <f t="shared" si="3"/>
        <v>252</v>
      </c>
      <c r="C296" s="509"/>
      <c r="D296" s="510"/>
      <c r="E296" s="510"/>
      <c r="F296" s="510"/>
      <c r="G296" s="510"/>
      <c r="H296" s="510"/>
      <c r="I296" s="510"/>
      <c r="J296" s="510"/>
      <c r="K296" s="510"/>
      <c r="L296" s="511"/>
      <c r="M296" s="512"/>
      <c r="N296" s="513"/>
      <c r="O296" s="513"/>
      <c r="P296" s="513"/>
      <c r="Q296" s="514"/>
      <c r="R296" s="515"/>
      <c r="S296" s="515"/>
      <c r="T296" s="515"/>
      <c r="U296" s="515"/>
      <c r="V296" s="515"/>
      <c r="W296" s="418"/>
      <c r="X296" s="419"/>
      <c r="Y296" s="421"/>
      <c r="Z296" s="158" t="str">
        <f>IFERROR(VLOOKUP(Y296,【参考】数式用!$A$3:$B$58, 2, FALSE), "")</f>
        <v/>
      </c>
      <c r="AA296" s="159"/>
      <c r="AC296" s="129" t="e">
        <f>VLOOKUP(Y296,【参考】数式用!$A$3:$O$58,15,FALSE)</f>
        <v>#N/A</v>
      </c>
    </row>
    <row r="297" spans="1:29" ht="33.950000000000003" customHeight="1">
      <c r="A297" s="133"/>
      <c r="B297" s="486">
        <f t="shared" si="3"/>
        <v>253</v>
      </c>
      <c r="C297" s="509"/>
      <c r="D297" s="510"/>
      <c r="E297" s="510"/>
      <c r="F297" s="510"/>
      <c r="G297" s="510"/>
      <c r="H297" s="510"/>
      <c r="I297" s="510"/>
      <c r="J297" s="510"/>
      <c r="K297" s="510"/>
      <c r="L297" s="511"/>
      <c r="M297" s="512"/>
      <c r="N297" s="513"/>
      <c r="O297" s="513"/>
      <c r="P297" s="513"/>
      <c r="Q297" s="514"/>
      <c r="R297" s="515"/>
      <c r="S297" s="515"/>
      <c r="T297" s="515"/>
      <c r="U297" s="515"/>
      <c r="V297" s="515"/>
      <c r="W297" s="418"/>
      <c r="X297" s="419"/>
      <c r="Y297" s="421"/>
      <c r="Z297" s="158" t="str">
        <f>IFERROR(VLOOKUP(Y297,【参考】数式用!$A$3:$B$58, 2, FALSE), "")</f>
        <v/>
      </c>
      <c r="AA297" s="159"/>
      <c r="AC297" s="129" t="e">
        <f>VLOOKUP(Y297,【参考】数式用!$A$3:$O$58,15,FALSE)</f>
        <v>#N/A</v>
      </c>
    </row>
    <row r="298" spans="1:29" ht="33.950000000000003" customHeight="1">
      <c r="A298" s="133"/>
      <c r="B298" s="486">
        <f t="shared" si="3"/>
        <v>254</v>
      </c>
      <c r="C298" s="509"/>
      <c r="D298" s="510"/>
      <c r="E298" s="510"/>
      <c r="F298" s="510"/>
      <c r="G298" s="510"/>
      <c r="H298" s="510"/>
      <c r="I298" s="510"/>
      <c r="J298" s="510"/>
      <c r="K298" s="510"/>
      <c r="L298" s="511"/>
      <c r="M298" s="512"/>
      <c r="N298" s="513"/>
      <c r="O298" s="513"/>
      <c r="P298" s="513"/>
      <c r="Q298" s="514"/>
      <c r="R298" s="515"/>
      <c r="S298" s="515"/>
      <c r="T298" s="515"/>
      <c r="U298" s="515"/>
      <c r="V298" s="515"/>
      <c r="W298" s="418"/>
      <c r="X298" s="419"/>
      <c r="Y298" s="421"/>
      <c r="Z298" s="158" t="str">
        <f>IFERROR(VLOOKUP(Y298,【参考】数式用!$A$3:$B$58, 2, FALSE), "")</f>
        <v/>
      </c>
      <c r="AA298" s="159"/>
      <c r="AC298" s="129" t="e">
        <f>VLOOKUP(Y298,【参考】数式用!$A$3:$O$58,15,FALSE)</f>
        <v>#N/A</v>
      </c>
    </row>
    <row r="299" spans="1:29" ht="33.950000000000003" customHeight="1">
      <c r="A299" s="133"/>
      <c r="B299" s="486">
        <f t="shared" si="3"/>
        <v>255</v>
      </c>
      <c r="C299" s="509"/>
      <c r="D299" s="510"/>
      <c r="E299" s="510"/>
      <c r="F299" s="510"/>
      <c r="G299" s="510"/>
      <c r="H299" s="510"/>
      <c r="I299" s="510"/>
      <c r="J299" s="510"/>
      <c r="K299" s="510"/>
      <c r="L299" s="511"/>
      <c r="M299" s="512"/>
      <c r="N299" s="513"/>
      <c r="O299" s="513"/>
      <c r="P299" s="513"/>
      <c r="Q299" s="514"/>
      <c r="R299" s="515"/>
      <c r="S299" s="515"/>
      <c r="T299" s="515"/>
      <c r="U299" s="515"/>
      <c r="V299" s="515"/>
      <c r="W299" s="418"/>
      <c r="X299" s="419"/>
      <c r="Y299" s="421"/>
      <c r="Z299" s="158" t="str">
        <f>IFERROR(VLOOKUP(Y299,【参考】数式用!$A$3:$B$58, 2, FALSE), "")</f>
        <v/>
      </c>
      <c r="AA299" s="159"/>
      <c r="AC299" s="129" t="e">
        <f>VLOOKUP(Y299,【参考】数式用!$A$3:$O$58,15,FALSE)</f>
        <v>#N/A</v>
      </c>
    </row>
    <row r="300" spans="1:29" ht="33.950000000000003" customHeight="1">
      <c r="A300" s="133"/>
      <c r="B300" s="486">
        <f t="shared" si="3"/>
        <v>256</v>
      </c>
      <c r="C300" s="509"/>
      <c r="D300" s="510"/>
      <c r="E300" s="510"/>
      <c r="F300" s="510"/>
      <c r="G300" s="510"/>
      <c r="H300" s="510"/>
      <c r="I300" s="510"/>
      <c r="J300" s="510"/>
      <c r="K300" s="510"/>
      <c r="L300" s="511"/>
      <c r="M300" s="512"/>
      <c r="N300" s="513"/>
      <c r="O300" s="513"/>
      <c r="P300" s="513"/>
      <c r="Q300" s="514"/>
      <c r="R300" s="515"/>
      <c r="S300" s="515"/>
      <c r="T300" s="515"/>
      <c r="U300" s="515"/>
      <c r="V300" s="515"/>
      <c r="W300" s="418"/>
      <c r="X300" s="419"/>
      <c r="Y300" s="421"/>
      <c r="Z300" s="158" t="str">
        <f>IFERROR(VLOOKUP(Y300,【参考】数式用!$A$3:$B$58, 2, FALSE), "")</f>
        <v/>
      </c>
      <c r="AA300" s="159"/>
      <c r="AC300" s="129" t="e">
        <f>VLOOKUP(Y300,【参考】数式用!$A$3:$O$58,15,FALSE)</f>
        <v>#N/A</v>
      </c>
    </row>
    <row r="301" spans="1:29" ht="33.950000000000003" customHeight="1">
      <c r="A301" s="133"/>
      <c r="B301" s="486">
        <f t="shared" si="3"/>
        <v>257</v>
      </c>
      <c r="C301" s="509"/>
      <c r="D301" s="510"/>
      <c r="E301" s="510"/>
      <c r="F301" s="510"/>
      <c r="G301" s="510"/>
      <c r="H301" s="510"/>
      <c r="I301" s="510"/>
      <c r="J301" s="510"/>
      <c r="K301" s="510"/>
      <c r="L301" s="511"/>
      <c r="M301" s="512"/>
      <c r="N301" s="513"/>
      <c r="O301" s="513"/>
      <c r="P301" s="513"/>
      <c r="Q301" s="514"/>
      <c r="R301" s="515"/>
      <c r="S301" s="515"/>
      <c r="T301" s="515"/>
      <c r="U301" s="515"/>
      <c r="V301" s="515"/>
      <c r="W301" s="418"/>
      <c r="X301" s="419"/>
      <c r="Y301" s="421"/>
      <c r="Z301" s="158" t="str">
        <f>IFERROR(VLOOKUP(Y301,【参考】数式用!$A$3:$B$58, 2, FALSE), "")</f>
        <v/>
      </c>
      <c r="AA301" s="159"/>
      <c r="AC301" s="129" t="e">
        <f>VLOOKUP(Y301,【参考】数式用!$A$3:$O$58,15,FALSE)</f>
        <v>#N/A</v>
      </c>
    </row>
    <row r="302" spans="1:29" ht="33.950000000000003" customHeight="1">
      <c r="A302" s="133"/>
      <c r="B302" s="486">
        <f t="shared" si="3"/>
        <v>258</v>
      </c>
      <c r="C302" s="509"/>
      <c r="D302" s="510"/>
      <c r="E302" s="510"/>
      <c r="F302" s="510"/>
      <c r="G302" s="510"/>
      <c r="H302" s="510"/>
      <c r="I302" s="510"/>
      <c r="J302" s="510"/>
      <c r="K302" s="510"/>
      <c r="L302" s="511"/>
      <c r="M302" s="512"/>
      <c r="N302" s="513"/>
      <c r="O302" s="513"/>
      <c r="P302" s="513"/>
      <c r="Q302" s="514"/>
      <c r="R302" s="515"/>
      <c r="S302" s="515"/>
      <c r="T302" s="515"/>
      <c r="U302" s="515"/>
      <c r="V302" s="515"/>
      <c r="W302" s="418"/>
      <c r="X302" s="419"/>
      <c r="Y302" s="421"/>
      <c r="Z302" s="158" t="str">
        <f>IFERROR(VLOOKUP(Y302,【参考】数式用!$A$3:$B$58, 2, FALSE), "")</f>
        <v/>
      </c>
      <c r="AA302" s="159"/>
      <c r="AC302" s="129" t="e">
        <f>VLOOKUP(Y302,【参考】数式用!$A$3:$O$58,15,FALSE)</f>
        <v>#N/A</v>
      </c>
    </row>
    <row r="303" spans="1:29" ht="33.950000000000003" customHeight="1">
      <c r="A303" s="133"/>
      <c r="B303" s="486">
        <f t="shared" ref="B303:B366" si="4">B302+1</f>
        <v>259</v>
      </c>
      <c r="C303" s="509"/>
      <c r="D303" s="510"/>
      <c r="E303" s="510"/>
      <c r="F303" s="510"/>
      <c r="G303" s="510"/>
      <c r="H303" s="510"/>
      <c r="I303" s="510"/>
      <c r="J303" s="510"/>
      <c r="K303" s="510"/>
      <c r="L303" s="511"/>
      <c r="M303" s="512"/>
      <c r="N303" s="513"/>
      <c r="O303" s="513"/>
      <c r="P303" s="513"/>
      <c r="Q303" s="514"/>
      <c r="R303" s="515"/>
      <c r="S303" s="515"/>
      <c r="T303" s="515"/>
      <c r="U303" s="515"/>
      <c r="V303" s="515"/>
      <c r="W303" s="418"/>
      <c r="X303" s="419"/>
      <c r="Y303" s="421"/>
      <c r="Z303" s="158" t="str">
        <f>IFERROR(VLOOKUP(Y303,【参考】数式用!$A$3:$B$58, 2, FALSE), "")</f>
        <v/>
      </c>
      <c r="AA303" s="159"/>
      <c r="AC303" s="129" t="e">
        <f>VLOOKUP(Y303,【参考】数式用!$A$3:$O$58,15,FALSE)</f>
        <v>#N/A</v>
      </c>
    </row>
    <row r="304" spans="1:29" ht="33.950000000000003" customHeight="1">
      <c r="A304" s="133"/>
      <c r="B304" s="486">
        <f t="shared" si="4"/>
        <v>260</v>
      </c>
      <c r="C304" s="509"/>
      <c r="D304" s="510"/>
      <c r="E304" s="510"/>
      <c r="F304" s="510"/>
      <c r="G304" s="510"/>
      <c r="H304" s="510"/>
      <c r="I304" s="510"/>
      <c r="J304" s="510"/>
      <c r="K304" s="510"/>
      <c r="L304" s="511"/>
      <c r="M304" s="512"/>
      <c r="N304" s="513"/>
      <c r="O304" s="513"/>
      <c r="P304" s="513"/>
      <c r="Q304" s="514"/>
      <c r="R304" s="515"/>
      <c r="S304" s="515"/>
      <c r="T304" s="515"/>
      <c r="U304" s="515"/>
      <c r="V304" s="515"/>
      <c r="W304" s="418"/>
      <c r="X304" s="419"/>
      <c r="Y304" s="421"/>
      <c r="Z304" s="158" t="str">
        <f>IFERROR(VLOOKUP(Y304,【参考】数式用!$A$3:$B$58, 2, FALSE), "")</f>
        <v/>
      </c>
      <c r="AA304" s="159"/>
      <c r="AC304" s="129" t="e">
        <f>VLOOKUP(Y304,【参考】数式用!$A$3:$O$58,15,FALSE)</f>
        <v>#N/A</v>
      </c>
    </row>
    <row r="305" spans="1:29" ht="33.950000000000003" customHeight="1">
      <c r="A305" s="133"/>
      <c r="B305" s="486">
        <f t="shared" si="4"/>
        <v>261</v>
      </c>
      <c r="C305" s="509"/>
      <c r="D305" s="510"/>
      <c r="E305" s="510"/>
      <c r="F305" s="510"/>
      <c r="G305" s="510"/>
      <c r="H305" s="510"/>
      <c r="I305" s="510"/>
      <c r="J305" s="510"/>
      <c r="K305" s="510"/>
      <c r="L305" s="511"/>
      <c r="M305" s="512"/>
      <c r="N305" s="513"/>
      <c r="O305" s="513"/>
      <c r="P305" s="513"/>
      <c r="Q305" s="514"/>
      <c r="R305" s="515"/>
      <c r="S305" s="515"/>
      <c r="T305" s="515"/>
      <c r="U305" s="515"/>
      <c r="V305" s="515"/>
      <c r="W305" s="418"/>
      <c r="X305" s="419"/>
      <c r="Y305" s="421"/>
      <c r="Z305" s="158" t="str">
        <f>IFERROR(VLOOKUP(Y305,【参考】数式用!$A$3:$B$58, 2, FALSE), "")</f>
        <v/>
      </c>
      <c r="AA305" s="159"/>
      <c r="AC305" s="129" t="e">
        <f>VLOOKUP(Y305,【参考】数式用!$A$3:$O$58,15,FALSE)</f>
        <v>#N/A</v>
      </c>
    </row>
    <row r="306" spans="1:29" ht="33.950000000000003" customHeight="1">
      <c r="A306" s="133"/>
      <c r="B306" s="486">
        <f t="shared" si="4"/>
        <v>262</v>
      </c>
      <c r="C306" s="509"/>
      <c r="D306" s="510"/>
      <c r="E306" s="510"/>
      <c r="F306" s="510"/>
      <c r="G306" s="510"/>
      <c r="H306" s="510"/>
      <c r="I306" s="510"/>
      <c r="J306" s="510"/>
      <c r="K306" s="510"/>
      <c r="L306" s="511"/>
      <c r="M306" s="512"/>
      <c r="N306" s="513"/>
      <c r="O306" s="513"/>
      <c r="P306" s="513"/>
      <c r="Q306" s="514"/>
      <c r="R306" s="515"/>
      <c r="S306" s="515"/>
      <c r="T306" s="515"/>
      <c r="U306" s="515"/>
      <c r="V306" s="515"/>
      <c r="W306" s="418"/>
      <c r="X306" s="419"/>
      <c r="Y306" s="421"/>
      <c r="Z306" s="158" t="str">
        <f>IFERROR(VLOOKUP(Y306,【参考】数式用!$A$3:$B$58, 2, FALSE), "")</f>
        <v/>
      </c>
      <c r="AA306" s="159"/>
      <c r="AC306" s="129" t="e">
        <f>VLOOKUP(Y306,【参考】数式用!$A$3:$O$58,15,FALSE)</f>
        <v>#N/A</v>
      </c>
    </row>
    <row r="307" spans="1:29" ht="33.950000000000003" customHeight="1">
      <c r="A307" s="133"/>
      <c r="B307" s="486">
        <f t="shared" si="4"/>
        <v>263</v>
      </c>
      <c r="C307" s="509"/>
      <c r="D307" s="510"/>
      <c r="E307" s="510"/>
      <c r="F307" s="510"/>
      <c r="G307" s="510"/>
      <c r="H307" s="510"/>
      <c r="I307" s="510"/>
      <c r="J307" s="510"/>
      <c r="K307" s="510"/>
      <c r="L307" s="511"/>
      <c r="M307" s="512"/>
      <c r="N307" s="513"/>
      <c r="O307" s="513"/>
      <c r="P307" s="513"/>
      <c r="Q307" s="514"/>
      <c r="R307" s="515"/>
      <c r="S307" s="515"/>
      <c r="T307" s="515"/>
      <c r="U307" s="515"/>
      <c r="V307" s="515"/>
      <c r="W307" s="418"/>
      <c r="X307" s="419"/>
      <c r="Y307" s="421"/>
      <c r="Z307" s="158" t="str">
        <f>IFERROR(VLOOKUP(Y307,【参考】数式用!$A$3:$B$58, 2, FALSE), "")</f>
        <v/>
      </c>
      <c r="AA307" s="159"/>
      <c r="AC307" s="129" t="e">
        <f>VLOOKUP(Y307,【参考】数式用!$A$3:$O$58,15,FALSE)</f>
        <v>#N/A</v>
      </c>
    </row>
    <row r="308" spans="1:29" ht="33.950000000000003" customHeight="1">
      <c r="A308" s="133"/>
      <c r="B308" s="486">
        <f t="shared" si="4"/>
        <v>264</v>
      </c>
      <c r="C308" s="509"/>
      <c r="D308" s="510"/>
      <c r="E308" s="510"/>
      <c r="F308" s="510"/>
      <c r="G308" s="510"/>
      <c r="H308" s="510"/>
      <c r="I308" s="510"/>
      <c r="J308" s="510"/>
      <c r="K308" s="510"/>
      <c r="L308" s="511"/>
      <c r="M308" s="512"/>
      <c r="N308" s="513"/>
      <c r="O308" s="513"/>
      <c r="P308" s="513"/>
      <c r="Q308" s="514"/>
      <c r="R308" s="515"/>
      <c r="S308" s="515"/>
      <c r="T308" s="515"/>
      <c r="U308" s="515"/>
      <c r="V308" s="515"/>
      <c r="W308" s="418"/>
      <c r="X308" s="419"/>
      <c r="Y308" s="421"/>
      <c r="Z308" s="158" t="str">
        <f>IFERROR(VLOOKUP(Y308,【参考】数式用!$A$3:$B$58, 2, FALSE), "")</f>
        <v/>
      </c>
      <c r="AA308" s="159"/>
      <c r="AC308" s="129" t="e">
        <f>VLOOKUP(Y308,【参考】数式用!$A$3:$O$58,15,FALSE)</f>
        <v>#N/A</v>
      </c>
    </row>
    <row r="309" spans="1:29" ht="33.950000000000003" customHeight="1">
      <c r="A309" s="133"/>
      <c r="B309" s="486">
        <f t="shared" si="4"/>
        <v>265</v>
      </c>
      <c r="C309" s="509"/>
      <c r="D309" s="510"/>
      <c r="E309" s="510"/>
      <c r="F309" s="510"/>
      <c r="G309" s="510"/>
      <c r="H309" s="510"/>
      <c r="I309" s="510"/>
      <c r="J309" s="510"/>
      <c r="K309" s="510"/>
      <c r="L309" s="511"/>
      <c r="M309" s="512"/>
      <c r="N309" s="513"/>
      <c r="O309" s="513"/>
      <c r="P309" s="513"/>
      <c r="Q309" s="514"/>
      <c r="R309" s="515"/>
      <c r="S309" s="515"/>
      <c r="T309" s="515"/>
      <c r="U309" s="515"/>
      <c r="V309" s="515"/>
      <c r="W309" s="418"/>
      <c r="X309" s="419"/>
      <c r="Y309" s="421"/>
      <c r="Z309" s="158" t="str">
        <f>IFERROR(VLOOKUP(Y309,【参考】数式用!$A$3:$B$58, 2, FALSE), "")</f>
        <v/>
      </c>
      <c r="AA309" s="159"/>
      <c r="AC309" s="129" t="e">
        <f>VLOOKUP(Y309,【参考】数式用!$A$3:$O$58,15,FALSE)</f>
        <v>#N/A</v>
      </c>
    </row>
    <row r="310" spans="1:29" ht="33.950000000000003" customHeight="1">
      <c r="A310" s="133"/>
      <c r="B310" s="486">
        <f t="shared" si="4"/>
        <v>266</v>
      </c>
      <c r="C310" s="509"/>
      <c r="D310" s="510"/>
      <c r="E310" s="510"/>
      <c r="F310" s="510"/>
      <c r="G310" s="510"/>
      <c r="H310" s="510"/>
      <c r="I310" s="510"/>
      <c r="J310" s="510"/>
      <c r="K310" s="510"/>
      <c r="L310" s="511"/>
      <c r="M310" s="512"/>
      <c r="N310" s="513"/>
      <c r="O310" s="513"/>
      <c r="P310" s="513"/>
      <c r="Q310" s="514"/>
      <c r="R310" s="515"/>
      <c r="S310" s="515"/>
      <c r="T310" s="515"/>
      <c r="U310" s="515"/>
      <c r="V310" s="515"/>
      <c r="W310" s="418"/>
      <c r="X310" s="419"/>
      <c r="Y310" s="421"/>
      <c r="Z310" s="158" t="str">
        <f>IFERROR(VLOOKUP(Y310,【参考】数式用!$A$3:$B$58, 2, FALSE), "")</f>
        <v/>
      </c>
      <c r="AA310" s="159"/>
      <c r="AC310" s="129" t="e">
        <f>VLOOKUP(Y310,【参考】数式用!$A$3:$O$58,15,FALSE)</f>
        <v>#N/A</v>
      </c>
    </row>
    <row r="311" spans="1:29" ht="33.950000000000003" customHeight="1">
      <c r="A311" s="133"/>
      <c r="B311" s="486">
        <f t="shared" si="4"/>
        <v>267</v>
      </c>
      <c r="C311" s="509"/>
      <c r="D311" s="510"/>
      <c r="E311" s="510"/>
      <c r="F311" s="510"/>
      <c r="G311" s="510"/>
      <c r="H311" s="510"/>
      <c r="I311" s="510"/>
      <c r="J311" s="510"/>
      <c r="K311" s="510"/>
      <c r="L311" s="511"/>
      <c r="M311" s="512"/>
      <c r="N311" s="513"/>
      <c r="O311" s="513"/>
      <c r="P311" s="513"/>
      <c r="Q311" s="514"/>
      <c r="R311" s="515"/>
      <c r="S311" s="515"/>
      <c r="T311" s="515"/>
      <c r="U311" s="515"/>
      <c r="V311" s="515"/>
      <c r="W311" s="418"/>
      <c r="X311" s="419"/>
      <c r="Y311" s="421"/>
      <c r="Z311" s="158" t="str">
        <f>IFERROR(VLOOKUP(Y311,【参考】数式用!$A$3:$B$58, 2, FALSE), "")</f>
        <v/>
      </c>
      <c r="AA311" s="159"/>
      <c r="AC311" s="129" t="e">
        <f>VLOOKUP(Y311,【参考】数式用!$A$3:$O$58,15,FALSE)</f>
        <v>#N/A</v>
      </c>
    </row>
    <row r="312" spans="1:29" ht="33.950000000000003" customHeight="1">
      <c r="A312" s="133"/>
      <c r="B312" s="486">
        <f t="shared" si="4"/>
        <v>268</v>
      </c>
      <c r="C312" s="509"/>
      <c r="D312" s="510"/>
      <c r="E312" s="510"/>
      <c r="F312" s="510"/>
      <c r="G312" s="510"/>
      <c r="H312" s="510"/>
      <c r="I312" s="510"/>
      <c r="J312" s="510"/>
      <c r="K312" s="510"/>
      <c r="L312" s="511"/>
      <c r="M312" s="512"/>
      <c r="N312" s="513"/>
      <c r="O312" s="513"/>
      <c r="P312" s="513"/>
      <c r="Q312" s="514"/>
      <c r="R312" s="515"/>
      <c r="S312" s="515"/>
      <c r="T312" s="515"/>
      <c r="U312" s="515"/>
      <c r="V312" s="515"/>
      <c r="W312" s="418"/>
      <c r="X312" s="419"/>
      <c r="Y312" s="421"/>
      <c r="Z312" s="158" t="str">
        <f>IFERROR(VLOOKUP(Y312,【参考】数式用!$A$3:$B$58, 2, FALSE), "")</f>
        <v/>
      </c>
      <c r="AA312" s="159"/>
      <c r="AC312" s="129" t="e">
        <f>VLOOKUP(Y312,【参考】数式用!$A$3:$O$58,15,FALSE)</f>
        <v>#N/A</v>
      </c>
    </row>
    <row r="313" spans="1:29" ht="33.950000000000003" customHeight="1">
      <c r="A313" s="133"/>
      <c r="B313" s="486">
        <f t="shared" si="4"/>
        <v>269</v>
      </c>
      <c r="C313" s="509"/>
      <c r="D313" s="510"/>
      <c r="E313" s="510"/>
      <c r="F313" s="510"/>
      <c r="G313" s="510"/>
      <c r="H313" s="510"/>
      <c r="I313" s="510"/>
      <c r="J313" s="510"/>
      <c r="K313" s="510"/>
      <c r="L313" s="511"/>
      <c r="M313" s="512"/>
      <c r="N313" s="513"/>
      <c r="O313" s="513"/>
      <c r="P313" s="513"/>
      <c r="Q313" s="514"/>
      <c r="R313" s="515"/>
      <c r="S313" s="515"/>
      <c r="T313" s="515"/>
      <c r="U313" s="515"/>
      <c r="V313" s="515"/>
      <c r="W313" s="418"/>
      <c r="X313" s="419"/>
      <c r="Y313" s="421"/>
      <c r="Z313" s="158" t="str">
        <f>IFERROR(VLOOKUP(Y313,【参考】数式用!$A$3:$B$58, 2, FALSE), "")</f>
        <v/>
      </c>
      <c r="AA313" s="159"/>
      <c r="AC313" s="129" t="e">
        <f>VLOOKUP(Y313,【参考】数式用!$A$3:$O$58,15,FALSE)</f>
        <v>#N/A</v>
      </c>
    </row>
    <row r="314" spans="1:29" ht="33.950000000000003" customHeight="1">
      <c r="A314" s="133"/>
      <c r="B314" s="486">
        <f t="shared" si="4"/>
        <v>270</v>
      </c>
      <c r="C314" s="509"/>
      <c r="D314" s="510"/>
      <c r="E314" s="510"/>
      <c r="F314" s="510"/>
      <c r="G314" s="510"/>
      <c r="H314" s="510"/>
      <c r="I314" s="510"/>
      <c r="J314" s="510"/>
      <c r="K314" s="510"/>
      <c r="L314" s="511"/>
      <c r="M314" s="512"/>
      <c r="N314" s="513"/>
      <c r="O314" s="513"/>
      <c r="P314" s="513"/>
      <c r="Q314" s="514"/>
      <c r="R314" s="515"/>
      <c r="S314" s="515"/>
      <c r="T314" s="515"/>
      <c r="U314" s="515"/>
      <c r="V314" s="515"/>
      <c r="W314" s="418"/>
      <c r="X314" s="419"/>
      <c r="Y314" s="421"/>
      <c r="Z314" s="158" t="str">
        <f>IFERROR(VLOOKUP(Y314,【参考】数式用!$A$3:$B$58, 2, FALSE), "")</f>
        <v/>
      </c>
      <c r="AA314" s="159"/>
      <c r="AC314" s="129" t="e">
        <f>VLOOKUP(Y314,【参考】数式用!$A$3:$O$58,15,FALSE)</f>
        <v>#N/A</v>
      </c>
    </row>
    <row r="315" spans="1:29" ht="33.950000000000003" customHeight="1">
      <c r="A315" s="133"/>
      <c r="B315" s="486">
        <f t="shared" si="4"/>
        <v>271</v>
      </c>
      <c r="C315" s="509"/>
      <c r="D315" s="510"/>
      <c r="E315" s="510"/>
      <c r="F315" s="510"/>
      <c r="G315" s="510"/>
      <c r="H315" s="510"/>
      <c r="I315" s="510"/>
      <c r="J315" s="510"/>
      <c r="K315" s="510"/>
      <c r="L315" s="511"/>
      <c r="M315" s="512"/>
      <c r="N315" s="513"/>
      <c r="O315" s="513"/>
      <c r="P315" s="513"/>
      <c r="Q315" s="514"/>
      <c r="R315" s="515"/>
      <c r="S315" s="515"/>
      <c r="T315" s="515"/>
      <c r="U315" s="515"/>
      <c r="V315" s="515"/>
      <c r="W315" s="418"/>
      <c r="X315" s="419"/>
      <c r="Y315" s="421"/>
      <c r="Z315" s="158" t="str">
        <f>IFERROR(VLOOKUP(Y315,【参考】数式用!$A$3:$B$58, 2, FALSE), "")</f>
        <v/>
      </c>
      <c r="AA315" s="159"/>
      <c r="AC315" s="129" t="e">
        <f>VLOOKUP(Y315,【参考】数式用!$A$3:$O$58,15,FALSE)</f>
        <v>#N/A</v>
      </c>
    </row>
    <row r="316" spans="1:29" ht="33.950000000000003" customHeight="1">
      <c r="A316" s="133"/>
      <c r="B316" s="486">
        <f t="shared" si="4"/>
        <v>272</v>
      </c>
      <c r="C316" s="509"/>
      <c r="D316" s="510"/>
      <c r="E316" s="510"/>
      <c r="F316" s="510"/>
      <c r="G316" s="510"/>
      <c r="H316" s="510"/>
      <c r="I316" s="510"/>
      <c r="J316" s="510"/>
      <c r="K316" s="510"/>
      <c r="L316" s="511"/>
      <c r="M316" s="512"/>
      <c r="N316" s="513"/>
      <c r="O316" s="513"/>
      <c r="P316" s="513"/>
      <c r="Q316" s="514"/>
      <c r="R316" s="515"/>
      <c r="S316" s="515"/>
      <c r="T316" s="515"/>
      <c r="U316" s="515"/>
      <c r="V316" s="515"/>
      <c r="W316" s="418"/>
      <c r="X316" s="419"/>
      <c r="Y316" s="421"/>
      <c r="Z316" s="158" t="str">
        <f>IFERROR(VLOOKUP(Y316,【参考】数式用!$A$3:$B$58, 2, FALSE), "")</f>
        <v/>
      </c>
      <c r="AA316" s="159"/>
      <c r="AC316" s="129" t="e">
        <f>VLOOKUP(Y316,【参考】数式用!$A$3:$O$58,15,FALSE)</f>
        <v>#N/A</v>
      </c>
    </row>
    <row r="317" spans="1:29" ht="33.950000000000003" customHeight="1">
      <c r="A317" s="133"/>
      <c r="B317" s="486">
        <f t="shared" si="4"/>
        <v>273</v>
      </c>
      <c r="C317" s="509"/>
      <c r="D317" s="510"/>
      <c r="E317" s="510"/>
      <c r="F317" s="510"/>
      <c r="G317" s="510"/>
      <c r="H317" s="510"/>
      <c r="I317" s="510"/>
      <c r="J317" s="510"/>
      <c r="K317" s="510"/>
      <c r="L317" s="511"/>
      <c r="M317" s="512"/>
      <c r="N317" s="513"/>
      <c r="O317" s="513"/>
      <c r="P317" s="513"/>
      <c r="Q317" s="514"/>
      <c r="R317" s="515"/>
      <c r="S317" s="515"/>
      <c r="T317" s="515"/>
      <c r="U317" s="515"/>
      <c r="V317" s="515"/>
      <c r="W317" s="418"/>
      <c r="X317" s="419"/>
      <c r="Y317" s="421"/>
      <c r="Z317" s="158" t="str">
        <f>IFERROR(VLOOKUP(Y317,【参考】数式用!$A$3:$B$58, 2, FALSE), "")</f>
        <v/>
      </c>
      <c r="AA317" s="159"/>
      <c r="AC317" s="129" t="e">
        <f>VLOOKUP(Y317,【参考】数式用!$A$3:$O$58,15,FALSE)</f>
        <v>#N/A</v>
      </c>
    </row>
    <row r="318" spans="1:29" ht="33.950000000000003" customHeight="1">
      <c r="A318" s="133"/>
      <c r="B318" s="486">
        <f t="shared" si="4"/>
        <v>274</v>
      </c>
      <c r="C318" s="509"/>
      <c r="D318" s="510"/>
      <c r="E318" s="510"/>
      <c r="F318" s="510"/>
      <c r="G318" s="510"/>
      <c r="H318" s="510"/>
      <c r="I318" s="510"/>
      <c r="J318" s="510"/>
      <c r="K318" s="510"/>
      <c r="L318" s="511"/>
      <c r="M318" s="512"/>
      <c r="N318" s="513"/>
      <c r="O318" s="513"/>
      <c r="P318" s="513"/>
      <c r="Q318" s="514"/>
      <c r="R318" s="515"/>
      <c r="S318" s="515"/>
      <c r="T318" s="515"/>
      <c r="U318" s="515"/>
      <c r="V318" s="515"/>
      <c r="W318" s="418"/>
      <c r="X318" s="419"/>
      <c r="Y318" s="421"/>
      <c r="Z318" s="158" t="str">
        <f>IFERROR(VLOOKUP(Y318,【参考】数式用!$A$3:$B$58, 2, FALSE), "")</f>
        <v/>
      </c>
      <c r="AA318" s="159"/>
      <c r="AC318" s="129" t="e">
        <f>VLOOKUP(Y318,【参考】数式用!$A$3:$O$58,15,FALSE)</f>
        <v>#N/A</v>
      </c>
    </row>
    <row r="319" spans="1:29" ht="33.950000000000003" customHeight="1">
      <c r="A319" s="133"/>
      <c r="B319" s="486">
        <f t="shared" si="4"/>
        <v>275</v>
      </c>
      <c r="C319" s="509"/>
      <c r="D319" s="510"/>
      <c r="E319" s="510"/>
      <c r="F319" s="510"/>
      <c r="G319" s="510"/>
      <c r="H319" s="510"/>
      <c r="I319" s="510"/>
      <c r="J319" s="510"/>
      <c r="K319" s="510"/>
      <c r="L319" s="511"/>
      <c r="M319" s="512"/>
      <c r="N319" s="513"/>
      <c r="O319" s="513"/>
      <c r="P319" s="513"/>
      <c r="Q319" s="514"/>
      <c r="R319" s="515"/>
      <c r="S319" s="515"/>
      <c r="T319" s="515"/>
      <c r="U319" s="515"/>
      <c r="V319" s="515"/>
      <c r="W319" s="418"/>
      <c r="X319" s="419"/>
      <c r="Y319" s="421"/>
      <c r="Z319" s="158" t="str">
        <f>IFERROR(VLOOKUP(Y319,【参考】数式用!$A$3:$B$58, 2, FALSE), "")</f>
        <v/>
      </c>
      <c r="AA319" s="159"/>
      <c r="AC319" s="129" t="e">
        <f>VLOOKUP(Y319,【参考】数式用!$A$3:$O$58,15,FALSE)</f>
        <v>#N/A</v>
      </c>
    </row>
    <row r="320" spans="1:29" ht="33.950000000000003" customHeight="1">
      <c r="A320" s="133"/>
      <c r="B320" s="486">
        <f t="shared" si="4"/>
        <v>276</v>
      </c>
      <c r="C320" s="509"/>
      <c r="D320" s="510"/>
      <c r="E320" s="510"/>
      <c r="F320" s="510"/>
      <c r="G320" s="510"/>
      <c r="H320" s="510"/>
      <c r="I320" s="510"/>
      <c r="J320" s="510"/>
      <c r="K320" s="510"/>
      <c r="L320" s="511"/>
      <c r="M320" s="512"/>
      <c r="N320" s="513"/>
      <c r="O320" s="513"/>
      <c r="P320" s="513"/>
      <c r="Q320" s="514"/>
      <c r="R320" s="515"/>
      <c r="S320" s="515"/>
      <c r="T320" s="515"/>
      <c r="U320" s="515"/>
      <c r="V320" s="515"/>
      <c r="W320" s="418"/>
      <c r="X320" s="419"/>
      <c r="Y320" s="421"/>
      <c r="Z320" s="158" t="str">
        <f>IFERROR(VLOOKUP(Y320,【参考】数式用!$A$3:$B$58, 2, FALSE), "")</f>
        <v/>
      </c>
      <c r="AA320" s="159"/>
      <c r="AC320" s="129" t="e">
        <f>VLOOKUP(Y320,【参考】数式用!$A$3:$O$58,15,FALSE)</f>
        <v>#N/A</v>
      </c>
    </row>
    <row r="321" spans="1:29" ht="33.950000000000003" customHeight="1">
      <c r="A321" s="133"/>
      <c r="B321" s="486">
        <f t="shared" si="4"/>
        <v>277</v>
      </c>
      <c r="C321" s="509"/>
      <c r="D321" s="510"/>
      <c r="E321" s="510"/>
      <c r="F321" s="510"/>
      <c r="G321" s="510"/>
      <c r="H321" s="510"/>
      <c r="I321" s="510"/>
      <c r="J321" s="510"/>
      <c r="K321" s="510"/>
      <c r="L321" s="511"/>
      <c r="M321" s="512"/>
      <c r="N321" s="513"/>
      <c r="O321" s="513"/>
      <c r="P321" s="513"/>
      <c r="Q321" s="514"/>
      <c r="R321" s="515"/>
      <c r="S321" s="515"/>
      <c r="T321" s="515"/>
      <c r="U321" s="515"/>
      <c r="V321" s="515"/>
      <c r="W321" s="418"/>
      <c r="X321" s="419"/>
      <c r="Y321" s="421"/>
      <c r="Z321" s="158" t="str">
        <f>IFERROR(VLOOKUP(Y321,【参考】数式用!$A$3:$B$58, 2, FALSE), "")</f>
        <v/>
      </c>
      <c r="AA321" s="159"/>
      <c r="AC321" s="129" t="e">
        <f>VLOOKUP(Y321,【参考】数式用!$A$3:$O$58,15,FALSE)</f>
        <v>#N/A</v>
      </c>
    </row>
    <row r="322" spans="1:29" ht="33.950000000000003" customHeight="1">
      <c r="A322" s="133"/>
      <c r="B322" s="486">
        <f t="shared" si="4"/>
        <v>278</v>
      </c>
      <c r="C322" s="509"/>
      <c r="D322" s="510"/>
      <c r="E322" s="510"/>
      <c r="F322" s="510"/>
      <c r="G322" s="510"/>
      <c r="H322" s="510"/>
      <c r="I322" s="510"/>
      <c r="J322" s="510"/>
      <c r="K322" s="510"/>
      <c r="L322" s="511"/>
      <c r="M322" s="512"/>
      <c r="N322" s="513"/>
      <c r="O322" s="513"/>
      <c r="P322" s="513"/>
      <c r="Q322" s="514"/>
      <c r="R322" s="515"/>
      <c r="S322" s="515"/>
      <c r="T322" s="515"/>
      <c r="U322" s="515"/>
      <c r="V322" s="515"/>
      <c r="W322" s="418"/>
      <c r="X322" s="419"/>
      <c r="Y322" s="421"/>
      <c r="Z322" s="158" t="str">
        <f>IFERROR(VLOOKUP(Y322,【参考】数式用!$A$3:$B$58, 2, FALSE), "")</f>
        <v/>
      </c>
      <c r="AA322" s="159"/>
      <c r="AC322" s="129" t="e">
        <f>VLOOKUP(Y322,【参考】数式用!$A$3:$O$58,15,FALSE)</f>
        <v>#N/A</v>
      </c>
    </row>
    <row r="323" spans="1:29" ht="33.950000000000003" customHeight="1">
      <c r="A323" s="133"/>
      <c r="B323" s="486">
        <f t="shared" si="4"/>
        <v>279</v>
      </c>
      <c r="C323" s="509"/>
      <c r="D323" s="510"/>
      <c r="E323" s="510"/>
      <c r="F323" s="510"/>
      <c r="G323" s="510"/>
      <c r="H323" s="510"/>
      <c r="I323" s="510"/>
      <c r="J323" s="510"/>
      <c r="K323" s="510"/>
      <c r="L323" s="511"/>
      <c r="M323" s="512"/>
      <c r="N323" s="513"/>
      <c r="O323" s="513"/>
      <c r="P323" s="513"/>
      <c r="Q323" s="514"/>
      <c r="R323" s="515"/>
      <c r="S323" s="515"/>
      <c r="T323" s="515"/>
      <c r="U323" s="515"/>
      <c r="V323" s="515"/>
      <c r="W323" s="418"/>
      <c r="X323" s="419"/>
      <c r="Y323" s="421"/>
      <c r="Z323" s="158" t="str">
        <f>IFERROR(VLOOKUP(Y323,【参考】数式用!$A$3:$B$58, 2, FALSE), "")</f>
        <v/>
      </c>
      <c r="AA323" s="159"/>
      <c r="AC323" s="129" t="e">
        <f>VLOOKUP(Y323,【参考】数式用!$A$3:$O$58,15,FALSE)</f>
        <v>#N/A</v>
      </c>
    </row>
    <row r="324" spans="1:29" ht="33.950000000000003" customHeight="1">
      <c r="A324" s="133"/>
      <c r="B324" s="486">
        <f t="shared" si="4"/>
        <v>280</v>
      </c>
      <c r="C324" s="509"/>
      <c r="D324" s="510"/>
      <c r="E324" s="510"/>
      <c r="F324" s="510"/>
      <c r="G324" s="510"/>
      <c r="H324" s="510"/>
      <c r="I324" s="510"/>
      <c r="J324" s="510"/>
      <c r="K324" s="510"/>
      <c r="L324" s="511"/>
      <c r="M324" s="512"/>
      <c r="N324" s="513"/>
      <c r="O324" s="513"/>
      <c r="P324" s="513"/>
      <c r="Q324" s="514"/>
      <c r="R324" s="515"/>
      <c r="S324" s="515"/>
      <c r="T324" s="515"/>
      <c r="U324" s="515"/>
      <c r="V324" s="515"/>
      <c r="W324" s="418"/>
      <c r="X324" s="419"/>
      <c r="Y324" s="421"/>
      <c r="Z324" s="158" t="str">
        <f>IFERROR(VLOOKUP(Y324,【参考】数式用!$A$3:$B$58, 2, FALSE), "")</f>
        <v/>
      </c>
      <c r="AA324" s="159"/>
      <c r="AC324" s="129" t="e">
        <f>VLOOKUP(Y324,【参考】数式用!$A$3:$O$58,15,FALSE)</f>
        <v>#N/A</v>
      </c>
    </row>
    <row r="325" spans="1:29" ht="33.950000000000003" customHeight="1">
      <c r="A325" s="133"/>
      <c r="B325" s="486">
        <f t="shared" si="4"/>
        <v>281</v>
      </c>
      <c r="C325" s="509"/>
      <c r="D325" s="510"/>
      <c r="E325" s="510"/>
      <c r="F325" s="510"/>
      <c r="G325" s="510"/>
      <c r="H325" s="510"/>
      <c r="I325" s="510"/>
      <c r="J325" s="510"/>
      <c r="K325" s="510"/>
      <c r="L325" s="511"/>
      <c r="M325" s="512"/>
      <c r="N325" s="513"/>
      <c r="O325" s="513"/>
      <c r="P325" s="513"/>
      <c r="Q325" s="514"/>
      <c r="R325" s="515"/>
      <c r="S325" s="515"/>
      <c r="T325" s="515"/>
      <c r="U325" s="515"/>
      <c r="V325" s="515"/>
      <c r="W325" s="418"/>
      <c r="X325" s="419"/>
      <c r="Y325" s="421"/>
      <c r="Z325" s="158" t="str">
        <f>IFERROR(VLOOKUP(Y325,【参考】数式用!$A$3:$B$58, 2, FALSE), "")</f>
        <v/>
      </c>
      <c r="AA325" s="159"/>
      <c r="AC325" s="129" t="e">
        <f>VLOOKUP(Y325,【参考】数式用!$A$3:$O$58,15,FALSE)</f>
        <v>#N/A</v>
      </c>
    </row>
    <row r="326" spans="1:29" ht="33.950000000000003" customHeight="1">
      <c r="A326" s="133"/>
      <c r="B326" s="486">
        <f t="shared" si="4"/>
        <v>282</v>
      </c>
      <c r="C326" s="509"/>
      <c r="D326" s="510"/>
      <c r="E326" s="510"/>
      <c r="F326" s="510"/>
      <c r="G326" s="510"/>
      <c r="H326" s="510"/>
      <c r="I326" s="510"/>
      <c r="J326" s="510"/>
      <c r="K326" s="510"/>
      <c r="L326" s="511"/>
      <c r="M326" s="512"/>
      <c r="N326" s="513"/>
      <c r="O326" s="513"/>
      <c r="P326" s="513"/>
      <c r="Q326" s="514"/>
      <c r="R326" s="515"/>
      <c r="S326" s="515"/>
      <c r="T326" s="515"/>
      <c r="U326" s="515"/>
      <c r="V326" s="515"/>
      <c r="W326" s="418"/>
      <c r="X326" s="419"/>
      <c r="Y326" s="421"/>
      <c r="Z326" s="158" t="str">
        <f>IFERROR(VLOOKUP(Y326,【参考】数式用!$A$3:$B$58, 2, FALSE), "")</f>
        <v/>
      </c>
      <c r="AA326" s="159"/>
      <c r="AC326" s="129" t="e">
        <f>VLOOKUP(Y326,【参考】数式用!$A$3:$O$58,15,FALSE)</f>
        <v>#N/A</v>
      </c>
    </row>
    <row r="327" spans="1:29" ht="33.950000000000003" customHeight="1">
      <c r="A327" s="133"/>
      <c r="B327" s="486">
        <f t="shared" si="4"/>
        <v>283</v>
      </c>
      <c r="C327" s="509"/>
      <c r="D327" s="510"/>
      <c r="E327" s="510"/>
      <c r="F327" s="510"/>
      <c r="G327" s="510"/>
      <c r="H327" s="510"/>
      <c r="I327" s="510"/>
      <c r="J327" s="510"/>
      <c r="K327" s="510"/>
      <c r="L327" s="511"/>
      <c r="M327" s="512"/>
      <c r="N327" s="513"/>
      <c r="O327" s="513"/>
      <c r="P327" s="513"/>
      <c r="Q327" s="514"/>
      <c r="R327" s="515"/>
      <c r="S327" s="515"/>
      <c r="T327" s="515"/>
      <c r="U327" s="515"/>
      <c r="V327" s="515"/>
      <c r="W327" s="418"/>
      <c r="X327" s="419"/>
      <c r="Y327" s="421"/>
      <c r="Z327" s="158" t="str">
        <f>IFERROR(VLOOKUP(Y327,【参考】数式用!$A$3:$B$58, 2, FALSE), "")</f>
        <v/>
      </c>
      <c r="AA327" s="159"/>
      <c r="AC327" s="129" t="e">
        <f>VLOOKUP(Y327,【参考】数式用!$A$3:$O$58,15,FALSE)</f>
        <v>#N/A</v>
      </c>
    </row>
    <row r="328" spans="1:29" ht="33.950000000000003" customHeight="1">
      <c r="A328" s="133"/>
      <c r="B328" s="486">
        <f t="shared" si="4"/>
        <v>284</v>
      </c>
      <c r="C328" s="509"/>
      <c r="D328" s="510"/>
      <c r="E328" s="510"/>
      <c r="F328" s="510"/>
      <c r="G328" s="510"/>
      <c r="H328" s="510"/>
      <c r="I328" s="510"/>
      <c r="J328" s="510"/>
      <c r="K328" s="510"/>
      <c r="L328" s="511"/>
      <c r="M328" s="512"/>
      <c r="N328" s="513"/>
      <c r="O328" s="513"/>
      <c r="P328" s="513"/>
      <c r="Q328" s="514"/>
      <c r="R328" s="515"/>
      <c r="S328" s="515"/>
      <c r="T328" s="515"/>
      <c r="U328" s="515"/>
      <c r="V328" s="515"/>
      <c r="W328" s="418"/>
      <c r="X328" s="419"/>
      <c r="Y328" s="421"/>
      <c r="Z328" s="158" t="str">
        <f>IFERROR(VLOOKUP(Y328,【参考】数式用!$A$3:$B$58, 2, FALSE), "")</f>
        <v/>
      </c>
      <c r="AA328" s="159"/>
      <c r="AC328" s="129" t="e">
        <f>VLOOKUP(Y328,【参考】数式用!$A$3:$O$58,15,FALSE)</f>
        <v>#N/A</v>
      </c>
    </row>
    <row r="329" spans="1:29" ht="33.950000000000003" customHeight="1">
      <c r="A329" s="133"/>
      <c r="B329" s="486">
        <f t="shared" si="4"/>
        <v>285</v>
      </c>
      <c r="C329" s="509"/>
      <c r="D329" s="510"/>
      <c r="E329" s="510"/>
      <c r="F329" s="510"/>
      <c r="G329" s="510"/>
      <c r="H329" s="510"/>
      <c r="I329" s="510"/>
      <c r="J329" s="510"/>
      <c r="K329" s="510"/>
      <c r="L329" s="511"/>
      <c r="M329" s="512"/>
      <c r="N329" s="513"/>
      <c r="O329" s="513"/>
      <c r="P329" s="513"/>
      <c r="Q329" s="514"/>
      <c r="R329" s="515"/>
      <c r="S329" s="515"/>
      <c r="T329" s="515"/>
      <c r="U329" s="515"/>
      <c r="V329" s="515"/>
      <c r="W329" s="418"/>
      <c r="X329" s="419"/>
      <c r="Y329" s="421"/>
      <c r="Z329" s="158" t="str">
        <f>IFERROR(VLOOKUP(Y329,【参考】数式用!$A$3:$B$58, 2, FALSE), "")</f>
        <v/>
      </c>
      <c r="AA329" s="159"/>
      <c r="AC329" s="129" t="e">
        <f>VLOOKUP(Y329,【参考】数式用!$A$3:$O$58,15,FALSE)</f>
        <v>#N/A</v>
      </c>
    </row>
    <row r="330" spans="1:29" ht="33.950000000000003" customHeight="1">
      <c r="A330" s="133"/>
      <c r="B330" s="486">
        <f t="shared" si="4"/>
        <v>286</v>
      </c>
      <c r="C330" s="509"/>
      <c r="D330" s="510"/>
      <c r="E330" s="510"/>
      <c r="F330" s="510"/>
      <c r="G330" s="510"/>
      <c r="H330" s="510"/>
      <c r="I330" s="510"/>
      <c r="J330" s="510"/>
      <c r="K330" s="510"/>
      <c r="L330" s="511"/>
      <c r="M330" s="512"/>
      <c r="N330" s="513"/>
      <c r="O330" s="513"/>
      <c r="P330" s="513"/>
      <c r="Q330" s="514"/>
      <c r="R330" s="515"/>
      <c r="S330" s="515"/>
      <c r="T330" s="515"/>
      <c r="U330" s="515"/>
      <c r="V330" s="515"/>
      <c r="W330" s="418"/>
      <c r="X330" s="419"/>
      <c r="Y330" s="421"/>
      <c r="Z330" s="158" t="str">
        <f>IFERROR(VLOOKUP(Y330,【参考】数式用!$A$3:$B$58, 2, FALSE), "")</f>
        <v/>
      </c>
      <c r="AA330" s="159"/>
      <c r="AC330" s="129" t="e">
        <f>VLOOKUP(Y330,【参考】数式用!$A$3:$O$58,15,FALSE)</f>
        <v>#N/A</v>
      </c>
    </row>
    <row r="331" spans="1:29" ht="33.950000000000003" customHeight="1">
      <c r="A331" s="133"/>
      <c r="B331" s="486">
        <f t="shared" si="4"/>
        <v>287</v>
      </c>
      <c r="C331" s="509"/>
      <c r="D331" s="510"/>
      <c r="E331" s="510"/>
      <c r="F331" s="510"/>
      <c r="G331" s="510"/>
      <c r="H331" s="510"/>
      <c r="I331" s="510"/>
      <c r="J331" s="510"/>
      <c r="K331" s="510"/>
      <c r="L331" s="511"/>
      <c r="M331" s="512"/>
      <c r="N331" s="513"/>
      <c r="O331" s="513"/>
      <c r="P331" s="513"/>
      <c r="Q331" s="514"/>
      <c r="R331" s="515"/>
      <c r="S331" s="515"/>
      <c r="T331" s="515"/>
      <c r="U331" s="515"/>
      <c r="V331" s="515"/>
      <c r="W331" s="418"/>
      <c r="X331" s="419"/>
      <c r="Y331" s="421"/>
      <c r="Z331" s="158" t="str">
        <f>IFERROR(VLOOKUP(Y331,【参考】数式用!$A$3:$B$58, 2, FALSE), "")</f>
        <v/>
      </c>
      <c r="AA331" s="159"/>
      <c r="AC331" s="129" t="e">
        <f>VLOOKUP(Y331,【参考】数式用!$A$3:$O$58,15,FALSE)</f>
        <v>#N/A</v>
      </c>
    </row>
    <row r="332" spans="1:29" ht="33.950000000000003" customHeight="1">
      <c r="A332" s="133"/>
      <c r="B332" s="486">
        <f t="shared" si="4"/>
        <v>288</v>
      </c>
      <c r="C332" s="509"/>
      <c r="D332" s="510"/>
      <c r="E332" s="510"/>
      <c r="F332" s="510"/>
      <c r="G332" s="510"/>
      <c r="H332" s="510"/>
      <c r="I332" s="510"/>
      <c r="J332" s="510"/>
      <c r="K332" s="510"/>
      <c r="L332" s="511"/>
      <c r="M332" s="512"/>
      <c r="N332" s="513"/>
      <c r="O332" s="513"/>
      <c r="P332" s="513"/>
      <c r="Q332" s="514"/>
      <c r="R332" s="515"/>
      <c r="S332" s="515"/>
      <c r="T332" s="515"/>
      <c r="U332" s="515"/>
      <c r="V332" s="515"/>
      <c r="W332" s="418"/>
      <c r="X332" s="419"/>
      <c r="Y332" s="421"/>
      <c r="Z332" s="158" t="str">
        <f>IFERROR(VLOOKUP(Y332,【参考】数式用!$A$3:$B$58, 2, FALSE), "")</f>
        <v/>
      </c>
      <c r="AA332" s="159"/>
      <c r="AC332" s="129" t="e">
        <f>VLOOKUP(Y332,【参考】数式用!$A$3:$O$58,15,FALSE)</f>
        <v>#N/A</v>
      </c>
    </row>
    <row r="333" spans="1:29" ht="33.950000000000003" customHeight="1">
      <c r="A333" s="133"/>
      <c r="B333" s="486">
        <f t="shared" si="4"/>
        <v>289</v>
      </c>
      <c r="C333" s="509"/>
      <c r="D333" s="510"/>
      <c r="E333" s="510"/>
      <c r="F333" s="510"/>
      <c r="G333" s="510"/>
      <c r="H333" s="510"/>
      <c r="I333" s="510"/>
      <c r="J333" s="510"/>
      <c r="K333" s="510"/>
      <c r="L333" s="511"/>
      <c r="M333" s="512"/>
      <c r="N333" s="513"/>
      <c r="O333" s="513"/>
      <c r="P333" s="513"/>
      <c r="Q333" s="514"/>
      <c r="R333" s="515"/>
      <c r="S333" s="515"/>
      <c r="T333" s="515"/>
      <c r="U333" s="515"/>
      <c r="V333" s="515"/>
      <c r="W333" s="418"/>
      <c r="X333" s="419"/>
      <c r="Y333" s="421"/>
      <c r="Z333" s="158" t="str">
        <f>IFERROR(VLOOKUP(Y333,【参考】数式用!$A$3:$B$58, 2, FALSE), "")</f>
        <v/>
      </c>
      <c r="AA333" s="159"/>
      <c r="AC333" s="129" t="e">
        <f>VLOOKUP(Y333,【参考】数式用!$A$3:$O$58,15,FALSE)</f>
        <v>#N/A</v>
      </c>
    </row>
    <row r="334" spans="1:29" ht="33.950000000000003" customHeight="1">
      <c r="A334" s="133"/>
      <c r="B334" s="486">
        <f t="shared" si="4"/>
        <v>290</v>
      </c>
      <c r="C334" s="509"/>
      <c r="D334" s="510"/>
      <c r="E334" s="510"/>
      <c r="F334" s="510"/>
      <c r="G334" s="510"/>
      <c r="H334" s="510"/>
      <c r="I334" s="510"/>
      <c r="J334" s="510"/>
      <c r="K334" s="510"/>
      <c r="L334" s="511"/>
      <c r="M334" s="512"/>
      <c r="N334" s="513"/>
      <c r="O334" s="513"/>
      <c r="P334" s="513"/>
      <c r="Q334" s="514"/>
      <c r="R334" s="515"/>
      <c r="S334" s="515"/>
      <c r="T334" s="515"/>
      <c r="U334" s="515"/>
      <c r="V334" s="515"/>
      <c r="W334" s="418"/>
      <c r="X334" s="419"/>
      <c r="Y334" s="421"/>
      <c r="Z334" s="158" t="str">
        <f>IFERROR(VLOOKUP(Y334,【参考】数式用!$A$3:$B$58, 2, FALSE), "")</f>
        <v/>
      </c>
      <c r="AA334" s="159"/>
      <c r="AC334" s="129" t="e">
        <f>VLOOKUP(Y334,【参考】数式用!$A$3:$O$58,15,FALSE)</f>
        <v>#N/A</v>
      </c>
    </row>
    <row r="335" spans="1:29" ht="33.950000000000003" customHeight="1">
      <c r="A335" s="133"/>
      <c r="B335" s="486">
        <f t="shared" si="4"/>
        <v>291</v>
      </c>
      <c r="C335" s="509"/>
      <c r="D335" s="510"/>
      <c r="E335" s="510"/>
      <c r="F335" s="510"/>
      <c r="G335" s="510"/>
      <c r="H335" s="510"/>
      <c r="I335" s="510"/>
      <c r="J335" s="510"/>
      <c r="K335" s="510"/>
      <c r="L335" s="511"/>
      <c r="M335" s="512"/>
      <c r="N335" s="513"/>
      <c r="O335" s="513"/>
      <c r="P335" s="513"/>
      <c r="Q335" s="514"/>
      <c r="R335" s="515"/>
      <c r="S335" s="515"/>
      <c r="T335" s="515"/>
      <c r="U335" s="515"/>
      <c r="V335" s="515"/>
      <c r="W335" s="418"/>
      <c r="X335" s="419"/>
      <c r="Y335" s="421"/>
      <c r="Z335" s="158" t="str">
        <f>IFERROR(VLOOKUP(Y335,【参考】数式用!$A$3:$B$58, 2, FALSE), "")</f>
        <v/>
      </c>
      <c r="AA335" s="159"/>
      <c r="AC335" s="129" t="e">
        <f>VLOOKUP(Y335,【参考】数式用!$A$3:$O$58,15,FALSE)</f>
        <v>#N/A</v>
      </c>
    </row>
    <row r="336" spans="1:29" ht="33.950000000000003" customHeight="1">
      <c r="A336" s="133"/>
      <c r="B336" s="486">
        <f t="shared" si="4"/>
        <v>292</v>
      </c>
      <c r="C336" s="509"/>
      <c r="D336" s="510"/>
      <c r="E336" s="510"/>
      <c r="F336" s="510"/>
      <c r="G336" s="510"/>
      <c r="H336" s="510"/>
      <c r="I336" s="510"/>
      <c r="J336" s="510"/>
      <c r="K336" s="510"/>
      <c r="L336" s="511"/>
      <c r="M336" s="512"/>
      <c r="N336" s="513"/>
      <c r="O336" s="513"/>
      <c r="P336" s="513"/>
      <c r="Q336" s="514"/>
      <c r="R336" s="515"/>
      <c r="S336" s="515"/>
      <c r="T336" s="515"/>
      <c r="U336" s="515"/>
      <c r="V336" s="515"/>
      <c r="W336" s="418"/>
      <c r="X336" s="419"/>
      <c r="Y336" s="421"/>
      <c r="Z336" s="158" t="str">
        <f>IFERROR(VLOOKUP(Y336,【参考】数式用!$A$3:$B$58, 2, FALSE), "")</f>
        <v/>
      </c>
      <c r="AA336" s="159"/>
      <c r="AC336" s="129" t="e">
        <f>VLOOKUP(Y336,【参考】数式用!$A$3:$O$58,15,FALSE)</f>
        <v>#N/A</v>
      </c>
    </row>
    <row r="337" spans="1:29" ht="33.950000000000003" customHeight="1">
      <c r="A337" s="133"/>
      <c r="B337" s="486">
        <f t="shared" si="4"/>
        <v>293</v>
      </c>
      <c r="C337" s="509"/>
      <c r="D337" s="510"/>
      <c r="E337" s="510"/>
      <c r="F337" s="510"/>
      <c r="G337" s="510"/>
      <c r="H337" s="510"/>
      <c r="I337" s="510"/>
      <c r="J337" s="510"/>
      <c r="K337" s="510"/>
      <c r="L337" s="511"/>
      <c r="M337" s="512"/>
      <c r="N337" s="513"/>
      <c r="O337" s="513"/>
      <c r="P337" s="513"/>
      <c r="Q337" s="514"/>
      <c r="R337" s="515"/>
      <c r="S337" s="515"/>
      <c r="T337" s="515"/>
      <c r="U337" s="515"/>
      <c r="V337" s="515"/>
      <c r="W337" s="418"/>
      <c r="X337" s="419"/>
      <c r="Y337" s="421"/>
      <c r="Z337" s="158" t="str">
        <f>IFERROR(VLOOKUP(Y337,【参考】数式用!$A$3:$B$58, 2, FALSE), "")</f>
        <v/>
      </c>
      <c r="AA337" s="159"/>
      <c r="AC337" s="129" t="e">
        <f>VLOOKUP(Y337,【参考】数式用!$A$3:$O$58,15,FALSE)</f>
        <v>#N/A</v>
      </c>
    </row>
    <row r="338" spans="1:29" ht="33.950000000000003" customHeight="1">
      <c r="A338" s="133"/>
      <c r="B338" s="486">
        <f t="shared" si="4"/>
        <v>294</v>
      </c>
      <c r="C338" s="509"/>
      <c r="D338" s="510"/>
      <c r="E338" s="510"/>
      <c r="F338" s="510"/>
      <c r="G338" s="510"/>
      <c r="H338" s="510"/>
      <c r="I338" s="510"/>
      <c r="J338" s="510"/>
      <c r="K338" s="510"/>
      <c r="L338" s="511"/>
      <c r="M338" s="512"/>
      <c r="N338" s="513"/>
      <c r="O338" s="513"/>
      <c r="P338" s="513"/>
      <c r="Q338" s="514"/>
      <c r="R338" s="515"/>
      <c r="S338" s="515"/>
      <c r="T338" s="515"/>
      <c r="U338" s="515"/>
      <c r="V338" s="515"/>
      <c r="W338" s="418"/>
      <c r="X338" s="419"/>
      <c r="Y338" s="421"/>
      <c r="Z338" s="158" t="str">
        <f>IFERROR(VLOOKUP(Y338,【参考】数式用!$A$3:$B$58, 2, FALSE), "")</f>
        <v/>
      </c>
      <c r="AA338" s="159"/>
      <c r="AC338" s="129" t="e">
        <f>VLOOKUP(Y338,【参考】数式用!$A$3:$O$58,15,FALSE)</f>
        <v>#N/A</v>
      </c>
    </row>
    <row r="339" spans="1:29" ht="33.950000000000003" customHeight="1">
      <c r="A339" s="133"/>
      <c r="B339" s="486">
        <f t="shared" si="4"/>
        <v>295</v>
      </c>
      <c r="C339" s="509"/>
      <c r="D339" s="510"/>
      <c r="E339" s="510"/>
      <c r="F339" s="510"/>
      <c r="G339" s="510"/>
      <c r="H339" s="510"/>
      <c r="I339" s="510"/>
      <c r="J339" s="510"/>
      <c r="K339" s="510"/>
      <c r="L339" s="511"/>
      <c r="M339" s="512"/>
      <c r="N339" s="513"/>
      <c r="O339" s="513"/>
      <c r="P339" s="513"/>
      <c r="Q339" s="514"/>
      <c r="R339" s="515"/>
      <c r="S339" s="515"/>
      <c r="T339" s="515"/>
      <c r="U339" s="515"/>
      <c r="V339" s="515"/>
      <c r="W339" s="418"/>
      <c r="X339" s="419"/>
      <c r="Y339" s="421"/>
      <c r="Z339" s="158" t="str">
        <f>IFERROR(VLOOKUP(Y339,【参考】数式用!$A$3:$B$58, 2, FALSE), "")</f>
        <v/>
      </c>
      <c r="AA339" s="159"/>
      <c r="AC339" s="129" t="e">
        <f>VLOOKUP(Y339,【参考】数式用!$A$3:$O$58,15,FALSE)</f>
        <v>#N/A</v>
      </c>
    </row>
    <row r="340" spans="1:29" ht="33.950000000000003" customHeight="1">
      <c r="A340" s="133"/>
      <c r="B340" s="486">
        <f t="shared" si="4"/>
        <v>296</v>
      </c>
      <c r="C340" s="509"/>
      <c r="D340" s="510"/>
      <c r="E340" s="510"/>
      <c r="F340" s="510"/>
      <c r="G340" s="510"/>
      <c r="H340" s="510"/>
      <c r="I340" s="510"/>
      <c r="J340" s="510"/>
      <c r="K340" s="510"/>
      <c r="L340" s="511"/>
      <c r="M340" s="512"/>
      <c r="N340" s="513"/>
      <c r="O340" s="513"/>
      <c r="P340" s="513"/>
      <c r="Q340" s="514"/>
      <c r="R340" s="515"/>
      <c r="S340" s="515"/>
      <c r="T340" s="515"/>
      <c r="U340" s="515"/>
      <c r="V340" s="515"/>
      <c r="W340" s="418"/>
      <c r="X340" s="419"/>
      <c r="Y340" s="421"/>
      <c r="Z340" s="158" t="str">
        <f>IFERROR(VLOOKUP(Y340,【参考】数式用!$A$3:$B$58, 2, FALSE), "")</f>
        <v/>
      </c>
      <c r="AA340" s="159"/>
      <c r="AC340" s="129" t="e">
        <f>VLOOKUP(Y340,【参考】数式用!$A$3:$O$58,15,FALSE)</f>
        <v>#N/A</v>
      </c>
    </row>
    <row r="341" spans="1:29" ht="33.950000000000003" customHeight="1">
      <c r="A341" s="133"/>
      <c r="B341" s="486">
        <f t="shared" si="4"/>
        <v>297</v>
      </c>
      <c r="C341" s="509"/>
      <c r="D341" s="510"/>
      <c r="E341" s="510"/>
      <c r="F341" s="510"/>
      <c r="G341" s="510"/>
      <c r="H341" s="510"/>
      <c r="I341" s="510"/>
      <c r="J341" s="510"/>
      <c r="K341" s="510"/>
      <c r="L341" s="511"/>
      <c r="M341" s="512"/>
      <c r="N341" s="513"/>
      <c r="O341" s="513"/>
      <c r="P341" s="513"/>
      <c r="Q341" s="514"/>
      <c r="R341" s="515"/>
      <c r="S341" s="515"/>
      <c r="T341" s="515"/>
      <c r="U341" s="515"/>
      <c r="V341" s="515"/>
      <c r="W341" s="418"/>
      <c r="X341" s="419"/>
      <c r="Y341" s="421"/>
      <c r="Z341" s="158" t="str">
        <f>IFERROR(VLOOKUP(Y341,【参考】数式用!$A$3:$B$58, 2, FALSE), "")</f>
        <v/>
      </c>
      <c r="AA341" s="159"/>
      <c r="AC341" s="129" t="e">
        <f>VLOOKUP(Y341,【参考】数式用!$A$3:$O$58,15,FALSE)</f>
        <v>#N/A</v>
      </c>
    </row>
    <row r="342" spans="1:29" ht="33.950000000000003" customHeight="1">
      <c r="A342" s="133"/>
      <c r="B342" s="486">
        <f t="shared" si="4"/>
        <v>298</v>
      </c>
      <c r="C342" s="509"/>
      <c r="D342" s="510"/>
      <c r="E342" s="510"/>
      <c r="F342" s="510"/>
      <c r="G342" s="510"/>
      <c r="H342" s="510"/>
      <c r="I342" s="510"/>
      <c r="J342" s="510"/>
      <c r="K342" s="510"/>
      <c r="L342" s="511"/>
      <c r="M342" s="512"/>
      <c r="N342" s="513"/>
      <c r="O342" s="513"/>
      <c r="P342" s="513"/>
      <c r="Q342" s="514"/>
      <c r="R342" s="515"/>
      <c r="S342" s="515"/>
      <c r="T342" s="515"/>
      <c r="U342" s="515"/>
      <c r="V342" s="515"/>
      <c r="W342" s="418"/>
      <c r="X342" s="419"/>
      <c r="Y342" s="421"/>
      <c r="Z342" s="158" t="str">
        <f>IFERROR(VLOOKUP(Y342,【参考】数式用!$A$3:$B$58, 2, FALSE), "")</f>
        <v/>
      </c>
      <c r="AA342" s="159"/>
      <c r="AC342" s="129" t="e">
        <f>VLOOKUP(Y342,【参考】数式用!$A$3:$O$58,15,FALSE)</f>
        <v>#N/A</v>
      </c>
    </row>
    <row r="343" spans="1:29" ht="33.950000000000003" customHeight="1">
      <c r="A343" s="133"/>
      <c r="B343" s="486">
        <f t="shared" si="4"/>
        <v>299</v>
      </c>
      <c r="C343" s="509"/>
      <c r="D343" s="510"/>
      <c r="E343" s="510"/>
      <c r="F343" s="510"/>
      <c r="G343" s="510"/>
      <c r="H343" s="510"/>
      <c r="I343" s="510"/>
      <c r="J343" s="510"/>
      <c r="K343" s="510"/>
      <c r="L343" s="511"/>
      <c r="M343" s="512"/>
      <c r="N343" s="513"/>
      <c r="O343" s="513"/>
      <c r="P343" s="513"/>
      <c r="Q343" s="514"/>
      <c r="R343" s="515"/>
      <c r="S343" s="515"/>
      <c r="T343" s="515"/>
      <c r="U343" s="515"/>
      <c r="V343" s="515"/>
      <c r="W343" s="418"/>
      <c r="X343" s="419"/>
      <c r="Y343" s="421"/>
      <c r="Z343" s="158" t="str">
        <f>IFERROR(VLOOKUP(Y343,【参考】数式用!$A$3:$B$58, 2, FALSE), "")</f>
        <v/>
      </c>
      <c r="AA343" s="159"/>
      <c r="AC343" s="129" t="e">
        <f>VLOOKUP(Y343,【参考】数式用!$A$3:$O$58,15,FALSE)</f>
        <v>#N/A</v>
      </c>
    </row>
    <row r="344" spans="1:29" ht="33.950000000000003" customHeight="1">
      <c r="A344" s="133"/>
      <c r="B344" s="486">
        <f t="shared" si="4"/>
        <v>300</v>
      </c>
      <c r="C344" s="509"/>
      <c r="D344" s="510"/>
      <c r="E344" s="510"/>
      <c r="F344" s="510"/>
      <c r="G344" s="510"/>
      <c r="H344" s="510"/>
      <c r="I344" s="510"/>
      <c r="J344" s="510"/>
      <c r="K344" s="510"/>
      <c r="L344" s="511"/>
      <c r="M344" s="512"/>
      <c r="N344" s="513"/>
      <c r="O344" s="513"/>
      <c r="P344" s="513"/>
      <c r="Q344" s="514"/>
      <c r="R344" s="515"/>
      <c r="S344" s="515"/>
      <c r="T344" s="515"/>
      <c r="U344" s="515"/>
      <c r="V344" s="515"/>
      <c r="W344" s="418"/>
      <c r="X344" s="419"/>
      <c r="Y344" s="421"/>
      <c r="Z344" s="158" t="str">
        <f>IFERROR(VLOOKUP(Y344,【参考】数式用!$A$3:$B$58, 2, FALSE), "")</f>
        <v/>
      </c>
      <c r="AA344" s="159"/>
      <c r="AC344" s="129" t="e">
        <f>VLOOKUP(Y344,【参考】数式用!$A$3:$O$58,15,FALSE)</f>
        <v>#N/A</v>
      </c>
    </row>
    <row r="345" spans="1:29" ht="33.950000000000003" customHeight="1">
      <c r="A345" s="133"/>
      <c r="B345" s="486">
        <f t="shared" si="4"/>
        <v>301</v>
      </c>
      <c r="C345" s="509"/>
      <c r="D345" s="510"/>
      <c r="E345" s="510"/>
      <c r="F345" s="510"/>
      <c r="G345" s="510"/>
      <c r="H345" s="510"/>
      <c r="I345" s="510"/>
      <c r="J345" s="510"/>
      <c r="K345" s="510"/>
      <c r="L345" s="511"/>
      <c r="M345" s="512"/>
      <c r="N345" s="513"/>
      <c r="O345" s="513"/>
      <c r="P345" s="513"/>
      <c r="Q345" s="514"/>
      <c r="R345" s="515"/>
      <c r="S345" s="515"/>
      <c r="T345" s="515"/>
      <c r="U345" s="515"/>
      <c r="V345" s="515"/>
      <c r="W345" s="418"/>
      <c r="X345" s="419"/>
      <c r="Y345" s="421"/>
      <c r="Z345" s="158" t="str">
        <f>IFERROR(VLOOKUP(Y345,【参考】数式用!$A$3:$B$58, 2, FALSE), "")</f>
        <v/>
      </c>
      <c r="AA345" s="159"/>
      <c r="AC345" s="129" t="e">
        <f>VLOOKUP(Y345,【参考】数式用!$A$3:$O$58,15,FALSE)</f>
        <v>#N/A</v>
      </c>
    </row>
    <row r="346" spans="1:29" ht="33.950000000000003" customHeight="1">
      <c r="A346" s="133"/>
      <c r="B346" s="486">
        <f t="shared" si="4"/>
        <v>302</v>
      </c>
      <c r="C346" s="509"/>
      <c r="D346" s="510"/>
      <c r="E346" s="510"/>
      <c r="F346" s="510"/>
      <c r="G346" s="510"/>
      <c r="H346" s="510"/>
      <c r="I346" s="510"/>
      <c r="J346" s="510"/>
      <c r="K346" s="510"/>
      <c r="L346" s="511"/>
      <c r="M346" s="512"/>
      <c r="N346" s="513"/>
      <c r="O346" s="513"/>
      <c r="P346" s="513"/>
      <c r="Q346" s="514"/>
      <c r="R346" s="515"/>
      <c r="S346" s="515"/>
      <c r="T346" s="515"/>
      <c r="U346" s="515"/>
      <c r="V346" s="515"/>
      <c r="W346" s="418"/>
      <c r="X346" s="419"/>
      <c r="Y346" s="421"/>
      <c r="Z346" s="158" t="str">
        <f>IFERROR(VLOOKUP(Y346,【参考】数式用!$A$3:$B$58, 2, FALSE), "")</f>
        <v/>
      </c>
      <c r="AA346" s="159"/>
      <c r="AC346" s="129" t="e">
        <f>VLOOKUP(Y346,【参考】数式用!$A$3:$O$58,15,FALSE)</f>
        <v>#N/A</v>
      </c>
    </row>
    <row r="347" spans="1:29" ht="33.950000000000003" customHeight="1">
      <c r="A347" s="133"/>
      <c r="B347" s="486">
        <f t="shared" si="4"/>
        <v>303</v>
      </c>
      <c r="C347" s="509"/>
      <c r="D347" s="510"/>
      <c r="E347" s="510"/>
      <c r="F347" s="510"/>
      <c r="G347" s="510"/>
      <c r="H347" s="510"/>
      <c r="I347" s="510"/>
      <c r="J347" s="510"/>
      <c r="K347" s="510"/>
      <c r="L347" s="511"/>
      <c r="M347" s="512"/>
      <c r="N347" s="513"/>
      <c r="O347" s="513"/>
      <c r="P347" s="513"/>
      <c r="Q347" s="514"/>
      <c r="R347" s="515"/>
      <c r="S347" s="515"/>
      <c r="T347" s="515"/>
      <c r="U347" s="515"/>
      <c r="V347" s="515"/>
      <c r="W347" s="418"/>
      <c r="X347" s="419"/>
      <c r="Y347" s="421"/>
      <c r="Z347" s="158" t="str">
        <f>IFERROR(VLOOKUP(Y347,【参考】数式用!$A$3:$B$58, 2, FALSE), "")</f>
        <v/>
      </c>
      <c r="AA347" s="159"/>
      <c r="AC347" s="129" t="e">
        <f>VLOOKUP(Y347,【参考】数式用!$A$3:$O$58,15,FALSE)</f>
        <v>#N/A</v>
      </c>
    </row>
    <row r="348" spans="1:29" ht="33.950000000000003" customHeight="1">
      <c r="A348" s="133"/>
      <c r="B348" s="486">
        <f t="shared" si="4"/>
        <v>304</v>
      </c>
      <c r="C348" s="509"/>
      <c r="D348" s="510"/>
      <c r="E348" s="510"/>
      <c r="F348" s="510"/>
      <c r="G348" s="510"/>
      <c r="H348" s="510"/>
      <c r="I348" s="510"/>
      <c r="J348" s="510"/>
      <c r="K348" s="510"/>
      <c r="L348" s="511"/>
      <c r="M348" s="512"/>
      <c r="N348" s="513"/>
      <c r="O348" s="513"/>
      <c r="P348" s="513"/>
      <c r="Q348" s="514"/>
      <c r="R348" s="515"/>
      <c r="S348" s="515"/>
      <c r="T348" s="515"/>
      <c r="U348" s="515"/>
      <c r="V348" s="515"/>
      <c r="W348" s="418"/>
      <c r="X348" s="419"/>
      <c r="Y348" s="421"/>
      <c r="Z348" s="158" t="str">
        <f>IFERROR(VLOOKUP(Y348,【参考】数式用!$A$3:$B$58, 2, FALSE), "")</f>
        <v/>
      </c>
      <c r="AA348" s="159"/>
      <c r="AC348" s="129" t="e">
        <f>VLOOKUP(Y348,【参考】数式用!$A$3:$O$58,15,FALSE)</f>
        <v>#N/A</v>
      </c>
    </row>
    <row r="349" spans="1:29" ht="33.950000000000003" customHeight="1">
      <c r="A349" s="133"/>
      <c r="B349" s="486">
        <f t="shared" si="4"/>
        <v>305</v>
      </c>
      <c r="C349" s="509"/>
      <c r="D349" s="510"/>
      <c r="E349" s="510"/>
      <c r="F349" s="510"/>
      <c r="G349" s="510"/>
      <c r="H349" s="510"/>
      <c r="I349" s="510"/>
      <c r="J349" s="510"/>
      <c r="K349" s="510"/>
      <c r="L349" s="511"/>
      <c r="M349" s="512"/>
      <c r="N349" s="513"/>
      <c r="O349" s="513"/>
      <c r="P349" s="513"/>
      <c r="Q349" s="514"/>
      <c r="R349" s="515"/>
      <c r="S349" s="515"/>
      <c r="T349" s="515"/>
      <c r="U349" s="515"/>
      <c r="V349" s="515"/>
      <c r="W349" s="418"/>
      <c r="X349" s="419"/>
      <c r="Y349" s="421"/>
      <c r="Z349" s="158" t="str">
        <f>IFERROR(VLOOKUP(Y349,【参考】数式用!$A$3:$B$58, 2, FALSE), "")</f>
        <v/>
      </c>
      <c r="AA349" s="159"/>
      <c r="AC349" s="129" t="e">
        <f>VLOOKUP(Y349,【参考】数式用!$A$3:$O$58,15,FALSE)</f>
        <v>#N/A</v>
      </c>
    </row>
    <row r="350" spans="1:29" ht="33.950000000000003" customHeight="1">
      <c r="A350" s="133"/>
      <c r="B350" s="486">
        <f t="shared" si="4"/>
        <v>306</v>
      </c>
      <c r="C350" s="509"/>
      <c r="D350" s="510"/>
      <c r="E350" s="510"/>
      <c r="F350" s="510"/>
      <c r="G350" s="510"/>
      <c r="H350" s="510"/>
      <c r="I350" s="510"/>
      <c r="J350" s="510"/>
      <c r="K350" s="510"/>
      <c r="L350" s="511"/>
      <c r="M350" s="512"/>
      <c r="N350" s="513"/>
      <c r="O350" s="513"/>
      <c r="P350" s="513"/>
      <c r="Q350" s="514"/>
      <c r="R350" s="515"/>
      <c r="S350" s="515"/>
      <c r="T350" s="515"/>
      <c r="U350" s="515"/>
      <c r="V350" s="515"/>
      <c r="W350" s="418"/>
      <c r="X350" s="419"/>
      <c r="Y350" s="421"/>
      <c r="Z350" s="158" t="str">
        <f>IFERROR(VLOOKUP(Y350,【参考】数式用!$A$3:$B$58, 2, FALSE), "")</f>
        <v/>
      </c>
      <c r="AA350" s="159"/>
      <c r="AC350" s="129" t="e">
        <f>VLOOKUP(Y350,【参考】数式用!$A$3:$O$58,15,FALSE)</f>
        <v>#N/A</v>
      </c>
    </row>
    <row r="351" spans="1:29" ht="33.950000000000003" customHeight="1">
      <c r="A351" s="133"/>
      <c r="B351" s="486">
        <f t="shared" si="4"/>
        <v>307</v>
      </c>
      <c r="C351" s="509"/>
      <c r="D351" s="510"/>
      <c r="E351" s="510"/>
      <c r="F351" s="510"/>
      <c r="G351" s="510"/>
      <c r="H351" s="510"/>
      <c r="I351" s="510"/>
      <c r="J351" s="510"/>
      <c r="K351" s="510"/>
      <c r="L351" s="511"/>
      <c r="M351" s="512"/>
      <c r="N351" s="513"/>
      <c r="O351" s="513"/>
      <c r="P351" s="513"/>
      <c r="Q351" s="514"/>
      <c r="R351" s="515"/>
      <c r="S351" s="515"/>
      <c r="T351" s="515"/>
      <c r="U351" s="515"/>
      <c r="V351" s="515"/>
      <c r="W351" s="418"/>
      <c r="X351" s="419"/>
      <c r="Y351" s="421"/>
      <c r="Z351" s="158" t="str">
        <f>IFERROR(VLOOKUP(Y351,【参考】数式用!$A$3:$B$58, 2, FALSE), "")</f>
        <v/>
      </c>
      <c r="AA351" s="159"/>
      <c r="AC351" s="129" t="e">
        <f>VLOOKUP(Y351,【参考】数式用!$A$3:$O$58,15,FALSE)</f>
        <v>#N/A</v>
      </c>
    </row>
    <row r="352" spans="1:29" ht="33.950000000000003" customHeight="1">
      <c r="A352" s="133"/>
      <c r="B352" s="486">
        <f t="shared" si="4"/>
        <v>308</v>
      </c>
      <c r="C352" s="509"/>
      <c r="D352" s="510"/>
      <c r="E352" s="510"/>
      <c r="F352" s="510"/>
      <c r="G352" s="510"/>
      <c r="H352" s="510"/>
      <c r="I352" s="510"/>
      <c r="J352" s="510"/>
      <c r="K352" s="510"/>
      <c r="L352" s="511"/>
      <c r="M352" s="512"/>
      <c r="N352" s="513"/>
      <c r="O352" s="513"/>
      <c r="P352" s="513"/>
      <c r="Q352" s="514"/>
      <c r="R352" s="515"/>
      <c r="S352" s="515"/>
      <c r="T352" s="515"/>
      <c r="U352" s="515"/>
      <c r="V352" s="515"/>
      <c r="W352" s="418"/>
      <c r="X352" s="419"/>
      <c r="Y352" s="421"/>
      <c r="Z352" s="158" t="str">
        <f>IFERROR(VLOOKUP(Y352,【参考】数式用!$A$3:$B$58, 2, FALSE), "")</f>
        <v/>
      </c>
      <c r="AA352" s="159"/>
      <c r="AC352" s="129" t="e">
        <f>VLOOKUP(Y352,【参考】数式用!$A$3:$O$58,15,FALSE)</f>
        <v>#N/A</v>
      </c>
    </row>
    <row r="353" spans="1:29" ht="33.950000000000003" customHeight="1">
      <c r="A353" s="133"/>
      <c r="B353" s="486">
        <f t="shared" si="4"/>
        <v>309</v>
      </c>
      <c r="C353" s="509"/>
      <c r="D353" s="510"/>
      <c r="E353" s="510"/>
      <c r="F353" s="510"/>
      <c r="G353" s="510"/>
      <c r="H353" s="510"/>
      <c r="I353" s="510"/>
      <c r="J353" s="510"/>
      <c r="K353" s="510"/>
      <c r="L353" s="511"/>
      <c r="M353" s="512"/>
      <c r="N353" s="513"/>
      <c r="O353" s="513"/>
      <c r="P353" s="513"/>
      <c r="Q353" s="514"/>
      <c r="R353" s="515"/>
      <c r="S353" s="515"/>
      <c r="T353" s="515"/>
      <c r="U353" s="515"/>
      <c r="V353" s="515"/>
      <c r="W353" s="418"/>
      <c r="X353" s="419"/>
      <c r="Y353" s="421"/>
      <c r="Z353" s="158" t="str">
        <f>IFERROR(VLOOKUP(Y353,【参考】数式用!$A$3:$B$58, 2, FALSE), "")</f>
        <v/>
      </c>
      <c r="AA353" s="159"/>
      <c r="AC353" s="129" t="e">
        <f>VLOOKUP(Y353,【参考】数式用!$A$3:$O$58,15,FALSE)</f>
        <v>#N/A</v>
      </c>
    </row>
    <row r="354" spans="1:29" ht="33.950000000000003" customHeight="1">
      <c r="A354" s="133"/>
      <c r="B354" s="486">
        <f t="shared" si="4"/>
        <v>310</v>
      </c>
      <c r="C354" s="509"/>
      <c r="D354" s="510"/>
      <c r="E354" s="510"/>
      <c r="F354" s="510"/>
      <c r="G354" s="510"/>
      <c r="H354" s="510"/>
      <c r="I354" s="510"/>
      <c r="J354" s="510"/>
      <c r="K354" s="510"/>
      <c r="L354" s="511"/>
      <c r="M354" s="512"/>
      <c r="N354" s="513"/>
      <c r="O354" s="513"/>
      <c r="P354" s="513"/>
      <c r="Q354" s="514"/>
      <c r="R354" s="515"/>
      <c r="S354" s="515"/>
      <c r="T354" s="515"/>
      <c r="U354" s="515"/>
      <c r="V354" s="515"/>
      <c r="W354" s="418"/>
      <c r="X354" s="419"/>
      <c r="Y354" s="421"/>
      <c r="Z354" s="158" t="str">
        <f>IFERROR(VLOOKUP(Y354,【参考】数式用!$A$3:$B$58, 2, FALSE), "")</f>
        <v/>
      </c>
      <c r="AA354" s="159"/>
      <c r="AC354" s="129" t="e">
        <f>VLOOKUP(Y354,【参考】数式用!$A$3:$O$58,15,FALSE)</f>
        <v>#N/A</v>
      </c>
    </row>
    <row r="355" spans="1:29" ht="33.950000000000003" customHeight="1">
      <c r="A355" s="133"/>
      <c r="B355" s="486">
        <f t="shared" si="4"/>
        <v>311</v>
      </c>
      <c r="C355" s="509"/>
      <c r="D355" s="510"/>
      <c r="E355" s="510"/>
      <c r="F355" s="510"/>
      <c r="G355" s="510"/>
      <c r="H355" s="510"/>
      <c r="I355" s="510"/>
      <c r="J355" s="510"/>
      <c r="K355" s="510"/>
      <c r="L355" s="511"/>
      <c r="M355" s="512"/>
      <c r="N355" s="513"/>
      <c r="O355" s="513"/>
      <c r="P355" s="513"/>
      <c r="Q355" s="514"/>
      <c r="R355" s="515"/>
      <c r="S355" s="515"/>
      <c r="T355" s="515"/>
      <c r="U355" s="515"/>
      <c r="V355" s="515"/>
      <c r="W355" s="418"/>
      <c r="X355" s="419"/>
      <c r="Y355" s="421"/>
      <c r="Z355" s="158" t="str">
        <f>IFERROR(VLOOKUP(Y355,【参考】数式用!$A$3:$B$58, 2, FALSE), "")</f>
        <v/>
      </c>
      <c r="AA355" s="159"/>
      <c r="AC355" s="129" t="e">
        <f>VLOOKUP(Y355,【参考】数式用!$A$3:$O$58,15,FALSE)</f>
        <v>#N/A</v>
      </c>
    </row>
    <row r="356" spans="1:29" ht="33.950000000000003" customHeight="1">
      <c r="A356" s="133"/>
      <c r="B356" s="486">
        <f t="shared" si="4"/>
        <v>312</v>
      </c>
      <c r="C356" s="509"/>
      <c r="D356" s="510"/>
      <c r="E356" s="510"/>
      <c r="F356" s="510"/>
      <c r="G356" s="510"/>
      <c r="H356" s="510"/>
      <c r="I356" s="510"/>
      <c r="J356" s="510"/>
      <c r="K356" s="510"/>
      <c r="L356" s="511"/>
      <c r="M356" s="512"/>
      <c r="N356" s="513"/>
      <c r="O356" s="513"/>
      <c r="P356" s="513"/>
      <c r="Q356" s="514"/>
      <c r="R356" s="515"/>
      <c r="S356" s="515"/>
      <c r="T356" s="515"/>
      <c r="U356" s="515"/>
      <c r="V356" s="515"/>
      <c r="W356" s="418"/>
      <c r="X356" s="419"/>
      <c r="Y356" s="421"/>
      <c r="Z356" s="158" t="str">
        <f>IFERROR(VLOOKUP(Y356,【参考】数式用!$A$3:$B$58, 2, FALSE), "")</f>
        <v/>
      </c>
      <c r="AA356" s="159"/>
      <c r="AC356" s="129" t="e">
        <f>VLOOKUP(Y356,【参考】数式用!$A$3:$O$58,15,FALSE)</f>
        <v>#N/A</v>
      </c>
    </row>
    <row r="357" spans="1:29" ht="33.950000000000003" customHeight="1">
      <c r="A357" s="133"/>
      <c r="B357" s="486">
        <f t="shared" si="4"/>
        <v>313</v>
      </c>
      <c r="C357" s="509"/>
      <c r="D357" s="510"/>
      <c r="E357" s="510"/>
      <c r="F357" s="510"/>
      <c r="G357" s="510"/>
      <c r="H357" s="510"/>
      <c r="I357" s="510"/>
      <c r="J357" s="510"/>
      <c r="K357" s="510"/>
      <c r="L357" s="511"/>
      <c r="M357" s="512"/>
      <c r="N357" s="513"/>
      <c r="O357" s="513"/>
      <c r="P357" s="513"/>
      <c r="Q357" s="514"/>
      <c r="R357" s="515"/>
      <c r="S357" s="515"/>
      <c r="T357" s="515"/>
      <c r="U357" s="515"/>
      <c r="V357" s="515"/>
      <c r="W357" s="418"/>
      <c r="X357" s="419"/>
      <c r="Y357" s="421"/>
      <c r="Z357" s="158" t="str">
        <f>IFERROR(VLOOKUP(Y357,【参考】数式用!$A$3:$B$58, 2, FALSE), "")</f>
        <v/>
      </c>
      <c r="AA357" s="159"/>
      <c r="AC357" s="129" t="e">
        <f>VLOOKUP(Y357,【参考】数式用!$A$3:$O$58,15,FALSE)</f>
        <v>#N/A</v>
      </c>
    </row>
    <row r="358" spans="1:29" ht="33.950000000000003" customHeight="1">
      <c r="A358" s="133"/>
      <c r="B358" s="486">
        <f t="shared" si="4"/>
        <v>314</v>
      </c>
      <c r="C358" s="509"/>
      <c r="D358" s="510"/>
      <c r="E358" s="510"/>
      <c r="F358" s="510"/>
      <c r="G358" s="510"/>
      <c r="H358" s="510"/>
      <c r="I358" s="510"/>
      <c r="J358" s="510"/>
      <c r="K358" s="510"/>
      <c r="L358" s="511"/>
      <c r="M358" s="512"/>
      <c r="N358" s="513"/>
      <c r="O358" s="513"/>
      <c r="P358" s="513"/>
      <c r="Q358" s="514"/>
      <c r="R358" s="515"/>
      <c r="S358" s="515"/>
      <c r="T358" s="515"/>
      <c r="U358" s="515"/>
      <c r="V358" s="515"/>
      <c r="W358" s="418"/>
      <c r="X358" s="419"/>
      <c r="Y358" s="421"/>
      <c r="Z358" s="158" t="str">
        <f>IFERROR(VLOOKUP(Y358,【参考】数式用!$A$3:$B$58, 2, FALSE), "")</f>
        <v/>
      </c>
      <c r="AA358" s="159"/>
      <c r="AC358" s="129" t="e">
        <f>VLOOKUP(Y358,【参考】数式用!$A$3:$O$58,15,FALSE)</f>
        <v>#N/A</v>
      </c>
    </row>
    <row r="359" spans="1:29" ht="33.950000000000003" customHeight="1">
      <c r="A359" s="133"/>
      <c r="B359" s="486">
        <f t="shared" si="4"/>
        <v>315</v>
      </c>
      <c r="C359" s="509"/>
      <c r="D359" s="510"/>
      <c r="E359" s="510"/>
      <c r="F359" s="510"/>
      <c r="G359" s="510"/>
      <c r="H359" s="510"/>
      <c r="I359" s="510"/>
      <c r="J359" s="510"/>
      <c r="K359" s="510"/>
      <c r="L359" s="511"/>
      <c r="M359" s="512"/>
      <c r="N359" s="513"/>
      <c r="O359" s="513"/>
      <c r="P359" s="513"/>
      <c r="Q359" s="514"/>
      <c r="R359" s="515"/>
      <c r="S359" s="515"/>
      <c r="T359" s="515"/>
      <c r="U359" s="515"/>
      <c r="V359" s="515"/>
      <c r="W359" s="418"/>
      <c r="X359" s="419"/>
      <c r="Y359" s="421"/>
      <c r="Z359" s="158" t="str">
        <f>IFERROR(VLOOKUP(Y359,【参考】数式用!$A$3:$B$58, 2, FALSE), "")</f>
        <v/>
      </c>
      <c r="AA359" s="159"/>
      <c r="AC359" s="129" t="e">
        <f>VLOOKUP(Y359,【参考】数式用!$A$3:$O$58,15,FALSE)</f>
        <v>#N/A</v>
      </c>
    </row>
    <row r="360" spans="1:29" ht="33.950000000000003" customHeight="1">
      <c r="A360" s="133"/>
      <c r="B360" s="486">
        <f t="shared" si="4"/>
        <v>316</v>
      </c>
      <c r="C360" s="509"/>
      <c r="D360" s="510"/>
      <c r="E360" s="510"/>
      <c r="F360" s="510"/>
      <c r="G360" s="510"/>
      <c r="H360" s="510"/>
      <c r="I360" s="510"/>
      <c r="J360" s="510"/>
      <c r="K360" s="510"/>
      <c r="L360" s="511"/>
      <c r="M360" s="512"/>
      <c r="N360" s="513"/>
      <c r="O360" s="513"/>
      <c r="P360" s="513"/>
      <c r="Q360" s="514"/>
      <c r="R360" s="515"/>
      <c r="S360" s="515"/>
      <c r="T360" s="515"/>
      <c r="U360" s="515"/>
      <c r="V360" s="515"/>
      <c r="W360" s="418"/>
      <c r="X360" s="419"/>
      <c r="Y360" s="421"/>
      <c r="Z360" s="158" t="str">
        <f>IFERROR(VLOOKUP(Y360,【参考】数式用!$A$3:$B$58, 2, FALSE), "")</f>
        <v/>
      </c>
      <c r="AA360" s="159"/>
      <c r="AC360" s="129" t="e">
        <f>VLOOKUP(Y360,【参考】数式用!$A$3:$O$58,15,FALSE)</f>
        <v>#N/A</v>
      </c>
    </row>
    <row r="361" spans="1:29" ht="33.950000000000003" customHeight="1">
      <c r="A361" s="133"/>
      <c r="B361" s="486">
        <f t="shared" si="4"/>
        <v>317</v>
      </c>
      <c r="C361" s="509"/>
      <c r="D361" s="510"/>
      <c r="E361" s="510"/>
      <c r="F361" s="510"/>
      <c r="G361" s="510"/>
      <c r="H361" s="510"/>
      <c r="I361" s="510"/>
      <c r="J361" s="510"/>
      <c r="K361" s="510"/>
      <c r="L361" s="511"/>
      <c r="M361" s="512"/>
      <c r="N361" s="513"/>
      <c r="O361" s="513"/>
      <c r="P361" s="513"/>
      <c r="Q361" s="514"/>
      <c r="R361" s="515"/>
      <c r="S361" s="515"/>
      <c r="T361" s="515"/>
      <c r="U361" s="515"/>
      <c r="V361" s="515"/>
      <c r="W361" s="418"/>
      <c r="X361" s="419"/>
      <c r="Y361" s="421"/>
      <c r="Z361" s="158" t="str">
        <f>IFERROR(VLOOKUP(Y361,【参考】数式用!$A$3:$B$58, 2, FALSE), "")</f>
        <v/>
      </c>
      <c r="AA361" s="159"/>
      <c r="AC361" s="129" t="e">
        <f>VLOOKUP(Y361,【参考】数式用!$A$3:$O$58,15,FALSE)</f>
        <v>#N/A</v>
      </c>
    </row>
    <row r="362" spans="1:29" ht="33.950000000000003" customHeight="1">
      <c r="A362" s="133"/>
      <c r="B362" s="486">
        <f t="shared" si="4"/>
        <v>318</v>
      </c>
      <c r="C362" s="509"/>
      <c r="D362" s="510"/>
      <c r="E362" s="510"/>
      <c r="F362" s="510"/>
      <c r="G362" s="510"/>
      <c r="H362" s="510"/>
      <c r="I362" s="510"/>
      <c r="J362" s="510"/>
      <c r="K362" s="510"/>
      <c r="L362" s="511"/>
      <c r="M362" s="512"/>
      <c r="N362" s="513"/>
      <c r="O362" s="513"/>
      <c r="P362" s="513"/>
      <c r="Q362" s="514"/>
      <c r="R362" s="515"/>
      <c r="S362" s="515"/>
      <c r="T362" s="515"/>
      <c r="U362" s="515"/>
      <c r="V362" s="515"/>
      <c r="W362" s="418"/>
      <c r="X362" s="419"/>
      <c r="Y362" s="421"/>
      <c r="Z362" s="158" t="str">
        <f>IFERROR(VLOOKUP(Y362,【参考】数式用!$A$3:$B$58, 2, FALSE), "")</f>
        <v/>
      </c>
      <c r="AA362" s="159"/>
      <c r="AC362" s="129" t="e">
        <f>VLOOKUP(Y362,【参考】数式用!$A$3:$O$58,15,FALSE)</f>
        <v>#N/A</v>
      </c>
    </row>
    <row r="363" spans="1:29" ht="33.950000000000003" customHeight="1">
      <c r="A363" s="133"/>
      <c r="B363" s="486">
        <f t="shared" si="4"/>
        <v>319</v>
      </c>
      <c r="C363" s="509"/>
      <c r="D363" s="510"/>
      <c r="E363" s="510"/>
      <c r="F363" s="510"/>
      <c r="G363" s="510"/>
      <c r="H363" s="510"/>
      <c r="I363" s="510"/>
      <c r="J363" s="510"/>
      <c r="K363" s="510"/>
      <c r="L363" s="511"/>
      <c r="M363" s="512"/>
      <c r="N363" s="513"/>
      <c r="O363" s="513"/>
      <c r="P363" s="513"/>
      <c r="Q363" s="514"/>
      <c r="R363" s="515"/>
      <c r="S363" s="515"/>
      <c r="T363" s="515"/>
      <c r="U363" s="515"/>
      <c r="V363" s="515"/>
      <c r="W363" s="418"/>
      <c r="X363" s="419"/>
      <c r="Y363" s="421"/>
      <c r="Z363" s="158" t="str">
        <f>IFERROR(VLOOKUP(Y363,【参考】数式用!$A$3:$B$58, 2, FALSE), "")</f>
        <v/>
      </c>
      <c r="AA363" s="159"/>
      <c r="AC363" s="129" t="e">
        <f>VLOOKUP(Y363,【参考】数式用!$A$3:$O$58,15,FALSE)</f>
        <v>#N/A</v>
      </c>
    </row>
    <row r="364" spans="1:29" ht="33.950000000000003" customHeight="1">
      <c r="A364" s="133"/>
      <c r="B364" s="486">
        <f t="shared" si="4"/>
        <v>320</v>
      </c>
      <c r="C364" s="509"/>
      <c r="D364" s="510"/>
      <c r="E364" s="510"/>
      <c r="F364" s="510"/>
      <c r="G364" s="510"/>
      <c r="H364" s="510"/>
      <c r="I364" s="510"/>
      <c r="J364" s="510"/>
      <c r="K364" s="510"/>
      <c r="L364" s="511"/>
      <c r="M364" s="512"/>
      <c r="N364" s="513"/>
      <c r="O364" s="513"/>
      <c r="P364" s="513"/>
      <c r="Q364" s="514"/>
      <c r="R364" s="515"/>
      <c r="S364" s="515"/>
      <c r="T364" s="515"/>
      <c r="U364" s="515"/>
      <c r="V364" s="515"/>
      <c r="W364" s="418"/>
      <c r="X364" s="419"/>
      <c r="Y364" s="421"/>
      <c r="Z364" s="158" t="str">
        <f>IFERROR(VLOOKUP(Y364,【参考】数式用!$A$3:$B$58, 2, FALSE), "")</f>
        <v/>
      </c>
      <c r="AA364" s="159"/>
      <c r="AC364" s="129" t="e">
        <f>VLOOKUP(Y364,【参考】数式用!$A$3:$O$58,15,FALSE)</f>
        <v>#N/A</v>
      </c>
    </row>
    <row r="365" spans="1:29" ht="33.950000000000003" customHeight="1">
      <c r="A365" s="133"/>
      <c r="B365" s="486">
        <f t="shared" si="4"/>
        <v>321</v>
      </c>
      <c r="C365" s="509"/>
      <c r="D365" s="510"/>
      <c r="E365" s="510"/>
      <c r="F365" s="510"/>
      <c r="G365" s="510"/>
      <c r="H365" s="510"/>
      <c r="I365" s="510"/>
      <c r="J365" s="510"/>
      <c r="K365" s="510"/>
      <c r="L365" s="511"/>
      <c r="M365" s="512"/>
      <c r="N365" s="513"/>
      <c r="O365" s="513"/>
      <c r="P365" s="513"/>
      <c r="Q365" s="514"/>
      <c r="R365" s="515"/>
      <c r="S365" s="515"/>
      <c r="T365" s="515"/>
      <c r="U365" s="515"/>
      <c r="V365" s="515"/>
      <c r="W365" s="418"/>
      <c r="X365" s="419"/>
      <c r="Y365" s="421"/>
      <c r="Z365" s="158" t="str">
        <f>IFERROR(VLOOKUP(Y365,【参考】数式用!$A$3:$B$58, 2, FALSE), "")</f>
        <v/>
      </c>
      <c r="AA365" s="159"/>
      <c r="AC365" s="129" t="e">
        <f>VLOOKUP(Y365,【参考】数式用!$A$3:$O$58,15,FALSE)</f>
        <v>#N/A</v>
      </c>
    </row>
    <row r="366" spans="1:29" ht="33.950000000000003" customHeight="1">
      <c r="A366" s="133"/>
      <c r="B366" s="486">
        <f t="shared" si="4"/>
        <v>322</v>
      </c>
      <c r="C366" s="509"/>
      <c r="D366" s="510"/>
      <c r="E366" s="510"/>
      <c r="F366" s="510"/>
      <c r="G366" s="510"/>
      <c r="H366" s="510"/>
      <c r="I366" s="510"/>
      <c r="J366" s="510"/>
      <c r="K366" s="510"/>
      <c r="L366" s="511"/>
      <c r="M366" s="512"/>
      <c r="N366" s="513"/>
      <c r="O366" s="513"/>
      <c r="P366" s="513"/>
      <c r="Q366" s="514"/>
      <c r="R366" s="515"/>
      <c r="S366" s="515"/>
      <c r="T366" s="515"/>
      <c r="U366" s="515"/>
      <c r="V366" s="515"/>
      <c r="W366" s="418"/>
      <c r="X366" s="419"/>
      <c r="Y366" s="421"/>
      <c r="Z366" s="158" t="str">
        <f>IFERROR(VLOOKUP(Y366,【参考】数式用!$A$3:$B$58, 2, FALSE), "")</f>
        <v/>
      </c>
      <c r="AA366" s="159"/>
      <c r="AC366" s="129" t="e">
        <f>VLOOKUP(Y366,【参考】数式用!$A$3:$O$58,15,FALSE)</f>
        <v>#N/A</v>
      </c>
    </row>
    <row r="367" spans="1:29" ht="33.950000000000003" customHeight="1">
      <c r="A367" s="133"/>
      <c r="B367" s="486">
        <f t="shared" ref="B367:B430" si="5">B366+1</f>
        <v>323</v>
      </c>
      <c r="C367" s="509"/>
      <c r="D367" s="510"/>
      <c r="E367" s="510"/>
      <c r="F367" s="510"/>
      <c r="G367" s="510"/>
      <c r="H367" s="510"/>
      <c r="I367" s="510"/>
      <c r="J367" s="510"/>
      <c r="K367" s="510"/>
      <c r="L367" s="511"/>
      <c r="M367" s="512"/>
      <c r="N367" s="513"/>
      <c r="O367" s="513"/>
      <c r="P367" s="513"/>
      <c r="Q367" s="514"/>
      <c r="R367" s="515"/>
      <c r="S367" s="515"/>
      <c r="T367" s="515"/>
      <c r="U367" s="515"/>
      <c r="V367" s="515"/>
      <c r="W367" s="418"/>
      <c r="X367" s="419"/>
      <c r="Y367" s="421"/>
      <c r="Z367" s="158" t="str">
        <f>IFERROR(VLOOKUP(Y367,【参考】数式用!$A$3:$B$58, 2, FALSE), "")</f>
        <v/>
      </c>
      <c r="AA367" s="159"/>
      <c r="AC367" s="129" t="e">
        <f>VLOOKUP(Y367,【参考】数式用!$A$3:$O$58,15,FALSE)</f>
        <v>#N/A</v>
      </c>
    </row>
    <row r="368" spans="1:29" ht="33.950000000000003" customHeight="1">
      <c r="A368" s="133"/>
      <c r="B368" s="486">
        <f t="shared" si="5"/>
        <v>324</v>
      </c>
      <c r="C368" s="509"/>
      <c r="D368" s="510"/>
      <c r="E368" s="510"/>
      <c r="F368" s="510"/>
      <c r="G368" s="510"/>
      <c r="H368" s="510"/>
      <c r="I368" s="510"/>
      <c r="J368" s="510"/>
      <c r="K368" s="510"/>
      <c r="L368" s="511"/>
      <c r="M368" s="512"/>
      <c r="N368" s="513"/>
      <c r="O368" s="513"/>
      <c r="P368" s="513"/>
      <c r="Q368" s="514"/>
      <c r="R368" s="515"/>
      <c r="S368" s="515"/>
      <c r="T368" s="515"/>
      <c r="U368" s="515"/>
      <c r="V368" s="515"/>
      <c r="W368" s="418"/>
      <c r="X368" s="419"/>
      <c r="Y368" s="421"/>
      <c r="Z368" s="158" t="str">
        <f>IFERROR(VLOOKUP(Y368,【参考】数式用!$A$3:$B$58, 2, FALSE), "")</f>
        <v/>
      </c>
      <c r="AA368" s="159"/>
      <c r="AC368" s="129" t="e">
        <f>VLOOKUP(Y368,【参考】数式用!$A$3:$O$58,15,FALSE)</f>
        <v>#N/A</v>
      </c>
    </row>
    <row r="369" spans="1:29" ht="33.950000000000003" customHeight="1">
      <c r="A369" s="133"/>
      <c r="B369" s="486">
        <f t="shared" si="5"/>
        <v>325</v>
      </c>
      <c r="C369" s="509"/>
      <c r="D369" s="510"/>
      <c r="E369" s="510"/>
      <c r="F369" s="510"/>
      <c r="G369" s="510"/>
      <c r="H369" s="510"/>
      <c r="I369" s="510"/>
      <c r="J369" s="510"/>
      <c r="K369" s="510"/>
      <c r="L369" s="511"/>
      <c r="M369" s="512"/>
      <c r="N369" s="513"/>
      <c r="O369" s="513"/>
      <c r="P369" s="513"/>
      <c r="Q369" s="514"/>
      <c r="R369" s="515"/>
      <c r="S369" s="515"/>
      <c r="T369" s="515"/>
      <c r="U369" s="515"/>
      <c r="V369" s="515"/>
      <c r="W369" s="418"/>
      <c r="X369" s="419"/>
      <c r="Y369" s="421"/>
      <c r="Z369" s="158" t="str">
        <f>IFERROR(VLOOKUP(Y369,【参考】数式用!$A$3:$B$58, 2, FALSE), "")</f>
        <v/>
      </c>
      <c r="AA369" s="159"/>
      <c r="AC369" s="129" t="e">
        <f>VLOOKUP(Y369,【参考】数式用!$A$3:$O$58,15,FALSE)</f>
        <v>#N/A</v>
      </c>
    </row>
    <row r="370" spans="1:29" ht="33.950000000000003" customHeight="1">
      <c r="A370" s="133"/>
      <c r="B370" s="486">
        <f t="shared" si="5"/>
        <v>326</v>
      </c>
      <c r="C370" s="509"/>
      <c r="D370" s="510"/>
      <c r="E370" s="510"/>
      <c r="F370" s="510"/>
      <c r="G370" s="510"/>
      <c r="H370" s="510"/>
      <c r="I370" s="510"/>
      <c r="J370" s="510"/>
      <c r="K370" s="510"/>
      <c r="L370" s="511"/>
      <c r="M370" s="512"/>
      <c r="N370" s="513"/>
      <c r="O370" s="513"/>
      <c r="P370" s="513"/>
      <c r="Q370" s="514"/>
      <c r="R370" s="515"/>
      <c r="S370" s="515"/>
      <c r="T370" s="515"/>
      <c r="U370" s="515"/>
      <c r="V370" s="515"/>
      <c r="W370" s="418"/>
      <c r="X370" s="419"/>
      <c r="Y370" s="421"/>
      <c r="Z370" s="158" t="str">
        <f>IFERROR(VLOOKUP(Y370,【参考】数式用!$A$3:$B$58, 2, FALSE), "")</f>
        <v/>
      </c>
      <c r="AA370" s="159"/>
      <c r="AC370" s="129" t="e">
        <f>VLOOKUP(Y370,【参考】数式用!$A$3:$O$58,15,FALSE)</f>
        <v>#N/A</v>
      </c>
    </row>
    <row r="371" spans="1:29" ht="33.950000000000003" customHeight="1">
      <c r="A371" s="133"/>
      <c r="B371" s="486">
        <f t="shared" si="5"/>
        <v>327</v>
      </c>
      <c r="C371" s="509"/>
      <c r="D371" s="510"/>
      <c r="E371" s="510"/>
      <c r="F371" s="510"/>
      <c r="G371" s="510"/>
      <c r="H371" s="510"/>
      <c r="I371" s="510"/>
      <c r="J371" s="510"/>
      <c r="K371" s="510"/>
      <c r="L371" s="511"/>
      <c r="M371" s="512"/>
      <c r="N371" s="513"/>
      <c r="O371" s="513"/>
      <c r="P371" s="513"/>
      <c r="Q371" s="514"/>
      <c r="R371" s="515"/>
      <c r="S371" s="515"/>
      <c r="T371" s="515"/>
      <c r="U371" s="515"/>
      <c r="V371" s="515"/>
      <c r="W371" s="418"/>
      <c r="X371" s="419"/>
      <c r="Y371" s="421"/>
      <c r="Z371" s="158" t="str">
        <f>IFERROR(VLOOKUP(Y371,【参考】数式用!$A$3:$B$58, 2, FALSE), "")</f>
        <v/>
      </c>
      <c r="AA371" s="159"/>
      <c r="AC371" s="129" t="e">
        <f>VLOOKUP(Y371,【参考】数式用!$A$3:$O$58,15,FALSE)</f>
        <v>#N/A</v>
      </c>
    </row>
    <row r="372" spans="1:29" ht="33.950000000000003" customHeight="1">
      <c r="A372" s="133"/>
      <c r="B372" s="486">
        <f t="shared" si="5"/>
        <v>328</v>
      </c>
      <c r="C372" s="509"/>
      <c r="D372" s="510"/>
      <c r="E372" s="510"/>
      <c r="F372" s="510"/>
      <c r="G372" s="510"/>
      <c r="H372" s="510"/>
      <c r="I372" s="510"/>
      <c r="J372" s="510"/>
      <c r="K372" s="510"/>
      <c r="L372" s="511"/>
      <c r="M372" s="512"/>
      <c r="N372" s="513"/>
      <c r="O372" s="513"/>
      <c r="P372" s="513"/>
      <c r="Q372" s="514"/>
      <c r="R372" s="515"/>
      <c r="S372" s="515"/>
      <c r="T372" s="515"/>
      <c r="U372" s="515"/>
      <c r="V372" s="515"/>
      <c r="W372" s="418"/>
      <c r="X372" s="419"/>
      <c r="Y372" s="421"/>
      <c r="Z372" s="158" t="str">
        <f>IFERROR(VLOOKUP(Y372,【参考】数式用!$A$3:$B$58, 2, FALSE), "")</f>
        <v/>
      </c>
      <c r="AA372" s="159"/>
      <c r="AC372" s="129" t="e">
        <f>VLOOKUP(Y372,【参考】数式用!$A$3:$O$58,15,FALSE)</f>
        <v>#N/A</v>
      </c>
    </row>
    <row r="373" spans="1:29" ht="33.950000000000003" customHeight="1">
      <c r="A373" s="133"/>
      <c r="B373" s="486">
        <f t="shared" si="5"/>
        <v>329</v>
      </c>
      <c r="C373" s="509"/>
      <c r="D373" s="510"/>
      <c r="E373" s="510"/>
      <c r="F373" s="510"/>
      <c r="G373" s="510"/>
      <c r="H373" s="510"/>
      <c r="I373" s="510"/>
      <c r="J373" s="510"/>
      <c r="K373" s="510"/>
      <c r="L373" s="511"/>
      <c r="M373" s="512"/>
      <c r="N373" s="513"/>
      <c r="O373" s="513"/>
      <c r="P373" s="513"/>
      <c r="Q373" s="514"/>
      <c r="R373" s="515"/>
      <c r="S373" s="515"/>
      <c r="T373" s="515"/>
      <c r="U373" s="515"/>
      <c r="V373" s="515"/>
      <c r="W373" s="418"/>
      <c r="X373" s="419"/>
      <c r="Y373" s="421"/>
      <c r="Z373" s="158" t="str">
        <f>IFERROR(VLOOKUP(Y373,【参考】数式用!$A$3:$B$58, 2, FALSE), "")</f>
        <v/>
      </c>
      <c r="AA373" s="159"/>
      <c r="AC373" s="129" t="e">
        <f>VLOOKUP(Y373,【参考】数式用!$A$3:$O$58,15,FALSE)</f>
        <v>#N/A</v>
      </c>
    </row>
    <row r="374" spans="1:29" ht="33.950000000000003" customHeight="1">
      <c r="A374" s="133"/>
      <c r="B374" s="486">
        <f t="shared" si="5"/>
        <v>330</v>
      </c>
      <c r="C374" s="509"/>
      <c r="D374" s="510"/>
      <c r="E374" s="510"/>
      <c r="F374" s="510"/>
      <c r="G374" s="510"/>
      <c r="H374" s="510"/>
      <c r="I374" s="510"/>
      <c r="J374" s="510"/>
      <c r="K374" s="510"/>
      <c r="L374" s="511"/>
      <c r="M374" s="512"/>
      <c r="N374" s="513"/>
      <c r="O374" s="513"/>
      <c r="P374" s="513"/>
      <c r="Q374" s="514"/>
      <c r="R374" s="515"/>
      <c r="S374" s="515"/>
      <c r="T374" s="515"/>
      <c r="U374" s="515"/>
      <c r="V374" s="515"/>
      <c r="W374" s="418"/>
      <c r="X374" s="419"/>
      <c r="Y374" s="421"/>
      <c r="Z374" s="158" t="str">
        <f>IFERROR(VLOOKUP(Y374,【参考】数式用!$A$3:$B$58, 2, FALSE), "")</f>
        <v/>
      </c>
      <c r="AA374" s="159"/>
      <c r="AC374" s="129" t="e">
        <f>VLOOKUP(Y374,【参考】数式用!$A$3:$O$58,15,FALSE)</f>
        <v>#N/A</v>
      </c>
    </row>
    <row r="375" spans="1:29" ht="33.950000000000003" customHeight="1">
      <c r="A375" s="133"/>
      <c r="B375" s="486">
        <f t="shared" si="5"/>
        <v>331</v>
      </c>
      <c r="C375" s="509"/>
      <c r="D375" s="510"/>
      <c r="E375" s="510"/>
      <c r="F375" s="510"/>
      <c r="G375" s="510"/>
      <c r="H375" s="510"/>
      <c r="I375" s="510"/>
      <c r="J375" s="510"/>
      <c r="K375" s="510"/>
      <c r="L375" s="511"/>
      <c r="M375" s="512"/>
      <c r="N375" s="513"/>
      <c r="O375" s="513"/>
      <c r="P375" s="513"/>
      <c r="Q375" s="514"/>
      <c r="R375" s="515"/>
      <c r="S375" s="515"/>
      <c r="T375" s="515"/>
      <c r="U375" s="515"/>
      <c r="V375" s="515"/>
      <c r="W375" s="418"/>
      <c r="X375" s="419"/>
      <c r="Y375" s="421"/>
      <c r="Z375" s="158" t="str">
        <f>IFERROR(VLOOKUP(Y375,【参考】数式用!$A$3:$B$58, 2, FALSE), "")</f>
        <v/>
      </c>
      <c r="AA375" s="159"/>
      <c r="AC375" s="129" t="e">
        <f>VLOOKUP(Y375,【参考】数式用!$A$3:$O$58,15,FALSE)</f>
        <v>#N/A</v>
      </c>
    </row>
    <row r="376" spans="1:29" ht="33.950000000000003" customHeight="1">
      <c r="A376" s="133"/>
      <c r="B376" s="486">
        <f t="shared" si="5"/>
        <v>332</v>
      </c>
      <c r="C376" s="509"/>
      <c r="D376" s="510"/>
      <c r="E376" s="510"/>
      <c r="F376" s="510"/>
      <c r="G376" s="510"/>
      <c r="H376" s="510"/>
      <c r="I376" s="510"/>
      <c r="J376" s="510"/>
      <c r="K376" s="510"/>
      <c r="L376" s="511"/>
      <c r="M376" s="512"/>
      <c r="N376" s="513"/>
      <c r="O376" s="513"/>
      <c r="P376" s="513"/>
      <c r="Q376" s="514"/>
      <c r="R376" s="515"/>
      <c r="S376" s="515"/>
      <c r="T376" s="515"/>
      <c r="U376" s="515"/>
      <c r="V376" s="515"/>
      <c r="W376" s="418"/>
      <c r="X376" s="419"/>
      <c r="Y376" s="421"/>
      <c r="Z376" s="158" t="str">
        <f>IFERROR(VLOOKUP(Y376,【参考】数式用!$A$3:$B$58, 2, FALSE), "")</f>
        <v/>
      </c>
      <c r="AA376" s="159"/>
      <c r="AC376" s="129" t="e">
        <f>VLOOKUP(Y376,【参考】数式用!$A$3:$O$58,15,FALSE)</f>
        <v>#N/A</v>
      </c>
    </row>
    <row r="377" spans="1:29" ht="33.950000000000003" customHeight="1">
      <c r="A377" s="133"/>
      <c r="B377" s="486">
        <f t="shared" si="5"/>
        <v>333</v>
      </c>
      <c r="C377" s="509"/>
      <c r="D377" s="510"/>
      <c r="E377" s="510"/>
      <c r="F377" s="510"/>
      <c r="G377" s="510"/>
      <c r="H377" s="510"/>
      <c r="I377" s="510"/>
      <c r="J377" s="510"/>
      <c r="K377" s="510"/>
      <c r="L377" s="511"/>
      <c r="M377" s="512"/>
      <c r="N377" s="513"/>
      <c r="O377" s="513"/>
      <c r="P377" s="513"/>
      <c r="Q377" s="514"/>
      <c r="R377" s="515"/>
      <c r="S377" s="515"/>
      <c r="T377" s="515"/>
      <c r="U377" s="515"/>
      <c r="V377" s="515"/>
      <c r="W377" s="418"/>
      <c r="X377" s="419"/>
      <c r="Y377" s="421"/>
      <c r="Z377" s="158" t="str">
        <f>IFERROR(VLOOKUP(Y377,【参考】数式用!$A$3:$B$58, 2, FALSE), "")</f>
        <v/>
      </c>
      <c r="AA377" s="159"/>
      <c r="AC377" s="129" t="e">
        <f>VLOOKUP(Y377,【参考】数式用!$A$3:$O$58,15,FALSE)</f>
        <v>#N/A</v>
      </c>
    </row>
    <row r="378" spans="1:29" ht="33.950000000000003" customHeight="1">
      <c r="A378" s="133"/>
      <c r="B378" s="486">
        <f t="shared" si="5"/>
        <v>334</v>
      </c>
      <c r="C378" s="509"/>
      <c r="D378" s="510"/>
      <c r="E378" s="510"/>
      <c r="F378" s="510"/>
      <c r="G378" s="510"/>
      <c r="H378" s="510"/>
      <c r="I378" s="510"/>
      <c r="J378" s="510"/>
      <c r="K378" s="510"/>
      <c r="L378" s="511"/>
      <c r="M378" s="512"/>
      <c r="N378" s="513"/>
      <c r="O378" s="513"/>
      <c r="P378" s="513"/>
      <c r="Q378" s="514"/>
      <c r="R378" s="515"/>
      <c r="S378" s="515"/>
      <c r="T378" s="515"/>
      <c r="U378" s="515"/>
      <c r="V378" s="515"/>
      <c r="W378" s="418"/>
      <c r="X378" s="419"/>
      <c r="Y378" s="421"/>
      <c r="Z378" s="158" t="str">
        <f>IFERROR(VLOOKUP(Y378,【参考】数式用!$A$3:$B$58, 2, FALSE), "")</f>
        <v/>
      </c>
      <c r="AA378" s="159"/>
      <c r="AC378" s="129" t="e">
        <f>VLOOKUP(Y378,【参考】数式用!$A$3:$O$58,15,FALSE)</f>
        <v>#N/A</v>
      </c>
    </row>
    <row r="379" spans="1:29" ht="33.950000000000003" customHeight="1">
      <c r="A379" s="133"/>
      <c r="B379" s="486">
        <f t="shared" si="5"/>
        <v>335</v>
      </c>
      <c r="C379" s="509"/>
      <c r="D379" s="510"/>
      <c r="E379" s="510"/>
      <c r="F379" s="510"/>
      <c r="G379" s="510"/>
      <c r="H379" s="510"/>
      <c r="I379" s="510"/>
      <c r="J379" s="510"/>
      <c r="K379" s="510"/>
      <c r="L379" s="511"/>
      <c r="M379" s="512"/>
      <c r="N379" s="513"/>
      <c r="O379" s="513"/>
      <c r="P379" s="513"/>
      <c r="Q379" s="514"/>
      <c r="R379" s="515"/>
      <c r="S379" s="515"/>
      <c r="T379" s="515"/>
      <c r="U379" s="515"/>
      <c r="V379" s="515"/>
      <c r="W379" s="418"/>
      <c r="X379" s="419"/>
      <c r="Y379" s="421"/>
      <c r="Z379" s="158" t="str">
        <f>IFERROR(VLOOKUP(Y379,【参考】数式用!$A$3:$B$58, 2, FALSE), "")</f>
        <v/>
      </c>
      <c r="AA379" s="159"/>
      <c r="AC379" s="129" t="e">
        <f>VLOOKUP(Y379,【参考】数式用!$A$3:$O$58,15,FALSE)</f>
        <v>#N/A</v>
      </c>
    </row>
    <row r="380" spans="1:29" ht="33.950000000000003" customHeight="1">
      <c r="A380" s="133"/>
      <c r="B380" s="486">
        <f t="shared" si="5"/>
        <v>336</v>
      </c>
      <c r="C380" s="509"/>
      <c r="D380" s="510"/>
      <c r="E380" s="510"/>
      <c r="F380" s="510"/>
      <c r="G380" s="510"/>
      <c r="H380" s="510"/>
      <c r="I380" s="510"/>
      <c r="J380" s="510"/>
      <c r="K380" s="510"/>
      <c r="L380" s="511"/>
      <c r="M380" s="512"/>
      <c r="N380" s="513"/>
      <c r="O380" s="513"/>
      <c r="P380" s="513"/>
      <c r="Q380" s="514"/>
      <c r="R380" s="515"/>
      <c r="S380" s="515"/>
      <c r="T380" s="515"/>
      <c r="U380" s="515"/>
      <c r="V380" s="515"/>
      <c r="W380" s="418"/>
      <c r="X380" s="419"/>
      <c r="Y380" s="421"/>
      <c r="Z380" s="158" t="str">
        <f>IFERROR(VLOOKUP(Y380,【参考】数式用!$A$3:$B$58, 2, FALSE), "")</f>
        <v/>
      </c>
      <c r="AA380" s="159"/>
      <c r="AC380" s="129" t="e">
        <f>VLOOKUP(Y380,【参考】数式用!$A$3:$O$58,15,FALSE)</f>
        <v>#N/A</v>
      </c>
    </row>
    <row r="381" spans="1:29" ht="33.950000000000003" customHeight="1">
      <c r="A381" s="133"/>
      <c r="B381" s="486">
        <f t="shared" si="5"/>
        <v>337</v>
      </c>
      <c r="C381" s="509"/>
      <c r="D381" s="510"/>
      <c r="E381" s="510"/>
      <c r="F381" s="510"/>
      <c r="G381" s="510"/>
      <c r="H381" s="510"/>
      <c r="I381" s="510"/>
      <c r="J381" s="510"/>
      <c r="K381" s="510"/>
      <c r="L381" s="511"/>
      <c r="M381" s="512"/>
      <c r="N381" s="513"/>
      <c r="O381" s="513"/>
      <c r="P381" s="513"/>
      <c r="Q381" s="514"/>
      <c r="R381" s="515"/>
      <c r="S381" s="515"/>
      <c r="T381" s="515"/>
      <c r="U381" s="515"/>
      <c r="V381" s="515"/>
      <c r="W381" s="418"/>
      <c r="X381" s="419"/>
      <c r="Y381" s="421"/>
      <c r="Z381" s="158" t="str">
        <f>IFERROR(VLOOKUP(Y381,【参考】数式用!$A$3:$B$58, 2, FALSE), "")</f>
        <v/>
      </c>
      <c r="AA381" s="159"/>
      <c r="AC381" s="129" t="e">
        <f>VLOOKUP(Y381,【参考】数式用!$A$3:$O$58,15,FALSE)</f>
        <v>#N/A</v>
      </c>
    </row>
    <row r="382" spans="1:29" ht="33.950000000000003" customHeight="1">
      <c r="A382" s="133"/>
      <c r="B382" s="486">
        <f t="shared" si="5"/>
        <v>338</v>
      </c>
      <c r="C382" s="509"/>
      <c r="D382" s="510"/>
      <c r="E382" s="510"/>
      <c r="F382" s="510"/>
      <c r="G382" s="510"/>
      <c r="H382" s="510"/>
      <c r="I382" s="510"/>
      <c r="J382" s="510"/>
      <c r="K382" s="510"/>
      <c r="L382" s="511"/>
      <c r="M382" s="512"/>
      <c r="N382" s="513"/>
      <c r="O382" s="513"/>
      <c r="P382" s="513"/>
      <c r="Q382" s="514"/>
      <c r="R382" s="515"/>
      <c r="S382" s="515"/>
      <c r="T382" s="515"/>
      <c r="U382" s="515"/>
      <c r="V382" s="515"/>
      <c r="W382" s="418"/>
      <c r="X382" s="419"/>
      <c r="Y382" s="421"/>
      <c r="Z382" s="158" t="str">
        <f>IFERROR(VLOOKUP(Y382,【参考】数式用!$A$3:$B$58, 2, FALSE), "")</f>
        <v/>
      </c>
      <c r="AA382" s="159"/>
      <c r="AC382" s="129" t="e">
        <f>VLOOKUP(Y382,【参考】数式用!$A$3:$O$58,15,FALSE)</f>
        <v>#N/A</v>
      </c>
    </row>
    <row r="383" spans="1:29" ht="33.950000000000003" customHeight="1">
      <c r="A383" s="133"/>
      <c r="B383" s="486">
        <f t="shared" si="5"/>
        <v>339</v>
      </c>
      <c r="C383" s="509"/>
      <c r="D383" s="510"/>
      <c r="E383" s="510"/>
      <c r="F383" s="510"/>
      <c r="G383" s="510"/>
      <c r="H383" s="510"/>
      <c r="I383" s="510"/>
      <c r="J383" s="510"/>
      <c r="K383" s="510"/>
      <c r="L383" s="511"/>
      <c r="M383" s="512"/>
      <c r="N383" s="513"/>
      <c r="O383" s="513"/>
      <c r="P383" s="513"/>
      <c r="Q383" s="514"/>
      <c r="R383" s="515"/>
      <c r="S383" s="515"/>
      <c r="T383" s="515"/>
      <c r="U383" s="515"/>
      <c r="V383" s="515"/>
      <c r="W383" s="418"/>
      <c r="X383" s="419"/>
      <c r="Y383" s="421"/>
      <c r="Z383" s="158" t="str">
        <f>IFERROR(VLOOKUP(Y383,【参考】数式用!$A$3:$B$58, 2, FALSE), "")</f>
        <v/>
      </c>
      <c r="AA383" s="159"/>
      <c r="AC383" s="129" t="e">
        <f>VLOOKUP(Y383,【参考】数式用!$A$3:$O$58,15,FALSE)</f>
        <v>#N/A</v>
      </c>
    </row>
    <row r="384" spans="1:29" ht="33.950000000000003" customHeight="1">
      <c r="A384" s="133"/>
      <c r="B384" s="486">
        <f t="shared" si="5"/>
        <v>340</v>
      </c>
      <c r="C384" s="509"/>
      <c r="D384" s="510"/>
      <c r="E384" s="510"/>
      <c r="F384" s="510"/>
      <c r="G384" s="510"/>
      <c r="H384" s="510"/>
      <c r="I384" s="510"/>
      <c r="J384" s="510"/>
      <c r="K384" s="510"/>
      <c r="L384" s="511"/>
      <c r="M384" s="512"/>
      <c r="N384" s="513"/>
      <c r="O384" s="513"/>
      <c r="P384" s="513"/>
      <c r="Q384" s="514"/>
      <c r="R384" s="515"/>
      <c r="S384" s="515"/>
      <c r="T384" s="515"/>
      <c r="U384" s="515"/>
      <c r="V384" s="515"/>
      <c r="W384" s="418"/>
      <c r="X384" s="419"/>
      <c r="Y384" s="421"/>
      <c r="Z384" s="158" t="str">
        <f>IFERROR(VLOOKUP(Y384,【参考】数式用!$A$3:$B$58, 2, FALSE), "")</f>
        <v/>
      </c>
      <c r="AA384" s="159"/>
      <c r="AC384" s="129" t="e">
        <f>VLOOKUP(Y384,【参考】数式用!$A$3:$O$58,15,FALSE)</f>
        <v>#N/A</v>
      </c>
    </row>
    <row r="385" spans="1:29" ht="33.950000000000003" customHeight="1">
      <c r="A385" s="133"/>
      <c r="B385" s="486">
        <f t="shared" si="5"/>
        <v>341</v>
      </c>
      <c r="C385" s="509"/>
      <c r="D385" s="510"/>
      <c r="E385" s="510"/>
      <c r="F385" s="510"/>
      <c r="G385" s="510"/>
      <c r="H385" s="510"/>
      <c r="I385" s="510"/>
      <c r="J385" s="510"/>
      <c r="K385" s="510"/>
      <c r="L385" s="511"/>
      <c r="M385" s="512"/>
      <c r="N385" s="513"/>
      <c r="O385" s="513"/>
      <c r="P385" s="513"/>
      <c r="Q385" s="514"/>
      <c r="R385" s="515"/>
      <c r="S385" s="515"/>
      <c r="T385" s="515"/>
      <c r="U385" s="515"/>
      <c r="V385" s="515"/>
      <c r="W385" s="418"/>
      <c r="X385" s="419"/>
      <c r="Y385" s="421"/>
      <c r="Z385" s="158" t="str">
        <f>IFERROR(VLOOKUP(Y385,【参考】数式用!$A$3:$B$58, 2, FALSE), "")</f>
        <v/>
      </c>
      <c r="AA385" s="159"/>
      <c r="AC385" s="129" t="e">
        <f>VLOOKUP(Y385,【参考】数式用!$A$3:$O$58,15,FALSE)</f>
        <v>#N/A</v>
      </c>
    </row>
    <row r="386" spans="1:29" ht="33.950000000000003" customHeight="1">
      <c r="A386" s="133"/>
      <c r="B386" s="486">
        <f t="shared" si="5"/>
        <v>342</v>
      </c>
      <c r="C386" s="509"/>
      <c r="D386" s="510"/>
      <c r="E386" s="510"/>
      <c r="F386" s="510"/>
      <c r="G386" s="510"/>
      <c r="H386" s="510"/>
      <c r="I386" s="510"/>
      <c r="J386" s="510"/>
      <c r="K386" s="510"/>
      <c r="L386" s="511"/>
      <c r="M386" s="512"/>
      <c r="N386" s="513"/>
      <c r="O386" s="513"/>
      <c r="P386" s="513"/>
      <c r="Q386" s="514"/>
      <c r="R386" s="515"/>
      <c r="S386" s="515"/>
      <c r="T386" s="515"/>
      <c r="U386" s="515"/>
      <c r="V386" s="515"/>
      <c r="W386" s="418"/>
      <c r="X386" s="419"/>
      <c r="Y386" s="421"/>
      <c r="Z386" s="158" t="str">
        <f>IFERROR(VLOOKUP(Y386,【参考】数式用!$A$3:$B$58, 2, FALSE), "")</f>
        <v/>
      </c>
      <c r="AA386" s="159"/>
      <c r="AC386" s="129" t="e">
        <f>VLOOKUP(Y386,【参考】数式用!$A$3:$O$58,15,FALSE)</f>
        <v>#N/A</v>
      </c>
    </row>
    <row r="387" spans="1:29" ht="33.950000000000003" customHeight="1">
      <c r="A387" s="133"/>
      <c r="B387" s="486">
        <f t="shared" si="5"/>
        <v>343</v>
      </c>
      <c r="C387" s="509"/>
      <c r="D387" s="510"/>
      <c r="E387" s="510"/>
      <c r="F387" s="510"/>
      <c r="G387" s="510"/>
      <c r="H387" s="510"/>
      <c r="I387" s="510"/>
      <c r="J387" s="510"/>
      <c r="K387" s="510"/>
      <c r="L387" s="511"/>
      <c r="M387" s="512"/>
      <c r="N387" s="513"/>
      <c r="O387" s="513"/>
      <c r="P387" s="513"/>
      <c r="Q387" s="514"/>
      <c r="R387" s="515"/>
      <c r="S387" s="515"/>
      <c r="T387" s="515"/>
      <c r="U387" s="515"/>
      <c r="V387" s="515"/>
      <c r="W387" s="418"/>
      <c r="X387" s="419"/>
      <c r="Y387" s="421"/>
      <c r="Z387" s="158" t="str">
        <f>IFERROR(VLOOKUP(Y387,【参考】数式用!$A$3:$B$58, 2, FALSE), "")</f>
        <v/>
      </c>
      <c r="AA387" s="159"/>
      <c r="AC387" s="129" t="e">
        <f>VLOOKUP(Y387,【参考】数式用!$A$3:$O$58,15,FALSE)</f>
        <v>#N/A</v>
      </c>
    </row>
    <row r="388" spans="1:29" ht="33.950000000000003" customHeight="1">
      <c r="A388" s="133"/>
      <c r="B388" s="486">
        <f t="shared" si="5"/>
        <v>344</v>
      </c>
      <c r="C388" s="509"/>
      <c r="D388" s="510"/>
      <c r="E388" s="510"/>
      <c r="F388" s="510"/>
      <c r="G388" s="510"/>
      <c r="H388" s="510"/>
      <c r="I388" s="510"/>
      <c r="J388" s="510"/>
      <c r="K388" s="510"/>
      <c r="L388" s="511"/>
      <c r="M388" s="512"/>
      <c r="N388" s="513"/>
      <c r="O388" s="513"/>
      <c r="P388" s="513"/>
      <c r="Q388" s="514"/>
      <c r="R388" s="515"/>
      <c r="S388" s="515"/>
      <c r="T388" s="515"/>
      <c r="U388" s="515"/>
      <c r="V388" s="515"/>
      <c r="W388" s="418"/>
      <c r="X388" s="419"/>
      <c r="Y388" s="421"/>
      <c r="Z388" s="158" t="str">
        <f>IFERROR(VLOOKUP(Y388,【参考】数式用!$A$3:$B$58, 2, FALSE), "")</f>
        <v/>
      </c>
      <c r="AA388" s="159"/>
      <c r="AC388" s="129" t="e">
        <f>VLOOKUP(Y388,【参考】数式用!$A$3:$O$58,15,FALSE)</f>
        <v>#N/A</v>
      </c>
    </row>
    <row r="389" spans="1:29" ht="33.950000000000003" customHeight="1">
      <c r="A389" s="133"/>
      <c r="B389" s="486">
        <f t="shared" si="5"/>
        <v>345</v>
      </c>
      <c r="C389" s="509"/>
      <c r="D389" s="510"/>
      <c r="E389" s="510"/>
      <c r="F389" s="510"/>
      <c r="G389" s="510"/>
      <c r="H389" s="510"/>
      <c r="I389" s="510"/>
      <c r="J389" s="510"/>
      <c r="K389" s="510"/>
      <c r="L389" s="511"/>
      <c r="M389" s="512"/>
      <c r="N389" s="513"/>
      <c r="O389" s="513"/>
      <c r="P389" s="513"/>
      <c r="Q389" s="514"/>
      <c r="R389" s="515"/>
      <c r="S389" s="515"/>
      <c r="T389" s="515"/>
      <c r="U389" s="515"/>
      <c r="V389" s="515"/>
      <c r="W389" s="418"/>
      <c r="X389" s="419"/>
      <c r="Y389" s="421"/>
      <c r="Z389" s="158" t="str">
        <f>IFERROR(VLOOKUP(Y389,【参考】数式用!$A$3:$B$58, 2, FALSE), "")</f>
        <v/>
      </c>
      <c r="AA389" s="159"/>
      <c r="AC389" s="129" t="e">
        <f>VLOOKUP(Y389,【参考】数式用!$A$3:$O$58,15,FALSE)</f>
        <v>#N/A</v>
      </c>
    </row>
    <row r="390" spans="1:29" ht="33.950000000000003" customHeight="1">
      <c r="A390" s="133"/>
      <c r="B390" s="486">
        <f t="shared" si="5"/>
        <v>346</v>
      </c>
      <c r="C390" s="509"/>
      <c r="D390" s="510"/>
      <c r="E390" s="510"/>
      <c r="F390" s="510"/>
      <c r="G390" s="510"/>
      <c r="H390" s="510"/>
      <c r="I390" s="510"/>
      <c r="J390" s="510"/>
      <c r="K390" s="510"/>
      <c r="L390" s="511"/>
      <c r="M390" s="512"/>
      <c r="N390" s="513"/>
      <c r="O390" s="513"/>
      <c r="P390" s="513"/>
      <c r="Q390" s="514"/>
      <c r="R390" s="515"/>
      <c r="S390" s="515"/>
      <c r="T390" s="515"/>
      <c r="U390" s="515"/>
      <c r="V390" s="515"/>
      <c r="W390" s="418"/>
      <c r="X390" s="419"/>
      <c r="Y390" s="421"/>
      <c r="Z390" s="158" t="str">
        <f>IFERROR(VLOOKUP(Y390,【参考】数式用!$A$3:$B$58, 2, FALSE), "")</f>
        <v/>
      </c>
      <c r="AA390" s="159"/>
      <c r="AC390" s="129" t="e">
        <f>VLOOKUP(Y390,【参考】数式用!$A$3:$O$58,15,FALSE)</f>
        <v>#N/A</v>
      </c>
    </row>
    <row r="391" spans="1:29" ht="33.950000000000003" customHeight="1">
      <c r="A391" s="133"/>
      <c r="B391" s="486">
        <f t="shared" si="5"/>
        <v>347</v>
      </c>
      <c r="C391" s="509"/>
      <c r="D391" s="510"/>
      <c r="E391" s="510"/>
      <c r="F391" s="510"/>
      <c r="G391" s="510"/>
      <c r="H391" s="510"/>
      <c r="I391" s="510"/>
      <c r="J391" s="510"/>
      <c r="K391" s="510"/>
      <c r="L391" s="511"/>
      <c r="M391" s="512"/>
      <c r="N391" s="513"/>
      <c r="O391" s="513"/>
      <c r="P391" s="513"/>
      <c r="Q391" s="514"/>
      <c r="R391" s="515"/>
      <c r="S391" s="515"/>
      <c r="T391" s="515"/>
      <c r="U391" s="515"/>
      <c r="V391" s="515"/>
      <c r="W391" s="418"/>
      <c r="X391" s="419"/>
      <c r="Y391" s="421"/>
      <c r="Z391" s="158" t="str">
        <f>IFERROR(VLOOKUP(Y391,【参考】数式用!$A$3:$B$58, 2, FALSE), "")</f>
        <v/>
      </c>
      <c r="AA391" s="159"/>
      <c r="AC391" s="129" t="e">
        <f>VLOOKUP(Y391,【参考】数式用!$A$3:$O$58,15,FALSE)</f>
        <v>#N/A</v>
      </c>
    </row>
    <row r="392" spans="1:29" ht="33.950000000000003" customHeight="1">
      <c r="A392" s="133"/>
      <c r="B392" s="486">
        <f t="shared" si="5"/>
        <v>348</v>
      </c>
      <c r="C392" s="509"/>
      <c r="D392" s="510"/>
      <c r="E392" s="510"/>
      <c r="F392" s="510"/>
      <c r="G392" s="510"/>
      <c r="H392" s="510"/>
      <c r="I392" s="510"/>
      <c r="J392" s="510"/>
      <c r="K392" s="510"/>
      <c r="L392" s="511"/>
      <c r="M392" s="512"/>
      <c r="N392" s="513"/>
      <c r="O392" s="513"/>
      <c r="P392" s="513"/>
      <c r="Q392" s="514"/>
      <c r="R392" s="515"/>
      <c r="S392" s="515"/>
      <c r="T392" s="515"/>
      <c r="U392" s="515"/>
      <c r="V392" s="515"/>
      <c r="W392" s="418"/>
      <c r="X392" s="419"/>
      <c r="Y392" s="421"/>
      <c r="Z392" s="158" t="str">
        <f>IFERROR(VLOOKUP(Y392,【参考】数式用!$A$3:$B$58, 2, FALSE), "")</f>
        <v/>
      </c>
      <c r="AA392" s="159"/>
      <c r="AC392" s="129" t="e">
        <f>VLOOKUP(Y392,【参考】数式用!$A$3:$O$58,15,FALSE)</f>
        <v>#N/A</v>
      </c>
    </row>
    <row r="393" spans="1:29" ht="33.950000000000003" customHeight="1">
      <c r="A393" s="133"/>
      <c r="B393" s="486">
        <f t="shared" si="5"/>
        <v>349</v>
      </c>
      <c r="C393" s="509"/>
      <c r="D393" s="510"/>
      <c r="E393" s="510"/>
      <c r="F393" s="510"/>
      <c r="G393" s="510"/>
      <c r="H393" s="510"/>
      <c r="I393" s="510"/>
      <c r="J393" s="510"/>
      <c r="K393" s="510"/>
      <c r="L393" s="511"/>
      <c r="M393" s="512"/>
      <c r="N393" s="513"/>
      <c r="O393" s="513"/>
      <c r="P393" s="513"/>
      <c r="Q393" s="514"/>
      <c r="R393" s="515"/>
      <c r="S393" s="515"/>
      <c r="T393" s="515"/>
      <c r="U393" s="515"/>
      <c r="V393" s="515"/>
      <c r="W393" s="418"/>
      <c r="X393" s="419"/>
      <c r="Y393" s="421"/>
      <c r="Z393" s="158" t="str">
        <f>IFERROR(VLOOKUP(Y393,【参考】数式用!$A$3:$B$58, 2, FALSE), "")</f>
        <v/>
      </c>
      <c r="AA393" s="159"/>
      <c r="AC393" s="129" t="e">
        <f>VLOOKUP(Y393,【参考】数式用!$A$3:$O$58,15,FALSE)</f>
        <v>#N/A</v>
      </c>
    </row>
    <row r="394" spans="1:29" ht="33.950000000000003" customHeight="1">
      <c r="A394" s="133"/>
      <c r="B394" s="486">
        <f t="shared" si="5"/>
        <v>350</v>
      </c>
      <c r="C394" s="509"/>
      <c r="D394" s="510"/>
      <c r="E394" s="510"/>
      <c r="F394" s="510"/>
      <c r="G394" s="510"/>
      <c r="H394" s="510"/>
      <c r="I394" s="510"/>
      <c r="J394" s="510"/>
      <c r="K394" s="510"/>
      <c r="L394" s="511"/>
      <c r="M394" s="512"/>
      <c r="N394" s="513"/>
      <c r="O394" s="513"/>
      <c r="P394" s="513"/>
      <c r="Q394" s="514"/>
      <c r="R394" s="515"/>
      <c r="S394" s="515"/>
      <c r="T394" s="515"/>
      <c r="U394" s="515"/>
      <c r="V394" s="515"/>
      <c r="W394" s="418"/>
      <c r="X394" s="419"/>
      <c r="Y394" s="421"/>
      <c r="Z394" s="158" t="str">
        <f>IFERROR(VLOOKUP(Y394,【参考】数式用!$A$3:$B$58, 2, FALSE), "")</f>
        <v/>
      </c>
      <c r="AA394" s="159"/>
      <c r="AC394" s="129" t="e">
        <f>VLOOKUP(Y394,【参考】数式用!$A$3:$O$58,15,FALSE)</f>
        <v>#N/A</v>
      </c>
    </row>
    <row r="395" spans="1:29" ht="33.950000000000003" customHeight="1">
      <c r="A395" s="133"/>
      <c r="B395" s="486">
        <f t="shared" si="5"/>
        <v>351</v>
      </c>
      <c r="C395" s="509"/>
      <c r="D395" s="510"/>
      <c r="E395" s="510"/>
      <c r="F395" s="510"/>
      <c r="G395" s="510"/>
      <c r="H395" s="510"/>
      <c r="I395" s="510"/>
      <c r="J395" s="510"/>
      <c r="K395" s="510"/>
      <c r="L395" s="511"/>
      <c r="M395" s="512"/>
      <c r="N395" s="513"/>
      <c r="O395" s="513"/>
      <c r="P395" s="513"/>
      <c r="Q395" s="514"/>
      <c r="R395" s="515"/>
      <c r="S395" s="515"/>
      <c r="T395" s="515"/>
      <c r="U395" s="515"/>
      <c r="V395" s="515"/>
      <c r="W395" s="418"/>
      <c r="X395" s="419"/>
      <c r="Y395" s="421"/>
      <c r="Z395" s="158" t="str">
        <f>IFERROR(VLOOKUP(Y395,【参考】数式用!$A$3:$B$58, 2, FALSE), "")</f>
        <v/>
      </c>
      <c r="AA395" s="159"/>
      <c r="AC395" s="129" t="e">
        <f>VLOOKUP(Y395,【参考】数式用!$A$3:$O$58,15,FALSE)</f>
        <v>#N/A</v>
      </c>
    </row>
    <row r="396" spans="1:29" ht="33.950000000000003" customHeight="1">
      <c r="A396" s="133"/>
      <c r="B396" s="486">
        <f t="shared" si="5"/>
        <v>352</v>
      </c>
      <c r="C396" s="509"/>
      <c r="D396" s="510"/>
      <c r="E396" s="510"/>
      <c r="F396" s="510"/>
      <c r="G396" s="510"/>
      <c r="H396" s="510"/>
      <c r="I396" s="510"/>
      <c r="J396" s="510"/>
      <c r="K396" s="510"/>
      <c r="L396" s="511"/>
      <c r="M396" s="512"/>
      <c r="N396" s="513"/>
      <c r="O396" s="513"/>
      <c r="P396" s="513"/>
      <c r="Q396" s="514"/>
      <c r="R396" s="515"/>
      <c r="S396" s="515"/>
      <c r="T396" s="515"/>
      <c r="U396" s="515"/>
      <c r="V396" s="515"/>
      <c r="W396" s="418"/>
      <c r="X396" s="419"/>
      <c r="Y396" s="421"/>
      <c r="Z396" s="158" t="str">
        <f>IFERROR(VLOOKUP(Y396,【参考】数式用!$A$3:$B$58, 2, FALSE), "")</f>
        <v/>
      </c>
      <c r="AA396" s="159"/>
      <c r="AC396" s="129" t="e">
        <f>VLOOKUP(Y396,【参考】数式用!$A$3:$O$58,15,FALSE)</f>
        <v>#N/A</v>
      </c>
    </row>
    <row r="397" spans="1:29" ht="33.950000000000003" customHeight="1">
      <c r="A397" s="133"/>
      <c r="B397" s="486">
        <f t="shared" si="5"/>
        <v>353</v>
      </c>
      <c r="C397" s="509"/>
      <c r="D397" s="510"/>
      <c r="E397" s="510"/>
      <c r="F397" s="510"/>
      <c r="G397" s="510"/>
      <c r="H397" s="510"/>
      <c r="I397" s="510"/>
      <c r="J397" s="510"/>
      <c r="K397" s="510"/>
      <c r="L397" s="511"/>
      <c r="M397" s="512"/>
      <c r="N397" s="513"/>
      <c r="O397" s="513"/>
      <c r="P397" s="513"/>
      <c r="Q397" s="514"/>
      <c r="R397" s="515"/>
      <c r="S397" s="515"/>
      <c r="T397" s="515"/>
      <c r="U397" s="515"/>
      <c r="V397" s="515"/>
      <c r="W397" s="418"/>
      <c r="X397" s="419"/>
      <c r="Y397" s="421"/>
      <c r="Z397" s="158" t="str">
        <f>IFERROR(VLOOKUP(Y397,【参考】数式用!$A$3:$B$58, 2, FALSE), "")</f>
        <v/>
      </c>
      <c r="AA397" s="159"/>
      <c r="AC397" s="129" t="e">
        <f>VLOOKUP(Y397,【参考】数式用!$A$3:$O$58,15,FALSE)</f>
        <v>#N/A</v>
      </c>
    </row>
    <row r="398" spans="1:29" ht="33.950000000000003" customHeight="1">
      <c r="A398" s="133"/>
      <c r="B398" s="486">
        <f t="shared" si="5"/>
        <v>354</v>
      </c>
      <c r="C398" s="509"/>
      <c r="D398" s="510"/>
      <c r="E398" s="510"/>
      <c r="F398" s="510"/>
      <c r="G398" s="510"/>
      <c r="H398" s="510"/>
      <c r="I398" s="510"/>
      <c r="J398" s="510"/>
      <c r="K398" s="510"/>
      <c r="L398" s="511"/>
      <c r="M398" s="512"/>
      <c r="N398" s="513"/>
      <c r="O398" s="513"/>
      <c r="P398" s="513"/>
      <c r="Q398" s="514"/>
      <c r="R398" s="515"/>
      <c r="S398" s="515"/>
      <c r="T398" s="515"/>
      <c r="U398" s="515"/>
      <c r="V398" s="515"/>
      <c r="W398" s="418"/>
      <c r="X398" s="419"/>
      <c r="Y398" s="421"/>
      <c r="Z398" s="158" t="str">
        <f>IFERROR(VLOOKUP(Y398,【参考】数式用!$A$3:$B$58, 2, FALSE), "")</f>
        <v/>
      </c>
      <c r="AA398" s="159"/>
      <c r="AC398" s="129" t="e">
        <f>VLOOKUP(Y398,【参考】数式用!$A$3:$O$58,15,FALSE)</f>
        <v>#N/A</v>
      </c>
    </row>
    <row r="399" spans="1:29" ht="33.950000000000003" customHeight="1">
      <c r="A399" s="133"/>
      <c r="B399" s="486">
        <f t="shared" si="5"/>
        <v>355</v>
      </c>
      <c r="C399" s="509"/>
      <c r="D399" s="510"/>
      <c r="E399" s="510"/>
      <c r="F399" s="510"/>
      <c r="G399" s="510"/>
      <c r="H399" s="510"/>
      <c r="I399" s="510"/>
      <c r="J399" s="510"/>
      <c r="K399" s="510"/>
      <c r="L399" s="511"/>
      <c r="M399" s="512"/>
      <c r="N399" s="513"/>
      <c r="O399" s="513"/>
      <c r="P399" s="513"/>
      <c r="Q399" s="514"/>
      <c r="R399" s="515"/>
      <c r="S399" s="515"/>
      <c r="T399" s="515"/>
      <c r="U399" s="515"/>
      <c r="V399" s="515"/>
      <c r="W399" s="418"/>
      <c r="X399" s="419"/>
      <c r="Y399" s="421"/>
      <c r="Z399" s="158" t="str">
        <f>IFERROR(VLOOKUP(Y399,【参考】数式用!$A$3:$B$58, 2, FALSE), "")</f>
        <v/>
      </c>
      <c r="AA399" s="159"/>
      <c r="AC399" s="129" t="e">
        <f>VLOOKUP(Y399,【参考】数式用!$A$3:$O$58,15,FALSE)</f>
        <v>#N/A</v>
      </c>
    </row>
    <row r="400" spans="1:29" ht="33.950000000000003" customHeight="1">
      <c r="A400" s="133"/>
      <c r="B400" s="486">
        <f t="shared" si="5"/>
        <v>356</v>
      </c>
      <c r="C400" s="509"/>
      <c r="D400" s="510"/>
      <c r="E400" s="510"/>
      <c r="F400" s="510"/>
      <c r="G400" s="510"/>
      <c r="H400" s="510"/>
      <c r="I400" s="510"/>
      <c r="J400" s="510"/>
      <c r="K400" s="510"/>
      <c r="L400" s="511"/>
      <c r="M400" s="512"/>
      <c r="N400" s="513"/>
      <c r="O400" s="513"/>
      <c r="P400" s="513"/>
      <c r="Q400" s="514"/>
      <c r="R400" s="515"/>
      <c r="S400" s="515"/>
      <c r="T400" s="515"/>
      <c r="U400" s="515"/>
      <c r="V400" s="515"/>
      <c r="W400" s="418"/>
      <c r="X400" s="419"/>
      <c r="Y400" s="421"/>
      <c r="Z400" s="158" t="str">
        <f>IFERROR(VLOOKUP(Y400,【参考】数式用!$A$3:$B$58, 2, FALSE), "")</f>
        <v/>
      </c>
      <c r="AA400" s="159"/>
      <c r="AC400" s="129" t="e">
        <f>VLOOKUP(Y400,【参考】数式用!$A$3:$O$58,15,FALSE)</f>
        <v>#N/A</v>
      </c>
    </row>
    <row r="401" spans="1:29" ht="33.950000000000003" customHeight="1">
      <c r="A401" s="133"/>
      <c r="B401" s="486">
        <f t="shared" si="5"/>
        <v>357</v>
      </c>
      <c r="C401" s="509"/>
      <c r="D401" s="510"/>
      <c r="E401" s="510"/>
      <c r="F401" s="510"/>
      <c r="G401" s="510"/>
      <c r="H401" s="510"/>
      <c r="I401" s="510"/>
      <c r="J401" s="510"/>
      <c r="K401" s="510"/>
      <c r="L401" s="511"/>
      <c r="M401" s="512"/>
      <c r="N401" s="513"/>
      <c r="O401" s="513"/>
      <c r="P401" s="513"/>
      <c r="Q401" s="514"/>
      <c r="R401" s="515"/>
      <c r="S401" s="515"/>
      <c r="T401" s="515"/>
      <c r="U401" s="515"/>
      <c r="V401" s="515"/>
      <c r="W401" s="418"/>
      <c r="X401" s="419"/>
      <c r="Y401" s="421"/>
      <c r="Z401" s="158" t="str">
        <f>IFERROR(VLOOKUP(Y401,【参考】数式用!$A$3:$B$58, 2, FALSE), "")</f>
        <v/>
      </c>
      <c r="AA401" s="159"/>
      <c r="AC401" s="129" t="e">
        <f>VLOOKUP(Y401,【参考】数式用!$A$3:$O$58,15,FALSE)</f>
        <v>#N/A</v>
      </c>
    </row>
    <row r="402" spans="1:29" ht="33.950000000000003" customHeight="1">
      <c r="A402" s="133"/>
      <c r="B402" s="486">
        <f t="shared" si="5"/>
        <v>358</v>
      </c>
      <c r="C402" s="509"/>
      <c r="D402" s="510"/>
      <c r="E402" s="510"/>
      <c r="F402" s="510"/>
      <c r="G402" s="510"/>
      <c r="H402" s="510"/>
      <c r="I402" s="510"/>
      <c r="J402" s="510"/>
      <c r="K402" s="510"/>
      <c r="L402" s="511"/>
      <c r="M402" s="512"/>
      <c r="N402" s="513"/>
      <c r="O402" s="513"/>
      <c r="P402" s="513"/>
      <c r="Q402" s="514"/>
      <c r="R402" s="515"/>
      <c r="S402" s="515"/>
      <c r="T402" s="515"/>
      <c r="U402" s="515"/>
      <c r="V402" s="515"/>
      <c r="W402" s="418"/>
      <c r="X402" s="419"/>
      <c r="Y402" s="421"/>
      <c r="Z402" s="158" t="str">
        <f>IFERROR(VLOOKUP(Y402,【参考】数式用!$A$3:$B$58, 2, FALSE), "")</f>
        <v/>
      </c>
      <c r="AA402" s="159"/>
      <c r="AC402" s="129" t="e">
        <f>VLOOKUP(Y402,【参考】数式用!$A$3:$O$58,15,FALSE)</f>
        <v>#N/A</v>
      </c>
    </row>
    <row r="403" spans="1:29" ht="33.950000000000003" customHeight="1">
      <c r="A403" s="133"/>
      <c r="B403" s="486">
        <f t="shared" si="5"/>
        <v>359</v>
      </c>
      <c r="C403" s="509"/>
      <c r="D403" s="510"/>
      <c r="E403" s="510"/>
      <c r="F403" s="510"/>
      <c r="G403" s="510"/>
      <c r="H403" s="510"/>
      <c r="I403" s="510"/>
      <c r="J403" s="510"/>
      <c r="K403" s="510"/>
      <c r="L403" s="511"/>
      <c r="M403" s="512"/>
      <c r="N403" s="513"/>
      <c r="O403" s="513"/>
      <c r="P403" s="513"/>
      <c r="Q403" s="514"/>
      <c r="R403" s="515"/>
      <c r="S403" s="515"/>
      <c r="T403" s="515"/>
      <c r="U403" s="515"/>
      <c r="V403" s="515"/>
      <c r="W403" s="418"/>
      <c r="X403" s="419"/>
      <c r="Y403" s="421"/>
      <c r="Z403" s="158" t="str">
        <f>IFERROR(VLOOKUP(Y403,【参考】数式用!$A$3:$B$58, 2, FALSE), "")</f>
        <v/>
      </c>
      <c r="AA403" s="159"/>
      <c r="AC403" s="129" t="e">
        <f>VLOOKUP(Y403,【参考】数式用!$A$3:$O$58,15,FALSE)</f>
        <v>#N/A</v>
      </c>
    </row>
    <row r="404" spans="1:29" ht="33.950000000000003" customHeight="1">
      <c r="A404" s="133"/>
      <c r="B404" s="486">
        <f t="shared" si="5"/>
        <v>360</v>
      </c>
      <c r="C404" s="509"/>
      <c r="D404" s="510"/>
      <c r="E404" s="510"/>
      <c r="F404" s="510"/>
      <c r="G404" s="510"/>
      <c r="H404" s="510"/>
      <c r="I404" s="510"/>
      <c r="J404" s="510"/>
      <c r="K404" s="510"/>
      <c r="L404" s="511"/>
      <c r="M404" s="512"/>
      <c r="N404" s="513"/>
      <c r="O404" s="513"/>
      <c r="P404" s="513"/>
      <c r="Q404" s="514"/>
      <c r="R404" s="515"/>
      <c r="S404" s="515"/>
      <c r="T404" s="515"/>
      <c r="U404" s="515"/>
      <c r="V404" s="515"/>
      <c r="W404" s="418"/>
      <c r="X404" s="419"/>
      <c r="Y404" s="421"/>
      <c r="Z404" s="158" t="str">
        <f>IFERROR(VLOOKUP(Y404,【参考】数式用!$A$3:$B$58, 2, FALSE), "")</f>
        <v/>
      </c>
      <c r="AA404" s="159"/>
      <c r="AC404" s="129" t="e">
        <f>VLOOKUP(Y404,【参考】数式用!$A$3:$O$58,15,FALSE)</f>
        <v>#N/A</v>
      </c>
    </row>
    <row r="405" spans="1:29" ht="33.950000000000003" customHeight="1">
      <c r="A405" s="133"/>
      <c r="B405" s="486">
        <f t="shared" si="5"/>
        <v>361</v>
      </c>
      <c r="C405" s="509"/>
      <c r="D405" s="510"/>
      <c r="E405" s="510"/>
      <c r="F405" s="510"/>
      <c r="G405" s="510"/>
      <c r="H405" s="510"/>
      <c r="I405" s="510"/>
      <c r="J405" s="510"/>
      <c r="K405" s="510"/>
      <c r="L405" s="511"/>
      <c r="M405" s="512"/>
      <c r="N405" s="513"/>
      <c r="O405" s="513"/>
      <c r="P405" s="513"/>
      <c r="Q405" s="514"/>
      <c r="R405" s="515"/>
      <c r="S405" s="515"/>
      <c r="T405" s="515"/>
      <c r="U405" s="515"/>
      <c r="V405" s="515"/>
      <c r="W405" s="418"/>
      <c r="X405" s="419"/>
      <c r="Y405" s="421"/>
      <c r="Z405" s="158" t="str">
        <f>IFERROR(VLOOKUP(Y405,【参考】数式用!$A$3:$B$58, 2, FALSE), "")</f>
        <v/>
      </c>
      <c r="AA405" s="159"/>
      <c r="AC405" s="129" t="e">
        <f>VLOOKUP(Y405,【参考】数式用!$A$3:$O$58,15,FALSE)</f>
        <v>#N/A</v>
      </c>
    </row>
    <row r="406" spans="1:29" ht="33.950000000000003" customHeight="1">
      <c r="A406" s="133"/>
      <c r="B406" s="486">
        <f t="shared" si="5"/>
        <v>362</v>
      </c>
      <c r="C406" s="509"/>
      <c r="D406" s="510"/>
      <c r="E406" s="510"/>
      <c r="F406" s="510"/>
      <c r="G406" s="510"/>
      <c r="H406" s="510"/>
      <c r="I406" s="510"/>
      <c r="J406" s="510"/>
      <c r="K406" s="510"/>
      <c r="L406" s="511"/>
      <c r="M406" s="512"/>
      <c r="N406" s="513"/>
      <c r="O406" s="513"/>
      <c r="P406" s="513"/>
      <c r="Q406" s="514"/>
      <c r="R406" s="515"/>
      <c r="S406" s="515"/>
      <c r="T406" s="515"/>
      <c r="U406" s="515"/>
      <c r="V406" s="515"/>
      <c r="W406" s="418"/>
      <c r="X406" s="419"/>
      <c r="Y406" s="421"/>
      <c r="Z406" s="158" t="str">
        <f>IFERROR(VLOOKUP(Y406,【参考】数式用!$A$3:$B$58, 2, FALSE), "")</f>
        <v/>
      </c>
      <c r="AA406" s="159"/>
      <c r="AC406" s="129" t="e">
        <f>VLOOKUP(Y406,【参考】数式用!$A$3:$O$58,15,FALSE)</f>
        <v>#N/A</v>
      </c>
    </row>
    <row r="407" spans="1:29" ht="33.950000000000003" customHeight="1">
      <c r="A407" s="133"/>
      <c r="B407" s="486">
        <f t="shared" si="5"/>
        <v>363</v>
      </c>
      <c r="C407" s="509"/>
      <c r="D407" s="510"/>
      <c r="E407" s="510"/>
      <c r="F407" s="510"/>
      <c r="G407" s="510"/>
      <c r="H407" s="510"/>
      <c r="I407" s="510"/>
      <c r="J407" s="510"/>
      <c r="K407" s="510"/>
      <c r="L407" s="511"/>
      <c r="M407" s="512"/>
      <c r="N407" s="513"/>
      <c r="O407" s="513"/>
      <c r="P407" s="513"/>
      <c r="Q407" s="514"/>
      <c r="R407" s="515"/>
      <c r="S407" s="515"/>
      <c r="T407" s="515"/>
      <c r="U407" s="515"/>
      <c r="V407" s="515"/>
      <c r="W407" s="418"/>
      <c r="X407" s="419"/>
      <c r="Y407" s="421"/>
      <c r="Z407" s="158" t="str">
        <f>IFERROR(VLOOKUP(Y407,【参考】数式用!$A$3:$B$58, 2, FALSE), "")</f>
        <v/>
      </c>
      <c r="AA407" s="159"/>
      <c r="AC407" s="129" t="e">
        <f>VLOOKUP(Y407,【参考】数式用!$A$3:$O$58,15,FALSE)</f>
        <v>#N/A</v>
      </c>
    </row>
    <row r="408" spans="1:29" ht="33.950000000000003" customHeight="1">
      <c r="A408" s="133"/>
      <c r="B408" s="486">
        <f t="shared" si="5"/>
        <v>364</v>
      </c>
      <c r="C408" s="509"/>
      <c r="D408" s="510"/>
      <c r="E408" s="510"/>
      <c r="F408" s="510"/>
      <c r="G408" s="510"/>
      <c r="H408" s="510"/>
      <c r="I408" s="510"/>
      <c r="J408" s="510"/>
      <c r="K408" s="510"/>
      <c r="L408" s="511"/>
      <c r="M408" s="512"/>
      <c r="N408" s="513"/>
      <c r="O408" s="513"/>
      <c r="P408" s="513"/>
      <c r="Q408" s="514"/>
      <c r="R408" s="515"/>
      <c r="S408" s="515"/>
      <c r="T408" s="515"/>
      <c r="U408" s="515"/>
      <c r="V408" s="515"/>
      <c r="W408" s="418"/>
      <c r="X408" s="419"/>
      <c r="Y408" s="421"/>
      <c r="Z408" s="158" t="str">
        <f>IFERROR(VLOOKUP(Y408,【参考】数式用!$A$3:$B$58, 2, FALSE), "")</f>
        <v/>
      </c>
      <c r="AA408" s="159"/>
      <c r="AC408" s="129" t="e">
        <f>VLOOKUP(Y408,【参考】数式用!$A$3:$O$58,15,FALSE)</f>
        <v>#N/A</v>
      </c>
    </row>
    <row r="409" spans="1:29" ht="33.950000000000003" customHeight="1">
      <c r="A409" s="133"/>
      <c r="B409" s="486">
        <f t="shared" si="5"/>
        <v>365</v>
      </c>
      <c r="C409" s="509"/>
      <c r="D409" s="510"/>
      <c r="E409" s="510"/>
      <c r="F409" s="510"/>
      <c r="G409" s="510"/>
      <c r="H409" s="510"/>
      <c r="I409" s="510"/>
      <c r="J409" s="510"/>
      <c r="K409" s="510"/>
      <c r="L409" s="511"/>
      <c r="M409" s="512"/>
      <c r="N409" s="513"/>
      <c r="O409" s="513"/>
      <c r="P409" s="513"/>
      <c r="Q409" s="514"/>
      <c r="R409" s="515"/>
      <c r="S409" s="515"/>
      <c r="T409" s="515"/>
      <c r="U409" s="515"/>
      <c r="V409" s="515"/>
      <c r="W409" s="418"/>
      <c r="X409" s="419"/>
      <c r="Y409" s="421"/>
      <c r="Z409" s="158" t="str">
        <f>IFERROR(VLOOKUP(Y409,【参考】数式用!$A$3:$B$58, 2, FALSE), "")</f>
        <v/>
      </c>
      <c r="AA409" s="159"/>
      <c r="AC409" s="129" t="e">
        <f>VLOOKUP(Y409,【参考】数式用!$A$3:$O$58,15,FALSE)</f>
        <v>#N/A</v>
      </c>
    </row>
    <row r="410" spans="1:29" ht="33.950000000000003" customHeight="1">
      <c r="A410" s="133"/>
      <c r="B410" s="486">
        <f t="shared" si="5"/>
        <v>366</v>
      </c>
      <c r="C410" s="509"/>
      <c r="D410" s="510"/>
      <c r="E410" s="510"/>
      <c r="F410" s="510"/>
      <c r="G410" s="510"/>
      <c r="H410" s="510"/>
      <c r="I410" s="510"/>
      <c r="J410" s="510"/>
      <c r="K410" s="510"/>
      <c r="L410" s="511"/>
      <c r="M410" s="512"/>
      <c r="N410" s="513"/>
      <c r="O410" s="513"/>
      <c r="P410" s="513"/>
      <c r="Q410" s="514"/>
      <c r="R410" s="515"/>
      <c r="S410" s="515"/>
      <c r="T410" s="515"/>
      <c r="U410" s="515"/>
      <c r="V410" s="515"/>
      <c r="W410" s="418"/>
      <c r="X410" s="419"/>
      <c r="Y410" s="421"/>
      <c r="Z410" s="158" t="str">
        <f>IFERROR(VLOOKUP(Y410,【参考】数式用!$A$3:$B$58, 2, FALSE), "")</f>
        <v/>
      </c>
      <c r="AA410" s="159"/>
      <c r="AC410" s="129" t="e">
        <f>VLOOKUP(Y410,【参考】数式用!$A$3:$O$58,15,FALSE)</f>
        <v>#N/A</v>
      </c>
    </row>
    <row r="411" spans="1:29" ht="33.950000000000003" customHeight="1">
      <c r="A411" s="133"/>
      <c r="B411" s="486">
        <f t="shared" si="5"/>
        <v>367</v>
      </c>
      <c r="C411" s="509"/>
      <c r="D411" s="510"/>
      <c r="E411" s="510"/>
      <c r="F411" s="510"/>
      <c r="G411" s="510"/>
      <c r="H411" s="510"/>
      <c r="I411" s="510"/>
      <c r="J411" s="510"/>
      <c r="K411" s="510"/>
      <c r="L411" s="511"/>
      <c r="M411" s="512"/>
      <c r="N411" s="513"/>
      <c r="O411" s="513"/>
      <c r="P411" s="513"/>
      <c r="Q411" s="514"/>
      <c r="R411" s="515"/>
      <c r="S411" s="515"/>
      <c r="T411" s="515"/>
      <c r="U411" s="515"/>
      <c r="V411" s="515"/>
      <c r="W411" s="418"/>
      <c r="X411" s="419"/>
      <c r="Y411" s="421"/>
      <c r="Z411" s="158" t="str">
        <f>IFERROR(VLOOKUP(Y411,【参考】数式用!$A$3:$B$58, 2, FALSE), "")</f>
        <v/>
      </c>
      <c r="AA411" s="159"/>
      <c r="AC411" s="129" t="e">
        <f>VLOOKUP(Y411,【参考】数式用!$A$3:$O$58,15,FALSE)</f>
        <v>#N/A</v>
      </c>
    </row>
    <row r="412" spans="1:29" ht="33.950000000000003" customHeight="1">
      <c r="A412" s="133"/>
      <c r="B412" s="486">
        <f t="shared" si="5"/>
        <v>368</v>
      </c>
      <c r="C412" s="509"/>
      <c r="D412" s="510"/>
      <c r="E412" s="510"/>
      <c r="F412" s="510"/>
      <c r="G412" s="510"/>
      <c r="H412" s="510"/>
      <c r="I412" s="510"/>
      <c r="J412" s="510"/>
      <c r="K412" s="510"/>
      <c r="L412" s="511"/>
      <c r="M412" s="512"/>
      <c r="N412" s="513"/>
      <c r="O412" s="513"/>
      <c r="P412" s="513"/>
      <c r="Q412" s="514"/>
      <c r="R412" s="515"/>
      <c r="S412" s="515"/>
      <c r="T412" s="515"/>
      <c r="U412" s="515"/>
      <c r="V412" s="515"/>
      <c r="W412" s="418"/>
      <c r="X412" s="419"/>
      <c r="Y412" s="421"/>
      <c r="Z412" s="158" t="str">
        <f>IFERROR(VLOOKUP(Y412,【参考】数式用!$A$3:$B$58, 2, FALSE), "")</f>
        <v/>
      </c>
      <c r="AA412" s="159"/>
      <c r="AC412" s="129" t="e">
        <f>VLOOKUP(Y412,【参考】数式用!$A$3:$O$58,15,FALSE)</f>
        <v>#N/A</v>
      </c>
    </row>
    <row r="413" spans="1:29" ht="33.950000000000003" customHeight="1">
      <c r="A413" s="133"/>
      <c r="B413" s="486">
        <f t="shared" si="5"/>
        <v>369</v>
      </c>
      <c r="C413" s="509"/>
      <c r="D413" s="510"/>
      <c r="E413" s="510"/>
      <c r="F413" s="510"/>
      <c r="G413" s="510"/>
      <c r="H413" s="510"/>
      <c r="I413" s="510"/>
      <c r="J413" s="510"/>
      <c r="K413" s="510"/>
      <c r="L413" s="511"/>
      <c r="M413" s="512"/>
      <c r="N413" s="513"/>
      <c r="O413" s="513"/>
      <c r="P413" s="513"/>
      <c r="Q413" s="514"/>
      <c r="R413" s="515"/>
      <c r="S413" s="515"/>
      <c r="T413" s="515"/>
      <c r="U413" s="515"/>
      <c r="V413" s="515"/>
      <c r="W413" s="418"/>
      <c r="X413" s="419"/>
      <c r="Y413" s="421"/>
      <c r="Z413" s="158" t="str">
        <f>IFERROR(VLOOKUP(Y413,【参考】数式用!$A$3:$B$58, 2, FALSE), "")</f>
        <v/>
      </c>
      <c r="AA413" s="159"/>
      <c r="AC413" s="129" t="e">
        <f>VLOOKUP(Y413,【参考】数式用!$A$3:$O$58,15,FALSE)</f>
        <v>#N/A</v>
      </c>
    </row>
    <row r="414" spans="1:29" ht="33.950000000000003" customHeight="1">
      <c r="A414" s="133"/>
      <c r="B414" s="486">
        <f t="shared" si="5"/>
        <v>370</v>
      </c>
      <c r="C414" s="509"/>
      <c r="D414" s="510"/>
      <c r="E414" s="510"/>
      <c r="F414" s="510"/>
      <c r="G414" s="510"/>
      <c r="H414" s="510"/>
      <c r="I414" s="510"/>
      <c r="J414" s="510"/>
      <c r="K414" s="510"/>
      <c r="L414" s="511"/>
      <c r="M414" s="512"/>
      <c r="N414" s="513"/>
      <c r="O414" s="513"/>
      <c r="P414" s="513"/>
      <c r="Q414" s="514"/>
      <c r="R414" s="515"/>
      <c r="S414" s="515"/>
      <c r="T414" s="515"/>
      <c r="U414" s="515"/>
      <c r="V414" s="515"/>
      <c r="W414" s="418"/>
      <c r="X414" s="419"/>
      <c r="Y414" s="421"/>
      <c r="Z414" s="158" t="str">
        <f>IFERROR(VLOOKUP(Y414,【参考】数式用!$A$3:$B$58, 2, FALSE), "")</f>
        <v/>
      </c>
      <c r="AA414" s="159"/>
      <c r="AC414" s="129" t="e">
        <f>VLOOKUP(Y414,【参考】数式用!$A$3:$O$58,15,FALSE)</f>
        <v>#N/A</v>
      </c>
    </row>
    <row r="415" spans="1:29" ht="33.950000000000003" customHeight="1">
      <c r="A415" s="133"/>
      <c r="B415" s="486">
        <f t="shared" si="5"/>
        <v>371</v>
      </c>
      <c r="C415" s="509"/>
      <c r="D415" s="510"/>
      <c r="E415" s="510"/>
      <c r="F415" s="510"/>
      <c r="G415" s="510"/>
      <c r="H415" s="510"/>
      <c r="I415" s="510"/>
      <c r="J415" s="510"/>
      <c r="K415" s="510"/>
      <c r="L415" s="511"/>
      <c r="M415" s="512"/>
      <c r="N415" s="513"/>
      <c r="O415" s="513"/>
      <c r="P415" s="513"/>
      <c r="Q415" s="514"/>
      <c r="R415" s="515"/>
      <c r="S415" s="515"/>
      <c r="T415" s="515"/>
      <c r="U415" s="515"/>
      <c r="V415" s="515"/>
      <c r="W415" s="418"/>
      <c r="X415" s="419"/>
      <c r="Y415" s="421"/>
      <c r="Z415" s="158" t="str">
        <f>IFERROR(VLOOKUP(Y415,【参考】数式用!$A$3:$B$58, 2, FALSE), "")</f>
        <v/>
      </c>
      <c r="AA415" s="159"/>
      <c r="AC415" s="129" t="e">
        <f>VLOOKUP(Y415,【参考】数式用!$A$3:$O$58,15,FALSE)</f>
        <v>#N/A</v>
      </c>
    </row>
    <row r="416" spans="1:29" ht="33.950000000000003" customHeight="1">
      <c r="A416" s="133"/>
      <c r="B416" s="486">
        <f t="shared" si="5"/>
        <v>372</v>
      </c>
      <c r="C416" s="509"/>
      <c r="D416" s="510"/>
      <c r="E416" s="510"/>
      <c r="F416" s="510"/>
      <c r="G416" s="510"/>
      <c r="H416" s="510"/>
      <c r="I416" s="510"/>
      <c r="J416" s="510"/>
      <c r="K416" s="510"/>
      <c r="L416" s="511"/>
      <c r="M416" s="512"/>
      <c r="N416" s="513"/>
      <c r="O416" s="513"/>
      <c r="P416" s="513"/>
      <c r="Q416" s="514"/>
      <c r="R416" s="515"/>
      <c r="S416" s="515"/>
      <c r="T416" s="515"/>
      <c r="U416" s="515"/>
      <c r="V416" s="515"/>
      <c r="W416" s="418"/>
      <c r="X416" s="419"/>
      <c r="Y416" s="421"/>
      <c r="Z416" s="158" t="str">
        <f>IFERROR(VLOOKUP(Y416,【参考】数式用!$A$3:$B$58, 2, FALSE), "")</f>
        <v/>
      </c>
      <c r="AA416" s="159"/>
      <c r="AC416" s="129" t="e">
        <f>VLOOKUP(Y416,【参考】数式用!$A$3:$O$58,15,FALSE)</f>
        <v>#N/A</v>
      </c>
    </row>
    <row r="417" spans="1:29" ht="33.950000000000003" customHeight="1">
      <c r="A417" s="133"/>
      <c r="B417" s="486">
        <f t="shared" si="5"/>
        <v>373</v>
      </c>
      <c r="C417" s="509"/>
      <c r="D417" s="510"/>
      <c r="E417" s="510"/>
      <c r="F417" s="510"/>
      <c r="G417" s="510"/>
      <c r="H417" s="510"/>
      <c r="I417" s="510"/>
      <c r="J417" s="510"/>
      <c r="K417" s="510"/>
      <c r="L417" s="511"/>
      <c r="M417" s="512"/>
      <c r="N417" s="513"/>
      <c r="O417" s="513"/>
      <c r="P417" s="513"/>
      <c r="Q417" s="514"/>
      <c r="R417" s="515"/>
      <c r="S417" s="515"/>
      <c r="T417" s="515"/>
      <c r="U417" s="515"/>
      <c r="V417" s="515"/>
      <c r="W417" s="418"/>
      <c r="X417" s="419"/>
      <c r="Y417" s="421"/>
      <c r="Z417" s="158" t="str">
        <f>IFERROR(VLOOKUP(Y417,【参考】数式用!$A$3:$B$58, 2, FALSE), "")</f>
        <v/>
      </c>
      <c r="AA417" s="159"/>
      <c r="AC417" s="129" t="e">
        <f>VLOOKUP(Y417,【参考】数式用!$A$3:$O$58,15,FALSE)</f>
        <v>#N/A</v>
      </c>
    </row>
    <row r="418" spans="1:29" ht="33.950000000000003" customHeight="1">
      <c r="A418" s="133"/>
      <c r="B418" s="486">
        <f t="shared" si="5"/>
        <v>374</v>
      </c>
      <c r="C418" s="509"/>
      <c r="D418" s="510"/>
      <c r="E418" s="510"/>
      <c r="F418" s="510"/>
      <c r="G418" s="510"/>
      <c r="H418" s="510"/>
      <c r="I418" s="510"/>
      <c r="J418" s="510"/>
      <c r="K418" s="510"/>
      <c r="L418" s="511"/>
      <c r="M418" s="512"/>
      <c r="N418" s="513"/>
      <c r="O418" s="513"/>
      <c r="P418" s="513"/>
      <c r="Q418" s="514"/>
      <c r="R418" s="515"/>
      <c r="S418" s="515"/>
      <c r="T418" s="515"/>
      <c r="U418" s="515"/>
      <c r="V418" s="515"/>
      <c r="W418" s="418"/>
      <c r="X418" s="419"/>
      <c r="Y418" s="421"/>
      <c r="Z418" s="158" t="str">
        <f>IFERROR(VLOOKUP(Y418,【参考】数式用!$A$3:$B$58, 2, FALSE), "")</f>
        <v/>
      </c>
      <c r="AA418" s="159"/>
      <c r="AC418" s="129" t="e">
        <f>VLOOKUP(Y418,【参考】数式用!$A$3:$O$58,15,FALSE)</f>
        <v>#N/A</v>
      </c>
    </row>
    <row r="419" spans="1:29" ht="33.950000000000003" customHeight="1">
      <c r="A419" s="133"/>
      <c r="B419" s="486">
        <f t="shared" si="5"/>
        <v>375</v>
      </c>
      <c r="C419" s="509"/>
      <c r="D419" s="510"/>
      <c r="E419" s="510"/>
      <c r="F419" s="510"/>
      <c r="G419" s="510"/>
      <c r="H419" s="510"/>
      <c r="I419" s="510"/>
      <c r="J419" s="510"/>
      <c r="K419" s="510"/>
      <c r="L419" s="511"/>
      <c r="M419" s="512"/>
      <c r="N419" s="513"/>
      <c r="O419" s="513"/>
      <c r="P419" s="513"/>
      <c r="Q419" s="514"/>
      <c r="R419" s="515"/>
      <c r="S419" s="515"/>
      <c r="T419" s="515"/>
      <c r="U419" s="515"/>
      <c r="V419" s="515"/>
      <c r="W419" s="418"/>
      <c r="X419" s="419"/>
      <c r="Y419" s="421"/>
      <c r="Z419" s="158" t="str">
        <f>IFERROR(VLOOKUP(Y419,【参考】数式用!$A$3:$B$58, 2, FALSE), "")</f>
        <v/>
      </c>
      <c r="AA419" s="159"/>
      <c r="AC419" s="129" t="e">
        <f>VLOOKUP(Y419,【参考】数式用!$A$3:$O$58,15,FALSE)</f>
        <v>#N/A</v>
      </c>
    </row>
    <row r="420" spans="1:29" ht="33.950000000000003" customHeight="1">
      <c r="A420" s="133"/>
      <c r="B420" s="486">
        <f t="shared" si="5"/>
        <v>376</v>
      </c>
      <c r="C420" s="509"/>
      <c r="D420" s="510"/>
      <c r="E420" s="510"/>
      <c r="F420" s="510"/>
      <c r="G420" s="510"/>
      <c r="H420" s="510"/>
      <c r="I420" s="510"/>
      <c r="J420" s="510"/>
      <c r="K420" s="510"/>
      <c r="L420" s="511"/>
      <c r="M420" s="512"/>
      <c r="N420" s="513"/>
      <c r="O420" s="513"/>
      <c r="P420" s="513"/>
      <c r="Q420" s="514"/>
      <c r="R420" s="515"/>
      <c r="S420" s="515"/>
      <c r="T420" s="515"/>
      <c r="U420" s="515"/>
      <c r="V420" s="515"/>
      <c r="W420" s="418"/>
      <c r="X420" s="419"/>
      <c r="Y420" s="421"/>
      <c r="Z420" s="158" t="str">
        <f>IFERROR(VLOOKUP(Y420,【参考】数式用!$A$3:$B$58, 2, FALSE), "")</f>
        <v/>
      </c>
      <c r="AA420" s="159"/>
      <c r="AC420" s="129" t="e">
        <f>VLOOKUP(Y420,【参考】数式用!$A$3:$O$58,15,FALSE)</f>
        <v>#N/A</v>
      </c>
    </row>
    <row r="421" spans="1:29" ht="33.950000000000003" customHeight="1">
      <c r="A421" s="133"/>
      <c r="B421" s="486">
        <f t="shared" si="5"/>
        <v>377</v>
      </c>
      <c r="C421" s="509"/>
      <c r="D421" s="510"/>
      <c r="E421" s="510"/>
      <c r="F421" s="510"/>
      <c r="G421" s="510"/>
      <c r="H421" s="510"/>
      <c r="I421" s="510"/>
      <c r="J421" s="510"/>
      <c r="K421" s="510"/>
      <c r="L421" s="511"/>
      <c r="M421" s="512"/>
      <c r="N421" s="513"/>
      <c r="O421" s="513"/>
      <c r="P421" s="513"/>
      <c r="Q421" s="514"/>
      <c r="R421" s="515"/>
      <c r="S421" s="515"/>
      <c r="T421" s="515"/>
      <c r="U421" s="515"/>
      <c r="V421" s="515"/>
      <c r="W421" s="418"/>
      <c r="X421" s="419"/>
      <c r="Y421" s="421"/>
      <c r="Z421" s="158" t="str">
        <f>IFERROR(VLOOKUP(Y421,【参考】数式用!$A$3:$B$58, 2, FALSE), "")</f>
        <v/>
      </c>
      <c r="AA421" s="159"/>
      <c r="AC421" s="129" t="e">
        <f>VLOOKUP(Y421,【参考】数式用!$A$3:$O$58,15,FALSE)</f>
        <v>#N/A</v>
      </c>
    </row>
    <row r="422" spans="1:29" ht="33.950000000000003" customHeight="1">
      <c r="A422" s="133"/>
      <c r="B422" s="486">
        <f t="shared" si="5"/>
        <v>378</v>
      </c>
      <c r="C422" s="509"/>
      <c r="D422" s="510"/>
      <c r="E422" s="510"/>
      <c r="F422" s="510"/>
      <c r="G422" s="510"/>
      <c r="H422" s="510"/>
      <c r="I422" s="510"/>
      <c r="J422" s="510"/>
      <c r="K422" s="510"/>
      <c r="L422" s="511"/>
      <c r="M422" s="512"/>
      <c r="N422" s="513"/>
      <c r="O422" s="513"/>
      <c r="P422" s="513"/>
      <c r="Q422" s="514"/>
      <c r="R422" s="515"/>
      <c r="S422" s="515"/>
      <c r="T422" s="515"/>
      <c r="U422" s="515"/>
      <c r="V422" s="515"/>
      <c r="W422" s="418"/>
      <c r="X422" s="419"/>
      <c r="Y422" s="421"/>
      <c r="Z422" s="158" t="str">
        <f>IFERROR(VLOOKUP(Y422,【参考】数式用!$A$3:$B$58, 2, FALSE), "")</f>
        <v/>
      </c>
      <c r="AA422" s="159"/>
      <c r="AC422" s="129" t="e">
        <f>VLOOKUP(Y422,【参考】数式用!$A$3:$O$58,15,FALSE)</f>
        <v>#N/A</v>
      </c>
    </row>
    <row r="423" spans="1:29" ht="33.950000000000003" customHeight="1">
      <c r="A423" s="133"/>
      <c r="B423" s="486">
        <f t="shared" si="5"/>
        <v>379</v>
      </c>
      <c r="C423" s="509"/>
      <c r="D423" s="510"/>
      <c r="E423" s="510"/>
      <c r="F423" s="510"/>
      <c r="G423" s="510"/>
      <c r="H423" s="510"/>
      <c r="I423" s="510"/>
      <c r="J423" s="510"/>
      <c r="K423" s="510"/>
      <c r="L423" s="511"/>
      <c r="M423" s="512"/>
      <c r="N423" s="513"/>
      <c r="O423" s="513"/>
      <c r="P423" s="513"/>
      <c r="Q423" s="514"/>
      <c r="R423" s="515"/>
      <c r="S423" s="515"/>
      <c r="T423" s="515"/>
      <c r="U423" s="515"/>
      <c r="V423" s="515"/>
      <c r="W423" s="418"/>
      <c r="X423" s="419"/>
      <c r="Y423" s="421"/>
      <c r="Z423" s="158" t="str">
        <f>IFERROR(VLOOKUP(Y423,【参考】数式用!$A$3:$B$58, 2, FALSE), "")</f>
        <v/>
      </c>
      <c r="AA423" s="159"/>
      <c r="AC423" s="129" t="e">
        <f>VLOOKUP(Y423,【参考】数式用!$A$3:$O$58,15,FALSE)</f>
        <v>#N/A</v>
      </c>
    </row>
    <row r="424" spans="1:29" ht="33.950000000000003" customHeight="1">
      <c r="A424" s="133"/>
      <c r="B424" s="486">
        <f t="shared" si="5"/>
        <v>380</v>
      </c>
      <c r="C424" s="509"/>
      <c r="D424" s="510"/>
      <c r="E424" s="510"/>
      <c r="F424" s="510"/>
      <c r="G424" s="510"/>
      <c r="H424" s="510"/>
      <c r="I424" s="510"/>
      <c r="J424" s="510"/>
      <c r="K424" s="510"/>
      <c r="L424" s="511"/>
      <c r="M424" s="512"/>
      <c r="N424" s="513"/>
      <c r="O424" s="513"/>
      <c r="P424" s="513"/>
      <c r="Q424" s="514"/>
      <c r="R424" s="515"/>
      <c r="S424" s="515"/>
      <c r="T424" s="515"/>
      <c r="U424" s="515"/>
      <c r="V424" s="515"/>
      <c r="W424" s="418"/>
      <c r="X424" s="419"/>
      <c r="Y424" s="421"/>
      <c r="Z424" s="158" t="str">
        <f>IFERROR(VLOOKUP(Y424,【参考】数式用!$A$3:$B$58, 2, FALSE), "")</f>
        <v/>
      </c>
      <c r="AA424" s="159"/>
      <c r="AC424" s="129" t="e">
        <f>VLOOKUP(Y424,【参考】数式用!$A$3:$O$58,15,FALSE)</f>
        <v>#N/A</v>
      </c>
    </row>
    <row r="425" spans="1:29" ht="33.950000000000003" customHeight="1">
      <c r="A425" s="133"/>
      <c r="B425" s="486">
        <f t="shared" si="5"/>
        <v>381</v>
      </c>
      <c r="C425" s="509"/>
      <c r="D425" s="510"/>
      <c r="E425" s="510"/>
      <c r="F425" s="510"/>
      <c r="G425" s="510"/>
      <c r="H425" s="510"/>
      <c r="I425" s="510"/>
      <c r="J425" s="510"/>
      <c r="K425" s="510"/>
      <c r="L425" s="511"/>
      <c r="M425" s="512"/>
      <c r="N425" s="513"/>
      <c r="O425" s="513"/>
      <c r="P425" s="513"/>
      <c r="Q425" s="514"/>
      <c r="R425" s="515"/>
      <c r="S425" s="515"/>
      <c r="T425" s="515"/>
      <c r="U425" s="515"/>
      <c r="V425" s="515"/>
      <c r="W425" s="418"/>
      <c r="X425" s="419"/>
      <c r="Y425" s="421"/>
      <c r="Z425" s="158" t="str">
        <f>IFERROR(VLOOKUP(Y425,【参考】数式用!$A$3:$B$58, 2, FALSE), "")</f>
        <v/>
      </c>
      <c r="AA425" s="159"/>
      <c r="AC425" s="129" t="e">
        <f>VLOOKUP(Y425,【参考】数式用!$A$3:$O$58,15,FALSE)</f>
        <v>#N/A</v>
      </c>
    </row>
    <row r="426" spans="1:29" ht="33.950000000000003" customHeight="1">
      <c r="A426" s="133"/>
      <c r="B426" s="486">
        <f t="shared" si="5"/>
        <v>382</v>
      </c>
      <c r="C426" s="509"/>
      <c r="D426" s="510"/>
      <c r="E426" s="510"/>
      <c r="F426" s="510"/>
      <c r="G426" s="510"/>
      <c r="H426" s="510"/>
      <c r="I426" s="510"/>
      <c r="J426" s="510"/>
      <c r="K426" s="510"/>
      <c r="L426" s="511"/>
      <c r="M426" s="512"/>
      <c r="N426" s="513"/>
      <c r="O426" s="513"/>
      <c r="P426" s="513"/>
      <c r="Q426" s="514"/>
      <c r="R426" s="515"/>
      <c r="S426" s="515"/>
      <c r="T426" s="515"/>
      <c r="U426" s="515"/>
      <c r="V426" s="515"/>
      <c r="W426" s="418"/>
      <c r="X426" s="419"/>
      <c r="Y426" s="421"/>
      <c r="Z426" s="158" t="str">
        <f>IFERROR(VLOOKUP(Y426,【参考】数式用!$A$3:$B$58, 2, FALSE), "")</f>
        <v/>
      </c>
      <c r="AA426" s="159"/>
      <c r="AC426" s="129" t="e">
        <f>VLOOKUP(Y426,【参考】数式用!$A$3:$O$58,15,FALSE)</f>
        <v>#N/A</v>
      </c>
    </row>
    <row r="427" spans="1:29" ht="33.950000000000003" customHeight="1">
      <c r="A427" s="133"/>
      <c r="B427" s="486">
        <f t="shared" si="5"/>
        <v>383</v>
      </c>
      <c r="C427" s="509"/>
      <c r="D427" s="510"/>
      <c r="E427" s="510"/>
      <c r="F427" s="510"/>
      <c r="G427" s="510"/>
      <c r="H427" s="510"/>
      <c r="I427" s="510"/>
      <c r="J427" s="510"/>
      <c r="K427" s="510"/>
      <c r="L427" s="511"/>
      <c r="M427" s="512"/>
      <c r="N427" s="513"/>
      <c r="O427" s="513"/>
      <c r="P427" s="513"/>
      <c r="Q427" s="514"/>
      <c r="R427" s="515"/>
      <c r="S427" s="515"/>
      <c r="T427" s="515"/>
      <c r="U427" s="515"/>
      <c r="V427" s="515"/>
      <c r="W427" s="418"/>
      <c r="X427" s="419"/>
      <c r="Y427" s="421"/>
      <c r="Z427" s="158" t="str">
        <f>IFERROR(VLOOKUP(Y427,【参考】数式用!$A$3:$B$58, 2, FALSE), "")</f>
        <v/>
      </c>
      <c r="AA427" s="159"/>
      <c r="AC427" s="129" t="e">
        <f>VLOOKUP(Y427,【参考】数式用!$A$3:$O$58,15,FALSE)</f>
        <v>#N/A</v>
      </c>
    </row>
    <row r="428" spans="1:29" ht="33.950000000000003" customHeight="1">
      <c r="A428" s="133"/>
      <c r="B428" s="486">
        <f t="shared" si="5"/>
        <v>384</v>
      </c>
      <c r="C428" s="509"/>
      <c r="D428" s="510"/>
      <c r="E428" s="510"/>
      <c r="F428" s="510"/>
      <c r="G428" s="510"/>
      <c r="H428" s="510"/>
      <c r="I428" s="510"/>
      <c r="J428" s="510"/>
      <c r="K428" s="510"/>
      <c r="L428" s="511"/>
      <c r="M428" s="512"/>
      <c r="N428" s="513"/>
      <c r="O428" s="513"/>
      <c r="P428" s="513"/>
      <c r="Q428" s="514"/>
      <c r="R428" s="515"/>
      <c r="S428" s="515"/>
      <c r="T428" s="515"/>
      <c r="U428" s="515"/>
      <c r="V428" s="515"/>
      <c r="W428" s="418"/>
      <c r="X428" s="419"/>
      <c r="Y428" s="421"/>
      <c r="Z428" s="158" t="str">
        <f>IFERROR(VLOOKUP(Y428,【参考】数式用!$A$3:$B$58, 2, FALSE), "")</f>
        <v/>
      </c>
      <c r="AA428" s="159"/>
      <c r="AC428" s="129" t="e">
        <f>VLOOKUP(Y428,【参考】数式用!$A$3:$O$58,15,FALSE)</f>
        <v>#N/A</v>
      </c>
    </row>
    <row r="429" spans="1:29" ht="33.950000000000003" customHeight="1">
      <c r="A429" s="133"/>
      <c r="B429" s="486">
        <f t="shared" si="5"/>
        <v>385</v>
      </c>
      <c r="C429" s="509"/>
      <c r="D429" s="510"/>
      <c r="E429" s="510"/>
      <c r="F429" s="510"/>
      <c r="G429" s="510"/>
      <c r="H429" s="510"/>
      <c r="I429" s="510"/>
      <c r="J429" s="510"/>
      <c r="K429" s="510"/>
      <c r="L429" s="511"/>
      <c r="M429" s="512"/>
      <c r="N429" s="513"/>
      <c r="O429" s="513"/>
      <c r="P429" s="513"/>
      <c r="Q429" s="514"/>
      <c r="R429" s="515"/>
      <c r="S429" s="515"/>
      <c r="T429" s="515"/>
      <c r="U429" s="515"/>
      <c r="V429" s="515"/>
      <c r="W429" s="418"/>
      <c r="X429" s="419"/>
      <c r="Y429" s="421"/>
      <c r="Z429" s="158" t="str">
        <f>IFERROR(VLOOKUP(Y429,【参考】数式用!$A$3:$B$58, 2, FALSE), "")</f>
        <v/>
      </c>
      <c r="AA429" s="159"/>
      <c r="AC429" s="129" t="e">
        <f>VLOOKUP(Y429,【参考】数式用!$A$3:$O$58,15,FALSE)</f>
        <v>#N/A</v>
      </c>
    </row>
    <row r="430" spans="1:29" ht="33.950000000000003" customHeight="1">
      <c r="A430" s="133"/>
      <c r="B430" s="486">
        <f t="shared" si="5"/>
        <v>386</v>
      </c>
      <c r="C430" s="509"/>
      <c r="D430" s="510"/>
      <c r="E430" s="510"/>
      <c r="F430" s="510"/>
      <c r="G430" s="510"/>
      <c r="H430" s="510"/>
      <c r="I430" s="510"/>
      <c r="J430" s="510"/>
      <c r="K430" s="510"/>
      <c r="L430" s="511"/>
      <c r="M430" s="512"/>
      <c r="N430" s="513"/>
      <c r="O430" s="513"/>
      <c r="P430" s="513"/>
      <c r="Q430" s="514"/>
      <c r="R430" s="515"/>
      <c r="S430" s="515"/>
      <c r="T430" s="515"/>
      <c r="U430" s="515"/>
      <c r="V430" s="515"/>
      <c r="W430" s="418"/>
      <c r="X430" s="419"/>
      <c r="Y430" s="421"/>
      <c r="Z430" s="158" t="str">
        <f>IFERROR(VLOOKUP(Y430,【参考】数式用!$A$3:$B$58, 2, FALSE), "")</f>
        <v/>
      </c>
      <c r="AA430" s="159"/>
      <c r="AC430" s="129" t="e">
        <f>VLOOKUP(Y430,【参考】数式用!$A$3:$O$58,15,FALSE)</f>
        <v>#N/A</v>
      </c>
    </row>
    <row r="431" spans="1:29" ht="33.950000000000003" customHeight="1">
      <c r="A431" s="133"/>
      <c r="B431" s="486">
        <f t="shared" ref="B431:B494" si="6">B430+1</f>
        <v>387</v>
      </c>
      <c r="C431" s="509"/>
      <c r="D431" s="510"/>
      <c r="E431" s="510"/>
      <c r="F431" s="510"/>
      <c r="G431" s="510"/>
      <c r="H431" s="510"/>
      <c r="I431" s="510"/>
      <c r="J431" s="510"/>
      <c r="K431" s="510"/>
      <c r="L431" s="511"/>
      <c r="M431" s="512"/>
      <c r="N431" s="513"/>
      <c r="O431" s="513"/>
      <c r="P431" s="513"/>
      <c r="Q431" s="514"/>
      <c r="R431" s="515"/>
      <c r="S431" s="515"/>
      <c r="T431" s="515"/>
      <c r="U431" s="515"/>
      <c r="V431" s="515"/>
      <c r="W431" s="418"/>
      <c r="X431" s="419"/>
      <c r="Y431" s="421"/>
      <c r="Z431" s="158" t="str">
        <f>IFERROR(VLOOKUP(Y431,【参考】数式用!$A$3:$B$58, 2, FALSE), "")</f>
        <v/>
      </c>
      <c r="AA431" s="159"/>
      <c r="AC431" s="129" t="e">
        <f>VLOOKUP(Y431,【参考】数式用!$A$3:$O$58,15,FALSE)</f>
        <v>#N/A</v>
      </c>
    </row>
    <row r="432" spans="1:29" ht="33.950000000000003" customHeight="1">
      <c r="A432" s="133"/>
      <c r="B432" s="486">
        <f t="shared" si="6"/>
        <v>388</v>
      </c>
      <c r="C432" s="509"/>
      <c r="D432" s="510"/>
      <c r="E432" s="510"/>
      <c r="F432" s="510"/>
      <c r="G432" s="510"/>
      <c r="H432" s="510"/>
      <c r="I432" s="510"/>
      <c r="J432" s="510"/>
      <c r="K432" s="510"/>
      <c r="L432" s="511"/>
      <c r="M432" s="512"/>
      <c r="N432" s="513"/>
      <c r="O432" s="513"/>
      <c r="P432" s="513"/>
      <c r="Q432" s="514"/>
      <c r="R432" s="515"/>
      <c r="S432" s="515"/>
      <c r="T432" s="515"/>
      <c r="U432" s="515"/>
      <c r="V432" s="515"/>
      <c r="W432" s="418"/>
      <c r="X432" s="419"/>
      <c r="Y432" s="421"/>
      <c r="Z432" s="158" t="str">
        <f>IFERROR(VLOOKUP(Y432,【参考】数式用!$A$3:$B$58, 2, FALSE), "")</f>
        <v/>
      </c>
      <c r="AA432" s="159"/>
      <c r="AC432" s="129" t="e">
        <f>VLOOKUP(Y432,【参考】数式用!$A$3:$O$58,15,FALSE)</f>
        <v>#N/A</v>
      </c>
    </row>
    <row r="433" spans="1:29" ht="33.950000000000003" customHeight="1">
      <c r="A433" s="133"/>
      <c r="B433" s="486">
        <f t="shared" si="6"/>
        <v>389</v>
      </c>
      <c r="C433" s="509"/>
      <c r="D433" s="510"/>
      <c r="E433" s="510"/>
      <c r="F433" s="510"/>
      <c r="G433" s="510"/>
      <c r="H433" s="510"/>
      <c r="I433" s="510"/>
      <c r="J433" s="510"/>
      <c r="K433" s="510"/>
      <c r="L433" s="511"/>
      <c r="M433" s="512"/>
      <c r="N433" s="513"/>
      <c r="O433" s="513"/>
      <c r="P433" s="513"/>
      <c r="Q433" s="514"/>
      <c r="R433" s="515"/>
      <c r="S433" s="515"/>
      <c r="T433" s="515"/>
      <c r="U433" s="515"/>
      <c r="V433" s="515"/>
      <c r="W433" s="418"/>
      <c r="X433" s="419"/>
      <c r="Y433" s="421"/>
      <c r="Z433" s="158" t="str">
        <f>IFERROR(VLOOKUP(Y433,【参考】数式用!$A$3:$B$58, 2, FALSE), "")</f>
        <v/>
      </c>
      <c r="AA433" s="159"/>
      <c r="AC433" s="129" t="e">
        <f>VLOOKUP(Y433,【参考】数式用!$A$3:$O$58,15,FALSE)</f>
        <v>#N/A</v>
      </c>
    </row>
    <row r="434" spans="1:29" ht="33.950000000000003" customHeight="1">
      <c r="A434" s="133"/>
      <c r="B434" s="486">
        <f t="shared" si="6"/>
        <v>390</v>
      </c>
      <c r="C434" s="509"/>
      <c r="D434" s="510"/>
      <c r="E434" s="510"/>
      <c r="F434" s="510"/>
      <c r="G434" s="510"/>
      <c r="H434" s="510"/>
      <c r="I434" s="510"/>
      <c r="J434" s="510"/>
      <c r="K434" s="510"/>
      <c r="L434" s="511"/>
      <c r="M434" s="512"/>
      <c r="N434" s="513"/>
      <c r="O434" s="513"/>
      <c r="P434" s="513"/>
      <c r="Q434" s="514"/>
      <c r="R434" s="515"/>
      <c r="S434" s="515"/>
      <c r="T434" s="515"/>
      <c r="U434" s="515"/>
      <c r="V434" s="515"/>
      <c r="W434" s="418"/>
      <c r="X434" s="419"/>
      <c r="Y434" s="421"/>
      <c r="Z434" s="158" t="str">
        <f>IFERROR(VLOOKUP(Y434,【参考】数式用!$A$3:$B$58, 2, FALSE), "")</f>
        <v/>
      </c>
      <c r="AA434" s="159"/>
      <c r="AC434" s="129" t="e">
        <f>VLOOKUP(Y434,【参考】数式用!$A$3:$O$58,15,FALSE)</f>
        <v>#N/A</v>
      </c>
    </row>
    <row r="435" spans="1:29" ht="33.950000000000003" customHeight="1">
      <c r="A435" s="133"/>
      <c r="B435" s="486">
        <f t="shared" si="6"/>
        <v>391</v>
      </c>
      <c r="C435" s="509"/>
      <c r="D435" s="510"/>
      <c r="E435" s="510"/>
      <c r="F435" s="510"/>
      <c r="G435" s="510"/>
      <c r="H435" s="510"/>
      <c r="I435" s="510"/>
      <c r="J435" s="510"/>
      <c r="K435" s="510"/>
      <c r="L435" s="511"/>
      <c r="M435" s="512"/>
      <c r="N435" s="513"/>
      <c r="O435" s="513"/>
      <c r="P435" s="513"/>
      <c r="Q435" s="514"/>
      <c r="R435" s="515"/>
      <c r="S435" s="515"/>
      <c r="T435" s="515"/>
      <c r="U435" s="515"/>
      <c r="V435" s="515"/>
      <c r="W435" s="418"/>
      <c r="X435" s="419"/>
      <c r="Y435" s="421"/>
      <c r="Z435" s="158" t="str">
        <f>IFERROR(VLOOKUP(Y435,【参考】数式用!$A$3:$B$58, 2, FALSE), "")</f>
        <v/>
      </c>
      <c r="AA435" s="159"/>
      <c r="AC435" s="129" t="e">
        <f>VLOOKUP(Y435,【参考】数式用!$A$3:$O$58,15,FALSE)</f>
        <v>#N/A</v>
      </c>
    </row>
    <row r="436" spans="1:29" ht="33.950000000000003" customHeight="1">
      <c r="A436" s="133"/>
      <c r="B436" s="486">
        <f t="shared" si="6"/>
        <v>392</v>
      </c>
      <c r="C436" s="509"/>
      <c r="D436" s="510"/>
      <c r="E436" s="510"/>
      <c r="F436" s="510"/>
      <c r="G436" s="510"/>
      <c r="H436" s="510"/>
      <c r="I436" s="510"/>
      <c r="J436" s="510"/>
      <c r="K436" s="510"/>
      <c r="L436" s="511"/>
      <c r="M436" s="512"/>
      <c r="N436" s="513"/>
      <c r="O436" s="513"/>
      <c r="P436" s="513"/>
      <c r="Q436" s="514"/>
      <c r="R436" s="515"/>
      <c r="S436" s="515"/>
      <c r="T436" s="515"/>
      <c r="U436" s="515"/>
      <c r="V436" s="515"/>
      <c r="W436" s="418"/>
      <c r="X436" s="419"/>
      <c r="Y436" s="421"/>
      <c r="Z436" s="158" t="str">
        <f>IFERROR(VLOOKUP(Y436,【参考】数式用!$A$3:$B$58, 2, FALSE), "")</f>
        <v/>
      </c>
      <c r="AA436" s="159"/>
      <c r="AC436" s="129" t="e">
        <f>VLOOKUP(Y436,【参考】数式用!$A$3:$O$58,15,FALSE)</f>
        <v>#N/A</v>
      </c>
    </row>
    <row r="437" spans="1:29" ht="33.950000000000003" customHeight="1">
      <c r="A437" s="133"/>
      <c r="B437" s="486">
        <f t="shared" si="6"/>
        <v>393</v>
      </c>
      <c r="C437" s="509"/>
      <c r="D437" s="510"/>
      <c r="E437" s="510"/>
      <c r="F437" s="510"/>
      <c r="G437" s="510"/>
      <c r="H437" s="510"/>
      <c r="I437" s="510"/>
      <c r="J437" s="510"/>
      <c r="K437" s="510"/>
      <c r="L437" s="511"/>
      <c r="M437" s="512"/>
      <c r="N437" s="513"/>
      <c r="O437" s="513"/>
      <c r="P437" s="513"/>
      <c r="Q437" s="514"/>
      <c r="R437" s="515"/>
      <c r="S437" s="515"/>
      <c r="T437" s="515"/>
      <c r="U437" s="515"/>
      <c r="V437" s="515"/>
      <c r="W437" s="418"/>
      <c r="X437" s="419"/>
      <c r="Y437" s="421"/>
      <c r="Z437" s="158" t="str">
        <f>IFERROR(VLOOKUP(Y437,【参考】数式用!$A$3:$B$58, 2, FALSE), "")</f>
        <v/>
      </c>
      <c r="AA437" s="159"/>
      <c r="AC437" s="129" t="e">
        <f>VLOOKUP(Y437,【参考】数式用!$A$3:$O$58,15,FALSE)</f>
        <v>#N/A</v>
      </c>
    </row>
    <row r="438" spans="1:29" ht="33.950000000000003" customHeight="1">
      <c r="A438" s="133"/>
      <c r="B438" s="486">
        <f t="shared" si="6"/>
        <v>394</v>
      </c>
      <c r="C438" s="509"/>
      <c r="D438" s="510"/>
      <c r="E438" s="510"/>
      <c r="F438" s="510"/>
      <c r="G438" s="510"/>
      <c r="H438" s="510"/>
      <c r="I438" s="510"/>
      <c r="J438" s="510"/>
      <c r="K438" s="510"/>
      <c r="L438" s="511"/>
      <c r="M438" s="512"/>
      <c r="N438" s="513"/>
      <c r="O438" s="513"/>
      <c r="P438" s="513"/>
      <c r="Q438" s="514"/>
      <c r="R438" s="515"/>
      <c r="S438" s="515"/>
      <c r="T438" s="515"/>
      <c r="U438" s="515"/>
      <c r="V438" s="515"/>
      <c r="W438" s="418"/>
      <c r="X438" s="419"/>
      <c r="Y438" s="421"/>
      <c r="Z438" s="158" t="str">
        <f>IFERROR(VLOOKUP(Y438,【参考】数式用!$A$3:$B$58, 2, FALSE), "")</f>
        <v/>
      </c>
      <c r="AA438" s="159"/>
      <c r="AC438" s="129" t="e">
        <f>VLOOKUP(Y438,【参考】数式用!$A$3:$O$58,15,FALSE)</f>
        <v>#N/A</v>
      </c>
    </row>
    <row r="439" spans="1:29" ht="33.950000000000003" customHeight="1">
      <c r="A439" s="133"/>
      <c r="B439" s="486">
        <f t="shared" si="6"/>
        <v>395</v>
      </c>
      <c r="C439" s="509"/>
      <c r="D439" s="510"/>
      <c r="E439" s="510"/>
      <c r="F439" s="510"/>
      <c r="G439" s="510"/>
      <c r="H439" s="510"/>
      <c r="I439" s="510"/>
      <c r="J439" s="510"/>
      <c r="K439" s="510"/>
      <c r="L439" s="511"/>
      <c r="M439" s="512"/>
      <c r="N439" s="513"/>
      <c r="O439" s="513"/>
      <c r="P439" s="513"/>
      <c r="Q439" s="514"/>
      <c r="R439" s="515"/>
      <c r="S439" s="515"/>
      <c r="T439" s="515"/>
      <c r="U439" s="515"/>
      <c r="V439" s="515"/>
      <c r="W439" s="418"/>
      <c r="X439" s="419"/>
      <c r="Y439" s="421"/>
      <c r="Z439" s="158" t="str">
        <f>IFERROR(VLOOKUP(Y439,【参考】数式用!$A$3:$B$58, 2, FALSE), "")</f>
        <v/>
      </c>
      <c r="AA439" s="159"/>
      <c r="AC439" s="129" t="e">
        <f>VLOOKUP(Y439,【参考】数式用!$A$3:$O$58,15,FALSE)</f>
        <v>#N/A</v>
      </c>
    </row>
    <row r="440" spans="1:29" ht="33.950000000000003" customHeight="1">
      <c r="A440" s="133"/>
      <c r="B440" s="486">
        <f t="shared" si="6"/>
        <v>396</v>
      </c>
      <c r="C440" s="509"/>
      <c r="D440" s="510"/>
      <c r="E440" s="510"/>
      <c r="F440" s="510"/>
      <c r="G440" s="510"/>
      <c r="H440" s="510"/>
      <c r="I440" s="510"/>
      <c r="J440" s="510"/>
      <c r="K440" s="510"/>
      <c r="L440" s="511"/>
      <c r="M440" s="512"/>
      <c r="N440" s="513"/>
      <c r="O440" s="513"/>
      <c r="P440" s="513"/>
      <c r="Q440" s="514"/>
      <c r="R440" s="515"/>
      <c r="S440" s="515"/>
      <c r="T440" s="515"/>
      <c r="U440" s="515"/>
      <c r="V440" s="515"/>
      <c r="W440" s="418"/>
      <c r="X440" s="419"/>
      <c r="Y440" s="421"/>
      <c r="Z440" s="158" t="str">
        <f>IFERROR(VLOOKUP(Y440,【参考】数式用!$A$3:$B$58, 2, FALSE), "")</f>
        <v/>
      </c>
      <c r="AA440" s="159"/>
      <c r="AC440" s="129" t="e">
        <f>VLOOKUP(Y440,【参考】数式用!$A$3:$O$58,15,FALSE)</f>
        <v>#N/A</v>
      </c>
    </row>
    <row r="441" spans="1:29" ht="33.950000000000003" customHeight="1">
      <c r="A441" s="133"/>
      <c r="B441" s="486">
        <f t="shared" si="6"/>
        <v>397</v>
      </c>
      <c r="C441" s="509"/>
      <c r="D441" s="510"/>
      <c r="E441" s="510"/>
      <c r="F441" s="510"/>
      <c r="G441" s="510"/>
      <c r="H441" s="510"/>
      <c r="I441" s="510"/>
      <c r="J441" s="510"/>
      <c r="K441" s="510"/>
      <c r="L441" s="511"/>
      <c r="M441" s="512"/>
      <c r="N441" s="513"/>
      <c r="O441" s="513"/>
      <c r="P441" s="513"/>
      <c r="Q441" s="514"/>
      <c r="R441" s="515"/>
      <c r="S441" s="515"/>
      <c r="T441" s="515"/>
      <c r="U441" s="515"/>
      <c r="V441" s="515"/>
      <c r="W441" s="418"/>
      <c r="X441" s="419"/>
      <c r="Y441" s="421"/>
      <c r="Z441" s="158" t="str">
        <f>IFERROR(VLOOKUP(Y441,【参考】数式用!$A$3:$B$58, 2, FALSE), "")</f>
        <v/>
      </c>
      <c r="AA441" s="159"/>
      <c r="AC441" s="129" t="e">
        <f>VLOOKUP(Y441,【参考】数式用!$A$3:$O$58,15,FALSE)</f>
        <v>#N/A</v>
      </c>
    </row>
    <row r="442" spans="1:29" ht="33.950000000000003" customHeight="1">
      <c r="A442" s="133"/>
      <c r="B442" s="486">
        <f t="shared" si="6"/>
        <v>398</v>
      </c>
      <c r="C442" s="509"/>
      <c r="D442" s="510"/>
      <c r="E442" s="510"/>
      <c r="F442" s="510"/>
      <c r="G442" s="510"/>
      <c r="H442" s="510"/>
      <c r="I442" s="510"/>
      <c r="J442" s="510"/>
      <c r="K442" s="510"/>
      <c r="L442" s="511"/>
      <c r="M442" s="512"/>
      <c r="N442" s="513"/>
      <c r="O442" s="513"/>
      <c r="P442" s="513"/>
      <c r="Q442" s="514"/>
      <c r="R442" s="515"/>
      <c r="S442" s="515"/>
      <c r="T442" s="515"/>
      <c r="U442" s="515"/>
      <c r="V442" s="515"/>
      <c r="W442" s="418"/>
      <c r="X442" s="419"/>
      <c r="Y442" s="421"/>
      <c r="Z442" s="158" t="str">
        <f>IFERROR(VLOOKUP(Y442,【参考】数式用!$A$3:$B$58, 2, FALSE), "")</f>
        <v/>
      </c>
      <c r="AA442" s="159"/>
      <c r="AC442" s="129" t="e">
        <f>VLOOKUP(Y442,【参考】数式用!$A$3:$O$58,15,FALSE)</f>
        <v>#N/A</v>
      </c>
    </row>
    <row r="443" spans="1:29" ht="33.950000000000003" customHeight="1">
      <c r="A443" s="133"/>
      <c r="B443" s="486">
        <f t="shared" si="6"/>
        <v>399</v>
      </c>
      <c r="C443" s="509"/>
      <c r="D443" s="510"/>
      <c r="E443" s="510"/>
      <c r="F443" s="510"/>
      <c r="G443" s="510"/>
      <c r="H443" s="510"/>
      <c r="I443" s="510"/>
      <c r="J443" s="510"/>
      <c r="K443" s="510"/>
      <c r="L443" s="511"/>
      <c r="M443" s="512"/>
      <c r="N443" s="513"/>
      <c r="O443" s="513"/>
      <c r="P443" s="513"/>
      <c r="Q443" s="514"/>
      <c r="R443" s="515"/>
      <c r="S443" s="515"/>
      <c r="T443" s="515"/>
      <c r="U443" s="515"/>
      <c r="V443" s="515"/>
      <c r="W443" s="418"/>
      <c r="X443" s="419"/>
      <c r="Y443" s="421"/>
      <c r="Z443" s="158" t="str">
        <f>IFERROR(VLOOKUP(Y443,【参考】数式用!$A$3:$B$58, 2, FALSE), "")</f>
        <v/>
      </c>
      <c r="AA443" s="159"/>
      <c r="AC443" s="129" t="e">
        <f>VLOOKUP(Y443,【参考】数式用!$A$3:$O$58,15,FALSE)</f>
        <v>#N/A</v>
      </c>
    </row>
    <row r="444" spans="1:29" ht="33.950000000000003" customHeight="1">
      <c r="A444" s="133"/>
      <c r="B444" s="486">
        <f t="shared" si="6"/>
        <v>400</v>
      </c>
      <c r="C444" s="509"/>
      <c r="D444" s="510"/>
      <c r="E444" s="510"/>
      <c r="F444" s="510"/>
      <c r="G444" s="510"/>
      <c r="H444" s="510"/>
      <c r="I444" s="510"/>
      <c r="J444" s="510"/>
      <c r="K444" s="510"/>
      <c r="L444" s="511"/>
      <c r="M444" s="512"/>
      <c r="N444" s="513"/>
      <c r="O444" s="513"/>
      <c r="P444" s="513"/>
      <c r="Q444" s="514"/>
      <c r="R444" s="515"/>
      <c r="S444" s="515"/>
      <c r="T444" s="515"/>
      <c r="U444" s="515"/>
      <c r="V444" s="515"/>
      <c r="W444" s="418"/>
      <c r="X444" s="419"/>
      <c r="Y444" s="421"/>
      <c r="Z444" s="158" t="str">
        <f>IFERROR(VLOOKUP(Y444,【参考】数式用!$A$3:$B$58, 2, FALSE), "")</f>
        <v/>
      </c>
      <c r="AA444" s="159"/>
      <c r="AC444" s="129" t="e">
        <f>VLOOKUP(Y444,【参考】数式用!$A$3:$O$58,15,FALSE)</f>
        <v>#N/A</v>
      </c>
    </row>
    <row r="445" spans="1:29" ht="33.950000000000003" customHeight="1">
      <c r="A445" s="133"/>
      <c r="B445" s="486">
        <f t="shared" si="6"/>
        <v>401</v>
      </c>
      <c r="C445" s="509"/>
      <c r="D445" s="510"/>
      <c r="E445" s="510"/>
      <c r="F445" s="510"/>
      <c r="G445" s="510"/>
      <c r="H445" s="510"/>
      <c r="I445" s="510"/>
      <c r="J445" s="510"/>
      <c r="K445" s="510"/>
      <c r="L445" s="511"/>
      <c r="M445" s="512"/>
      <c r="N445" s="513"/>
      <c r="O445" s="513"/>
      <c r="P445" s="513"/>
      <c r="Q445" s="514"/>
      <c r="R445" s="515"/>
      <c r="S445" s="515"/>
      <c r="T445" s="515"/>
      <c r="U445" s="515"/>
      <c r="V445" s="515"/>
      <c r="W445" s="418"/>
      <c r="X445" s="419"/>
      <c r="Y445" s="421"/>
      <c r="Z445" s="158" t="str">
        <f>IFERROR(VLOOKUP(Y445,【参考】数式用!$A$3:$B$58, 2, FALSE), "")</f>
        <v/>
      </c>
      <c r="AA445" s="159"/>
      <c r="AC445" s="129" t="e">
        <f>VLOOKUP(Y445,【参考】数式用!$A$3:$O$58,15,FALSE)</f>
        <v>#N/A</v>
      </c>
    </row>
    <row r="446" spans="1:29" ht="33.950000000000003" customHeight="1">
      <c r="A446" s="133"/>
      <c r="B446" s="486">
        <f t="shared" si="6"/>
        <v>402</v>
      </c>
      <c r="C446" s="509"/>
      <c r="D446" s="510"/>
      <c r="E446" s="510"/>
      <c r="F446" s="510"/>
      <c r="G446" s="510"/>
      <c r="H446" s="510"/>
      <c r="I446" s="510"/>
      <c r="J446" s="510"/>
      <c r="K446" s="510"/>
      <c r="L446" s="511"/>
      <c r="M446" s="512"/>
      <c r="N446" s="513"/>
      <c r="O446" s="513"/>
      <c r="P446" s="513"/>
      <c r="Q446" s="514"/>
      <c r="R446" s="515"/>
      <c r="S446" s="515"/>
      <c r="T446" s="515"/>
      <c r="U446" s="515"/>
      <c r="V446" s="515"/>
      <c r="W446" s="418"/>
      <c r="X446" s="419"/>
      <c r="Y446" s="421"/>
      <c r="Z446" s="158" t="str">
        <f>IFERROR(VLOOKUP(Y446,【参考】数式用!$A$3:$B$58, 2, FALSE), "")</f>
        <v/>
      </c>
      <c r="AA446" s="159"/>
      <c r="AC446" s="129" t="e">
        <f>VLOOKUP(Y446,【参考】数式用!$A$3:$O$58,15,FALSE)</f>
        <v>#N/A</v>
      </c>
    </row>
    <row r="447" spans="1:29" ht="33.950000000000003" customHeight="1">
      <c r="A447" s="133"/>
      <c r="B447" s="486">
        <f t="shared" si="6"/>
        <v>403</v>
      </c>
      <c r="C447" s="509"/>
      <c r="D447" s="510"/>
      <c r="E447" s="510"/>
      <c r="F447" s="510"/>
      <c r="G447" s="510"/>
      <c r="H447" s="510"/>
      <c r="I447" s="510"/>
      <c r="J447" s="510"/>
      <c r="K447" s="510"/>
      <c r="L447" s="511"/>
      <c r="M447" s="512"/>
      <c r="N447" s="513"/>
      <c r="O447" s="513"/>
      <c r="P447" s="513"/>
      <c r="Q447" s="514"/>
      <c r="R447" s="515"/>
      <c r="S447" s="515"/>
      <c r="T447" s="515"/>
      <c r="U447" s="515"/>
      <c r="V447" s="515"/>
      <c r="W447" s="418"/>
      <c r="X447" s="419"/>
      <c r="Y447" s="421"/>
      <c r="Z447" s="158" t="str">
        <f>IFERROR(VLOOKUP(Y447,【参考】数式用!$A$3:$B$58, 2, FALSE), "")</f>
        <v/>
      </c>
      <c r="AA447" s="159"/>
      <c r="AC447" s="129" t="e">
        <f>VLOOKUP(Y447,【参考】数式用!$A$3:$O$58,15,FALSE)</f>
        <v>#N/A</v>
      </c>
    </row>
    <row r="448" spans="1:29" ht="33.950000000000003" customHeight="1">
      <c r="A448" s="133"/>
      <c r="B448" s="486">
        <f t="shared" si="6"/>
        <v>404</v>
      </c>
      <c r="C448" s="509"/>
      <c r="D448" s="510"/>
      <c r="E448" s="510"/>
      <c r="F448" s="510"/>
      <c r="G448" s="510"/>
      <c r="H448" s="510"/>
      <c r="I448" s="510"/>
      <c r="J448" s="510"/>
      <c r="K448" s="510"/>
      <c r="L448" s="511"/>
      <c r="M448" s="512"/>
      <c r="N448" s="513"/>
      <c r="O448" s="513"/>
      <c r="P448" s="513"/>
      <c r="Q448" s="514"/>
      <c r="R448" s="515"/>
      <c r="S448" s="515"/>
      <c r="T448" s="515"/>
      <c r="U448" s="515"/>
      <c r="V448" s="515"/>
      <c r="W448" s="418"/>
      <c r="X448" s="419"/>
      <c r="Y448" s="421"/>
      <c r="Z448" s="158" t="str">
        <f>IFERROR(VLOOKUP(Y448,【参考】数式用!$A$3:$B$58, 2, FALSE), "")</f>
        <v/>
      </c>
      <c r="AA448" s="159"/>
      <c r="AC448" s="129" t="e">
        <f>VLOOKUP(Y448,【参考】数式用!$A$3:$O$58,15,FALSE)</f>
        <v>#N/A</v>
      </c>
    </row>
    <row r="449" spans="1:29" ht="33.950000000000003" customHeight="1">
      <c r="A449" s="133"/>
      <c r="B449" s="486">
        <f t="shared" si="6"/>
        <v>405</v>
      </c>
      <c r="C449" s="509"/>
      <c r="D449" s="510"/>
      <c r="E449" s="510"/>
      <c r="F449" s="510"/>
      <c r="G449" s="510"/>
      <c r="H449" s="510"/>
      <c r="I449" s="510"/>
      <c r="J449" s="510"/>
      <c r="K449" s="510"/>
      <c r="L449" s="511"/>
      <c r="M449" s="512"/>
      <c r="N449" s="513"/>
      <c r="O449" s="513"/>
      <c r="P449" s="513"/>
      <c r="Q449" s="514"/>
      <c r="R449" s="515"/>
      <c r="S449" s="515"/>
      <c r="T449" s="515"/>
      <c r="U449" s="515"/>
      <c r="V449" s="515"/>
      <c r="W449" s="418"/>
      <c r="X449" s="419"/>
      <c r="Y449" s="421"/>
      <c r="Z449" s="158" t="str">
        <f>IFERROR(VLOOKUP(Y449,【参考】数式用!$A$3:$B$58, 2, FALSE), "")</f>
        <v/>
      </c>
      <c r="AA449" s="159"/>
      <c r="AC449" s="129" t="e">
        <f>VLOOKUP(Y449,【参考】数式用!$A$3:$O$58,15,FALSE)</f>
        <v>#N/A</v>
      </c>
    </row>
    <row r="450" spans="1:29" ht="33.950000000000003" customHeight="1">
      <c r="A450" s="133"/>
      <c r="B450" s="486">
        <f t="shared" si="6"/>
        <v>406</v>
      </c>
      <c r="C450" s="509"/>
      <c r="D450" s="510"/>
      <c r="E450" s="510"/>
      <c r="F450" s="510"/>
      <c r="G450" s="510"/>
      <c r="H450" s="510"/>
      <c r="I450" s="510"/>
      <c r="J450" s="510"/>
      <c r="K450" s="510"/>
      <c r="L450" s="511"/>
      <c r="M450" s="512"/>
      <c r="N450" s="513"/>
      <c r="O450" s="513"/>
      <c r="P450" s="513"/>
      <c r="Q450" s="514"/>
      <c r="R450" s="515"/>
      <c r="S450" s="515"/>
      <c r="T450" s="515"/>
      <c r="U450" s="515"/>
      <c r="V450" s="515"/>
      <c r="W450" s="418"/>
      <c r="X450" s="419"/>
      <c r="Y450" s="421"/>
      <c r="Z450" s="158" t="str">
        <f>IFERROR(VLOOKUP(Y450,【参考】数式用!$A$3:$B$58, 2, FALSE), "")</f>
        <v/>
      </c>
      <c r="AA450" s="159"/>
      <c r="AC450" s="129" t="e">
        <f>VLOOKUP(Y450,【参考】数式用!$A$3:$O$58,15,FALSE)</f>
        <v>#N/A</v>
      </c>
    </row>
    <row r="451" spans="1:29" ht="33.950000000000003" customHeight="1">
      <c r="A451" s="133"/>
      <c r="B451" s="486">
        <f t="shared" si="6"/>
        <v>407</v>
      </c>
      <c r="C451" s="509"/>
      <c r="D451" s="510"/>
      <c r="E451" s="510"/>
      <c r="F451" s="510"/>
      <c r="G451" s="510"/>
      <c r="H451" s="510"/>
      <c r="I451" s="510"/>
      <c r="J451" s="510"/>
      <c r="K451" s="510"/>
      <c r="L451" s="511"/>
      <c r="M451" s="512"/>
      <c r="N451" s="513"/>
      <c r="O451" s="513"/>
      <c r="P451" s="513"/>
      <c r="Q451" s="514"/>
      <c r="R451" s="515"/>
      <c r="S451" s="515"/>
      <c r="T451" s="515"/>
      <c r="U451" s="515"/>
      <c r="V451" s="515"/>
      <c r="W451" s="418"/>
      <c r="X451" s="419"/>
      <c r="Y451" s="421"/>
      <c r="Z451" s="158" t="str">
        <f>IFERROR(VLOOKUP(Y451,【参考】数式用!$A$3:$B$58, 2, FALSE), "")</f>
        <v/>
      </c>
      <c r="AA451" s="159"/>
      <c r="AC451" s="129" t="e">
        <f>VLOOKUP(Y451,【参考】数式用!$A$3:$O$58,15,FALSE)</f>
        <v>#N/A</v>
      </c>
    </row>
    <row r="452" spans="1:29" ht="33.950000000000003" customHeight="1">
      <c r="A452" s="133"/>
      <c r="B452" s="486">
        <f t="shared" si="6"/>
        <v>408</v>
      </c>
      <c r="C452" s="509"/>
      <c r="D452" s="510"/>
      <c r="E452" s="510"/>
      <c r="F452" s="510"/>
      <c r="G452" s="510"/>
      <c r="H452" s="510"/>
      <c r="I452" s="510"/>
      <c r="J452" s="510"/>
      <c r="K452" s="510"/>
      <c r="L452" s="511"/>
      <c r="M452" s="512"/>
      <c r="N452" s="513"/>
      <c r="O452" s="513"/>
      <c r="P452" s="513"/>
      <c r="Q452" s="514"/>
      <c r="R452" s="515"/>
      <c r="S452" s="515"/>
      <c r="T452" s="515"/>
      <c r="U452" s="515"/>
      <c r="V452" s="515"/>
      <c r="W452" s="418"/>
      <c r="X452" s="419"/>
      <c r="Y452" s="421"/>
      <c r="Z452" s="158" t="str">
        <f>IFERROR(VLOOKUP(Y452,【参考】数式用!$A$3:$B$58, 2, FALSE), "")</f>
        <v/>
      </c>
      <c r="AA452" s="159"/>
      <c r="AC452" s="129" t="e">
        <f>VLOOKUP(Y452,【参考】数式用!$A$3:$O$58,15,FALSE)</f>
        <v>#N/A</v>
      </c>
    </row>
    <row r="453" spans="1:29" ht="33.950000000000003" customHeight="1">
      <c r="A453" s="133"/>
      <c r="B453" s="486">
        <f t="shared" si="6"/>
        <v>409</v>
      </c>
      <c r="C453" s="509"/>
      <c r="D453" s="510"/>
      <c r="E453" s="510"/>
      <c r="F453" s="510"/>
      <c r="G453" s="510"/>
      <c r="H453" s="510"/>
      <c r="I453" s="510"/>
      <c r="J453" s="510"/>
      <c r="K453" s="510"/>
      <c r="L453" s="511"/>
      <c r="M453" s="512"/>
      <c r="N453" s="513"/>
      <c r="O453" s="513"/>
      <c r="P453" s="513"/>
      <c r="Q453" s="514"/>
      <c r="R453" s="515"/>
      <c r="S453" s="515"/>
      <c r="T453" s="515"/>
      <c r="U453" s="515"/>
      <c r="V453" s="515"/>
      <c r="W453" s="418"/>
      <c r="X453" s="419"/>
      <c r="Y453" s="421"/>
      <c r="Z453" s="158" t="str">
        <f>IFERROR(VLOOKUP(Y453,【参考】数式用!$A$3:$B$58, 2, FALSE), "")</f>
        <v/>
      </c>
      <c r="AA453" s="159"/>
      <c r="AC453" s="129" t="e">
        <f>VLOOKUP(Y453,【参考】数式用!$A$3:$O$58,15,FALSE)</f>
        <v>#N/A</v>
      </c>
    </row>
    <row r="454" spans="1:29" ht="33.950000000000003" customHeight="1">
      <c r="A454" s="133"/>
      <c r="B454" s="486">
        <f t="shared" si="6"/>
        <v>410</v>
      </c>
      <c r="C454" s="509"/>
      <c r="D454" s="510"/>
      <c r="E454" s="510"/>
      <c r="F454" s="510"/>
      <c r="G454" s="510"/>
      <c r="H454" s="510"/>
      <c r="I454" s="510"/>
      <c r="J454" s="510"/>
      <c r="K454" s="510"/>
      <c r="L454" s="511"/>
      <c r="M454" s="512"/>
      <c r="N454" s="513"/>
      <c r="O454" s="513"/>
      <c r="P454" s="513"/>
      <c r="Q454" s="514"/>
      <c r="R454" s="515"/>
      <c r="S454" s="515"/>
      <c r="T454" s="515"/>
      <c r="U454" s="515"/>
      <c r="V454" s="515"/>
      <c r="W454" s="418"/>
      <c r="X454" s="419"/>
      <c r="Y454" s="421"/>
      <c r="Z454" s="158" t="str">
        <f>IFERROR(VLOOKUP(Y454,【参考】数式用!$A$3:$B$58, 2, FALSE), "")</f>
        <v/>
      </c>
      <c r="AA454" s="159"/>
      <c r="AC454" s="129" t="e">
        <f>VLOOKUP(Y454,【参考】数式用!$A$3:$O$58,15,FALSE)</f>
        <v>#N/A</v>
      </c>
    </row>
    <row r="455" spans="1:29" ht="33.950000000000003" customHeight="1">
      <c r="A455" s="133"/>
      <c r="B455" s="486">
        <f t="shared" si="6"/>
        <v>411</v>
      </c>
      <c r="C455" s="509"/>
      <c r="D455" s="510"/>
      <c r="E455" s="510"/>
      <c r="F455" s="510"/>
      <c r="G455" s="510"/>
      <c r="H455" s="510"/>
      <c r="I455" s="510"/>
      <c r="J455" s="510"/>
      <c r="K455" s="510"/>
      <c r="L455" s="511"/>
      <c r="M455" s="512"/>
      <c r="N455" s="513"/>
      <c r="O455" s="513"/>
      <c r="P455" s="513"/>
      <c r="Q455" s="514"/>
      <c r="R455" s="515"/>
      <c r="S455" s="515"/>
      <c r="T455" s="515"/>
      <c r="U455" s="515"/>
      <c r="V455" s="515"/>
      <c r="W455" s="418"/>
      <c r="X455" s="419"/>
      <c r="Y455" s="421"/>
      <c r="Z455" s="158" t="str">
        <f>IFERROR(VLOOKUP(Y455,【参考】数式用!$A$3:$B$58, 2, FALSE), "")</f>
        <v/>
      </c>
      <c r="AA455" s="159"/>
      <c r="AC455" s="129" t="e">
        <f>VLOOKUP(Y455,【参考】数式用!$A$3:$O$58,15,FALSE)</f>
        <v>#N/A</v>
      </c>
    </row>
    <row r="456" spans="1:29" ht="33.950000000000003" customHeight="1">
      <c r="A456" s="133"/>
      <c r="B456" s="486">
        <f t="shared" si="6"/>
        <v>412</v>
      </c>
      <c r="C456" s="509"/>
      <c r="D456" s="510"/>
      <c r="E456" s="510"/>
      <c r="F456" s="510"/>
      <c r="G456" s="510"/>
      <c r="H456" s="510"/>
      <c r="I456" s="510"/>
      <c r="J456" s="510"/>
      <c r="K456" s="510"/>
      <c r="L456" s="511"/>
      <c r="M456" s="512"/>
      <c r="N456" s="513"/>
      <c r="O456" s="513"/>
      <c r="P456" s="513"/>
      <c r="Q456" s="514"/>
      <c r="R456" s="515"/>
      <c r="S456" s="515"/>
      <c r="T456" s="515"/>
      <c r="U456" s="515"/>
      <c r="V456" s="515"/>
      <c r="W456" s="418"/>
      <c r="X456" s="419"/>
      <c r="Y456" s="421"/>
      <c r="Z456" s="158" t="str">
        <f>IFERROR(VLOOKUP(Y456,【参考】数式用!$A$3:$B$58, 2, FALSE), "")</f>
        <v/>
      </c>
      <c r="AA456" s="159"/>
      <c r="AC456" s="129" t="e">
        <f>VLOOKUP(Y456,【参考】数式用!$A$3:$O$58,15,FALSE)</f>
        <v>#N/A</v>
      </c>
    </row>
    <row r="457" spans="1:29" ht="33.950000000000003" customHeight="1">
      <c r="A457" s="133"/>
      <c r="B457" s="486">
        <f t="shared" si="6"/>
        <v>413</v>
      </c>
      <c r="C457" s="509"/>
      <c r="D457" s="510"/>
      <c r="E457" s="510"/>
      <c r="F457" s="510"/>
      <c r="G457" s="510"/>
      <c r="H457" s="510"/>
      <c r="I457" s="510"/>
      <c r="J457" s="510"/>
      <c r="K457" s="510"/>
      <c r="L457" s="511"/>
      <c r="M457" s="512"/>
      <c r="N457" s="513"/>
      <c r="O457" s="513"/>
      <c r="P457" s="513"/>
      <c r="Q457" s="514"/>
      <c r="R457" s="515"/>
      <c r="S457" s="515"/>
      <c r="T457" s="515"/>
      <c r="U457" s="515"/>
      <c r="V457" s="515"/>
      <c r="W457" s="418"/>
      <c r="X457" s="419"/>
      <c r="Y457" s="421"/>
      <c r="Z457" s="158" t="str">
        <f>IFERROR(VLOOKUP(Y457,【参考】数式用!$A$3:$B$58, 2, FALSE), "")</f>
        <v/>
      </c>
      <c r="AA457" s="159"/>
      <c r="AC457" s="129" t="e">
        <f>VLOOKUP(Y457,【参考】数式用!$A$3:$O$58,15,FALSE)</f>
        <v>#N/A</v>
      </c>
    </row>
    <row r="458" spans="1:29" ht="33.950000000000003" customHeight="1">
      <c r="A458" s="133"/>
      <c r="B458" s="486">
        <f t="shared" si="6"/>
        <v>414</v>
      </c>
      <c r="C458" s="509"/>
      <c r="D458" s="510"/>
      <c r="E458" s="510"/>
      <c r="F458" s="510"/>
      <c r="G458" s="510"/>
      <c r="H458" s="510"/>
      <c r="I458" s="510"/>
      <c r="J458" s="510"/>
      <c r="K458" s="510"/>
      <c r="L458" s="511"/>
      <c r="M458" s="512"/>
      <c r="N458" s="513"/>
      <c r="O458" s="513"/>
      <c r="P458" s="513"/>
      <c r="Q458" s="514"/>
      <c r="R458" s="515"/>
      <c r="S458" s="515"/>
      <c r="T458" s="515"/>
      <c r="U458" s="515"/>
      <c r="V458" s="515"/>
      <c r="W458" s="418"/>
      <c r="X458" s="419"/>
      <c r="Y458" s="421"/>
      <c r="Z458" s="158" t="str">
        <f>IFERROR(VLOOKUP(Y458,【参考】数式用!$A$3:$B$58, 2, FALSE), "")</f>
        <v/>
      </c>
      <c r="AA458" s="159"/>
      <c r="AC458" s="129" t="e">
        <f>VLOOKUP(Y458,【参考】数式用!$A$3:$O$58,15,FALSE)</f>
        <v>#N/A</v>
      </c>
    </row>
    <row r="459" spans="1:29" ht="33.950000000000003" customHeight="1">
      <c r="A459" s="133"/>
      <c r="B459" s="486">
        <f t="shared" si="6"/>
        <v>415</v>
      </c>
      <c r="C459" s="509"/>
      <c r="D459" s="510"/>
      <c r="E459" s="510"/>
      <c r="F459" s="510"/>
      <c r="G459" s="510"/>
      <c r="H459" s="510"/>
      <c r="I459" s="510"/>
      <c r="J459" s="510"/>
      <c r="K459" s="510"/>
      <c r="L459" s="511"/>
      <c r="M459" s="512"/>
      <c r="N459" s="513"/>
      <c r="O459" s="513"/>
      <c r="P459" s="513"/>
      <c r="Q459" s="514"/>
      <c r="R459" s="515"/>
      <c r="S459" s="515"/>
      <c r="T459" s="515"/>
      <c r="U459" s="515"/>
      <c r="V459" s="515"/>
      <c r="W459" s="418"/>
      <c r="X459" s="419"/>
      <c r="Y459" s="421"/>
      <c r="Z459" s="158" t="str">
        <f>IFERROR(VLOOKUP(Y459,【参考】数式用!$A$3:$B$58, 2, FALSE), "")</f>
        <v/>
      </c>
      <c r="AA459" s="159"/>
      <c r="AC459" s="129" t="e">
        <f>VLOOKUP(Y459,【参考】数式用!$A$3:$O$58,15,FALSE)</f>
        <v>#N/A</v>
      </c>
    </row>
    <row r="460" spans="1:29" ht="33.950000000000003" customHeight="1">
      <c r="A460" s="133"/>
      <c r="B460" s="486">
        <f t="shared" si="6"/>
        <v>416</v>
      </c>
      <c r="C460" s="509"/>
      <c r="D460" s="510"/>
      <c r="E460" s="510"/>
      <c r="F460" s="510"/>
      <c r="G460" s="510"/>
      <c r="H460" s="510"/>
      <c r="I460" s="510"/>
      <c r="J460" s="510"/>
      <c r="K460" s="510"/>
      <c r="L460" s="511"/>
      <c r="M460" s="512"/>
      <c r="N460" s="513"/>
      <c r="O460" s="513"/>
      <c r="P460" s="513"/>
      <c r="Q460" s="514"/>
      <c r="R460" s="515"/>
      <c r="S460" s="515"/>
      <c r="T460" s="515"/>
      <c r="U460" s="515"/>
      <c r="V460" s="515"/>
      <c r="W460" s="418"/>
      <c r="X460" s="419"/>
      <c r="Y460" s="421"/>
      <c r="Z460" s="158" t="str">
        <f>IFERROR(VLOOKUP(Y460,【参考】数式用!$A$3:$B$58, 2, FALSE), "")</f>
        <v/>
      </c>
      <c r="AA460" s="159"/>
      <c r="AC460" s="129" t="e">
        <f>VLOOKUP(Y460,【参考】数式用!$A$3:$O$58,15,FALSE)</f>
        <v>#N/A</v>
      </c>
    </row>
    <row r="461" spans="1:29" ht="33.950000000000003" customHeight="1">
      <c r="A461" s="133"/>
      <c r="B461" s="486">
        <f t="shared" si="6"/>
        <v>417</v>
      </c>
      <c r="C461" s="509"/>
      <c r="D461" s="510"/>
      <c r="E461" s="510"/>
      <c r="F461" s="510"/>
      <c r="G461" s="510"/>
      <c r="H461" s="510"/>
      <c r="I461" s="510"/>
      <c r="J461" s="510"/>
      <c r="K461" s="510"/>
      <c r="L461" s="511"/>
      <c r="M461" s="512"/>
      <c r="N461" s="513"/>
      <c r="O461" s="513"/>
      <c r="P461" s="513"/>
      <c r="Q461" s="514"/>
      <c r="R461" s="515"/>
      <c r="S461" s="515"/>
      <c r="T461" s="515"/>
      <c r="U461" s="515"/>
      <c r="V461" s="515"/>
      <c r="W461" s="418"/>
      <c r="X461" s="419"/>
      <c r="Y461" s="421"/>
      <c r="Z461" s="158" t="str">
        <f>IFERROR(VLOOKUP(Y461,【参考】数式用!$A$3:$B$58, 2, FALSE), "")</f>
        <v/>
      </c>
      <c r="AA461" s="159"/>
      <c r="AC461" s="129" t="e">
        <f>VLOOKUP(Y461,【参考】数式用!$A$3:$O$58,15,FALSE)</f>
        <v>#N/A</v>
      </c>
    </row>
    <row r="462" spans="1:29" ht="33.950000000000003" customHeight="1">
      <c r="A462" s="133"/>
      <c r="B462" s="486">
        <f t="shared" si="6"/>
        <v>418</v>
      </c>
      <c r="C462" s="509"/>
      <c r="D462" s="510"/>
      <c r="E462" s="510"/>
      <c r="F462" s="510"/>
      <c r="G462" s="510"/>
      <c r="H462" s="510"/>
      <c r="I462" s="510"/>
      <c r="J462" s="510"/>
      <c r="K462" s="510"/>
      <c r="L462" s="511"/>
      <c r="M462" s="512"/>
      <c r="N462" s="513"/>
      <c r="O462" s="513"/>
      <c r="P462" s="513"/>
      <c r="Q462" s="514"/>
      <c r="R462" s="515"/>
      <c r="S462" s="515"/>
      <c r="T462" s="515"/>
      <c r="U462" s="515"/>
      <c r="V462" s="515"/>
      <c r="W462" s="418"/>
      <c r="X462" s="419"/>
      <c r="Y462" s="421"/>
      <c r="Z462" s="158" t="str">
        <f>IFERROR(VLOOKUP(Y462,【参考】数式用!$A$3:$B$58, 2, FALSE), "")</f>
        <v/>
      </c>
      <c r="AA462" s="159"/>
      <c r="AC462" s="129" t="e">
        <f>VLOOKUP(Y462,【参考】数式用!$A$3:$O$58,15,FALSE)</f>
        <v>#N/A</v>
      </c>
    </row>
    <row r="463" spans="1:29" ht="33.950000000000003" customHeight="1">
      <c r="A463" s="133"/>
      <c r="B463" s="486">
        <f t="shared" si="6"/>
        <v>419</v>
      </c>
      <c r="C463" s="509"/>
      <c r="D463" s="510"/>
      <c r="E463" s="510"/>
      <c r="F463" s="510"/>
      <c r="G463" s="510"/>
      <c r="H463" s="510"/>
      <c r="I463" s="510"/>
      <c r="J463" s="510"/>
      <c r="K463" s="510"/>
      <c r="L463" s="511"/>
      <c r="M463" s="512"/>
      <c r="N463" s="513"/>
      <c r="O463" s="513"/>
      <c r="P463" s="513"/>
      <c r="Q463" s="514"/>
      <c r="R463" s="515"/>
      <c r="S463" s="515"/>
      <c r="T463" s="515"/>
      <c r="U463" s="515"/>
      <c r="V463" s="515"/>
      <c r="W463" s="418"/>
      <c r="X463" s="419"/>
      <c r="Y463" s="421"/>
      <c r="Z463" s="158" t="str">
        <f>IFERROR(VLOOKUP(Y463,【参考】数式用!$A$3:$B$58, 2, FALSE), "")</f>
        <v/>
      </c>
      <c r="AA463" s="159"/>
      <c r="AC463" s="129" t="e">
        <f>VLOOKUP(Y463,【参考】数式用!$A$3:$O$58,15,FALSE)</f>
        <v>#N/A</v>
      </c>
    </row>
    <row r="464" spans="1:29" ht="33.950000000000003" customHeight="1">
      <c r="A464" s="133"/>
      <c r="B464" s="486">
        <f t="shared" si="6"/>
        <v>420</v>
      </c>
      <c r="C464" s="509"/>
      <c r="D464" s="510"/>
      <c r="E464" s="510"/>
      <c r="F464" s="510"/>
      <c r="G464" s="510"/>
      <c r="H464" s="510"/>
      <c r="I464" s="510"/>
      <c r="J464" s="510"/>
      <c r="K464" s="510"/>
      <c r="L464" s="511"/>
      <c r="M464" s="512"/>
      <c r="N464" s="513"/>
      <c r="O464" s="513"/>
      <c r="P464" s="513"/>
      <c r="Q464" s="514"/>
      <c r="R464" s="515"/>
      <c r="S464" s="515"/>
      <c r="T464" s="515"/>
      <c r="U464" s="515"/>
      <c r="V464" s="515"/>
      <c r="W464" s="418"/>
      <c r="X464" s="419"/>
      <c r="Y464" s="421"/>
      <c r="Z464" s="158" t="str">
        <f>IFERROR(VLOOKUP(Y464,【参考】数式用!$A$3:$B$58, 2, FALSE), "")</f>
        <v/>
      </c>
      <c r="AA464" s="159"/>
      <c r="AC464" s="129" t="e">
        <f>VLOOKUP(Y464,【参考】数式用!$A$3:$O$58,15,FALSE)</f>
        <v>#N/A</v>
      </c>
    </row>
    <row r="465" spans="1:29" ht="33.950000000000003" customHeight="1">
      <c r="A465" s="133"/>
      <c r="B465" s="486">
        <f t="shared" si="6"/>
        <v>421</v>
      </c>
      <c r="C465" s="509"/>
      <c r="D465" s="510"/>
      <c r="E465" s="510"/>
      <c r="F465" s="510"/>
      <c r="G465" s="510"/>
      <c r="H465" s="510"/>
      <c r="I465" s="510"/>
      <c r="J465" s="510"/>
      <c r="K465" s="510"/>
      <c r="L465" s="511"/>
      <c r="M465" s="512"/>
      <c r="N465" s="513"/>
      <c r="O465" s="513"/>
      <c r="P465" s="513"/>
      <c r="Q465" s="514"/>
      <c r="R465" s="515"/>
      <c r="S465" s="515"/>
      <c r="T465" s="515"/>
      <c r="U465" s="515"/>
      <c r="V465" s="515"/>
      <c r="W465" s="418"/>
      <c r="X465" s="419"/>
      <c r="Y465" s="421"/>
      <c r="Z465" s="158" t="str">
        <f>IFERROR(VLOOKUP(Y465,【参考】数式用!$A$3:$B$58, 2, FALSE), "")</f>
        <v/>
      </c>
      <c r="AA465" s="159"/>
      <c r="AC465" s="129" t="e">
        <f>VLOOKUP(Y465,【参考】数式用!$A$3:$O$58,15,FALSE)</f>
        <v>#N/A</v>
      </c>
    </row>
    <row r="466" spans="1:29" ht="33.950000000000003" customHeight="1">
      <c r="A466" s="133"/>
      <c r="B466" s="486">
        <f t="shared" si="6"/>
        <v>422</v>
      </c>
      <c r="C466" s="509"/>
      <c r="D466" s="510"/>
      <c r="E466" s="510"/>
      <c r="F466" s="510"/>
      <c r="G466" s="510"/>
      <c r="H466" s="510"/>
      <c r="I466" s="510"/>
      <c r="J466" s="510"/>
      <c r="K466" s="510"/>
      <c r="L466" s="511"/>
      <c r="M466" s="512"/>
      <c r="N466" s="513"/>
      <c r="O466" s="513"/>
      <c r="P466" s="513"/>
      <c r="Q466" s="514"/>
      <c r="R466" s="515"/>
      <c r="S466" s="515"/>
      <c r="T466" s="515"/>
      <c r="U466" s="515"/>
      <c r="V466" s="515"/>
      <c r="W466" s="418"/>
      <c r="X466" s="419"/>
      <c r="Y466" s="421"/>
      <c r="Z466" s="158" t="str">
        <f>IFERROR(VLOOKUP(Y466,【参考】数式用!$A$3:$B$58, 2, FALSE), "")</f>
        <v/>
      </c>
      <c r="AA466" s="159"/>
      <c r="AC466" s="129" t="e">
        <f>VLOOKUP(Y466,【参考】数式用!$A$3:$O$58,15,FALSE)</f>
        <v>#N/A</v>
      </c>
    </row>
    <row r="467" spans="1:29" ht="33.950000000000003" customHeight="1">
      <c r="A467" s="133"/>
      <c r="B467" s="486">
        <f t="shared" si="6"/>
        <v>423</v>
      </c>
      <c r="C467" s="509"/>
      <c r="D467" s="510"/>
      <c r="E467" s="510"/>
      <c r="F467" s="510"/>
      <c r="G467" s="510"/>
      <c r="H467" s="510"/>
      <c r="I467" s="510"/>
      <c r="J467" s="510"/>
      <c r="K467" s="510"/>
      <c r="L467" s="511"/>
      <c r="M467" s="512"/>
      <c r="N467" s="513"/>
      <c r="O467" s="513"/>
      <c r="P467" s="513"/>
      <c r="Q467" s="514"/>
      <c r="R467" s="515"/>
      <c r="S467" s="515"/>
      <c r="T467" s="515"/>
      <c r="U467" s="515"/>
      <c r="V467" s="515"/>
      <c r="W467" s="418"/>
      <c r="X467" s="419"/>
      <c r="Y467" s="421"/>
      <c r="Z467" s="158" t="str">
        <f>IFERROR(VLOOKUP(Y467,【参考】数式用!$A$3:$B$58, 2, FALSE), "")</f>
        <v/>
      </c>
      <c r="AA467" s="159"/>
      <c r="AC467" s="129" t="e">
        <f>VLOOKUP(Y467,【参考】数式用!$A$3:$O$58,15,FALSE)</f>
        <v>#N/A</v>
      </c>
    </row>
    <row r="468" spans="1:29" ht="33.950000000000003" customHeight="1">
      <c r="A468" s="133"/>
      <c r="B468" s="486">
        <f t="shared" si="6"/>
        <v>424</v>
      </c>
      <c r="C468" s="509"/>
      <c r="D468" s="510"/>
      <c r="E468" s="510"/>
      <c r="F468" s="510"/>
      <c r="G468" s="510"/>
      <c r="H468" s="510"/>
      <c r="I468" s="510"/>
      <c r="J468" s="510"/>
      <c r="K468" s="510"/>
      <c r="L468" s="511"/>
      <c r="M468" s="512"/>
      <c r="N468" s="513"/>
      <c r="O468" s="513"/>
      <c r="P468" s="513"/>
      <c r="Q468" s="514"/>
      <c r="R468" s="515"/>
      <c r="S468" s="515"/>
      <c r="T468" s="515"/>
      <c r="U468" s="515"/>
      <c r="V468" s="515"/>
      <c r="W468" s="418"/>
      <c r="X468" s="419"/>
      <c r="Y468" s="421"/>
      <c r="Z468" s="158" t="str">
        <f>IFERROR(VLOOKUP(Y468,【参考】数式用!$A$3:$B$58, 2, FALSE), "")</f>
        <v/>
      </c>
      <c r="AA468" s="159"/>
      <c r="AC468" s="129" t="e">
        <f>VLOOKUP(Y468,【参考】数式用!$A$3:$O$58,15,FALSE)</f>
        <v>#N/A</v>
      </c>
    </row>
    <row r="469" spans="1:29" ht="33.950000000000003" customHeight="1">
      <c r="A469" s="133"/>
      <c r="B469" s="486">
        <f t="shared" si="6"/>
        <v>425</v>
      </c>
      <c r="C469" s="509"/>
      <c r="D469" s="510"/>
      <c r="E469" s="510"/>
      <c r="F469" s="510"/>
      <c r="G469" s="510"/>
      <c r="H469" s="510"/>
      <c r="I469" s="510"/>
      <c r="J469" s="510"/>
      <c r="K469" s="510"/>
      <c r="L469" s="511"/>
      <c r="M469" s="512"/>
      <c r="N469" s="513"/>
      <c r="O469" s="513"/>
      <c r="P469" s="513"/>
      <c r="Q469" s="514"/>
      <c r="R469" s="515"/>
      <c r="S469" s="515"/>
      <c r="T469" s="515"/>
      <c r="U469" s="515"/>
      <c r="V469" s="515"/>
      <c r="W469" s="418"/>
      <c r="X469" s="419"/>
      <c r="Y469" s="421"/>
      <c r="Z469" s="158" t="str">
        <f>IFERROR(VLOOKUP(Y469,【参考】数式用!$A$3:$B$58, 2, FALSE), "")</f>
        <v/>
      </c>
      <c r="AA469" s="159"/>
      <c r="AC469" s="129" t="e">
        <f>VLOOKUP(Y469,【参考】数式用!$A$3:$O$58,15,FALSE)</f>
        <v>#N/A</v>
      </c>
    </row>
    <row r="470" spans="1:29" ht="33.950000000000003" customHeight="1">
      <c r="A470" s="133"/>
      <c r="B470" s="486">
        <f t="shared" si="6"/>
        <v>426</v>
      </c>
      <c r="C470" s="509"/>
      <c r="D470" s="510"/>
      <c r="E470" s="510"/>
      <c r="F470" s="510"/>
      <c r="G470" s="510"/>
      <c r="H470" s="510"/>
      <c r="I470" s="510"/>
      <c r="J470" s="510"/>
      <c r="K470" s="510"/>
      <c r="L470" s="511"/>
      <c r="M470" s="512"/>
      <c r="N470" s="513"/>
      <c r="O470" s="513"/>
      <c r="P470" s="513"/>
      <c r="Q470" s="514"/>
      <c r="R470" s="515"/>
      <c r="S470" s="515"/>
      <c r="T470" s="515"/>
      <c r="U470" s="515"/>
      <c r="V470" s="515"/>
      <c r="W470" s="418"/>
      <c r="X470" s="419"/>
      <c r="Y470" s="421"/>
      <c r="Z470" s="158" t="str">
        <f>IFERROR(VLOOKUP(Y470,【参考】数式用!$A$3:$B$58, 2, FALSE), "")</f>
        <v/>
      </c>
      <c r="AA470" s="159"/>
      <c r="AC470" s="129" t="e">
        <f>VLOOKUP(Y470,【参考】数式用!$A$3:$O$58,15,FALSE)</f>
        <v>#N/A</v>
      </c>
    </row>
    <row r="471" spans="1:29" ht="33.950000000000003" customHeight="1">
      <c r="A471" s="133"/>
      <c r="B471" s="486">
        <f t="shared" si="6"/>
        <v>427</v>
      </c>
      <c r="C471" s="509"/>
      <c r="D471" s="510"/>
      <c r="E471" s="510"/>
      <c r="F471" s="510"/>
      <c r="G471" s="510"/>
      <c r="H471" s="510"/>
      <c r="I471" s="510"/>
      <c r="J471" s="510"/>
      <c r="K471" s="510"/>
      <c r="L471" s="511"/>
      <c r="M471" s="512"/>
      <c r="N471" s="513"/>
      <c r="O471" s="513"/>
      <c r="P471" s="513"/>
      <c r="Q471" s="514"/>
      <c r="R471" s="515"/>
      <c r="S471" s="515"/>
      <c r="T471" s="515"/>
      <c r="U471" s="515"/>
      <c r="V471" s="515"/>
      <c r="W471" s="418"/>
      <c r="X471" s="419"/>
      <c r="Y471" s="421"/>
      <c r="Z471" s="158" t="str">
        <f>IFERROR(VLOOKUP(Y471,【参考】数式用!$A$3:$B$58, 2, FALSE), "")</f>
        <v/>
      </c>
      <c r="AA471" s="159"/>
      <c r="AC471" s="129" t="e">
        <f>VLOOKUP(Y471,【参考】数式用!$A$3:$O$58,15,FALSE)</f>
        <v>#N/A</v>
      </c>
    </row>
    <row r="472" spans="1:29" ht="33.950000000000003" customHeight="1">
      <c r="A472" s="133"/>
      <c r="B472" s="486">
        <f t="shared" si="6"/>
        <v>428</v>
      </c>
      <c r="C472" s="509"/>
      <c r="D472" s="510"/>
      <c r="E472" s="510"/>
      <c r="F472" s="510"/>
      <c r="G472" s="510"/>
      <c r="H472" s="510"/>
      <c r="I472" s="510"/>
      <c r="J472" s="510"/>
      <c r="K472" s="510"/>
      <c r="L472" s="511"/>
      <c r="M472" s="512"/>
      <c r="N472" s="513"/>
      <c r="O472" s="513"/>
      <c r="P472" s="513"/>
      <c r="Q472" s="514"/>
      <c r="R472" s="515"/>
      <c r="S472" s="515"/>
      <c r="T472" s="515"/>
      <c r="U472" s="515"/>
      <c r="V472" s="515"/>
      <c r="W472" s="418"/>
      <c r="X472" s="419"/>
      <c r="Y472" s="421"/>
      <c r="Z472" s="158" t="str">
        <f>IFERROR(VLOOKUP(Y472,【参考】数式用!$A$3:$B$58, 2, FALSE), "")</f>
        <v/>
      </c>
      <c r="AA472" s="159"/>
      <c r="AC472" s="129" t="e">
        <f>VLOOKUP(Y472,【参考】数式用!$A$3:$O$58,15,FALSE)</f>
        <v>#N/A</v>
      </c>
    </row>
    <row r="473" spans="1:29" ht="33.950000000000003" customHeight="1">
      <c r="A473" s="133"/>
      <c r="B473" s="486">
        <f t="shared" si="6"/>
        <v>429</v>
      </c>
      <c r="C473" s="509"/>
      <c r="D473" s="510"/>
      <c r="E473" s="510"/>
      <c r="F473" s="510"/>
      <c r="G473" s="510"/>
      <c r="H473" s="510"/>
      <c r="I473" s="510"/>
      <c r="J473" s="510"/>
      <c r="K473" s="510"/>
      <c r="L473" s="511"/>
      <c r="M473" s="512"/>
      <c r="N473" s="513"/>
      <c r="O473" s="513"/>
      <c r="P473" s="513"/>
      <c r="Q473" s="514"/>
      <c r="R473" s="515"/>
      <c r="S473" s="515"/>
      <c r="T473" s="515"/>
      <c r="U473" s="515"/>
      <c r="V473" s="515"/>
      <c r="W473" s="418"/>
      <c r="X473" s="419"/>
      <c r="Y473" s="421"/>
      <c r="Z473" s="158" t="str">
        <f>IFERROR(VLOOKUP(Y473,【参考】数式用!$A$3:$B$58, 2, FALSE), "")</f>
        <v/>
      </c>
      <c r="AA473" s="159"/>
      <c r="AC473" s="129" t="e">
        <f>VLOOKUP(Y473,【参考】数式用!$A$3:$O$58,15,FALSE)</f>
        <v>#N/A</v>
      </c>
    </row>
    <row r="474" spans="1:29" ht="33.950000000000003" customHeight="1">
      <c r="A474" s="133"/>
      <c r="B474" s="486">
        <f t="shared" si="6"/>
        <v>430</v>
      </c>
      <c r="C474" s="509"/>
      <c r="D474" s="510"/>
      <c r="E474" s="510"/>
      <c r="F474" s="510"/>
      <c r="G474" s="510"/>
      <c r="H474" s="510"/>
      <c r="I474" s="510"/>
      <c r="J474" s="510"/>
      <c r="K474" s="510"/>
      <c r="L474" s="511"/>
      <c r="M474" s="512"/>
      <c r="N474" s="513"/>
      <c r="O474" s="513"/>
      <c r="P474" s="513"/>
      <c r="Q474" s="514"/>
      <c r="R474" s="515"/>
      <c r="S474" s="515"/>
      <c r="T474" s="515"/>
      <c r="U474" s="515"/>
      <c r="V474" s="515"/>
      <c r="W474" s="418"/>
      <c r="X474" s="419"/>
      <c r="Y474" s="421"/>
      <c r="Z474" s="158" t="str">
        <f>IFERROR(VLOOKUP(Y474,【参考】数式用!$A$3:$B$58, 2, FALSE), "")</f>
        <v/>
      </c>
      <c r="AA474" s="159"/>
      <c r="AC474" s="129" t="e">
        <f>VLOOKUP(Y474,【参考】数式用!$A$3:$O$58,15,FALSE)</f>
        <v>#N/A</v>
      </c>
    </row>
    <row r="475" spans="1:29" ht="33.950000000000003" customHeight="1">
      <c r="A475" s="133"/>
      <c r="B475" s="486">
        <f t="shared" si="6"/>
        <v>431</v>
      </c>
      <c r="C475" s="509"/>
      <c r="D475" s="510"/>
      <c r="E475" s="510"/>
      <c r="F475" s="510"/>
      <c r="G475" s="510"/>
      <c r="H475" s="510"/>
      <c r="I475" s="510"/>
      <c r="J475" s="510"/>
      <c r="K475" s="510"/>
      <c r="L475" s="511"/>
      <c r="M475" s="512"/>
      <c r="N475" s="513"/>
      <c r="O475" s="513"/>
      <c r="P475" s="513"/>
      <c r="Q475" s="514"/>
      <c r="R475" s="515"/>
      <c r="S475" s="515"/>
      <c r="T475" s="515"/>
      <c r="U475" s="515"/>
      <c r="V475" s="515"/>
      <c r="W475" s="418"/>
      <c r="X475" s="419"/>
      <c r="Y475" s="421"/>
      <c r="Z475" s="158" t="str">
        <f>IFERROR(VLOOKUP(Y475,【参考】数式用!$A$3:$B$58, 2, FALSE), "")</f>
        <v/>
      </c>
      <c r="AA475" s="159"/>
      <c r="AC475" s="129" t="e">
        <f>VLOOKUP(Y475,【参考】数式用!$A$3:$O$58,15,FALSE)</f>
        <v>#N/A</v>
      </c>
    </row>
    <row r="476" spans="1:29" ht="33.950000000000003" customHeight="1">
      <c r="A476" s="133"/>
      <c r="B476" s="486">
        <f t="shared" si="6"/>
        <v>432</v>
      </c>
      <c r="C476" s="509"/>
      <c r="D476" s="510"/>
      <c r="E476" s="510"/>
      <c r="F476" s="510"/>
      <c r="G476" s="510"/>
      <c r="H476" s="510"/>
      <c r="I476" s="510"/>
      <c r="J476" s="510"/>
      <c r="K476" s="510"/>
      <c r="L476" s="511"/>
      <c r="M476" s="512"/>
      <c r="N476" s="513"/>
      <c r="O476" s="513"/>
      <c r="P476" s="513"/>
      <c r="Q476" s="514"/>
      <c r="R476" s="515"/>
      <c r="S476" s="515"/>
      <c r="T476" s="515"/>
      <c r="U476" s="515"/>
      <c r="V476" s="515"/>
      <c r="W476" s="418"/>
      <c r="X476" s="419"/>
      <c r="Y476" s="421"/>
      <c r="Z476" s="158" t="str">
        <f>IFERROR(VLOOKUP(Y476,【参考】数式用!$A$3:$B$58, 2, FALSE), "")</f>
        <v/>
      </c>
      <c r="AA476" s="159"/>
      <c r="AC476" s="129" t="e">
        <f>VLOOKUP(Y476,【参考】数式用!$A$3:$O$58,15,FALSE)</f>
        <v>#N/A</v>
      </c>
    </row>
    <row r="477" spans="1:29" ht="33.950000000000003" customHeight="1">
      <c r="A477" s="133"/>
      <c r="B477" s="486">
        <f t="shared" si="6"/>
        <v>433</v>
      </c>
      <c r="C477" s="509"/>
      <c r="D477" s="510"/>
      <c r="E477" s="510"/>
      <c r="F477" s="510"/>
      <c r="G477" s="510"/>
      <c r="H477" s="510"/>
      <c r="I477" s="510"/>
      <c r="J477" s="510"/>
      <c r="K477" s="510"/>
      <c r="L477" s="511"/>
      <c r="M477" s="512"/>
      <c r="N477" s="513"/>
      <c r="O477" s="513"/>
      <c r="P477" s="513"/>
      <c r="Q477" s="514"/>
      <c r="R477" s="515"/>
      <c r="S477" s="515"/>
      <c r="T477" s="515"/>
      <c r="U477" s="515"/>
      <c r="V477" s="515"/>
      <c r="W477" s="418"/>
      <c r="X477" s="419"/>
      <c r="Y477" s="421"/>
      <c r="Z477" s="158" t="str">
        <f>IFERROR(VLOOKUP(Y477,【参考】数式用!$A$3:$B$58, 2, FALSE), "")</f>
        <v/>
      </c>
      <c r="AA477" s="159"/>
      <c r="AC477" s="129" t="e">
        <f>VLOOKUP(Y477,【参考】数式用!$A$3:$O$58,15,FALSE)</f>
        <v>#N/A</v>
      </c>
    </row>
    <row r="478" spans="1:29" ht="33.950000000000003" customHeight="1">
      <c r="A478" s="133"/>
      <c r="B478" s="486">
        <f t="shared" si="6"/>
        <v>434</v>
      </c>
      <c r="C478" s="509"/>
      <c r="D478" s="510"/>
      <c r="E478" s="510"/>
      <c r="F478" s="510"/>
      <c r="G478" s="510"/>
      <c r="H478" s="510"/>
      <c r="I478" s="510"/>
      <c r="J478" s="510"/>
      <c r="K478" s="510"/>
      <c r="L478" s="511"/>
      <c r="M478" s="512"/>
      <c r="N478" s="513"/>
      <c r="O478" s="513"/>
      <c r="P478" s="513"/>
      <c r="Q478" s="514"/>
      <c r="R478" s="515"/>
      <c r="S478" s="515"/>
      <c r="T478" s="515"/>
      <c r="U478" s="515"/>
      <c r="V478" s="515"/>
      <c r="W478" s="418"/>
      <c r="X478" s="419"/>
      <c r="Y478" s="421"/>
      <c r="Z478" s="158" t="str">
        <f>IFERROR(VLOOKUP(Y478,【参考】数式用!$A$3:$B$58, 2, FALSE), "")</f>
        <v/>
      </c>
      <c r="AA478" s="159"/>
      <c r="AC478" s="129" t="e">
        <f>VLOOKUP(Y478,【参考】数式用!$A$3:$O$58,15,FALSE)</f>
        <v>#N/A</v>
      </c>
    </row>
    <row r="479" spans="1:29" ht="33.950000000000003" customHeight="1">
      <c r="A479" s="133"/>
      <c r="B479" s="486">
        <f t="shared" si="6"/>
        <v>435</v>
      </c>
      <c r="C479" s="509"/>
      <c r="D479" s="510"/>
      <c r="E479" s="510"/>
      <c r="F479" s="510"/>
      <c r="G479" s="510"/>
      <c r="H479" s="510"/>
      <c r="I479" s="510"/>
      <c r="J479" s="510"/>
      <c r="K479" s="510"/>
      <c r="L479" s="511"/>
      <c r="M479" s="512"/>
      <c r="N479" s="513"/>
      <c r="O479" s="513"/>
      <c r="P479" s="513"/>
      <c r="Q479" s="514"/>
      <c r="R479" s="515"/>
      <c r="S479" s="515"/>
      <c r="T479" s="515"/>
      <c r="U479" s="515"/>
      <c r="V479" s="515"/>
      <c r="W479" s="418"/>
      <c r="X479" s="419"/>
      <c r="Y479" s="421"/>
      <c r="Z479" s="158" t="str">
        <f>IFERROR(VLOOKUP(Y479,【参考】数式用!$A$3:$B$58, 2, FALSE), "")</f>
        <v/>
      </c>
      <c r="AA479" s="159"/>
      <c r="AC479" s="129" t="e">
        <f>VLOOKUP(Y479,【参考】数式用!$A$3:$O$58,15,FALSE)</f>
        <v>#N/A</v>
      </c>
    </row>
    <row r="480" spans="1:29" ht="33.950000000000003" customHeight="1">
      <c r="A480" s="133"/>
      <c r="B480" s="486">
        <f t="shared" si="6"/>
        <v>436</v>
      </c>
      <c r="C480" s="509"/>
      <c r="D480" s="510"/>
      <c r="E480" s="510"/>
      <c r="F480" s="510"/>
      <c r="G480" s="510"/>
      <c r="H480" s="510"/>
      <c r="I480" s="510"/>
      <c r="J480" s="510"/>
      <c r="K480" s="510"/>
      <c r="L480" s="511"/>
      <c r="M480" s="512"/>
      <c r="N480" s="513"/>
      <c r="O480" s="513"/>
      <c r="P480" s="513"/>
      <c r="Q480" s="514"/>
      <c r="R480" s="515"/>
      <c r="S480" s="515"/>
      <c r="T480" s="515"/>
      <c r="U480" s="515"/>
      <c r="V480" s="515"/>
      <c r="W480" s="418"/>
      <c r="X480" s="419"/>
      <c r="Y480" s="421"/>
      <c r="Z480" s="158" t="str">
        <f>IFERROR(VLOOKUP(Y480,【参考】数式用!$A$3:$B$58, 2, FALSE), "")</f>
        <v/>
      </c>
      <c r="AA480" s="159"/>
      <c r="AC480" s="129" t="e">
        <f>VLOOKUP(Y480,【参考】数式用!$A$3:$O$58,15,FALSE)</f>
        <v>#N/A</v>
      </c>
    </row>
    <row r="481" spans="1:29" ht="33.950000000000003" customHeight="1">
      <c r="A481" s="133"/>
      <c r="B481" s="486">
        <f t="shared" si="6"/>
        <v>437</v>
      </c>
      <c r="C481" s="509"/>
      <c r="D481" s="510"/>
      <c r="E481" s="510"/>
      <c r="F481" s="510"/>
      <c r="G481" s="510"/>
      <c r="H481" s="510"/>
      <c r="I481" s="510"/>
      <c r="J481" s="510"/>
      <c r="K481" s="510"/>
      <c r="L481" s="511"/>
      <c r="M481" s="512"/>
      <c r="N481" s="513"/>
      <c r="O481" s="513"/>
      <c r="P481" s="513"/>
      <c r="Q481" s="514"/>
      <c r="R481" s="515"/>
      <c r="S481" s="515"/>
      <c r="T481" s="515"/>
      <c r="U481" s="515"/>
      <c r="V481" s="515"/>
      <c r="W481" s="418"/>
      <c r="X481" s="419"/>
      <c r="Y481" s="421"/>
      <c r="Z481" s="158" t="str">
        <f>IFERROR(VLOOKUP(Y481,【参考】数式用!$A$3:$B$58, 2, FALSE), "")</f>
        <v/>
      </c>
      <c r="AA481" s="159"/>
      <c r="AC481" s="129" t="e">
        <f>VLOOKUP(Y481,【参考】数式用!$A$3:$O$58,15,FALSE)</f>
        <v>#N/A</v>
      </c>
    </row>
    <row r="482" spans="1:29" ht="33.950000000000003" customHeight="1">
      <c r="A482" s="133"/>
      <c r="B482" s="486">
        <f t="shared" si="6"/>
        <v>438</v>
      </c>
      <c r="C482" s="509"/>
      <c r="D482" s="510"/>
      <c r="E482" s="510"/>
      <c r="F482" s="510"/>
      <c r="G482" s="510"/>
      <c r="H482" s="510"/>
      <c r="I482" s="510"/>
      <c r="J482" s="510"/>
      <c r="K482" s="510"/>
      <c r="L482" s="511"/>
      <c r="M482" s="512"/>
      <c r="N482" s="513"/>
      <c r="O482" s="513"/>
      <c r="P482" s="513"/>
      <c r="Q482" s="514"/>
      <c r="R482" s="515"/>
      <c r="S482" s="515"/>
      <c r="T482" s="515"/>
      <c r="U482" s="515"/>
      <c r="V482" s="515"/>
      <c r="W482" s="418"/>
      <c r="X482" s="419"/>
      <c r="Y482" s="421"/>
      <c r="Z482" s="158" t="str">
        <f>IFERROR(VLOOKUP(Y482,【参考】数式用!$A$3:$B$58, 2, FALSE), "")</f>
        <v/>
      </c>
      <c r="AA482" s="159"/>
      <c r="AC482" s="129" t="e">
        <f>VLOOKUP(Y482,【参考】数式用!$A$3:$O$58,15,FALSE)</f>
        <v>#N/A</v>
      </c>
    </row>
    <row r="483" spans="1:29" ht="33.950000000000003" customHeight="1">
      <c r="A483" s="133"/>
      <c r="B483" s="486">
        <f t="shared" si="6"/>
        <v>439</v>
      </c>
      <c r="C483" s="509"/>
      <c r="D483" s="510"/>
      <c r="E483" s="510"/>
      <c r="F483" s="510"/>
      <c r="G483" s="510"/>
      <c r="H483" s="510"/>
      <c r="I483" s="510"/>
      <c r="J483" s="510"/>
      <c r="K483" s="510"/>
      <c r="L483" s="511"/>
      <c r="M483" s="512"/>
      <c r="N483" s="513"/>
      <c r="O483" s="513"/>
      <c r="P483" s="513"/>
      <c r="Q483" s="514"/>
      <c r="R483" s="515"/>
      <c r="S483" s="515"/>
      <c r="T483" s="515"/>
      <c r="U483" s="515"/>
      <c r="V483" s="515"/>
      <c r="W483" s="418"/>
      <c r="X483" s="419"/>
      <c r="Y483" s="421"/>
      <c r="Z483" s="158" t="str">
        <f>IFERROR(VLOOKUP(Y483,【参考】数式用!$A$3:$B$58, 2, FALSE), "")</f>
        <v/>
      </c>
      <c r="AA483" s="159"/>
      <c r="AC483" s="129" t="e">
        <f>VLOOKUP(Y483,【参考】数式用!$A$3:$O$58,15,FALSE)</f>
        <v>#N/A</v>
      </c>
    </row>
    <row r="484" spans="1:29" ht="33.950000000000003" customHeight="1">
      <c r="A484" s="133"/>
      <c r="B484" s="486">
        <f t="shared" si="6"/>
        <v>440</v>
      </c>
      <c r="C484" s="509"/>
      <c r="D484" s="510"/>
      <c r="E484" s="510"/>
      <c r="F484" s="510"/>
      <c r="G484" s="510"/>
      <c r="H484" s="510"/>
      <c r="I484" s="510"/>
      <c r="J484" s="510"/>
      <c r="K484" s="510"/>
      <c r="L484" s="511"/>
      <c r="M484" s="512"/>
      <c r="N484" s="513"/>
      <c r="O484" s="513"/>
      <c r="P484" s="513"/>
      <c r="Q484" s="514"/>
      <c r="R484" s="515"/>
      <c r="S484" s="515"/>
      <c r="T484" s="515"/>
      <c r="U484" s="515"/>
      <c r="V484" s="515"/>
      <c r="W484" s="418"/>
      <c r="X484" s="419"/>
      <c r="Y484" s="421"/>
      <c r="Z484" s="158" t="str">
        <f>IFERROR(VLOOKUP(Y484,【参考】数式用!$A$3:$B$58, 2, FALSE), "")</f>
        <v/>
      </c>
      <c r="AA484" s="159"/>
      <c r="AC484" s="129" t="e">
        <f>VLOOKUP(Y484,【参考】数式用!$A$3:$O$58,15,FALSE)</f>
        <v>#N/A</v>
      </c>
    </row>
    <row r="485" spans="1:29" ht="33.950000000000003" customHeight="1">
      <c r="A485" s="133"/>
      <c r="B485" s="486">
        <f t="shared" si="6"/>
        <v>441</v>
      </c>
      <c r="C485" s="509"/>
      <c r="D485" s="510"/>
      <c r="E485" s="510"/>
      <c r="F485" s="510"/>
      <c r="G485" s="510"/>
      <c r="H485" s="510"/>
      <c r="I485" s="510"/>
      <c r="J485" s="510"/>
      <c r="K485" s="510"/>
      <c r="L485" s="511"/>
      <c r="M485" s="512"/>
      <c r="N485" s="513"/>
      <c r="O485" s="513"/>
      <c r="P485" s="513"/>
      <c r="Q485" s="514"/>
      <c r="R485" s="515"/>
      <c r="S485" s="515"/>
      <c r="T485" s="515"/>
      <c r="U485" s="515"/>
      <c r="V485" s="515"/>
      <c r="W485" s="418"/>
      <c r="X485" s="419"/>
      <c r="Y485" s="421"/>
      <c r="Z485" s="158" t="str">
        <f>IFERROR(VLOOKUP(Y485,【参考】数式用!$A$3:$B$58, 2, FALSE), "")</f>
        <v/>
      </c>
      <c r="AA485" s="159"/>
      <c r="AC485" s="129" t="e">
        <f>VLOOKUP(Y485,【参考】数式用!$A$3:$O$58,15,FALSE)</f>
        <v>#N/A</v>
      </c>
    </row>
    <row r="486" spans="1:29" ht="33.950000000000003" customHeight="1">
      <c r="A486" s="133"/>
      <c r="B486" s="486">
        <f t="shared" si="6"/>
        <v>442</v>
      </c>
      <c r="C486" s="509"/>
      <c r="D486" s="510"/>
      <c r="E486" s="510"/>
      <c r="F486" s="510"/>
      <c r="G486" s="510"/>
      <c r="H486" s="510"/>
      <c r="I486" s="510"/>
      <c r="J486" s="510"/>
      <c r="K486" s="510"/>
      <c r="L486" s="511"/>
      <c r="M486" s="512"/>
      <c r="N486" s="513"/>
      <c r="O486" s="513"/>
      <c r="P486" s="513"/>
      <c r="Q486" s="514"/>
      <c r="R486" s="515"/>
      <c r="S486" s="515"/>
      <c r="T486" s="515"/>
      <c r="U486" s="515"/>
      <c r="V486" s="515"/>
      <c r="W486" s="418"/>
      <c r="X486" s="419"/>
      <c r="Y486" s="421"/>
      <c r="Z486" s="158" t="str">
        <f>IFERROR(VLOOKUP(Y486,【参考】数式用!$A$3:$B$58, 2, FALSE), "")</f>
        <v/>
      </c>
      <c r="AA486" s="159"/>
      <c r="AC486" s="129" t="e">
        <f>VLOOKUP(Y486,【参考】数式用!$A$3:$O$58,15,FALSE)</f>
        <v>#N/A</v>
      </c>
    </row>
    <row r="487" spans="1:29" ht="33.950000000000003" customHeight="1">
      <c r="A487" s="133"/>
      <c r="B487" s="486">
        <f t="shared" si="6"/>
        <v>443</v>
      </c>
      <c r="C487" s="509"/>
      <c r="D487" s="510"/>
      <c r="E487" s="510"/>
      <c r="F487" s="510"/>
      <c r="G487" s="510"/>
      <c r="H487" s="510"/>
      <c r="I487" s="510"/>
      <c r="J487" s="510"/>
      <c r="K487" s="510"/>
      <c r="L487" s="511"/>
      <c r="M487" s="512"/>
      <c r="N487" s="513"/>
      <c r="O487" s="513"/>
      <c r="P487" s="513"/>
      <c r="Q487" s="514"/>
      <c r="R487" s="515"/>
      <c r="S487" s="515"/>
      <c r="T487" s="515"/>
      <c r="U487" s="515"/>
      <c r="V487" s="515"/>
      <c r="W487" s="418"/>
      <c r="X487" s="419"/>
      <c r="Y487" s="421"/>
      <c r="Z487" s="158" t="str">
        <f>IFERROR(VLOOKUP(Y487,【参考】数式用!$A$3:$B$58, 2, FALSE), "")</f>
        <v/>
      </c>
      <c r="AA487" s="159"/>
      <c r="AC487" s="129" t="e">
        <f>VLOOKUP(Y487,【参考】数式用!$A$3:$O$58,15,FALSE)</f>
        <v>#N/A</v>
      </c>
    </row>
    <row r="488" spans="1:29" ht="33.950000000000003" customHeight="1">
      <c r="A488" s="133"/>
      <c r="B488" s="486">
        <f t="shared" si="6"/>
        <v>444</v>
      </c>
      <c r="C488" s="509"/>
      <c r="D488" s="510"/>
      <c r="E488" s="510"/>
      <c r="F488" s="510"/>
      <c r="G488" s="510"/>
      <c r="H488" s="510"/>
      <c r="I488" s="510"/>
      <c r="J488" s="510"/>
      <c r="K488" s="510"/>
      <c r="L488" s="511"/>
      <c r="M488" s="512"/>
      <c r="N488" s="513"/>
      <c r="O488" s="513"/>
      <c r="P488" s="513"/>
      <c r="Q488" s="514"/>
      <c r="R488" s="515"/>
      <c r="S488" s="515"/>
      <c r="T488" s="515"/>
      <c r="U488" s="515"/>
      <c r="V488" s="515"/>
      <c r="W488" s="418"/>
      <c r="X488" s="419"/>
      <c r="Y488" s="421"/>
      <c r="Z488" s="158" t="str">
        <f>IFERROR(VLOOKUP(Y488,【参考】数式用!$A$3:$B$58, 2, FALSE), "")</f>
        <v/>
      </c>
      <c r="AA488" s="159"/>
      <c r="AC488" s="129" t="e">
        <f>VLOOKUP(Y488,【参考】数式用!$A$3:$O$58,15,FALSE)</f>
        <v>#N/A</v>
      </c>
    </row>
    <row r="489" spans="1:29" ht="33.950000000000003" customHeight="1">
      <c r="A489" s="133"/>
      <c r="B489" s="486">
        <f t="shared" si="6"/>
        <v>445</v>
      </c>
      <c r="C489" s="509"/>
      <c r="D489" s="510"/>
      <c r="E489" s="510"/>
      <c r="F489" s="510"/>
      <c r="G489" s="510"/>
      <c r="H489" s="510"/>
      <c r="I489" s="510"/>
      <c r="J489" s="510"/>
      <c r="K489" s="510"/>
      <c r="L489" s="511"/>
      <c r="M489" s="512"/>
      <c r="N489" s="513"/>
      <c r="O489" s="513"/>
      <c r="P489" s="513"/>
      <c r="Q489" s="514"/>
      <c r="R489" s="515"/>
      <c r="S489" s="515"/>
      <c r="T489" s="515"/>
      <c r="U489" s="515"/>
      <c r="V489" s="515"/>
      <c r="W489" s="418"/>
      <c r="X489" s="419"/>
      <c r="Y489" s="421"/>
      <c r="Z489" s="158" t="str">
        <f>IFERROR(VLOOKUP(Y489,【参考】数式用!$A$3:$B$58, 2, FALSE), "")</f>
        <v/>
      </c>
      <c r="AA489" s="159"/>
      <c r="AC489" s="129" t="e">
        <f>VLOOKUP(Y489,【参考】数式用!$A$3:$O$58,15,FALSE)</f>
        <v>#N/A</v>
      </c>
    </row>
    <row r="490" spans="1:29" ht="33.950000000000003" customHeight="1">
      <c r="A490" s="133"/>
      <c r="B490" s="486">
        <f t="shared" si="6"/>
        <v>446</v>
      </c>
      <c r="C490" s="509"/>
      <c r="D490" s="510"/>
      <c r="E490" s="510"/>
      <c r="F490" s="510"/>
      <c r="G490" s="510"/>
      <c r="H490" s="510"/>
      <c r="I490" s="510"/>
      <c r="J490" s="510"/>
      <c r="K490" s="510"/>
      <c r="L490" s="511"/>
      <c r="M490" s="512"/>
      <c r="N490" s="513"/>
      <c r="O490" s="513"/>
      <c r="P490" s="513"/>
      <c r="Q490" s="514"/>
      <c r="R490" s="515"/>
      <c r="S490" s="515"/>
      <c r="T490" s="515"/>
      <c r="U490" s="515"/>
      <c r="V490" s="515"/>
      <c r="W490" s="418"/>
      <c r="X490" s="419"/>
      <c r="Y490" s="421"/>
      <c r="Z490" s="158" t="str">
        <f>IFERROR(VLOOKUP(Y490,【参考】数式用!$A$3:$B$58, 2, FALSE), "")</f>
        <v/>
      </c>
      <c r="AA490" s="159"/>
      <c r="AC490" s="129" t="e">
        <f>VLOOKUP(Y490,【参考】数式用!$A$3:$O$58,15,FALSE)</f>
        <v>#N/A</v>
      </c>
    </row>
    <row r="491" spans="1:29" ht="33.950000000000003" customHeight="1">
      <c r="A491" s="133"/>
      <c r="B491" s="486">
        <f t="shared" si="6"/>
        <v>447</v>
      </c>
      <c r="C491" s="509"/>
      <c r="D491" s="510"/>
      <c r="E491" s="510"/>
      <c r="F491" s="510"/>
      <c r="G491" s="510"/>
      <c r="H491" s="510"/>
      <c r="I491" s="510"/>
      <c r="J491" s="510"/>
      <c r="K491" s="510"/>
      <c r="L491" s="511"/>
      <c r="M491" s="512"/>
      <c r="N491" s="513"/>
      <c r="O491" s="513"/>
      <c r="P491" s="513"/>
      <c r="Q491" s="514"/>
      <c r="R491" s="515"/>
      <c r="S491" s="515"/>
      <c r="T491" s="515"/>
      <c r="U491" s="515"/>
      <c r="V491" s="515"/>
      <c r="W491" s="418"/>
      <c r="X491" s="419"/>
      <c r="Y491" s="421"/>
      <c r="Z491" s="158" t="str">
        <f>IFERROR(VLOOKUP(Y491,【参考】数式用!$A$3:$B$58, 2, FALSE), "")</f>
        <v/>
      </c>
      <c r="AA491" s="159"/>
      <c r="AC491" s="129" t="e">
        <f>VLOOKUP(Y491,【参考】数式用!$A$3:$O$58,15,FALSE)</f>
        <v>#N/A</v>
      </c>
    </row>
    <row r="492" spans="1:29" ht="33.950000000000003" customHeight="1">
      <c r="A492" s="133"/>
      <c r="B492" s="486">
        <f t="shared" si="6"/>
        <v>448</v>
      </c>
      <c r="C492" s="509"/>
      <c r="D492" s="510"/>
      <c r="E492" s="510"/>
      <c r="F492" s="510"/>
      <c r="G492" s="510"/>
      <c r="H492" s="510"/>
      <c r="I492" s="510"/>
      <c r="J492" s="510"/>
      <c r="K492" s="510"/>
      <c r="L492" s="511"/>
      <c r="M492" s="512"/>
      <c r="N492" s="513"/>
      <c r="O492" s="513"/>
      <c r="P492" s="513"/>
      <c r="Q492" s="514"/>
      <c r="R492" s="515"/>
      <c r="S492" s="515"/>
      <c r="T492" s="515"/>
      <c r="U492" s="515"/>
      <c r="V492" s="515"/>
      <c r="W492" s="418"/>
      <c r="X492" s="419"/>
      <c r="Y492" s="421"/>
      <c r="Z492" s="158" t="str">
        <f>IFERROR(VLOOKUP(Y492,【参考】数式用!$A$3:$B$58, 2, FALSE), "")</f>
        <v/>
      </c>
      <c r="AA492" s="159"/>
      <c r="AC492" s="129" t="e">
        <f>VLOOKUP(Y492,【参考】数式用!$A$3:$O$58,15,FALSE)</f>
        <v>#N/A</v>
      </c>
    </row>
    <row r="493" spans="1:29" ht="33.950000000000003" customHeight="1">
      <c r="A493" s="133"/>
      <c r="B493" s="486">
        <f t="shared" si="6"/>
        <v>449</v>
      </c>
      <c r="C493" s="509"/>
      <c r="D493" s="510"/>
      <c r="E493" s="510"/>
      <c r="F493" s="510"/>
      <c r="G493" s="510"/>
      <c r="H493" s="510"/>
      <c r="I493" s="510"/>
      <c r="J493" s="510"/>
      <c r="K493" s="510"/>
      <c r="L493" s="511"/>
      <c r="M493" s="512"/>
      <c r="N493" s="513"/>
      <c r="O493" s="513"/>
      <c r="P493" s="513"/>
      <c r="Q493" s="514"/>
      <c r="R493" s="515"/>
      <c r="S493" s="515"/>
      <c r="T493" s="515"/>
      <c r="U493" s="515"/>
      <c r="V493" s="515"/>
      <c r="W493" s="418"/>
      <c r="X493" s="419"/>
      <c r="Y493" s="421"/>
      <c r="Z493" s="158" t="str">
        <f>IFERROR(VLOOKUP(Y493,【参考】数式用!$A$3:$B$58, 2, FALSE), "")</f>
        <v/>
      </c>
      <c r="AA493" s="159"/>
      <c r="AC493" s="129" t="e">
        <f>VLOOKUP(Y493,【参考】数式用!$A$3:$O$58,15,FALSE)</f>
        <v>#N/A</v>
      </c>
    </row>
    <row r="494" spans="1:29" ht="33.950000000000003" customHeight="1">
      <c r="A494" s="133"/>
      <c r="B494" s="486">
        <f t="shared" si="6"/>
        <v>450</v>
      </c>
      <c r="C494" s="509"/>
      <c r="D494" s="510"/>
      <c r="E494" s="510"/>
      <c r="F494" s="510"/>
      <c r="G494" s="510"/>
      <c r="H494" s="510"/>
      <c r="I494" s="510"/>
      <c r="J494" s="510"/>
      <c r="K494" s="510"/>
      <c r="L494" s="511"/>
      <c r="M494" s="512"/>
      <c r="N494" s="513"/>
      <c r="O494" s="513"/>
      <c r="P494" s="513"/>
      <c r="Q494" s="514"/>
      <c r="R494" s="515"/>
      <c r="S494" s="515"/>
      <c r="T494" s="515"/>
      <c r="U494" s="515"/>
      <c r="V494" s="515"/>
      <c r="W494" s="418"/>
      <c r="X494" s="419"/>
      <c r="Y494" s="421"/>
      <c r="Z494" s="158" t="str">
        <f>IFERROR(VLOOKUP(Y494,【参考】数式用!$A$3:$B$58, 2, FALSE), "")</f>
        <v/>
      </c>
      <c r="AA494" s="159"/>
      <c r="AC494" s="129" t="e">
        <f>VLOOKUP(Y494,【参考】数式用!$A$3:$O$58,15,FALSE)</f>
        <v>#N/A</v>
      </c>
    </row>
    <row r="495" spans="1:29" ht="33.950000000000003" customHeight="1">
      <c r="A495" s="133"/>
      <c r="B495" s="486">
        <f t="shared" ref="B495:B558" si="7">B494+1</f>
        <v>451</v>
      </c>
      <c r="C495" s="509"/>
      <c r="D495" s="510"/>
      <c r="E495" s="510"/>
      <c r="F495" s="510"/>
      <c r="G495" s="510"/>
      <c r="H495" s="510"/>
      <c r="I495" s="510"/>
      <c r="J495" s="510"/>
      <c r="K495" s="510"/>
      <c r="L495" s="511"/>
      <c r="M495" s="512"/>
      <c r="N495" s="513"/>
      <c r="O495" s="513"/>
      <c r="P495" s="513"/>
      <c r="Q495" s="514"/>
      <c r="R495" s="515"/>
      <c r="S495" s="515"/>
      <c r="T495" s="515"/>
      <c r="U495" s="515"/>
      <c r="V495" s="515"/>
      <c r="W495" s="418"/>
      <c r="X495" s="419"/>
      <c r="Y495" s="421"/>
      <c r="Z495" s="158" t="str">
        <f>IFERROR(VLOOKUP(Y495,【参考】数式用!$A$3:$B$58, 2, FALSE), "")</f>
        <v/>
      </c>
      <c r="AA495" s="159"/>
      <c r="AC495" s="129" t="e">
        <f>VLOOKUP(Y495,【参考】数式用!$A$3:$O$58,15,FALSE)</f>
        <v>#N/A</v>
      </c>
    </row>
    <row r="496" spans="1:29" ht="33.950000000000003" customHeight="1">
      <c r="A496" s="133"/>
      <c r="B496" s="486">
        <f t="shared" si="7"/>
        <v>452</v>
      </c>
      <c r="C496" s="509"/>
      <c r="D496" s="510"/>
      <c r="E496" s="510"/>
      <c r="F496" s="510"/>
      <c r="G496" s="510"/>
      <c r="H496" s="510"/>
      <c r="I496" s="510"/>
      <c r="J496" s="510"/>
      <c r="K496" s="510"/>
      <c r="L496" s="511"/>
      <c r="M496" s="512"/>
      <c r="N496" s="513"/>
      <c r="O496" s="513"/>
      <c r="P496" s="513"/>
      <c r="Q496" s="514"/>
      <c r="R496" s="515"/>
      <c r="S496" s="515"/>
      <c r="T496" s="515"/>
      <c r="U496" s="515"/>
      <c r="V496" s="515"/>
      <c r="W496" s="418"/>
      <c r="X496" s="419"/>
      <c r="Y496" s="421"/>
      <c r="Z496" s="158" t="str">
        <f>IFERROR(VLOOKUP(Y496,【参考】数式用!$A$3:$B$58, 2, FALSE), "")</f>
        <v/>
      </c>
      <c r="AA496" s="159"/>
      <c r="AC496" s="129" t="e">
        <f>VLOOKUP(Y496,【参考】数式用!$A$3:$O$58,15,FALSE)</f>
        <v>#N/A</v>
      </c>
    </row>
    <row r="497" spans="1:29" ht="33.950000000000003" customHeight="1">
      <c r="A497" s="133"/>
      <c r="B497" s="486">
        <f t="shared" si="7"/>
        <v>453</v>
      </c>
      <c r="C497" s="509"/>
      <c r="D497" s="510"/>
      <c r="E497" s="510"/>
      <c r="F497" s="510"/>
      <c r="G497" s="510"/>
      <c r="H497" s="510"/>
      <c r="I497" s="510"/>
      <c r="J497" s="510"/>
      <c r="K497" s="510"/>
      <c r="L497" s="511"/>
      <c r="M497" s="512"/>
      <c r="N497" s="513"/>
      <c r="O497" s="513"/>
      <c r="P497" s="513"/>
      <c r="Q497" s="514"/>
      <c r="R497" s="515"/>
      <c r="S497" s="515"/>
      <c r="T497" s="515"/>
      <c r="U497" s="515"/>
      <c r="V497" s="515"/>
      <c r="W497" s="418"/>
      <c r="X497" s="419"/>
      <c r="Y497" s="421"/>
      <c r="Z497" s="158" t="str">
        <f>IFERROR(VLOOKUP(Y497,【参考】数式用!$A$3:$B$58, 2, FALSE), "")</f>
        <v/>
      </c>
      <c r="AA497" s="159"/>
      <c r="AC497" s="129" t="e">
        <f>VLOOKUP(Y497,【参考】数式用!$A$3:$O$58,15,FALSE)</f>
        <v>#N/A</v>
      </c>
    </row>
    <row r="498" spans="1:29" ht="33.950000000000003" customHeight="1">
      <c r="A498" s="133"/>
      <c r="B498" s="486">
        <f t="shared" si="7"/>
        <v>454</v>
      </c>
      <c r="C498" s="509"/>
      <c r="D498" s="510"/>
      <c r="E498" s="510"/>
      <c r="F498" s="510"/>
      <c r="G498" s="510"/>
      <c r="H498" s="510"/>
      <c r="I498" s="510"/>
      <c r="J498" s="510"/>
      <c r="K498" s="510"/>
      <c r="L498" s="511"/>
      <c r="M498" s="512"/>
      <c r="N498" s="513"/>
      <c r="O498" s="513"/>
      <c r="P498" s="513"/>
      <c r="Q498" s="514"/>
      <c r="R498" s="515"/>
      <c r="S498" s="515"/>
      <c r="T498" s="515"/>
      <c r="U498" s="515"/>
      <c r="V498" s="515"/>
      <c r="W498" s="418"/>
      <c r="X498" s="419"/>
      <c r="Y498" s="421"/>
      <c r="Z498" s="158" t="str">
        <f>IFERROR(VLOOKUP(Y498,【参考】数式用!$A$3:$B$58, 2, FALSE), "")</f>
        <v/>
      </c>
      <c r="AA498" s="159"/>
      <c r="AC498" s="129" t="e">
        <f>VLOOKUP(Y498,【参考】数式用!$A$3:$O$58,15,FALSE)</f>
        <v>#N/A</v>
      </c>
    </row>
    <row r="499" spans="1:29" ht="33.950000000000003" customHeight="1">
      <c r="A499" s="133"/>
      <c r="B499" s="486">
        <f t="shared" si="7"/>
        <v>455</v>
      </c>
      <c r="C499" s="509"/>
      <c r="D499" s="510"/>
      <c r="E499" s="510"/>
      <c r="F499" s="510"/>
      <c r="G499" s="510"/>
      <c r="H499" s="510"/>
      <c r="I499" s="510"/>
      <c r="J499" s="510"/>
      <c r="K499" s="510"/>
      <c r="L499" s="511"/>
      <c r="M499" s="512"/>
      <c r="N499" s="513"/>
      <c r="O499" s="513"/>
      <c r="P499" s="513"/>
      <c r="Q499" s="514"/>
      <c r="R499" s="515"/>
      <c r="S499" s="515"/>
      <c r="T499" s="515"/>
      <c r="U499" s="515"/>
      <c r="V499" s="515"/>
      <c r="W499" s="418"/>
      <c r="X499" s="419"/>
      <c r="Y499" s="421"/>
      <c r="Z499" s="158" t="str">
        <f>IFERROR(VLOOKUP(Y499,【参考】数式用!$A$3:$B$58, 2, FALSE), "")</f>
        <v/>
      </c>
      <c r="AA499" s="159"/>
      <c r="AC499" s="129" t="e">
        <f>VLOOKUP(Y499,【参考】数式用!$A$3:$O$58,15,FALSE)</f>
        <v>#N/A</v>
      </c>
    </row>
    <row r="500" spans="1:29" ht="33.950000000000003" customHeight="1">
      <c r="A500" s="133"/>
      <c r="B500" s="486">
        <f t="shared" si="7"/>
        <v>456</v>
      </c>
      <c r="C500" s="509"/>
      <c r="D500" s="510"/>
      <c r="E500" s="510"/>
      <c r="F500" s="510"/>
      <c r="G500" s="510"/>
      <c r="H500" s="510"/>
      <c r="I500" s="510"/>
      <c r="J500" s="510"/>
      <c r="K500" s="510"/>
      <c r="L500" s="511"/>
      <c r="M500" s="512"/>
      <c r="N500" s="513"/>
      <c r="O500" s="513"/>
      <c r="P500" s="513"/>
      <c r="Q500" s="514"/>
      <c r="R500" s="515"/>
      <c r="S500" s="515"/>
      <c r="T500" s="515"/>
      <c r="U500" s="515"/>
      <c r="V500" s="515"/>
      <c r="W500" s="418"/>
      <c r="X500" s="419"/>
      <c r="Y500" s="421"/>
      <c r="Z500" s="158" t="str">
        <f>IFERROR(VLOOKUP(Y500,【参考】数式用!$A$3:$B$58, 2, FALSE), "")</f>
        <v/>
      </c>
      <c r="AA500" s="159"/>
      <c r="AC500" s="129" t="e">
        <f>VLOOKUP(Y500,【参考】数式用!$A$3:$O$58,15,FALSE)</f>
        <v>#N/A</v>
      </c>
    </row>
    <row r="501" spans="1:29" ht="33.950000000000003" customHeight="1">
      <c r="A501" s="133"/>
      <c r="B501" s="486">
        <f t="shared" si="7"/>
        <v>457</v>
      </c>
      <c r="C501" s="509"/>
      <c r="D501" s="510"/>
      <c r="E501" s="510"/>
      <c r="F501" s="510"/>
      <c r="G501" s="510"/>
      <c r="H501" s="510"/>
      <c r="I501" s="510"/>
      <c r="J501" s="510"/>
      <c r="K501" s="510"/>
      <c r="L501" s="511"/>
      <c r="M501" s="512"/>
      <c r="N501" s="513"/>
      <c r="O501" s="513"/>
      <c r="P501" s="513"/>
      <c r="Q501" s="514"/>
      <c r="R501" s="515"/>
      <c r="S501" s="515"/>
      <c r="T501" s="515"/>
      <c r="U501" s="515"/>
      <c r="V501" s="515"/>
      <c r="W501" s="418"/>
      <c r="X501" s="419"/>
      <c r="Y501" s="421"/>
      <c r="Z501" s="158" t="str">
        <f>IFERROR(VLOOKUP(Y501,【参考】数式用!$A$3:$B$58, 2, FALSE), "")</f>
        <v/>
      </c>
      <c r="AA501" s="159"/>
      <c r="AC501" s="129" t="e">
        <f>VLOOKUP(Y501,【参考】数式用!$A$3:$O$58,15,FALSE)</f>
        <v>#N/A</v>
      </c>
    </row>
    <row r="502" spans="1:29" ht="33.950000000000003" customHeight="1">
      <c r="A502" s="133"/>
      <c r="B502" s="486">
        <f t="shared" si="7"/>
        <v>458</v>
      </c>
      <c r="C502" s="509"/>
      <c r="D502" s="510"/>
      <c r="E502" s="510"/>
      <c r="F502" s="510"/>
      <c r="G502" s="510"/>
      <c r="H502" s="510"/>
      <c r="I502" s="510"/>
      <c r="J502" s="510"/>
      <c r="K502" s="510"/>
      <c r="L502" s="511"/>
      <c r="M502" s="512"/>
      <c r="N502" s="513"/>
      <c r="O502" s="513"/>
      <c r="P502" s="513"/>
      <c r="Q502" s="514"/>
      <c r="R502" s="515"/>
      <c r="S502" s="515"/>
      <c r="T502" s="515"/>
      <c r="U502" s="515"/>
      <c r="V502" s="515"/>
      <c r="W502" s="418"/>
      <c r="X502" s="419"/>
      <c r="Y502" s="421"/>
      <c r="Z502" s="158" t="str">
        <f>IFERROR(VLOOKUP(Y502,【参考】数式用!$A$3:$B$58, 2, FALSE), "")</f>
        <v/>
      </c>
      <c r="AA502" s="159"/>
      <c r="AC502" s="129" t="e">
        <f>VLOOKUP(Y502,【参考】数式用!$A$3:$O$58,15,FALSE)</f>
        <v>#N/A</v>
      </c>
    </row>
    <row r="503" spans="1:29" ht="33.950000000000003" customHeight="1">
      <c r="A503" s="133"/>
      <c r="B503" s="486">
        <f t="shared" si="7"/>
        <v>459</v>
      </c>
      <c r="C503" s="509"/>
      <c r="D503" s="510"/>
      <c r="E503" s="510"/>
      <c r="F503" s="510"/>
      <c r="G503" s="510"/>
      <c r="H503" s="510"/>
      <c r="I503" s="510"/>
      <c r="J503" s="510"/>
      <c r="K503" s="510"/>
      <c r="L503" s="511"/>
      <c r="M503" s="512"/>
      <c r="N503" s="513"/>
      <c r="O503" s="513"/>
      <c r="P503" s="513"/>
      <c r="Q503" s="514"/>
      <c r="R503" s="515"/>
      <c r="S503" s="515"/>
      <c r="T503" s="515"/>
      <c r="U503" s="515"/>
      <c r="V503" s="515"/>
      <c r="W503" s="418"/>
      <c r="X503" s="419"/>
      <c r="Y503" s="421"/>
      <c r="Z503" s="158" t="str">
        <f>IFERROR(VLOOKUP(Y503,【参考】数式用!$A$3:$B$58, 2, FALSE), "")</f>
        <v/>
      </c>
      <c r="AA503" s="159"/>
      <c r="AC503" s="129" t="e">
        <f>VLOOKUP(Y503,【参考】数式用!$A$3:$O$58,15,FALSE)</f>
        <v>#N/A</v>
      </c>
    </row>
    <row r="504" spans="1:29" ht="33.950000000000003" customHeight="1">
      <c r="A504" s="133"/>
      <c r="B504" s="486">
        <f t="shared" si="7"/>
        <v>460</v>
      </c>
      <c r="C504" s="509"/>
      <c r="D504" s="510"/>
      <c r="E504" s="510"/>
      <c r="F504" s="510"/>
      <c r="G504" s="510"/>
      <c r="H504" s="510"/>
      <c r="I504" s="510"/>
      <c r="J504" s="510"/>
      <c r="K504" s="510"/>
      <c r="L504" s="511"/>
      <c r="M504" s="512"/>
      <c r="N504" s="513"/>
      <c r="O504" s="513"/>
      <c r="P504" s="513"/>
      <c r="Q504" s="514"/>
      <c r="R504" s="515"/>
      <c r="S504" s="515"/>
      <c r="T504" s="515"/>
      <c r="U504" s="515"/>
      <c r="V504" s="515"/>
      <c r="W504" s="418"/>
      <c r="X504" s="419"/>
      <c r="Y504" s="421"/>
      <c r="Z504" s="158" t="str">
        <f>IFERROR(VLOOKUP(Y504,【参考】数式用!$A$3:$B$58, 2, FALSE), "")</f>
        <v/>
      </c>
      <c r="AA504" s="159"/>
      <c r="AC504" s="129" t="e">
        <f>VLOOKUP(Y504,【参考】数式用!$A$3:$O$58,15,FALSE)</f>
        <v>#N/A</v>
      </c>
    </row>
    <row r="505" spans="1:29" ht="33.950000000000003" customHeight="1">
      <c r="A505" s="133"/>
      <c r="B505" s="486">
        <f t="shared" si="7"/>
        <v>461</v>
      </c>
      <c r="C505" s="509"/>
      <c r="D505" s="510"/>
      <c r="E505" s="510"/>
      <c r="F505" s="510"/>
      <c r="G505" s="510"/>
      <c r="H505" s="510"/>
      <c r="I505" s="510"/>
      <c r="J505" s="510"/>
      <c r="K505" s="510"/>
      <c r="L505" s="511"/>
      <c r="M505" s="512"/>
      <c r="N505" s="513"/>
      <c r="O505" s="513"/>
      <c r="P505" s="513"/>
      <c r="Q505" s="514"/>
      <c r="R505" s="515"/>
      <c r="S505" s="515"/>
      <c r="T505" s="515"/>
      <c r="U505" s="515"/>
      <c r="V505" s="515"/>
      <c r="W505" s="418"/>
      <c r="X505" s="419"/>
      <c r="Y505" s="421"/>
      <c r="Z505" s="158" t="str">
        <f>IFERROR(VLOOKUP(Y505,【参考】数式用!$A$3:$B$58, 2, FALSE), "")</f>
        <v/>
      </c>
      <c r="AA505" s="159"/>
      <c r="AC505" s="129" t="e">
        <f>VLOOKUP(Y505,【参考】数式用!$A$3:$O$58,15,FALSE)</f>
        <v>#N/A</v>
      </c>
    </row>
    <row r="506" spans="1:29" ht="33.950000000000003" customHeight="1">
      <c r="A506" s="133"/>
      <c r="B506" s="486">
        <f t="shared" si="7"/>
        <v>462</v>
      </c>
      <c r="C506" s="509"/>
      <c r="D506" s="510"/>
      <c r="E506" s="510"/>
      <c r="F506" s="510"/>
      <c r="G506" s="510"/>
      <c r="H506" s="510"/>
      <c r="I506" s="510"/>
      <c r="J506" s="510"/>
      <c r="K506" s="510"/>
      <c r="L506" s="511"/>
      <c r="M506" s="512"/>
      <c r="N506" s="513"/>
      <c r="O506" s="513"/>
      <c r="P506" s="513"/>
      <c r="Q506" s="514"/>
      <c r="R506" s="515"/>
      <c r="S506" s="515"/>
      <c r="T506" s="515"/>
      <c r="U506" s="515"/>
      <c r="V506" s="515"/>
      <c r="W506" s="418"/>
      <c r="X506" s="419"/>
      <c r="Y506" s="421"/>
      <c r="Z506" s="158" t="str">
        <f>IFERROR(VLOOKUP(Y506,【参考】数式用!$A$3:$B$58, 2, FALSE), "")</f>
        <v/>
      </c>
      <c r="AA506" s="159"/>
      <c r="AC506" s="129" t="e">
        <f>VLOOKUP(Y506,【参考】数式用!$A$3:$O$58,15,FALSE)</f>
        <v>#N/A</v>
      </c>
    </row>
    <row r="507" spans="1:29" ht="33.950000000000003" customHeight="1">
      <c r="A507" s="133"/>
      <c r="B507" s="486">
        <f t="shared" si="7"/>
        <v>463</v>
      </c>
      <c r="C507" s="509"/>
      <c r="D507" s="510"/>
      <c r="E507" s="510"/>
      <c r="F507" s="510"/>
      <c r="G507" s="510"/>
      <c r="H507" s="510"/>
      <c r="I507" s="510"/>
      <c r="J507" s="510"/>
      <c r="K507" s="510"/>
      <c r="L507" s="511"/>
      <c r="M507" s="512"/>
      <c r="N507" s="513"/>
      <c r="O507" s="513"/>
      <c r="P507" s="513"/>
      <c r="Q507" s="514"/>
      <c r="R507" s="515"/>
      <c r="S507" s="515"/>
      <c r="T507" s="515"/>
      <c r="U507" s="515"/>
      <c r="V507" s="515"/>
      <c r="W507" s="418"/>
      <c r="X507" s="419"/>
      <c r="Y507" s="421"/>
      <c r="Z507" s="158" t="str">
        <f>IFERROR(VLOOKUP(Y507,【参考】数式用!$A$3:$B$58, 2, FALSE), "")</f>
        <v/>
      </c>
      <c r="AA507" s="159"/>
      <c r="AC507" s="129" t="e">
        <f>VLOOKUP(Y507,【参考】数式用!$A$3:$O$58,15,FALSE)</f>
        <v>#N/A</v>
      </c>
    </row>
    <row r="508" spans="1:29" ht="33.950000000000003" customHeight="1">
      <c r="A508" s="133"/>
      <c r="B508" s="486">
        <f t="shared" si="7"/>
        <v>464</v>
      </c>
      <c r="C508" s="509"/>
      <c r="D508" s="510"/>
      <c r="E508" s="510"/>
      <c r="F508" s="510"/>
      <c r="G508" s="510"/>
      <c r="H508" s="510"/>
      <c r="I508" s="510"/>
      <c r="J508" s="510"/>
      <c r="K508" s="510"/>
      <c r="L508" s="511"/>
      <c r="M508" s="512"/>
      <c r="N508" s="513"/>
      <c r="O508" s="513"/>
      <c r="P508" s="513"/>
      <c r="Q508" s="514"/>
      <c r="R508" s="515"/>
      <c r="S508" s="515"/>
      <c r="T508" s="515"/>
      <c r="U508" s="515"/>
      <c r="V508" s="515"/>
      <c r="W508" s="418"/>
      <c r="X508" s="419"/>
      <c r="Y508" s="421"/>
      <c r="Z508" s="158" t="str">
        <f>IFERROR(VLOOKUP(Y508,【参考】数式用!$A$3:$B$58, 2, FALSE), "")</f>
        <v/>
      </c>
      <c r="AA508" s="159"/>
      <c r="AC508" s="129" t="e">
        <f>VLOOKUP(Y508,【参考】数式用!$A$3:$O$58,15,FALSE)</f>
        <v>#N/A</v>
      </c>
    </row>
    <row r="509" spans="1:29" ht="33.950000000000003" customHeight="1">
      <c r="A509" s="133"/>
      <c r="B509" s="486">
        <f t="shared" si="7"/>
        <v>465</v>
      </c>
      <c r="C509" s="509"/>
      <c r="D509" s="510"/>
      <c r="E509" s="510"/>
      <c r="F509" s="510"/>
      <c r="G509" s="510"/>
      <c r="H509" s="510"/>
      <c r="I509" s="510"/>
      <c r="J509" s="510"/>
      <c r="K509" s="510"/>
      <c r="L509" s="511"/>
      <c r="M509" s="512"/>
      <c r="N509" s="513"/>
      <c r="O509" s="513"/>
      <c r="P509" s="513"/>
      <c r="Q509" s="514"/>
      <c r="R509" s="515"/>
      <c r="S509" s="515"/>
      <c r="T509" s="515"/>
      <c r="U509" s="515"/>
      <c r="V509" s="515"/>
      <c r="W509" s="418"/>
      <c r="X509" s="419"/>
      <c r="Y509" s="421"/>
      <c r="Z509" s="158" t="str">
        <f>IFERROR(VLOOKUP(Y509,【参考】数式用!$A$3:$B$58, 2, FALSE), "")</f>
        <v/>
      </c>
      <c r="AA509" s="159"/>
      <c r="AC509" s="129" t="e">
        <f>VLOOKUP(Y509,【参考】数式用!$A$3:$O$58,15,FALSE)</f>
        <v>#N/A</v>
      </c>
    </row>
    <row r="510" spans="1:29" ht="33.950000000000003" customHeight="1">
      <c r="A510" s="133"/>
      <c r="B510" s="486">
        <f t="shared" si="7"/>
        <v>466</v>
      </c>
      <c r="C510" s="509"/>
      <c r="D510" s="510"/>
      <c r="E510" s="510"/>
      <c r="F510" s="510"/>
      <c r="G510" s="510"/>
      <c r="H510" s="510"/>
      <c r="I510" s="510"/>
      <c r="J510" s="510"/>
      <c r="K510" s="510"/>
      <c r="L510" s="511"/>
      <c r="M510" s="512"/>
      <c r="N510" s="513"/>
      <c r="O510" s="513"/>
      <c r="P510" s="513"/>
      <c r="Q510" s="514"/>
      <c r="R510" s="515"/>
      <c r="S510" s="515"/>
      <c r="T510" s="515"/>
      <c r="U510" s="515"/>
      <c r="V510" s="515"/>
      <c r="W510" s="418"/>
      <c r="X510" s="419"/>
      <c r="Y510" s="421"/>
      <c r="Z510" s="158" t="str">
        <f>IFERROR(VLOOKUP(Y510,【参考】数式用!$A$3:$B$58, 2, FALSE), "")</f>
        <v/>
      </c>
      <c r="AA510" s="159"/>
      <c r="AC510" s="129" t="e">
        <f>VLOOKUP(Y510,【参考】数式用!$A$3:$O$58,15,FALSE)</f>
        <v>#N/A</v>
      </c>
    </row>
    <row r="511" spans="1:29" ht="33.950000000000003" customHeight="1">
      <c r="A511" s="133"/>
      <c r="B511" s="486">
        <f t="shared" si="7"/>
        <v>467</v>
      </c>
      <c r="C511" s="509"/>
      <c r="D511" s="510"/>
      <c r="E511" s="510"/>
      <c r="F511" s="510"/>
      <c r="G511" s="510"/>
      <c r="H511" s="510"/>
      <c r="I511" s="510"/>
      <c r="J511" s="510"/>
      <c r="K511" s="510"/>
      <c r="L511" s="511"/>
      <c r="M511" s="512"/>
      <c r="N511" s="513"/>
      <c r="O511" s="513"/>
      <c r="P511" s="513"/>
      <c r="Q511" s="514"/>
      <c r="R511" s="515"/>
      <c r="S511" s="515"/>
      <c r="T511" s="515"/>
      <c r="U511" s="515"/>
      <c r="V511" s="515"/>
      <c r="W511" s="418"/>
      <c r="X511" s="419"/>
      <c r="Y511" s="421"/>
      <c r="Z511" s="158" t="str">
        <f>IFERROR(VLOOKUP(Y511,【参考】数式用!$A$3:$B$58, 2, FALSE), "")</f>
        <v/>
      </c>
      <c r="AA511" s="159"/>
      <c r="AC511" s="129" t="e">
        <f>VLOOKUP(Y511,【参考】数式用!$A$3:$O$58,15,FALSE)</f>
        <v>#N/A</v>
      </c>
    </row>
    <row r="512" spans="1:29" ht="33.950000000000003" customHeight="1">
      <c r="A512" s="133"/>
      <c r="B512" s="486">
        <f t="shared" si="7"/>
        <v>468</v>
      </c>
      <c r="C512" s="509"/>
      <c r="D512" s="510"/>
      <c r="E512" s="510"/>
      <c r="F512" s="510"/>
      <c r="G512" s="510"/>
      <c r="H512" s="510"/>
      <c r="I512" s="510"/>
      <c r="J512" s="510"/>
      <c r="K512" s="510"/>
      <c r="L512" s="511"/>
      <c r="M512" s="512"/>
      <c r="N512" s="513"/>
      <c r="O512" s="513"/>
      <c r="P512" s="513"/>
      <c r="Q512" s="514"/>
      <c r="R512" s="515"/>
      <c r="S512" s="515"/>
      <c r="T512" s="515"/>
      <c r="U512" s="515"/>
      <c r="V512" s="515"/>
      <c r="W512" s="418"/>
      <c r="X512" s="419"/>
      <c r="Y512" s="421"/>
      <c r="Z512" s="158" t="str">
        <f>IFERROR(VLOOKUP(Y512,【参考】数式用!$A$3:$B$58, 2, FALSE), "")</f>
        <v/>
      </c>
      <c r="AA512" s="159"/>
      <c r="AC512" s="129" t="e">
        <f>VLOOKUP(Y512,【参考】数式用!$A$3:$O$58,15,FALSE)</f>
        <v>#N/A</v>
      </c>
    </row>
    <row r="513" spans="1:29" ht="33.950000000000003" customHeight="1">
      <c r="A513" s="133"/>
      <c r="B513" s="486">
        <f t="shared" si="7"/>
        <v>469</v>
      </c>
      <c r="C513" s="509"/>
      <c r="D513" s="510"/>
      <c r="E513" s="510"/>
      <c r="F513" s="510"/>
      <c r="G513" s="510"/>
      <c r="H513" s="510"/>
      <c r="I513" s="510"/>
      <c r="J513" s="510"/>
      <c r="K513" s="510"/>
      <c r="L513" s="511"/>
      <c r="M513" s="512"/>
      <c r="N513" s="513"/>
      <c r="O513" s="513"/>
      <c r="P513" s="513"/>
      <c r="Q513" s="514"/>
      <c r="R513" s="515"/>
      <c r="S513" s="515"/>
      <c r="T513" s="515"/>
      <c r="U513" s="515"/>
      <c r="V513" s="515"/>
      <c r="W513" s="418"/>
      <c r="X513" s="419"/>
      <c r="Y513" s="421"/>
      <c r="Z513" s="158" t="str">
        <f>IFERROR(VLOOKUP(Y513,【参考】数式用!$A$3:$B$58, 2, FALSE), "")</f>
        <v/>
      </c>
      <c r="AA513" s="159"/>
      <c r="AC513" s="129" t="e">
        <f>VLOOKUP(Y513,【参考】数式用!$A$3:$O$58,15,FALSE)</f>
        <v>#N/A</v>
      </c>
    </row>
    <row r="514" spans="1:29" ht="33.950000000000003" customHeight="1">
      <c r="A514" s="133"/>
      <c r="B514" s="486">
        <f t="shared" si="7"/>
        <v>470</v>
      </c>
      <c r="C514" s="509"/>
      <c r="D514" s="510"/>
      <c r="E514" s="510"/>
      <c r="F514" s="510"/>
      <c r="G514" s="510"/>
      <c r="H514" s="510"/>
      <c r="I514" s="510"/>
      <c r="J514" s="510"/>
      <c r="K514" s="510"/>
      <c r="L514" s="511"/>
      <c r="M514" s="512"/>
      <c r="N514" s="513"/>
      <c r="O514" s="513"/>
      <c r="P514" s="513"/>
      <c r="Q514" s="514"/>
      <c r="R514" s="515"/>
      <c r="S514" s="515"/>
      <c r="T514" s="515"/>
      <c r="U514" s="515"/>
      <c r="V514" s="515"/>
      <c r="W514" s="418"/>
      <c r="X514" s="419"/>
      <c r="Y514" s="421"/>
      <c r="Z514" s="158" t="str">
        <f>IFERROR(VLOOKUP(Y514,【参考】数式用!$A$3:$B$58, 2, FALSE), "")</f>
        <v/>
      </c>
      <c r="AA514" s="159"/>
      <c r="AC514" s="129" t="e">
        <f>VLOOKUP(Y514,【参考】数式用!$A$3:$O$58,15,FALSE)</f>
        <v>#N/A</v>
      </c>
    </row>
    <row r="515" spans="1:29" ht="33.950000000000003" customHeight="1">
      <c r="A515" s="133"/>
      <c r="B515" s="486">
        <f t="shared" si="7"/>
        <v>471</v>
      </c>
      <c r="C515" s="509"/>
      <c r="D515" s="510"/>
      <c r="E515" s="510"/>
      <c r="F515" s="510"/>
      <c r="G515" s="510"/>
      <c r="H515" s="510"/>
      <c r="I515" s="510"/>
      <c r="J515" s="510"/>
      <c r="K515" s="510"/>
      <c r="L515" s="511"/>
      <c r="M515" s="512"/>
      <c r="N515" s="513"/>
      <c r="O515" s="513"/>
      <c r="P515" s="513"/>
      <c r="Q515" s="514"/>
      <c r="R515" s="515"/>
      <c r="S515" s="515"/>
      <c r="T515" s="515"/>
      <c r="U515" s="515"/>
      <c r="V515" s="515"/>
      <c r="W515" s="418"/>
      <c r="X515" s="419"/>
      <c r="Y515" s="421"/>
      <c r="Z515" s="158" t="str">
        <f>IFERROR(VLOOKUP(Y515,【参考】数式用!$A$3:$B$58, 2, FALSE), "")</f>
        <v/>
      </c>
      <c r="AA515" s="159"/>
      <c r="AC515" s="129" t="e">
        <f>VLOOKUP(Y515,【参考】数式用!$A$3:$O$58,15,FALSE)</f>
        <v>#N/A</v>
      </c>
    </row>
    <row r="516" spans="1:29" ht="33.950000000000003" customHeight="1">
      <c r="A516" s="133"/>
      <c r="B516" s="486">
        <f t="shared" si="7"/>
        <v>472</v>
      </c>
      <c r="C516" s="509"/>
      <c r="D516" s="510"/>
      <c r="E516" s="510"/>
      <c r="F516" s="510"/>
      <c r="G516" s="510"/>
      <c r="H516" s="510"/>
      <c r="I516" s="510"/>
      <c r="J516" s="510"/>
      <c r="K516" s="510"/>
      <c r="L516" s="511"/>
      <c r="M516" s="512"/>
      <c r="N516" s="513"/>
      <c r="O516" s="513"/>
      <c r="P516" s="513"/>
      <c r="Q516" s="514"/>
      <c r="R516" s="515"/>
      <c r="S516" s="515"/>
      <c r="T516" s="515"/>
      <c r="U516" s="515"/>
      <c r="V516" s="515"/>
      <c r="W516" s="418"/>
      <c r="X516" s="419"/>
      <c r="Y516" s="421"/>
      <c r="Z516" s="158" t="str">
        <f>IFERROR(VLOOKUP(Y516,【参考】数式用!$A$3:$B$58, 2, FALSE), "")</f>
        <v/>
      </c>
      <c r="AA516" s="159"/>
      <c r="AC516" s="129" t="e">
        <f>VLOOKUP(Y516,【参考】数式用!$A$3:$O$58,15,FALSE)</f>
        <v>#N/A</v>
      </c>
    </row>
    <row r="517" spans="1:29" ht="33.950000000000003" customHeight="1">
      <c r="A517" s="133"/>
      <c r="B517" s="486">
        <f t="shared" si="7"/>
        <v>473</v>
      </c>
      <c r="C517" s="509"/>
      <c r="D517" s="510"/>
      <c r="E517" s="510"/>
      <c r="F517" s="510"/>
      <c r="G517" s="510"/>
      <c r="H517" s="510"/>
      <c r="I517" s="510"/>
      <c r="J517" s="510"/>
      <c r="K517" s="510"/>
      <c r="L517" s="511"/>
      <c r="M517" s="512"/>
      <c r="N517" s="513"/>
      <c r="O517" s="513"/>
      <c r="P517" s="513"/>
      <c r="Q517" s="514"/>
      <c r="R517" s="515"/>
      <c r="S517" s="515"/>
      <c r="T517" s="515"/>
      <c r="U517" s="515"/>
      <c r="V517" s="515"/>
      <c r="W517" s="418"/>
      <c r="X517" s="419"/>
      <c r="Y517" s="421"/>
      <c r="Z517" s="158" t="str">
        <f>IFERROR(VLOOKUP(Y517,【参考】数式用!$A$3:$B$58, 2, FALSE), "")</f>
        <v/>
      </c>
      <c r="AA517" s="159"/>
      <c r="AC517" s="129" t="e">
        <f>VLOOKUP(Y517,【参考】数式用!$A$3:$O$58,15,FALSE)</f>
        <v>#N/A</v>
      </c>
    </row>
    <row r="518" spans="1:29" ht="33.950000000000003" customHeight="1">
      <c r="A518" s="133"/>
      <c r="B518" s="486">
        <f t="shared" si="7"/>
        <v>474</v>
      </c>
      <c r="C518" s="509"/>
      <c r="D518" s="510"/>
      <c r="E518" s="510"/>
      <c r="F518" s="510"/>
      <c r="G518" s="510"/>
      <c r="H518" s="510"/>
      <c r="I518" s="510"/>
      <c r="J518" s="510"/>
      <c r="K518" s="510"/>
      <c r="L518" s="511"/>
      <c r="M518" s="512"/>
      <c r="N518" s="513"/>
      <c r="O518" s="513"/>
      <c r="P518" s="513"/>
      <c r="Q518" s="514"/>
      <c r="R518" s="515"/>
      <c r="S518" s="515"/>
      <c r="T518" s="515"/>
      <c r="U518" s="515"/>
      <c r="V518" s="515"/>
      <c r="W518" s="418"/>
      <c r="X518" s="419"/>
      <c r="Y518" s="421"/>
      <c r="Z518" s="158" t="str">
        <f>IFERROR(VLOOKUP(Y518,【参考】数式用!$A$3:$B$58, 2, FALSE), "")</f>
        <v/>
      </c>
      <c r="AA518" s="159"/>
      <c r="AC518" s="129" t="e">
        <f>VLOOKUP(Y518,【参考】数式用!$A$3:$O$58,15,FALSE)</f>
        <v>#N/A</v>
      </c>
    </row>
    <row r="519" spans="1:29" ht="33.950000000000003" customHeight="1">
      <c r="A519" s="133"/>
      <c r="B519" s="486">
        <f t="shared" si="7"/>
        <v>475</v>
      </c>
      <c r="C519" s="509"/>
      <c r="D519" s="510"/>
      <c r="E519" s="510"/>
      <c r="F519" s="510"/>
      <c r="G519" s="510"/>
      <c r="H519" s="510"/>
      <c r="I519" s="510"/>
      <c r="J519" s="510"/>
      <c r="K519" s="510"/>
      <c r="L519" s="511"/>
      <c r="M519" s="512"/>
      <c r="N519" s="513"/>
      <c r="O519" s="513"/>
      <c r="P519" s="513"/>
      <c r="Q519" s="514"/>
      <c r="R519" s="515"/>
      <c r="S519" s="515"/>
      <c r="T519" s="515"/>
      <c r="U519" s="515"/>
      <c r="V519" s="515"/>
      <c r="W519" s="418"/>
      <c r="X519" s="419"/>
      <c r="Y519" s="421"/>
      <c r="Z519" s="158" t="str">
        <f>IFERROR(VLOOKUP(Y519,【参考】数式用!$A$3:$B$58, 2, FALSE), "")</f>
        <v/>
      </c>
      <c r="AA519" s="159"/>
      <c r="AC519" s="129" t="e">
        <f>VLOOKUP(Y519,【参考】数式用!$A$3:$O$58,15,FALSE)</f>
        <v>#N/A</v>
      </c>
    </row>
    <row r="520" spans="1:29" ht="33.950000000000003" customHeight="1">
      <c r="A520" s="133"/>
      <c r="B520" s="486">
        <f t="shared" si="7"/>
        <v>476</v>
      </c>
      <c r="C520" s="509"/>
      <c r="D520" s="510"/>
      <c r="E520" s="510"/>
      <c r="F520" s="510"/>
      <c r="G520" s="510"/>
      <c r="H520" s="510"/>
      <c r="I520" s="510"/>
      <c r="J520" s="510"/>
      <c r="K520" s="510"/>
      <c r="L520" s="511"/>
      <c r="M520" s="512"/>
      <c r="N520" s="513"/>
      <c r="O520" s="513"/>
      <c r="P520" s="513"/>
      <c r="Q520" s="514"/>
      <c r="R520" s="515"/>
      <c r="S520" s="515"/>
      <c r="T520" s="515"/>
      <c r="U520" s="515"/>
      <c r="V520" s="515"/>
      <c r="W520" s="418"/>
      <c r="X520" s="419"/>
      <c r="Y520" s="421"/>
      <c r="Z520" s="158" t="str">
        <f>IFERROR(VLOOKUP(Y520,【参考】数式用!$A$3:$B$58, 2, FALSE), "")</f>
        <v/>
      </c>
      <c r="AA520" s="159"/>
      <c r="AC520" s="129" t="e">
        <f>VLOOKUP(Y520,【参考】数式用!$A$3:$O$58,15,FALSE)</f>
        <v>#N/A</v>
      </c>
    </row>
    <row r="521" spans="1:29" ht="33.950000000000003" customHeight="1">
      <c r="A521" s="133"/>
      <c r="B521" s="486">
        <f t="shared" si="7"/>
        <v>477</v>
      </c>
      <c r="C521" s="509"/>
      <c r="D521" s="510"/>
      <c r="E521" s="510"/>
      <c r="F521" s="510"/>
      <c r="G521" s="510"/>
      <c r="H521" s="510"/>
      <c r="I521" s="510"/>
      <c r="J521" s="510"/>
      <c r="K521" s="510"/>
      <c r="L521" s="511"/>
      <c r="M521" s="512"/>
      <c r="N521" s="513"/>
      <c r="O521" s="513"/>
      <c r="P521" s="513"/>
      <c r="Q521" s="514"/>
      <c r="R521" s="515"/>
      <c r="S521" s="515"/>
      <c r="T521" s="515"/>
      <c r="U521" s="515"/>
      <c r="V521" s="515"/>
      <c r="W521" s="418"/>
      <c r="X521" s="419"/>
      <c r="Y521" s="421"/>
      <c r="Z521" s="158" t="str">
        <f>IFERROR(VLOOKUP(Y521,【参考】数式用!$A$3:$B$58, 2, FALSE), "")</f>
        <v/>
      </c>
      <c r="AA521" s="159"/>
      <c r="AC521" s="129" t="e">
        <f>VLOOKUP(Y521,【参考】数式用!$A$3:$O$58,15,FALSE)</f>
        <v>#N/A</v>
      </c>
    </row>
    <row r="522" spans="1:29" ht="33.950000000000003" customHeight="1">
      <c r="A522" s="133"/>
      <c r="B522" s="486">
        <f t="shared" si="7"/>
        <v>478</v>
      </c>
      <c r="C522" s="509"/>
      <c r="D522" s="510"/>
      <c r="E522" s="510"/>
      <c r="F522" s="510"/>
      <c r="G522" s="510"/>
      <c r="H522" s="510"/>
      <c r="I522" s="510"/>
      <c r="J522" s="510"/>
      <c r="K522" s="510"/>
      <c r="L522" s="511"/>
      <c r="M522" s="512"/>
      <c r="N522" s="513"/>
      <c r="O522" s="513"/>
      <c r="P522" s="513"/>
      <c r="Q522" s="514"/>
      <c r="R522" s="515"/>
      <c r="S522" s="515"/>
      <c r="T522" s="515"/>
      <c r="U522" s="515"/>
      <c r="V522" s="515"/>
      <c r="W522" s="418"/>
      <c r="X522" s="419"/>
      <c r="Y522" s="421"/>
      <c r="Z522" s="158" t="str">
        <f>IFERROR(VLOOKUP(Y522,【参考】数式用!$A$3:$B$58, 2, FALSE), "")</f>
        <v/>
      </c>
      <c r="AA522" s="159"/>
      <c r="AC522" s="129" t="e">
        <f>VLOOKUP(Y522,【参考】数式用!$A$3:$O$58,15,FALSE)</f>
        <v>#N/A</v>
      </c>
    </row>
    <row r="523" spans="1:29" ht="33.950000000000003" customHeight="1">
      <c r="A523" s="133"/>
      <c r="B523" s="486">
        <f t="shared" si="7"/>
        <v>479</v>
      </c>
      <c r="C523" s="509"/>
      <c r="D523" s="510"/>
      <c r="E523" s="510"/>
      <c r="F523" s="510"/>
      <c r="G523" s="510"/>
      <c r="H523" s="510"/>
      <c r="I523" s="510"/>
      <c r="J523" s="510"/>
      <c r="K523" s="510"/>
      <c r="L523" s="511"/>
      <c r="M523" s="512"/>
      <c r="N523" s="513"/>
      <c r="O523" s="513"/>
      <c r="P523" s="513"/>
      <c r="Q523" s="514"/>
      <c r="R523" s="515"/>
      <c r="S523" s="515"/>
      <c r="T523" s="515"/>
      <c r="U523" s="515"/>
      <c r="V523" s="515"/>
      <c r="W523" s="418"/>
      <c r="X523" s="419"/>
      <c r="Y523" s="421"/>
      <c r="Z523" s="158" t="str">
        <f>IFERROR(VLOOKUP(Y523,【参考】数式用!$A$3:$B$58, 2, FALSE), "")</f>
        <v/>
      </c>
      <c r="AA523" s="159"/>
      <c r="AC523" s="129" t="e">
        <f>VLOOKUP(Y523,【参考】数式用!$A$3:$O$58,15,FALSE)</f>
        <v>#N/A</v>
      </c>
    </row>
    <row r="524" spans="1:29" ht="33.950000000000003" customHeight="1">
      <c r="A524" s="133"/>
      <c r="B524" s="486">
        <f t="shared" si="7"/>
        <v>480</v>
      </c>
      <c r="C524" s="509"/>
      <c r="D524" s="510"/>
      <c r="E524" s="510"/>
      <c r="F524" s="510"/>
      <c r="G524" s="510"/>
      <c r="H524" s="510"/>
      <c r="I524" s="510"/>
      <c r="J524" s="510"/>
      <c r="K524" s="510"/>
      <c r="L524" s="511"/>
      <c r="M524" s="512"/>
      <c r="N524" s="513"/>
      <c r="O524" s="513"/>
      <c r="P524" s="513"/>
      <c r="Q524" s="514"/>
      <c r="R524" s="515"/>
      <c r="S524" s="515"/>
      <c r="T524" s="515"/>
      <c r="U524" s="515"/>
      <c r="V524" s="515"/>
      <c r="W524" s="418"/>
      <c r="X524" s="419"/>
      <c r="Y524" s="421"/>
      <c r="Z524" s="158" t="str">
        <f>IFERROR(VLOOKUP(Y524,【参考】数式用!$A$3:$B$58, 2, FALSE), "")</f>
        <v/>
      </c>
      <c r="AA524" s="159"/>
      <c r="AC524" s="129" t="e">
        <f>VLOOKUP(Y524,【参考】数式用!$A$3:$O$58,15,FALSE)</f>
        <v>#N/A</v>
      </c>
    </row>
    <row r="525" spans="1:29" ht="33.950000000000003" customHeight="1">
      <c r="A525" s="133"/>
      <c r="B525" s="486">
        <f t="shared" si="7"/>
        <v>481</v>
      </c>
      <c r="C525" s="509"/>
      <c r="D525" s="510"/>
      <c r="E525" s="510"/>
      <c r="F525" s="510"/>
      <c r="G525" s="510"/>
      <c r="H525" s="510"/>
      <c r="I525" s="510"/>
      <c r="J525" s="510"/>
      <c r="K525" s="510"/>
      <c r="L525" s="511"/>
      <c r="M525" s="512"/>
      <c r="N525" s="513"/>
      <c r="O525" s="513"/>
      <c r="P525" s="513"/>
      <c r="Q525" s="514"/>
      <c r="R525" s="515"/>
      <c r="S525" s="515"/>
      <c r="T525" s="515"/>
      <c r="U525" s="515"/>
      <c r="V525" s="515"/>
      <c r="W525" s="418"/>
      <c r="X525" s="419"/>
      <c r="Y525" s="421"/>
      <c r="Z525" s="158" t="str">
        <f>IFERROR(VLOOKUP(Y525,【参考】数式用!$A$3:$B$58, 2, FALSE), "")</f>
        <v/>
      </c>
      <c r="AA525" s="159"/>
      <c r="AC525" s="129" t="e">
        <f>VLOOKUP(Y525,【参考】数式用!$A$3:$O$58,15,FALSE)</f>
        <v>#N/A</v>
      </c>
    </row>
    <row r="526" spans="1:29" ht="33.950000000000003" customHeight="1">
      <c r="A526" s="133"/>
      <c r="B526" s="486">
        <f t="shared" si="7"/>
        <v>482</v>
      </c>
      <c r="C526" s="509"/>
      <c r="D526" s="510"/>
      <c r="E526" s="510"/>
      <c r="F526" s="510"/>
      <c r="G526" s="510"/>
      <c r="H526" s="510"/>
      <c r="I526" s="510"/>
      <c r="J526" s="510"/>
      <c r="K526" s="510"/>
      <c r="L526" s="511"/>
      <c r="M526" s="512"/>
      <c r="N526" s="513"/>
      <c r="O526" s="513"/>
      <c r="P526" s="513"/>
      <c r="Q526" s="514"/>
      <c r="R526" s="515"/>
      <c r="S526" s="515"/>
      <c r="T526" s="515"/>
      <c r="U526" s="515"/>
      <c r="V526" s="515"/>
      <c r="W526" s="418"/>
      <c r="X526" s="419"/>
      <c r="Y526" s="421"/>
      <c r="Z526" s="158" t="str">
        <f>IFERROR(VLOOKUP(Y526,【参考】数式用!$A$3:$B$58, 2, FALSE), "")</f>
        <v/>
      </c>
      <c r="AA526" s="159"/>
      <c r="AC526" s="129" t="e">
        <f>VLOOKUP(Y526,【参考】数式用!$A$3:$O$58,15,FALSE)</f>
        <v>#N/A</v>
      </c>
    </row>
    <row r="527" spans="1:29" ht="33.950000000000003" customHeight="1">
      <c r="A527" s="133"/>
      <c r="B527" s="486">
        <f t="shared" si="7"/>
        <v>483</v>
      </c>
      <c r="C527" s="509"/>
      <c r="D527" s="510"/>
      <c r="E527" s="510"/>
      <c r="F527" s="510"/>
      <c r="G527" s="510"/>
      <c r="H527" s="510"/>
      <c r="I527" s="510"/>
      <c r="J527" s="510"/>
      <c r="K527" s="510"/>
      <c r="L527" s="511"/>
      <c r="M527" s="512"/>
      <c r="N527" s="513"/>
      <c r="O527" s="513"/>
      <c r="P527" s="513"/>
      <c r="Q527" s="514"/>
      <c r="R527" s="515"/>
      <c r="S527" s="515"/>
      <c r="T527" s="515"/>
      <c r="U527" s="515"/>
      <c r="V527" s="515"/>
      <c r="W527" s="418"/>
      <c r="X527" s="419"/>
      <c r="Y527" s="421"/>
      <c r="Z527" s="158" t="str">
        <f>IFERROR(VLOOKUP(Y527,【参考】数式用!$A$3:$B$58, 2, FALSE), "")</f>
        <v/>
      </c>
      <c r="AA527" s="159"/>
      <c r="AC527" s="129" t="e">
        <f>VLOOKUP(Y527,【参考】数式用!$A$3:$O$58,15,FALSE)</f>
        <v>#N/A</v>
      </c>
    </row>
    <row r="528" spans="1:29" ht="33.950000000000003" customHeight="1">
      <c r="A528" s="133"/>
      <c r="B528" s="486">
        <f t="shared" si="7"/>
        <v>484</v>
      </c>
      <c r="C528" s="509"/>
      <c r="D528" s="510"/>
      <c r="E528" s="510"/>
      <c r="F528" s="510"/>
      <c r="G528" s="510"/>
      <c r="H528" s="510"/>
      <c r="I528" s="510"/>
      <c r="J528" s="510"/>
      <c r="K528" s="510"/>
      <c r="L528" s="511"/>
      <c r="M528" s="512"/>
      <c r="N528" s="513"/>
      <c r="O528" s="513"/>
      <c r="P528" s="513"/>
      <c r="Q528" s="514"/>
      <c r="R528" s="515"/>
      <c r="S528" s="515"/>
      <c r="T528" s="515"/>
      <c r="U528" s="515"/>
      <c r="V528" s="515"/>
      <c r="W528" s="418"/>
      <c r="X528" s="419"/>
      <c r="Y528" s="421"/>
      <c r="Z528" s="158" t="str">
        <f>IFERROR(VLOOKUP(Y528,【参考】数式用!$A$3:$B$58, 2, FALSE), "")</f>
        <v/>
      </c>
      <c r="AA528" s="159"/>
      <c r="AC528" s="129" t="e">
        <f>VLOOKUP(Y528,【参考】数式用!$A$3:$O$58,15,FALSE)</f>
        <v>#N/A</v>
      </c>
    </row>
    <row r="529" spans="1:29" ht="33.950000000000003" customHeight="1">
      <c r="A529" s="133"/>
      <c r="B529" s="486">
        <f t="shared" si="7"/>
        <v>485</v>
      </c>
      <c r="C529" s="509"/>
      <c r="D529" s="510"/>
      <c r="E529" s="510"/>
      <c r="F529" s="510"/>
      <c r="G529" s="510"/>
      <c r="H529" s="510"/>
      <c r="I529" s="510"/>
      <c r="J529" s="510"/>
      <c r="K529" s="510"/>
      <c r="L529" s="511"/>
      <c r="M529" s="512"/>
      <c r="N529" s="513"/>
      <c r="O529" s="513"/>
      <c r="P529" s="513"/>
      <c r="Q529" s="514"/>
      <c r="R529" s="515"/>
      <c r="S529" s="515"/>
      <c r="T529" s="515"/>
      <c r="U529" s="515"/>
      <c r="V529" s="515"/>
      <c r="W529" s="418"/>
      <c r="X529" s="419"/>
      <c r="Y529" s="421"/>
      <c r="Z529" s="158" t="str">
        <f>IFERROR(VLOOKUP(Y529,【参考】数式用!$A$3:$B$58, 2, FALSE), "")</f>
        <v/>
      </c>
      <c r="AA529" s="159"/>
      <c r="AC529" s="129" t="e">
        <f>VLOOKUP(Y529,【参考】数式用!$A$3:$O$58,15,FALSE)</f>
        <v>#N/A</v>
      </c>
    </row>
    <row r="530" spans="1:29" ht="33.950000000000003" customHeight="1">
      <c r="A530" s="133"/>
      <c r="B530" s="486">
        <f t="shared" si="7"/>
        <v>486</v>
      </c>
      <c r="C530" s="509"/>
      <c r="D530" s="510"/>
      <c r="E530" s="510"/>
      <c r="F530" s="510"/>
      <c r="G530" s="510"/>
      <c r="H530" s="510"/>
      <c r="I530" s="510"/>
      <c r="J530" s="510"/>
      <c r="K530" s="510"/>
      <c r="L530" s="511"/>
      <c r="M530" s="512"/>
      <c r="N530" s="513"/>
      <c r="O530" s="513"/>
      <c r="P530" s="513"/>
      <c r="Q530" s="514"/>
      <c r="R530" s="515"/>
      <c r="S530" s="515"/>
      <c r="T530" s="515"/>
      <c r="U530" s="515"/>
      <c r="V530" s="515"/>
      <c r="W530" s="418"/>
      <c r="X530" s="419"/>
      <c r="Y530" s="421"/>
      <c r="Z530" s="158" t="str">
        <f>IFERROR(VLOOKUP(Y530,【参考】数式用!$A$3:$B$58, 2, FALSE), "")</f>
        <v/>
      </c>
      <c r="AA530" s="159"/>
      <c r="AC530" s="129" t="e">
        <f>VLOOKUP(Y530,【参考】数式用!$A$3:$O$58,15,FALSE)</f>
        <v>#N/A</v>
      </c>
    </row>
    <row r="531" spans="1:29" ht="33.950000000000003" customHeight="1">
      <c r="A531" s="133"/>
      <c r="B531" s="486">
        <f t="shared" si="7"/>
        <v>487</v>
      </c>
      <c r="C531" s="509"/>
      <c r="D531" s="510"/>
      <c r="E531" s="510"/>
      <c r="F531" s="510"/>
      <c r="G531" s="510"/>
      <c r="H531" s="510"/>
      <c r="I531" s="510"/>
      <c r="J531" s="510"/>
      <c r="K531" s="510"/>
      <c r="L531" s="511"/>
      <c r="M531" s="512"/>
      <c r="N531" s="513"/>
      <c r="O531" s="513"/>
      <c r="P531" s="513"/>
      <c r="Q531" s="514"/>
      <c r="R531" s="515"/>
      <c r="S531" s="515"/>
      <c r="T531" s="515"/>
      <c r="U531" s="515"/>
      <c r="V531" s="515"/>
      <c r="W531" s="418"/>
      <c r="X531" s="419"/>
      <c r="Y531" s="421"/>
      <c r="Z531" s="158" t="str">
        <f>IFERROR(VLOOKUP(Y531,【参考】数式用!$A$3:$B$58, 2, FALSE), "")</f>
        <v/>
      </c>
      <c r="AA531" s="159"/>
      <c r="AC531" s="129" t="e">
        <f>VLOOKUP(Y531,【参考】数式用!$A$3:$O$58,15,FALSE)</f>
        <v>#N/A</v>
      </c>
    </row>
    <row r="532" spans="1:29" ht="33.950000000000003" customHeight="1">
      <c r="A532" s="133"/>
      <c r="B532" s="486">
        <f t="shared" si="7"/>
        <v>488</v>
      </c>
      <c r="C532" s="509"/>
      <c r="D532" s="510"/>
      <c r="E532" s="510"/>
      <c r="F532" s="510"/>
      <c r="G532" s="510"/>
      <c r="H532" s="510"/>
      <c r="I532" s="510"/>
      <c r="J532" s="510"/>
      <c r="K532" s="510"/>
      <c r="L532" s="511"/>
      <c r="M532" s="512"/>
      <c r="N532" s="513"/>
      <c r="O532" s="513"/>
      <c r="P532" s="513"/>
      <c r="Q532" s="514"/>
      <c r="R532" s="515"/>
      <c r="S532" s="515"/>
      <c r="T532" s="515"/>
      <c r="U532" s="515"/>
      <c r="V532" s="515"/>
      <c r="W532" s="418"/>
      <c r="X532" s="419"/>
      <c r="Y532" s="421"/>
      <c r="Z532" s="158" t="str">
        <f>IFERROR(VLOOKUP(Y532,【参考】数式用!$A$3:$B$58, 2, FALSE), "")</f>
        <v/>
      </c>
      <c r="AA532" s="159"/>
      <c r="AC532" s="129" t="e">
        <f>VLOOKUP(Y532,【参考】数式用!$A$3:$O$58,15,FALSE)</f>
        <v>#N/A</v>
      </c>
    </row>
    <row r="533" spans="1:29" ht="33.950000000000003" customHeight="1">
      <c r="A533" s="133"/>
      <c r="B533" s="486">
        <f t="shared" si="7"/>
        <v>489</v>
      </c>
      <c r="C533" s="509"/>
      <c r="D533" s="510"/>
      <c r="E533" s="510"/>
      <c r="F533" s="510"/>
      <c r="G533" s="510"/>
      <c r="H533" s="510"/>
      <c r="I533" s="510"/>
      <c r="J533" s="510"/>
      <c r="K533" s="510"/>
      <c r="L533" s="511"/>
      <c r="M533" s="512"/>
      <c r="N533" s="513"/>
      <c r="O533" s="513"/>
      <c r="P533" s="513"/>
      <c r="Q533" s="514"/>
      <c r="R533" s="515"/>
      <c r="S533" s="515"/>
      <c r="T533" s="515"/>
      <c r="U533" s="515"/>
      <c r="V533" s="515"/>
      <c r="W533" s="418"/>
      <c r="X533" s="419"/>
      <c r="Y533" s="421"/>
      <c r="Z533" s="158" t="str">
        <f>IFERROR(VLOOKUP(Y533,【参考】数式用!$A$3:$B$58, 2, FALSE), "")</f>
        <v/>
      </c>
      <c r="AA533" s="159"/>
      <c r="AC533" s="129" t="e">
        <f>VLOOKUP(Y533,【参考】数式用!$A$3:$O$58,15,FALSE)</f>
        <v>#N/A</v>
      </c>
    </row>
    <row r="534" spans="1:29" ht="33.950000000000003" customHeight="1">
      <c r="A534" s="133"/>
      <c r="B534" s="486">
        <f t="shared" si="7"/>
        <v>490</v>
      </c>
      <c r="C534" s="509"/>
      <c r="D534" s="510"/>
      <c r="E534" s="510"/>
      <c r="F534" s="510"/>
      <c r="G534" s="510"/>
      <c r="H534" s="510"/>
      <c r="I534" s="510"/>
      <c r="J534" s="510"/>
      <c r="K534" s="510"/>
      <c r="L534" s="511"/>
      <c r="M534" s="512"/>
      <c r="N534" s="513"/>
      <c r="O534" s="513"/>
      <c r="P534" s="513"/>
      <c r="Q534" s="514"/>
      <c r="R534" s="515"/>
      <c r="S534" s="515"/>
      <c r="T534" s="515"/>
      <c r="U534" s="515"/>
      <c r="V534" s="515"/>
      <c r="W534" s="418"/>
      <c r="X534" s="419"/>
      <c r="Y534" s="421"/>
      <c r="Z534" s="158" t="str">
        <f>IFERROR(VLOOKUP(Y534,【参考】数式用!$A$3:$B$58, 2, FALSE), "")</f>
        <v/>
      </c>
      <c r="AA534" s="159"/>
      <c r="AC534" s="129" t="e">
        <f>VLOOKUP(Y534,【参考】数式用!$A$3:$O$58,15,FALSE)</f>
        <v>#N/A</v>
      </c>
    </row>
    <row r="535" spans="1:29" ht="33.950000000000003" customHeight="1">
      <c r="A535" s="133"/>
      <c r="B535" s="486">
        <f t="shared" si="7"/>
        <v>491</v>
      </c>
      <c r="C535" s="509"/>
      <c r="D535" s="510"/>
      <c r="E535" s="510"/>
      <c r="F535" s="510"/>
      <c r="G535" s="510"/>
      <c r="H535" s="510"/>
      <c r="I535" s="510"/>
      <c r="J535" s="510"/>
      <c r="K535" s="510"/>
      <c r="L535" s="511"/>
      <c r="M535" s="512"/>
      <c r="N535" s="513"/>
      <c r="O535" s="513"/>
      <c r="P535" s="513"/>
      <c r="Q535" s="514"/>
      <c r="R535" s="515"/>
      <c r="S535" s="515"/>
      <c r="T535" s="515"/>
      <c r="U535" s="515"/>
      <c r="V535" s="515"/>
      <c r="W535" s="418"/>
      <c r="X535" s="419"/>
      <c r="Y535" s="421"/>
      <c r="Z535" s="158" t="str">
        <f>IFERROR(VLOOKUP(Y535,【参考】数式用!$A$3:$B$58, 2, FALSE), "")</f>
        <v/>
      </c>
      <c r="AA535" s="159"/>
      <c r="AC535" s="129" t="e">
        <f>VLOOKUP(Y535,【参考】数式用!$A$3:$O$58,15,FALSE)</f>
        <v>#N/A</v>
      </c>
    </row>
    <row r="536" spans="1:29" ht="33.950000000000003" customHeight="1">
      <c r="A536" s="133"/>
      <c r="B536" s="486">
        <f t="shared" si="7"/>
        <v>492</v>
      </c>
      <c r="C536" s="509"/>
      <c r="D536" s="510"/>
      <c r="E536" s="510"/>
      <c r="F536" s="510"/>
      <c r="G536" s="510"/>
      <c r="H536" s="510"/>
      <c r="I536" s="510"/>
      <c r="J536" s="510"/>
      <c r="K536" s="510"/>
      <c r="L536" s="511"/>
      <c r="M536" s="512"/>
      <c r="N536" s="513"/>
      <c r="O536" s="513"/>
      <c r="P536" s="513"/>
      <c r="Q536" s="514"/>
      <c r="R536" s="515"/>
      <c r="S536" s="515"/>
      <c r="T536" s="515"/>
      <c r="U536" s="515"/>
      <c r="V536" s="515"/>
      <c r="W536" s="418"/>
      <c r="X536" s="419"/>
      <c r="Y536" s="421"/>
      <c r="Z536" s="158" t="str">
        <f>IFERROR(VLOOKUP(Y536,【参考】数式用!$A$3:$B$58, 2, FALSE), "")</f>
        <v/>
      </c>
      <c r="AA536" s="159"/>
      <c r="AC536" s="129" t="e">
        <f>VLOOKUP(Y536,【参考】数式用!$A$3:$O$58,15,FALSE)</f>
        <v>#N/A</v>
      </c>
    </row>
    <row r="537" spans="1:29" ht="33.950000000000003" customHeight="1">
      <c r="A537" s="133"/>
      <c r="B537" s="486">
        <f t="shared" si="7"/>
        <v>493</v>
      </c>
      <c r="C537" s="509"/>
      <c r="D537" s="510"/>
      <c r="E537" s="510"/>
      <c r="F537" s="510"/>
      <c r="G537" s="510"/>
      <c r="H537" s="510"/>
      <c r="I537" s="510"/>
      <c r="J537" s="510"/>
      <c r="K537" s="510"/>
      <c r="L537" s="511"/>
      <c r="M537" s="512"/>
      <c r="N537" s="513"/>
      <c r="O537" s="513"/>
      <c r="P537" s="513"/>
      <c r="Q537" s="514"/>
      <c r="R537" s="515"/>
      <c r="S537" s="515"/>
      <c r="T537" s="515"/>
      <c r="U537" s="515"/>
      <c r="V537" s="515"/>
      <c r="W537" s="418"/>
      <c r="X537" s="419"/>
      <c r="Y537" s="421"/>
      <c r="Z537" s="158" t="str">
        <f>IFERROR(VLOOKUP(Y537,【参考】数式用!$A$3:$B$58, 2, FALSE), "")</f>
        <v/>
      </c>
      <c r="AA537" s="159"/>
      <c r="AC537" s="129" t="e">
        <f>VLOOKUP(Y537,【参考】数式用!$A$3:$O$58,15,FALSE)</f>
        <v>#N/A</v>
      </c>
    </row>
    <row r="538" spans="1:29" ht="33.950000000000003" customHeight="1">
      <c r="A538" s="133"/>
      <c r="B538" s="486">
        <f t="shared" si="7"/>
        <v>494</v>
      </c>
      <c r="C538" s="509"/>
      <c r="D538" s="510"/>
      <c r="E538" s="510"/>
      <c r="F538" s="510"/>
      <c r="G538" s="510"/>
      <c r="H538" s="510"/>
      <c r="I538" s="510"/>
      <c r="J538" s="510"/>
      <c r="K538" s="510"/>
      <c r="L538" s="511"/>
      <c r="M538" s="512"/>
      <c r="N538" s="513"/>
      <c r="O538" s="513"/>
      <c r="P538" s="513"/>
      <c r="Q538" s="514"/>
      <c r="R538" s="515"/>
      <c r="S538" s="515"/>
      <c r="T538" s="515"/>
      <c r="U538" s="515"/>
      <c r="V538" s="515"/>
      <c r="W538" s="418"/>
      <c r="X538" s="419"/>
      <c r="Y538" s="421"/>
      <c r="Z538" s="158" t="str">
        <f>IFERROR(VLOOKUP(Y538,【参考】数式用!$A$3:$B$58, 2, FALSE), "")</f>
        <v/>
      </c>
      <c r="AA538" s="159"/>
      <c r="AC538" s="129" t="e">
        <f>VLOOKUP(Y538,【参考】数式用!$A$3:$O$58,15,FALSE)</f>
        <v>#N/A</v>
      </c>
    </row>
    <row r="539" spans="1:29" ht="33.950000000000003" customHeight="1">
      <c r="A539" s="133"/>
      <c r="B539" s="486">
        <f t="shared" si="7"/>
        <v>495</v>
      </c>
      <c r="C539" s="509"/>
      <c r="D539" s="510"/>
      <c r="E539" s="510"/>
      <c r="F539" s="510"/>
      <c r="G539" s="510"/>
      <c r="H539" s="510"/>
      <c r="I539" s="510"/>
      <c r="J539" s="510"/>
      <c r="K539" s="510"/>
      <c r="L539" s="511"/>
      <c r="M539" s="512"/>
      <c r="N539" s="513"/>
      <c r="O539" s="513"/>
      <c r="P539" s="513"/>
      <c r="Q539" s="514"/>
      <c r="R539" s="515"/>
      <c r="S539" s="515"/>
      <c r="T539" s="515"/>
      <c r="U539" s="515"/>
      <c r="V539" s="515"/>
      <c r="W539" s="418"/>
      <c r="X539" s="419"/>
      <c r="Y539" s="421"/>
      <c r="Z539" s="158" t="str">
        <f>IFERROR(VLOOKUP(Y539,【参考】数式用!$A$3:$B$58, 2, FALSE), "")</f>
        <v/>
      </c>
      <c r="AA539" s="159"/>
      <c r="AC539" s="129" t="e">
        <f>VLOOKUP(Y539,【参考】数式用!$A$3:$O$58,15,FALSE)</f>
        <v>#N/A</v>
      </c>
    </row>
    <row r="540" spans="1:29" ht="33.950000000000003" customHeight="1">
      <c r="A540" s="133"/>
      <c r="B540" s="486">
        <f t="shared" si="7"/>
        <v>496</v>
      </c>
      <c r="C540" s="509"/>
      <c r="D540" s="510"/>
      <c r="E540" s="510"/>
      <c r="F540" s="510"/>
      <c r="G540" s="510"/>
      <c r="H540" s="510"/>
      <c r="I540" s="510"/>
      <c r="J540" s="510"/>
      <c r="K540" s="510"/>
      <c r="L540" s="511"/>
      <c r="M540" s="512"/>
      <c r="N540" s="513"/>
      <c r="O540" s="513"/>
      <c r="P540" s="513"/>
      <c r="Q540" s="514"/>
      <c r="R540" s="515"/>
      <c r="S540" s="515"/>
      <c r="T540" s="515"/>
      <c r="U540" s="515"/>
      <c r="V540" s="515"/>
      <c r="W540" s="418"/>
      <c r="X540" s="419"/>
      <c r="Y540" s="421"/>
      <c r="Z540" s="158" t="str">
        <f>IFERROR(VLOOKUP(Y540,【参考】数式用!$A$3:$B$58, 2, FALSE), "")</f>
        <v/>
      </c>
      <c r="AA540" s="159"/>
      <c r="AC540" s="129" t="e">
        <f>VLOOKUP(Y540,【参考】数式用!$A$3:$O$58,15,FALSE)</f>
        <v>#N/A</v>
      </c>
    </row>
    <row r="541" spans="1:29" ht="33.950000000000003" customHeight="1">
      <c r="A541" s="133"/>
      <c r="B541" s="486">
        <f t="shared" si="7"/>
        <v>497</v>
      </c>
      <c r="C541" s="509"/>
      <c r="D541" s="510"/>
      <c r="E541" s="510"/>
      <c r="F541" s="510"/>
      <c r="G541" s="510"/>
      <c r="H541" s="510"/>
      <c r="I541" s="510"/>
      <c r="J541" s="510"/>
      <c r="K541" s="510"/>
      <c r="L541" s="511"/>
      <c r="M541" s="512"/>
      <c r="N541" s="513"/>
      <c r="O541" s="513"/>
      <c r="P541" s="513"/>
      <c r="Q541" s="514"/>
      <c r="R541" s="515"/>
      <c r="S541" s="515"/>
      <c r="T541" s="515"/>
      <c r="U541" s="515"/>
      <c r="V541" s="515"/>
      <c r="W541" s="418"/>
      <c r="X541" s="419"/>
      <c r="Y541" s="421"/>
      <c r="Z541" s="158" t="str">
        <f>IFERROR(VLOOKUP(Y541,【参考】数式用!$A$3:$B$58, 2, FALSE), "")</f>
        <v/>
      </c>
      <c r="AA541" s="159"/>
      <c r="AC541" s="129" t="e">
        <f>VLOOKUP(Y541,【参考】数式用!$A$3:$O$58,15,FALSE)</f>
        <v>#N/A</v>
      </c>
    </row>
    <row r="542" spans="1:29" ht="33.950000000000003" customHeight="1">
      <c r="A542" s="133"/>
      <c r="B542" s="486">
        <f t="shared" si="7"/>
        <v>498</v>
      </c>
      <c r="C542" s="509"/>
      <c r="D542" s="510"/>
      <c r="E542" s="510"/>
      <c r="F542" s="510"/>
      <c r="G542" s="510"/>
      <c r="H542" s="510"/>
      <c r="I542" s="510"/>
      <c r="J542" s="510"/>
      <c r="K542" s="510"/>
      <c r="L542" s="511"/>
      <c r="M542" s="512"/>
      <c r="N542" s="513"/>
      <c r="O542" s="513"/>
      <c r="P542" s="513"/>
      <c r="Q542" s="514"/>
      <c r="R542" s="515"/>
      <c r="S542" s="515"/>
      <c r="T542" s="515"/>
      <c r="U542" s="515"/>
      <c r="V542" s="515"/>
      <c r="W542" s="418"/>
      <c r="X542" s="419"/>
      <c r="Y542" s="421"/>
      <c r="Z542" s="158" t="str">
        <f>IFERROR(VLOOKUP(Y542,【参考】数式用!$A$3:$B$58, 2, FALSE), "")</f>
        <v/>
      </c>
      <c r="AA542" s="159"/>
      <c r="AC542" s="129" t="e">
        <f>VLOOKUP(Y542,【参考】数式用!$A$3:$O$58,15,FALSE)</f>
        <v>#N/A</v>
      </c>
    </row>
    <row r="543" spans="1:29" ht="33.950000000000003" customHeight="1">
      <c r="A543" s="133"/>
      <c r="B543" s="486">
        <f t="shared" si="7"/>
        <v>499</v>
      </c>
      <c r="C543" s="509"/>
      <c r="D543" s="510"/>
      <c r="E543" s="510"/>
      <c r="F543" s="510"/>
      <c r="G543" s="510"/>
      <c r="H543" s="510"/>
      <c r="I543" s="510"/>
      <c r="J543" s="510"/>
      <c r="K543" s="510"/>
      <c r="L543" s="511"/>
      <c r="M543" s="512"/>
      <c r="N543" s="513"/>
      <c r="O543" s="513"/>
      <c r="P543" s="513"/>
      <c r="Q543" s="514"/>
      <c r="R543" s="515"/>
      <c r="S543" s="515"/>
      <c r="T543" s="515"/>
      <c r="U543" s="515"/>
      <c r="V543" s="515"/>
      <c r="W543" s="418"/>
      <c r="X543" s="419"/>
      <c r="Y543" s="421"/>
      <c r="Z543" s="158" t="str">
        <f>IFERROR(VLOOKUP(Y543,【参考】数式用!$A$3:$B$58, 2, FALSE), "")</f>
        <v/>
      </c>
      <c r="AA543" s="159"/>
      <c r="AC543" s="129" t="e">
        <f>VLOOKUP(Y543,【参考】数式用!$A$3:$O$58,15,FALSE)</f>
        <v>#N/A</v>
      </c>
    </row>
    <row r="544" spans="1:29" ht="33.950000000000003" customHeight="1">
      <c r="A544" s="133"/>
      <c r="B544" s="486">
        <f t="shared" si="7"/>
        <v>500</v>
      </c>
      <c r="C544" s="509"/>
      <c r="D544" s="510"/>
      <c r="E544" s="510"/>
      <c r="F544" s="510"/>
      <c r="G544" s="510"/>
      <c r="H544" s="510"/>
      <c r="I544" s="510"/>
      <c r="J544" s="510"/>
      <c r="K544" s="510"/>
      <c r="L544" s="511"/>
      <c r="M544" s="512"/>
      <c r="N544" s="513"/>
      <c r="O544" s="513"/>
      <c r="P544" s="513"/>
      <c r="Q544" s="514"/>
      <c r="R544" s="515"/>
      <c r="S544" s="515"/>
      <c r="T544" s="515"/>
      <c r="U544" s="515"/>
      <c r="V544" s="515"/>
      <c r="W544" s="418"/>
      <c r="X544" s="419"/>
      <c r="Y544" s="421"/>
      <c r="Z544" s="158" t="str">
        <f>IFERROR(VLOOKUP(Y544,【参考】数式用!$A$3:$B$58, 2, FALSE), "")</f>
        <v/>
      </c>
      <c r="AA544" s="159"/>
      <c r="AC544" s="129" t="e">
        <f>VLOOKUP(Y544,【参考】数式用!$A$3:$O$58,15,FALSE)</f>
        <v>#N/A</v>
      </c>
    </row>
    <row r="545" spans="1:29" ht="33.950000000000003" customHeight="1">
      <c r="A545" s="133"/>
      <c r="B545" s="486">
        <f t="shared" si="7"/>
        <v>501</v>
      </c>
      <c r="C545" s="509"/>
      <c r="D545" s="510"/>
      <c r="E545" s="510"/>
      <c r="F545" s="510"/>
      <c r="G545" s="510"/>
      <c r="H545" s="510"/>
      <c r="I545" s="510"/>
      <c r="J545" s="510"/>
      <c r="K545" s="510"/>
      <c r="L545" s="511"/>
      <c r="M545" s="512"/>
      <c r="N545" s="513"/>
      <c r="O545" s="513"/>
      <c r="P545" s="513"/>
      <c r="Q545" s="514"/>
      <c r="R545" s="515"/>
      <c r="S545" s="515"/>
      <c r="T545" s="515"/>
      <c r="U545" s="515"/>
      <c r="V545" s="515"/>
      <c r="W545" s="418"/>
      <c r="X545" s="419"/>
      <c r="Y545" s="421"/>
      <c r="Z545" s="158" t="str">
        <f>IFERROR(VLOOKUP(Y545,【参考】数式用!$A$3:$B$58, 2, FALSE), "")</f>
        <v/>
      </c>
      <c r="AA545" s="159"/>
      <c r="AC545" s="129" t="e">
        <f>VLOOKUP(Y545,【参考】数式用!$A$3:$O$58,15,FALSE)</f>
        <v>#N/A</v>
      </c>
    </row>
    <row r="546" spans="1:29" ht="33.950000000000003" customHeight="1">
      <c r="A546" s="133"/>
      <c r="B546" s="486">
        <f t="shared" si="7"/>
        <v>502</v>
      </c>
      <c r="C546" s="509"/>
      <c r="D546" s="510"/>
      <c r="E546" s="510"/>
      <c r="F546" s="510"/>
      <c r="G546" s="510"/>
      <c r="H546" s="510"/>
      <c r="I546" s="510"/>
      <c r="J546" s="510"/>
      <c r="K546" s="510"/>
      <c r="L546" s="511"/>
      <c r="M546" s="512"/>
      <c r="N546" s="513"/>
      <c r="O546" s="513"/>
      <c r="P546" s="513"/>
      <c r="Q546" s="514"/>
      <c r="R546" s="515"/>
      <c r="S546" s="515"/>
      <c r="T546" s="515"/>
      <c r="U546" s="515"/>
      <c r="V546" s="515"/>
      <c r="W546" s="418"/>
      <c r="X546" s="419"/>
      <c r="Y546" s="421"/>
      <c r="Z546" s="158" t="str">
        <f>IFERROR(VLOOKUP(Y546,【参考】数式用!$A$3:$B$58, 2, FALSE), "")</f>
        <v/>
      </c>
      <c r="AA546" s="159"/>
      <c r="AC546" s="129" t="e">
        <f>VLOOKUP(Y546,【参考】数式用!$A$3:$O$58,15,FALSE)</f>
        <v>#N/A</v>
      </c>
    </row>
    <row r="547" spans="1:29" ht="33.950000000000003" customHeight="1">
      <c r="A547" s="133"/>
      <c r="B547" s="486">
        <f t="shared" si="7"/>
        <v>503</v>
      </c>
      <c r="C547" s="509"/>
      <c r="D547" s="510"/>
      <c r="E547" s="510"/>
      <c r="F547" s="510"/>
      <c r="G547" s="510"/>
      <c r="H547" s="510"/>
      <c r="I547" s="510"/>
      <c r="J547" s="510"/>
      <c r="K547" s="510"/>
      <c r="L547" s="511"/>
      <c r="M547" s="512"/>
      <c r="N547" s="513"/>
      <c r="O547" s="513"/>
      <c r="P547" s="513"/>
      <c r="Q547" s="514"/>
      <c r="R547" s="515"/>
      <c r="S547" s="515"/>
      <c r="T547" s="515"/>
      <c r="U547" s="515"/>
      <c r="V547" s="515"/>
      <c r="W547" s="418"/>
      <c r="X547" s="419"/>
      <c r="Y547" s="421"/>
      <c r="Z547" s="158" t="str">
        <f>IFERROR(VLOOKUP(Y547,【参考】数式用!$A$3:$B$58, 2, FALSE), "")</f>
        <v/>
      </c>
      <c r="AA547" s="159"/>
      <c r="AC547" s="129" t="e">
        <f>VLOOKUP(Y547,【参考】数式用!$A$3:$O$58,15,FALSE)</f>
        <v>#N/A</v>
      </c>
    </row>
    <row r="548" spans="1:29" ht="33.950000000000003" customHeight="1">
      <c r="A548" s="133"/>
      <c r="B548" s="486">
        <f t="shared" si="7"/>
        <v>504</v>
      </c>
      <c r="C548" s="509"/>
      <c r="D548" s="510"/>
      <c r="E548" s="510"/>
      <c r="F548" s="510"/>
      <c r="G548" s="510"/>
      <c r="H548" s="510"/>
      <c r="I548" s="510"/>
      <c r="J548" s="510"/>
      <c r="K548" s="510"/>
      <c r="L548" s="511"/>
      <c r="M548" s="512"/>
      <c r="N548" s="513"/>
      <c r="O548" s="513"/>
      <c r="P548" s="513"/>
      <c r="Q548" s="514"/>
      <c r="R548" s="515"/>
      <c r="S548" s="515"/>
      <c r="T548" s="515"/>
      <c r="U548" s="515"/>
      <c r="V548" s="515"/>
      <c r="W548" s="418"/>
      <c r="X548" s="419"/>
      <c r="Y548" s="421"/>
      <c r="Z548" s="158" t="str">
        <f>IFERROR(VLOOKUP(Y548,【参考】数式用!$A$3:$B$58, 2, FALSE), "")</f>
        <v/>
      </c>
      <c r="AA548" s="159"/>
      <c r="AC548" s="129" t="e">
        <f>VLOOKUP(Y548,【参考】数式用!$A$3:$O$58,15,FALSE)</f>
        <v>#N/A</v>
      </c>
    </row>
    <row r="549" spans="1:29" ht="33.950000000000003" customHeight="1">
      <c r="A549" s="133"/>
      <c r="B549" s="486">
        <f t="shared" si="7"/>
        <v>505</v>
      </c>
      <c r="C549" s="509"/>
      <c r="D549" s="510"/>
      <c r="E549" s="510"/>
      <c r="F549" s="510"/>
      <c r="G549" s="510"/>
      <c r="H549" s="510"/>
      <c r="I549" s="510"/>
      <c r="J549" s="510"/>
      <c r="K549" s="510"/>
      <c r="L549" s="511"/>
      <c r="M549" s="512"/>
      <c r="N549" s="513"/>
      <c r="O549" s="513"/>
      <c r="P549" s="513"/>
      <c r="Q549" s="514"/>
      <c r="R549" s="515"/>
      <c r="S549" s="515"/>
      <c r="T549" s="515"/>
      <c r="U549" s="515"/>
      <c r="V549" s="515"/>
      <c r="W549" s="418"/>
      <c r="X549" s="419"/>
      <c r="Y549" s="421"/>
      <c r="Z549" s="158" t="str">
        <f>IFERROR(VLOOKUP(Y549,【参考】数式用!$A$3:$B$58, 2, FALSE), "")</f>
        <v/>
      </c>
      <c r="AA549" s="159"/>
      <c r="AC549" s="129" t="e">
        <f>VLOOKUP(Y549,【参考】数式用!$A$3:$O$58,15,FALSE)</f>
        <v>#N/A</v>
      </c>
    </row>
    <row r="550" spans="1:29" ht="33.950000000000003" customHeight="1">
      <c r="A550" s="133"/>
      <c r="B550" s="486">
        <f t="shared" si="7"/>
        <v>506</v>
      </c>
      <c r="C550" s="509"/>
      <c r="D550" s="510"/>
      <c r="E550" s="510"/>
      <c r="F550" s="510"/>
      <c r="G550" s="510"/>
      <c r="H550" s="510"/>
      <c r="I550" s="510"/>
      <c r="J550" s="510"/>
      <c r="K550" s="510"/>
      <c r="L550" s="511"/>
      <c r="M550" s="512"/>
      <c r="N550" s="513"/>
      <c r="O550" s="513"/>
      <c r="P550" s="513"/>
      <c r="Q550" s="514"/>
      <c r="R550" s="515"/>
      <c r="S550" s="515"/>
      <c r="T550" s="515"/>
      <c r="U550" s="515"/>
      <c r="V550" s="515"/>
      <c r="W550" s="418"/>
      <c r="X550" s="419"/>
      <c r="Y550" s="421"/>
      <c r="Z550" s="158" t="str">
        <f>IFERROR(VLOOKUP(Y550,【参考】数式用!$A$3:$B$58, 2, FALSE), "")</f>
        <v/>
      </c>
      <c r="AA550" s="159"/>
      <c r="AC550" s="129" t="e">
        <f>VLOOKUP(Y550,【参考】数式用!$A$3:$O$58,15,FALSE)</f>
        <v>#N/A</v>
      </c>
    </row>
    <row r="551" spans="1:29" ht="33.950000000000003" customHeight="1">
      <c r="A551" s="133"/>
      <c r="B551" s="486">
        <f t="shared" si="7"/>
        <v>507</v>
      </c>
      <c r="C551" s="509"/>
      <c r="D551" s="510"/>
      <c r="E551" s="510"/>
      <c r="F551" s="510"/>
      <c r="G551" s="510"/>
      <c r="H551" s="510"/>
      <c r="I551" s="510"/>
      <c r="J551" s="510"/>
      <c r="K551" s="510"/>
      <c r="L551" s="511"/>
      <c r="M551" s="512"/>
      <c r="N551" s="513"/>
      <c r="O551" s="513"/>
      <c r="P551" s="513"/>
      <c r="Q551" s="514"/>
      <c r="R551" s="515"/>
      <c r="S551" s="515"/>
      <c r="T551" s="515"/>
      <c r="U551" s="515"/>
      <c r="V551" s="515"/>
      <c r="W551" s="418"/>
      <c r="X551" s="419"/>
      <c r="Y551" s="421"/>
      <c r="Z551" s="158" t="str">
        <f>IFERROR(VLOOKUP(Y551,【参考】数式用!$A$3:$B$58, 2, FALSE), "")</f>
        <v/>
      </c>
      <c r="AA551" s="159"/>
      <c r="AC551" s="129" t="e">
        <f>VLOOKUP(Y551,【参考】数式用!$A$3:$O$58,15,FALSE)</f>
        <v>#N/A</v>
      </c>
    </row>
    <row r="552" spans="1:29" ht="33.950000000000003" customHeight="1">
      <c r="A552" s="133"/>
      <c r="B552" s="486">
        <f t="shared" si="7"/>
        <v>508</v>
      </c>
      <c r="C552" s="509"/>
      <c r="D552" s="510"/>
      <c r="E552" s="510"/>
      <c r="F552" s="510"/>
      <c r="G552" s="510"/>
      <c r="H552" s="510"/>
      <c r="I552" s="510"/>
      <c r="J552" s="510"/>
      <c r="K552" s="510"/>
      <c r="L552" s="511"/>
      <c r="M552" s="512"/>
      <c r="N552" s="513"/>
      <c r="O552" s="513"/>
      <c r="P552" s="513"/>
      <c r="Q552" s="514"/>
      <c r="R552" s="515"/>
      <c r="S552" s="515"/>
      <c r="T552" s="515"/>
      <c r="U552" s="515"/>
      <c r="V552" s="515"/>
      <c r="W552" s="418"/>
      <c r="X552" s="419"/>
      <c r="Y552" s="421"/>
      <c r="Z552" s="158" t="str">
        <f>IFERROR(VLOOKUP(Y552,【参考】数式用!$A$3:$B$58, 2, FALSE), "")</f>
        <v/>
      </c>
      <c r="AA552" s="159"/>
      <c r="AC552" s="129" t="e">
        <f>VLOOKUP(Y552,【参考】数式用!$A$3:$O$58,15,FALSE)</f>
        <v>#N/A</v>
      </c>
    </row>
    <row r="553" spans="1:29" ht="33.950000000000003" customHeight="1">
      <c r="A553" s="133"/>
      <c r="B553" s="486">
        <f t="shared" si="7"/>
        <v>509</v>
      </c>
      <c r="C553" s="509"/>
      <c r="D553" s="510"/>
      <c r="E553" s="510"/>
      <c r="F553" s="510"/>
      <c r="G553" s="510"/>
      <c r="H553" s="510"/>
      <c r="I553" s="510"/>
      <c r="J553" s="510"/>
      <c r="K553" s="510"/>
      <c r="L553" s="511"/>
      <c r="M553" s="512"/>
      <c r="N553" s="513"/>
      <c r="O553" s="513"/>
      <c r="P553" s="513"/>
      <c r="Q553" s="514"/>
      <c r="R553" s="515"/>
      <c r="S553" s="515"/>
      <c r="T553" s="515"/>
      <c r="U553" s="515"/>
      <c r="V553" s="515"/>
      <c r="W553" s="418"/>
      <c r="X553" s="419"/>
      <c r="Y553" s="421"/>
      <c r="Z553" s="158" t="str">
        <f>IFERROR(VLOOKUP(Y553,【参考】数式用!$A$3:$B$58, 2, FALSE), "")</f>
        <v/>
      </c>
      <c r="AA553" s="159"/>
      <c r="AC553" s="129" t="e">
        <f>VLOOKUP(Y553,【参考】数式用!$A$3:$O$58,15,FALSE)</f>
        <v>#N/A</v>
      </c>
    </row>
    <row r="554" spans="1:29" ht="33.950000000000003" customHeight="1">
      <c r="A554" s="133"/>
      <c r="B554" s="486">
        <f t="shared" si="7"/>
        <v>510</v>
      </c>
      <c r="C554" s="509"/>
      <c r="D554" s="510"/>
      <c r="E554" s="510"/>
      <c r="F554" s="510"/>
      <c r="G554" s="510"/>
      <c r="H554" s="510"/>
      <c r="I554" s="510"/>
      <c r="J554" s="510"/>
      <c r="K554" s="510"/>
      <c r="L554" s="511"/>
      <c r="M554" s="512"/>
      <c r="N554" s="513"/>
      <c r="O554" s="513"/>
      <c r="P554" s="513"/>
      <c r="Q554" s="514"/>
      <c r="R554" s="515"/>
      <c r="S554" s="515"/>
      <c r="T554" s="515"/>
      <c r="U554" s="515"/>
      <c r="V554" s="515"/>
      <c r="W554" s="418"/>
      <c r="X554" s="419"/>
      <c r="Y554" s="421"/>
      <c r="Z554" s="158" t="str">
        <f>IFERROR(VLOOKUP(Y554,【参考】数式用!$A$3:$B$58, 2, FALSE), "")</f>
        <v/>
      </c>
      <c r="AA554" s="159"/>
      <c r="AC554" s="129" t="e">
        <f>VLOOKUP(Y554,【参考】数式用!$A$3:$O$58,15,FALSE)</f>
        <v>#N/A</v>
      </c>
    </row>
    <row r="555" spans="1:29" ht="33.950000000000003" customHeight="1">
      <c r="A555" s="133"/>
      <c r="B555" s="486">
        <f t="shared" si="7"/>
        <v>511</v>
      </c>
      <c r="C555" s="509"/>
      <c r="D555" s="510"/>
      <c r="E555" s="510"/>
      <c r="F555" s="510"/>
      <c r="G555" s="510"/>
      <c r="H555" s="510"/>
      <c r="I555" s="510"/>
      <c r="J555" s="510"/>
      <c r="K555" s="510"/>
      <c r="L555" s="511"/>
      <c r="M555" s="512"/>
      <c r="N555" s="513"/>
      <c r="O555" s="513"/>
      <c r="P555" s="513"/>
      <c r="Q555" s="514"/>
      <c r="R555" s="515"/>
      <c r="S555" s="515"/>
      <c r="T555" s="515"/>
      <c r="U555" s="515"/>
      <c r="V555" s="515"/>
      <c r="W555" s="418"/>
      <c r="X555" s="419"/>
      <c r="Y555" s="421"/>
      <c r="Z555" s="158" t="str">
        <f>IFERROR(VLOOKUP(Y555,【参考】数式用!$A$3:$B$58, 2, FALSE), "")</f>
        <v/>
      </c>
      <c r="AA555" s="159"/>
      <c r="AC555" s="129" t="e">
        <f>VLOOKUP(Y555,【参考】数式用!$A$3:$O$58,15,FALSE)</f>
        <v>#N/A</v>
      </c>
    </row>
    <row r="556" spans="1:29" ht="33.950000000000003" customHeight="1">
      <c r="A556" s="133"/>
      <c r="B556" s="486">
        <f t="shared" si="7"/>
        <v>512</v>
      </c>
      <c r="C556" s="509"/>
      <c r="D556" s="510"/>
      <c r="E556" s="510"/>
      <c r="F556" s="510"/>
      <c r="G556" s="510"/>
      <c r="H556" s="510"/>
      <c r="I556" s="510"/>
      <c r="J556" s="510"/>
      <c r="K556" s="510"/>
      <c r="L556" s="511"/>
      <c r="M556" s="512"/>
      <c r="N556" s="513"/>
      <c r="O556" s="513"/>
      <c r="P556" s="513"/>
      <c r="Q556" s="514"/>
      <c r="R556" s="515"/>
      <c r="S556" s="515"/>
      <c r="T556" s="515"/>
      <c r="U556" s="515"/>
      <c r="V556" s="515"/>
      <c r="W556" s="418"/>
      <c r="X556" s="419"/>
      <c r="Y556" s="421"/>
      <c r="Z556" s="158" t="str">
        <f>IFERROR(VLOOKUP(Y556,【参考】数式用!$A$3:$B$58, 2, FALSE), "")</f>
        <v/>
      </c>
      <c r="AA556" s="159"/>
      <c r="AC556" s="129" t="e">
        <f>VLOOKUP(Y556,【参考】数式用!$A$3:$O$58,15,FALSE)</f>
        <v>#N/A</v>
      </c>
    </row>
    <row r="557" spans="1:29" ht="33.950000000000003" customHeight="1">
      <c r="A557" s="133"/>
      <c r="B557" s="486">
        <f t="shared" si="7"/>
        <v>513</v>
      </c>
      <c r="C557" s="509"/>
      <c r="D557" s="510"/>
      <c r="E557" s="510"/>
      <c r="F557" s="510"/>
      <c r="G557" s="510"/>
      <c r="H557" s="510"/>
      <c r="I557" s="510"/>
      <c r="J557" s="510"/>
      <c r="K557" s="510"/>
      <c r="L557" s="511"/>
      <c r="M557" s="512"/>
      <c r="N557" s="513"/>
      <c r="O557" s="513"/>
      <c r="P557" s="513"/>
      <c r="Q557" s="514"/>
      <c r="R557" s="515"/>
      <c r="S557" s="515"/>
      <c r="T557" s="515"/>
      <c r="U557" s="515"/>
      <c r="V557" s="515"/>
      <c r="W557" s="418"/>
      <c r="X557" s="419"/>
      <c r="Y557" s="421"/>
      <c r="Z557" s="158" t="str">
        <f>IFERROR(VLOOKUP(Y557,【参考】数式用!$A$3:$B$58, 2, FALSE), "")</f>
        <v/>
      </c>
      <c r="AA557" s="159"/>
      <c r="AC557" s="129" t="e">
        <f>VLOOKUP(Y557,【参考】数式用!$A$3:$O$58,15,FALSE)</f>
        <v>#N/A</v>
      </c>
    </row>
    <row r="558" spans="1:29" ht="33.950000000000003" customHeight="1">
      <c r="A558" s="133"/>
      <c r="B558" s="486">
        <f t="shared" si="7"/>
        <v>514</v>
      </c>
      <c r="C558" s="509"/>
      <c r="D558" s="510"/>
      <c r="E558" s="510"/>
      <c r="F558" s="510"/>
      <c r="G558" s="510"/>
      <c r="H558" s="510"/>
      <c r="I558" s="510"/>
      <c r="J558" s="510"/>
      <c r="K558" s="510"/>
      <c r="L558" s="511"/>
      <c r="M558" s="512"/>
      <c r="N558" s="513"/>
      <c r="O558" s="513"/>
      <c r="P558" s="513"/>
      <c r="Q558" s="514"/>
      <c r="R558" s="515"/>
      <c r="S558" s="515"/>
      <c r="T558" s="515"/>
      <c r="U558" s="515"/>
      <c r="V558" s="515"/>
      <c r="W558" s="418"/>
      <c r="X558" s="419"/>
      <c r="Y558" s="421"/>
      <c r="Z558" s="158" t="str">
        <f>IFERROR(VLOOKUP(Y558,【参考】数式用!$A$3:$B$58, 2, FALSE), "")</f>
        <v/>
      </c>
      <c r="AA558" s="159"/>
      <c r="AC558" s="129" t="e">
        <f>VLOOKUP(Y558,【参考】数式用!$A$3:$O$58,15,FALSE)</f>
        <v>#N/A</v>
      </c>
    </row>
    <row r="559" spans="1:29" ht="33.950000000000003" customHeight="1">
      <c r="A559" s="133"/>
      <c r="B559" s="486">
        <f t="shared" ref="B559:B622" si="8">B558+1</f>
        <v>515</v>
      </c>
      <c r="C559" s="509"/>
      <c r="D559" s="510"/>
      <c r="E559" s="510"/>
      <c r="F559" s="510"/>
      <c r="G559" s="510"/>
      <c r="H559" s="510"/>
      <c r="I559" s="510"/>
      <c r="J559" s="510"/>
      <c r="K559" s="510"/>
      <c r="L559" s="511"/>
      <c r="M559" s="512"/>
      <c r="N559" s="513"/>
      <c r="O559" s="513"/>
      <c r="P559" s="513"/>
      <c r="Q559" s="514"/>
      <c r="R559" s="515"/>
      <c r="S559" s="515"/>
      <c r="T559" s="515"/>
      <c r="U559" s="515"/>
      <c r="V559" s="515"/>
      <c r="W559" s="418"/>
      <c r="X559" s="419"/>
      <c r="Y559" s="421"/>
      <c r="Z559" s="158" t="str">
        <f>IFERROR(VLOOKUP(Y559,【参考】数式用!$A$3:$B$58, 2, FALSE), "")</f>
        <v/>
      </c>
      <c r="AA559" s="159"/>
      <c r="AC559" s="129" t="e">
        <f>VLOOKUP(Y559,【参考】数式用!$A$3:$O$58,15,FALSE)</f>
        <v>#N/A</v>
      </c>
    </row>
    <row r="560" spans="1:29" ht="33.950000000000003" customHeight="1">
      <c r="A560" s="133"/>
      <c r="B560" s="486">
        <f t="shared" si="8"/>
        <v>516</v>
      </c>
      <c r="C560" s="509"/>
      <c r="D560" s="510"/>
      <c r="E560" s="510"/>
      <c r="F560" s="510"/>
      <c r="G560" s="510"/>
      <c r="H560" s="510"/>
      <c r="I560" s="510"/>
      <c r="J560" s="510"/>
      <c r="K560" s="510"/>
      <c r="L560" s="511"/>
      <c r="M560" s="512"/>
      <c r="N560" s="513"/>
      <c r="O560" s="513"/>
      <c r="P560" s="513"/>
      <c r="Q560" s="514"/>
      <c r="R560" s="515"/>
      <c r="S560" s="515"/>
      <c r="T560" s="515"/>
      <c r="U560" s="515"/>
      <c r="V560" s="515"/>
      <c r="W560" s="418"/>
      <c r="X560" s="419"/>
      <c r="Y560" s="421"/>
      <c r="Z560" s="158" t="str">
        <f>IFERROR(VLOOKUP(Y560,【参考】数式用!$A$3:$B$58, 2, FALSE), "")</f>
        <v/>
      </c>
      <c r="AA560" s="159"/>
      <c r="AC560" s="129" t="e">
        <f>VLOOKUP(Y560,【参考】数式用!$A$3:$O$58,15,FALSE)</f>
        <v>#N/A</v>
      </c>
    </row>
    <row r="561" spans="1:29" ht="33.950000000000003" customHeight="1">
      <c r="A561" s="133"/>
      <c r="B561" s="486">
        <f t="shared" si="8"/>
        <v>517</v>
      </c>
      <c r="C561" s="509"/>
      <c r="D561" s="510"/>
      <c r="E561" s="510"/>
      <c r="F561" s="510"/>
      <c r="G561" s="510"/>
      <c r="H561" s="510"/>
      <c r="I561" s="510"/>
      <c r="J561" s="510"/>
      <c r="K561" s="510"/>
      <c r="L561" s="511"/>
      <c r="M561" s="512"/>
      <c r="N561" s="513"/>
      <c r="O561" s="513"/>
      <c r="P561" s="513"/>
      <c r="Q561" s="514"/>
      <c r="R561" s="515"/>
      <c r="S561" s="515"/>
      <c r="T561" s="515"/>
      <c r="U561" s="515"/>
      <c r="V561" s="515"/>
      <c r="W561" s="418"/>
      <c r="X561" s="419"/>
      <c r="Y561" s="421"/>
      <c r="Z561" s="158" t="str">
        <f>IFERROR(VLOOKUP(Y561,【参考】数式用!$A$3:$B$58, 2, FALSE), "")</f>
        <v/>
      </c>
      <c r="AA561" s="159"/>
      <c r="AC561" s="129" t="e">
        <f>VLOOKUP(Y561,【参考】数式用!$A$3:$O$58,15,FALSE)</f>
        <v>#N/A</v>
      </c>
    </row>
    <row r="562" spans="1:29" ht="33.950000000000003" customHeight="1">
      <c r="A562" s="133"/>
      <c r="B562" s="486">
        <f t="shared" si="8"/>
        <v>518</v>
      </c>
      <c r="C562" s="509"/>
      <c r="D562" s="510"/>
      <c r="E562" s="510"/>
      <c r="F562" s="510"/>
      <c r="G562" s="510"/>
      <c r="H562" s="510"/>
      <c r="I562" s="510"/>
      <c r="J562" s="510"/>
      <c r="K562" s="510"/>
      <c r="L562" s="511"/>
      <c r="M562" s="512"/>
      <c r="N562" s="513"/>
      <c r="O562" s="513"/>
      <c r="P562" s="513"/>
      <c r="Q562" s="514"/>
      <c r="R562" s="515"/>
      <c r="S562" s="515"/>
      <c r="T562" s="515"/>
      <c r="U562" s="515"/>
      <c r="V562" s="515"/>
      <c r="W562" s="418"/>
      <c r="X562" s="419"/>
      <c r="Y562" s="421"/>
      <c r="Z562" s="158" t="str">
        <f>IFERROR(VLOOKUP(Y562,【参考】数式用!$A$3:$B$58, 2, FALSE), "")</f>
        <v/>
      </c>
      <c r="AA562" s="159"/>
      <c r="AC562" s="129" t="e">
        <f>VLOOKUP(Y562,【参考】数式用!$A$3:$O$58,15,FALSE)</f>
        <v>#N/A</v>
      </c>
    </row>
    <row r="563" spans="1:29" ht="33.950000000000003" customHeight="1">
      <c r="A563" s="133"/>
      <c r="B563" s="486">
        <f t="shared" si="8"/>
        <v>519</v>
      </c>
      <c r="C563" s="509"/>
      <c r="D563" s="510"/>
      <c r="E563" s="510"/>
      <c r="F563" s="510"/>
      <c r="G563" s="510"/>
      <c r="H563" s="510"/>
      <c r="I563" s="510"/>
      <c r="J563" s="510"/>
      <c r="K563" s="510"/>
      <c r="L563" s="511"/>
      <c r="M563" s="512"/>
      <c r="N563" s="513"/>
      <c r="O563" s="513"/>
      <c r="P563" s="513"/>
      <c r="Q563" s="514"/>
      <c r="R563" s="515"/>
      <c r="S563" s="515"/>
      <c r="T563" s="515"/>
      <c r="U563" s="515"/>
      <c r="V563" s="515"/>
      <c r="W563" s="418"/>
      <c r="X563" s="419"/>
      <c r="Y563" s="421"/>
      <c r="Z563" s="158" t="str">
        <f>IFERROR(VLOOKUP(Y563,【参考】数式用!$A$3:$B$58, 2, FALSE), "")</f>
        <v/>
      </c>
      <c r="AA563" s="159"/>
      <c r="AC563" s="129" t="e">
        <f>VLOOKUP(Y563,【参考】数式用!$A$3:$O$58,15,FALSE)</f>
        <v>#N/A</v>
      </c>
    </row>
    <row r="564" spans="1:29" ht="33.950000000000003" customHeight="1">
      <c r="A564" s="133"/>
      <c r="B564" s="486">
        <f t="shared" si="8"/>
        <v>520</v>
      </c>
      <c r="C564" s="509"/>
      <c r="D564" s="510"/>
      <c r="E564" s="510"/>
      <c r="F564" s="510"/>
      <c r="G564" s="510"/>
      <c r="H564" s="510"/>
      <c r="I564" s="510"/>
      <c r="J564" s="510"/>
      <c r="K564" s="510"/>
      <c r="L564" s="511"/>
      <c r="M564" s="512"/>
      <c r="N564" s="513"/>
      <c r="O564" s="513"/>
      <c r="P564" s="513"/>
      <c r="Q564" s="514"/>
      <c r="R564" s="515"/>
      <c r="S564" s="515"/>
      <c r="T564" s="515"/>
      <c r="U564" s="515"/>
      <c r="V564" s="515"/>
      <c r="W564" s="418"/>
      <c r="X564" s="419"/>
      <c r="Y564" s="421"/>
      <c r="Z564" s="158" t="str">
        <f>IFERROR(VLOOKUP(Y564,【参考】数式用!$A$3:$B$58, 2, FALSE), "")</f>
        <v/>
      </c>
      <c r="AA564" s="159"/>
      <c r="AC564" s="129" t="e">
        <f>VLOOKUP(Y564,【参考】数式用!$A$3:$O$58,15,FALSE)</f>
        <v>#N/A</v>
      </c>
    </row>
    <row r="565" spans="1:29" ht="33.950000000000003" customHeight="1">
      <c r="A565" s="133"/>
      <c r="B565" s="486">
        <f t="shared" si="8"/>
        <v>521</v>
      </c>
      <c r="C565" s="509"/>
      <c r="D565" s="510"/>
      <c r="E565" s="510"/>
      <c r="F565" s="510"/>
      <c r="G565" s="510"/>
      <c r="H565" s="510"/>
      <c r="I565" s="510"/>
      <c r="J565" s="510"/>
      <c r="K565" s="510"/>
      <c r="L565" s="511"/>
      <c r="M565" s="512"/>
      <c r="N565" s="513"/>
      <c r="O565" s="513"/>
      <c r="P565" s="513"/>
      <c r="Q565" s="514"/>
      <c r="R565" s="515"/>
      <c r="S565" s="515"/>
      <c r="T565" s="515"/>
      <c r="U565" s="515"/>
      <c r="V565" s="515"/>
      <c r="W565" s="418"/>
      <c r="X565" s="419"/>
      <c r="Y565" s="421"/>
      <c r="Z565" s="158" t="str">
        <f>IFERROR(VLOOKUP(Y565,【参考】数式用!$A$3:$B$58, 2, FALSE), "")</f>
        <v/>
      </c>
      <c r="AA565" s="159"/>
      <c r="AC565" s="129" t="e">
        <f>VLOOKUP(Y565,【参考】数式用!$A$3:$O$58,15,FALSE)</f>
        <v>#N/A</v>
      </c>
    </row>
    <row r="566" spans="1:29" ht="33.950000000000003" customHeight="1">
      <c r="A566" s="133"/>
      <c r="B566" s="486">
        <f t="shared" si="8"/>
        <v>522</v>
      </c>
      <c r="C566" s="509"/>
      <c r="D566" s="510"/>
      <c r="E566" s="510"/>
      <c r="F566" s="510"/>
      <c r="G566" s="510"/>
      <c r="H566" s="510"/>
      <c r="I566" s="510"/>
      <c r="J566" s="510"/>
      <c r="K566" s="510"/>
      <c r="L566" s="511"/>
      <c r="M566" s="512"/>
      <c r="N566" s="513"/>
      <c r="O566" s="513"/>
      <c r="P566" s="513"/>
      <c r="Q566" s="514"/>
      <c r="R566" s="515"/>
      <c r="S566" s="515"/>
      <c r="T566" s="515"/>
      <c r="U566" s="515"/>
      <c r="V566" s="515"/>
      <c r="W566" s="418"/>
      <c r="X566" s="419"/>
      <c r="Y566" s="421"/>
      <c r="Z566" s="158" t="str">
        <f>IFERROR(VLOOKUP(Y566,【参考】数式用!$A$3:$B$58, 2, FALSE), "")</f>
        <v/>
      </c>
      <c r="AA566" s="159"/>
      <c r="AC566" s="129" t="e">
        <f>VLOOKUP(Y566,【参考】数式用!$A$3:$O$58,15,FALSE)</f>
        <v>#N/A</v>
      </c>
    </row>
    <row r="567" spans="1:29" ht="33.950000000000003" customHeight="1">
      <c r="A567" s="133"/>
      <c r="B567" s="486">
        <f t="shared" si="8"/>
        <v>523</v>
      </c>
      <c r="C567" s="509"/>
      <c r="D567" s="510"/>
      <c r="E567" s="510"/>
      <c r="F567" s="510"/>
      <c r="G567" s="510"/>
      <c r="H567" s="510"/>
      <c r="I567" s="510"/>
      <c r="J567" s="510"/>
      <c r="K567" s="510"/>
      <c r="L567" s="511"/>
      <c r="M567" s="512"/>
      <c r="N567" s="513"/>
      <c r="O567" s="513"/>
      <c r="P567" s="513"/>
      <c r="Q567" s="514"/>
      <c r="R567" s="515"/>
      <c r="S567" s="515"/>
      <c r="T567" s="515"/>
      <c r="U567" s="515"/>
      <c r="V567" s="515"/>
      <c r="W567" s="418"/>
      <c r="X567" s="419"/>
      <c r="Y567" s="421"/>
      <c r="Z567" s="158" t="str">
        <f>IFERROR(VLOOKUP(Y567,【参考】数式用!$A$3:$B$58, 2, FALSE), "")</f>
        <v/>
      </c>
      <c r="AA567" s="159"/>
      <c r="AC567" s="129" t="e">
        <f>VLOOKUP(Y567,【参考】数式用!$A$3:$O$58,15,FALSE)</f>
        <v>#N/A</v>
      </c>
    </row>
    <row r="568" spans="1:29" ht="33.950000000000003" customHeight="1">
      <c r="A568" s="133"/>
      <c r="B568" s="486">
        <f t="shared" si="8"/>
        <v>524</v>
      </c>
      <c r="C568" s="509"/>
      <c r="D568" s="510"/>
      <c r="E568" s="510"/>
      <c r="F568" s="510"/>
      <c r="G568" s="510"/>
      <c r="H568" s="510"/>
      <c r="I568" s="510"/>
      <c r="J568" s="510"/>
      <c r="K568" s="510"/>
      <c r="L568" s="511"/>
      <c r="M568" s="512"/>
      <c r="N568" s="513"/>
      <c r="O568" s="513"/>
      <c r="P568" s="513"/>
      <c r="Q568" s="514"/>
      <c r="R568" s="515"/>
      <c r="S568" s="515"/>
      <c r="T568" s="515"/>
      <c r="U568" s="515"/>
      <c r="V568" s="515"/>
      <c r="W568" s="418"/>
      <c r="X568" s="419"/>
      <c r="Y568" s="421"/>
      <c r="Z568" s="158" t="str">
        <f>IFERROR(VLOOKUP(Y568,【参考】数式用!$A$3:$B$58, 2, FALSE), "")</f>
        <v/>
      </c>
      <c r="AA568" s="159"/>
      <c r="AC568" s="129" t="e">
        <f>VLOOKUP(Y568,【参考】数式用!$A$3:$O$58,15,FALSE)</f>
        <v>#N/A</v>
      </c>
    </row>
    <row r="569" spans="1:29" ht="33.950000000000003" customHeight="1">
      <c r="A569" s="133"/>
      <c r="B569" s="486">
        <f t="shared" si="8"/>
        <v>525</v>
      </c>
      <c r="C569" s="509"/>
      <c r="D569" s="510"/>
      <c r="E569" s="510"/>
      <c r="F569" s="510"/>
      <c r="G569" s="510"/>
      <c r="H569" s="510"/>
      <c r="I569" s="510"/>
      <c r="J569" s="510"/>
      <c r="K569" s="510"/>
      <c r="L569" s="511"/>
      <c r="M569" s="512"/>
      <c r="N569" s="513"/>
      <c r="O569" s="513"/>
      <c r="P569" s="513"/>
      <c r="Q569" s="514"/>
      <c r="R569" s="515"/>
      <c r="S569" s="515"/>
      <c r="T569" s="515"/>
      <c r="U569" s="515"/>
      <c r="V569" s="515"/>
      <c r="W569" s="418"/>
      <c r="X569" s="419"/>
      <c r="Y569" s="421"/>
      <c r="Z569" s="158" t="str">
        <f>IFERROR(VLOOKUP(Y569,【参考】数式用!$A$3:$B$58, 2, FALSE), "")</f>
        <v/>
      </c>
      <c r="AA569" s="159"/>
      <c r="AC569" s="129" t="e">
        <f>VLOOKUP(Y569,【参考】数式用!$A$3:$O$58,15,FALSE)</f>
        <v>#N/A</v>
      </c>
    </row>
    <row r="570" spans="1:29" ht="33.950000000000003" customHeight="1">
      <c r="A570" s="133"/>
      <c r="B570" s="486">
        <f t="shared" si="8"/>
        <v>526</v>
      </c>
      <c r="C570" s="509"/>
      <c r="D570" s="510"/>
      <c r="E570" s="510"/>
      <c r="F570" s="510"/>
      <c r="G570" s="510"/>
      <c r="H570" s="510"/>
      <c r="I570" s="510"/>
      <c r="J570" s="510"/>
      <c r="K570" s="510"/>
      <c r="L570" s="511"/>
      <c r="M570" s="512"/>
      <c r="N570" s="513"/>
      <c r="O570" s="513"/>
      <c r="P570" s="513"/>
      <c r="Q570" s="514"/>
      <c r="R570" s="515"/>
      <c r="S570" s="515"/>
      <c r="T570" s="515"/>
      <c r="U570" s="515"/>
      <c r="V570" s="515"/>
      <c r="W570" s="418"/>
      <c r="X570" s="419"/>
      <c r="Y570" s="421"/>
      <c r="Z570" s="158" t="str">
        <f>IFERROR(VLOOKUP(Y570,【参考】数式用!$A$3:$B$58, 2, FALSE), "")</f>
        <v/>
      </c>
      <c r="AA570" s="159"/>
      <c r="AC570" s="129" t="e">
        <f>VLOOKUP(Y570,【参考】数式用!$A$3:$O$58,15,FALSE)</f>
        <v>#N/A</v>
      </c>
    </row>
    <row r="571" spans="1:29" ht="33.950000000000003" customHeight="1">
      <c r="A571" s="133"/>
      <c r="B571" s="486">
        <f t="shared" si="8"/>
        <v>527</v>
      </c>
      <c r="C571" s="509"/>
      <c r="D571" s="510"/>
      <c r="E571" s="510"/>
      <c r="F571" s="510"/>
      <c r="G571" s="510"/>
      <c r="H571" s="510"/>
      <c r="I571" s="510"/>
      <c r="J571" s="510"/>
      <c r="K571" s="510"/>
      <c r="L571" s="511"/>
      <c r="M571" s="512"/>
      <c r="N571" s="513"/>
      <c r="O571" s="513"/>
      <c r="P571" s="513"/>
      <c r="Q571" s="514"/>
      <c r="R571" s="515"/>
      <c r="S571" s="515"/>
      <c r="T571" s="515"/>
      <c r="U571" s="515"/>
      <c r="V571" s="515"/>
      <c r="W571" s="418"/>
      <c r="X571" s="419"/>
      <c r="Y571" s="421"/>
      <c r="Z571" s="158" t="str">
        <f>IFERROR(VLOOKUP(Y571,【参考】数式用!$A$3:$B$58, 2, FALSE), "")</f>
        <v/>
      </c>
      <c r="AA571" s="159"/>
      <c r="AC571" s="129" t="e">
        <f>VLOOKUP(Y571,【参考】数式用!$A$3:$O$58,15,FALSE)</f>
        <v>#N/A</v>
      </c>
    </row>
    <row r="572" spans="1:29" ht="33.950000000000003" customHeight="1">
      <c r="A572" s="133"/>
      <c r="B572" s="486">
        <f t="shared" si="8"/>
        <v>528</v>
      </c>
      <c r="C572" s="509"/>
      <c r="D572" s="510"/>
      <c r="E572" s="510"/>
      <c r="F572" s="510"/>
      <c r="G572" s="510"/>
      <c r="H572" s="510"/>
      <c r="I572" s="510"/>
      <c r="J572" s="510"/>
      <c r="K572" s="510"/>
      <c r="L572" s="511"/>
      <c r="M572" s="512"/>
      <c r="N572" s="513"/>
      <c r="O572" s="513"/>
      <c r="P572" s="513"/>
      <c r="Q572" s="514"/>
      <c r="R572" s="515"/>
      <c r="S572" s="515"/>
      <c r="T572" s="515"/>
      <c r="U572" s="515"/>
      <c r="V572" s="515"/>
      <c r="W572" s="418"/>
      <c r="X572" s="419"/>
      <c r="Y572" s="421"/>
      <c r="Z572" s="158" t="str">
        <f>IFERROR(VLOOKUP(Y572,【参考】数式用!$A$3:$B$58, 2, FALSE), "")</f>
        <v/>
      </c>
      <c r="AA572" s="159"/>
      <c r="AC572" s="129" t="e">
        <f>VLOOKUP(Y572,【参考】数式用!$A$3:$O$58,15,FALSE)</f>
        <v>#N/A</v>
      </c>
    </row>
    <row r="573" spans="1:29" ht="33.950000000000003" customHeight="1">
      <c r="A573" s="133"/>
      <c r="B573" s="486">
        <f t="shared" si="8"/>
        <v>529</v>
      </c>
      <c r="C573" s="509"/>
      <c r="D573" s="510"/>
      <c r="E573" s="510"/>
      <c r="F573" s="510"/>
      <c r="G573" s="510"/>
      <c r="H573" s="510"/>
      <c r="I573" s="510"/>
      <c r="J573" s="510"/>
      <c r="K573" s="510"/>
      <c r="L573" s="511"/>
      <c r="M573" s="512"/>
      <c r="N573" s="513"/>
      <c r="O573" s="513"/>
      <c r="P573" s="513"/>
      <c r="Q573" s="514"/>
      <c r="R573" s="515"/>
      <c r="S573" s="515"/>
      <c r="T573" s="515"/>
      <c r="U573" s="515"/>
      <c r="V573" s="515"/>
      <c r="W573" s="418"/>
      <c r="X573" s="419"/>
      <c r="Y573" s="421"/>
      <c r="Z573" s="158" t="str">
        <f>IFERROR(VLOOKUP(Y573,【参考】数式用!$A$3:$B$58, 2, FALSE), "")</f>
        <v/>
      </c>
      <c r="AA573" s="159"/>
      <c r="AC573" s="129" t="e">
        <f>VLOOKUP(Y573,【参考】数式用!$A$3:$O$58,15,FALSE)</f>
        <v>#N/A</v>
      </c>
    </row>
    <row r="574" spans="1:29" ht="33.950000000000003" customHeight="1">
      <c r="A574" s="133"/>
      <c r="B574" s="486">
        <f t="shared" si="8"/>
        <v>530</v>
      </c>
      <c r="C574" s="509"/>
      <c r="D574" s="510"/>
      <c r="E574" s="510"/>
      <c r="F574" s="510"/>
      <c r="G574" s="510"/>
      <c r="H574" s="510"/>
      <c r="I574" s="510"/>
      <c r="J574" s="510"/>
      <c r="K574" s="510"/>
      <c r="L574" s="511"/>
      <c r="M574" s="512"/>
      <c r="N574" s="513"/>
      <c r="O574" s="513"/>
      <c r="P574" s="513"/>
      <c r="Q574" s="514"/>
      <c r="R574" s="515"/>
      <c r="S574" s="515"/>
      <c r="T574" s="515"/>
      <c r="U574" s="515"/>
      <c r="V574" s="515"/>
      <c r="W574" s="418"/>
      <c r="X574" s="419"/>
      <c r="Y574" s="421"/>
      <c r="Z574" s="158" t="str">
        <f>IFERROR(VLOOKUP(Y574,【参考】数式用!$A$3:$B$58, 2, FALSE), "")</f>
        <v/>
      </c>
      <c r="AA574" s="159"/>
      <c r="AC574" s="129" t="e">
        <f>VLOOKUP(Y574,【参考】数式用!$A$3:$O$58,15,FALSE)</f>
        <v>#N/A</v>
      </c>
    </row>
    <row r="575" spans="1:29" ht="33.950000000000003" customHeight="1">
      <c r="A575" s="133"/>
      <c r="B575" s="486">
        <f t="shared" si="8"/>
        <v>531</v>
      </c>
      <c r="C575" s="509"/>
      <c r="D575" s="510"/>
      <c r="E575" s="510"/>
      <c r="F575" s="510"/>
      <c r="G575" s="510"/>
      <c r="H575" s="510"/>
      <c r="I575" s="510"/>
      <c r="J575" s="510"/>
      <c r="K575" s="510"/>
      <c r="L575" s="511"/>
      <c r="M575" s="512"/>
      <c r="N575" s="513"/>
      <c r="O575" s="513"/>
      <c r="P575" s="513"/>
      <c r="Q575" s="514"/>
      <c r="R575" s="515"/>
      <c r="S575" s="515"/>
      <c r="T575" s="515"/>
      <c r="U575" s="515"/>
      <c r="V575" s="515"/>
      <c r="W575" s="418"/>
      <c r="X575" s="419"/>
      <c r="Y575" s="421"/>
      <c r="Z575" s="158" t="str">
        <f>IFERROR(VLOOKUP(Y575,【参考】数式用!$A$3:$B$58, 2, FALSE), "")</f>
        <v/>
      </c>
      <c r="AA575" s="159"/>
      <c r="AC575" s="129" t="e">
        <f>VLOOKUP(Y575,【参考】数式用!$A$3:$O$58,15,FALSE)</f>
        <v>#N/A</v>
      </c>
    </row>
    <row r="576" spans="1:29" ht="33.950000000000003" customHeight="1">
      <c r="A576" s="133"/>
      <c r="B576" s="486">
        <f t="shared" si="8"/>
        <v>532</v>
      </c>
      <c r="C576" s="509"/>
      <c r="D576" s="510"/>
      <c r="E576" s="510"/>
      <c r="F576" s="510"/>
      <c r="G576" s="510"/>
      <c r="H576" s="510"/>
      <c r="I576" s="510"/>
      <c r="J576" s="510"/>
      <c r="K576" s="510"/>
      <c r="L576" s="511"/>
      <c r="M576" s="512"/>
      <c r="N576" s="513"/>
      <c r="O576" s="513"/>
      <c r="P576" s="513"/>
      <c r="Q576" s="514"/>
      <c r="R576" s="515"/>
      <c r="S576" s="515"/>
      <c r="T576" s="515"/>
      <c r="U576" s="515"/>
      <c r="V576" s="515"/>
      <c r="W576" s="418"/>
      <c r="X576" s="419"/>
      <c r="Y576" s="421"/>
      <c r="Z576" s="158" t="str">
        <f>IFERROR(VLOOKUP(Y576,【参考】数式用!$A$3:$B$58, 2, FALSE), "")</f>
        <v/>
      </c>
      <c r="AA576" s="159"/>
      <c r="AC576" s="129" t="e">
        <f>VLOOKUP(Y576,【参考】数式用!$A$3:$O$58,15,FALSE)</f>
        <v>#N/A</v>
      </c>
    </row>
    <row r="577" spans="1:29" ht="33.950000000000003" customHeight="1">
      <c r="A577" s="133"/>
      <c r="B577" s="486">
        <f t="shared" si="8"/>
        <v>533</v>
      </c>
      <c r="C577" s="509"/>
      <c r="D577" s="510"/>
      <c r="E577" s="510"/>
      <c r="F577" s="510"/>
      <c r="G577" s="510"/>
      <c r="H577" s="510"/>
      <c r="I577" s="510"/>
      <c r="J577" s="510"/>
      <c r="K577" s="510"/>
      <c r="L577" s="511"/>
      <c r="M577" s="512"/>
      <c r="N577" s="513"/>
      <c r="O577" s="513"/>
      <c r="P577" s="513"/>
      <c r="Q577" s="514"/>
      <c r="R577" s="515"/>
      <c r="S577" s="515"/>
      <c r="T577" s="515"/>
      <c r="U577" s="515"/>
      <c r="V577" s="515"/>
      <c r="W577" s="418"/>
      <c r="X577" s="419"/>
      <c r="Y577" s="421"/>
      <c r="Z577" s="158" t="str">
        <f>IFERROR(VLOOKUP(Y577,【参考】数式用!$A$3:$B$58, 2, FALSE), "")</f>
        <v/>
      </c>
      <c r="AA577" s="159"/>
      <c r="AC577" s="129" t="e">
        <f>VLOOKUP(Y577,【参考】数式用!$A$3:$O$58,15,FALSE)</f>
        <v>#N/A</v>
      </c>
    </row>
    <row r="578" spans="1:29" ht="33.950000000000003" customHeight="1">
      <c r="A578" s="133"/>
      <c r="B578" s="486">
        <f t="shared" si="8"/>
        <v>534</v>
      </c>
      <c r="C578" s="509"/>
      <c r="D578" s="510"/>
      <c r="E578" s="510"/>
      <c r="F578" s="510"/>
      <c r="G578" s="510"/>
      <c r="H578" s="510"/>
      <c r="I578" s="510"/>
      <c r="J578" s="510"/>
      <c r="K578" s="510"/>
      <c r="L578" s="511"/>
      <c r="M578" s="512"/>
      <c r="N578" s="513"/>
      <c r="O578" s="513"/>
      <c r="P578" s="513"/>
      <c r="Q578" s="514"/>
      <c r="R578" s="515"/>
      <c r="S578" s="515"/>
      <c r="T578" s="515"/>
      <c r="U578" s="515"/>
      <c r="V578" s="515"/>
      <c r="W578" s="418"/>
      <c r="X578" s="419"/>
      <c r="Y578" s="421"/>
      <c r="Z578" s="158" t="str">
        <f>IFERROR(VLOOKUP(Y578,【参考】数式用!$A$3:$B$58, 2, FALSE), "")</f>
        <v/>
      </c>
      <c r="AA578" s="159"/>
      <c r="AC578" s="129" t="e">
        <f>VLOOKUP(Y578,【参考】数式用!$A$3:$O$58,15,FALSE)</f>
        <v>#N/A</v>
      </c>
    </row>
    <row r="579" spans="1:29" ht="33.950000000000003" customHeight="1">
      <c r="A579" s="133"/>
      <c r="B579" s="486">
        <f t="shared" si="8"/>
        <v>535</v>
      </c>
      <c r="C579" s="509"/>
      <c r="D579" s="510"/>
      <c r="E579" s="510"/>
      <c r="F579" s="510"/>
      <c r="G579" s="510"/>
      <c r="H579" s="510"/>
      <c r="I579" s="510"/>
      <c r="J579" s="510"/>
      <c r="K579" s="510"/>
      <c r="L579" s="511"/>
      <c r="M579" s="512"/>
      <c r="N579" s="513"/>
      <c r="O579" s="513"/>
      <c r="P579" s="513"/>
      <c r="Q579" s="514"/>
      <c r="R579" s="515"/>
      <c r="S579" s="515"/>
      <c r="T579" s="515"/>
      <c r="U579" s="515"/>
      <c r="V579" s="515"/>
      <c r="W579" s="418"/>
      <c r="X579" s="419"/>
      <c r="Y579" s="421"/>
      <c r="Z579" s="158" t="str">
        <f>IFERROR(VLOOKUP(Y579,【参考】数式用!$A$3:$B$58, 2, FALSE), "")</f>
        <v/>
      </c>
      <c r="AA579" s="159"/>
      <c r="AC579" s="129" t="e">
        <f>VLOOKUP(Y579,【参考】数式用!$A$3:$O$58,15,FALSE)</f>
        <v>#N/A</v>
      </c>
    </row>
    <row r="580" spans="1:29" ht="33.950000000000003" customHeight="1">
      <c r="A580" s="133"/>
      <c r="B580" s="486">
        <f t="shared" si="8"/>
        <v>536</v>
      </c>
      <c r="C580" s="509"/>
      <c r="D580" s="510"/>
      <c r="E580" s="510"/>
      <c r="F580" s="510"/>
      <c r="G580" s="510"/>
      <c r="H580" s="510"/>
      <c r="I580" s="510"/>
      <c r="J580" s="510"/>
      <c r="K580" s="510"/>
      <c r="L580" s="511"/>
      <c r="M580" s="512"/>
      <c r="N580" s="513"/>
      <c r="O580" s="513"/>
      <c r="P580" s="513"/>
      <c r="Q580" s="514"/>
      <c r="R580" s="515"/>
      <c r="S580" s="515"/>
      <c r="T580" s="515"/>
      <c r="U580" s="515"/>
      <c r="V580" s="515"/>
      <c r="W580" s="418"/>
      <c r="X580" s="419"/>
      <c r="Y580" s="421"/>
      <c r="Z580" s="158" t="str">
        <f>IFERROR(VLOOKUP(Y580,【参考】数式用!$A$3:$B$58, 2, FALSE), "")</f>
        <v/>
      </c>
      <c r="AA580" s="159"/>
      <c r="AC580" s="129" t="e">
        <f>VLOOKUP(Y580,【参考】数式用!$A$3:$O$58,15,FALSE)</f>
        <v>#N/A</v>
      </c>
    </row>
    <row r="581" spans="1:29" ht="33.950000000000003" customHeight="1">
      <c r="A581" s="133"/>
      <c r="B581" s="486">
        <f t="shared" si="8"/>
        <v>537</v>
      </c>
      <c r="C581" s="509"/>
      <c r="D581" s="510"/>
      <c r="E581" s="510"/>
      <c r="F581" s="510"/>
      <c r="G581" s="510"/>
      <c r="H581" s="510"/>
      <c r="I581" s="510"/>
      <c r="J581" s="510"/>
      <c r="K581" s="510"/>
      <c r="L581" s="511"/>
      <c r="M581" s="512"/>
      <c r="N581" s="513"/>
      <c r="O581" s="513"/>
      <c r="P581" s="513"/>
      <c r="Q581" s="514"/>
      <c r="R581" s="515"/>
      <c r="S581" s="515"/>
      <c r="T581" s="515"/>
      <c r="U581" s="515"/>
      <c r="V581" s="515"/>
      <c r="W581" s="418"/>
      <c r="X581" s="419"/>
      <c r="Y581" s="421"/>
      <c r="Z581" s="158" t="str">
        <f>IFERROR(VLOOKUP(Y581,【参考】数式用!$A$3:$B$58, 2, FALSE), "")</f>
        <v/>
      </c>
      <c r="AA581" s="159"/>
      <c r="AC581" s="129" t="e">
        <f>VLOOKUP(Y581,【参考】数式用!$A$3:$O$58,15,FALSE)</f>
        <v>#N/A</v>
      </c>
    </row>
    <row r="582" spans="1:29" ht="33.950000000000003" customHeight="1">
      <c r="A582" s="133"/>
      <c r="B582" s="486">
        <f t="shared" si="8"/>
        <v>538</v>
      </c>
      <c r="C582" s="509"/>
      <c r="D582" s="510"/>
      <c r="E582" s="510"/>
      <c r="F582" s="510"/>
      <c r="G582" s="510"/>
      <c r="H582" s="510"/>
      <c r="I582" s="510"/>
      <c r="J582" s="510"/>
      <c r="K582" s="510"/>
      <c r="L582" s="511"/>
      <c r="M582" s="512"/>
      <c r="N582" s="513"/>
      <c r="O582" s="513"/>
      <c r="P582" s="513"/>
      <c r="Q582" s="514"/>
      <c r="R582" s="515"/>
      <c r="S582" s="515"/>
      <c r="T582" s="515"/>
      <c r="U582" s="515"/>
      <c r="V582" s="515"/>
      <c r="W582" s="418"/>
      <c r="X582" s="419"/>
      <c r="Y582" s="421"/>
      <c r="Z582" s="158" t="str">
        <f>IFERROR(VLOOKUP(Y582,【参考】数式用!$A$3:$B$58, 2, FALSE), "")</f>
        <v/>
      </c>
      <c r="AA582" s="159"/>
      <c r="AC582" s="129" t="e">
        <f>VLOOKUP(Y582,【参考】数式用!$A$3:$O$58,15,FALSE)</f>
        <v>#N/A</v>
      </c>
    </row>
    <row r="583" spans="1:29" ht="33.950000000000003" customHeight="1">
      <c r="A583" s="133"/>
      <c r="B583" s="486">
        <f t="shared" si="8"/>
        <v>539</v>
      </c>
      <c r="C583" s="509"/>
      <c r="D583" s="510"/>
      <c r="E583" s="510"/>
      <c r="F583" s="510"/>
      <c r="G583" s="510"/>
      <c r="H583" s="510"/>
      <c r="I583" s="510"/>
      <c r="J583" s="510"/>
      <c r="K583" s="510"/>
      <c r="L583" s="511"/>
      <c r="M583" s="512"/>
      <c r="N583" s="513"/>
      <c r="O583" s="513"/>
      <c r="P583" s="513"/>
      <c r="Q583" s="514"/>
      <c r="R583" s="515"/>
      <c r="S583" s="515"/>
      <c r="T583" s="515"/>
      <c r="U583" s="515"/>
      <c r="V583" s="515"/>
      <c r="W583" s="418"/>
      <c r="X583" s="419"/>
      <c r="Y583" s="421"/>
      <c r="Z583" s="158" t="str">
        <f>IFERROR(VLOOKUP(Y583,【参考】数式用!$A$3:$B$58, 2, FALSE), "")</f>
        <v/>
      </c>
      <c r="AA583" s="159"/>
      <c r="AC583" s="129" t="e">
        <f>VLOOKUP(Y583,【参考】数式用!$A$3:$O$58,15,FALSE)</f>
        <v>#N/A</v>
      </c>
    </row>
    <row r="584" spans="1:29" ht="33.950000000000003" customHeight="1">
      <c r="A584" s="133"/>
      <c r="B584" s="486">
        <f t="shared" si="8"/>
        <v>540</v>
      </c>
      <c r="C584" s="509"/>
      <c r="D584" s="510"/>
      <c r="E584" s="510"/>
      <c r="F584" s="510"/>
      <c r="G584" s="510"/>
      <c r="H584" s="510"/>
      <c r="I584" s="510"/>
      <c r="J584" s="510"/>
      <c r="K584" s="510"/>
      <c r="L584" s="511"/>
      <c r="M584" s="512"/>
      <c r="N584" s="513"/>
      <c r="O584" s="513"/>
      <c r="P584" s="513"/>
      <c r="Q584" s="514"/>
      <c r="R584" s="515"/>
      <c r="S584" s="515"/>
      <c r="T584" s="515"/>
      <c r="U584" s="515"/>
      <c r="V584" s="515"/>
      <c r="W584" s="418"/>
      <c r="X584" s="419"/>
      <c r="Y584" s="421"/>
      <c r="Z584" s="158" t="str">
        <f>IFERROR(VLOOKUP(Y584,【参考】数式用!$A$3:$B$58, 2, FALSE), "")</f>
        <v/>
      </c>
      <c r="AA584" s="159"/>
      <c r="AC584" s="129" t="e">
        <f>VLOOKUP(Y584,【参考】数式用!$A$3:$O$58,15,FALSE)</f>
        <v>#N/A</v>
      </c>
    </row>
    <row r="585" spans="1:29" ht="33.950000000000003" customHeight="1">
      <c r="A585" s="133"/>
      <c r="B585" s="486">
        <f t="shared" si="8"/>
        <v>541</v>
      </c>
      <c r="C585" s="509"/>
      <c r="D585" s="510"/>
      <c r="E585" s="510"/>
      <c r="F585" s="510"/>
      <c r="G585" s="510"/>
      <c r="H585" s="510"/>
      <c r="I585" s="510"/>
      <c r="J585" s="510"/>
      <c r="K585" s="510"/>
      <c r="L585" s="511"/>
      <c r="M585" s="512"/>
      <c r="N585" s="513"/>
      <c r="O585" s="513"/>
      <c r="P585" s="513"/>
      <c r="Q585" s="514"/>
      <c r="R585" s="515"/>
      <c r="S585" s="515"/>
      <c r="T585" s="515"/>
      <c r="U585" s="515"/>
      <c r="V585" s="515"/>
      <c r="W585" s="418"/>
      <c r="X585" s="419"/>
      <c r="Y585" s="421"/>
      <c r="Z585" s="158" t="str">
        <f>IFERROR(VLOOKUP(Y585,【参考】数式用!$A$3:$B$58, 2, FALSE), "")</f>
        <v/>
      </c>
      <c r="AA585" s="159"/>
      <c r="AC585" s="129" t="e">
        <f>VLOOKUP(Y585,【参考】数式用!$A$3:$O$58,15,FALSE)</f>
        <v>#N/A</v>
      </c>
    </row>
    <row r="586" spans="1:29" ht="33.950000000000003" customHeight="1">
      <c r="A586" s="133"/>
      <c r="B586" s="486">
        <f t="shared" si="8"/>
        <v>542</v>
      </c>
      <c r="C586" s="509"/>
      <c r="D586" s="510"/>
      <c r="E586" s="510"/>
      <c r="F586" s="510"/>
      <c r="G586" s="510"/>
      <c r="H586" s="510"/>
      <c r="I586" s="510"/>
      <c r="J586" s="510"/>
      <c r="K586" s="510"/>
      <c r="L586" s="511"/>
      <c r="M586" s="512"/>
      <c r="N586" s="513"/>
      <c r="O586" s="513"/>
      <c r="P586" s="513"/>
      <c r="Q586" s="514"/>
      <c r="R586" s="515"/>
      <c r="S586" s="515"/>
      <c r="T586" s="515"/>
      <c r="U586" s="515"/>
      <c r="V586" s="515"/>
      <c r="W586" s="418"/>
      <c r="X586" s="419"/>
      <c r="Y586" s="421"/>
      <c r="Z586" s="158" t="str">
        <f>IFERROR(VLOOKUP(Y586,【参考】数式用!$A$3:$B$58, 2, FALSE), "")</f>
        <v/>
      </c>
      <c r="AA586" s="159"/>
      <c r="AC586" s="129" t="e">
        <f>VLOOKUP(Y586,【参考】数式用!$A$3:$O$58,15,FALSE)</f>
        <v>#N/A</v>
      </c>
    </row>
    <row r="587" spans="1:29" ht="33.950000000000003" customHeight="1">
      <c r="A587" s="133"/>
      <c r="B587" s="486">
        <f t="shared" si="8"/>
        <v>543</v>
      </c>
      <c r="C587" s="509"/>
      <c r="D587" s="510"/>
      <c r="E587" s="510"/>
      <c r="F587" s="510"/>
      <c r="G587" s="510"/>
      <c r="H587" s="510"/>
      <c r="I587" s="510"/>
      <c r="J587" s="510"/>
      <c r="K587" s="510"/>
      <c r="L587" s="511"/>
      <c r="M587" s="512"/>
      <c r="N587" s="513"/>
      <c r="O587" s="513"/>
      <c r="P587" s="513"/>
      <c r="Q587" s="514"/>
      <c r="R587" s="515"/>
      <c r="S587" s="515"/>
      <c r="T587" s="515"/>
      <c r="U587" s="515"/>
      <c r="V587" s="515"/>
      <c r="W587" s="418"/>
      <c r="X587" s="419"/>
      <c r="Y587" s="421"/>
      <c r="Z587" s="158" t="str">
        <f>IFERROR(VLOOKUP(Y587,【参考】数式用!$A$3:$B$58, 2, FALSE), "")</f>
        <v/>
      </c>
      <c r="AA587" s="159"/>
      <c r="AC587" s="129" t="e">
        <f>VLOOKUP(Y587,【参考】数式用!$A$3:$O$58,15,FALSE)</f>
        <v>#N/A</v>
      </c>
    </row>
    <row r="588" spans="1:29" ht="33.950000000000003" customHeight="1">
      <c r="A588" s="133"/>
      <c r="B588" s="486">
        <f t="shared" si="8"/>
        <v>544</v>
      </c>
      <c r="C588" s="509"/>
      <c r="D588" s="510"/>
      <c r="E588" s="510"/>
      <c r="F588" s="510"/>
      <c r="G588" s="510"/>
      <c r="H588" s="510"/>
      <c r="I588" s="510"/>
      <c r="J588" s="510"/>
      <c r="K588" s="510"/>
      <c r="L588" s="511"/>
      <c r="M588" s="512"/>
      <c r="N588" s="513"/>
      <c r="O588" s="513"/>
      <c r="P588" s="513"/>
      <c r="Q588" s="514"/>
      <c r="R588" s="515"/>
      <c r="S588" s="515"/>
      <c r="T588" s="515"/>
      <c r="U588" s="515"/>
      <c r="V588" s="515"/>
      <c r="W588" s="418"/>
      <c r="X588" s="419"/>
      <c r="Y588" s="421"/>
      <c r="Z588" s="158" t="str">
        <f>IFERROR(VLOOKUP(Y588,【参考】数式用!$A$3:$B$58, 2, FALSE), "")</f>
        <v/>
      </c>
      <c r="AA588" s="159"/>
      <c r="AC588" s="129" t="e">
        <f>VLOOKUP(Y588,【参考】数式用!$A$3:$O$58,15,FALSE)</f>
        <v>#N/A</v>
      </c>
    </row>
    <row r="589" spans="1:29" ht="33.950000000000003" customHeight="1">
      <c r="A589" s="133"/>
      <c r="B589" s="486">
        <f t="shared" si="8"/>
        <v>545</v>
      </c>
      <c r="C589" s="509"/>
      <c r="D589" s="510"/>
      <c r="E589" s="510"/>
      <c r="F589" s="510"/>
      <c r="G589" s="510"/>
      <c r="H589" s="510"/>
      <c r="I589" s="510"/>
      <c r="J589" s="510"/>
      <c r="K589" s="510"/>
      <c r="L589" s="511"/>
      <c r="M589" s="512"/>
      <c r="N589" s="513"/>
      <c r="O589" s="513"/>
      <c r="P589" s="513"/>
      <c r="Q589" s="514"/>
      <c r="R589" s="515"/>
      <c r="S589" s="515"/>
      <c r="T589" s="515"/>
      <c r="U589" s="515"/>
      <c r="V589" s="515"/>
      <c r="W589" s="418"/>
      <c r="X589" s="419"/>
      <c r="Y589" s="421"/>
      <c r="Z589" s="158" t="str">
        <f>IFERROR(VLOOKUP(Y589,【参考】数式用!$A$3:$B$58, 2, FALSE), "")</f>
        <v/>
      </c>
      <c r="AA589" s="159"/>
      <c r="AC589" s="129" t="e">
        <f>VLOOKUP(Y589,【参考】数式用!$A$3:$O$58,15,FALSE)</f>
        <v>#N/A</v>
      </c>
    </row>
    <row r="590" spans="1:29" ht="33.950000000000003" customHeight="1">
      <c r="A590" s="133"/>
      <c r="B590" s="486">
        <f t="shared" si="8"/>
        <v>546</v>
      </c>
      <c r="C590" s="509"/>
      <c r="D590" s="510"/>
      <c r="E590" s="510"/>
      <c r="F590" s="510"/>
      <c r="G590" s="510"/>
      <c r="H590" s="510"/>
      <c r="I590" s="510"/>
      <c r="J590" s="510"/>
      <c r="K590" s="510"/>
      <c r="L590" s="511"/>
      <c r="M590" s="512"/>
      <c r="N590" s="513"/>
      <c r="O590" s="513"/>
      <c r="P590" s="513"/>
      <c r="Q590" s="514"/>
      <c r="R590" s="515"/>
      <c r="S590" s="515"/>
      <c r="T590" s="515"/>
      <c r="U590" s="515"/>
      <c r="V590" s="515"/>
      <c r="W590" s="418"/>
      <c r="X590" s="419"/>
      <c r="Y590" s="421"/>
      <c r="Z590" s="158" t="str">
        <f>IFERROR(VLOOKUP(Y590,【参考】数式用!$A$3:$B$58, 2, FALSE), "")</f>
        <v/>
      </c>
      <c r="AA590" s="159"/>
      <c r="AC590" s="129" t="e">
        <f>VLOOKUP(Y590,【参考】数式用!$A$3:$O$58,15,FALSE)</f>
        <v>#N/A</v>
      </c>
    </row>
    <row r="591" spans="1:29" ht="33.950000000000003" customHeight="1">
      <c r="A591" s="133"/>
      <c r="B591" s="486">
        <f t="shared" si="8"/>
        <v>547</v>
      </c>
      <c r="C591" s="509"/>
      <c r="D591" s="510"/>
      <c r="E591" s="510"/>
      <c r="F591" s="510"/>
      <c r="G591" s="510"/>
      <c r="H591" s="510"/>
      <c r="I591" s="510"/>
      <c r="J591" s="510"/>
      <c r="K591" s="510"/>
      <c r="L591" s="511"/>
      <c r="M591" s="512"/>
      <c r="N591" s="513"/>
      <c r="O591" s="513"/>
      <c r="P591" s="513"/>
      <c r="Q591" s="514"/>
      <c r="R591" s="515"/>
      <c r="S591" s="515"/>
      <c r="T591" s="515"/>
      <c r="U591" s="515"/>
      <c r="V591" s="515"/>
      <c r="W591" s="418"/>
      <c r="X591" s="419"/>
      <c r="Y591" s="421"/>
      <c r="Z591" s="158" t="str">
        <f>IFERROR(VLOOKUP(Y591,【参考】数式用!$A$3:$B$58, 2, FALSE), "")</f>
        <v/>
      </c>
      <c r="AA591" s="159"/>
      <c r="AC591" s="129" t="e">
        <f>VLOOKUP(Y591,【参考】数式用!$A$3:$O$58,15,FALSE)</f>
        <v>#N/A</v>
      </c>
    </row>
    <row r="592" spans="1:29" ht="33.950000000000003" customHeight="1">
      <c r="A592" s="133"/>
      <c r="B592" s="486">
        <f t="shared" si="8"/>
        <v>548</v>
      </c>
      <c r="C592" s="509"/>
      <c r="D592" s="510"/>
      <c r="E592" s="510"/>
      <c r="F592" s="510"/>
      <c r="G592" s="510"/>
      <c r="H592" s="510"/>
      <c r="I592" s="510"/>
      <c r="J592" s="510"/>
      <c r="K592" s="510"/>
      <c r="L592" s="511"/>
      <c r="M592" s="512"/>
      <c r="N592" s="513"/>
      <c r="O592" s="513"/>
      <c r="P592" s="513"/>
      <c r="Q592" s="514"/>
      <c r="R592" s="515"/>
      <c r="S592" s="515"/>
      <c r="T592" s="515"/>
      <c r="U592" s="515"/>
      <c r="V592" s="515"/>
      <c r="W592" s="418"/>
      <c r="X592" s="419"/>
      <c r="Y592" s="421"/>
      <c r="Z592" s="158" t="str">
        <f>IFERROR(VLOOKUP(Y592,【参考】数式用!$A$3:$B$58, 2, FALSE), "")</f>
        <v/>
      </c>
      <c r="AA592" s="159"/>
      <c r="AC592" s="129" t="e">
        <f>VLOOKUP(Y592,【参考】数式用!$A$3:$O$58,15,FALSE)</f>
        <v>#N/A</v>
      </c>
    </row>
    <row r="593" spans="1:29" ht="33.950000000000003" customHeight="1">
      <c r="A593" s="133"/>
      <c r="B593" s="486">
        <f t="shared" si="8"/>
        <v>549</v>
      </c>
      <c r="C593" s="509"/>
      <c r="D593" s="510"/>
      <c r="E593" s="510"/>
      <c r="F593" s="510"/>
      <c r="G593" s="510"/>
      <c r="H593" s="510"/>
      <c r="I593" s="510"/>
      <c r="J593" s="510"/>
      <c r="K593" s="510"/>
      <c r="L593" s="511"/>
      <c r="M593" s="512"/>
      <c r="N593" s="513"/>
      <c r="O593" s="513"/>
      <c r="P593" s="513"/>
      <c r="Q593" s="514"/>
      <c r="R593" s="515"/>
      <c r="S593" s="515"/>
      <c r="T593" s="515"/>
      <c r="U593" s="515"/>
      <c r="V593" s="515"/>
      <c r="W593" s="418"/>
      <c r="X593" s="419"/>
      <c r="Y593" s="421"/>
      <c r="Z593" s="158" t="str">
        <f>IFERROR(VLOOKUP(Y593,【参考】数式用!$A$3:$B$58, 2, FALSE), "")</f>
        <v/>
      </c>
      <c r="AA593" s="159"/>
      <c r="AC593" s="129" t="e">
        <f>VLOOKUP(Y593,【参考】数式用!$A$3:$O$58,15,FALSE)</f>
        <v>#N/A</v>
      </c>
    </row>
    <row r="594" spans="1:29" ht="33.950000000000003" customHeight="1">
      <c r="A594" s="133"/>
      <c r="B594" s="486">
        <f t="shared" si="8"/>
        <v>550</v>
      </c>
      <c r="C594" s="509"/>
      <c r="D594" s="510"/>
      <c r="E594" s="510"/>
      <c r="F594" s="510"/>
      <c r="G594" s="510"/>
      <c r="H594" s="510"/>
      <c r="I594" s="510"/>
      <c r="J594" s="510"/>
      <c r="K594" s="510"/>
      <c r="L594" s="511"/>
      <c r="M594" s="512"/>
      <c r="N594" s="513"/>
      <c r="O594" s="513"/>
      <c r="P594" s="513"/>
      <c r="Q594" s="514"/>
      <c r="R594" s="515"/>
      <c r="S594" s="515"/>
      <c r="T594" s="515"/>
      <c r="U594" s="515"/>
      <c r="V594" s="515"/>
      <c r="W594" s="418"/>
      <c r="X594" s="419"/>
      <c r="Y594" s="421"/>
      <c r="Z594" s="158" t="str">
        <f>IFERROR(VLOOKUP(Y594,【参考】数式用!$A$3:$B$58, 2, FALSE), "")</f>
        <v/>
      </c>
      <c r="AA594" s="159"/>
      <c r="AC594" s="129" t="e">
        <f>VLOOKUP(Y594,【参考】数式用!$A$3:$O$58,15,FALSE)</f>
        <v>#N/A</v>
      </c>
    </row>
    <row r="595" spans="1:29" ht="33.950000000000003" customHeight="1">
      <c r="A595" s="133"/>
      <c r="B595" s="486">
        <f t="shared" si="8"/>
        <v>551</v>
      </c>
      <c r="C595" s="509"/>
      <c r="D595" s="510"/>
      <c r="E595" s="510"/>
      <c r="F595" s="510"/>
      <c r="G595" s="510"/>
      <c r="H595" s="510"/>
      <c r="I595" s="510"/>
      <c r="J595" s="510"/>
      <c r="K595" s="510"/>
      <c r="L595" s="511"/>
      <c r="M595" s="512"/>
      <c r="N595" s="513"/>
      <c r="O595" s="513"/>
      <c r="P595" s="513"/>
      <c r="Q595" s="514"/>
      <c r="R595" s="515"/>
      <c r="S595" s="515"/>
      <c r="T595" s="515"/>
      <c r="U595" s="515"/>
      <c r="V595" s="515"/>
      <c r="W595" s="418"/>
      <c r="X595" s="419"/>
      <c r="Y595" s="421"/>
      <c r="Z595" s="158" t="str">
        <f>IFERROR(VLOOKUP(Y595,【参考】数式用!$A$3:$B$58, 2, FALSE), "")</f>
        <v/>
      </c>
      <c r="AA595" s="159"/>
      <c r="AC595" s="129" t="e">
        <f>VLOOKUP(Y595,【参考】数式用!$A$3:$O$58,15,FALSE)</f>
        <v>#N/A</v>
      </c>
    </row>
    <row r="596" spans="1:29" ht="33.950000000000003" customHeight="1">
      <c r="A596" s="133"/>
      <c r="B596" s="486">
        <f t="shared" si="8"/>
        <v>552</v>
      </c>
      <c r="C596" s="509"/>
      <c r="D596" s="510"/>
      <c r="E596" s="510"/>
      <c r="F596" s="510"/>
      <c r="G596" s="510"/>
      <c r="H596" s="510"/>
      <c r="I596" s="510"/>
      <c r="J596" s="510"/>
      <c r="K596" s="510"/>
      <c r="L596" s="511"/>
      <c r="M596" s="512"/>
      <c r="N596" s="513"/>
      <c r="O596" s="513"/>
      <c r="P596" s="513"/>
      <c r="Q596" s="514"/>
      <c r="R596" s="515"/>
      <c r="S596" s="515"/>
      <c r="T596" s="515"/>
      <c r="U596" s="515"/>
      <c r="V596" s="515"/>
      <c r="W596" s="418"/>
      <c r="X596" s="419"/>
      <c r="Y596" s="421"/>
      <c r="Z596" s="158" t="str">
        <f>IFERROR(VLOOKUP(Y596,【参考】数式用!$A$3:$B$58, 2, FALSE), "")</f>
        <v/>
      </c>
      <c r="AA596" s="159"/>
      <c r="AC596" s="129" t="e">
        <f>VLOOKUP(Y596,【参考】数式用!$A$3:$O$58,15,FALSE)</f>
        <v>#N/A</v>
      </c>
    </row>
    <row r="597" spans="1:29" ht="33.950000000000003" customHeight="1">
      <c r="A597" s="133"/>
      <c r="B597" s="486">
        <f t="shared" si="8"/>
        <v>553</v>
      </c>
      <c r="C597" s="509"/>
      <c r="D597" s="510"/>
      <c r="E597" s="510"/>
      <c r="F597" s="510"/>
      <c r="G597" s="510"/>
      <c r="H597" s="510"/>
      <c r="I597" s="510"/>
      <c r="J597" s="510"/>
      <c r="K597" s="510"/>
      <c r="L597" s="511"/>
      <c r="M597" s="512"/>
      <c r="N597" s="513"/>
      <c r="O597" s="513"/>
      <c r="P597" s="513"/>
      <c r="Q597" s="514"/>
      <c r="R597" s="515"/>
      <c r="S597" s="515"/>
      <c r="T597" s="515"/>
      <c r="U597" s="515"/>
      <c r="V597" s="515"/>
      <c r="W597" s="418"/>
      <c r="X597" s="419"/>
      <c r="Y597" s="421"/>
      <c r="Z597" s="158" t="str">
        <f>IFERROR(VLOOKUP(Y597,【参考】数式用!$A$3:$B$58, 2, FALSE), "")</f>
        <v/>
      </c>
      <c r="AA597" s="159"/>
      <c r="AC597" s="129" t="e">
        <f>VLOOKUP(Y597,【参考】数式用!$A$3:$O$58,15,FALSE)</f>
        <v>#N/A</v>
      </c>
    </row>
    <row r="598" spans="1:29" ht="33.950000000000003" customHeight="1">
      <c r="A598" s="133"/>
      <c r="B598" s="486">
        <f t="shared" si="8"/>
        <v>554</v>
      </c>
      <c r="C598" s="509"/>
      <c r="D598" s="510"/>
      <c r="E598" s="510"/>
      <c r="F598" s="510"/>
      <c r="G598" s="510"/>
      <c r="H598" s="510"/>
      <c r="I598" s="510"/>
      <c r="J598" s="510"/>
      <c r="K598" s="510"/>
      <c r="L598" s="511"/>
      <c r="M598" s="512"/>
      <c r="N598" s="513"/>
      <c r="O598" s="513"/>
      <c r="P598" s="513"/>
      <c r="Q598" s="514"/>
      <c r="R598" s="515"/>
      <c r="S598" s="515"/>
      <c r="T598" s="515"/>
      <c r="U598" s="515"/>
      <c r="V598" s="515"/>
      <c r="W598" s="418"/>
      <c r="X598" s="419"/>
      <c r="Y598" s="421"/>
      <c r="Z598" s="158" t="str">
        <f>IFERROR(VLOOKUP(Y598,【参考】数式用!$A$3:$B$58, 2, FALSE), "")</f>
        <v/>
      </c>
      <c r="AA598" s="159"/>
      <c r="AC598" s="129" t="e">
        <f>VLOOKUP(Y598,【参考】数式用!$A$3:$O$58,15,FALSE)</f>
        <v>#N/A</v>
      </c>
    </row>
    <row r="599" spans="1:29" ht="33.950000000000003" customHeight="1">
      <c r="A599" s="133"/>
      <c r="B599" s="486">
        <f t="shared" si="8"/>
        <v>555</v>
      </c>
      <c r="C599" s="509"/>
      <c r="D599" s="510"/>
      <c r="E599" s="510"/>
      <c r="F599" s="510"/>
      <c r="G599" s="510"/>
      <c r="H599" s="510"/>
      <c r="I599" s="510"/>
      <c r="J599" s="510"/>
      <c r="K599" s="510"/>
      <c r="L599" s="511"/>
      <c r="M599" s="512"/>
      <c r="N599" s="513"/>
      <c r="O599" s="513"/>
      <c r="P599" s="513"/>
      <c r="Q599" s="514"/>
      <c r="R599" s="515"/>
      <c r="S599" s="515"/>
      <c r="T599" s="515"/>
      <c r="U599" s="515"/>
      <c r="V599" s="515"/>
      <c r="W599" s="418"/>
      <c r="X599" s="419"/>
      <c r="Y599" s="421"/>
      <c r="Z599" s="158" t="str">
        <f>IFERROR(VLOOKUP(Y599,【参考】数式用!$A$3:$B$58, 2, FALSE), "")</f>
        <v/>
      </c>
      <c r="AA599" s="159"/>
      <c r="AC599" s="129" t="e">
        <f>VLOOKUP(Y599,【参考】数式用!$A$3:$O$58,15,FALSE)</f>
        <v>#N/A</v>
      </c>
    </row>
    <row r="600" spans="1:29" ht="33.950000000000003" customHeight="1">
      <c r="A600" s="133"/>
      <c r="B600" s="486">
        <f t="shared" si="8"/>
        <v>556</v>
      </c>
      <c r="C600" s="509"/>
      <c r="D600" s="510"/>
      <c r="E600" s="510"/>
      <c r="F600" s="510"/>
      <c r="G600" s="510"/>
      <c r="H600" s="510"/>
      <c r="I600" s="510"/>
      <c r="J600" s="510"/>
      <c r="K600" s="510"/>
      <c r="L600" s="511"/>
      <c r="M600" s="512"/>
      <c r="N600" s="513"/>
      <c r="O600" s="513"/>
      <c r="P600" s="513"/>
      <c r="Q600" s="514"/>
      <c r="R600" s="515"/>
      <c r="S600" s="515"/>
      <c r="T600" s="515"/>
      <c r="U600" s="515"/>
      <c r="V600" s="515"/>
      <c r="W600" s="418"/>
      <c r="X600" s="419"/>
      <c r="Y600" s="421"/>
      <c r="Z600" s="158" t="str">
        <f>IFERROR(VLOOKUP(Y600,【参考】数式用!$A$3:$B$58, 2, FALSE), "")</f>
        <v/>
      </c>
      <c r="AA600" s="159"/>
      <c r="AC600" s="129" t="e">
        <f>VLOOKUP(Y600,【参考】数式用!$A$3:$O$58,15,FALSE)</f>
        <v>#N/A</v>
      </c>
    </row>
    <row r="601" spans="1:29" ht="33.950000000000003" customHeight="1">
      <c r="A601" s="133"/>
      <c r="B601" s="486">
        <f t="shared" si="8"/>
        <v>557</v>
      </c>
      <c r="C601" s="509"/>
      <c r="D601" s="510"/>
      <c r="E601" s="510"/>
      <c r="F601" s="510"/>
      <c r="G601" s="510"/>
      <c r="H601" s="510"/>
      <c r="I601" s="510"/>
      <c r="J601" s="510"/>
      <c r="K601" s="510"/>
      <c r="L601" s="511"/>
      <c r="M601" s="512"/>
      <c r="N601" s="513"/>
      <c r="O601" s="513"/>
      <c r="P601" s="513"/>
      <c r="Q601" s="514"/>
      <c r="R601" s="515"/>
      <c r="S601" s="515"/>
      <c r="T601" s="515"/>
      <c r="U601" s="515"/>
      <c r="V601" s="515"/>
      <c r="W601" s="418"/>
      <c r="X601" s="419"/>
      <c r="Y601" s="421"/>
      <c r="Z601" s="158" t="str">
        <f>IFERROR(VLOOKUP(Y601,【参考】数式用!$A$3:$B$58, 2, FALSE), "")</f>
        <v/>
      </c>
      <c r="AA601" s="159"/>
      <c r="AC601" s="129" t="e">
        <f>VLOOKUP(Y601,【参考】数式用!$A$3:$O$58,15,FALSE)</f>
        <v>#N/A</v>
      </c>
    </row>
    <row r="602" spans="1:29" ht="33.950000000000003" customHeight="1">
      <c r="A602" s="133"/>
      <c r="B602" s="486">
        <f t="shared" si="8"/>
        <v>558</v>
      </c>
      <c r="C602" s="509"/>
      <c r="D602" s="510"/>
      <c r="E602" s="510"/>
      <c r="F602" s="510"/>
      <c r="G602" s="510"/>
      <c r="H602" s="510"/>
      <c r="I602" s="510"/>
      <c r="J602" s="510"/>
      <c r="K602" s="510"/>
      <c r="L602" s="511"/>
      <c r="M602" s="512"/>
      <c r="N602" s="513"/>
      <c r="O602" s="513"/>
      <c r="P602" s="513"/>
      <c r="Q602" s="514"/>
      <c r="R602" s="515"/>
      <c r="S602" s="515"/>
      <c r="T602" s="515"/>
      <c r="U602" s="515"/>
      <c r="V602" s="515"/>
      <c r="W602" s="418"/>
      <c r="X602" s="419"/>
      <c r="Y602" s="421"/>
      <c r="Z602" s="158" t="str">
        <f>IFERROR(VLOOKUP(Y602,【参考】数式用!$A$3:$B$58, 2, FALSE), "")</f>
        <v/>
      </c>
      <c r="AA602" s="159"/>
      <c r="AC602" s="129" t="e">
        <f>VLOOKUP(Y602,【参考】数式用!$A$3:$O$58,15,FALSE)</f>
        <v>#N/A</v>
      </c>
    </row>
    <row r="603" spans="1:29" ht="33.950000000000003" customHeight="1">
      <c r="A603" s="133"/>
      <c r="B603" s="486">
        <f t="shared" si="8"/>
        <v>559</v>
      </c>
      <c r="C603" s="509"/>
      <c r="D603" s="510"/>
      <c r="E603" s="510"/>
      <c r="F603" s="510"/>
      <c r="G603" s="510"/>
      <c r="H603" s="510"/>
      <c r="I603" s="510"/>
      <c r="J603" s="510"/>
      <c r="K603" s="510"/>
      <c r="L603" s="511"/>
      <c r="M603" s="512"/>
      <c r="N603" s="513"/>
      <c r="O603" s="513"/>
      <c r="P603" s="513"/>
      <c r="Q603" s="514"/>
      <c r="R603" s="515"/>
      <c r="S603" s="515"/>
      <c r="T603" s="515"/>
      <c r="U603" s="515"/>
      <c r="V603" s="515"/>
      <c r="W603" s="418"/>
      <c r="X603" s="419"/>
      <c r="Y603" s="421"/>
      <c r="Z603" s="158" t="str">
        <f>IFERROR(VLOOKUP(Y603,【参考】数式用!$A$3:$B$58, 2, FALSE), "")</f>
        <v/>
      </c>
      <c r="AA603" s="159"/>
      <c r="AC603" s="129" t="e">
        <f>VLOOKUP(Y603,【参考】数式用!$A$3:$O$58,15,FALSE)</f>
        <v>#N/A</v>
      </c>
    </row>
    <row r="604" spans="1:29" ht="33.950000000000003" customHeight="1">
      <c r="A604" s="133"/>
      <c r="B604" s="486">
        <f t="shared" si="8"/>
        <v>560</v>
      </c>
      <c r="C604" s="509"/>
      <c r="D604" s="510"/>
      <c r="E604" s="510"/>
      <c r="F604" s="510"/>
      <c r="G604" s="510"/>
      <c r="H604" s="510"/>
      <c r="I604" s="510"/>
      <c r="J604" s="510"/>
      <c r="K604" s="510"/>
      <c r="L604" s="511"/>
      <c r="M604" s="512"/>
      <c r="N604" s="513"/>
      <c r="O604" s="513"/>
      <c r="P604" s="513"/>
      <c r="Q604" s="514"/>
      <c r="R604" s="515"/>
      <c r="S604" s="515"/>
      <c r="T604" s="515"/>
      <c r="U604" s="515"/>
      <c r="V604" s="515"/>
      <c r="W604" s="418"/>
      <c r="X604" s="419"/>
      <c r="Y604" s="421"/>
      <c r="Z604" s="158" t="str">
        <f>IFERROR(VLOOKUP(Y604,【参考】数式用!$A$3:$B$58, 2, FALSE), "")</f>
        <v/>
      </c>
      <c r="AA604" s="159"/>
      <c r="AC604" s="129" t="e">
        <f>VLOOKUP(Y604,【参考】数式用!$A$3:$O$58,15,FALSE)</f>
        <v>#N/A</v>
      </c>
    </row>
    <row r="605" spans="1:29" ht="33.950000000000003" customHeight="1">
      <c r="A605" s="133"/>
      <c r="B605" s="486">
        <f t="shared" si="8"/>
        <v>561</v>
      </c>
      <c r="C605" s="509"/>
      <c r="D605" s="510"/>
      <c r="E605" s="510"/>
      <c r="F605" s="510"/>
      <c r="G605" s="510"/>
      <c r="H605" s="510"/>
      <c r="I605" s="510"/>
      <c r="J605" s="510"/>
      <c r="K605" s="510"/>
      <c r="L605" s="511"/>
      <c r="M605" s="512"/>
      <c r="N605" s="513"/>
      <c r="O605" s="513"/>
      <c r="P605" s="513"/>
      <c r="Q605" s="514"/>
      <c r="R605" s="515"/>
      <c r="S605" s="515"/>
      <c r="T605" s="515"/>
      <c r="U605" s="515"/>
      <c r="V605" s="515"/>
      <c r="W605" s="418"/>
      <c r="X605" s="419"/>
      <c r="Y605" s="421"/>
      <c r="Z605" s="158" t="str">
        <f>IFERROR(VLOOKUP(Y605,【参考】数式用!$A$3:$B$58, 2, FALSE), "")</f>
        <v/>
      </c>
      <c r="AA605" s="159"/>
      <c r="AC605" s="129" t="e">
        <f>VLOOKUP(Y605,【参考】数式用!$A$3:$O$58,15,FALSE)</f>
        <v>#N/A</v>
      </c>
    </row>
    <row r="606" spans="1:29" ht="33.950000000000003" customHeight="1">
      <c r="A606" s="133"/>
      <c r="B606" s="486">
        <f t="shared" si="8"/>
        <v>562</v>
      </c>
      <c r="C606" s="509"/>
      <c r="D606" s="510"/>
      <c r="E606" s="510"/>
      <c r="F606" s="510"/>
      <c r="G606" s="510"/>
      <c r="H606" s="510"/>
      <c r="I606" s="510"/>
      <c r="J606" s="510"/>
      <c r="K606" s="510"/>
      <c r="L606" s="511"/>
      <c r="M606" s="512"/>
      <c r="N606" s="513"/>
      <c r="O606" s="513"/>
      <c r="P606" s="513"/>
      <c r="Q606" s="514"/>
      <c r="R606" s="515"/>
      <c r="S606" s="515"/>
      <c r="T606" s="515"/>
      <c r="U606" s="515"/>
      <c r="V606" s="515"/>
      <c r="W606" s="418"/>
      <c r="X606" s="419"/>
      <c r="Y606" s="421"/>
      <c r="Z606" s="158" t="str">
        <f>IFERROR(VLOOKUP(Y606,【参考】数式用!$A$3:$B$58, 2, FALSE), "")</f>
        <v/>
      </c>
      <c r="AA606" s="159"/>
      <c r="AC606" s="129" t="e">
        <f>VLOOKUP(Y606,【参考】数式用!$A$3:$O$58,15,FALSE)</f>
        <v>#N/A</v>
      </c>
    </row>
    <row r="607" spans="1:29" ht="33.950000000000003" customHeight="1">
      <c r="A607" s="133"/>
      <c r="B607" s="486">
        <f t="shared" si="8"/>
        <v>563</v>
      </c>
      <c r="C607" s="509"/>
      <c r="D607" s="510"/>
      <c r="E607" s="510"/>
      <c r="F607" s="510"/>
      <c r="G607" s="510"/>
      <c r="H607" s="510"/>
      <c r="I607" s="510"/>
      <c r="J607" s="510"/>
      <c r="K607" s="510"/>
      <c r="L607" s="511"/>
      <c r="M607" s="512"/>
      <c r="N607" s="513"/>
      <c r="O607" s="513"/>
      <c r="P607" s="513"/>
      <c r="Q607" s="514"/>
      <c r="R607" s="515"/>
      <c r="S607" s="515"/>
      <c r="T607" s="515"/>
      <c r="U607" s="515"/>
      <c r="V607" s="515"/>
      <c r="W607" s="418"/>
      <c r="X607" s="419"/>
      <c r="Y607" s="421"/>
      <c r="Z607" s="158" t="str">
        <f>IFERROR(VLOOKUP(Y607,【参考】数式用!$A$3:$B$58, 2, FALSE), "")</f>
        <v/>
      </c>
      <c r="AA607" s="159"/>
      <c r="AC607" s="129" t="e">
        <f>VLOOKUP(Y607,【参考】数式用!$A$3:$O$58,15,FALSE)</f>
        <v>#N/A</v>
      </c>
    </row>
    <row r="608" spans="1:29" ht="33.950000000000003" customHeight="1">
      <c r="A608" s="133"/>
      <c r="B608" s="486">
        <f t="shared" si="8"/>
        <v>564</v>
      </c>
      <c r="C608" s="509"/>
      <c r="D608" s="510"/>
      <c r="E608" s="510"/>
      <c r="F608" s="510"/>
      <c r="G608" s="510"/>
      <c r="H608" s="510"/>
      <c r="I608" s="510"/>
      <c r="J608" s="510"/>
      <c r="K608" s="510"/>
      <c r="L608" s="511"/>
      <c r="M608" s="512"/>
      <c r="N608" s="513"/>
      <c r="O608" s="513"/>
      <c r="P608" s="513"/>
      <c r="Q608" s="514"/>
      <c r="R608" s="515"/>
      <c r="S608" s="515"/>
      <c r="T608" s="515"/>
      <c r="U608" s="515"/>
      <c r="V608" s="515"/>
      <c r="W608" s="418"/>
      <c r="X608" s="419"/>
      <c r="Y608" s="421"/>
      <c r="Z608" s="158" t="str">
        <f>IFERROR(VLOOKUP(Y608,【参考】数式用!$A$3:$B$58, 2, FALSE), "")</f>
        <v/>
      </c>
      <c r="AA608" s="159"/>
      <c r="AC608" s="129" t="e">
        <f>VLOOKUP(Y608,【参考】数式用!$A$3:$O$58,15,FALSE)</f>
        <v>#N/A</v>
      </c>
    </row>
    <row r="609" spans="1:29" ht="33.950000000000003" customHeight="1">
      <c r="A609" s="133"/>
      <c r="B609" s="486">
        <f t="shared" si="8"/>
        <v>565</v>
      </c>
      <c r="C609" s="509"/>
      <c r="D609" s="510"/>
      <c r="E609" s="510"/>
      <c r="F609" s="510"/>
      <c r="G609" s="510"/>
      <c r="H609" s="510"/>
      <c r="I609" s="510"/>
      <c r="J609" s="510"/>
      <c r="K609" s="510"/>
      <c r="L609" s="511"/>
      <c r="M609" s="512"/>
      <c r="N609" s="513"/>
      <c r="O609" s="513"/>
      <c r="P609" s="513"/>
      <c r="Q609" s="514"/>
      <c r="R609" s="515"/>
      <c r="S609" s="515"/>
      <c r="T609" s="515"/>
      <c r="U609" s="515"/>
      <c r="V609" s="515"/>
      <c r="W609" s="418"/>
      <c r="X609" s="419"/>
      <c r="Y609" s="421"/>
      <c r="Z609" s="158" t="str">
        <f>IFERROR(VLOOKUP(Y609,【参考】数式用!$A$3:$B$58, 2, FALSE), "")</f>
        <v/>
      </c>
      <c r="AA609" s="159"/>
      <c r="AC609" s="129" t="e">
        <f>VLOOKUP(Y609,【参考】数式用!$A$3:$O$58,15,FALSE)</f>
        <v>#N/A</v>
      </c>
    </row>
    <row r="610" spans="1:29" ht="33.950000000000003" customHeight="1">
      <c r="A610" s="133"/>
      <c r="B610" s="486">
        <f t="shared" si="8"/>
        <v>566</v>
      </c>
      <c r="C610" s="509"/>
      <c r="D610" s="510"/>
      <c r="E610" s="510"/>
      <c r="F610" s="510"/>
      <c r="G610" s="510"/>
      <c r="H610" s="510"/>
      <c r="I610" s="510"/>
      <c r="J610" s="510"/>
      <c r="K610" s="510"/>
      <c r="L610" s="511"/>
      <c r="M610" s="512"/>
      <c r="N610" s="513"/>
      <c r="O610" s="513"/>
      <c r="P610" s="513"/>
      <c r="Q610" s="514"/>
      <c r="R610" s="515"/>
      <c r="S610" s="515"/>
      <c r="T610" s="515"/>
      <c r="U610" s="515"/>
      <c r="V610" s="515"/>
      <c r="W610" s="418"/>
      <c r="X610" s="419"/>
      <c r="Y610" s="421"/>
      <c r="Z610" s="158" t="str">
        <f>IFERROR(VLOOKUP(Y610,【参考】数式用!$A$3:$B$58, 2, FALSE), "")</f>
        <v/>
      </c>
      <c r="AA610" s="159"/>
      <c r="AC610" s="129" t="e">
        <f>VLOOKUP(Y610,【参考】数式用!$A$3:$O$58,15,FALSE)</f>
        <v>#N/A</v>
      </c>
    </row>
    <row r="611" spans="1:29" ht="33.950000000000003" customHeight="1">
      <c r="A611" s="133"/>
      <c r="B611" s="486">
        <f t="shared" si="8"/>
        <v>567</v>
      </c>
      <c r="C611" s="509"/>
      <c r="D611" s="510"/>
      <c r="E611" s="510"/>
      <c r="F611" s="510"/>
      <c r="G611" s="510"/>
      <c r="H611" s="510"/>
      <c r="I611" s="510"/>
      <c r="J611" s="510"/>
      <c r="K611" s="510"/>
      <c r="L611" s="511"/>
      <c r="M611" s="512"/>
      <c r="N611" s="513"/>
      <c r="O611" s="513"/>
      <c r="P611" s="513"/>
      <c r="Q611" s="514"/>
      <c r="R611" s="515"/>
      <c r="S611" s="515"/>
      <c r="T611" s="515"/>
      <c r="U611" s="515"/>
      <c r="V611" s="515"/>
      <c r="W611" s="418"/>
      <c r="X611" s="419"/>
      <c r="Y611" s="421"/>
      <c r="Z611" s="158" t="str">
        <f>IFERROR(VLOOKUP(Y611,【参考】数式用!$A$3:$B$58, 2, FALSE), "")</f>
        <v/>
      </c>
      <c r="AA611" s="159"/>
      <c r="AC611" s="129" t="e">
        <f>VLOOKUP(Y611,【参考】数式用!$A$3:$O$58,15,FALSE)</f>
        <v>#N/A</v>
      </c>
    </row>
    <row r="612" spans="1:29" ht="33.950000000000003" customHeight="1">
      <c r="A612" s="133"/>
      <c r="B612" s="486">
        <f t="shared" si="8"/>
        <v>568</v>
      </c>
      <c r="C612" s="509"/>
      <c r="D612" s="510"/>
      <c r="E612" s="510"/>
      <c r="F612" s="510"/>
      <c r="G612" s="510"/>
      <c r="H612" s="510"/>
      <c r="I612" s="510"/>
      <c r="J612" s="510"/>
      <c r="K612" s="510"/>
      <c r="L612" s="511"/>
      <c r="M612" s="512"/>
      <c r="N612" s="513"/>
      <c r="O612" s="513"/>
      <c r="P612" s="513"/>
      <c r="Q612" s="514"/>
      <c r="R612" s="515"/>
      <c r="S612" s="515"/>
      <c r="T612" s="515"/>
      <c r="U612" s="515"/>
      <c r="V612" s="515"/>
      <c r="W612" s="418"/>
      <c r="X612" s="419"/>
      <c r="Y612" s="421"/>
      <c r="Z612" s="158" t="str">
        <f>IFERROR(VLOOKUP(Y612,【参考】数式用!$A$3:$B$58, 2, FALSE), "")</f>
        <v/>
      </c>
      <c r="AA612" s="159"/>
      <c r="AC612" s="129" t="e">
        <f>VLOOKUP(Y612,【参考】数式用!$A$3:$O$58,15,FALSE)</f>
        <v>#N/A</v>
      </c>
    </row>
    <row r="613" spans="1:29" ht="33.950000000000003" customHeight="1">
      <c r="A613" s="133"/>
      <c r="B613" s="486">
        <f t="shared" si="8"/>
        <v>569</v>
      </c>
      <c r="C613" s="509"/>
      <c r="D613" s="510"/>
      <c r="E613" s="510"/>
      <c r="F613" s="510"/>
      <c r="G613" s="510"/>
      <c r="H613" s="510"/>
      <c r="I613" s="510"/>
      <c r="J613" s="510"/>
      <c r="K613" s="510"/>
      <c r="L613" s="511"/>
      <c r="M613" s="512"/>
      <c r="N613" s="513"/>
      <c r="O613" s="513"/>
      <c r="P613" s="513"/>
      <c r="Q613" s="514"/>
      <c r="R613" s="515"/>
      <c r="S613" s="515"/>
      <c r="T613" s="515"/>
      <c r="U613" s="515"/>
      <c r="V613" s="515"/>
      <c r="W613" s="418"/>
      <c r="X613" s="419"/>
      <c r="Y613" s="421"/>
      <c r="Z613" s="158" t="str">
        <f>IFERROR(VLOOKUP(Y613,【参考】数式用!$A$3:$B$58, 2, FALSE), "")</f>
        <v/>
      </c>
      <c r="AA613" s="159"/>
      <c r="AC613" s="129" t="e">
        <f>VLOOKUP(Y613,【参考】数式用!$A$3:$O$58,15,FALSE)</f>
        <v>#N/A</v>
      </c>
    </row>
    <row r="614" spans="1:29" ht="33.950000000000003" customHeight="1">
      <c r="A614" s="133"/>
      <c r="B614" s="486">
        <f t="shared" si="8"/>
        <v>570</v>
      </c>
      <c r="C614" s="509"/>
      <c r="D614" s="510"/>
      <c r="E614" s="510"/>
      <c r="F614" s="510"/>
      <c r="G614" s="510"/>
      <c r="H614" s="510"/>
      <c r="I614" s="510"/>
      <c r="J614" s="510"/>
      <c r="K614" s="510"/>
      <c r="L614" s="511"/>
      <c r="M614" s="512"/>
      <c r="N614" s="513"/>
      <c r="O614" s="513"/>
      <c r="P614" s="513"/>
      <c r="Q614" s="514"/>
      <c r="R614" s="515"/>
      <c r="S614" s="515"/>
      <c r="T614" s="515"/>
      <c r="U614" s="515"/>
      <c r="V614" s="515"/>
      <c r="W614" s="418"/>
      <c r="X614" s="419"/>
      <c r="Y614" s="421"/>
      <c r="Z614" s="158" t="str">
        <f>IFERROR(VLOOKUP(Y614,【参考】数式用!$A$3:$B$58, 2, FALSE), "")</f>
        <v/>
      </c>
      <c r="AA614" s="159"/>
      <c r="AC614" s="129" t="e">
        <f>VLOOKUP(Y614,【参考】数式用!$A$3:$O$58,15,FALSE)</f>
        <v>#N/A</v>
      </c>
    </row>
    <row r="615" spans="1:29" ht="33.950000000000003" customHeight="1">
      <c r="A615" s="133"/>
      <c r="B615" s="486">
        <f t="shared" si="8"/>
        <v>571</v>
      </c>
      <c r="C615" s="509"/>
      <c r="D615" s="510"/>
      <c r="E615" s="510"/>
      <c r="F615" s="510"/>
      <c r="G615" s="510"/>
      <c r="H615" s="510"/>
      <c r="I615" s="510"/>
      <c r="J615" s="510"/>
      <c r="K615" s="510"/>
      <c r="L615" s="511"/>
      <c r="M615" s="512"/>
      <c r="N615" s="513"/>
      <c r="O615" s="513"/>
      <c r="P615" s="513"/>
      <c r="Q615" s="514"/>
      <c r="R615" s="515"/>
      <c r="S615" s="515"/>
      <c r="T615" s="515"/>
      <c r="U615" s="515"/>
      <c r="V615" s="515"/>
      <c r="W615" s="418"/>
      <c r="X615" s="419"/>
      <c r="Y615" s="421"/>
      <c r="Z615" s="158" t="str">
        <f>IFERROR(VLOOKUP(Y615,【参考】数式用!$A$3:$B$58, 2, FALSE), "")</f>
        <v/>
      </c>
      <c r="AA615" s="159"/>
      <c r="AC615" s="129" t="e">
        <f>VLOOKUP(Y615,【参考】数式用!$A$3:$O$58,15,FALSE)</f>
        <v>#N/A</v>
      </c>
    </row>
    <row r="616" spans="1:29" ht="33.950000000000003" customHeight="1">
      <c r="A616" s="133"/>
      <c r="B616" s="486">
        <f t="shared" si="8"/>
        <v>572</v>
      </c>
      <c r="C616" s="509"/>
      <c r="D616" s="510"/>
      <c r="E616" s="510"/>
      <c r="F616" s="510"/>
      <c r="G616" s="510"/>
      <c r="H616" s="510"/>
      <c r="I616" s="510"/>
      <c r="J616" s="510"/>
      <c r="K616" s="510"/>
      <c r="L616" s="511"/>
      <c r="M616" s="512"/>
      <c r="N616" s="513"/>
      <c r="O616" s="513"/>
      <c r="P616" s="513"/>
      <c r="Q616" s="514"/>
      <c r="R616" s="515"/>
      <c r="S616" s="515"/>
      <c r="T616" s="515"/>
      <c r="U616" s="515"/>
      <c r="V616" s="515"/>
      <c r="W616" s="418"/>
      <c r="X616" s="419"/>
      <c r="Y616" s="421"/>
      <c r="Z616" s="158" t="str">
        <f>IFERROR(VLOOKUP(Y616,【参考】数式用!$A$3:$B$58, 2, FALSE), "")</f>
        <v/>
      </c>
      <c r="AA616" s="159"/>
      <c r="AC616" s="129" t="e">
        <f>VLOOKUP(Y616,【参考】数式用!$A$3:$O$58,15,FALSE)</f>
        <v>#N/A</v>
      </c>
    </row>
    <row r="617" spans="1:29" ht="33.950000000000003" customHeight="1">
      <c r="A617" s="133"/>
      <c r="B617" s="486">
        <f t="shared" si="8"/>
        <v>573</v>
      </c>
      <c r="C617" s="509"/>
      <c r="D617" s="510"/>
      <c r="E617" s="510"/>
      <c r="F617" s="510"/>
      <c r="G617" s="510"/>
      <c r="H617" s="510"/>
      <c r="I617" s="510"/>
      <c r="J617" s="510"/>
      <c r="K617" s="510"/>
      <c r="L617" s="511"/>
      <c r="M617" s="512"/>
      <c r="N617" s="513"/>
      <c r="O617" s="513"/>
      <c r="P617" s="513"/>
      <c r="Q617" s="514"/>
      <c r="R617" s="515"/>
      <c r="S617" s="515"/>
      <c r="T617" s="515"/>
      <c r="U617" s="515"/>
      <c r="V617" s="515"/>
      <c r="W617" s="418"/>
      <c r="X617" s="419"/>
      <c r="Y617" s="421"/>
      <c r="Z617" s="158" t="str">
        <f>IFERROR(VLOOKUP(Y617,【参考】数式用!$A$3:$B$58, 2, FALSE), "")</f>
        <v/>
      </c>
      <c r="AA617" s="159"/>
      <c r="AC617" s="129" t="e">
        <f>VLOOKUP(Y617,【参考】数式用!$A$3:$O$58,15,FALSE)</f>
        <v>#N/A</v>
      </c>
    </row>
    <row r="618" spans="1:29" ht="33.950000000000003" customHeight="1">
      <c r="A618" s="133"/>
      <c r="B618" s="486">
        <f t="shared" si="8"/>
        <v>574</v>
      </c>
      <c r="C618" s="509"/>
      <c r="D618" s="510"/>
      <c r="E618" s="510"/>
      <c r="F618" s="510"/>
      <c r="G618" s="510"/>
      <c r="H618" s="510"/>
      <c r="I618" s="510"/>
      <c r="J618" s="510"/>
      <c r="K618" s="510"/>
      <c r="L618" s="511"/>
      <c r="M618" s="512"/>
      <c r="N618" s="513"/>
      <c r="O618" s="513"/>
      <c r="P618" s="513"/>
      <c r="Q618" s="514"/>
      <c r="R618" s="515"/>
      <c r="S618" s="515"/>
      <c r="T618" s="515"/>
      <c r="U618" s="515"/>
      <c r="V618" s="515"/>
      <c r="W618" s="418"/>
      <c r="X618" s="419"/>
      <c r="Y618" s="421"/>
      <c r="Z618" s="158" t="str">
        <f>IFERROR(VLOOKUP(Y618,【参考】数式用!$A$3:$B$58, 2, FALSE), "")</f>
        <v/>
      </c>
      <c r="AA618" s="159"/>
      <c r="AC618" s="129" t="e">
        <f>VLOOKUP(Y618,【参考】数式用!$A$3:$O$58,15,FALSE)</f>
        <v>#N/A</v>
      </c>
    </row>
    <row r="619" spans="1:29" ht="33.950000000000003" customHeight="1">
      <c r="A619" s="133"/>
      <c r="B619" s="486">
        <f t="shared" si="8"/>
        <v>575</v>
      </c>
      <c r="C619" s="509"/>
      <c r="D619" s="510"/>
      <c r="E619" s="510"/>
      <c r="F619" s="510"/>
      <c r="G619" s="510"/>
      <c r="H619" s="510"/>
      <c r="I619" s="510"/>
      <c r="J619" s="510"/>
      <c r="K619" s="510"/>
      <c r="L619" s="511"/>
      <c r="M619" s="512"/>
      <c r="N619" s="513"/>
      <c r="O619" s="513"/>
      <c r="P619" s="513"/>
      <c r="Q619" s="514"/>
      <c r="R619" s="515"/>
      <c r="S619" s="515"/>
      <c r="T619" s="515"/>
      <c r="U619" s="515"/>
      <c r="V619" s="515"/>
      <c r="W619" s="418"/>
      <c r="X619" s="419"/>
      <c r="Y619" s="421"/>
      <c r="Z619" s="158" t="str">
        <f>IFERROR(VLOOKUP(Y619,【参考】数式用!$A$3:$B$58, 2, FALSE), "")</f>
        <v/>
      </c>
      <c r="AA619" s="159"/>
      <c r="AC619" s="129" t="e">
        <f>VLOOKUP(Y619,【参考】数式用!$A$3:$O$58,15,FALSE)</f>
        <v>#N/A</v>
      </c>
    </row>
    <row r="620" spans="1:29" ht="33.950000000000003" customHeight="1">
      <c r="A620" s="133"/>
      <c r="B620" s="486">
        <f t="shared" si="8"/>
        <v>576</v>
      </c>
      <c r="C620" s="509"/>
      <c r="D620" s="510"/>
      <c r="E620" s="510"/>
      <c r="F620" s="510"/>
      <c r="G620" s="510"/>
      <c r="H620" s="510"/>
      <c r="I620" s="510"/>
      <c r="J620" s="510"/>
      <c r="K620" s="510"/>
      <c r="L620" s="511"/>
      <c r="M620" s="512"/>
      <c r="N620" s="513"/>
      <c r="O620" s="513"/>
      <c r="P620" s="513"/>
      <c r="Q620" s="514"/>
      <c r="R620" s="515"/>
      <c r="S620" s="515"/>
      <c r="T620" s="515"/>
      <c r="U620" s="515"/>
      <c r="V620" s="515"/>
      <c r="W620" s="418"/>
      <c r="X620" s="419"/>
      <c r="Y620" s="421"/>
      <c r="Z620" s="158" t="str">
        <f>IFERROR(VLOOKUP(Y620,【参考】数式用!$A$3:$B$58, 2, FALSE), "")</f>
        <v/>
      </c>
      <c r="AA620" s="159"/>
      <c r="AC620" s="129" t="e">
        <f>VLOOKUP(Y620,【参考】数式用!$A$3:$O$58,15,FALSE)</f>
        <v>#N/A</v>
      </c>
    </row>
    <row r="621" spans="1:29" ht="33.950000000000003" customHeight="1">
      <c r="A621" s="133"/>
      <c r="B621" s="486">
        <f t="shared" si="8"/>
        <v>577</v>
      </c>
      <c r="C621" s="509"/>
      <c r="D621" s="510"/>
      <c r="E621" s="510"/>
      <c r="F621" s="510"/>
      <c r="G621" s="510"/>
      <c r="H621" s="510"/>
      <c r="I621" s="510"/>
      <c r="J621" s="510"/>
      <c r="K621" s="510"/>
      <c r="L621" s="511"/>
      <c r="M621" s="512"/>
      <c r="N621" s="513"/>
      <c r="O621" s="513"/>
      <c r="P621" s="513"/>
      <c r="Q621" s="514"/>
      <c r="R621" s="515"/>
      <c r="S621" s="515"/>
      <c r="T621" s="515"/>
      <c r="U621" s="515"/>
      <c r="V621" s="515"/>
      <c r="W621" s="418"/>
      <c r="X621" s="419"/>
      <c r="Y621" s="421"/>
      <c r="Z621" s="158" t="str">
        <f>IFERROR(VLOOKUP(Y621,【参考】数式用!$A$3:$B$58, 2, FALSE), "")</f>
        <v/>
      </c>
      <c r="AA621" s="159"/>
      <c r="AC621" s="129" t="e">
        <f>VLOOKUP(Y621,【参考】数式用!$A$3:$O$58,15,FALSE)</f>
        <v>#N/A</v>
      </c>
    </row>
    <row r="622" spans="1:29" ht="33.950000000000003" customHeight="1">
      <c r="A622" s="133"/>
      <c r="B622" s="486">
        <f t="shared" si="8"/>
        <v>578</v>
      </c>
      <c r="C622" s="509"/>
      <c r="D622" s="510"/>
      <c r="E622" s="510"/>
      <c r="F622" s="510"/>
      <c r="G622" s="510"/>
      <c r="H622" s="510"/>
      <c r="I622" s="510"/>
      <c r="J622" s="510"/>
      <c r="K622" s="510"/>
      <c r="L622" s="511"/>
      <c r="M622" s="512"/>
      <c r="N622" s="513"/>
      <c r="O622" s="513"/>
      <c r="P622" s="513"/>
      <c r="Q622" s="514"/>
      <c r="R622" s="515"/>
      <c r="S622" s="515"/>
      <c r="T622" s="515"/>
      <c r="U622" s="515"/>
      <c r="V622" s="515"/>
      <c r="W622" s="418"/>
      <c r="X622" s="419"/>
      <c r="Y622" s="421"/>
      <c r="Z622" s="158" t="str">
        <f>IFERROR(VLOOKUP(Y622,【参考】数式用!$A$3:$B$58, 2, FALSE), "")</f>
        <v/>
      </c>
      <c r="AA622" s="159"/>
      <c r="AC622" s="129" t="e">
        <f>VLOOKUP(Y622,【参考】数式用!$A$3:$O$58,15,FALSE)</f>
        <v>#N/A</v>
      </c>
    </row>
    <row r="623" spans="1:29" ht="33.950000000000003" customHeight="1">
      <c r="A623" s="133"/>
      <c r="B623" s="486">
        <f t="shared" ref="B623:B686" si="9">B622+1</f>
        <v>579</v>
      </c>
      <c r="C623" s="509"/>
      <c r="D623" s="510"/>
      <c r="E623" s="510"/>
      <c r="F623" s="510"/>
      <c r="G623" s="510"/>
      <c r="H623" s="510"/>
      <c r="I623" s="510"/>
      <c r="J623" s="510"/>
      <c r="K623" s="510"/>
      <c r="L623" s="511"/>
      <c r="M623" s="512"/>
      <c r="N623" s="513"/>
      <c r="O623" s="513"/>
      <c r="P623" s="513"/>
      <c r="Q623" s="514"/>
      <c r="R623" s="515"/>
      <c r="S623" s="515"/>
      <c r="T623" s="515"/>
      <c r="U623" s="515"/>
      <c r="V623" s="515"/>
      <c r="W623" s="418"/>
      <c r="X623" s="419"/>
      <c r="Y623" s="421"/>
      <c r="Z623" s="158" t="str">
        <f>IFERROR(VLOOKUP(Y623,【参考】数式用!$A$3:$B$58, 2, FALSE), "")</f>
        <v/>
      </c>
      <c r="AA623" s="159"/>
      <c r="AC623" s="129" t="e">
        <f>VLOOKUP(Y623,【参考】数式用!$A$3:$O$58,15,FALSE)</f>
        <v>#N/A</v>
      </c>
    </row>
    <row r="624" spans="1:29" ht="33.950000000000003" customHeight="1">
      <c r="A624" s="133"/>
      <c r="B624" s="486">
        <f t="shared" si="9"/>
        <v>580</v>
      </c>
      <c r="C624" s="509"/>
      <c r="D624" s="510"/>
      <c r="E624" s="510"/>
      <c r="F624" s="510"/>
      <c r="G624" s="510"/>
      <c r="H624" s="510"/>
      <c r="I624" s="510"/>
      <c r="J624" s="510"/>
      <c r="K624" s="510"/>
      <c r="L624" s="511"/>
      <c r="M624" s="512"/>
      <c r="N624" s="513"/>
      <c r="O624" s="513"/>
      <c r="P624" s="513"/>
      <c r="Q624" s="514"/>
      <c r="R624" s="515"/>
      <c r="S624" s="515"/>
      <c r="T624" s="515"/>
      <c r="U624" s="515"/>
      <c r="V624" s="515"/>
      <c r="W624" s="418"/>
      <c r="X624" s="419"/>
      <c r="Y624" s="421"/>
      <c r="Z624" s="158" t="str">
        <f>IFERROR(VLOOKUP(Y624,【参考】数式用!$A$3:$B$58, 2, FALSE), "")</f>
        <v/>
      </c>
      <c r="AA624" s="159"/>
      <c r="AC624" s="129" t="e">
        <f>VLOOKUP(Y624,【参考】数式用!$A$3:$O$58,15,FALSE)</f>
        <v>#N/A</v>
      </c>
    </row>
    <row r="625" spans="1:29" ht="33.950000000000003" customHeight="1">
      <c r="A625" s="133"/>
      <c r="B625" s="486">
        <f t="shared" si="9"/>
        <v>581</v>
      </c>
      <c r="C625" s="509"/>
      <c r="D625" s="510"/>
      <c r="E625" s="510"/>
      <c r="F625" s="510"/>
      <c r="G625" s="510"/>
      <c r="H625" s="510"/>
      <c r="I625" s="510"/>
      <c r="J625" s="510"/>
      <c r="K625" s="510"/>
      <c r="L625" s="511"/>
      <c r="M625" s="512"/>
      <c r="N625" s="513"/>
      <c r="O625" s="513"/>
      <c r="P625" s="513"/>
      <c r="Q625" s="514"/>
      <c r="R625" s="515"/>
      <c r="S625" s="515"/>
      <c r="T625" s="515"/>
      <c r="U625" s="515"/>
      <c r="V625" s="515"/>
      <c r="W625" s="418"/>
      <c r="X625" s="419"/>
      <c r="Y625" s="421"/>
      <c r="Z625" s="158" t="str">
        <f>IFERROR(VLOOKUP(Y625,【参考】数式用!$A$3:$B$58, 2, FALSE), "")</f>
        <v/>
      </c>
      <c r="AA625" s="159"/>
      <c r="AC625" s="129" t="e">
        <f>VLOOKUP(Y625,【参考】数式用!$A$3:$O$58,15,FALSE)</f>
        <v>#N/A</v>
      </c>
    </row>
    <row r="626" spans="1:29" ht="33.950000000000003" customHeight="1">
      <c r="A626" s="133"/>
      <c r="B626" s="486">
        <f t="shared" si="9"/>
        <v>582</v>
      </c>
      <c r="C626" s="509"/>
      <c r="D626" s="510"/>
      <c r="E626" s="510"/>
      <c r="F626" s="510"/>
      <c r="G626" s="510"/>
      <c r="H626" s="510"/>
      <c r="I626" s="510"/>
      <c r="J626" s="510"/>
      <c r="K626" s="510"/>
      <c r="L626" s="511"/>
      <c r="M626" s="512"/>
      <c r="N626" s="513"/>
      <c r="O626" s="513"/>
      <c r="P626" s="513"/>
      <c r="Q626" s="514"/>
      <c r="R626" s="515"/>
      <c r="S626" s="515"/>
      <c r="T626" s="515"/>
      <c r="U626" s="515"/>
      <c r="V626" s="515"/>
      <c r="W626" s="418"/>
      <c r="X626" s="419"/>
      <c r="Y626" s="421"/>
      <c r="Z626" s="158" t="str">
        <f>IFERROR(VLOOKUP(Y626,【参考】数式用!$A$3:$B$58, 2, FALSE), "")</f>
        <v/>
      </c>
      <c r="AA626" s="159"/>
      <c r="AC626" s="129" t="e">
        <f>VLOOKUP(Y626,【参考】数式用!$A$3:$O$58,15,FALSE)</f>
        <v>#N/A</v>
      </c>
    </row>
    <row r="627" spans="1:29" ht="33.950000000000003" customHeight="1">
      <c r="A627" s="133"/>
      <c r="B627" s="486">
        <f t="shared" si="9"/>
        <v>583</v>
      </c>
      <c r="C627" s="509"/>
      <c r="D627" s="510"/>
      <c r="E627" s="510"/>
      <c r="F627" s="510"/>
      <c r="G627" s="510"/>
      <c r="H627" s="510"/>
      <c r="I627" s="510"/>
      <c r="J627" s="510"/>
      <c r="K627" s="510"/>
      <c r="L627" s="511"/>
      <c r="M627" s="512"/>
      <c r="N627" s="513"/>
      <c r="O627" s="513"/>
      <c r="P627" s="513"/>
      <c r="Q627" s="514"/>
      <c r="R627" s="515"/>
      <c r="S627" s="515"/>
      <c r="T627" s="515"/>
      <c r="U627" s="515"/>
      <c r="V627" s="515"/>
      <c r="W627" s="418"/>
      <c r="X627" s="419"/>
      <c r="Y627" s="421"/>
      <c r="Z627" s="158" t="str">
        <f>IFERROR(VLOOKUP(Y627,【参考】数式用!$A$3:$B$58, 2, FALSE), "")</f>
        <v/>
      </c>
      <c r="AA627" s="159"/>
      <c r="AC627" s="129" t="e">
        <f>VLOOKUP(Y627,【参考】数式用!$A$3:$O$58,15,FALSE)</f>
        <v>#N/A</v>
      </c>
    </row>
    <row r="628" spans="1:29" ht="33.950000000000003" customHeight="1">
      <c r="A628" s="133"/>
      <c r="B628" s="486">
        <f t="shared" si="9"/>
        <v>584</v>
      </c>
      <c r="C628" s="509"/>
      <c r="D628" s="510"/>
      <c r="E628" s="510"/>
      <c r="F628" s="510"/>
      <c r="G628" s="510"/>
      <c r="H628" s="510"/>
      <c r="I628" s="510"/>
      <c r="J628" s="510"/>
      <c r="K628" s="510"/>
      <c r="L628" s="511"/>
      <c r="M628" s="512"/>
      <c r="N628" s="513"/>
      <c r="O628" s="513"/>
      <c r="P628" s="513"/>
      <c r="Q628" s="514"/>
      <c r="R628" s="515"/>
      <c r="S628" s="515"/>
      <c r="T628" s="515"/>
      <c r="U628" s="515"/>
      <c r="V628" s="515"/>
      <c r="W628" s="418"/>
      <c r="X628" s="419"/>
      <c r="Y628" s="421"/>
      <c r="Z628" s="158" t="str">
        <f>IFERROR(VLOOKUP(Y628,【参考】数式用!$A$3:$B$58, 2, FALSE), "")</f>
        <v/>
      </c>
      <c r="AA628" s="159"/>
      <c r="AC628" s="129" t="e">
        <f>VLOOKUP(Y628,【参考】数式用!$A$3:$O$58,15,FALSE)</f>
        <v>#N/A</v>
      </c>
    </row>
    <row r="629" spans="1:29" ht="33.950000000000003" customHeight="1">
      <c r="A629" s="133"/>
      <c r="B629" s="486">
        <f t="shared" si="9"/>
        <v>585</v>
      </c>
      <c r="C629" s="509"/>
      <c r="D629" s="510"/>
      <c r="E629" s="510"/>
      <c r="F629" s="510"/>
      <c r="G629" s="510"/>
      <c r="H629" s="510"/>
      <c r="I629" s="510"/>
      <c r="J629" s="510"/>
      <c r="K629" s="510"/>
      <c r="L629" s="511"/>
      <c r="M629" s="512"/>
      <c r="N629" s="513"/>
      <c r="O629" s="513"/>
      <c r="P629" s="513"/>
      <c r="Q629" s="514"/>
      <c r="R629" s="515"/>
      <c r="S629" s="515"/>
      <c r="T629" s="515"/>
      <c r="U629" s="515"/>
      <c r="V629" s="515"/>
      <c r="W629" s="418"/>
      <c r="X629" s="419"/>
      <c r="Y629" s="421"/>
      <c r="Z629" s="158" t="str">
        <f>IFERROR(VLOOKUP(Y629,【参考】数式用!$A$3:$B$58, 2, FALSE), "")</f>
        <v/>
      </c>
      <c r="AA629" s="159"/>
      <c r="AC629" s="129" t="e">
        <f>VLOOKUP(Y629,【参考】数式用!$A$3:$O$58,15,FALSE)</f>
        <v>#N/A</v>
      </c>
    </row>
    <row r="630" spans="1:29" ht="33.950000000000003" customHeight="1">
      <c r="A630" s="133"/>
      <c r="B630" s="486">
        <f t="shared" si="9"/>
        <v>586</v>
      </c>
      <c r="C630" s="509"/>
      <c r="D630" s="510"/>
      <c r="E630" s="510"/>
      <c r="F630" s="510"/>
      <c r="G630" s="510"/>
      <c r="H630" s="510"/>
      <c r="I630" s="510"/>
      <c r="J630" s="510"/>
      <c r="K630" s="510"/>
      <c r="L630" s="511"/>
      <c r="M630" s="512"/>
      <c r="N630" s="513"/>
      <c r="O630" s="513"/>
      <c r="P630" s="513"/>
      <c r="Q630" s="514"/>
      <c r="R630" s="515"/>
      <c r="S630" s="515"/>
      <c r="T630" s="515"/>
      <c r="U630" s="515"/>
      <c r="V630" s="515"/>
      <c r="W630" s="418"/>
      <c r="X630" s="419"/>
      <c r="Y630" s="421"/>
      <c r="Z630" s="158" t="str">
        <f>IFERROR(VLOOKUP(Y630,【参考】数式用!$A$3:$B$58, 2, FALSE), "")</f>
        <v/>
      </c>
      <c r="AA630" s="159"/>
      <c r="AC630" s="129" t="e">
        <f>VLOOKUP(Y630,【参考】数式用!$A$3:$O$58,15,FALSE)</f>
        <v>#N/A</v>
      </c>
    </row>
    <row r="631" spans="1:29" ht="33.950000000000003" customHeight="1">
      <c r="A631" s="133"/>
      <c r="B631" s="486">
        <f t="shared" si="9"/>
        <v>587</v>
      </c>
      <c r="C631" s="509"/>
      <c r="D631" s="510"/>
      <c r="E631" s="510"/>
      <c r="F631" s="510"/>
      <c r="G631" s="510"/>
      <c r="H631" s="510"/>
      <c r="I631" s="510"/>
      <c r="J631" s="510"/>
      <c r="K631" s="510"/>
      <c r="L631" s="511"/>
      <c r="M631" s="512"/>
      <c r="N631" s="513"/>
      <c r="O631" s="513"/>
      <c r="P631" s="513"/>
      <c r="Q631" s="514"/>
      <c r="R631" s="515"/>
      <c r="S631" s="515"/>
      <c r="T631" s="515"/>
      <c r="U631" s="515"/>
      <c r="V631" s="515"/>
      <c r="W631" s="418"/>
      <c r="X631" s="419"/>
      <c r="Y631" s="421"/>
      <c r="Z631" s="158" t="str">
        <f>IFERROR(VLOOKUP(Y631,【参考】数式用!$A$3:$B$58, 2, FALSE), "")</f>
        <v/>
      </c>
      <c r="AA631" s="159"/>
      <c r="AC631" s="129" t="e">
        <f>VLOOKUP(Y631,【参考】数式用!$A$3:$O$58,15,FALSE)</f>
        <v>#N/A</v>
      </c>
    </row>
    <row r="632" spans="1:29" ht="33.950000000000003" customHeight="1">
      <c r="A632" s="133"/>
      <c r="B632" s="486">
        <f t="shared" si="9"/>
        <v>588</v>
      </c>
      <c r="C632" s="509"/>
      <c r="D632" s="510"/>
      <c r="E632" s="510"/>
      <c r="F632" s="510"/>
      <c r="G632" s="510"/>
      <c r="H632" s="510"/>
      <c r="I632" s="510"/>
      <c r="J632" s="510"/>
      <c r="K632" s="510"/>
      <c r="L632" s="511"/>
      <c r="M632" s="512"/>
      <c r="N632" s="513"/>
      <c r="O632" s="513"/>
      <c r="P632" s="513"/>
      <c r="Q632" s="514"/>
      <c r="R632" s="515"/>
      <c r="S632" s="515"/>
      <c r="T632" s="515"/>
      <c r="U632" s="515"/>
      <c r="V632" s="515"/>
      <c r="W632" s="418"/>
      <c r="X632" s="419"/>
      <c r="Y632" s="421"/>
      <c r="Z632" s="158" t="str">
        <f>IFERROR(VLOOKUP(Y632,【参考】数式用!$A$3:$B$58, 2, FALSE), "")</f>
        <v/>
      </c>
      <c r="AA632" s="159"/>
      <c r="AC632" s="129" t="e">
        <f>VLOOKUP(Y632,【参考】数式用!$A$3:$O$58,15,FALSE)</f>
        <v>#N/A</v>
      </c>
    </row>
    <row r="633" spans="1:29" ht="33.950000000000003" customHeight="1">
      <c r="A633" s="133"/>
      <c r="B633" s="486">
        <f t="shared" si="9"/>
        <v>589</v>
      </c>
      <c r="C633" s="509"/>
      <c r="D633" s="510"/>
      <c r="E633" s="510"/>
      <c r="F633" s="510"/>
      <c r="G633" s="510"/>
      <c r="H633" s="510"/>
      <c r="I633" s="510"/>
      <c r="J633" s="510"/>
      <c r="K633" s="510"/>
      <c r="L633" s="511"/>
      <c r="M633" s="512"/>
      <c r="N633" s="513"/>
      <c r="O633" s="513"/>
      <c r="P633" s="513"/>
      <c r="Q633" s="514"/>
      <c r="R633" s="515"/>
      <c r="S633" s="515"/>
      <c r="T633" s="515"/>
      <c r="U633" s="515"/>
      <c r="V633" s="515"/>
      <c r="W633" s="418"/>
      <c r="X633" s="419"/>
      <c r="Y633" s="421"/>
      <c r="Z633" s="158" t="str">
        <f>IFERROR(VLOOKUP(Y633,【参考】数式用!$A$3:$B$58, 2, FALSE), "")</f>
        <v/>
      </c>
      <c r="AA633" s="159"/>
      <c r="AC633" s="129" t="e">
        <f>VLOOKUP(Y633,【参考】数式用!$A$3:$O$58,15,FALSE)</f>
        <v>#N/A</v>
      </c>
    </row>
    <row r="634" spans="1:29" ht="33.950000000000003" customHeight="1">
      <c r="A634" s="133"/>
      <c r="B634" s="486">
        <f t="shared" si="9"/>
        <v>590</v>
      </c>
      <c r="C634" s="509"/>
      <c r="D634" s="510"/>
      <c r="E634" s="510"/>
      <c r="F634" s="510"/>
      <c r="G634" s="510"/>
      <c r="H634" s="510"/>
      <c r="I634" s="510"/>
      <c r="J634" s="510"/>
      <c r="K634" s="510"/>
      <c r="L634" s="511"/>
      <c r="M634" s="512"/>
      <c r="N634" s="513"/>
      <c r="O634" s="513"/>
      <c r="P634" s="513"/>
      <c r="Q634" s="514"/>
      <c r="R634" s="515"/>
      <c r="S634" s="515"/>
      <c r="T634" s="515"/>
      <c r="U634" s="515"/>
      <c r="V634" s="515"/>
      <c r="W634" s="418"/>
      <c r="X634" s="419"/>
      <c r="Y634" s="421"/>
      <c r="Z634" s="158" t="str">
        <f>IFERROR(VLOOKUP(Y634,【参考】数式用!$A$3:$B$58, 2, FALSE), "")</f>
        <v/>
      </c>
      <c r="AA634" s="159"/>
      <c r="AC634" s="129" t="e">
        <f>VLOOKUP(Y634,【参考】数式用!$A$3:$O$58,15,FALSE)</f>
        <v>#N/A</v>
      </c>
    </row>
    <row r="635" spans="1:29" ht="33.950000000000003" customHeight="1">
      <c r="A635" s="133"/>
      <c r="B635" s="486">
        <f t="shared" si="9"/>
        <v>591</v>
      </c>
      <c r="C635" s="509"/>
      <c r="D635" s="510"/>
      <c r="E635" s="510"/>
      <c r="F635" s="510"/>
      <c r="G635" s="510"/>
      <c r="H635" s="510"/>
      <c r="I635" s="510"/>
      <c r="J635" s="510"/>
      <c r="K635" s="510"/>
      <c r="L635" s="511"/>
      <c r="M635" s="512"/>
      <c r="N635" s="513"/>
      <c r="O635" s="513"/>
      <c r="P635" s="513"/>
      <c r="Q635" s="514"/>
      <c r="R635" s="515"/>
      <c r="S635" s="515"/>
      <c r="T635" s="515"/>
      <c r="U635" s="515"/>
      <c r="V635" s="515"/>
      <c r="W635" s="418"/>
      <c r="X635" s="419"/>
      <c r="Y635" s="421"/>
      <c r="Z635" s="158" t="str">
        <f>IFERROR(VLOOKUP(Y635,【参考】数式用!$A$3:$B$58, 2, FALSE), "")</f>
        <v/>
      </c>
      <c r="AA635" s="159"/>
      <c r="AC635" s="129" t="e">
        <f>VLOOKUP(Y635,【参考】数式用!$A$3:$O$58,15,FALSE)</f>
        <v>#N/A</v>
      </c>
    </row>
    <row r="636" spans="1:29" ht="33.950000000000003" customHeight="1">
      <c r="A636" s="133"/>
      <c r="B636" s="486">
        <f t="shared" si="9"/>
        <v>592</v>
      </c>
      <c r="C636" s="509"/>
      <c r="D636" s="510"/>
      <c r="E636" s="510"/>
      <c r="F636" s="510"/>
      <c r="G636" s="510"/>
      <c r="H636" s="510"/>
      <c r="I636" s="510"/>
      <c r="J636" s="510"/>
      <c r="K636" s="510"/>
      <c r="L636" s="511"/>
      <c r="M636" s="512"/>
      <c r="N636" s="513"/>
      <c r="O636" s="513"/>
      <c r="P636" s="513"/>
      <c r="Q636" s="514"/>
      <c r="R636" s="515"/>
      <c r="S636" s="515"/>
      <c r="T636" s="515"/>
      <c r="U636" s="515"/>
      <c r="V636" s="515"/>
      <c r="W636" s="418"/>
      <c r="X636" s="419"/>
      <c r="Y636" s="421"/>
      <c r="Z636" s="158" t="str">
        <f>IFERROR(VLOOKUP(Y636,【参考】数式用!$A$3:$B$58, 2, FALSE), "")</f>
        <v/>
      </c>
      <c r="AA636" s="159"/>
      <c r="AC636" s="129" t="e">
        <f>VLOOKUP(Y636,【参考】数式用!$A$3:$O$58,15,FALSE)</f>
        <v>#N/A</v>
      </c>
    </row>
    <row r="637" spans="1:29" ht="33.950000000000003" customHeight="1">
      <c r="A637" s="133"/>
      <c r="B637" s="486">
        <f t="shared" si="9"/>
        <v>593</v>
      </c>
      <c r="C637" s="509"/>
      <c r="D637" s="510"/>
      <c r="E637" s="510"/>
      <c r="F637" s="510"/>
      <c r="G637" s="510"/>
      <c r="H637" s="510"/>
      <c r="I637" s="510"/>
      <c r="J637" s="510"/>
      <c r="K637" s="510"/>
      <c r="L637" s="511"/>
      <c r="M637" s="512"/>
      <c r="N637" s="513"/>
      <c r="O637" s="513"/>
      <c r="P637" s="513"/>
      <c r="Q637" s="514"/>
      <c r="R637" s="515"/>
      <c r="S637" s="515"/>
      <c r="T637" s="515"/>
      <c r="U637" s="515"/>
      <c r="V637" s="515"/>
      <c r="W637" s="418"/>
      <c r="X637" s="419"/>
      <c r="Y637" s="421"/>
      <c r="Z637" s="158" t="str">
        <f>IFERROR(VLOOKUP(Y637,【参考】数式用!$A$3:$B$58, 2, FALSE), "")</f>
        <v/>
      </c>
      <c r="AA637" s="159"/>
      <c r="AC637" s="129" t="e">
        <f>VLOOKUP(Y637,【参考】数式用!$A$3:$O$58,15,FALSE)</f>
        <v>#N/A</v>
      </c>
    </row>
    <row r="638" spans="1:29" ht="33.950000000000003" customHeight="1">
      <c r="A638" s="133"/>
      <c r="B638" s="486">
        <f t="shared" si="9"/>
        <v>594</v>
      </c>
      <c r="C638" s="509"/>
      <c r="D638" s="510"/>
      <c r="E638" s="510"/>
      <c r="F638" s="510"/>
      <c r="G638" s="510"/>
      <c r="H638" s="510"/>
      <c r="I638" s="510"/>
      <c r="J638" s="510"/>
      <c r="K638" s="510"/>
      <c r="L638" s="511"/>
      <c r="M638" s="512"/>
      <c r="N638" s="513"/>
      <c r="O638" s="513"/>
      <c r="P638" s="513"/>
      <c r="Q638" s="514"/>
      <c r="R638" s="515"/>
      <c r="S638" s="515"/>
      <c r="T638" s="515"/>
      <c r="U638" s="515"/>
      <c r="V638" s="515"/>
      <c r="W638" s="418"/>
      <c r="X638" s="419"/>
      <c r="Y638" s="421"/>
      <c r="Z638" s="158" t="str">
        <f>IFERROR(VLOOKUP(Y638,【参考】数式用!$A$3:$B$58, 2, FALSE), "")</f>
        <v/>
      </c>
      <c r="AA638" s="159"/>
      <c r="AC638" s="129" t="e">
        <f>VLOOKUP(Y638,【参考】数式用!$A$3:$O$58,15,FALSE)</f>
        <v>#N/A</v>
      </c>
    </row>
    <row r="639" spans="1:29" ht="33.950000000000003" customHeight="1">
      <c r="A639" s="133"/>
      <c r="B639" s="486">
        <f t="shared" si="9"/>
        <v>595</v>
      </c>
      <c r="C639" s="509"/>
      <c r="D639" s="510"/>
      <c r="E639" s="510"/>
      <c r="F639" s="510"/>
      <c r="G639" s="510"/>
      <c r="H639" s="510"/>
      <c r="I639" s="510"/>
      <c r="J639" s="510"/>
      <c r="K639" s="510"/>
      <c r="L639" s="511"/>
      <c r="M639" s="512"/>
      <c r="N639" s="513"/>
      <c r="O639" s="513"/>
      <c r="P639" s="513"/>
      <c r="Q639" s="514"/>
      <c r="R639" s="515"/>
      <c r="S639" s="515"/>
      <c r="T639" s="515"/>
      <c r="U639" s="515"/>
      <c r="V639" s="515"/>
      <c r="W639" s="418"/>
      <c r="X639" s="419"/>
      <c r="Y639" s="421"/>
      <c r="Z639" s="158" t="str">
        <f>IFERROR(VLOOKUP(Y639,【参考】数式用!$A$3:$B$58, 2, FALSE), "")</f>
        <v/>
      </c>
      <c r="AA639" s="159"/>
      <c r="AC639" s="129" t="e">
        <f>VLOOKUP(Y639,【参考】数式用!$A$3:$O$58,15,FALSE)</f>
        <v>#N/A</v>
      </c>
    </row>
    <row r="640" spans="1:29" ht="33.950000000000003" customHeight="1">
      <c r="A640" s="133"/>
      <c r="B640" s="486">
        <f t="shared" si="9"/>
        <v>596</v>
      </c>
      <c r="C640" s="509"/>
      <c r="D640" s="510"/>
      <c r="E640" s="510"/>
      <c r="F640" s="510"/>
      <c r="G640" s="510"/>
      <c r="H640" s="510"/>
      <c r="I640" s="510"/>
      <c r="J640" s="510"/>
      <c r="K640" s="510"/>
      <c r="L640" s="511"/>
      <c r="M640" s="512"/>
      <c r="N640" s="513"/>
      <c r="O640" s="513"/>
      <c r="P640" s="513"/>
      <c r="Q640" s="514"/>
      <c r="R640" s="515"/>
      <c r="S640" s="515"/>
      <c r="T640" s="515"/>
      <c r="U640" s="515"/>
      <c r="V640" s="515"/>
      <c r="W640" s="418"/>
      <c r="X640" s="419"/>
      <c r="Y640" s="421"/>
      <c r="Z640" s="158" t="str">
        <f>IFERROR(VLOOKUP(Y640,【参考】数式用!$A$3:$B$58, 2, FALSE), "")</f>
        <v/>
      </c>
      <c r="AA640" s="159"/>
      <c r="AC640" s="129" t="e">
        <f>VLOOKUP(Y640,【参考】数式用!$A$3:$O$58,15,FALSE)</f>
        <v>#N/A</v>
      </c>
    </row>
    <row r="641" spans="1:29" ht="33.950000000000003" customHeight="1">
      <c r="A641" s="133"/>
      <c r="B641" s="486">
        <f t="shared" si="9"/>
        <v>597</v>
      </c>
      <c r="C641" s="509"/>
      <c r="D641" s="510"/>
      <c r="E641" s="510"/>
      <c r="F641" s="510"/>
      <c r="G641" s="510"/>
      <c r="H641" s="510"/>
      <c r="I641" s="510"/>
      <c r="J641" s="510"/>
      <c r="K641" s="510"/>
      <c r="L641" s="511"/>
      <c r="M641" s="512"/>
      <c r="N641" s="513"/>
      <c r="O641" s="513"/>
      <c r="P641" s="513"/>
      <c r="Q641" s="514"/>
      <c r="R641" s="515"/>
      <c r="S641" s="515"/>
      <c r="T641" s="515"/>
      <c r="U641" s="515"/>
      <c r="V641" s="515"/>
      <c r="W641" s="418"/>
      <c r="X641" s="419"/>
      <c r="Y641" s="421"/>
      <c r="Z641" s="158" t="str">
        <f>IFERROR(VLOOKUP(Y641,【参考】数式用!$A$3:$B$58, 2, FALSE), "")</f>
        <v/>
      </c>
      <c r="AA641" s="159"/>
      <c r="AC641" s="129" t="e">
        <f>VLOOKUP(Y641,【参考】数式用!$A$3:$O$58,15,FALSE)</f>
        <v>#N/A</v>
      </c>
    </row>
    <row r="642" spans="1:29" ht="33.950000000000003" customHeight="1">
      <c r="A642" s="133"/>
      <c r="B642" s="486">
        <f t="shared" si="9"/>
        <v>598</v>
      </c>
      <c r="C642" s="509"/>
      <c r="D642" s="510"/>
      <c r="E642" s="510"/>
      <c r="F642" s="510"/>
      <c r="G642" s="510"/>
      <c r="H642" s="510"/>
      <c r="I642" s="510"/>
      <c r="J642" s="510"/>
      <c r="K642" s="510"/>
      <c r="L642" s="511"/>
      <c r="M642" s="512"/>
      <c r="N642" s="513"/>
      <c r="O642" s="513"/>
      <c r="P642" s="513"/>
      <c r="Q642" s="514"/>
      <c r="R642" s="515"/>
      <c r="S642" s="515"/>
      <c r="T642" s="515"/>
      <c r="U642" s="515"/>
      <c r="V642" s="515"/>
      <c r="W642" s="418"/>
      <c r="X642" s="419"/>
      <c r="Y642" s="421"/>
      <c r="Z642" s="158" t="str">
        <f>IFERROR(VLOOKUP(Y642,【参考】数式用!$A$3:$B$58, 2, FALSE), "")</f>
        <v/>
      </c>
      <c r="AA642" s="159"/>
      <c r="AC642" s="129" t="e">
        <f>VLOOKUP(Y642,【参考】数式用!$A$3:$O$58,15,FALSE)</f>
        <v>#N/A</v>
      </c>
    </row>
    <row r="643" spans="1:29" ht="33.950000000000003" customHeight="1">
      <c r="A643" s="133"/>
      <c r="B643" s="486">
        <f t="shared" si="9"/>
        <v>599</v>
      </c>
      <c r="C643" s="509"/>
      <c r="D643" s="510"/>
      <c r="E643" s="510"/>
      <c r="F643" s="510"/>
      <c r="G643" s="510"/>
      <c r="H643" s="510"/>
      <c r="I643" s="510"/>
      <c r="J643" s="510"/>
      <c r="K643" s="510"/>
      <c r="L643" s="511"/>
      <c r="M643" s="512"/>
      <c r="N643" s="513"/>
      <c r="O643" s="513"/>
      <c r="P643" s="513"/>
      <c r="Q643" s="514"/>
      <c r="R643" s="515"/>
      <c r="S643" s="515"/>
      <c r="T643" s="515"/>
      <c r="U643" s="515"/>
      <c r="V643" s="515"/>
      <c r="W643" s="418"/>
      <c r="X643" s="419"/>
      <c r="Y643" s="421"/>
      <c r="Z643" s="158" t="str">
        <f>IFERROR(VLOOKUP(Y643,【参考】数式用!$A$3:$B$58, 2, FALSE), "")</f>
        <v/>
      </c>
      <c r="AA643" s="159"/>
      <c r="AC643" s="129" t="e">
        <f>VLOOKUP(Y643,【参考】数式用!$A$3:$O$58,15,FALSE)</f>
        <v>#N/A</v>
      </c>
    </row>
    <row r="644" spans="1:29" ht="33.950000000000003" customHeight="1">
      <c r="A644" s="133"/>
      <c r="B644" s="486">
        <f t="shared" si="9"/>
        <v>600</v>
      </c>
      <c r="C644" s="509"/>
      <c r="D644" s="510"/>
      <c r="E644" s="510"/>
      <c r="F644" s="510"/>
      <c r="G644" s="510"/>
      <c r="H644" s="510"/>
      <c r="I644" s="510"/>
      <c r="J644" s="510"/>
      <c r="K644" s="510"/>
      <c r="L644" s="511"/>
      <c r="M644" s="512"/>
      <c r="N644" s="513"/>
      <c r="O644" s="513"/>
      <c r="P644" s="513"/>
      <c r="Q644" s="514"/>
      <c r="R644" s="515"/>
      <c r="S644" s="515"/>
      <c r="T644" s="515"/>
      <c r="U644" s="515"/>
      <c r="V644" s="515"/>
      <c r="W644" s="418"/>
      <c r="X644" s="419"/>
      <c r="Y644" s="421"/>
      <c r="Z644" s="158" t="str">
        <f>IFERROR(VLOOKUP(Y644,【参考】数式用!$A$3:$B$58, 2, FALSE), "")</f>
        <v/>
      </c>
      <c r="AA644" s="159"/>
      <c r="AC644" s="129" t="e">
        <f>VLOOKUP(Y644,【参考】数式用!$A$3:$O$58,15,FALSE)</f>
        <v>#N/A</v>
      </c>
    </row>
    <row r="645" spans="1:29" ht="33.950000000000003" customHeight="1">
      <c r="A645" s="133"/>
      <c r="B645" s="486">
        <f t="shared" si="9"/>
        <v>601</v>
      </c>
      <c r="C645" s="509"/>
      <c r="D645" s="510"/>
      <c r="E645" s="510"/>
      <c r="F645" s="510"/>
      <c r="G645" s="510"/>
      <c r="H645" s="510"/>
      <c r="I645" s="510"/>
      <c r="J645" s="510"/>
      <c r="K645" s="510"/>
      <c r="L645" s="511"/>
      <c r="M645" s="512"/>
      <c r="N645" s="513"/>
      <c r="O645" s="513"/>
      <c r="P645" s="513"/>
      <c r="Q645" s="514"/>
      <c r="R645" s="515"/>
      <c r="S645" s="515"/>
      <c r="T645" s="515"/>
      <c r="U645" s="515"/>
      <c r="V645" s="515"/>
      <c r="W645" s="418"/>
      <c r="X645" s="419"/>
      <c r="Y645" s="421"/>
      <c r="Z645" s="158" t="str">
        <f>IFERROR(VLOOKUP(Y645,【参考】数式用!$A$3:$B$58, 2, FALSE), "")</f>
        <v/>
      </c>
      <c r="AA645" s="159"/>
      <c r="AC645" s="129" t="e">
        <f>VLOOKUP(Y645,【参考】数式用!$A$3:$O$58,15,FALSE)</f>
        <v>#N/A</v>
      </c>
    </row>
    <row r="646" spans="1:29" ht="33.950000000000003" customHeight="1">
      <c r="A646" s="133"/>
      <c r="B646" s="486">
        <f t="shared" si="9"/>
        <v>602</v>
      </c>
      <c r="C646" s="509"/>
      <c r="D646" s="510"/>
      <c r="E646" s="510"/>
      <c r="F646" s="510"/>
      <c r="G646" s="510"/>
      <c r="H646" s="510"/>
      <c r="I646" s="510"/>
      <c r="J646" s="510"/>
      <c r="K646" s="510"/>
      <c r="L646" s="511"/>
      <c r="M646" s="512"/>
      <c r="N646" s="513"/>
      <c r="O646" s="513"/>
      <c r="P646" s="513"/>
      <c r="Q646" s="514"/>
      <c r="R646" s="515"/>
      <c r="S646" s="515"/>
      <c r="T646" s="515"/>
      <c r="U646" s="515"/>
      <c r="V646" s="515"/>
      <c r="W646" s="418"/>
      <c r="X646" s="419"/>
      <c r="Y646" s="421"/>
      <c r="Z646" s="158" t="str">
        <f>IFERROR(VLOOKUP(Y646,【参考】数式用!$A$3:$B$58, 2, FALSE), "")</f>
        <v/>
      </c>
      <c r="AA646" s="159"/>
      <c r="AC646" s="129" t="e">
        <f>VLOOKUP(Y646,【参考】数式用!$A$3:$O$58,15,FALSE)</f>
        <v>#N/A</v>
      </c>
    </row>
    <row r="647" spans="1:29" ht="33.950000000000003" customHeight="1">
      <c r="A647" s="133"/>
      <c r="B647" s="486">
        <f t="shared" si="9"/>
        <v>603</v>
      </c>
      <c r="C647" s="509"/>
      <c r="D647" s="510"/>
      <c r="E647" s="510"/>
      <c r="F647" s="510"/>
      <c r="G647" s="510"/>
      <c r="H647" s="510"/>
      <c r="I647" s="510"/>
      <c r="J647" s="510"/>
      <c r="K647" s="510"/>
      <c r="L647" s="511"/>
      <c r="M647" s="512"/>
      <c r="N647" s="513"/>
      <c r="O647" s="513"/>
      <c r="P647" s="513"/>
      <c r="Q647" s="514"/>
      <c r="R647" s="515"/>
      <c r="S647" s="515"/>
      <c r="T647" s="515"/>
      <c r="U647" s="515"/>
      <c r="V647" s="515"/>
      <c r="W647" s="418"/>
      <c r="X647" s="419"/>
      <c r="Y647" s="421"/>
      <c r="Z647" s="158" t="str">
        <f>IFERROR(VLOOKUP(Y647,【参考】数式用!$A$3:$B$58, 2, FALSE), "")</f>
        <v/>
      </c>
      <c r="AA647" s="159"/>
      <c r="AC647" s="129" t="e">
        <f>VLOOKUP(Y647,【参考】数式用!$A$3:$O$58,15,FALSE)</f>
        <v>#N/A</v>
      </c>
    </row>
    <row r="648" spans="1:29" ht="33.950000000000003" customHeight="1">
      <c r="A648" s="133"/>
      <c r="B648" s="486">
        <f t="shared" si="9"/>
        <v>604</v>
      </c>
      <c r="C648" s="509"/>
      <c r="D648" s="510"/>
      <c r="E648" s="510"/>
      <c r="F648" s="510"/>
      <c r="G648" s="510"/>
      <c r="H648" s="510"/>
      <c r="I648" s="510"/>
      <c r="J648" s="510"/>
      <c r="K648" s="510"/>
      <c r="L648" s="511"/>
      <c r="M648" s="512"/>
      <c r="N648" s="513"/>
      <c r="O648" s="513"/>
      <c r="P648" s="513"/>
      <c r="Q648" s="514"/>
      <c r="R648" s="515"/>
      <c r="S648" s="515"/>
      <c r="T648" s="515"/>
      <c r="U648" s="515"/>
      <c r="V648" s="515"/>
      <c r="W648" s="418"/>
      <c r="X648" s="419"/>
      <c r="Y648" s="421"/>
      <c r="Z648" s="158" t="str">
        <f>IFERROR(VLOOKUP(Y648,【参考】数式用!$A$3:$B$58, 2, FALSE), "")</f>
        <v/>
      </c>
      <c r="AA648" s="159"/>
      <c r="AC648" s="129" t="e">
        <f>VLOOKUP(Y648,【参考】数式用!$A$3:$O$58,15,FALSE)</f>
        <v>#N/A</v>
      </c>
    </row>
    <row r="649" spans="1:29" ht="33.950000000000003" customHeight="1">
      <c r="A649" s="133"/>
      <c r="B649" s="486">
        <f t="shared" si="9"/>
        <v>605</v>
      </c>
      <c r="C649" s="509"/>
      <c r="D649" s="510"/>
      <c r="E649" s="510"/>
      <c r="F649" s="510"/>
      <c r="G649" s="510"/>
      <c r="H649" s="510"/>
      <c r="I649" s="510"/>
      <c r="J649" s="510"/>
      <c r="K649" s="510"/>
      <c r="L649" s="511"/>
      <c r="M649" s="512"/>
      <c r="N649" s="513"/>
      <c r="O649" s="513"/>
      <c r="P649" s="513"/>
      <c r="Q649" s="514"/>
      <c r="R649" s="515"/>
      <c r="S649" s="515"/>
      <c r="T649" s="515"/>
      <c r="U649" s="515"/>
      <c r="V649" s="515"/>
      <c r="W649" s="418"/>
      <c r="X649" s="419"/>
      <c r="Y649" s="421"/>
      <c r="Z649" s="158" t="str">
        <f>IFERROR(VLOOKUP(Y649,【参考】数式用!$A$3:$B$58, 2, FALSE), "")</f>
        <v/>
      </c>
      <c r="AA649" s="159"/>
      <c r="AC649" s="129" t="e">
        <f>VLOOKUP(Y649,【参考】数式用!$A$3:$O$58,15,FALSE)</f>
        <v>#N/A</v>
      </c>
    </row>
    <row r="650" spans="1:29" ht="33.950000000000003" customHeight="1">
      <c r="A650" s="133"/>
      <c r="B650" s="486">
        <f t="shared" si="9"/>
        <v>606</v>
      </c>
      <c r="C650" s="509"/>
      <c r="D650" s="510"/>
      <c r="E650" s="510"/>
      <c r="F650" s="510"/>
      <c r="G650" s="510"/>
      <c r="H650" s="510"/>
      <c r="I650" s="510"/>
      <c r="J650" s="510"/>
      <c r="K650" s="510"/>
      <c r="L650" s="511"/>
      <c r="M650" s="512"/>
      <c r="N650" s="513"/>
      <c r="O650" s="513"/>
      <c r="P650" s="513"/>
      <c r="Q650" s="514"/>
      <c r="R650" s="515"/>
      <c r="S650" s="515"/>
      <c r="T650" s="515"/>
      <c r="U650" s="515"/>
      <c r="V650" s="515"/>
      <c r="W650" s="418"/>
      <c r="X650" s="419"/>
      <c r="Y650" s="421"/>
      <c r="Z650" s="158" t="str">
        <f>IFERROR(VLOOKUP(Y650,【参考】数式用!$A$3:$B$58, 2, FALSE), "")</f>
        <v/>
      </c>
      <c r="AA650" s="159"/>
      <c r="AC650" s="129" t="e">
        <f>VLOOKUP(Y650,【参考】数式用!$A$3:$O$58,15,FALSE)</f>
        <v>#N/A</v>
      </c>
    </row>
    <row r="651" spans="1:29" ht="33.950000000000003" customHeight="1">
      <c r="A651" s="133"/>
      <c r="B651" s="486">
        <f t="shared" si="9"/>
        <v>607</v>
      </c>
      <c r="C651" s="509"/>
      <c r="D651" s="510"/>
      <c r="E651" s="510"/>
      <c r="F651" s="510"/>
      <c r="G651" s="510"/>
      <c r="H651" s="510"/>
      <c r="I651" s="510"/>
      <c r="J651" s="510"/>
      <c r="K651" s="510"/>
      <c r="L651" s="511"/>
      <c r="M651" s="512"/>
      <c r="N651" s="513"/>
      <c r="O651" s="513"/>
      <c r="P651" s="513"/>
      <c r="Q651" s="514"/>
      <c r="R651" s="515"/>
      <c r="S651" s="515"/>
      <c r="T651" s="515"/>
      <c r="U651" s="515"/>
      <c r="V651" s="515"/>
      <c r="W651" s="418"/>
      <c r="X651" s="419"/>
      <c r="Y651" s="421"/>
      <c r="Z651" s="158" t="str">
        <f>IFERROR(VLOOKUP(Y651,【参考】数式用!$A$3:$B$58, 2, FALSE), "")</f>
        <v/>
      </c>
      <c r="AA651" s="159"/>
      <c r="AC651" s="129" t="e">
        <f>VLOOKUP(Y651,【参考】数式用!$A$3:$O$58,15,FALSE)</f>
        <v>#N/A</v>
      </c>
    </row>
    <row r="652" spans="1:29" ht="33.950000000000003" customHeight="1">
      <c r="A652" s="133"/>
      <c r="B652" s="486">
        <f t="shared" si="9"/>
        <v>608</v>
      </c>
      <c r="C652" s="509"/>
      <c r="D652" s="510"/>
      <c r="E652" s="510"/>
      <c r="F652" s="510"/>
      <c r="G652" s="510"/>
      <c r="H652" s="510"/>
      <c r="I652" s="510"/>
      <c r="J652" s="510"/>
      <c r="K652" s="510"/>
      <c r="L652" s="511"/>
      <c r="M652" s="512"/>
      <c r="N652" s="513"/>
      <c r="O652" s="513"/>
      <c r="P652" s="513"/>
      <c r="Q652" s="514"/>
      <c r="R652" s="515"/>
      <c r="S652" s="515"/>
      <c r="T652" s="515"/>
      <c r="U652" s="515"/>
      <c r="V652" s="515"/>
      <c r="W652" s="418"/>
      <c r="X652" s="419"/>
      <c r="Y652" s="421"/>
      <c r="Z652" s="158" t="str">
        <f>IFERROR(VLOOKUP(Y652,【参考】数式用!$A$3:$B$58, 2, FALSE), "")</f>
        <v/>
      </c>
      <c r="AA652" s="159"/>
      <c r="AC652" s="129" t="e">
        <f>VLOOKUP(Y652,【参考】数式用!$A$3:$O$58,15,FALSE)</f>
        <v>#N/A</v>
      </c>
    </row>
    <row r="653" spans="1:29" ht="33.950000000000003" customHeight="1">
      <c r="A653" s="133"/>
      <c r="B653" s="486">
        <f t="shared" si="9"/>
        <v>609</v>
      </c>
      <c r="C653" s="509"/>
      <c r="D653" s="510"/>
      <c r="E653" s="510"/>
      <c r="F653" s="510"/>
      <c r="G653" s="510"/>
      <c r="H653" s="510"/>
      <c r="I653" s="510"/>
      <c r="J653" s="510"/>
      <c r="K653" s="510"/>
      <c r="L653" s="511"/>
      <c r="M653" s="512"/>
      <c r="N653" s="513"/>
      <c r="O653" s="513"/>
      <c r="P653" s="513"/>
      <c r="Q653" s="514"/>
      <c r="R653" s="515"/>
      <c r="S653" s="515"/>
      <c r="T653" s="515"/>
      <c r="U653" s="515"/>
      <c r="V653" s="515"/>
      <c r="W653" s="418"/>
      <c r="X653" s="419"/>
      <c r="Y653" s="421"/>
      <c r="Z653" s="158" t="str">
        <f>IFERROR(VLOOKUP(Y653,【参考】数式用!$A$3:$B$58, 2, FALSE), "")</f>
        <v/>
      </c>
      <c r="AA653" s="159"/>
      <c r="AC653" s="129" t="e">
        <f>VLOOKUP(Y653,【参考】数式用!$A$3:$O$58,15,FALSE)</f>
        <v>#N/A</v>
      </c>
    </row>
    <row r="654" spans="1:29" ht="33.950000000000003" customHeight="1">
      <c r="A654" s="133"/>
      <c r="B654" s="486">
        <f t="shared" si="9"/>
        <v>610</v>
      </c>
      <c r="C654" s="509"/>
      <c r="D654" s="510"/>
      <c r="E654" s="510"/>
      <c r="F654" s="510"/>
      <c r="G654" s="510"/>
      <c r="H654" s="510"/>
      <c r="I654" s="510"/>
      <c r="J654" s="510"/>
      <c r="K654" s="510"/>
      <c r="L654" s="511"/>
      <c r="M654" s="512"/>
      <c r="N654" s="513"/>
      <c r="O654" s="513"/>
      <c r="P654" s="513"/>
      <c r="Q654" s="514"/>
      <c r="R654" s="515"/>
      <c r="S654" s="515"/>
      <c r="T654" s="515"/>
      <c r="U654" s="515"/>
      <c r="V654" s="515"/>
      <c r="W654" s="418"/>
      <c r="X654" s="419"/>
      <c r="Y654" s="421"/>
      <c r="Z654" s="158" t="str">
        <f>IFERROR(VLOOKUP(Y654,【参考】数式用!$A$3:$B$58, 2, FALSE), "")</f>
        <v/>
      </c>
      <c r="AA654" s="159"/>
      <c r="AC654" s="129" t="e">
        <f>VLOOKUP(Y654,【参考】数式用!$A$3:$O$58,15,FALSE)</f>
        <v>#N/A</v>
      </c>
    </row>
    <row r="655" spans="1:29" ht="33.950000000000003" customHeight="1">
      <c r="A655" s="133"/>
      <c r="B655" s="486">
        <f t="shared" si="9"/>
        <v>611</v>
      </c>
      <c r="C655" s="509"/>
      <c r="D655" s="510"/>
      <c r="E655" s="510"/>
      <c r="F655" s="510"/>
      <c r="G655" s="510"/>
      <c r="H655" s="510"/>
      <c r="I655" s="510"/>
      <c r="J655" s="510"/>
      <c r="K655" s="510"/>
      <c r="L655" s="511"/>
      <c r="M655" s="512"/>
      <c r="N655" s="513"/>
      <c r="O655" s="513"/>
      <c r="P655" s="513"/>
      <c r="Q655" s="514"/>
      <c r="R655" s="515"/>
      <c r="S655" s="515"/>
      <c r="T655" s="515"/>
      <c r="U655" s="515"/>
      <c r="V655" s="515"/>
      <c r="W655" s="418"/>
      <c r="X655" s="419"/>
      <c r="Y655" s="421"/>
      <c r="Z655" s="158" t="str">
        <f>IFERROR(VLOOKUP(Y655,【参考】数式用!$A$3:$B$58, 2, FALSE), "")</f>
        <v/>
      </c>
      <c r="AA655" s="159"/>
      <c r="AC655" s="129" t="e">
        <f>VLOOKUP(Y655,【参考】数式用!$A$3:$O$58,15,FALSE)</f>
        <v>#N/A</v>
      </c>
    </row>
    <row r="656" spans="1:29" ht="33.950000000000003" customHeight="1">
      <c r="A656" s="133"/>
      <c r="B656" s="486">
        <f t="shared" si="9"/>
        <v>612</v>
      </c>
      <c r="C656" s="509"/>
      <c r="D656" s="510"/>
      <c r="E656" s="510"/>
      <c r="F656" s="510"/>
      <c r="G656" s="510"/>
      <c r="H656" s="510"/>
      <c r="I656" s="510"/>
      <c r="J656" s="510"/>
      <c r="K656" s="510"/>
      <c r="L656" s="511"/>
      <c r="M656" s="512"/>
      <c r="N656" s="513"/>
      <c r="O656" s="513"/>
      <c r="P656" s="513"/>
      <c r="Q656" s="514"/>
      <c r="R656" s="515"/>
      <c r="S656" s="515"/>
      <c r="T656" s="515"/>
      <c r="U656" s="515"/>
      <c r="V656" s="515"/>
      <c r="W656" s="418"/>
      <c r="X656" s="419"/>
      <c r="Y656" s="421"/>
      <c r="Z656" s="158" t="str">
        <f>IFERROR(VLOOKUP(Y656,【参考】数式用!$A$3:$B$58, 2, FALSE), "")</f>
        <v/>
      </c>
      <c r="AA656" s="159"/>
      <c r="AC656" s="129" t="e">
        <f>VLOOKUP(Y656,【参考】数式用!$A$3:$O$58,15,FALSE)</f>
        <v>#N/A</v>
      </c>
    </row>
    <row r="657" spans="1:29" ht="33.950000000000003" customHeight="1">
      <c r="A657" s="133"/>
      <c r="B657" s="486">
        <f t="shared" si="9"/>
        <v>613</v>
      </c>
      <c r="C657" s="509"/>
      <c r="D657" s="510"/>
      <c r="E657" s="510"/>
      <c r="F657" s="510"/>
      <c r="G657" s="510"/>
      <c r="H657" s="510"/>
      <c r="I657" s="510"/>
      <c r="J657" s="510"/>
      <c r="K657" s="510"/>
      <c r="L657" s="511"/>
      <c r="M657" s="512"/>
      <c r="N657" s="513"/>
      <c r="O657" s="513"/>
      <c r="P657" s="513"/>
      <c r="Q657" s="514"/>
      <c r="R657" s="515"/>
      <c r="S657" s="515"/>
      <c r="T657" s="515"/>
      <c r="U657" s="515"/>
      <c r="V657" s="515"/>
      <c r="W657" s="418"/>
      <c r="X657" s="419"/>
      <c r="Y657" s="421"/>
      <c r="Z657" s="158" t="str">
        <f>IFERROR(VLOOKUP(Y657,【参考】数式用!$A$3:$B$58, 2, FALSE), "")</f>
        <v/>
      </c>
      <c r="AA657" s="159"/>
      <c r="AC657" s="129" t="e">
        <f>VLOOKUP(Y657,【参考】数式用!$A$3:$O$58,15,FALSE)</f>
        <v>#N/A</v>
      </c>
    </row>
    <row r="658" spans="1:29" ht="33.950000000000003" customHeight="1">
      <c r="A658" s="133"/>
      <c r="B658" s="486">
        <f t="shared" si="9"/>
        <v>614</v>
      </c>
      <c r="C658" s="509"/>
      <c r="D658" s="510"/>
      <c r="E658" s="510"/>
      <c r="F658" s="510"/>
      <c r="G658" s="510"/>
      <c r="H658" s="510"/>
      <c r="I658" s="510"/>
      <c r="J658" s="510"/>
      <c r="K658" s="510"/>
      <c r="L658" s="511"/>
      <c r="M658" s="512"/>
      <c r="N658" s="513"/>
      <c r="O658" s="513"/>
      <c r="P658" s="513"/>
      <c r="Q658" s="514"/>
      <c r="R658" s="515"/>
      <c r="S658" s="515"/>
      <c r="T658" s="515"/>
      <c r="U658" s="515"/>
      <c r="V658" s="515"/>
      <c r="W658" s="418"/>
      <c r="X658" s="419"/>
      <c r="Y658" s="421"/>
      <c r="Z658" s="158" t="str">
        <f>IFERROR(VLOOKUP(Y658,【参考】数式用!$A$3:$B$58, 2, FALSE), "")</f>
        <v/>
      </c>
      <c r="AA658" s="159"/>
      <c r="AC658" s="129" t="e">
        <f>VLOOKUP(Y658,【参考】数式用!$A$3:$O$58,15,FALSE)</f>
        <v>#N/A</v>
      </c>
    </row>
    <row r="659" spans="1:29" ht="33.950000000000003" customHeight="1">
      <c r="A659" s="133"/>
      <c r="B659" s="486">
        <f t="shared" si="9"/>
        <v>615</v>
      </c>
      <c r="C659" s="509"/>
      <c r="D659" s="510"/>
      <c r="E659" s="510"/>
      <c r="F659" s="510"/>
      <c r="G659" s="510"/>
      <c r="H659" s="510"/>
      <c r="I659" s="510"/>
      <c r="J659" s="510"/>
      <c r="K659" s="510"/>
      <c r="L659" s="511"/>
      <c r="M659" s="512"/>
      <c r="N659" s="513"/>
      <c r="O659" s="513"/>
      <c r="P659" s="513"/>
      <c r="Q659" s="514"/>
      <c r="R659" s="515"/>
      <c r="S659" s="515"/>
      <c r="T659" s="515"/>
      <c r="U659" s="515"/>
      <c r="V659" s="515"/>
      <c r="W659" s="418"/>
      <c r="X659" s="419"/>
      <c r="Y659" s="421"/>
      <c r="Z659" s="158" t="str">
        <f>IFERROR(VLOOKUP(Y659,【参考】数式用!$A$3:$B$58, 2, FALSE), "")</f>
        <v/>
      </c>
      <c r="AA659" s="159"/>
      <c r="AC659" s="129" t="e">
        <f>VLOOKUP(Y659,【参考】数式用!$A$3:$O$58,15,FALSE)</f>
        <v>#N/A</v>
      </c>
    </row>
    <row r="660" spans="1:29" ht="33.950000000000003" customHeight="1">
      <c r="A660" s="133"/>
      <c r="B660" s="486">
        <f t="shared" si="9"/>
        <v>616</v>
      </c>
      <c r="C660" s="509"/>
      <c r="D660" s="510"/>
      <c r="E660" s="510"/>
      <c r="F660" s="510"/>
      <c r="G660" s="510"/>
      <c r="H660" s="510"/>
      <c r="I660" s="510"/>
      <c r="J660" s="510"/>
      <c r="K660" s="510"/>
      <c r="L660" s="511"/>
      <c r="M660" s="512"/>
      <c r="N660" s="513"/>
      <c r="O660" s="513"/>
      <c r="P660" s="513"/>
      <c r="Q660" s="514"/>
      <c r="R660" s="515"/>
      <c r="S660" s="515"/>
      <c r="T660" s="515"/>
      <c r="U660" s="515"/>
      <c r="V660" s="515"/>
      <c r="W660" s="418"/>
      <c r="X660" s="419"/>
      <c r="Y660" s="421"/>
      <c r="Z660" s="158" t="str">
        <f>IFERROR(VLOOKUP(Y660,【参考】数式用!$A$3:$B$58, 2, FALSE), "")</f>
        <v/>
      </c>
      <c r="AA660" s="159"/>
      <c r="AC660" s="129" t="e">
        <f>VLOOKUP(Y660,【参考】数式用!$A$3:$O$58,15,FALSE)</f>
        <v>#N/A</v>
      </c>
    </row>
    <row r="661" spans="1:29" ht="33.950000000000003" customHeight="1">
      <c r="A661" s="133"/>
      <c r="B661" s="486">
        <f t="shared" si="9"/>
        <v>617</v>
      </c>
      <c r="C661" s="509"/>
      <c r="D661" s="510"/>
      <c r="E661" s="510"/>
      <c r="F661" s="510"/>
      <c r="G661" s="510"/>
      <c r="H661" s="510"/>
      <c r="I661" s="510"/>
      <c r="J661" s="510"/>
      <c r="K661" s="510"/>
      <c r="L661" s="511"/>
      <c r="M661" s="512"/>
      <c r="N661" s="513"/>
      <c r="O661" s="513"/>
      <c r="P661" s="513"/>
      <c r="Q661" s="514"/>
      <c r="R661" s="515"/>
      <c r="S661" s="515"/>
      <c r="T661" s="515"/>
      <c r="U661" s="515"/>
      <c r="V661" s="515"/>
      <c r="W661" s="418"/>
      <c r="X661" s="419"/>
      <c r="Y661" s="421"/>
      <c r="Z661" s="158" t="str">
        <f>IFERROR(VLOOKUP(Y661,【参考】数式用!$A$3:$B$58, 2, FALSE), "")</f>
        <v/>
      </c>
      <c r="AA661" s="159"/>
      <c r="AC661" s="129" t="e">
        <f>VLOOKUP(Y661,【参考】数式用!$A$3:$O$58,15,FALSE)</f>
        <v>#N/A</v>
      </c>
    </row>
    <row r="662" spans="1:29" ht="33.950000000000003" customHeight="1">
      <c r="A662" s="133"/>
      <c r="B662" s="486">
        <f t="shared" si="9"/>
        <v>618</v>
      </c>
      <c r="C662" s="509"/>
      <c r="D662" s="510"/>
      <c r="E662" s="510"/>
      <c r="F662" s="510"/>
      <c r="G662" s="510"/>
      <c r="H662" s="510"/>
      <c r="I662" s="510"/>
      <c r="J662" s="510"/>
      <c r="K662" s="510"/>
      <c r="L662" s="511"/>
      <c r="M662" s="512"/>
      <c r="N662" s="513"/>
      <c r="O662" s="513"/>
      <c r="P662" s="513"/>
      <c r="Q662" s="514"/>
      <c r="R662" s="515"/>
      <c r="S662" s="515"/>
      <c r="T662" s="515"/>
      <c r="U662" s="515"/>
      <c r="V662" s="515"/>
      <c r="W662" s="418"/>
      <c r="X662" s="419"/>
      <c r="Y662" s="421"/>
      <c r="Z662" s="158" t="str">
        <f>IFERROR(VLOOKUP(Y662,【参考】数式用!$A$3:$B$58, 2, FALSE), "")</f>
        <v/>
      </c>
      <c r="AA662" s="159"/>
      <c r="AC662" s="129" t="e">
        <f>VLOOKUP(Y662,【参考】数式用!$A$3:$O$58,15,FALSE)</f>
        <v>#N/A</v>
      </c>
    </row>
    <row r="663" spans="1:29" ht="33.950000000000003" customHeight="1">
      <c r="A663" s="133"/>
      <c r="B663" s="486">
        <f t="shared" si="9"/>
        <v>619</v>
      </c>
      <c r="C663" s="509"/>
      <c r="D663" s="510"/>
      <c r="E663" s="510"/>
      <c r="F663" s="510"/>
      <c r="G663" s="510"/>
      <c r="H663" s="510"/>
      <c r="I663" s="510"/>
      <c r="J663" s="510"/>
      <c r="K663" s="510"/>
      <c r="L663" s="511"/>
      <c r="M663" s="512"/>
      <c r="N663" s="513"/>
      <c r="O663" s="513"/>
      <c r="P663" s="513"/>
      <c r="Q663" s="514"/>
      <c r="R663" s="515"/>
      <c r="S663" s="515"/>
      <c r="T663" s="515"/>
      <c r="U663" s="515"/>
      <c r="V663" s="515"/>
      <c r="W663" s="418"/>
      <c r="X663" s="419"/>
      <c r="Y663" s="421"/>
      <c r="Z663" s="158" t="str">
        <f>IFERROR(VLOOKUP(Y663,【参考】数式用!$A$3:$B$58, 2, FALSE), "")</f>
        <v/>
      </c>
      <c r="AA663" s="159"/>
      <c r="AC663" s="129" t="e">
        <f>VLOOKUP(Y663,【参考】数式用!$A$3:$O$58,15,FALSE)</f>
        <v>#N/A</v>
      </c>
    </row>
    <row r="664" spans="1:29" ht="33.950000000000003" customHeight="1">
      <c r="A664" s="133"/>
      <c r="B664" s="486">
        <f t="shared" si="9"/>
        <v>620</v>
      </c>
      <c r="C664" s="509"/>
      <c r="D664" s="510"/>
      <c r="E664" s="510"/>
      <c r="F664" s="510"/>
      <c r="G664" s="510"/>
      <c r="H664" s="510"/>
      <c r="I664" s="510"/>
      <c r="J664" s="510"/>
      <c r="K664" s="510"/>
      <c r="L664" s="511"/>
      <c r="M664" s="512"/>
      <c r="N664" s="513"/>
      <c r="O664" s="513"/>
      <c r="P664" s="513"/>
      <c r="Q664" s="514"/>
      <c r="R664" s="515"/>
      <c r="S664" s="515"/>
      <c r="T664" s="515"/>
      <c r="U664" s="515"/>
      <c r="V664" s="515"/>
      <c r="W664" s="418"/>
      <c r="X664" s="419"/>
      <c r="Y664" s="421"/>
      <c r="Z664" s="158" t="str">
        <f>IFERROR(VLOOKUP(Y664,【参考】数式用!$A$3:$B$58, 2, FALSE), "")</f>
        <v/>
      </c>
      <c r="AA664" s="159"/>
      <c r="AC664" s="129" t="e">
        <f>VLOOKUP(Y664,【参考】数式用!$A$3:$O$58,15,FALSE)</f>
        <v>#N/A</v>
      </c>
    </row>
    <row r="665" spans="1:29" ht="33.950000000000003" customHeight="1">
      <c r="A665" s="133"/>
      <c r="B665" s="486">
        <f t="shared" si="9"/>
        <v>621</v>
      </c>
      <c r="C665" s="509"/>
      <c r="D665" s="510"/>
      <c r="E665" s="510"/>
      <c r="F665" s="510"/>
      <c r="G665" s="510"/>
      <c r="H665" s="510"/>
      <c r="I665" s="510"/>
      <c r="J665" s="510"/>
      <c r="K665" s="510"/>
      <c r="L665" s="511"/>
      <c r="M665" s="512"/>
      <c r="N665" s="513"/>
      <c r="O665" s="513"/>
      <c r="P665" s="513"/>
      <c r="Q665" s="514"/>
      <c r="R665" s="515"/>
      <c r="S665" s="515"/>
      <c r="T665" s="515"/>
      <c r="U665" s="515"/>
      <c r="V665" s="515"/>
      <c r="W665" s="418"/>
      <c r="X665" s="419"/>
      <c r="Y665" s="421"/>
      <c r="Z665" s="158" t="str">
        <f>IFERROR(VLOOKUP(Y665,【参考】数式用!$A$3:$B$58, 2, FALSE), "")</f>
        <v/>
      </c>
      <c r="AA665" s="159"/>
      <c r="AC665" s="129" t="e">
        <f>VLOOKUP(Y665,【参考】数式用!$A$3:$O$58,15,FALSE)</f>
        <v>#N/A</v>
      </c>
    </row>
    <row r="666" spans="1:29" ht="33.950000000000003" customHeight="1">
      <c r="A666" s="133"/>
      <c r="B666" s="486">
        <f t="shared" si="9"/>
        <v>622</v>
      </c>
      <c r="C666" s="509"/>
      <c r="D666" s="510"/>
      <c r="E666" s="510"/>
      <c r="F666" s="510"/>
      <c r="G666" s="510"/>
      <c r="H666" s="510"/>
      <c r="I666" s="510"/>
      <c r="J666" s="510"/>
      <c r="K666" s="510"/>
      <c r="L666" s="511"/>
      <c r="M666" s="512"/>
      <c r="N666" s="513"/>
      <c r="O666" s="513"/>
      <c r="P666" s="513"/>
      <c r="Q666" s="514"/>
      <c r="R666" s="515"/>
      <c r="S666" s="515"/>
      <c r="T666" s="515"/>
      <c r="U666" s="515"/>
      <c r="V666" s="515"/>
      <c r="W666" s="418"/>
      <c r="X666" s="419"/>
      <c r="Y666" s="421"/>
      <c r="Z666" s="158" t="str">
        <f>IFERROR(VLOOKUP(Y666,【参考】数式用!$A$3:$B$58, 2, FALSE), "")</f>
        <v/>
      </c>
      <c r="AA666" s="159"/>
      <c r="AC666" s="129" t="e">
        <f>VLOOKUP(Y666,【参考】数式用!$A$3:$O$58,15,FALSE)</f>
        <v>#N/A</v>
      </c>
    </row>
    <row r="667" spans="1:29" ht="33.950000000000003" customHeight="1">
      <c r="A667" s="133"/>
      <c r="B667" s="486">
        <f t="shared" si="9"/>
        <v>623</v>
      </c>
      <c r="C667" s="509"/>
      <c r="D667" s="510"/>
      <c r="E667" s="510"/>
      <c r="F667" s="510"/>
      <c r="G667" s="510"/>
      <c r="H667" s="510"/>
      <c r="I667" s="510"/>
      <c r="J667" s="510"/>
      <c r="K667" s="510"/>
      <c r="L667" s="511"/>
      <c r="M667" s="512"/>
      <c r="N667" s="513"/>
      <c r="O667" s="513"/>
      <c r="P667" s="513"/>
      <c r="Q667" s="514"/>
      <c r="R667" s="515"/>
      <c r="S667" s="515"/>
      <c r="T667" s="515"/>
      <c r="U667" s="515"/>
      <c r="V667" s="515"/>
      <c r="W667" s="418"/>
      <c r="X667" s="419"/>
      <c r="Y667" s="421"/>
      <c r="Z667" s="158" t="str">
        <f>IFERROR(VLOOKUP(Y667,【参考】数式用!$A$3:$B$58, 2, FALSE), "")</f>
        <v/>
      </c>
      <c r="AA667" s="159"/>
      <c r="AC667" s="129" t="e">
        <f>VLOOKUP(Y667,【参考】数式用!$A$3:$O$58,15,FALSE)</f>
        <v>#N/A</v>
      </c>
    </row>
    <row r="668" spans="1:29" ht="33.950000000000003" customHeight="1">
      <c r="A668" s="133"/>
      <c r="B668" s="486">
        <f t="shared" si="9"/>
        <v>624</v>
      </c>
      <c r="C668" s="509"/>
      <c r="D668" s="510"/>
      <c r="E668" s="510"/>
      <c r="F668" s="510"/>
      <c r="G668" s="510"/>
      <c r="H668" s="510"/>
      <c r="I668" s="510"/>
      <c r="J668" s="510"/>
      <c r="K668" s="510"/>
      <c r="L668" s="511"/>
      <c r="M668" s="512"/>
      <c r="N668" s="513"/>
      <c r="O668" s="513"/>
      <c r="P668" s="513"/>
      <c r="Q668" s="514"/>
      <c r="R668" s="515"/>
      <c r="S668" s="515"/>
      <c r="T668" s="515"/>
      <c r="U668" s="515"/>
      <c r="V668" s="515"/>
      <c r="W668" s="418"/>
      <c r="X668" s="419"/>
      <c r="Y668" s="421"/>
      <c r="Z668" s="158" t="str">
        <f>IFERROR(VLOOKUP(Y668,【参考】数式用!$A$3:$B$58, 2, FALSE), "")</f>
        <v/>
      </c>
      <c r="AA668" s="159"/>
      <c r="AC668" s="129" t="e">
        <f>VLOOKUP(Y668,【参考】数式用!$A$3:$O$58,15,FALSE)</f>
        <v>#N/A</v>
      </c>
    </row>
    <row r="669" spans="1:29" ht="33.950000000000003" customHeight="1">
      <c r="A669" s="133"/>
      <c r="B669" s="486">
        <f t="shared" si="9"/>
        <v>625</v>
      </c>
      <c r="C669" s="509"/>
      <c r="D669" s="510"/>
      <c r="E669" s="510"/>
      <c r="F669" s="510"/>
      <c r="G669" s="510"/>
      <c r="H669" s="510"/>
      <c r="I669" s="510"/>
      <c r="J669" s="510"/>
      <c r="K669" s="510"/>
      <c r="L669" s="511"/>
      <c r="M669" s="512"/>
      <c r="N669" s="513"/>
      <c r="O669" s="513"/>
      <c r="P669" s="513"/>
      <c r="Q669" s="514"/>
      <c r="R669" s="515"/>
      <c r="S669" s="515"/>
      <c r="T669" s="515"/>
      <c r="U669" s="515"/>
      <c r="V669" s="515"/>
      <c r="W669" s="418"/>
      <c r="X669" s="419"/>
      <c r="Y669" s="421"/>
      <c r="Z669" s="158" t="str">
        <f>IFERROR(VLOOKUP(Y669,【参考】数式用!$A$3:$B$58, 2, FALSE), "")</f>
        <v/>
      </c>
      <c r="AA669" s="159"/>
      <c r="AC669" s="129" t="e">
        <f>VLOOKUP(Y669,【参考】数式用!$A$3:$O$58,15,FALSE)</f>
        <v>#N/A</v>
      </c>
    </row>
    <row r="670" spans="1:29" ht="33.950000000000003" customHeight="1">
      <c r="A670" s="133"/>
      <c r="B670" s="486">
        <f t="shared" si="9"/>
        <v>626</v>
      </c>
      <c r="C670" s="509"/>
      <c r="D670" s="510"/>
      <c r="E670" s="510"/>
      <c r="F670" s="510"/>
      <c r="G670" s="510"/>
      <c r="H670" s="510"/>
      <c r="I670" s="510"/>
      <c r="J670" s="510"/>
      <c r="K670" s="510"/>
      <c r="L670" s="511"/>
      <c r="M670" s="512"/>
      <c r="N670" s="513"/>
      <c r="O670" s="513"/>
      <c r="P670" s="513"/>
      <c r="Q670" s="514"/>
      <c r="R670" s="515"/>
      <c r="S670" s="515"/>
      <c r="T670" s="515"/>
      <c r="U670" s="515"/>
      <c r="V670" s="515"/>
      <c r="W670" s="418"/>
      <c r="X670" s="419"/>
      <c r="Y670" s="421"/>
      <c r="Z670" s="158" t="str">
        <f>IFERROR(VLOOKUP(Y670,【参考】数式用!$A$3:$B$58, 2, FALSE), "")</f>
        <v/>
      </c>
      <c r="AA670" s="159"/>
      <c r="AC670" s="129" t="e">
        <f>VLOOKUP(Y670,【参考】数式用!$A$3:$O$58,15,FALSE)</f>
        <v>#N/A</v>
      </c>
    </row>
    <row r="671" spans="1:29" ht="33.950000000000003" customHeight="1">
      <c r="A671" s="133"/>
      <c r="B671" s="486">
        <f t="shared" si="9"/>
        <v>627</v>
      </c>
      <c r="C671" s="509"/>
      <c r="D671" s="510"/>
      <c r="E671" s="510"/>
      <c r="F671" s="510"/>
      <c r="G671" s="510"/>
      <c r="H671" s="510"/>
      <c r="I671" s="510"/>
      <c r="J671" s="510"/>
      <c r="K671" s="510"/>
      <c r="L671" s="511"/>
      <c r="M671" s="512"/>
      <c r="N671" s="513"/>
      <c r="O671" s="513"/>
      <c r="P671" s="513"/>
      <c r="Q671" s="514"/>
      <c r="R671" s="515"/>
      <c r="S671" s="515"/>
      <c r="T671" s="515"/>
      <c r="U671" s="515"/>
      <c r="V671" s="515"/>
      <c r="W671" s="418"/>
      <c r="X671" s="419"/>
      <c r="Y671" s="421"/>
      <c r="Z671" s="158" t="str">
        <f>IFERROR(VLOOKUP(Y671,【参考】数式用!$A$3:$B$58, 2, FALSE), "")</f>
        <v/>
      </c>
      <c r="AA671" s="159"/>
      <c r="AC671" s="129" t="e">
        <f>VLOOKUP(Y671,【参考】数式用!$A$3:$O$58,15,FALSE)</f>
        <v>#N/A</v>
      </c>
    </row>
    <row r="672" spans="1:29" ht="33.950000000000003" customHeight="1">
      <c r="A672" s="133"/>
      <c r="B672" s="486">
        <f t="shared" si="9"/>
        <v>628</v>
      </c>
      <c r="C672" s="509"/>
      <c r="D672" s="510"/>
      <c r="E672" s="510"/>
      <c r="F672" s="510"/>
      <c r="G672" s="510"/>
      <c r="H672" s="510"/>
      <c r="I672" s="510"/>
      <c r="J672" s="510"/>
      <c r="K672" s="510"/>
      <c r="L672" s="511"/>
      <c r="M672" s="512"/>
      <c r="N672" s="513"/>
      <c r="O672" s="513"/>
      <c r="P672" s="513"/>
      <c r="Q672" s="514"/>
      <c r="R672" s="515"/>
      <c r="S672" s="515"/>
      <c r="T672" s="515"/>
      <c r="U672" s="515"/>
      <c r="V672" s="515"/>
      <c r="W672" s="418"/>
      <c r="X672" s="419"/>
      <c r="Y672" s="421"/>
      <c r="Z672" s="158" t="str">
        <f>IFERROR(VLOOKUP(Y672,【参考】数式用!$A$3:$B$58, 2, FALSE), "")</f>
        <v/>
      </c>
      <c r="AA672" s="159"/>
      <c r="AC672" s="129" t="e">
        <f>VLOOKUP(Y672,【参考】数式用!$A$3:$O$58,15,FALSE)</f>
        <v>#N/A</v>
      </c>
    </row>
    <row r="673" spans="1:29" ht="33.950000000000003" customHeight="1">
      <c r="A673" s="133"/>
      <c r="B673" s="486">
        <f t="shared" si="9"/>
        <v>629</v>
      </c>
      <c r="C673" s="509"/>
      <c r="D673" s="510"/>
      <c r="E673" s="510"/>
      <c r="F673" s="510"/>
      <c r="G673" s="510"/>
      <c r="H673" s="510"/>
      <c r="I673" s="510"/>
      <c r="J673" s="510"/>
      <c r="K673" s="510"/>
      <c r="L673" s="511"/>
      <c r="M673" s="512"/>
      <c r="N673" s="513"/>
      <c r="O673" s="513"/>
      <c r="P673" s="513"/>
      <c r="Q673" s="514"/>
      <c r="R673" s="515"/>
      <c r="S673" s="515"/>
      <c r="T673" s="515"/>
      <c r="U673" s="515"/>
      <c r="V673" s="515"/>
      <c r="W673" s="418"/>
      <c r="X673" s="419"/>
      <c r="Y673" s="421"/>
      <c r="Z673" s="158" t="str">
        <f>IFERROR(VLOOKUP(Y673,【参考】数式用!$A$3:$B$58, 2, FALSE), "")</f>
        <v/>
      </c>
      <c r="AA673" s="159"/>
      <c r="AC673" s="129" t="e">
        <f>VLOOKUP(Y673,【参考】数式用!$A$3:$O$58,15,FALSE)</f>
        <v>#N/A</v>
      </c>
    </row>
    <row r="674" spans="1:29" ht="33.950000000000003" customHeight="1">
      <c r="A674" s="133"/>
      <c r="B674" s="486">
        <f t="shared" si="9"/>
        <v>630</v>
      </c>
      <c r="C674" s="509"/>
      <c r="D674" s="510"/>
      <c r="E674" s="510"/>
      <c r="F674" s="510"/>
      <c r="G674" s="510"/>
      <c r="H674" s="510"/>
      <c r="I674" s="510"/>
      <c r="J674" s="510"/>
      <c r="K674" s="510"/>
      <c r="L674" s="511"/>
      <c r="M674" s="512"/>
      <c r="N674" s="513"/>
      <c r="O674" s="513"/>
      <c r="P674" s="513"/>
      <c r="Q674" s="514"/>
      <c r="R674" s="515"/>
      <c r="S674" s="515"/>
      <c r="T674" s="515"/>
      <c r="U674" s="515"/>
      <c r="V674" s="515"/>
      <c r="W674" s="418"/>
      <c r="X674" s="419"/>
      <c r="Y674" s="421"/>
      <c r="Z674" s="158" t="str">
        <f>IFERROR(VLOOKUP(Y674,【参考】数式用!$A$3:$B$58, 2, FALSE), "")</f>
        <v/>
      </c>
      <c r="AA674" s="159"/>
      <c r="AC674" s="129" t="e">
        <f>VLOOKUP(Y674,【参考】数式用!$A$3:$O$58,15,FALSE)</f>
        <v>#N/A</v>
      </c>
    </row>
    <row r="675" spans="1:29" ht="33.950000000000003" customHeight="1">
      <c r="A675" s="133"/>
      <c r="B675" s="486">
        <f t="shared" si="9"/>
        <v>631</v>
      </c>
      <c r="C675" s="509"/>
      <c r="D675" s="510"/>
      <c r="E675" s="510"/>
      <c r="F675" s="510"/>
      <c r="G675" s="510"/>
      <c r="H675" s="510"/>
      <c r="I675" s="510"/>
      <c r="J675" s="510"/>
      <c r="K675" s="510"/>
      <c r="L675" s="511"/>
      <c r="M675" s="512"/>
      <c r="N675" s="513"/>
      <c r="O675" s="513"/>
      <c r="P675" s="513"/>
      <c r="Q675" s="514"/>
      <c r="R675" s="515"/>
      <c r="S675" s="515"/>
      <c r="T675" s="515"/>
      <c r="U675" s="515"/>
      <c r="V675" s="515"/>
      <c r="W675" s="418"/>
      <c r="X675" s="419"/>
      <c r="Y675" s="421"/>
      <c r="Z675" s="158" t="str">
        <f>IFERROR(VLOOKUP(Y675,【参考】数式用!$A$3:$B$58, 2, FALSE), "")</f>
        <v/>
      </c>
      <c r="AA675" s="159"/>
      <c r="AC675" s="129" t="e">
        <f>VLOOKUP(Y675,【参考】数式用!$A$3:$O$58,15,FALSE)</f>
        <v>#N/A</v>
      </c>
    </row>
    <row r="676" spans="1:29" ht="33.950000000000003" customHeight="1">
      <c r="A676" s="133"/>
      <c r="B676" s="486">
        <f t="shared" si="9"/>
        <v>632</v>
      </c>
      <c r="C676" s="509"/>
      <c r="D676" s="510"/>
      <c r="E676" s="510"/>
      <c r="F676" s="510"/>
      <c r="G676" s="510"/>
      <c r="H676" s="510"/>
      <c r="I676" s="510"/>
      <c r="J676" s="510"/>
      <c r="K676" s="510"/>
      <c r="L676" s="511"/>
      <c r="M676" s="512"/>
      <c r="N676" s="513"/>
      <c r="O676" s="513"/>
      <c r="P676" s="513"/>
      <c r="Q676" s="514"/>
      <c r="R676" s="515"/>
      <c r="S676" s="515"/>
      <c r="T676" s="515"/>
      <c r="U676" s="515"/>
      <c r="V676" s="515"/>
      <c r="W676" s="418"/>
      <c r="X676" s="419"/>
      <c r="Y676" s="421"/>
      <c r="Z676" s="158" t="str">
        <f>IFERROR(VLOOKUP(Y676,【参考】数式用!$A$3:$B$58, 2, FALSE), "")</f>
        <v/>
      </c>
      <c r="AA676" s="159"/>
      <c r="AC676" s="129" t="e">
        <f>VLOOKUP(Y676,【参考】数式用!$A$3:$O$58,15,FALSE)</f>
        <v>#N/A</v>
      </c>
    </row>
    <row r="677" spans="1:29" ht="33.950000000000003" customHeight="1">
      <c r="A677" s="133"/>
      <c r="B677" s="486">
        <f t="shared" si="9"/>
        <v>633</v>
      </c>
      <c r="C677" s="509"/>
      <c r="D677" s="510"/>
      <c r="E677" s="510"/>
      <c r="F677" s="510"/>
      <c r="G677" s="510"/>
      <c r="H677" s="510"/>
      <c r="I677" s="510"/>
      <c r="J677" s="510"/>
      <c r="K677" s="510"/>
      <c r="L677" s="511"/>
      <c r="M677" s="512"/>
      <c r="N677" s="513"/>
      <c r="O677" s="513"/>
      <c r="P677" s="513"/>
      <c r="Q677" s="514"/>
      <c r="R677" s="515"/>
      <c r="S677" s="515"/>
      <c r="T677" s="515"/>
      <c r="U677" s="515"/>
      <c r="V677" s="515"/>
      <c r="W677" s="418"/>
      <c r="X677" s="419"/>
      <c r="Y677" s="421"/>
      <c r="Z677" s="158" t="str">
        <f>IFERROR(VLOOKUP(Y677,【参考】数式用!$A$3:$B$58, 2, FALSE), "")</f>
        <v/>
      </c>
      <c r="AA677" s="159"/>
      <c r="AC677" s="129" t="e">
        <f>VLOOKUP(Y677,【参考】数式用!$A$3:$O$58,15,FALSE)</f>
        <v>#N/A</v>
      </c>
    </row>
    <row r="678" spans="1:29" ht="33.950000000000003" customHeight="1">
      <c r="A678" s="133"/>
      <c r="B678" s="486">
        <f t="shared" si="9"/>
        <v>634</v>
      </c>
      <c r="C678" s="509"/>
      <c r="D678" s="510"/>
      <c r="E678" s="510"/>
      <c r="F678" s="510"/>
      <c r="G678" s="510"/>
      <c r="H678" s="510"/>
      <c r="I678" s="510"/>
      <c r="J678" s="510"/>
      <c r="K678" s="510"/>
      <c r="L678" s="511"/>
      <c r="M678" s="512"/>
      <c r="N678" s="513"/>
      <c r="O678" s="513"/>
      <c r="P678" s="513"/>
      <c r="Q678" s="514"/>
      <c r="R678" s="515"/>
      <c r="S678" s="515"/>
      <c r="T678" s="515"/>
      <c r="U678" s="515"/>
      <c r="V678" s="515"/>
      <c r="W678" s="418"/>
      <c r="X678" s="419"/>
      <c r="Y678" s="421"/>
      <c r="Z678" s="158" t="str">
        <f>IFERROR(VLOOKUP(Y678,【参考】数式用!$A$3:$B$58, 2, FALSE), "")</f>
        <v/>
      </c>
      <c r="AA678" s="159"/>
      <c r="AC678" s="129" t="e">
        <f>VLOOKUP(Y678,【参考】数式用!$A$3:$O$58,15,FALSE)</f>
        <v>#N/A</v>
      </c>
    </row>
    <row r="679" spans="1:29" ht="33.950000000000003" customHeight="1">
      <c r="A679" s="133"/>
      <c r="B679" s="486">
        <f t="shared" si="9"/>
        <v>635</v>
      </c>
      <c r="C679" s="509"/>
      <c r="D679" s="510"/>
      <c r="E679" s="510"/>
      <c r="F679" s="510"/>
      <c r="G679" s="510"/>
      <c r="H679" s="510"/>
      <c r="I679" s="510"/>
      <c r="J679" s="510"/>
      <c r="K679" s="510"/>
      <c r="L679" s="511"/>
      <c r="M679" s="512"/>
      <c r="N679" s="513"/>
      <c r="O679" s="513"/>
      <c r="P679" s="513"/>
      <c r="Q679" s="514"/>
      <c r="R679" s="515"/>
      <c r="S679" s="515"/>
      <c r="T679" s="515"/>
      <c r="U679" s="515"/>
      <c r="V679" s="515"/>
      <c r="W679" s="418"/>
      <c r="X679" s="419"/>
      <c r="Y679" s="421"/>
      <c r="Z679" s="158" t="str">
        <f>IFERROR(VLOOKUP(Y679,【参考】数式用!$A$3:$B$58, 2, FALSE), "")</f>
        <v/>
      </c>
      <c r="AA679" s="159"/>
      <c r="AC679" s="129" t="e">
        <f>VLOOKUP(Y679,【参考】数式用!$A$3:$O$58,15,FALSE)</f>
        <v>#N/A</v>
      </c>
    </row>
    <row r="680" spans="1:29" ht="33.950000000000003" customHeight="1">
      <c r="A680" s="133"/>
      <c r="B680" s="486">
        <f t="shared" si="9"/>
        <v>636</v>
      </c>
      <c r="C680" s="509"/>
      <c r="D680" s="510"/>
      <c r="E680" s="510"/>
      <c r="F680" s="510"/>
      <c r="G680" s="510"/>
      <c r="H680" s="510"/>
      <c r="I680" s="510"/>
      <c r="J680" s="510"/>
      <c r="K680" s="510"/>
      <c r="L680" s="511"/>
      <c r="M680" s="512"/>
      <c r="N680" s="513"/>
      <c r="O680" s="513"/>
      <c r="P680" s="513"/>
      <c r="Q680" s="514"/>
      <c r="R680" s="515"/>
      <c r="S680" s="515"/>
      <c r="T680" s="515"/>
      <c r="U680" s="515"/>
      <c r="V680" s="515"/>
      <c r="W680" s="418"/>
      <c r="X680" s="419"/>
      <c r="Y680" s="421"/>
      <c r="Z680" s="158" t="str">
        <f>IFERROR(VLOOKUP(Y680,【参考】数式用!$A$3:$B$58, 2, FALSE), "")</f>
        <v/>
      </c>
      <c r="AA680" s="159"/>
      <c r="AC680" s="129" t="e">
        <f>VLOOKUP(Y680,【参考】数式用!$A$3:$O$58,15,FALSE)</f>
        <v>#N/A</v>
      </c>
    </row>
    <row r="681" spans="1:29" ht="33.950000000000003" customHeight="1">
      <c r="A681" s="133"/>
      <c r="B681" s="486">
        <f t="shared" si="9"/>
        <v>637</v>
      </c>
      <c r="C681" s="509"/>
      <c r="D681" s="510"/>
      <c r="E681" s="510"/>
      <c r="F681" s="510"/>
      <c r="G681" s="510"/>
      <c r="H681" s="510"/>
      <c r="I681" s="510"/>
      <c r="J681" s="510"/>
      <c r="K681" s="510"/>
      <c r="L681" s="511"/>
      <c r="M681" s="512"/>
      <c r="N681" s="513"/>
      <c r="O681" s="513"/>
      <c r="P681" s="513"/>
      <c r="Q681" s="514"/>
      <c r="R681" s="515"/>
      <c r="S681" s="515"/>
      <c r="T681" s="515"/>
      <c r="U681" s="515"/>
      <c r="V681" s="515"/>
      <c r="W681" s="418"/>
      <c r="X681" s="419"/>
      <c r="Y681" s="421"/>
      <c r="Z681" s="158" t="str">
        <f>IFERROR(VLOOKUP(Y681,【参考】数式用!$A$3:$B$58, 2, FALSE), "")</f>
        <v/>
      </c>
      <c r="AA681" s="159"/>
      <c r="AC681" s="129" t="e">
        <f>VLOOKUP(Y681,【参考】数式用!$A$3:$O$58,15,FALSE)</f>
        <v>#N/A</v>
      </c>
    </row>
    <row r="682" spans="1:29" ht="33.950000000000003" customHeight="1">
      <c r="A682" s="133"/>
      <c r="B682" s="486">
        <f t="shared" si="9"/>
        <v>638</v>
      </c>
      <c r="C682" s="509"/>
      <c r="D682" s="510"/>
      <c r="E682" s="510"/>
      <c r="F682" s="510"/>
      <c r="G682" s="510"/>
      <c r="H682" s="510"/>
      <c r="I682" s="510"/>
      <c r="J682" s="510"/>
      <c r="K682" s="510"/>
      <c r="L682" s="511"/>
      <c r="M682" s="512"/>
      <c r="N682" s="513"/>
      <c r="O682" s="513"/>
      <c r="P682" s="513"/>
      <c r="Q682" s="514"/>
      <c r="R682" s="515"/>
      <c r="S682" s="515"/>
      <c r="T682" s="515"/>
      <c r="U682" s="515"/>
      <c r="V682" s="515"/>
      <c r="W682" s="418"/>
      <c r="X682" s="419"/>
      <c r="Y682" s="421"/>
      <c r="Z682" s="158" t="str">
        <f>IFERROR(VLOOKUP(Y682,【参考】数式用!$A$3:$B$58, 2, FALSE), "")</f>
        <v/>
      </c>
      <c r="AA682" s="159"/>
      <c r="AC682" s="129" t="e">
        <f>VLOOKUP(Y682,【参考】数式用!$A$3:$O$58,15,FALSE)</f>
        <v>#N/A</v>
      </c>
    </row>
    <row r="683" spans="1:29" ht="33.950000000000003" customHeight="1">
      <c r="A683" s="133"/>
      <c r="B683" s="486">
        <f t="shared" si="9"/>
        <v>639</v>
      </c>
      <c r="C683" s="509"/>
      <c r="D683" s="510"/>
      <c r="E683" s="510"/>
      <c r="F683" s="510"/>
      <c r="G683" s="510"/>
      <c r="H683" s="510"/>
      <c r="I683" s="510"/>
      <c r="J683" s="510"/>
      <c r="K683" s="510"/>
      <c r="L683" s="511"/>
      <c r="M683" s="512"/>
      <c r="N683" s="513"/>
      <c r="O683" s="513"/>
      <c r="P683" s="513"/>
      <c r="Q683" s="514"/>
      <c r="R683" s="515"/>
      <c r="S683" s="515"/>
      <c r="T683" s="515"/>
      <c r="U683" s="515"/>
      <c r="V683" s="515"/>
      <c r="W683" s="418"/>
      <c r="X683" s="419"/>
      <c r="Y683" s="421"/>
      <c r="Z683" s="158" t="str">
        <f>IFERROR(VLOOKUP(Y683,【参考】数式用!$A$3:$B$58, 2, FALSE), "")</f>
        <v/>
      </c>
      <c r="AA683" s="159"/>
      <c r="AC683" s="129" t="e">
        <f>VLOOKUP(Y683,【参考】数式用!$A$3:$O$58,15,FALSE)</f>
        <v>#N/A</v>
      </c>
    </row>
    <row r="684" spans="1:29" ht="33.950000000000003" customHeight="1">
      <c r="A684" s="133"/>
      <c r="B684" s="486">
        <f t="shared" si="9"/>
        <v>640</v>
      </c>
      <c r="C684" s="509"/>
      <c r="D684" s="510"/>
      <c r="E684" s="510"/>
      <c r="F684" s="510"/>
      <c r="G684" s="510"/>
      <c r="H684" s="510"/>
      <c r="I684" s="510"/>
      <c r="J684" s="510"/>
      <c r="K684" s="510"/>
      <c r="L684" s="511"/>
      <c r="M684" s="512"/>
      <c r="N684" s="513"/>
      <c r="O684" s="513"/>
      <c r="P684" s="513"/>
      <c r="Q684" s="514"/>
      <c r="R684" s="515"/>
      <c r="S684" s="515"/>
      <c r="T684" s="515"/>
      <c r="U684" s="515"/>
      <c r="V684" s="515"/>
      <c r="W684" s="418"/>
      <c r="X684" s="419"/>
      <c r="Y684" s="421"/>
      <c r="Z684" s="158" t="str">
        <f>IFERROR(VLOOKUP(Y684,【参考】数式用!$A$3:$B$58, 2, FALSE), "")</f>
        <v/>
      </c>
      <c r="AA684" s="159"/>
      <c r="AC684" s="129" t="e">
        <f>VLOOKUP(Y684,【参考】数式用!$A$3:$O$58,15,FALSE)</f>
        <v>#N/A</v>
      </c>
    </row>
    <row r="685" spans="1:29" ht="33.950000000000003" customHeight="1">
      <c r="A685" s="133"/>
      <c r="B685" s="486">
        <f t="shared" si="9"/>
        <v>641</v>
      </c>
      <c r="C685" s="509"/>
      <c r="D685" s="510"/>
      <c r="E685" s="510"/>
      <c r="F685" s="510"/>
      <c r="G685" s="510"/>
      <c r="H685" s="510"/>
      <c r="I685" s="510"/>
      <c r="J685" s="510"/>
      <c r="K685" s="510"/>
      <c r="L685" s="511"/>
      <c r="M685" s="512"/>
      <c r="N685" s="513"/>
      <c r="O685" s="513"/>
      <c r="P685" s="513"/>
      <c r="Q685" s="514"/>
      <c r="R685" s="515"/>
      <c r="S685" s="515"/>
      <c r="T685" s="515"/>
      <c r="U685" s="515"/>
      <c r="V685" s="515"/>
      <c r="W685" s="418"/>
      <c r="X685" s="419"/>
      <c r="Y685" s="421"/>
      <c r="Z685" s="158" t="str">
        <f>IFERROR(VLOOKUP(Y685,【参考】数式用!$A$3:$B$58, 2, FALSE), "")</f>
        <v/>
      </c>
      <c r="AA685" s="159"/>
      <c r="AC685" s="129" t="e">
        <f>VLOOKUP(Y685,【参考】数式用!$A$3:$O$58,15,FALSE)</f>
        <v>#N/A</v>
      </c>
    </row>
    <row r="686" spans="1:29" ht="33.950000000000003" customHeight="1">
      <c r="A686" s="133"/>
      <c r="B686" s="486">
        <f t="shared" si="9"/>
        <v>642</v>
      </c>
      <c r="C686" s="509"/>
      <c r="D686" s="510"/>
      <c r="E686" s="510"/>
      <c r="F686" s="510"/>
      <c r="G686" s="510"/>
      <c r="H686" s="510"/>
      <c r="I686" s="510"/>
      <c r="J686" s="510"/>
      <c r="K686" s="510"/>
      <c r="L686" s="511"/>
      <c r="M686" s="512"/>
      <c r="N686" s="513"/>
      <c r="O686" s="513"/>
      <c r="P686" s="513"/>
      <c r="Q686" s="514"/>
      <c r="R686" s="515"/>
      <c r="S686" s="515"/>
      <c r="T686" s="515"/>
      <c r="U686" s="515"/>
      <c r="V686" s="515"/>
      <c r="W686" s="418"/>
      <c r="X686" s="419"/>
      <c r="Y686" s="421"/>
      <c r="Z686" s="158" t="str">
        <f>IFERROR(VLOOKUP(Y686,【参考】数式用!$A$3:$B$58, 2, FALSE), "")</f>
        <v/>
      </c>
      <c r="AA686" s="159"/>
      <c r="AC686" s="129" t="e">
        <f>VLOOKUP(Y686,【参考】数式用!$A$3:$O$58,15,FALSE)</f>
        <v>#N/A</v>
      </c>
    </row>
    <row r="687" spans="1:29" ht="33.950000000000003" customHeight="1">
      <c r="A687" s="133"/>
      <c r="B687" s="486">
        <f t="shared" ref="B687:B750" si="10">B686+1</f>
        <v>643</v>
      </c>
      <c r="C687" s="509"/>
      <c r="D687" s="510"/>
      <c r="E687" s="510"/>
      <c r="F687" s="510"/>
      <c r="G687" s="510"/>
      <c r="H687" s="510"/>
      <c r="I687" s="510"/>
      <c r="J687" s="510"/>
      <c r="K687" s="510"/>
      <c r="L687" s="511"/>
      <c r="M687" s="512"/>
      <c r="N687" s="513"/>
      <c r="O687" s="513"/>
      <c r="P687" s="513"/>
      <c r="Q687" s="514"/>
      <c r="R687" s="515"/>
      <c r="S687" s="515"/>
      <c r="T687" s="515"/>
      <c r="U687" s="515"/>
      <c r="V687" s="515"/>
      <c r="W687" s="418"/>
      <c r="X687" s="419"/>
      <c r="Y687" s="421"/>
      <c r="Z687" s="158" t="str">
        <f>IFERROR(VLOOKUP(Y687,【参考】数式用!$A$3:$B$58, 2, FALSE), "")</f>
        <v/>
      </c>
      <c r="AA687" s="159"/>
      <c r="AC687" s="129" t="e">
        <f>VLOOKUP(Y687,【参考】数式用!$A$3:$O$58,15,FALSE)</f>
        <v>#N/A</v>
      </c>
    </row>
    <row r="688" spans="1:29" ht="33.950000000000003" customHeight="1">
      <c r="A688" s="133"/>
      <c r="B688" s="486">
        <f t="shared" si="10"/>
        <v>644</v>
      </c>
      <c r="C688" s="509"/>
      <c r="D688" s="510"/>
      <c r="E688" s="510"/>
      <c r="F688" s="510"/>
      <c r="G688" s="510"/>
      <c r="H688" s="510"/>
      <c r="I688" s="510"/>
      <c r="J688" s="510"/>
      <c r="K688" s="510"/>
      <c r="L688" s="511"/>
      <c r="M688" s="512"/>
      <c r="N688" s="513"/>
      <c r="O688" s="513"/>
      <c r="P688" s="513"/>
      <c r="Q688" s="514"/>
      <c r="R688" s="515"/>
      <c r="S688" s="515"/>
      <c r="T688" s="515"/>
      <c r="U688" s="515"/>
      <c r="V688" s="515"/>
      <c r="W688" s="418"/>
      <c r="X688" s="419"/>
      <c r="Y688" s="421"/>
      <c r="Z688" s="158" t="str">
        <f>IFERROR(VLOOKUP(Y688,【参考】数式用!$A$3:$B$58, 2, FALSE), "")</f>
        <v/>
      </c>
      <c r="AA688" s="159"/>
      <c r="AC688" s="129" t="e">
        <f>VLOOKUP(Y688,【参考】数式用!$A$3:$O$58,15,FALSE)</f>
        <v>#N/A</v>
      </c>
    </row>
    <row r="689" spans="1:29" ht="33.950000000000003" customHeight="1">
      <c r="A689" s="133"/>
      <c r="B689" s="486">
        <f t="shared" si="10"/>
        <v>645</v>
      </c>
      <c r="C689" s="509"/>
      <c r="D689" s="510"/>
      <c r="E689" s="510"/>
      <c r="F689" s="510"/>
      <c r="G689" s="510"/>
      <c r="H689" s="510"/>
      <c r="I689" s="510"/>
      <c r="J689" s="510"/>
      <c r="K689" s="510"/>
      <c r="L689" s="511"/>
      <c r="M689" s="512"/>
      <c r="N689" s="513"/>
      <c r="O689" s="513"/>
      <c r="P689" s="513"/>
      <c r="Q689" s="514"/>
      <c r="R689" s="515"/>
      <c r="S689" s="515"/>
      <c r="T689" s="515"/>
      <c r="U689" s="515"/>
      <c r="V689" s="515"/>
      <c r="W689" s="418"/>
      <c r="X689" s="419"/>
      <c r="Y689" s="421"/>
      <c r="Z689" s="158" t="str">
        <f>IFERROR(VLOOKUP(Y689,【参考】数式用!$A$3:$B$58, 2, FALSE), "")</f>
        <v/>
      </c>
      <c r="AA689" s="159"/>
      <c r="AC689" s="129" t="e">
        <f>VLOOKUP(Y689,【参考】数式用!$A$3:$O$58,15,FALSE)</f>
        <v>#N/A</v>
      </c>
    </row>
    <row r="690" spans="1:29" ht="33.950000000000003" customHeight="1">
      <c r="A690" s="133"/>
      <c r="B690" s="486">
        <f t="shared" si="10"/>
        <v>646</v>
      </c>
      <c r="C690" s="509"/>
      <c r="D690" s="510"/>
      <c r="E690" s="510"/>
      <c r="F690" s="510"/>
      <c r="G690" s="510"/>
      <c r="H690" s="510"/>
      <c r="I690" s="510"/>
      <c r="J690" s="510"/>
      <c r="K690" s="510"/>
      <c r="L690" s="511"/>
      <c r="M690" s="512"/>
      <c r="N690" s="513"/>
      <c r="O690" s="513"/>
      <c r="P690" s="513"/>
      <c r="Q690" s="514"/>
      <c r="R690" s="515"/>
      <c r="S690" s="515"/>
      <c r="T690" s="515"/>
      <c r="U690" s="515"/>
      <c r="V690" s="515"/>
      <c r="W690" s="418"/>
      <c r="X690" s="419"/>
      <c r="Y690" s="421"/>
      <c r="Z690" s="158" t="str">
        <f>IFERROR(VLOOKUP(Y690,【参考】数式用!$A$3:$B$58, 2, FALSE), "")</f>
        <v/>
      </c>
      <c r="AA690" s="159"/>
      <c r="AC690" s="129" t="e">
        <f>VLOOKUP(Y690,【参考】数式用!$A$3:$O$58,15,FALSE)</f>
        <v>#N/A</v>
      </c>
    </row>
    <row r="691" spans="1:29" ht="33.950000000000003" customHeight="1">
      <c r="A691" s="133"/>
      <c r="B691" s="486">
        <f t="shared" si="10"/>
        <v>647</v>
      </c>
      <c r="C691" s="509"/>
      <c r="D691" s="510"/>
      <c r="E691" s="510"/>
      <c r="F691" s="510"/>
      <c r="G691" s="510"/>
      <c r="H691" s="510"/>
      <c r="I691" s="510"/>
      <c r="J691" s="510"/>
      <c r="K691" s="510"/>
      <c r="L691" s="511"/>
      <c r="M691" s="512"/>
      <c r="N691" s="513"/>
      <c r="O691" s="513"/>
      <c r="P691" s="513"/>
      <c r="Q691" s="514"/>
      <c r="R691" s="515"/>
      <c r="S691" s="515"/>
      <c r="T691" s="515"/>
      <c r="U691" s="515"/>
      <c r="V691" s="515"/>
      <c r="W691" s="418"/>
      <c r="X691" s="419"/>
      <c r="Y691" s="421"/>
      <c r="Z691" s="158" t="str">
        <f>IFERROR(VLOOKUP(Y691,【参考】数式用!$A$3:$B$58, 2, FALSE), "")</f>
        <v/>
      </c>
      <c r="AA691" s="159"/>
      <c r="AC691" s="129" t="e">
        <f>VLOOKUP(Y691,【参考】数式用!$A$3:$O$58,15,FALSE)</f>
        <v>#N/A</v>
      </c>
    </row>
    <row r="692" spans="1:29" ht="33.950000000000003" customHeight="1">
      <c r="A692" s="133"/>
      <c r="B692" s="486">
        <f t="shared" si="10"/>
        <v>648</v>
      </c>
      <c r="C692" s="509"/>
      <c r="D692" s="510"/>
      <c r="E692" s="510"/>
      <c r="F692" s="510"/>
      <c r="G692" s="510"/>
      <c r="H692" s="510"/>
      <c r="I692" s="510"/>
      <c r="J692" s="510"/>
      <c r="K692" s="510"/>
      <c r="L692" s="511"/>
      <c r="M692" s="512"/>
      <c r="N692" s="513"/>
      <c r="O692" s="513"/>
      <c r="P692" s="513"/>
      <c r="Q692" s="514"/>
      <c r="R692" s="515"/>
      <c r="S692" s="515"/>
      <c r="T692" s="515"/>
      <c r="U692" s="515"/>
      <c r="V692" s="515"/>
      <c r="W692" s="418"/>
      <c r="X692" s="419"/>
      <c r="Y692" s="421"/>
      <c r="Z692" s="158" t="str">
        <f>IFERROR(VLOOKUP(Y692,【参考】数式用!$A$3:$B$58, 2, FALSE), "")</f>
        <v/>
      </c>
      <c r="AA692" s="159"/>
      <c r="AC692" s="129" t="e">
        <f>VLOOKUP(Y692,【参考】数式用!$A$3:$O$58,15,FALSE)</f>
        <v>#N/A</v>
      </c>
    </row>
    <row r="693" spans="1:29" ht="33.950000000000003" customHeight="1">
      <c r="A693" s="133"/>
      <c r="B693" s="486">
        <f t="shared" si="10"/>
        <v>649</v>
      </c>
      <c r="C693" s="509"/>
      <c r="D693" s="510"/>
      <c r="E693" s="510"/>
      <c r="F693" s="510"/>
      <c r="G693" s="510"/>
      <c r="H693" s="510"/>
      <c r="I693" s="510"/>
      <c r="J693" s="510"/>
      <c r="K693" s="510"/>
      <c r="L693" s="511"/>
      <c r="M693" s="512"/>
      <c r="N693" s="513"/>
      <c r="O693" s="513"/>
      <c r="P693" s="513"/>
      <c r="Q693" s="514"/>
      <c r="R693" s="515"/>
      <c r="S693" s="515"/>
      <c r="T693" s="515"/>
      <c r="U693" s="515"/>
      <c r="V693" s="515"/>
      <c r="W693" s="418"/>
      <c r="X693" s="419"/>
      <c r="Y693" s="421"/>
      <c r="Z693" s="158" t="str">
        <f>IFERROR(VLOOKUP(Y693,【参考】数式用!$A$3:$B$58, 2, FALSE), "")</f>
        <v/>
      </c>
      <c r="AA693" s="159"/>
      <c r="AC693" s="129" t="e">
        <f>VLOOKUP(Y693,【参考】数式用!$A$3:$O$58,15,FALSE)</f>
        <v>#N/A</v>
      </c>
    </row>
    <row r="694" spans="1:29" ht="33.950000000000003" customHeight="1">
      <c r="A694" s="133"/>
      <c r="B694" s="486">
        <f t="shared" si="10"/>
        <v>650</v>
      </c>
      <c r="C694" s="509"/>
      <c r="D694" s="510"/>
      <c r="E694" s="510"/>
      <c r="F694" s="510"/>
      <c r="G694" s="510"/>
      <c r="H694" s="510"/>
      <c r="I694" s="510"/>
      <c r="J694" s="510"/>
      <c r="K694" s="510"/>
      <c r="L694" s="511"/>
      <c r="M694" s="512"/>
      <c r="N694" s="513"/>
      <c r="O694" s="513"/>
      <c r="P694" s="513"/>
      <c r="Q694" s="514"/>
      <c r="R694" s="515"/>
      <c r="S694" s="515"/>
      <c r="T694" s="515"/>
      <c r="U694" s="515"/>
      <c r="V694" s="515"/>
      <c r="W694" s="418"/>
      <c r="X694" s="419"/>
      <c r="Y694" s="421"/>
      <c r="Z694" s="158" t="str">
        <f>IFERROR(VLOOKUP(Y694,【参考】数式用!$A$3:$B$58, 2, FALSE), "")</f>
        <v/>
      </c>
      <c r="AA694" s="159"/>
      <c r="AC694" s="129" t="e">
        <f>VLOOKUP(Y694,【参考】数式用!$A$3:$O$58,15,FALSE)</f>
        <v>#N/A</v>
      </c>
    </row>
    <row r="695" spans="1:29" ht="33.950000000000003" customHeight="1">
      <c r="A695" s="133"/>
      <c r="B695" s="486">
        <f t="shared" si="10"/>
        <v>651</v>
      </c>
      <c r="C695" s="509"/>
      <c r="D695" s="510"/>
      <c r="E695" s="510"/>
      <c r="F695" s="510"/>
      <c r="G695" s="510"/>
      <c r="H695" s="510"/>
      <c r="I695" s="510"/>
      <c r="J695" s="510"/>
      <c r="K695" s="510"/>
      <c r="L695" s="511"/>
      <c r="M695" s="512"/>
      <c r="N695" s="513"/>
      <c r="O695" s="513"/>
      <c r="P695" s="513"/>
      <c r="Q695" s="514"/>
      <c r="R695" s="515"/>
      <c r="S695" s="515"/>
      <c r="T695" s="515"/>
      <c r="U695" s="515"/>
      <c r="V695" s="515"/>
      <c r="W695" s="418"/>
      <c r="X695" s="419"/>
      <c r="Y695" s="421"/>
      <c r="Z695" s="158" t="str">
        <f>IFERROR(VLOOKUP(Y695,【参考】数式用!$A$3:$B$58, 2, FALSE), "")</f>
        <v/>
      </c>
      <c r="AA695" s="159"/>
      <c r="AC695" s="129" t="e">
        <f>VLOOKUP(Y695,【参考】数式用!$A$3:$O$58,15,FALSE)</f>
        <v>#N/A</v>
      </c>
    </row>
    <row r="696" spans="1:29" ht="33.950000000000003" customHeight="1">
      <c r="A696" s="133"/>
      <c r="B696" s="486">
        <f t="shared" si="10"/>
        <v>652</v>
      </c>
      <c r="C696" s="509"/>
      <c r="D696" s="510"/>
      <c r="E696" s="510"/>
      <c r="F696" s="510"/>
      <c r="G696" s="510"/>
      <c r="H696" s="510"/>
      <c r="I696" s="510"/>
      <c r="J696" s="510"/>
      <c r="K696" s="510"/>
      <c r="L696" s="511"/>
      <c r="M696" s="512"/>
      <c r="N696" s="513"/>
      <c r="O696" s="513"/>
      <c r="P696" s="513"/>
      <c r="Q696" s="514"/>
      <c r="R696" s="515"/>
      <c r="S696" s="515"/>
      <c r="T696" s="515"/>
      <c r="U696" s="515"/>
      <c r="V696" s="515"/>
      <c r="W696" s="418"/>
      <c r="X696" s="419"/>
      <c r="Y696" s="421"/>
      <c r="Z696" s="158" t="str">
        <f>IFERROR(VLOOKUP(Y696,【参考】数式用!$A$3:$B$58, 2, FALSE), "")</f>
        <v/>
      </c>
      <c r="AA696" s="159"/>
      <c r="AC696" s="129" t="e">
        <f>VLOOKUP(Y696,【参考】数式用!$A$3:$O$58,15,FALSE)</f>
        <v>#N/A</v>
      </c>
    </row>
    <row r="697" spans="1:29" ht="33.950000000000003" customHeight="1">
      <c r="A697" s="133"/>
      <c r="B697" s="486">
        <f t="shared" si="10"/>
        <v>653</v>
      </c>
      <c r="C697" s="509"/>
      <c r="D697" s="510"/>
      <c r="E697" s="510"/>
      <c r="F697" s="510"/>
      <c r="G697" s="510"/>
      <c r="H697" s="510"/>
      <c r="I697" s="510"/>
      <c r="J697" s="510"/>
      <c r="K697" s="510"/>
      <c r="L697" s="511"/>
      <c r="M697" s="512"/>
      <c r="N697" s="513"/>
      <c r="O697" s="513"/>
      <c r="P697" s="513"/>
      <c r="Q697" s="514"/>
      <c r="R697" s="515"/>
      <c r="S697" s="515"/>
      <c r="T697" s="515"/>
      <c r="U697" s="515"/>
      <c r="V697" s="515"/>
      <c r="W697" s="418"/>
      <c r="X697" s="419"/>
      <c r="Y697" s="421"/>
      <c r="Z697" s="158" t="str">
        <f>IFERROR(VLOOKUP(Y697,【参考】数式用!$A$3:$B$58, 2, FALSE), "")</f>
        <v/>
      </c>
      <c r="AA697" s="159"/>
      <c r="AC697" s="129" t="e">
        <f>VLOOKUP(Y697,【参考】数式用!$A$3:$O$58,15,FALSE)</f>
        <v>#N/A</v>
      </c>
    </row>
    <row r="698" spans="1:29" ht="33.950000000000003" customHeight="1">
      <c r="A698" s="133"/>
      <c r="B698" s="486">
        <f t="shared" si="10"/>
        <v>654</v>
      </c>
      <c r="C698" s="509"/>
      <c r="D698" s="510"/>
      <c r="E698" s="510"/>
      <c r="F698" s="510"/>
      <c r="G698" s="510"/>
      <c r="H698" s="510"/>
      <c r="I698" s="510"/>
      <c r="J698" s="510"/>
      <c r="K698" s="510"/>
      <c r="L698" s="511"/>
      <c r="M698" s="512"/>
      <c r="N698" s="513"/>
      <c r="O698" s="513"/>
      <c r="P698" s="513"/>
      <c r="Q698" s="514"/>
      <c r="R698" s="515"/>
      <c r="S698" s="515"/>
      <c r="T698" s="515"/>
      <c r="U698" s="515"/>
      <c r="V698" s="515"/>
      <c r="W698" s="418"/>
      <c r="X698" s="419"/>
      <c r="Y698" s="421"/>
      <c r="Z698" s="158" t="str">
        <f>IFERROR(VLOOKUP(Y698,【参考】数式用!$A$3:$B$58, 2, FALSE), "")</f>
        <v/>
      </c>
      <c r="AA698" s="159"/>
      <c r="AC698" s="129" t="e">
        <f>VLOOKUP(Y698,【参考】数式用!$A$3:$O$58,15,FALSE)</f>
        <v>#N/A</v>
      </c>
    </row>
    <row r="699" spans="1:29" ht="33.950000000000003" customHeight="1">
      <c r="A699" s="133"/>
      <c r="B699" s="486">
        <f t="shared" si="10"/>
        <v>655</v>
      </c>
      <c r="C699" s="509"/>
      <c r="D699" s="510"/>
      <c r="E699" s="510"/>
      <c r="F699" s="510"/>
      <c r="G699" s="510"/>
      <c r="H699" s="510"/>
      <c r="I699" s="510"/>
      <c r="J699" s="510"/>
      <c r="K699" s="510"/>
      <c r="L699" s="511"/>
      <c r="M699" s="512"/>
      <c r="N699" s="513"/>
      <c r="O699" s="513"/>
      <c r="P699" s="513"/>
      <c r="Q699" s="514"/>
      <c r="R699" s="515"/>
      <c r="S699" s="515"/>
      <c r="T699" s="515"/>
      <c r="U699" s="515"/>
      <c r="V699" s="515"/>
      <c r="W699" s="418"/>
      <c r="X699" s="419"/>
      <c r="Y699" s="421"/>
      <c r="Z699" s="158" t="str">
        <f>IFERROR(VLOOKUP(Y699,【参考】数式用!$A$3:$B$58, 2, FALSE), "")</f>
        <v/>
      </c>
      <c r="AA699" s="159"/>
      <c r="AC699" s="129" t="e">
        <f>VLOOKUP(Y699,【参考】数式用!$A$3:$O$58,15,FALSE)</f>
        <v>#N/A</v>
      </c>
    </row>
    <row r="700" spans="1:29" ht="33.950000000000003" customHeight="1">
      <c r="A700" s="133"/>
      <c r="B700" s="486">
        <f t="shared" si="10"/>
        <v>656</v>
      </c>
      <c r="C700" s="509"/>
      <c r="D700" s="510"/>
      <c r="E700" s="510"/>
      <c r="F700" s="510"/>
      <c r="G700" s="510"/>
      <c r="H700" s="510"/>
      <c r="I700" s="510"/>
      <c r="J700" s="510"/>
      <c r="K700" s="510"/>
      <c r="L700" s="511"/>
      <c r="M700" s="512"/>
      <c r="N700" s="513"/>
      <c r="O700" s="513"/>
      <c r="P700" s="513"/>
      <c r="Q700" s="514"/>
      <c r="R700" s="515"/>
      <c r="S700" s="515"/>
      <c r="T700" s="515"/>
      <c r="U700" s="515"/>
      <c r="V700" s="515"/>
      <c r="W700" s="418"/>
      <c r="X700" s="419"/>
      <c r="Y700" s="421"/>
      <c r="Z700" s="158" t="str">
        <f>IFERROR(VLOOKUP(Y700,【参考】数式用!$A$3:$B$58, 2, FALSE), "")</f>
        <v/>
      </c>
      <c r="AA700" s="159"/>
      <c r="AC700" s="129" t="e">
        <f>VLOOKUP(Y700,【参考】数式用!$A$3:$O$58,15,FALSE)</f>
        <v>#N/A</v>
      </c>
    </row>
    <row r="701" spans="1:29" ht="33.950000000000003" customHeight="1">
      <c r="A701" s="133"/>
      <c r="B701" s="486">
        <f t="shared" si="10"/>
        <v>657</v>
      </c>
      <c r="C701" s="509"/>
      <c r="D701" s="510"/>
      <c r="E701" s="510"/>
      <c r="F701" s="510"/>
      <c r="G701" s="510"/>
      <c r="H701" s="510"/>
      <c r="I701" s="510"/>
      <c r="J701" s="510"/>
      <c r="K701" s="510"/>
      <c r="L701" s="511"/>
      <c r="M701" s="512"/>
      <c r="N701" s="513"/>
      <c r="O701" s="513"/>
      <c r="P701" s="513"/>
      <c r="Q701" s="514"/>
      <c r="R701" s="515"/>
      <c r="S701" s="515"/>
      <c r="T701" s="515"/>
      <c r="U701" s="515"/>
      <c r="V701" s="515"/>
      <c r="W701" s="418"/>
      <c r="X701" s="419"/>
      <c r="Y701" s="421"/>
      <c r="Z701" s="158" t="str">
        <f>IFERROR(VLOOKUP(Y701,【参考】数式用!$A$3:$B$58, 2, FALSE), "")</f>
        <v/>
      </c>
      <c r="AA701" s="159"/>
      <c r="AC701" s="129" t="e">
        <f>VLOOKUP(Y701,【参考】数式用!$A$3:$O$58,15,FALSE)</f>
        <v>#N/A</v>
      </c>
    </row>
    <row r="702" spans="1:29" ht="33.950000000000003" customHeight="1">
      <c r="A702" s="133"/>
      <c r="B702" s="486">
        <f t="shared" si="10"/>
        <v>658</v>
      </c>
      <c r="C702" s="509"/>
      <c r="D702" s="510"/>
      <c r="E702" s="510"/>
      <c r="F702" s="510"/>
      <c r="G702" s="510"/>
      <c r="H702" s="510"/>
      <c r="I702" s="510"/>
      <c r="J702" s="510"/>
      <c r="K702" s="510"/>
      <c r="L702" s="511"/>
      <c r="M702" s="512"/>
      <c r="N702" s="513"/>
      <c r="O702" s="513"/>
      <c r="P702" s="513"/>
      <c r="Q702" s="514"/>
      <c r="R702" s="515"/>
      <c r="S702" s="515"/>
      <c r="T702" s="515"/>
      <c r="U702" s="515"/>
      <c r="V702" s="515"/>
      <c r="W702" s="418"/>
      <c r="X702" s="419"/>
      <c r="Y702" s="421"/>
      <c r="Z702" s="158" t="str">
        <f>IFERROR(VLOOKUP(Y702,【参考】数式用!$A$3:$B$58, 2, FALSE), "")</f>
        <v/>
      </c>
      <c r="AA702" s="159"/>
      <c r="AC702" s="129" t="e">
        <f>VLOOKUP(Y702,【参考】数式用!$A$3:$O$58,15,FALSE)</f>
        <v>#N/A</v>
      </c>
    </row>
    <row r="703" spans="1:29" ht="33.950000000000003" customHeight="1">
      <c r="A703" s="133"/>
      <c r="B703" s="486">
        <f t="shared" si="10"/>
        <v>659</v>
      </c>
      <c r="C703" s="509"/>
      <c r="D703" s="510"/>
      <c r="E703" s="510"/>
      <c r="F703" s="510"/>
      <c r="G703" s="510"/>
      <c r="H703" s="510"/>
      <c r="I703" s="510"/>
      <c r="J703" s="510"/>
      <c r="K703" s="510"/>
      <c r="L703" s="511"/>
      <c r="M703" s="512"/>
      <c r="N703" s="513"/>
      <c r="O703" s="513"/>
      <c r="P703" s="513"/>
      <c r="Q703" s="514"/>
      <c r="R703" s="515"/>
      <c r="S703" s="515"/>
      <c r="T703" s="515"/>
      <c r="U703" s="515"/>
      <c r="V703" s="515"/>
      <c r="W703" s="418"/>
      <c r="X703" s="419"/>
      <c r="Y703" s="421"/>
      <c r="Z703" s="158" t="str">
        <f>IFERROR(VLOOKUP(Y703,【参考】数式用!$A$3:$B$58, 2, FALSE), "")</f>
        <v/>
      </c>
      <c r="AA703" s="159"/>
      <c r="AC703" s="129" t="e">
        <f>VLOOKUP(Y703,【参考】数式用!$A$3:$O$58,15,FALSE)</f>
        <v>#N/A</v>
      </c>
    </row>
    <row r="704" spans="1:29" ht="33.950000000000003" customHeight="1">
      <c r="A704" s="133"/>
      <c r="B704" s="486">
        <f t="shared" si="10"/>
        <v>660</v>
      </c>
      <c r="C704" s="509"/>
      <c r="D704" s="510"/>
      <c r="E704" s="510"/>
      <c r="F704" s="510"/>
      <c r="G704" s="510"/>
      <c r="H704" s="510"/>
      <c r="I704" s="510"/>
      <c r="J704" s="510"/>
      <c r="K704" s="510"/>
      <c r="L704" s="511"/>
      <c r="M704" s="512"/>
      <c r="N704" s="513"/>
      <c r="O704" s="513"/>
      <c r="P704" s="513"/>
      <c r="Q704" s="514"/>
      <c r="R704" s="515"/>
      <c r="S704" s="515"/>
      <c r="T704" s="515"/>
      <c r="U704" s="515"/>
      <c r="V704" s="515"/>
      <c r="W704" s="418"/>
      <c r="X704" s="419"/>
      <c r="Y704" s="421"/>
      <c r="Z704" s="158" t="str">
        <f>IFERROR(VLOOKUP(Y704,【参考】数式用!$A$3:$B$58, 2, FALSE), "")</f>
        <v/>
      </c>
      <c r="AA704" s="159"/>
      <c r="AC704" s="129" t="e">
        <f>VLOOKUP(Y704,【参考】数式用!$A$3:$O$58,15,FALSE)</f>
        <v>#N/A</v>
      </c>
    </row>
    <row r="705" spans="1:29" ht="33.950000000000003" customHeight="1">
      <c r="A705" s="133"/>
      <c r="B705" s="486">
        <f t="shared" si="10"/>
        <v>661</v>
      </c>
      <c r="C705" s="509"/>
      <c r="D705" s="510"/>
      <c r="E705" s="510"/>
      <c r="F705" s="510"/>
      <c r="G705" s="510"/>
      <c r="H705" s="510"/>
      <c r="I705" s="510"/>
      <c r="J705" s="510"/>
      <c r="K705" s="510"/>
      <c r="L705" s="511"/>
      <c r="M705" s="512"/>
      <c r="N705" s="513"/>
      <c r="O705" s="513"/>
      <c r="P705" s="513"/>
      <c r="Q705" s="514"/>
      <c r="R705" s="515"/>
      <c r="S705" s="515"/>
      <c r="T705" s="515"/>
      <c r="U705" s="515"/>
      <c r="V705" s="515"/>
      <c r="W705" s="418"/>
      <c r="X705" s="419"/>
      <c r="Y705" s="421"/>
      <c r="Z705" s="158" t="str">
        <f>IFERROR(VLOOKUP(Y705,【参考】数式用!$A$3:$B$58, 2, FALSE), "")</f>
        <v/>
      </c>
      <c r="AA705" s="159"/>
      <c r="AC705" s="129" t="e">
        <f>VLOOKUP(Y705,【参考】数式用!$A$3:$O$58,15,FALSE)</f>
        <v>#N/A</v>
      </c>
    </row>
    <row r="706" spans="1:29" ht="33.950000000000003" customHeight="1">
      <c r="A706" s="133"/>
      <c r="B706" s="486">
        <f t="shared" si="10"/>
        <v>662</v>
      </c>
      <c r="C706" s="509"/>
      <c r="D706" s="510"/>
      <c r="E706" s="510"/>
      <c r="F706" s="510"/>
      <c r="G706" s="510"/>
      <c r="H706" s="510"/>
      <c r="I706" s="510"/>
      <c r="J706" s="510"/>
      <c r="K706" s="510"/>
      <c r="L706" s="511"/>
      <c r="M706" s="512"/>
      <c r="N706" s="513"/>
      <c r="O706" s="513"/>
      <c r="P706" s="513"/>
      <c r="Q706" s="514"/>
      <c r="R706" s="515"/>
      <c r="S706" s="515"/>
      <c r="T706" s="515"/>
      <c r="U706" s="515"/>
      <c r="V706" s="515"/>
      <c r="W706" s="418"/>
      <c r="X706" s="419"/>
      <c r="Y706" s="421"/>
      <c r="Z706" s="158" t="str">
        <f>IFERROR(VLOOKUP(Y706,【参考】数式用!$A$3:$B$58, 2, FALSE), "")</f>
        <v/>
      </c>
      <c r="AA706" s="159"/>
      <c r="AC706" s="129" t="e">
        <f>VLOOKUP(Y706,【参考】数式用!$A$3:$O$58,15,FALSE)</f>
        <v>#N/A</v>
      </c>
    </row>
    <row r="707" spans="1:29" ht="33.950000000000003" customHeight="1">
      <c r="A707" s="133"/>
      <c r="B707" s="486">
        <f t="shared" si="10"/>
        <v>663</v>
      </c>
      <c r="C707" s="509"/>
      <c r="D707" s="510"/>
      <c r="E707" s="510"/>
      <c r="F707" s="510"/>
      <c r="G707" s="510"/>
      <c r="H707" s="510"/>
      <c r="I707" s="510"/>
      <c r="J707" s="510"/>
      <c r="K707" s="510"/>
      <c r="L707" s="511"/>
      <c r="M707" s="512"/>
      <c r="N707" s="513"/>
      <c r="O707" s="513"/>
      <c r="P707" s="513"/>
      <c r="Q707" s="514"/>
      <c r="R707" s="515"/>
      <c r="S707" s="515"/>
      <c r="T707" s="515"/>
      <c r="U707" s="515"/>
      <c r="V707" s="515"/>
      <c r="W707" s="418"/>
      <c r="X707" s="419"/>
      <c r="Y707" s="421"/>
      <c r="Z707" s="158" t="str">
        <f>IFERROR(VLOOKUP(Y707,【参考】数式用!$A$3:$B$58, 2, FALSE), "")</f>
        <v/>
      </c>
      <c r="AA707" s="159"/>
      <c r="AC707" s="129" t="e">
        <f>VLOOKUP(Y707,【参考】数式用!$A$3:$O$58,15,FALSE)</f>
        <v>#N/A</v>
      </c>
    </row>
    <row r="708" spans="1:29" ht="33.950000000000003" customHeight="1">
      <c r="A708" s="133"/>
      <c r="B708" s="486">
        <f t="shared" si="10"/>
        <v>664</v>
      </c>
      <c r="C708" s="509"/>
      <c r="D708" s="510"/>
      <c r="E708" s="510"/>
      <c r="F708" s="510"/>
      <c r="G708" s="510"/>
      <c r="H708" s="510"/>
      <c r="I708" s="510"/>
      <c r="J708" s="510"/>
      <c r="K708" s="510"/>
      <c r="L708" s="511"/>
      <c r="M708" s="512"/>
      <c r="N708" s="513"/>
      <c r="O708" s="513"/>
      <c r="P708" s="513"/>
      <c r="Q708" s="514"/>
      <c r="R708" s="515"/>
      <c r="S708" s="515"/>
      <c r="T708" s="515"/>
      <c r="U708" s="515"/>
      <c r="V708" s="515"/>
      <c r="W708" s="418"/>
      <c r="X708" s="419"/>
      <c r="Y708" s="421"/>
      <c r="Z708" s="158" t="str">
        <f>IFERROR(VLOOKUP(Y708,【参考】数式用!$A$3:$B$58, 2, FALSE), "")</f>
        <v/>
      </c>
      <c r="AA708" s="159"/>
      <c r="AC708" s="129" t="e">
        <f>VLOOKUP(Y708,【参考】数式用!$A$3:$O$58,15,FALSE)</f>
        <v>#N/A</v>
      </c>
    </row>
    <row r="709" spans="1:29" ht="33.950000000000003" customHeight="1">
      <c r="A709" s="133"/>
      <c r="B709" s="486">
        <f t="shared" si="10"/>
        <v>665</v>
      </c>
      <c r="C709" s="509"/>
      <c r="D709" s="510"/>
      <c r="E709" s="510"/>
      <c r="F709" s="510"/>
      <c r="G709" s="510"/>
      <c r="H709" s="510"/>
      <c r="I709" s="510"/>
      <c r="J709" s="510"/>
      <c r="K709" s="510"/>
      <c r="L709" s="511"/>
      <c r="M709" s="512"/>
      <c r="N709" s="513"/>
      <c r="O709" s="513"/>
      <c r="P709" s="513"/>
      <c r="Q709" s="514"/>
      <c r="R709" s="515"/>
      <c r="S709" s="515"/>
      <c r="T709" s="515"/>
      <c r="U709" s="515"/>
      <c r="V709" s="515"/>
      <c r="W709" s="418"/>
      <c r="X709" s="419"/>
      <c r="Y709" s="421"/>
      <c r="Z709" s="158" t="str">
        <f>IFERROR(VLOOKUP(Y709,【参考】数式用!$A$3:$B$58, 2, FALSE), "")</f>
        <v/>
      </c>
      <c r="AA709" s="159"/>
      <c r="AC709" s="129" t="e">
        <f>VLOOKUP(Y709,【参考】数式用!$A$3:$O$58,15,FALSE)</f>
        <v>#N/A</v>
      </c>
    </row>
    <row r="710" spans="1:29" ht="33.950000000000003" customHeight="1">
      <c r="A710" s="133"/>
      <c r="B710" s="486">
        <f t="shared" si="10"/>
        <v>666</v>
      </c>
      <c r="C710" s="509"/>
      <c r="D710" s="510"/>
      <c r="E710" s="510"/>
      <c r="F710" s="510"/>
      <c r="G710" s="510"/>
      <c r="H710" s="510"/>
      <c r="I710" s="510"/>
      <c r="J710" s="510"/>
      <c r="K710" s="510"/>
      <c r="L710" s="511"/>
      <c r="M710" s="512"/>
      <c r="N710" s="513"/>
      <c r="O710" s="513"/>
      <c r="P710" s="513"/>
      <c r="Q710" s="514"/>
      <c r="R710" s="515"/>
      <c r="S710" s="515"/>
      <c r="T710" s="515"/>
      <c r="U710" s="515"/>
      <c r="V710" s="515"/>
      <c r="W710" s="418"/>
      <c r="X710" s="419"/>
      <c r="Y710" s="421"/>
      <c r="Z710" s="158" t="str">
        <f>IFERROR(VLOOKUP(Y710,【参考】数式用!$A$3:$B$58, 2, FALSE), "")</f>
        <v/>
      </c>
      <c r="AA710" s="159"/>
      <c r="AC710" s="129" t="e">
        <f>VLOOKUP(Y710,【参考】数式用!$A$3:$O$58,15,FALSE)</f>
        <v>#N/A</v>
      </c>
    </row>
    <row r="711" spans="1:29" ht="33.950000000000003" customHeight="1">
      <c r="A711" s="133"/>
      <c r="B711" s="486">
        <f t="shared" si="10"/>
        <v>667</v>
      </c>
      <c r="C711" s="509"/>
      <c r="D711" s="510"/>
      <c r="E711" s="510"/>
      <c r="F711" s="510"/>
      <c r="G711" s="510"/>
      <c r="H711" s="510"/>
      <c r="I711" s="510"/>
      <c r="J711" s="510"/>
      <c r="K711" s="510"/>
      <c r="L711" s="511"/>
      <c r="M711" s="512"/>
      <c r="N711" s="513"/>
      <c r="O711" s="513"/>
      <c r="P711" s="513"/>
      <c r="Q711" s="514"/>
      <c r="R711" s="515"/>
      <c r="S711" s="515"/>
      <c r="T711" s="515"/>
      <c r="U711" s="515"/>
      <c r="V711" s="515"/>
      <c r="W711" s="418"/>
      <c r="X711" s="419"/>
      <c r="Y711" s="421"/>
      <c r="Z711" s="158" t="str">
        <f>IFERROR(VLOOKUP(Y711,【参考】数式用!$A$3:$B$58, 2, FALSE), "")</f>
        <v/>
      </c>
      <c r="AA711" s="159"/>
      <c r="AC711" s="129" t="e">
        <f>VLOOKUP(Y711,【参考】数式用!$A$3:$O$58,15,FALSE)</f>
        <v>#N/A</v>
      </c>
    </row>
    <row r="712" spans="1:29" ht="33.950000000000003" customHeight="1">
      <c r="A712" s="133"/>
      <c r="B712" s="486">
        <f t="shared" si="10"/>
        <v>668</v>
      </c>
      <c r="C712" s="509"/>
      <c r="D712" s="510"/>
      <c r="E712" s="510"/>
      <c r="F712" s="510"/>
      <c r="G712" s="510"/>
      <c r="H712" s="510"/>
      <c r="I712" s="510"/>
      <c r="J712" s="510"/>
      <c r="K712" s="510"/>
      <c r="L712" s="511"/>
      <c r="M712" s="512"/>
      <c r="N712" s="513"/>
      <c r="O712" s="513"/>
      <c r="P712" s="513"/>
      <c r="Q712" s="514"/>
      <c r="R712" s="515"/>
      <c r="S712" s="515"/>
      <c r="T712" s="515"/>
      <c r="U712" s="515"/>
      <c r="V712" s="515"/>
      <c r="W712" s="418"/>
      <c r="X712" s="419"/>
      <c r="Y712" s="421"/>
      <c r="Z712" s="158" t="str">
        <f>IFERROR(VLOOKUP(Y712,【参考】数式用!$A$3:$B$58, 2, FALSE), "")</f>
        <v/>
      </c>
      <c r="AA712" s="159"/>
      <c r="AC712" s="129" t="e">
        <f>VLOOKUP(Y712,【参考】数式用!$A$3:$O$58,15,FALSE)</f>
        <v>#N/A</v>
      </c>
    </row>
    <row r="713" spans="1:29" ht="33.950000000000003" customHeight="1">
      <c r="A713" s="133"/>
      <c r="B713" s="486">
        <f t="shared" si="10"/>
        <v>669</v>
      </c>
      <c r="C713" s="509"/>
      <c r="D713" s="510"/>
      <c r="E713" s="510"/>
      <c r="F713" s="510"/>
      <c r="G713" s="510"/>
      <c r="H713" s="510"/>
      <c r="I713" s="510"/>
      <c r="J713" s="510"/>
      <c r="K713" s="510"/>
      <c r="L713" s="511"/>
      <c r="M713" s="512"/>
      <c r="N713" s="513"/>
      <c r="O713" s="513"/>
      <c r="P713" s="513"/>
      <c r="Q713" s="514"/>
      <c r="R713" s="515"/>
      <c r="S713" s="515"/>
      <c r="T713" s="515"/>
      <c r="U713" s="515"/>
      <c r="V713" s="515"/>
      <c r="W713" s="418"/>
      <c r="X713" s="419"/>
      <c r="Y713" s="421"/>
      <c r="Z713" s="158" t="str">
        <f>IFERROR(VLOOKUP(Y713,【参考】数式用!$A$3:$B$58, 2, FALSE), "")</f>
        <v/>
      </c>
      <c r="AA713" s="159"/>
      <c r="AC713" s="129" t="e">
        <f>VLOOKUP(Y713,【参考】数式用!$A$3:$O$58,15,FALSE)</f>
        <v>#N/A</v>
      </c>
    </row>
    <row r="714" spans="1:29" ht="33.950000000000003" customHeight="1">
      <c r="A714" s="133"/>
      <c r="B714" s="486">
        <f t="shared" si="10"/>
        <v>670</v>
      </c>
      <c r="C714" s="509"/>
      <c r="D714" s="510"/>
      <c r="E714" s="510"/>
      <c r="F714" s="510"/>
      <c r="G714" s="510"/>
      <c r="H714" s="510"/>
      <c r="I714" s="510"/>
      <c r="J714" s="510"/>
      <c r="K714" s="510"/>
      <c r="L714" s="511"/>
      <c r="M714" s="512"/>
      <c r="N714" s="513"/>
      <c r="O714" s="513"/>
      <c r="P714" s="513"/>
      <c r="Q714" s="514"/>
      <c r="R714" s="515"/>
      <c r="S714" s="515"/>
      <c r="T714" s="515"/>
      <c r="U714" s="515"/>
      <c r="V714" s="515"/>
      <c r="W714" s="418"/>
      <c r="X714" s="419"/>
      <c r="Y714" s="421"/>
      <c r="Z714" s="158" t="str">
        <f>IFERROR(VLOOKUP(Y714,【参考】数式用!$A$3:$B$58, 2, FALSE), "")</f>
        <v/>
      </c>
      <c r="AA714" s="159"/>
      <c r="AC714" s="129" t="e">
        <f>VLOOKUP(Y714,【参考】数式用!$A$3:$O$58,15,FALSE)</f>
        <v>#N/A</v>
      </c>
    </row>
    <row r="715" spans="1:29" ht="33.950000000000003" customHeight="1">
      <c r="A715" s="133"/>
      <c r="B715" s="486">
        <f t="shared" si="10"/>
        <v>671</v>
      </c>
      <c r="C715" s="509"/>
      <c r="D715" s="510"/>
      <c r="E715" s="510"/>
      <c r="F715" s="510"/>
      <c r="G715" s="510"/>
      <c r="H715" s="510"/>
      <c r="I715" s="510"/>
      <c r="J715" s="510"/>
      <c r="K715" s="510"/>
      <c r="L715" s="511"/>
      <c r="M715" s="512"/>
      <c r="N715" s="513"/>
      <c r="O715" s="513"/>
      <c r="P715" s="513"/>
      <c r="Q715" s="514"/>
      <c r="R715" s="515"/>
      <c r="S715" s="515"/>
      <c r="T715" s="515"/>
      <c r="U715" s="515"/>
      <c r="V715" s="515"/>
      <c r="W715" s="418"/>
      <c r="X715" s="419"/>
      <c r="Y715" s="421"/>
      <c r="Z715" s="158" t="str">
        <f>IFERROR(VLOOKUP(Y715,【参考】数式用!$A$3:$B$58, 2, FALSE), "")</f>
        <v/>
      </c>
      <c r="AA715" s="159"/>
      <c r="AC715" s="129" t="e">
        <f>VLOOKUP(Y715,【参考】数式用!$A$3:$O$58,15,FALSE)</f>
        <v>#N/A</v>
      </c>
    </row>
    <row r="716" spans="1:29" ht="33.950000000000003" customHeight="1">
      <c r="A716" s="133"/>
      <c r="B716" s="486">
        <f t="shared" si="10"/>
        <v>672</v>
      </c>
      <c r="C716" s="509"/>
      <c r="D716" s="510"/>
      <c r="E716" s="510"/>
      <c r="F716" s="510"/>
      <c r="G716" s="510"/>
      <c r="H716" s="510"/>
      <c r="I716" s="510"/>
      <c r="J716" s="510"/>
      <c r="K716" s="510"/>
      <c r="L716" s="511"/>
      <c r="M716" s="512"/>
      <c r="N716" s="513"/>
      <c r="O716" s="513"/>
      <c r="P716" s="513"/>
      <c r="Q716" s="514"/>
      <c r="R716" s="515"/>
      <c r="S716" s="515"/>
      <c r="T716" s="515"/>
      <c r="U716" s="515"/>
      <c r="V716" s="515"/>
      <c r="W716" s="418"/>
      <c r="X716" s="419"/>
      <c r="Y716" s="421"/>
      <c r="Z716" s="158" t="str">
        <f>IFERROR(VLOOKUP(Y716,【参考】数式用!$A$3:$B$58, 2, FALSE), "")</f>
        <v/>
      </c>
      <c r="AA716" s="159"/>
      <c r="AC716" s="129" t="e">
        <f>VLOOKUP(Y716,【参考】数式用!$A$3:$O$58,15,FALSE)</f>
        <v>#N/A</v>
      </c>
    </row>
    <row r="717" spans="1:29" ht="33.950000000000003" customHeight="1">
      <c r="A717" s="133"/>
      <c r="B717" s="486">
        <f t="shared" si="10"/>
        <v>673</v>
      </c>
      <c r="C717" s="509"/>
      <c r="D717" s="510"/>
      <c r="E717" s="510"/>
      <c r="F717" s="510"/>
      <c r="G717" s="510"/>
      <c r="H717" s="510"/>
      <c r="I717" s="510"/>
      <c r="J717" s="510"/>
      <c r="K717" s="510"/>
      <c r="L717" s="511"/>
      <c r="M717" s="512"/>
      <c r="N717" s="513"/>
      <c r="O717" s="513"/>
      <c r="P717" s="513"/>
      <c r="Q717" s="514"/>
      <c r="R717" s="515"/>
      <c r="S717" s="515"/>
      <c r="T717" s="515"/>
      <c r="U717" s="515"/>
      <c r="V717" s="515"/>
      <c r="W717" s="418"/>
      <c r="X717" s="419"/>
      <c r="Y717" s="421"/>
      <c r="Z717" s="158" t="str">
        <f>IFERROR(VLOOKUP(Y717,【参考】数式用!$A$3:$B$58, 2, FALSE), "")</f>
        <v/>
      </c>
      <c r="AA717" s="159"/>
      <c r="AC717" s="129" t="e">
        <f>VLOOKUP(Y717,【参考】数式用!$A$3:$O$58,15,FALSE)</f>
        <v>#N/A</v>
      </c>
    </row>
    <row r="718" spans="1:29" ht="33.950000000000003" customHeight="1">
      <c r="A718" s="133"/>
      <c r="B718" s="486">
        <f t="shared" si="10"/>
        <v>674</v>
      </c>
      <c r="C718" s="509"/>
      <c r="D718" s="510"/>
      <c r="E718" s="510"/>
      <c r="F718" s="510"/>
      <c r="G718" s="510"/>
      <c r="H718" s="510"/>
      <c r="I718" s="510"/>
      <c r="J718" s="510"/>
      <c r="K718" s="510"/>
      <c r="L718" s="511"/>
      <c r="M718" s="512"/>
      <c r="N718" s="513"/>
      <c r="O718" s="513"/>
      <c r="P718" s="513"/>
      <c r="Q718" s="514"/>
      <c r="R718" s="515"/>
      <c r="S718" s="515"/>
      <c r="T718" s="515"/>
      <c r="U718" s="515"/>
      <c r="V718" s="515"/>
      <c r="W718" s="418"/>
      <c r="X718" s="419"/>
      <c r="Y718" s="421"/>
      <c r="Z718" s="158" t="str">
        <f>IFERROR(VLOOKUP(Y718,【参考】数式用!$A$3:$B$58, 2, FALSE), "")</f>
        <v/>
      </c>
      <c r="AA718" s="159"/>
      <c r="AC718" s="129" t="e">
        <f>VLOOKUP(Y718,【参考】数式用!$A$3:$O$58,15,FALSE)</f>
        <v>#N/A</v>
      </c>
    </row>
    <row r="719" spans="1:29" ht="33.950000000000003" customHeight="1">
      <c r="A719" s="133"/>
      <c r="B719" s="486">
        <f t="shared" si="10"/>
        <v>675</v>
      </c>
      <c r="C719" s="509"/>
      <c r="D719" s="510"/>
      <c r="E719" s="510"/>
      <c r="F719" s="510"/>
      <c r="G719" s="510"/>
      <c r="H719" s="510"/>
      <c r="I719" s="510"/>
      <c r="J719" s="510"/>
      <c r="K719" s="510"/>
      <c r="L719" s="511"/>
      <c r="M719" s="512"/>
      <c r="N719" s="513"/>
      <c r="O719" s="513"/>
      <c r="P719" s="513"/>
      <c r="Q719" s="514"/>
      <c r="R719" s="515"/>
      <c r="S719" s="515"/>
      <c r="T719" s="515"/>
      <c r="U719" s="515"/>
      <c r="V719" s="515"/>
      <c r="W719" s="418"/>
      <c r="X719" s="419"/>
      <c r="Y719" s="421"/>
      <c r="Z719" s="158" t="str">
        <f>IFERROR(VLOOKUP(Y719,【参考】数式用!$A$3:$B$58, 2, FALSE), "")</f>
        <v/>
      </c>
      <c r="AA719" s="159"/>
      <c r="AC719" s="129" t="e">
        <f>VLOOKUP(Y719,【参考】数式用!$A$3:$O$58,15,FALSE)</f>
        <v>#N/A</v>
      </c>
    </row>
    <row r="720" spans="1:29" ht="33.950000000000003" customHeight="1">
      <c r="A720" s="133"/>
      <c r="B720" s="486">
        <f t="shared" si="10"/>
        <v>676</v>
      </c>
      <c r="C720" s="509"/>
      <c r="D720" s="510"/>
      <c r="E720" s="510"/>
      <c r="F720" s="510"/>
      <c r="G720" s="510"/>
      <c r="H720" s="510"/>
      <c r="I720" s="510"/>
      <c r="J720" s="510"/>
      <c r="K720" s="510"/>
      <c r="L720" s="511"/>
      <c r="M720" s="512"/>
      <c r="N720" s="513"/>
      <c r="O720" s="513"/>
      <c r="P720" s="513"/>
      <c r="Q720" s="514"/>
      <c r="R720" s="515"/>
      <c r="S720" s="515"/>
      <c r="T720" s="515"/>
      <c r="U720" s="515"/>
      <c r="V720" s="515"/>
      <c r="W720" s="418"/>
      <c r="X720" s="419"/>
      <c r="Y720" s="421"/>
      <c r="Z720" s="158" t="str">
        <f>IFERROR(VLOOKUP(Y720,【参考】数式用!$A$3:$B$58, 2, FALSE), "")</f>
        <v/>
      </c>
      <c r="AA720" s="159"/>
      <c r="AC720" s="129" t="e">
        <f>VLOOKUP(Y720,【参考】数式用!$A$3:$O$58,15,FALSE)</f>
        <v>#N/A</v>
      </c>
    </row>
    <row r="721" spans="1:29" ht="33.950000000000003" customHeight="1">
      <c r="A721" s="133"/>
      <c r="B721" s="486">
        <f t="shared" si="10"/>
        <v>677</v>
      </c>
      <c r="C721" s="509"/>
      <c r="D721" s="510"/>
      <c r="E721" s="510"/>
      <c r="F721" s="510"/>
      <c r="G721" s="510"/>
      <c r="H721" s="510"/>
      <c r="I721" s="510"/>
      <c r="J721" s="510"/>
      <c r="K721" s="510"/>
      <c r="L721" s="511"/>
      <c r="M721" s="512"/>
      <c r="N721" s="513"/>
      <c r="O721" s="513"/>
      <c r="P721" s="513"/>
      <c r="Q721" s="514"/>
      <c r="R721" s="515"/>
      <c r="S721" s="515"/>
      <c r="T721" s="515"/>
      <c r="U721" s="515"/>
      <c r="V721" s="515"/>
      <c r="W721" s="418"/>
      <c r="X721" s="419"/>
      <c r="Y721" s="421"/>
      <c r="Z721" s="158" t="str">
        <f>IFERROR(VLOOKUP(Y721,【参考】数式用!$A$3:$B$58, 2, FALSE), "")</f>
        <v/>
      </c>
      <c r="AA721" s="159"/>
      <c r="AC721" s="129" t="e">
        <f>VLOOKUP(Y721,【参考】数式用!$A$3:$O$58,15,FALSE)</f>
        <v>#N/A</v>
      </c>
    </row>
    <row r="722" spans="1:29" ht="33.950000000000003" customHeight="1">
      <c r="A722" s="133"/>
      <c r="B722" s="486">
        <f t="shared" si="10"/>
        <v>678</v>
      </c>
      <c r="C722" s="509"/>
      <c r="D722" s="510"/>
      <c r="E722" s="510"/>
      <c r="F722" s="510"/>
      <c r="G722" s="510"/>
      <c r="H722" s="510"/>
      <c r="I722" s="510"/>
      <c r="J722" s="510"/>
      <c r="K722" s="510"/>
      <c r="L722" s="511"/>
      <c r="M722" s="512"/>
      <c r="N722" s="513"/>
      <c r="O722" s="513"/>
      <c r="P722" s="513"/>
      <c r="Q722" s="514"/>
      <c r="R722" s="515"/>
      <c r="S722" s="515"/>
      <c r="T722" s="515"/>
      <c r="U722" s="515"/>
      <c r="V722" s="515"/>
      <c r="W722" s="418"/>
      <c r="X722" s="419"/>
      <c r="Y722" s="421"/>
      <c r="Z722" s="158" t="str">
        <f>IFERROR(VLOOKUP(Y722,【参考】数式用!$A$3:$B$58, 2, FALSE), "")</f>
        <v/>
      </c>
      <c r="AA722" s="159"/>
      <c r="AC722" s="129" t="e">
        <f>VLOOKUP(Y722,【参考】数式用!$A$3:$O$58,15,FALSE)</f>
        <v>#N/A</v>
      </c>
    </row>
    <row r="723" spans="1:29" ht="33.950000000000003" customHeight="1">
      <c r="A723" s="133"/>
      <c r="B723" s="486">
        <f t="shared" si="10"/>
        <v>679</v>
      </c>
      <c r="C723" s="509"/>
      <c r="D723" s="510"/>
      <c r="E723" s="510"/>
      <c r="F723" s="510"/>
      <c r="G723" s="510"/>
      <c r="H723" s="510"/>
      <c r="I723" s="510"/>
      <c r="J723" s="510"/>
      <c r="K723" s="510"/>
      <c r="L723" s="511"/>
      <c r="M723" s="512"/>
      <c r="N723" s="513"/>
      <c r="O723" s="513"/>
      <c r="P723" s="513"/>
      <c r="Q723" s="514"/>
      <c r="R723" s="515"/>
      <c r="S723" s="515"/>
      <c r="T723" s="515"/>
      <c r="U723" s="515"/>
      <c r="V723" s="515"/>
      <c r="W723" s="418"/>
      <c r="X723" s="419"/>
      <c r="Y723" s="421"/>
      <c r="Z723" s="158" t="str">
        <f>IFERROR(VLOOKUP(Y723,【参考】数式用!$A$3:$B$58, 2, FALSE), "")</f>
        <v/>
      </c>
      <c r="AA723" s="159"/>
      <c r="AC723" s="129" t="e">
        <f>VLOOKUP(Y723,【参考】数式用!$A$3:$O$58,15,FALSE)</f>
        <v>#N/A</v>
      </c>
    </row>
    <row r="724" spans="1:29" ht="33.950000000000003" customHeight="1">
      <c r="A724" s="133"/>
      <c r="B724" s="486">
        <f t="shared" si="10"/>
        <v>680</v>
      </c>
      <c r="C724" s="509"/>
      <c r="D724" s="510"/>
      <c r="E724" s="510"/>
      <c r="F724" s="510"/>
      <c r="G724" s="510"/>
      <c r="H724" s="510"/>
      <c r="I724" s="510"/>
      <c r="J724" s="510"/>
      <c r="K724" s="510"/>
      <c r="L724" s="511"/>
      <c r="M724" s="512"/>
      <c r="N724" s="513"/>
      <c r="O724" s="513"/>
      <c r="P724" s="513"/>
      <c r="Q724" s="514"/>
      <c r="R724" s="515"/>
      <c r="S724" s="515"/>
      <c r="T724" s="515"/>
      <c r="U724" s="515"/>
      <c r="V724" s="515"/>
      <c r="W724" s="418"/>
      <c r="X724" s="419"/>
      <c r="Y724" s="421"/>
      <c r="Z724" s="158" t="str">
        <f>IFERROR(VLOOKUP(Y724,【参考】数式用!$A$3:$B$58, 2, FALSE), "")</f>
        <v/>
      </c>
      <c r="AA724" s="159"/>
      <c r="AC724" s="129" t="e">
        <f>VLOOKUP(Y724,【参考】数式用!$A$3:$O$58,15,FALSE)</f>
        <v>#N/A</v>
      </c>
    </row>
    <row r="725" spans="1:29" ht="33.950000000000003" customHeight="1">
      <c r="A725" s="133"/>
      <c r="B725" s="486">
        <f t="shared" si="10"/>
        <v>681</v>
      </c>
      <c r="C725" s="509"/>
      <c r="D725" s="510"/>
      <c r="E725" s="510"/>
      <c r="F725" s="510"/>
      <c r="G725" s="510"/>
      <c r="H725" s="510"/>
      <c r="I725" s="510"/>
      <c r="J725" s="510"/>
      <c r="K725" s="510"/>
      <c r="L725" s="511"/>
      <c r="M725" s="512"/>
      <c r="N725" s="513"/>
      <c r="O725" s="513"/>
      <c r="P725" s="513"/>
      <c r="Q725" s="514"/>
      <c r="R725" s="515"/>
      <c r="S725" s="515"/>
      <c r="T725" s="515"/>
      <c r="U725" s="515"/>
      <c r="V725" s="515"/>
      <c r="W725" s="418"/>
      <c r="X725" s="419"/>
      <c r="Y725" s="421"/>
      <c r="Z725" s="158" t="str">
        <f>IFERROR(VLOOKUP(Y725,【参考】数式用!$A$3:$B$58, 2, FALSE), "")</f>
        <v/>
      </c>
      <c r="AA725" s="159"/>
      <c r="AC725" s="129" t="e">
        <f>VLOOKUP(Y725,【参考】数式用!$A$3:$O$58,15,FALSE)</f>
        <v>#N/A</v>
      </c>
    </row>
    <row r="726" spans="1:29" ht="33.950000000000003" customHeight="1">
      <c r="A726" s="133"/>
      <c r="B726" s="486">
        <f t="shared" si="10"/>
        <v>682</v>
      </c>
      <c r="C726" s="509"/>
      <c r="D726" s="510"/>
      <c r="E726" s="510"/>
      <c r="F726" s="510"/>
      <c r="G726" s="510"/>
      <c r="H726" s="510"/>
      <c r="I726" s="510"/>
      <c r="J726" s="510"/>
      <c r="K726" s="510"/>
      <c r="L726" s="511"/>
      <c r="M726" s="512"/>
      <c r="N726" s="513"/>
      <c r="O726" s="513"/>
      <c r="P726" s="513"/>
      <c r="Q726" s="514"/>
      <c r="R726" s="515"/>
      <c r="S726" s="515"/>
      <c r="T726" s="515"/>
      <c r="U726" s="515"/>
      <c r="V726" s="515"/>
      <c r="W726" s="418"/>
      <c r="X726" s="419"/>
      <c r="Y726" s="421"/>
      <c r="Z726" s="158" t="str">
        <f>IFERROR(VLOOKUP(Y726,【参考】数式用!$A$3:$B$58, 2, FALSE), "")</f>
        <v/>
      </c>
      <c r="AA726" s="159"/>
      <c r="AC726" s="129" t="e">
        <f>VLOOKUP(Y726,【参考】数式用!$A$3:$O$58,15,FALSE)</f>
        <v>#N/A</v>
      </c>
    </row>
    <row r="727" spans="1:29" ht="33.950000000000003" customHeight="1">
      <c r="A727" s="133"/>
      <c r="B727" s="486">
        <f t="shared" si="10"/>
        <v>683</v>
      </c>
      <c r="C727" s="509"/>
      <c r="D727" s="510"/>
      <c r="E727" s="510"/>
      <c r="F727" s="510"/>
      <c r="G727" s="510"/>
      <c r="H727" s="510"/>
      <c r="I727" s="510"/>
      <c r="J727" s="510"/>
      <c r="K727" s="510"/>
      <c r="L727" s="511"/>
      <c r="M727" s="512"/>
      <c r="N727" s="513"/>
      <c r="O727" s="513"/>
      <c r="P727" s="513"/>
      <c r="Q727" s="514"/>
      <c r="R727" s="515"/>
      <c r="S727" s="515"/>
      <c r="T727" s="515"/>
      <c r="U727" s="515"/>
      <c r="V727" s="515"/>
      <c r="W727" s="418"/>
      <c r="X727" s="419"/>
      <c r="Y727" s="421"/>
      <c r="Z727" s="158" t="str">
        <f>IFERROR(VLOOKUP(Y727,【参考】数式用!$A$3:$B$58, 2, FALSE), "")</f>
        <v/>
      </c>
      <c r="AA727" s="159"/>
      <c r="AC727" s="129" t="e">
        <f>VLOOKUP(Y727,【参考】数式用!$A$3:$O$58,15,FALSE)</f>
        <v>#N/A</v>
      </c>
    </row>
    <row r="728" spans="1:29" ht="33.950000000000003" customHeight="1">
      <c r="A728" s="133"/>
      <c r="B728" s="486">
        <f t="shared" si="10"/>
        <v>684</v>
      </c>
      <c r="C728" s="509"/>
      <c r="D728" s="510"/>
      <c r="E728" s="510"/>
      <c r="F728" s="510"/>
      <c r="G728" s="510"/>
      <c r="H728" s="510"/>
      <c r="I728" s="510"/>
      <c r="J728" s="510"/>
      <c r="K728" s="510"/>
      <c r="L728" s="511"/>
      <c r="M728" s="512"/>
      <c r="N728" s="513"/>
      <c r="O728" s="513"/>
      <c r="P728" s="513"/>
      <c r="Q728" s="514"/>
      <c r="R728" s="515"/>
      <c r="S728" s="515"/>
      <c r="T728" s="515"/>
      <c r="U728" s="515"/>
      <c r="V728" s="515"/>
      <c r="W728" s="418"/>
      <c r="X728" s="419"/>
      <c r="Y728" s="421"/>
      <c r="Z728" s="158" t="str">
        <f>IFERROR(VLOOKUP(Y728,【参考】数式用!$A$3:$B$58, 2, FALSE), "")</f>
        <v/>
      </c>
      <c r="AA728" s="159"/>
      <c r="AC728" s="129" t="e">
        <f>VLOOKUP(Y728,【参考】数式用!$A$3:$O$58,15,FALSE)</f>
        <v>#N/A</v>
      </c>
    </row>
    <row r="729" spans="1:29" ht="33.950000000000003" customHeight="1">
      <c r="A729" s="133"/>
      <c r="B729" s="486">
        <f t="shared" si="10"/>
        <v>685</v>
      </c>
      <c r="C729" s="509"/>
      <c r="D729" s="510"/>
      <c r="E729" s="510"/>
      <c r="F729" s="510"/>
      <c r="G729" s="510"/>
      <c r="H729" s="510"/>
      <c r="I729" s="510"/>
      <c r="J729" s="510"/>
      <c r="K729" s="510"/>
      <c r="L729" s="511"/>
      <c r="M729" s="512"/>
      <c r="N729" s="513"/>
      <c r="O729" s="513"/>
      <c r="P729" s="513"/>
      <c r="Q729" s="514"/>
      <c r="R729" s="515"/>
      <c r="S729" s="515"/>
      <c r="T729" s="515"/>
      <c r="U729" s="515"/>
      <c r="V729" s="515"/>
      <c r="W729" s="418"/>
      <c r="X729" s="419"/>
      <c r="Y729" s="421"/>
      <c r="Z729" s="158" t="str">
        <f>IFERROR(VLOOKUP(Y729,【参考】数式用!$A$3:$B$58, 2, FALSE), "")</f>
        <v/>
      </c>
      <c r="AA729" s="159"/>
      <c r="AC729" s="129" t="e">
        <f>VLOOKUP(Y729,【参考】数式用!$A$3:$O$58,15,FALSE)</f>
        <v>#N/A</v>
      </c>
    </row>
    <row r="730" spans="1:29" ht="33.950000000000003" customHeight="1">
      <c r="A730" s="133"/>
      <c r="B730" s="486">
        <f t="shared" si="10"/>
        <v>686</v>
      </c>
      <c r="C730" s="509"/>
      <c r="D730" s="510"/>
      <c r="E730" s="510"/>
      <c r="F730" s="510"/>
      <c r="G730" s="510"/>
      <c r="H730" s="510"/>
      <c r="I730" s="510"/>
      <c r="J730" s="510"/>
      <c r="K730" s="510"/>
      <c r="L730" s="511"/>
      <c r="M730" s="512"/>
      <c r="N730" s="513"/>
      <c r="O730" s="513"/>
      <c r="P730" s="513"/>
      <c r="Q730" s="514"/>
      <c r="R730" s="515"/>
      <c r="S730" s="515"/>
      <c r="T730" s="515"/>
      <c r="U730" s="515"/>
      <c r="V730" s="515"/>
      <c r="W730" s="418"/>
      <c r="X730" s="419"/>
      <c r="Y730" s="421"/>
      <c r="Z730" s="158" t="str">
        <f>IFERROR(VLOOKUP(Y730,【参考】数式用!$A$3:$B$58, 2, FALSE), "")</f>
        <v/>
      </c>
      <c r="AA730" s="159"/>
      <c r="AC730" s="129" t="e">
        <f>VLOOKUP(Y730,【参考】数式用!$A$3:$O$58,15,FALSE)</f>
        <v>#N/A</v>
      </c>
    </row>
    <row r="731" spans="1:29" ht="33.950000000000003" customHeight="1">
      <c r="A731" s="133"/>
      <c r="B731" s="486">
        <f t="shared" si="10"/>
        <v>687</v>
      </c>
      <c r="C731" s="509"/>
      <c r="D731" s="510"/>
      <c r="E731" s="510"/>
      <c r="F731" s="510"/>
      <c r="G731" s="510"/>
      <c r="H731" s="510"/>
      <c r="I731" s="510"/>
      <c r="J731" s="510"/>
      <c r="K731" s="510"/>
      <c r="L731" s="511"/>
      <c r="M731" s="512"/>
      <c r="N731" s="513"/>
      <c r="O731" s="513"/>
      <c r="P731" s="513"/>
      <c r="Q731" s="514"/>
      <c r="R731" s="515"/>
      <c r="S731" s="515"/>
      <c r="T731" s="515"/>
      <c r="U731" s="515"/>
      <c r="V731" s="515"/>
      <c r="W731" s="418"/>
      <c r="X731" s="419"/>
      <c r="Y731" s="421"/>
      <c r="Z731" s="158" t="str">
        <f>IFERROR(VLOOKUP(Y731,【参考】数式用!$A$3:$B$58, 2, FALSE), "")</f>
        <v/>
      </c>
      <c r="AA731" s="159"/>
      <c r="AC731" s="129" t="e">
        <f>VLOOKUP(Y731,【参考】数式用!$A$3:$O$58,15,FALSE)</f>
        <v>#N/A</v>
      </c>
    </row>
    <row r="732" spans="1:29" ht="33.950000000000003" customHeight="1">
      <c r="A732" s="133"/>
      <c r="B732" s="486">
        <f t="shared" si="10"/>
        <v>688</v>
      </c>
      <c r="C732" s="509"/>
      <c r="D732" s="510"/>
      <c r="E732" s="510"/>
      <c r="F732" s="510"/>
      <c r="G732" s="510"/>
      <c r="H732" s="510"/>
      <c r="I732" s="510"/>
      <c r="J732" s="510"/>
      <c r="K732" s="510"/>
      <c r="L732" s="511"/>
      <c r="M732" s="512"/>
      <c r="N732" s="513"/>
      <c r="O732" s="513"/>
      <c r="P732" s="513"/>
      <c r="Q732" s="514"/>
      <c r="R732" s="515"/>
      <c r="S732" s="515"/>
      <c r="T732" s="515"/>
      <c r="U732" s="515"/>
      <c r="V732" s="515"/>
      <c r="W732" s="418"/>
      <c r="X732" s="419"/>
      <c r="Y732" s="421"/>
      <c r="Z732" s="158" t="str">
        <f>IFERROR(VLOOKUP(Y732,【参考】数式用!$A$3:$B$58, 2, FALSE), "")</f>
        <v/>
      </c>
      <c r="AA732" s="159"/>
      <c r="AC732" s="129" t="e">
        <f>VLOOKUP(Y732,【参考】数式用!$A$3:$O$58,15,FALSE)</f>
        <v>#N/A</v>
      </c>
    </row>
    <row r="733" spans="1:29" ht="33.950000000000003" customHeight="1">
      <c r="A733" s="133"/>
      <c r="B733" s="486">
        <f t="shared" si="10"/>
        <v>689</v>
      </c>
      <c r="C733" s="509"/>
      <c r="D733" s="510"/>
      <c r="E733" s="510"/>
      <c r="F733" s="510"/>
      <c r="G733" s="510"/>
      <c r="H733" s="510"/>
      <c r="I733" s="510"/>
      <c r="J733" s="510"/>
      <c r="K733" s="510"/>
      <c r="L733" s="511"/>
      <c r="M733" s="512"/>
      <c r="N733" s="513"/>
      <c r="O733" s="513"/>
      <c r="P733" s="513"/>
      <c r="Q733" s="514"/>
      <c r="R733" s="515"/>
      <c r="S733" s="515"/>
      <c r="T733" s="515"/>
      <c r="U733" s="515"/>
      <c r="V733" s="515"/>
      <c r="W733" s="418"/>
      <c r="X733" s="419"/>
      <c r="Y733" s="421"/>
      <c r="Z733" s="158" t="str">
        <f>IFERROR(VLOOKUP(Y733,【参考】数式用!$A$3:$B$58, 2, FALSE), "")</f>
        <v/>
      </c>
      <c r="AA733" s="159"/>
      <c r="AC733" s="129" t="e">
        <f>VLOOKUP(Y733,【参考】数式用!$A$3:$O$58,15,FALSE)</f>
        <v>#N/A</v>
      </c>
    </row>
    <row r="734" spans="1:29" ht="33.950000000000003" customHeight="1">
      <c r="A734" s="133"/>
      <c r="B734" s="486">
        <f t="shared" si="10"/>
        <v>690</v>
      </c>
      <c r="C734" s="509"/>
      <c r="D734" s="510"/>
      <c r="E734" s="510"/>
      <c r="F734" s="510"/>
      <c r="G734" s="510"/>
      <c r="H734" s="510"/>
      <c r="I734" s="510"/>
      <c r="J734" s="510"/>
      <c r="K734" s="510"/>
      <c r="L734" s="511"/>
      <c r="M734" s="512"/>
      <c r="N734" s="513"/>
      <c r="O734" s="513"/>
      <c r="P734" s="513"/>
      <c r="Q734" s="514"/>
      <c r="R734" s="515"/>
      <c r="S734" s="515"/>
      <c r="T734" s="515"/>
      <c r="U734" s="515"/>
      <c r="V734" s="515"/>
      <c r="W734" s="418"/>
      <c r="X734" s="419"/>
      <c r="Y734" s="421"/>
      <c r="Z734" s="158" t="str">
        <f>IFERROR(VLOOKUP(Y734,【参考】数式用!$A$3:$B$58, 2, FALSE), "")</f>
        <v/>
      </c>
      <c r="AA734" s="159"/>
      <c r="AC734" s="129" t="e">
        <f>VLOOKUP(Y734,【参考】数式用!$A$3:$O$58,15,FALSE)</f>
        <v>#N/A</v>
      </c>
    </row>
    <row r="735" spans="1:29" ht="33.950000000000003" customHeight="1">
      <c r="A735" s="133"/>
      <c r="B735" s="486">
        <f t="shared" si="10"/>
        <v>691</v>
      </c>
      <c r="C735" s="509"/>
      <c r="D735" s="510"/>
      <c r="E735" s="510"/>
      <c r="F735" s="510"/>
      <c r="G735" s="510"/>
      <c r="H735" s="510"/>
      <c r="I735" s="510"/>
      <c r="J735" s="510"/>
      <c r="K735" s="510"/>
      <c r="L735" s="511"/>
      <c r="M735" s="512"/>
      <c r="N735" s="513"/>
      <c r="O735" s="513"/>
      <c r="P735" s="513"/>
      <c r="Q735" s="514"/>
      <c r="R735" s="515"/>
      <c r="S735" s="515"/>
      <c r="T735" s="515"/>
      <c r="U735" s="515"/>
      <c r="V735" s="515"/>
      <c r="W735" s="418"/>
      <c r="X735" s="419"/>
      <c r="Y735" s="421"/>
      <c r="Z735" s="158" t="str">
        <f>IFERROR(VLOOKUP(Y735,【参考】数式用!$A$3:$B$58, 2, FALSE), "")</f>
        <v/>
      </c>
      <c r="AA735" s="159"/>
      <c r="AC735" s="129" t="e">
        <f>VLOOKUP(Y735,【参考】数式用!$A$3:$O$58,15,FALSE)</f>
        <v>#N/A</v>
      </c>
    </row>
    <row r="736" spans="1:29" ht="33.950000000000003" customHeight="1">
      <c r="A736" s="133"/>
      <c r="B736" s="486">
        <f t="shared" si="10"/>
        <v>692</v>
      </c>
      <c r="C736" s="509"/>
      <c r="D736" s="510"/>
      <c r="E736" s="510"/>
      <c r="F736" s="510"/>
      <c r="G736" s="510"/>
      <c r="H736" s="510"/>
      <c r="I736" s="510"/>
      <c r="J736" s="510"/>
      <c r="K736" s="510"/>
      <c r="L736" s="511"/>
      <c r="M736" s="512"/>
      <c r="N736" s="513"/>
      <c r="O736" s="513"/>
      <c r="P736" s="513"/>
      <c r="Q736" s="514"/>
      <c r="R736" s="515"/>
      <c r="S736" s="515"/>
      <c r="T736" s="515"/>
      <c r="U736" s="515"/>
      <c r="V736" s="515"/>
      <c r="W736" s="418"/>
      <c r="X736" s="419"/>
      <c r="Y736" s="421"/>
      <c r="Z736" s="158" t="str">
        <f>IFERROR(VLOOKUP(Y736,【参考】数式用!$A$3:$B$58, 2, FALSE), "")</f>
        <v/>
      </c>
      <c r="AA736" s="159"/>
      <c r="AC736" s="129" t="e">
        <f>VLOOKUP(Y736,【参考】数式用!$A$3:$O$58,15,FALSE)</f>
        <v>#N/A</v>
      </c>
    </row>
    <row r="737" spans="1:29" ht="33.950000000000003" customHeight="1">
      <c r="A737" s="133"/>
      <c r="B737" s="486">
        <f t="shared" si="10"/>
        <v>693</v>
      </c>
      <c r="C737" s="509"/>
      <c r="D737" s="510"/>
      <c r="E737" s="510"/>
      <c r="F737" s="510"/>
      <c r="G737" s="510"/>
      <c r="H737" s="510"/>
      <c r="I737" s="510"/>
      <c r="J737" s="510"/>
      <c r="K737" s="510"/>
      <c r="L737" s="511"/>
      <c r="M737" s="512"/>
      <c r="N737" s="513"/>
      <c r="O737" s="513"/>
      <c r="P737" s="513"/>
      <c r="Q737" s="514"/>
      <c r="R737" s="515"/>
      <c r="S737" s="515"/>
      <c r="T737" s="515"/>
      <c r="U737" s="515"/>
      <c r="V737" s="515"/>
      <c r="W737" s="418"/>
      <c r="X737" s="419"/>
      <c r="Y737" s="421"/>
      <c r="Z737" s="158" t="str">
        <f>IFERROR(VLOOKUP(Y737,【参考】数式用!$A$3:$B$58, 2, FALSE), "")</f>
        <v/>
      </c>
      <c r="AA737" s="159"/>
      <c r="AC737" s="129" t="e">
        <f>VLOOKUP(Y737,【参考】数式用!$A$3:$O$58,15,FALSE)</f>
        <v>#N/A</v>
      </c>
    </row>
    <row r="738" spans="1:29" ht="33.950000000000003" customHeight="1">
      <c r="A738" s="133"/>
      <c r="B738" s="486">
        <f t="shared" si="10"/>
        <v>694</v>
      </c>
      <c r="C738" s="509"/>
      <c r="D738" s="510"/>
      <c r="E738" s="510"/>
      <c r="F738" s="510"/>
      <c r="G738" s="510"/>
      <c r="H738" s="510"/>
      <c r="I738" s="510"/>
      <c r="J738" s="510"/>
      <c r="K738" s="510"/>
      <c r="L738" s="511"/>
      <c r="M738" s="512"/>
      <c r="N738" s="513"/>
      <c r="O738" s="513"/>
      <c r="P738" s="513"/>
      <c r="Q738" s="514"/>
      <c r="R738" s="515"/>
      <c r="S738" s="515"/>
      <c r="T738" s="515"/>
      <c r="U738" s="515"/>
      <c r="V738" s="515"/>
      <c r="W738" s="418"/>
      <c r="X738" s="419"/>
      <c r="Y738" s="421"/>
      <c r="Z738" s="158" t="str">
        <f>IFERROR(VLOOKUP(Y738,【参考】数式用!$A$3:$B$58, 2, FALSE), "")</f>
        <v/>
      </c>
      <c r="AA738" s="159"/>
      <c r="AC738" s="129" t="e">
        <f>VLOOKUP(Y738,【参考】数式用!$A$3:$O$58,15,FALSE)</f>
        <v>#N/A</v>
      </c>
    </row>
    <row r="739" spans="1:29" ht="33.950000000000003" customHeight="1">
      <c r="A739" s="133"/>
      <c r="B739" s="486">
        <f t="shared" si="10"/>
        <v>695</v>
      </c>
      <c r="C739" s="509"/>
      <c r="D739" s="510"/>
      <c r="E739" s="510"/>
      <c r="F739" s="510"/>
      <c r="G739" s="510"/>
      <c r="H739" s="510"/>
      <c r="I739" s="510"/>
      <c r="J739" s="510"/>
      <c r="K739" s="510"/>
      <c r="L739" s="511"/>
      <c r="M739" s="512"/>
      <c r="N739" s="513"/>
      <c r="O739" s="513"/>
      <c r="P739" s="513"/>
      <c r="Q739" s="514"/>
      <c r="R739" s="515"/>
      <c r="S739" s="515"/>
      <c r="T739" s="515"/>
      <c r="U739" s="515"/>
      <c r="V739" s="515"/>
      <c r="W739" s="418"/>
      <c r="X739" s="419"/>
      <c r="Y739" s="421"/>
      <c r="Z739" s="158" t="str">
        <f>IFERROR(VLOOKUP(Y739,【参考】数式用!$A$3:$B$58, 2, FALSE), "")</f>
        <v/>
      </c>
      <c r="AA739" s="159"/>
      <c r="AC739" s="129" t="e">
        <f>VLOOKUP(Y739,【参考】数式用!$A$3:$O$58,15,FALSE)</f>
        <v>#N/A</v>
      </c>
    </row>
    <row r="740" spans="1:29" ht="33.950000000000003" customHeight="1">
      <c r="A740" s="133"/>
      <c r="B740" s="486">
        <f t="shared" si="10"/>
        <v>696</v>
      </c>
      <c r="C740" s="509"/>
      <c r="D740" s="510"/>
      <c r="E740" s="510"/>
      <c r="F740" s="510"/>
      <c r="G740" s="510"/>
      <c r="H740" s="510"/>
      <c r="I740" s="510"/>
      <c r="J740" s="510"/>
      <c r="K740" s="510"/>
      <c r="L740" s="511"/>
      <c r="M740" s="512"/>
      <c r="N740" s="513"/>
      <c r="O740" s="513"/>
      <c r="P740" s="513"/>
      <c r="Q740" s="514"/>
      <c r="R740" s="515"/>
      <c r="S740" s="515"/>
      <c r="T740" s="515"/>
      <c r="U740" s="515"/>
      <c r="V740" s="515"/>
      <c r="W740" s="418"/>
      <c r="X740" s="419"/>
      <c r="Y740" s="421"/>
      <c r="Z740" s="158" t="str">
        <f>IFERROR(VLOOKUP(Y740,【参考】数式用!$A$3:$B$58, 2, FALSE), "")</f>
        <v/>
      </c>
      <c r="AA740" s="159"/>
      <c r="AC740" s="129" t="e">
        <f>VLOOKUP(Y740,【参考】数式用!$A$3:$O$58,15,FALSE)</f>
        <v>#N/A</v>
      </c>
    </row>
    <row r="741" spans="1:29" ht="33.950000000000003" customHeight="1">
      <c r="A741" s="133"/>
      <c r="B741" s="486">
        <f t="shared" si="10"/>
        <v>697</v>
      </c>
      <c r="C741" s="509"/>
      <c r="D741" s="510"/>
      <c r="E741" s="510"/>
      <c r="F741" s="510"/>
      <c r="G741" s="510"/>
      <c r="H741" s="510"/>
      <c r="I741" s="510"/>
      <c r="J741" s="510"/>
      <c r="K741" s="510"/>
      <c r="L741" s="511"/>
      <c r="M741" s="512"/>
      <c r="N741" s="513"/>
      <c r="O741" s="513"/>
      <c r="P741" s="513"/>
      <c r="Q741" s="514"/>
      <c r="R741" s="515"/>
      <c r="S741" s="515"/>
      <c r="T741" s="515"/>
      <c r="U741" s="515"/>
      <c r="V741" s="515"/>
      <c r="W741" s="418"/>
      <c r="X741" s="419"/>
      <c r="Y741" s="421"/>
      <c r="Z741" s="158" t="str">
        <f>IFERROR(VLOOKUP(Y741,【参考】数式用!$A$3:$B$58, 2, FALSE), "")</f>
        <v/>
      </c>
      <c r="AA741" s="159"/>
      <c r="AC741" s="129" t="e">
        <f>VLOOKUP(Y741,【参考】数式用!$A$3:$O$58,15,FALSE)</f>
        <v>#N/A</v>
      </c>
    </row>
    <row r="742" spans="1:29" ht="33.950000000000003" customHeight="1">
      <c r="A742" s="133"/>
      <c r="B742" s="486">
        <f t="shared" si="10"/>
        <v>698</v>
      </c>
      <c r="C742" s="509"/>
      <c r="D742" s="510"/>
      <c r="E742" s="510"/>
      <c r="F742" s="510"/>
      <c r="G742" s="510"/>
      <c r="H742" s="510"/>
      <c r="I742" s="510"/>
      <c r="J742" s="510"/>
      <c r="K742" s="510"/>
      <c r="L742" s="511"/>
      <c r="M742" s="512"/>
      <c r="N742" s="513"/>
      <c r="O742" s="513"/>
      <c r="P742" s="513"/>
      <c r="Q742" s="514"/>
      <c r="R742" s="515"/>
      <c r="S742" s="515"/>
      <c r="T742" s="515"/>
      <c r="U742" s="515"/>
      <c r="V742" s="515"/>
      <c r="W742" s="418"/>
      <c r="X742" s="419"/>
      <c r="Y742" s="421"/>
      <c r="Z742" s="158" t="str">
        <f>IFERROR(VLOOKUP(Y742,【参考】数式用!$A$3:$B$58, 2, FALSE), "")</f>
        <v/>
      </c>
      <c r="AA742" s="159"/>
      <c r="AC742" s="129" t="e">
        <f>VLOOKUP(Y742,【参考】数式用!$A$3:$O$58,15,FALSE)</f>
        <v>#N/A</v>
      </c>
    </row>
    <row r="743" spans="1:29" ht="33.950000000000003" customHeight="1">
      <c r="A743" s="133"/>
      <c r="B743" s="486">
        <f t="shared" si="10"/>
        <v>699</v>
      </c>
      <c r="C743" s="509"/>
      <c r="D743" s="510"/>
      <c r="E743" s="510"/>
      <c r="F743" s="510"/>
      <c r="G743" s="510"/>
      <c r="H743" s="510"/>
      <c r="I743" s="510"/>
      <c r="J743" s="510"/>
      <c r="K743" s="510"/>
      <c r="L743" s="511"/>
      <c r="M743" s="512"/>
      <c r="N743" s="513"/>
      <c r="O743" s="513"/>
      <c r="P743" s="513"/>
      <c r="Q743" s="514"/>
      <c r="R743" s="515"/>
      <c r="S743" s="515"/>
      <c r="T743" s="515"/>
      <c r="U743" s="515"/>
      <c r="V743" s="515"/>
      <c r="W743" s="418"/>
      <c r="X743" s="419"/>
      <c r="Y743" s="421"/>
      <c r="Z743" s="158" t="str">
        <f>IFERROR(VLOOKUP(Y743,【参考】数式用!$A$3:$B$58, 2, FALSE), "")</f>
        <v/>
      </c>
      <c r="AA743" s="159"/>
      <c r="AC743" s="129" t="e">
        <f>VLOOKUP(Y743,【参考】数式用!$A$3:$O$58,15,FALSE)</f>
        <v>#N/A</v>
      </c>
    </row>
    <row r="744" spans="1:29" ht="33.950000000000003" customHeight="1">
      <c r="A744" s="133"/>
      <c r="B744" s="486">
        <f t="shared" si="10"/>
        <v>700</v>
      </c>
      <c r="C744" s="509"/>
      <c r="D744" s="510"/>
      <c r="E744" s="510"/>
      <c r="F744" s="510"/>
      <c r="G744" s="510"/>
      <c r="H744" s="510"/>
      <c r="I744" s="510"/>
      <c r="J744" s="510"/>
      <c r="K744" s="510"/>
      <c r="L744" s="511"/>
      <c r="M744" s="512"/>
      <c r="N744" s="513"/>
      <c r="O744" s="513"/>
      <c r="P744" s="513"/>
      <c r="Q744" s="514"/>
      <c r="R744" s="515"/>
      <c r="S744" s="515"/>
      <c r="T744" s="515"/>
      <c r="U744" s="515"/>
      <c r="V744" s="515"/>
      <c r="W744" s="418"/>
      <c r="X744" s="419"/>
      <c r="Y744" s="421"/>
      <c r="Z744" s="158" t="str">
        <f>IFERROR(VLOOKUP(Y744,【参考】数式用!$A$3:$B$58, 2, FALSE), "")</f>
        <v/>
      </c>
      <c r="AA744" s="159"/>
      <c r="AC744" s="129" t="e">
        <f>VLOOKUP(Y744,【参考】数式用!$A$3:$O$58,15,FALSE)</f>
        <v>#N/A</v>
      </c>
    </row>
    <row r="745" spans="1:29" ht="33.950000000000003" customHeight="1">
      <c r="A745" s="133"/>
      <c r="B745" s="486">
        <f t="shared" si="10"/>
        <v>701</v>
      </c>
      <c r="C745" s="509"/>
      <c r="D745" s="510"/>
      <c r="E745" s="510"/>
      <c r="F745" s="510"/>
      <c r="G745" s="510"/>
      <c r="H745" s="510"/>
      <c r="I745" s="510"/>
      <c r="J745" s="510"/>
      <c r="K745" s="510"/>
      <c r="L745" s="511"/>
      <c r="M745" s="512"/>
      <c r="N745" s="513"/>
      <c r="O745" s="513"/>
      <c r="P745" s="513"/>
      <c r="Q745" s="514"/>
      <c r="R745" s="515"/>
      <c r="S745" s="515"/>
      <c r="T745" s="515"/>
      <c r="U745" s="515"/>
      <c r="V745" s="515"/>
      <c r="W745" s="418"/>
      <c r="X745" s="419"/>
      <c r="Y745" s="421"/>
      <c r="Z745" s="158" t="str">
        <f>IFERROR(VLOOKUP(Y745,【参考】数式用!$A$3:$B$58, 2, FALSE), "")</f>
        <v/>
      </c>
      <c r="AA745" s="159"/>
      <c r="AC745" s="129" t="e">
        <f>VLOOKUP(Y745,【参考】数式用!$A$3:$O$58,15,FALSE)</f>
        <v>#N/A</v>
      </c>
    </row>
    <row r="746" spans="1:29" ht="33.950000000000003" customHeight="1">
      <c r="A746" s="133"/>
      <c r="B746" s="486">
        <f t="shared" si="10"/>
        <v>702</v>
      </c>
      <c r="C746" s="509"/>
      <c r="D746" s="510"/>
      <c r="E746" s="510"/>
      <c r="F746" s="510"/>
      <c r="G746" s="510"/>
      <c r="H746" s="510"/>
      <c r="I746" s="510"/>
      <c r="J746" s="510"/>
      <c r="K746" s="510"/>
      <c r="L746" s="511"/>
      <c r="M746" s="512"/>
      <c r="N746" s="513"/>
      <c r="O746" s="513"/>
      <c r="P746" s="513"/>
      <c r="Q746" s="514"/>
      <c r="R746" s="515"/>
      <c r="S746" s="515"/>
      <c r="T746" s="515"/>
      <c r="U746" s="515"/>
      <c r="V746" s="515"/>
      <c r="W746" s="418"/>
      <c r="X746" s="419"/>
      <c r="Y746" s="421"/>
      <c r="Z746" s="158" t="str">
        <f>IFERROR(VLOOKUP(Y746,【参考】数式用!$A$3:$B$58, 2, FALSE), "")</f>
        <v/>
      </c>
      <c r="AA746" s="159"/>
      <c r="AC746" s="129" t="e">
        <f>VLOOKUP(Y746,【参考】数式用!$A$3:$O$58,15,FALSE)</f>
        <v>#N/A</v>
      </c>
    </row>
    <row r="747" spans="1:29" ht="33.950000000000003" customHeight="1">
      <c r="A747" s="133"/>
      <c r="B747" s="486">
        <f t="shared" si="10"/>
        <v>703</v>
      </c>
      <c r="C747" s="509"/>
      <c r="D747" s="510"/>
      <c r="E747" s="510"/>
      <c r="F747" s="510"/>
      <c r="G747" s="510"/>
      <c r="H747" s="510"/>
      <c r="I747" s="510"/>
      <c r="J747" s="510"/>
      <c r="K747" s="510"/>
      <c r="L747" s="511"/>
      <c r="M747" s="512"/>
      <c r="N747" s="513"/>
      <c r="O747" s="513"/>
      <c r="P747" s="513"/>
      <c r="Q747" s="514"/>
      <c r="R747" s="515"/>
      <c r="S747" s="515"/>
      <c r="T747" s="515"/>
      <c r="U747" s="515"/>
      <c r="V747" s="515"/>
      <c r="W747" s="418"/>
      <c r="X747" s="419"/>
      <c r="Y747" s="421"/>
      <c r="Z747" s="158" t="str">
        <f>IFERROR(VLOOKUP(Y747,【参考】数式用!$A$3:$B$58, 2, FALSE), "")</f>
        <v/>
      </c>
      <c r="AA747" s="159"/>
      <c r="AC747" s="129" t="e">
        <f>VLOOKUP(Y747,【参考】数式用!$A$3:$O$58,15,FALSE)</f>
        <v>#N/A</v>
      </c>
    </row>
    <row r="748" spans="1:29" ht="33.950000000000003" customHeight="1">
      <c r="A748" s="133"/>
      <c r="B748" s="486">
        <f t="shared" si="10"/>
        <v>704</v>
      </c>
      <c r="C748" s="509"/>
      <c r="D748" s="510"/>
      <c r="E748" s="510"/>
      <c r="F748" s="510"/>
      <c r="G748" s="510"/>
      <c r="H748" s="510"/>
      <c r="I748" s="510"/>
      <c r="J748" s="510"/>
      <c r="K748" s="510"/>
      <c r="L748" s="511"/>
      <c r="M748" s="512"/>
      <c r="N748" s="513"/>
      <c r="O748" s="513"/>
      <c r="P748" s="513"/>
      <c r="Q748" s="514"/>
      <c r="R748" s="515"/>
      <c r="S748" s="515"/>
      <c r="T748" s="515"/>
      <c r="U748" s="515"/>
      <c r="V748" s="515"/>
      <c r="W748" s="418"/>
      <c r="X748" s="419"/>
      <c r="Y748" s="421"/>
      <c r="Z748" s="158" t="str">
        <f>IFERROR(VLOOKUP(Y748,【参考】数式用!$A$3:$B$58, 2, FALSE), "")</f>
        <v/>
      </c>
      <c r="AA748" s="159"/>
      <c r="AC748" s="129" t="e">
        <f>VLOOKUP(Y748,【参考】数式用!$A$3:$O$58,15,FALSE)</f>
        <v>#N/A</v>
      </c>
    </row>
    <row r="749" spans="1:29" ht="33.950000000000003" customHeight="1">
      <c r="A749" s="133"/>
      <c r="B749" s="486">
        <f t="shared" si="10"/>
        <v>705</v>
      </c>
      <c r="C749" s="509"/>
      <c r="D749" s="510"/>
      <c r="E749" s="510"/>
      <c r="F749" s="510"/>
      <c r="G749" s="510"/>
      <c r="H749" s="510"/>
      <c r="I749" s="510"/>
      <c r="J749" s="510"/>
      <c r="K749" s="510"/>
      <c r="L749" s="511"/>
      <c r="M749" s="512"/>
      <c r="N749" s="513"/>
      <c r="O749" s="513"/>
      <c r="P749" s="513"/>
      <c r="Q749" s="514"/>
      <c r="R749" s="515"/>
      <c r="S749" s="515"/>
      <c r="T749" s="515"/>
      <c r="U749" s="515"/>
      <c r="V749" s="515"/>
      <c r="W749" s="418"/>
      <c r="X749" s="419"/>
      <c r="Y749" s="421"/>
      <c r="Z749" s="158" t="str">
        <f>IFERROR(VLOOKUP(Y749,【参考】数式用!$A$3:$B$58, 2, FALSE), "")</f>
        <v/>
      </c>
      <c r="AA749" s="159"/>
      <c r="AC749" s="129" t="e">
        <f>VLOOKUP(Y749,【参考】数式用!$A$3:$O$58,15,FALSE)</f>
        <v>#N/A</v>
      </c>
    </row>
    <row r="750" spans="1:29" ht="33.950000000000003" customHeight="1">
      <c r="A750" s="133"/>
      <c r="B750" s="486">
        <f t="shared" si="10"/>
        <v>706</v>
      </c>
      <c r="C750" s="509"/>
      <c r="D750" s="510"/>
      <c r="E750" s="510"/>
      <c r="F750" s="510"/>
      <c r="G750" s="510"/>
      <c r="H750" s="510"/>
      <c r="I750" s="510"/>
      <c r="J750" s="510"/>
      <c r="K750" s="510"/>
      <c r="L750" s="511"/>
      <c r="M750" s="512"/>
      <c r="N750" s="513"/>
      <c r="O750" s="513"/>
      <c r="P750" s="513"/>
      <c r="Q750" s="514"/>
      <c r="R750" s="515"/>
      <c r="S750" s="515"/>
      <c r="T750" s="515"/>
      <c r="U750" s="515"/>
      <c r="V750" s="515"/>
      <c r="W750" s="418"/>
      <c r="X750" s="419"/>
      <c r="Y750" s="421"/>
      <c r="Z750" s="158" t="str">
        <f>IFERROR(VLOOKUP(Y750,【参考】数式用!$A$3:$B$58, 2, FALSE), "")</f>
        <v/>
      </c>
      <c r="AA750" s="159"/>
      <c r="AC750" s="129" t="e">
        <f>VLOOKUP(Y750,【参考】数式用!$A$3:$O$58,15,FALSE)</f>
        <v>#N/A</v>
      </c>
    </row>
    <row r="751" spans="1:29" ht="33.950000000000003" customHeight="1">
      <c r="A751" s="133"/>
      <c r="B751" s="486">
        <f t="shared" ref="B751:B814" si="11">B750+1</f>
        <v>707</v>
      </c>
      <c r="C751" s="509"/>
      <c r="D751" s="510"/>
      <c r="E751" s="510"/>
      <c r="F751" s="510"/>
      <c r="G751" s="510"/>
      <c r="H751" s="510"/>
      <c r="I751" s="510"/>
      <c r="J751" s="510"/>
      <c r="K751" s="510"/>
      <c r="L751" s="511"/>
      <c r="M751" s="512"/>
      <c r="N751" s="513"/>
      <c r="O751" s="513"/>
      <c r="P751" s="513"/>
      <c r="Q751" s="514"/>
      <c r="R751" s="515"/>
      <c r="S751" s="515"/>
      <c r="T751" s="515"/>
      <c r="U751" s="515"/>
      <c r="V751" s="515"/>
      <c r="W751" s="418"/>
      <c r="X751" s="419"/>
      <c r="Y751" s="421"/>
      <c r="Z751" s="158" t="str">
        <f>IFERROR(VLOOKUP(Y751,【参考】数式用!$A$3:$B$58, 2, FALSE), "")</f>
        <v/>
      </c>
      <c r="AA751" s="159"/>
      <c r="AC751" s="129" t="e">
        <f>VLOOKUP(Y751,【参考】数式用!$A$3:$O$58,15,FALSE)</f>
        <v>#N/A</v>
      </c>
    </row>
    <row r="752" spans="1:29" ht="33.950000000000003" customHeight="1">
      <c r="A752" s="133"/>
      <c r="B752" s="486">
        <f t="shared" si="11"/>
        <v>708</v>
      </c>
      <c r="C752" s="509"/>
      <c r="D752" s="510"/>
      <c r="E752" s="510"/>
      <c r="F752" s="510"/>
      <c r="G752" s="510"/>
      <c r="H752" s="510"/>
      <c r="I752" s="510"/>
      <c r="J752" s="510"/>
      <c r="K752" s="510"/>
      <c r="L752" s="511"/>
      <c r="M752" s="512"/>
      <c r="N752" s="513"/>
      <c r="O752" s="513"/>
      <c r="P752" s="513"/>
      <c r="Q752" s="514"/>
      <c r="R752" s="515"/>
      <c r="S752" s="515"/>
      <c r="T752" s="515"/>
      <c r="U752" s="515"/>
      <c r="V752" s="515"/>
      <c r="W752" s="418"/>
      <c r="X752" s="419"/>
      <c r="Y752" s="421"/>
      <c r="Z752" s="158" t="str">
        <f>IFERROR(VLOOKUP(Y752,【参考】数式用!$A$3:$B$58, 2, FALSE), "")</f>
        <v/>
      </c>
      <c r="AA752" s="159"/>
      <c r="AC752" s="129" t="e">
        <f>VLOOKUP(Y752,【参考】数式用!$A$3:$O$58,15,FALSE)</f>
        <v>#N/A</v>
      </c>
    </row>
    <row r="753" spans="1:29" ht="33.950000000000003" customHeight="1">
      <c r="A753" s="133"/>
      <c r="B753" s="486">
        <f t="shared" si="11"/>
        <v>709</v>
      </c>
      <c r="C753" s="509"/>
      <c r="D753" s="510"/>
      <c r="E753" s="510"/>
      <c r="F753" s="510"/>
      <c r="G753" s="510"/>
      <c r="H753" s="510"/>
      <c r="I753" s="510"/>
      <c r="J753" s="510"/>
      <c r="K753" s="510"/>
      <c r="L753" s="511"/>
      <c r="M753" s="512"/>
      <c r="N753" s="513"/>
      <c r="O753" s="513"/>
      <c r="P753" s="513"/>
      <c r="Q753" s="514"/>
      <c r="R753" s="515"/>
      <c r="S753" s="515"/>
      <c r="T753" s="515"/>
      <c r="U753" s="515"/>
      <c r="V753" s="515"/>
      <c r="W753" s="418"/>
      <c r="X753" s="419"/>
      <c r="Y753" s="421"/>
      <c r="Z753" s="158" t="str">
        <f>IFERROR(VLOOKUP(Y753,【参考】数式用!$A$3:$B$58, 2, FALSE), "")</f>
        <v/>
      </c>
      <c r="AA753" s="159"/>
      <c r="AC753" s="129" t="e">
        <f>VLOOKUP(Y753,【参考】数式用!$A$3:$O$58,15,FALSE)</f>
        <v>#N/A</v>
      </c>
    </row>
    <row r="754" spans="1:29" ht="33.950000000000003" customHeight="1">
      <c r="A754" s="133"/>
      <c r="B754" s="486">
        <f t="shared" si="11"/>
        <v>710</v>
      </c>
      <c r="C754" s="509"/>
      <c r="D754" s="510"/>
      <c r="E754" s="510"/>
      <c r="F754" s="510"/>
      <c r="G754" s="510"/>
      <c r="H754" s="510"/>
      <c r="I754" s="510"/>
      <c r="J754" s="510"/>
      <c r="K754" s="510"/>
      <c r="L754" s="511"/>
      <c r="M754" s="512"/>
      <c r="N754" s="513"/>
      <c r="O754" s="513"/>
      <c r="P754" s="513"/>
      <c r="Q754" s="514"/>
      <c r="R754" s="515"/>
      <c r="S754" s="515"/>
      <c r="T754" s="515"/>
      <c r="U754" s="515"/>
      <c r="V754" s="515"/>
      <c r="W754" s="418"/>
      <c r="X754" s="419"/>
      <c r="Y754" s="421"/>
      <c r="Z754" s="158" t="str">
        <f>IFERROR(VLOOKUP(Y754,【参考】数式用!$A$3:$B$58, 2, FALSE), "")</f>
        <v/>
      </c>
      <c r="AA754" s="159"/>
      <c r="AC754" s="129" t="e">
        <f>VLOOKUP(Y754,【参考】数式用!$A$3:$O$58,15,FALSE)</f>
        <v>#N/A</v>
      </c>
    </row>
    <row r="755" spans="1:29" ht="33.950000000000003" customHeight="1">
      <c r="A755" s="133"/>
      <c r="B755" s="486">
        <f t="shared" si="11"/>
        <v>711</v>
      </c>
      <c r="C755" s="509"/>
      <c r="D755" s="510"/>
      <c r="E755" s="510"/>
      <c r="F755" s="510"/>
      <c r="G755" s="510"/>
      <c r="H755" s="510"/>
      <c r="I755" s="510"/>
      <c r="J755" s="510"/>
      <c r="K755" s="510"/>
      <c r="L755" s="511"/>
      <c r="M755" s="512"/>
      <c r="N755" s="513"/>
      <c r="O755" s="513"/>
      <c r="P755" s="513"/>
      <c r="Q755" s="514"/>
      <c r="R755" s="515"/>
      <c r="S755" s="515"/>
      <c r="T755" s="515"/>
      <c r="U755" s="515"/>
      <c r="V755" s="515"/>
      <c r="W755" s="418"/>
      <c r="X755" s="419"/>
      <c r="Y755" s="421"/>
      <c r="Z755" s="158" t="str">
        <f>IFERROR(VLOOKUP(Y755,【参考】数式用!$A$3:$B$58, 2, FALSE), "")</f>
        <v/>
      </c>
      <c r="AA755" s="159"/>
      <c r="AC755" s="129" t="e">
        <f>VLOOKUP(Y755,【参考】数式用!$A$3:$O$58,15,FALSE)</f>
        <v>#N/A</v>
      </c>
    </row>
    <row r="756" spans="1:29" ht="33.950000000000003" customHeight="1">
      <c r="A756" s="133"/>
      <c r="B756" s="486">
        <f t="shared" si="11"/>
        <v>712</v>
      </c>
      <c r="C756" s="509"/>
      <c r="D756" s="510"/>
      <c r="E756" s="510"/>
      <c r="F756" s="510"/>
      <c r="G756" s="510"/>
      <c r="H756" s="510"/>
      <c r="I756" s="510"/>
      <c r="J756" s="510"/>
      <c r="K756" s="510"/>
      <c r="L756" s="511"/>
      <c r="M756" s="512"/>
      <c r="N756" s="513"/>
      <c r="O756" s="513"/>
      <c r="P756" s="513"/>
      <c r="Q756" s="514"/>
      <c r="R756" s="515"/>
      <c r="S756" s="515"/>
      <c r="T756" s="515"/>
      <c r="U756" s="515"/>
      <c r="V756" s="515"/>
      <c r="W756" s="418"/>
      <c r="X756" s="419"/>
      <c r="Y756" s="421"/>
      <c r="Z756" s="158" t="str">
        <f>IFERROR(VLOOKUP(Y756,【参考】数式用!$A$3:$B$58, 2, FALSE), "")</f>
        <v/>
      </c>
      <c r="AA756" s="159"/>
      <c r="AC756" s="129" t="e">
        <f>VLOOKUP(Y756,【参考】数式用!$A$3:$O$58,15,FALSE)</f>
        <v>#N/A</v>
      </c>
    </row>
    <row r="757" spans="1:29" ht="33.950000000000003" customHeight="1">
      <c r="A757" s="133"/>
      <c r="B757" s="486">
        <f t="shared" si="11"/>
        <v>713</v>
      </c>
      <c r="C757" s="509"/>
      <c r="D757" s="510"/>
      <c r="E757" s="510"/>
      <c r="F757" s="510"/>
      <c r="G757" s="510"/>
      <c r="H757" s="510"/>
      <c r="I757" s="510"/>
      <c r="J757" s="510"/>
      <c r="K757" s="510"/>
      <c r="L757" s="511"/>
      <c r="M757" s="512"/>
      <c r="N757" s="513"/>
      <c r="O757" s="513"/>
      <c r="P757" s="513"/>
      <c r="Q757" s="514"/>
      <c r="R757" s="515"/>
      <c r="S757" s="515"/>
      <c r="T757" s="515"/>
      <c r="U757" s="515"/>
      <c r="V757" s="515"/>
      <c r="W757" s="418"/>
      <c r="X757" s="419"/>
      <c r="Y757" s="421"/>
      <c r="Z757" s="158" t="str">
        <f>IFERROR(VLOOKUP(Y757,【参考】数式用!$A$3:$B$58, 2, FALSE), "")</f>
        <v/>
      </c>
      <c r="AA757" s="159"/>
      <c r="AC757" s="129" t="e">
        <f>VLOOKUP(Y757,【参考】数式用!$A$3:$O$58,15,FALSE)</f>
        <v>#N/A</v>
      </c>
    </row>
    <row r="758" spans="1:29" ht="33.950000000000003" customHeight="1">
      <c r="A758" s="133"/>
      <c r="B758" s="486">
        <f t="shared" si="11"/>
        <v>714</v>
      </c>
      <c r="C758" s="509"/>
      <c r="D758" s="510"/>
      <c r="E758" s="510"/>
      <c r="F758" s="510"/>
      <c r="G758" s="510"/>
      <c r="H758" s="510"/>
      <c r="I758" s="510"/>
      <c r="J758" s="510"/>
      <c r="K758" s="510"/>
      <c r="L758" s="511"/>
      <c r="M758" s="512"/>
      <c r="N758" s="513"/>
      <c r="O758" s="513"/>
      <c r="P758" s="513"/>
      <c r="Q758" s="514"/>
      <c r="R758" s="515"/>
      <c r="S758" s="515"/>
      <c r="T758" s="515"/>
      <c r="U758" s="515"/>
      <c r="V758" s="515"/>
      <c r="W758" s="418"/>
      <c r="X758" s="419"/>
      <c r="Y758" s="421"/>
      <c r="Z758" s="158" t="str">
        <f>IFERROR(VLOOKUP(Y758,【参考】数式用!$A$3:$B$58, 2, FALSE), "")</f>
        <v/>
      </c>
      <c r="AA758" s="159"/>
      <c r="AC758" s="129" t="e">
        <f>VLOOKUP(Y758,【参考】数式用!$A$3:$O$58,15,FALSE)</f>
        <v>#N/A</v>
      </c>
    </row>
    <row r="759" spans="1:29" ht="33.950000000000003" customHeight="1">
      <c r="A759" s="133"/>
      <c r="B759" s="486">
        <f t="shared" si="11"/>
        <v>715</v>
      </c>
      <c r="C759" s="509"/>
      <c r="D759" s="510"/>
      <c r="E759" s="510"/>
      <c r="F759" s="510"/>
      <c r="G759" s="510"/>
      <c r="H759" s="510"/>
      <c r="I759" s="510"/>
      <c r="J759" s="510"/>
      <c r="K759" s="510"/>
      <c r="L759" s="511"/>
      <c r="M759" s="512"/>
      <c r="N759" s="513"/>
      <c r="O759" s="513"/>
      <c r="P759" s="513"/>
      <c r="Q759" s="514"/>
      <c r="R759" s="515"/>
      <c r="S759" s="515"/>
      <c r="T759" s="515"/>
      <c r="U759" s="515"/>
      <c r="V759" s="515"/>
      <c r="W759" s="418"/>
      <c r="X759" s="419"/>
      <c r="Y759" s="421"/>
      <c r="Z759" s="158" t="str">
        <f>IFERROR(VLOOKUP(Y759,【参考】数式用!$A$3:$B$58, 2, FALSE), "")</f>
        <v/>
      </c>
      <c r="AA759" s="159"/>
      <c r="AC759" s="129" t="e">
        <f>VLOOKUP(Y759,【参考】数式用!$A$3:$O$58,15,FALSE)</f>
        <v>#N/A</v>
      </c>
    </row>
    <row r="760" spans="1:29" ht="33.950000000000003" customHeight="1">
      <c r="A760" s="133"/>
      <c r="B760" s="486">
        <f t="shared" si="11"/>
        <v>716</v>
      </c>
      <c r="C760" s="509"/>
      <c r="D760" s="510"/>
      <c r="E760" s="510"/>
      <c r="F760" s="510"/>
      <c r="G760" s="510"/>
      <c r="H760" s="510"/>
      <c r="I760" s="510"/>
      <c r="J760" s="510"/>
      <c r="K760" s="510"/>
      <c r="L760" s="511"/>
      <c r="M760" s="512"/>
      <c r="N760" s="513"/>
      <c r="O760" s="513"/>
      <c r="P760" s="513"/>
      <c r="Q760" s="514"/>
      <c r="R760" s="515"/>
      <c r="S760" s="515"/>
      <c r="T760" s="515"/>
      <c r="U760" s="515"/>
      <c r="V760" s="515"/>
      <c r="W760" s="418"/>
      <c r="X760" s="419"/>
      <c r="Y760" s="421"/>
      <c r="Z760" s="158" t="str">
        <f>IFERROR(VLOOKUP(Y760,【参考】数式用!$A$3:$B$58, 2, FALSE), "")</f>
        <v/>
      </c>
      <c r="AA760" s="159"/>
      <c r="AC760" s="129" t="e">
        <f>VLOOKUP(Y760,【参考】数式用!$A$3:$O$58,15,FALSE)</f>
        <v>#N/A</v>
      </c>
    </row>
    <row r="761" spans="1:29" ht="33.950000000000003" customHeight="1">
      <c r="A761" s="133"/>
      <c r="B761" s="486">
        <f t="shared" si="11"/>
        <v>717</v>
      </c>
      <c r="C761" s="509"/>
      <c r="D761" s="510"/>
      <c r="E761" s="510"/>
      <c r="F761" s="510"/>
      <c r="G761" s="510"/>
      <c r="H761" s="510"/>
      <c r="I761" s="510"/>
      <c r="J761" s="510"/>
      <c r="K761" s="510"/>
      <c r="L761" s="511"/>
      <c r="M761" s="512"/>
      <c r="N761" s="513"/>
      <c r="O761" s="513"/>
      <c r="P761" s="513"/>
      <c r="Q761" s="514"/>
      <c r="R761" s="515"/>
      <c r="S761" s="515"/>
      <c r="T761" s="515"/>
      <c r="U761" s="515"/>
      <c r="V761" s="515"/>
      <c r="W761" s="418"/>
      <c r="X761" s="419"/>
      <c r="Y761" s="421"/>
      <c r="Z761" s="158" t="str">
        <f>IFERROR(VLOOKUP(Y761,【参考】数式用!$A$3:$B$58, 2, FALSE), "")</f>
        <v/>
      </c>
      <c r="AA761" s="159"/>
      <c r="AC761" s="129" t="e">
        <f>VLOOKUP(Y761,【参考】数式用!$A$3:$O$58,15,FALSE)</f>
        <v>#N/A</v>
      </c>
    </row>
    <row r="762" spans="1:29" ht="33.950000000000003" customHeight="1">
      <c r="A762" s="133"/>
      <c r="B762" s="486">
        <f t="shared" si="11"/>
        <v>718</v>
      </c>
      <c r="C762" s="509"/>
      <c r="D762" s="510"/>
      <c r="E762" s="510"/>
      <c r="F762" s="510"/>
      <c r="G762" s="510"/>
      <c r="H762" s="510"/>
      <c r="I762" s="510"/>
      <c r="J762" s="510"/>
      <c r="K762" s="510"/>
      <c r="L762" s="511"/>
      <c r="M762" s="512"/>
      <c r="N762" s="513"/>
      <c r="O762" s="513"/>
      <c r="P762" s="513"/>
      <c r="Q762" s="514"/>
      <c r="R762" s="515"/>
      <c r="S762" s="515"/>
      <c r="T762" s="515"/>
      <c r="U762" s="515"/>
      <c r="V762" s="515"/>
      <c r="W762" s="418"/>
      <c r="X762" s="419"/>
      <c r="Y762" s="421"/>
      <c r="Z762" s="158" t="str">
        <f>IFERROR(VLOOKUP(Y762,【参考】数式用!$A$3:$B$58, 2, FALSE), "")</f>
        <v/>
      </c>
      <c r="AA762" s="159"/>
      <c r="AC762" s="129" t="e">
        <f>VLOOKUP(Y762,【参考】数式用!$A$3:$O$58,15,FALSE)</f>
        <v>#N/A</v>
      </c>
    </row>
    <row r="763" spans="1:29" ht="33.950000000000003" customHeight="1">
      <c r="A763" s="133"/>
      <c r="B763" s="486">
        <f t="shared" si="11"/>
        <v>719</v>
      </c>
      <c r="C763" s="509"/>
      <c r="D763" s="510"/>
      <c r="E763" s="510"/>
      <c r="F763" s="510"/>
      <c r="G763" s="510"/>
      <c r="H763" s="510"/>
      <c r="I763" s="510"/>
      <c r="J763" s="510"/>
      <c r="K763" s="510"/>
      <c r="L763" s="511"/>
      <c r="M763" s="512"/>
      <c r="N763" s="513"/>
      <c r="O763" s="513"/>
      <c r="P763" s="513"/>
      <c r="Q763" s="514"/>
      <c r="R763" s="515"/>
      <c r="S763" s="515"/>
      <c r="T763" s="515"/>
      <c r="U763" s="515"/>
      <c r="V763" s="515"/>
      <c r="W763" s="418"/>
      <c r="X763" s="419"/>
      <c r="Y763" s="421"/>
      <c r="Z763" s="158" t="str">
        <f>IFERROR(VLOOKUP(Y763,【参考】数式用!$A$3:$B$58, 2, FALSE), "")</f>
        <v/>
      </c>
      <c r="AA763" s="159"/>
      <c r="AC763" s="129" t="e">
        <f>VLOOKUP(Y763,【参考】数式用!$A$3:$O$58,15,FALSE)</f>
        <v>#N/A</v>
      </c>
    </row>
    <row r="764" spans="1:29" ht="33.950000000000003" customHeight="1">
      <c r="A764" s="133"/>
      <c r="B764" s="486">
        <f t="shared" si="11"/>
        <v>720</v>
      </c>
      <c r="C764" s="509"/>
      <c r="D764" s="510"/>
      <c r="E764" s="510"/>
      <c r="F764" s="510"/>
      <c r="G764" s="510"/>
      <c r="H764" s="510"/>
      <c r="I764" s="510"/>
      <c r="J764" s="510"/>
      <c r="K764" s="510"/>
      <c r="L764" s="511"/>
      <c r="M764" s="512"/>
      <c r="N764" s="513"/>
      <c r="O764" s="513"/>
      <c r="P764" s="513"/>
      <c r="Q764" s="514"/>
      <c r="R764" s="515"/>
      <c r="S764" s="515"/>
      <c r="T764" s="515"/>
      <c r="U764" s="515"/>
      <c r="V764" s="515"/>
      <c r="W764" s="418"/>
      <c r="X764" s="419"/>
      <c r="Y764" s="421"/>
      <c r="Z764" s="158" t="str">
        <f>IFERROR(VLOOKUP(Y764,【参考】数式用!$A$3:$B$58, 2, FALSE), "")</f>
        <v/>
      </c>
      <c r="AA764" s="159"/>
      <c r="AC764" s="129" t="e">
        <f>VLOOKUP(Y764,【参考】数式用!$A$3:$O$58,15,FALSE)</f>
        <v>#N/A</v>
      </c>
    </row>
    <row r="765" spans="1:29" ht="33.950000000000003" customHeight="1">
      <c r="A765" s="133"/>
      <c r="B765" s="486">
        <f t="shared" si="11"/>
        <v>721</v>
      </c>
      <c r="C765" s="509"/>
      <c r="D765" s="510"/>
      <c r="E765" s="510"/>
      <c r="F765" s="510"/>
      <c r="G765" s="510"/>
      <c r="H765" s="510"/>
      <c r="I765" s="510"/>
      <c r="J765" s="510"/>
      <c r="K765" s="510"/>
      <c r="L765" s="511"/>
      <c r="M765" s="512"/>
      <c r="N765" s="513"/>
      <c r="O765" s="513"/>
      <c r="P765" s="513"/>
      <c r="Q765" s="514"/>
      <c r="R765" s="515"/>
      <c r="S765" s="515"/>
      <c r="T765" s="515"/>
      <c r="U765" s="515"/>
      <c r="V765" s="515"/>
      <c r="W765" s="418"/>
      <c r="X765" s="419"/>
      <c r="Y765" s="421"/>
      <c r="Z765" s="158" t="str">
        <f>IFERROR(VLOOKUP(Y765,【参考】数式用!$A$3:$B$58, 2, FALSE), "")</f>
        <v/>
      </c>
      <c r="AA765" s="159"/>
      <c r="AC765" s="129" t="e">
        <f>VLOOKUP(Y765,【参考】数式用!$A$3:$O$58,15,FALSE)</f>
        <v>#N/A</v>
      </c>
    </row>
    <row r="766" spans="1:29" ht="33.950000000000003" customHeight="1">
      <c r="A766" s="133"/>
      <c r="B766" s="486">
        <f t="shared" si="11"/>
        <v>722</v>
      </c>
      <c r="C766" s="509"/>
      <c r="D766" s="510"/>
      <c r="E766" s="510"/>
      <c r="F766" s="510"/>
      <c r="G766" s="510"/>
      <c r="H766" s="510"/>
      <c r="I766" s="510"/>
      <c r="J766" s="510"/>
      <c r="K766" s="510"/>
      <c r="L766" s="511"/>
      <c r="M766" s="512"/>
      <c r="N766" s="513"/>
      <c r="O766" s="513"/>
      <c r="P766" s="513"/>
      <c r="Q766" s="514"/>
      <c r="R766" s="515"/>
      <c r="S766" s="515"/>
      <c r="T766" s="515"/>
      <c r="U766" s="515"/>
      <c r="V766" s="515"/>
      <c r="W766" s="418"/>
      <c r="X766" s="419"/>
      <c r="Y766" s="421"/>
      <c r="Z766" s="158" t="str">
        <f>IFERROR(VLOOKUP(Y766,【参考】数式用!$A$3:$B$58, 2, FALSE), "")</f>
        <v/>
      </c>
      <c r="AA766" s="159"/>
      <c r="AC766" s="129" t="e">
        <f>VLOOKUP(Y766,【参考】数式用!$A$3:$O$58,15,FALSE)</f>
        <v>#N/A</v>
      </c>
    </row>
    <row r="767" spans="1:29" ht="33.950000000000003" customHeight="1">
      <c r="A767" s="133"/>
      <c r="B767" s="486">
        <f t="shared" si="11"/>
        <v>723</v>
      </c>
      <c r="C767" s="509"/>
      <c r="D767" s="510"/>
      <c r="E767" s="510"/>
      <c r="F767" s="510"/>
      <c r="G767" s="510"/>
      <c r="H767" s="510"/>
      <c r="I767" s="510"/>
      <c r="J767" s="510"/>
      <c r="K767" s="510"/>
      <c r="L767" s="511"/>
      <c r="M767" s="512"/>
      <c r="N767" s="513"/>
      <c r="O767" s="513"/>
      <c r="P767" s="513"/>
      <c r="Q767" s="514"/>
      <c r="R767" s="515"/>
      <c r="S767" s="515"/>
      <c r="T767" s="515"/>
      <c r="U767" s="515"/>
      <c r="V767" s="515"/>
      <c r="W767" s="418"/>
      <c r="X767" s="419"/>
      <c r="Y767" s="421"/>
      <c r="Z767" s="158" t="str">
        <f>IFERROR(VLOOKUP(Y767,【参考】数式用!$A$3:$B$58, 2, FALSE), "")</f>
        <v/>
      </c>
      <c r="AA767" s="159"/>
      <c r="AC767" s="129" t="e">
        <f>VLOOKUP(Y767,【参考】数式用!$A$3:$O$58,15,FALSE)</f>
        <v>#N/A</v>
      </c>
    </row>
    <row r="768" spans="1:29" ht="33.950000000000003" customHeight="1">
      <c r="A768" s="133"/>
      <c r="B768" s="486">
        <f t="shared" si="11"/>
        <v>724</v>
      </c>
      <c r="C768" s="509"/>
      <c r="D768" s="510"/>
      <c r="E768" s="510"/>
      <c r="F768" s="510"/>
      <c r="G768" s="510"/>
      <c r="H768" s="510"/>
      <c r="I768" s="510"/>
      <c r="J768" s="510"/>
      <c r="K768" s="510"/>
      <c r="L768" s="511"/>
      <c r="M768" s="512"/>
      <c r="N768" s="513"/>
      <c r="O768" s="513"/>
      <c r="P768" s="513"/>
      <c r="Q768" s="514"/>
      <c r="R768" s="515"/>
      <c r="S768" s="515"/>
      <c r="T768" s="515"/>
      <c r="U768" s="515"/>
      <c r="V768" s="515"/>
      <c r="W768" s="418"/>
      <c r="X768" s="419"/>
      <c r="Y768" s="421"/>
      <c r="Z768" s="158" t="str">
        <f>IFERROR(VLOOKUP(Y768,【参考】数式用!$A$3:$B$58, 2, FALSE), "")</f>
        <v/>
      </c>
      <c r="AA768" s="159"/>
      <c r="AC768" s="129" t="e">
        <f>VLOOKUP(Y768,【参考】数式用!$A$3:$O$58,15,FALSE)</f>
        <v>#N/A</v>
      </c>
    </row>
    <row r="769" spans="1:29" ht="33.950000000000003" customHeight="1">
      <c r="A769" s="133"/>
      <c r="B769" s="486">
        <f t="shared" si="11"/>
        <v>725</v>
      </c>
      <c r="C769" s="509"/>
      <c r="D769" s="510"/>
      <c r="E769" s="510"/>
      <c r="F769" s="510"/>
      <c r="G769" s="510"/>
      <c r="H769" s="510"/>
      <c r="I769" s="510"/>
      <c r="J769" s="510"/>
      <c r="K769" s="510"/>
      <c r="L769" s="511"/>
      <c r="M769" s="512"/>
      <c r="N769" s="513"/>
      <c r="O769" s="513"/>
      <c r="P769" s="513"/>
      <c r="Q769" s="514"/>
      <c r="R769" s="515"/>
      <c r="S769" s="515"/>
      <c r="T769" s="515"/>
      <c r="U769" s="515"/>
      <c r="V769" s="515"/>
      <c r="W769" s="418"/>
      <c r="X769" s="419"/>
      <c r="Y769" s="421"/>
      <c r="Z769" s="158" t="str">
        <f>IFERROR(VLOOKUP(Y769,【参考】数式用!$A$3:$B$58, 2, FALSE), "")</f>
        <v/>
      </c>
      <c r="AA769" s="159"/>
      <c r="AC769" s="129" t="e">
        <f>VLOOKUP(Y769,【参考】数式用!$A$3:$O$58,15,FALSE)</f>
        <v>#N/A</v>
      </c>
    </row>
    <row r="770" spans="1:29" ht="33.950000000000003" customHeight="1">
      <c r="A770" s="133"/>
      <c r="B770" s="486">
        <f t="shared" si="11"/>
        <v>726</v>
      </c>
      <c r="C770" s="509"/>
      <c r="D770" s="510"/>
      <c r="E770" s="510"/>
      <c r="F770" s="510"/>
      <c r="G770" s="510"/>
      <c r="H770" s="510"/>
      <c r="I770" s="510"/>
      <c r="J770" s="510"/>
      <c r="K770" s="510"/>
      <c r="L770" s="511"/>
      <c r="M770" s="512"/>
      <c r="N770" s="513"/>
      <c r="O770" s="513"/>
      <c r="P770" s="513"/>
      <c r="Q770" s="514"/>
      <c r="R770" s="515"/>
      <c r="S770" s="515"/>
      <c r="T770" s="515"/>
      <c r="U770" s="515"/>
      <c r="V770" s="515"/>
      <c r="W770" s="418"/>
      <c r="X770" s="419"/>
      <c r="Y770" s="421"/>
      <c r="Z770" s="158" t="str">
        <f>IFERROR(VLOOKUP(Y770,【参考】数式用!$A$3:$B$58, 2, FALSE), "")</f>
        <v/>
      </c>
      <c r="AA770" s="159"/>
      <c r="AC770" s="129" t="e">
        <f>VLOOKUP(Y770,【参考】数式用!$A$3:$O$58,15,FALSE)</f>
        <v>#N/A</v>
      </c>
    </row>
    <row r="771" spans="1:29" ht="33.950000000000003" customHeight="1">
      <c r="A771" s="133"/>
      <c r="B771" s="486">
        <f t="shared" si="11"/>
        <v>727</v>
      </c>
      <c r="C771" s="509"/>
      <c r="D771" s="510"/>
      <c r="E771" s="510"/>
      <c r="F771" s="510"/>
      <c r="G771" s="510"/>
      <c r="H771" s="510"/>
      <c r="I771" s="510"/>
      <c r="J771" s="510"/>
      <c r="K771" s="510"/>
      <c r="L771" s="511"/>
      <c r="M771" s="512"/>
      <c r="N771" s="513"/>
      <c r="O771" s="513"/>
      <c r="P771" s="513"/>
      <c r="Q771" s="514"/>
      <c r="R771" s="515"/>
      <c r="S771" s="515"/>
      <c r="T771" s="515"/>
      <c r="U771" s="515"/>
      <c r="V771" s="515"/>
      <c r="W771" s="418"/>
      <c r="X771" s="419"/>
      <c r="Y771" s="421"/>
      <c r="Z771" s="158" t="str">
        <f>IFERROR(VLOOKUP(Y771,【参考】数式用!$A$3:$B$58, 2, FALSE), "")</f>
        <v/>
      </c>
      <c r="AA771" s="159"/>
      <c r="AC771" s="129" t="e">
        <f>VLOOKUP(Y771,【参考】数式用!$A$3:$O$58,15,FALSE)</f>
        <v>#N/A</v>
      </c>
    </row>
    <row r="772" spans="1:29" ht="33.950000000000003" customHeight="1">
      <c r="A772" s="133"/>
      <c r="B772" s="486">
        <f t="shared" si="11"/>
        <v>728</v>
      </c>
      <c r="C772" s="509"/>
      <c r="D772" s="510"/>
      <c r="E772" s="510"/>
      <c r="F772" s="510"/>
      <c r="G772" s="510"/>
      <c r="H772" s="510"/>
      <c r="I772" s="510"/>
      <c r="J772" s="510"/>
      <c r="K772" s="510"/>
      <c r="L772" s="511"/>
      <c r="M772" s="512"/>
      <c r="N772" s="513"/>
      <c r="O772" s="513"/>
      <c r="P772" s="513"/>
      <c r="Q772" s="514"/>
      <c r="R772" s="515"/>
      <c r="S772" s="515"/>
      <c r="T772" s="515"/>
      <c r="U772" s="515"/>
      <c r="V772" s="515"/>
      <c r="W772" s="418"/>
      <c r="X772" s="419"/>
      <c r="Y772" s="421"/>
      <c r="Z772" s="158" t="str">
        <f>IFERROR(VLOOKUP(Y772,【参考】数式用!$A$3:$B$58, 2, FALSE), "")</f>
        <v/>
      </c>
      <c r="AA772" s="159"/>
      <c r="AC772" s="129" t="e">
        <f>VLOOKUP(Y772,【参考】数式用!$A$3:$O$58,15,FALSE)</f>
        <v>#N/A</v>
      </c>
    </row>
    <row r="773" spans="1:29" ht="33.950000000000003" customHeight="1">
      <c r="A773" s="133"/>
      <c r="B773" s="486">
        <f t="shared" si="11"/>
        <v>729</v>
      </c>
      <c r="C773" s="509"/>
      <c r="D773" s="510"/>
      <c r="E773" s="510"/>
      <c r="F773" s="510"/>
      <c r="G773" s="510"/>
      <c r="H773" s="510"/>
      <c r="I773" s="510"/>
      <c r="J773" s="510"/>
      <c r="K773" s="510"/>
      <c r="L773" s="511"/>
      <c r="M773" s="512"/>
      <c r="N773" s="513"/>
      <c r="O773" s="513"/>
      <c r="P773" s="513"/>
      <c r="Q773" s="514"/>
      <c r="R773" s="515"/>
      <c r="S773" s="515"/>
      <c r="T773" s="515"/>
      <c r="U773" s="515"/>
      <c r="V773" s="515"/>
      <c r="W773" s="418"/>
      <c r="X773" s="419"/>
      <c r="Y773" s="421"/>
      <c r="Z773" s="158" t="str">
        <f>IFERROR(VLOOKUP(Y773,【参考】数式用!$A$3:$B$58, 2, FALSE), "")</f>
        <v/>
      </c>
      <c r="AA773" s="159"/>
      <c r="AC773" s="129" t="e">
        <f>VLOOKUP(Y773,【参考】数式用!$A$3:$O$58,15,FALSE)</f>
        <v>#N/A</v>
      </c>
    </row>
    <row r="774" spans="1:29" ht="33.950000000000003" customHeight="1">
      <c r="A774" s="133"/>
      <c r="B774" s="486">
        <f t="shared" si="11"/>
        <v>730</v>
      </c>
      <c r="C774" s="509"/>
      <c r="D774" s="510"/>
      <c r="E774" s="510"/>
      <c r="F774" s="510"/>
      <c r="G774" s="510"/>
      <c r="H774" s="510"/>
      <c r="I774" s="510"/>
      <c r="J774" s="510"/>
      <c r="K774" s="510"/>
      <c r="L774" s="511"/>
      <c r="M774" s="512"/>
      <c r="N774" s="513"/>
      <c r="O774" s="513"/>
      <c r="P774" s="513"/>
      <c r="Q774" s="514"/>
      <c r="R774" s="515"/>
      <c r="S774" s="515"/>
      <c r="T774" s="515"/>
      <c r="U774" s="515"/>
      <c r="V774" s="515"/>
      <c r="W774" s="418"/>
      <c r="X774" s="419"/>
      <c r="Y774" s="421"/>
      <c r="Z774" s="158" t="str">
        <f>IFERROR(VLOOKUP(Y774,【参考】数式用!$A$3:$B$58, 2, FALSE), "")</f>
        <v/>
      </c>
      <c r="AA774" s="159"/>
      <c r="AC774" s="129" t="e">
        <f>VLOOKUP(Y774,【参考】数式用!$A$3:$O$58,15,FALSE)</f>
        <v>#N/A</v>
      </c>
    </row>
    <row r="775" spans="1:29" ht="33.950000000000003" customHeight="1">
      <c r="A775" s="133"/>
      <c r="B775" s="486">
        <f t="shared" si="11"/>
        <v>731</v>
      </c>
      <c r="C775" s="509"/>
      <c r="D775" s="510"/>
      <c r="E775" s="510"/>
      <c r="F775" s="510"/>
      <c r="G775" s="510"/>
      <c r="H775" s="510"/>
      <c r="I775" s="510"/>
      <c r="J775" s="510"/>
      <c r="K775" s="510"/>
      <c r="L775" s="511"/>
      <c r="M775" s="512"/>
      <c r="N775" s="513"/>
      <c r="O775" s="513"/>
      <c r="P775" s="513"/>
      <c r="Q775" s="514"/>
      <c r="R775" s="515"/>
      <c r="S775" s="515"/>
      <c r="T775" s="515"/>
      <c r="U775" s="515"/>
      <c r="V775" s="515"/>
      <c r="W775" s="418"/>
      <c r="X775" s="419"/>
      <c r="Y775" s="421"/>
      <c r="Z775" s="158" t="str">
        <f>IFERROR(VLOOKUP(Y775,【参考】数式用!$A$3:$B$58, 2, FALSE), "")</f>
        <v/>
      </c>
      <c r="AA775" s="159"/>
      <c r="AC775" s="129" t="e">
        <f>VLOOKUP(Y775,【参考】数式用!$A$3:$O$58,15,FALSE)</f>
        <v>#N/A</v>
      </c>
    </row>
    <row r="776" spans="1:29" ht="33.950000000000003" customHeight="1">
      <c r="A776" s="133"/>
      <c r="B776" s="486">
        <f t="shared" si="11"/>
        <v>732</v>
      </c>
      <c r="C776" s="509"/>
      <c r="D776" s="510"/>
      <c r="E776" s="510"/>
      <c r="F776" s="510"/>
      <c r="G776" s="510"/>
      <c r="H776" s="510"/>
      <c r="I776" s="510"/>
      <c r="J776" s="510"/>
      <c r="K776" s="510"/>
      <c r="L776" s="511"/>
      <c r="M776" s="512"/>
      <c r="N776" s="513"/>
      <c r="O776" s="513"/>
      <c r="P776" s="513"/>
      <c r="Q776" s="514"/>
      <c r="R776" s="515"/>
      <c r="S776" s="515"/>
      <c r="T776" s="515"/>
      <c r="U776" s="515"/>
      <c r="V776" s="515"/>
      <c r="W776" s="418"/>
      <c r="X776" s="419"/>
      <c r="Y776" s="421"/>
      <c r="Z776" s="158" t="str">
        <f>IFERROR(VLOOKUP(Y776,【参考】数式用!$A$3:$B$58, 2, FALSE), "")</f>
        <v/>
      </c>
      <c r="AA776" s="159"/>
      <c r="AC776" s="129" t="e">
        <f>VLOOKUP(Y776,【参考】数式用!$A$3:$O$58,15,FALSE)</f>
        <v>#N/A</v>
      </c>
    </row>
    <row r="777" spans="1:29" ht="33.950000000000003" customHeight="1">
      <c r="A777" s="133"/>
      <c r="B777" s="486">
        <f t="shared" si="11"/>
        <v>733</v>
      </c>
      <c r="C777" s="509"/>
      <c r="D777" s="510"/>
      <c r="E777" s="510"/>
      <c r="F777" s="510"/>
      <c r="G777" s="510"/>
      <c r="H777" s="510"/>
      <c r="I777" s="510"/>
      <c r="J777" s="510"/>
      <c r="K777" s="510"/>
      <c r="L777" s="511"/>
      <c r="M777" s="512"/>
      <c r="N777" s="513"/>
      <c r="O777" s="513"/>
      <c r="P777" s="513"/>
      <c r="Q777" s="514"/>
      <c r="R777" s="515"/>
      <c r="S777" s="515"/>
      <c r="T777" s="515"/>
      <c r="U777" s="515"/>
      <c r="V777" s="515"/>
      <c r="W777" s="418"/>
      <c r="X777" s="419"/>
      <c r="Y777" s="421"/>
      <c r="Z777" s="158" t="str">
        <f>IFERROR(VLOOKUP(Y777,【参考】数式用!$A$3:$B$58, 2, FALSE), "")</f>
        <v/>
      </c>
      <c r="AA777" s="159"/>
      <c r="AC777" s="129" t="e">
        <f>VLOOKUP(Y777,【参考】数式用!$A$3:$O$58,15,FALSE)</f>
        <v>#N/A</v>
      </c>
    </row>
    <row r="778" spans="1:29" ht="33.950000000000003" customHeight="1">
      <c r="A778" s="133"/>
      <c r="B778" s="486">
        <f t="shared" si="11"/>
        <v>734</v>
      </c>
      <c r="C778" s="509"/>
      <c r="D778" s="510"/>
      <c r="E778" s="510"/>
      <c r="F778" s="510"/>
      <c r="G778" s="510"/>
      <c r="H778" s="510"/>
      <c r="I778" s="510"/>
      <c r="J778" s="510"/>
      <c r="K778" s="510"/>
      <c r="L778" s="511"/>
      <c r="M778" s="512"/>
      <c r="N778" s="513"/>
      <c r="O778" s="513"/>
      <c r="P778" s="513"/>
      <c r="Q778" s="514"/>
      <c r="R778" s="515"/>
      <c r="S778" s="515"/>
      <c r="T778" s="515"/>
      <c r="U778" s="515"/>
      <c r="V778" s="515"/>
      <c r="W778" s="418"/>
      <c r="X778" s="419"/>
      <c r="Y778" s="421"/>
      <c r="Z778" s="158" t="str">
        <f>IFERROR(VLOOKUP(Y778,【参考】数式用!$A$3:$B$58, 2, FALSE), "")</f>
        <v/>
      </c>
      <c r="AA778" s="159"/>
      <c r="AC778" s="129" t="e">
        <f>VLOOKUP(Y778,【参考】数式用!$A$3:$O$58,15,FALSE)</f>
        <v>#N/A</v>
      </c>
    </row>
    <row r="779" spans="1:29" ht="33.950000000000003" customHeight="1">
      <c r="A779" s="133"/>
      <c r="B779" s="486">
        <f t="shared" si="11"/>
        <v>735</v>
      </c>
      <c r="C779" s="509"/>
      <c r="D779" s="510"/>
      <c r="E779" s="510"/>
      <c r="F779" s="510"/>
      <c r="G779" s="510"/>
      <c r="H779" s="510"/>
      <c r="I779" s="510"/>
      <c r="J779" s="510"/>
      <c r="K779" s="510"/>
      <c r="L779" s="511"/>
      <c r="M779" s="512"/>
      <c r="N779" s="513"/>
      <c r="O779" s="513"/>
      <c r="P779" s="513"/>
      <c r="Q779" s="514"/>
      <c r="R779" s="515"/>
      <c r="S779" s="515"/>
      <c r="T779" s="515"/>
      <c r="U779" s="515"/>
      <c r="V779" s="515"/>
      <c r="W779" s="418"/>
      <c r="X779" s="419"/>
      <c r="Y779" s="421"/>
      <c r="Z779" s="158" t="str">
        <f>IFERROR(VLOOKUP(Y779,【参考】数式用!$A$3:$B$58, 2, FALSE), "")</f>
        <v/>
      </c>
      <c r="AA779" s="159"/>
      <c r="AC779" s="129" t="e">
        <f>VLOOKUP(Y779,【参考】数式用!$A$3:$O$58,15,FALSE)</f>
        <v>#N/A</v>
      </c>
    </row>
    <row r="780" spans="1:29" ht="33.950000000000003" customHeight="1">
      <c r="A780" s="133"/>
      <c r="B780" s="486">
        <f t="shared" si="11"/>
        <v>736</v>
      </c>
      <c r="C780" s="509"/>
      <c r="D780" s="510"/>
      <c r="E780" s="510"/>
      <c r="F780" s="510"/>
      <c r="G780" s="510"/>
      <c r="H780" s="510"/>
      <c r="I780" s="510"/>
      <c r="J780" s="510"/>
      <c r="K780" s="510"/>
      <c r="L780" s="511"/>
      <c r="M780" s="512"/>
      <c r="N780" s="513"/>
      <c r="O780" s="513"/>
      <c r="P780" s="513"/>
      <c r="Q780" s="514"/>
      <c r="R780" s="515"/>
      <c r="S780" s="515"/>
      <c r="T780" s="515"/>
      <c r="U780" s="515"/>
      <c r="V780" s="515"/>
      <c r="W780" s="418"/>
      <c r="X780" s="419"/>
      <c r="Y780" s="421"/>
      <c r="Z780" s="158" t="str">
        <f>IFERROR(VLOOKUP(Y780,【参考】数式用!$A$3:$B$58, 2, FALSE), "")</f>
        <v/>
      </c>
      <c r="AA780" s="159"/>
      <c r="AC780" s="129" t="e">
        <f>VLOOKUP(Y780,【参考】数式用!$A$3:$O$58,15,FALSE)</f>
        <v>#N/A</v>
      </c>
    </row>
    <row r="781" spans="1:29" ht="33.950000000000003" customHeight="1">
      <c r="A781" s="133"/>
      <c r="B781" s="486">
        <f t="shared" si="11"/>
        <v>737</v>
      </c>
      <c r="C781" s="509"/>
      <c r="D781" s="510"/>
      <c r="E781" s="510"/>
      <c r="F781" s="510"/>
      <c r="G781" s="510"/>
      <c r="H781" s="510"/>
      <c r="I781" s="510"/>
      <c r="J781" s="510"/>
      <c r="K781" s="510"/>
      <c r="L781" s="511"/>
      <c r="M781" s="512"/>
      <c r="N781" s="513"/>
      <c r="O781" s="513"/>
      <c r="P781" s="513"/>
      <c r="Q781" s="514"/>
      <c r="R781" s="515"/>
      <c r="S781" s="515"/>
      <c r="T781" s="515"/>
      <c r="U781" s="515"/>
      <c r="V781" s="515"/>
      <c r="W781" s="418"/>
      <c r="X781" s="419"/>
      <c r="Y781" s="421"/>
      <c r="Z781" s="158" t="str">
        <f>IFERROR(VLOOKUP(Y781,【参考】数式用!$A$3:$B$58, 2, FALSE), "")</f>
        <v/>
      </c>
      <c r="AA781" s="159"/>
      <c r="AC781" s="129" t="e">
        <f>VLOOKUP(Y781,【参考】数式用!$A$3:$O$58,15,FALSE)</f>
        <v>#N/A</v>
      </c>
    </row>
    <row r="782" spans="1:29" ht="33.950000000000003" customHeight="1">
      <c r="A782" s="133"/>
      <c r="B782" s="486">
        <f t="shared" si="11"/>
        <v>738</v>
      </c>
      <c r="C782" s="509"/>
      <c r="D782" s="510"/>
      <c r="E782" s="510"/>
      <c r="F782" s="510"/>
      <c r="G782" s="510"/>
      <c r="H782" s="510"/>
      <c r="I782" s="510"/>
      <c r="J782" s="510"/>
      <c r="K782" s="510"/>
      <c r="L782" s="511"/>
      <c r="M782" s="512"/>
      <c r="N782" s="513"/>
      <c r="O782" s="513"/>
      <c r="P782" s="513"/>
      <c r="Q782" s="514"/>
      <c r="R782" s="515"/>
      <c r="S782" s="515"/>
      <c r="T782" s="515"/>
      <c r="U782" s="515"/>
      <c r="V782" s="515"/>
      <c r="W782" s="418"/>
      <c r="X782" s="419"/>
      <c r="Y782" s="421"/>
      <c r="Z782" s="158" t="str">
        <f>IFERROR(VLOOKUP(Y782,【参考】数式用!$A$3:$B$58, 2, FALSE), "")</f>
        <v/>
      </c>
      <c r="AA782" s="159"/>
      <c r="AC782" s="129" t="e">
        <f>VLOOKUP(Y782,【参考】数式用!$A$3:$O$58,15,FALSE)</f>
        <v>#N/A</v>
      </c>
    </row>
    <row r="783" spans="1:29" ht="33.950000000000003" customHeight="1">
      <c r="A783" s="133"/>
      <c r="B783" s="486">
        <f t="shared" si="11"/>
        <v>739</v>
      </c>
      <c r="C783" s="509"/>
      <c r="D783" s="510"/>
      <c r="E783" s="510"/>
      <c r="F783" s="510"/>
      <c r="G783" s="510"/>
      <c r="H783" s="510"/>
      <c r="I783" s="510"/>
      <c r="J783" s="510"/>
      <c r="K783" s="510"/>
      <c r="L783" s="511"/>
      <c r="M783" s="512"/>
      <c r="N783" s="513"/>
      <c r="O783" s="513"/>
      <c r="P783" s="513"/>
      <c r="Q783" s="514"/>
      <c r="R783" s="515"/>
      <c r="S783" s="515"/>
      <c r="T783" s="515"/>
      <c r="U783" s="515"/>
      <c r="V783" s="515"/>
      <c r="W783" s="418"/>
      <c r="X783" s="419"/>
      <c r="Y783" s="421"/>
      <c r="Z783" s="158" t="str">
        <f>IFERROR(VLOOKUP(Y783,【参考】数式用!$A$3:$B$58, 2, FALSE), "")</f>
        <v/>
      </c>
      <c r="AA783" s="159"/>
      <c r="AC783" s="129" t="e">
        <f>VLOOKUP(Y783,【参考】数式用!$A$3:$O$58,15,FALSE)</f>
        <v>#N/A</v>
      </c>
    </row>
    <row r="784" spans="1:29" ht="33.950000000000003" customHeight="1">
      <c r="A784" s="133"/>
      <c r="B784" s="486">
        <f t="shared" si="11"/>
        <v>740</v>
      </c>
      <c r="C784" s="509"/>
      <c r="D784" s="510"/>
      <c r="E784" s="510"/>
      <c r="F784" s="510"/>
      <c r="G784" s="510"/>
      <c r="H784" s="510"/>
      <c r="I784" s="510"/>
      <c r="J784" s="510"/>
      <c r="K784" s="510"/>
      <c r="L784" s="511"/>
      <c r="M784" s="512"/>
      <c r="N784" s="513"/>
      <c r="O784" s="513"/>
      <c r="P784" s="513"/>
      <c r="Q784" s="514"/>
      <c r="R784" s="515"/>
      <c r="S784" s="515"/>
      <c r="T784" s="515"/>
      <c r="U784" s="515"/>
      <c r="V784" s="515"/>
      <c r="W784" s="418"/>
      <c r="X784" s="419"/>
      <c r="Y784" s="421"/>
      <c r="Z784" s="158" t="str">
        <f>IFERROR(VLOOKUP(Y784,【参考】数式用!$A$3:$B$58, 2, FALSE), "")</f>
        <v/>
      </c>
      <c r="AA784" s="159"/>
      <c r="AC784" s="129" t="e">
        <f>VLOOKUP(Y784,【参考】数式用!$A$3:$O$58,15,FALSE)</f>
        <v>#N/A</v>
      </c>
    </row>
    <row r="785" spans="1:29" ht="33.950000000000003" customHeight="1">
      <c r="A785" s="133"/>
      <c r="B785" s="486">
        <f t="shared" si="11"/>
        <v>741</v>
      </c>
      <c r="C785" s="509"/>
      <c r="D785" s="510"/>
      <c r="E785" s="510"/>
      <c r="F785" s="510"/>
      <c r="G785" s="510"/>
      <c r="H785" s="510"/>
      <c r="I785" s="510"/>
      <c r="J785" s="510"/>
      <c r="K785" s="510"/>
      <c r="L785" s="511"/>
      <c r="M785" s="512"/>
      <c r="N785" s="513"/>
      <c r="O785" s="513"/>
      <c r="P785" s="513"/>
      <c r="Q785" s="514"/>
      <c r="R785" s="515"/>
      <c r="S785" s="515"/>
      <c r="T785" s="515"/>
      <c r="U785" s="515"/>
      <c r="V785" s="515"/>
      <c r="W785" s="418"/>
      <c r="X785" s="419"/>
      <c r="Y785" s="421"/>
      <c r="Z785" s="158" t="str">
        <f>IFERROR(VLOOKUP(Y785,【参考】数式用!$A$3:$B$58, 2, FALSE), "")</f>
        <v/>
      </c>
      <c r="AA785" s="159"/>
      <c r="AC785" s="129" t="e">
        <f>VLOOKUP(Y785,【参考】数式用!$A$3:$O$58,15,FALSE)</f>
        <v>#N/A</v>
      </c>
    </row>
    <row r="786" spans="1:29" ht="33.950000000000003" customHeight="1">
      <c r="A786" s="133"/>
      <c r="B786" s="486">
        <f t="shared" si="11"/>
        <v>742</v>
      </c>
      <c r="C786" s="509"/>
      <c r="D786" s="510"/>
      <c r="E786" s="510"/>
      <c r="F786" s="510"/>
      <c r="G786" s="510"/>
      <c r="H786" s="510"/>
      <c r="I786" s="510"/>
      <c r="J786" s="510"/>
      <c r="K786" s="510"/>
      <c r="L786" s="511"/>
      <c r="M786" s="512"/>
      <c r="N786" s="513"/>
      <c r="O786" s="513"/>
      <c r="P786" s="513"/>
      <c r="Q786" s="514"/>
      <c r="R786" s="515"/>
      <c r="S786" s="515"/>
      <c r="T786" s="515"/>
      <c r="U786" s="515"/>
      <c r="V786" s="515"/>
      <c r="W786" s="418"/>
      <c r="X786" s="419"/>
      <c r="Y786" s="421"/>
      <c r="Z786" s="158" t="str">
        <f>IFERROR(VLOOKUP(Y786,【参考】数式用!$A$3:$B$58, 2, FALSE), "")</f>
        <v/>
      </c>
      <c r="AA786" s="159"/>
      <c r="AC786" s="129" t="e">
        <f>VLOOKUP(Y786,【参考】数式用!$A$3:$O$58,15,FALSE)</f>
        <v>#N/A</v>
      </c>
    </row>
    <row r="787" spans="1:29" ht="33.950000000000003" customHeight="1">
      <c r="A787" s="133"/>
      <c r="B787" s="486">
        <f t="shared" si="11"/>
        <v>743</v>
      </c>
      <c r="C787" s="509"/>
      <c r="D787" s="510"/>
      <c r="E787" s="510"/>
      <c r="F787" s="510"/>
      <c r="G787" s="510"/>
      <c r="H787" s="510"/>
      <c r="I787" s="510"/>
      <c r="J787" s="510"/>
      <c r="K787" s="510"/>
      <c r="L787" s="511"/>
      <c r="M787" s="512"/>
      <c r="N787" s="513"/>
      <c r="O787" s="513"/>
      <c r="P787" s="513"/>
      <c r="Q787" s="514"/>
      <c r="R787" s="515"/>
      <c r="S787" s="515"/>
      <c r="T787" s="515"/>
      <c r="U787" s="515"/>
      <c r="V787" s="515"/>
      <c r="W787" s="418"/>
      <c r="X787" s="419"/>
      <c r="Y787" s="421"/>
      <c r="Z787" s="158" t="str">
        <f>IFERROR(VLOOKUP(Y787,【参考】数式用!$A$3:$B$58, 2, FALSE), "")</f>
        <v/>
      </c>
      <c r="AA787" s="159"/>
      <c r="AC787" s="129" t="e">
        <f>VLOOKUP(Y787,【参考】数式用!$A$3:$O$58,15,FALSE)</f>
        <v>#N/A</v>
      </c>
    </row>
    <row r="788" spans="1:29" ht="33.950000000000003" customHeight="1">
      <c r="A788" s="133"/>
      <c r="B788" s="486">
        <f t="shared" si="11"/>
        <v>744</v>
      </c>
      <c r="C788" s="509"/>
      <c r="D788" s="510"/>
      <c r="E788" s="510"/>
      <c r="F788" s="510"/>
      <c r="G788" s="510"/>
      <c r="H788" s="510"/>
      <c r="I788" s="510"/>
      <c r="J788" s="510"/>
      <c r="K788" s="510"/>
      <c r="L788" s="511"/>
      <c r="M788" s="512"/>
      <c r="N788" s="513"/>
      <c r="O788" s="513"/>
      <c r="P788" s="513"/>
      <c r="Q788" s="514"/>
      <c r="R788" s="515"/>
      <c r="S788" s="515"/>
      <c r="T788" s="515"/>
      <c r="U788" s="515"/>
      <c r="V788" s="515"/>
      <c r="W788" s="418"/>
      <c r="X788" s="419"/>
      <c r="Y788" s="421"/>
      <c r="Z788" s="158" t="str">
        <f>IFERROR(VLOOKUP(Y788,【参考】数式用!$A$3:$B$58, 2, FALSE), "")</f>
        <v/>
      </c>
      <c r="AA788" s="159"/>
      <c r="AC788" s="129" t="e">
        <f>VLOOKUP(Y788,【参考】数式用!$A$3:$O$58,15,FALSE)</f>
        <v>#N/A</v>
      </c>
    </row>
    <row r="789" spans="1:29" ht="33.950000000000003" customHeight="1">
      <c r="A789" s="133"/>
      <c r="B789" s="486">
        <f t="shared" si="11"/>
        <v>745</v>
      </c>
      <c r="C789" s="509"/>
      <c r="D789" s="510"/>
      <c r="E789" s="510"/>
      <c r="F789" s="510"/>
      <c r="G789" s="510"/>
      <c r="H789" s="510"/>
      <c r="I789" s="510"/>
      <c r="J789" s="510"/>
      <c r="K789" s="510"/>
      <c r="L789" s="511"/>
      <c r="M789" s="512"/>
      <c r="N789" s="513"/>
      <c r="O789" s="513"/>
      <c r="P789" s="513"/>
      <c r="Q789" s="514"/>
      <c r="R789" s="515"/>
      <c r="S789" s="515"/>
      <c r="T789" s="515"/>
      <c r="U789" s="515"/>
      <c r="V789" s="515"/>
      <c r="W789" s="418"/>
      <c r="X789" s="419"/>
      <c r="Y789" s="421"/>
      <c r="Z789" s="158" t="str">
        <f>IFERROR(VLOOKUP(Y789,【参考】数式用!$A$3:$B$58, 2, FALSE), "")</f>
        <v/>
      </c>
      <c r="AA789" s="159"/>
      <c r="AC789" s="129" t="e">
        <f>VLOOKUP(Y789,【参考】数式用!$A$3:$O$58,15,FALSE)</f>
        <v>#N/A</v>
      </c>
    </row>
    <row r="790" spans="1:29" ht="33.950000000000003" customHeight="1">
      <c r="A790" s="133"/>
      <c r="B790" s="486">
        <f t="shared" si="11"/>
        <v>746</v>
      </c>
      <c r="C790" s="509"/>
      <c r="D790" s="510"/>
      <c r="E790" s="510"/>
      <c r="F790" s="510"/>
      <c r="G790" s="510"/>
      <c r="H790" s="510"/>
      <c r="I790" s="510"/>
      <c r="J790" s="510"/>
      <c r="K790" s="510"/>
      <c r="L790" s="511"/>
      <c r="M790" s="512"/>
      <c r="N790" s="513"/>
      <c r="O790" s="513"/>
      <c r="P790" s="513"/>
      <c r="Q790" s="514"/>
      <c r="R790" s="515"/>
      <c r="S790" s="515"/>
      <c r="T790" s="515"/>
      <c r="U790" s="515"/>
      <c r="V790" s="515"/>
      <c r="W790" s="418"/>
      <c r="X790" s="419"/>
      <c r="Y790" s="421"/>
      <c r="Z790" s="158" t="str">
        <f>IFERROR(VLOOKUP(Y790,【参考】数式用!$A$3:$B$58, 2, FALSE), "")</f>
        <v/>
      </c>
      <c r="AA790" s="159"/>
      <c r="AC790" s="129" t="e">
        <f>VLOOKUP(Y790,【参考】数式用!$A$3:$O$58,15,FALSE)</f>
        <v>#N/A</v>
      </c>
    </row>
    <row r="791" spans="1:29" ht="33.950000000000003" customHeight="1">
      <c r="A791" s="133"/>
      <c r="B791" s="486">
        <f t="shared" si="11"/>
        <v>747</v>
      </c>
      <c r="C791" s="509"/>
      <c r="D791" s="510"/>
      <c r="E791" s="510"/>
      <c r="F791" s="510"/>
      <c r="G791" s="510"/>
      <c r="H791" s="510"/>
      <c r="I791" s="510"/>
      <c r="J791" s="510"/>
      <c r="K791" s="510"/>
      <c r="L791" s="511"/>
      <c r="M791" s="512"/>
      <c r="N791" s="513"/>
      <c r="O791" s="513"/>
      <c r="P791" s="513"/>
      <c r="Q791" s="514"/>
      <c r="R791" s="515"/>
      <c r="S791" s="515"/>
      <c r="T791" s="515"/>
      <c r="U791" s="515"/>
      <c r="V791" s="515"/>
      <c r="W791" s="418"/>
      <c r="X791" s="419"/>
      <c r="Y791" s="421"/>
      <c r="Z791" s="158" t="str">
        <f>IFERROR(VLOOKUP(Y791,【参考】数式用!$A$3:$B$58, 2, FALSE), "")</f>
        <v/>
      </c>
      <c r="AA791" s="159"/>
      <c r="AC791" s="129" t="e">
        <f>VLOOKUP(Y791,【参考】数式用!$A$3:$O$58,15,FALSE)</f>
        <v>#N/A</v>
      </c>
    </row>
    <row r="792" spans="1:29" ht="33.950000000000003" customHeight="1">
      <c r="A792" s="133"/>
      <c r="B792" s="486">
        <f t="shared" si="11"/>
        <v>748</v>
      </c>
      <c r="C792" s="509"/>
      <c r="D792" s="510"/>
      <c r="E792" s="510"/>
      <c r="F792" s="510"/>
      <c r="G792" s="510"/>
      <c r="H792" s="510"/>
      <c r="I792" s="510"/>
      <c r="J792" s="510"/>
      <c r="K792" s="510"/>
      <c r="L792" s="511"/>
      <c r="M792" s="512"/>
      <c r="N792" s="513"/>
      <c r="O792" s="513"/>
      <c r="P792" s="513"/>
      <c r="Q792" s="514"/>
      <c r="R792" s="515"/>
      <c r="S792" s="515"/>
      <c r="T792" s="515"/>
      <c r="U792" s="515"/>
      <c r="V792" s="515"/>
      <c r="W792" s="418"/>
      <c r="X792" s="419"/>
      <c r="Y792" s="421"/>
      <c r="Z792" s="158" t="str">
        <f>IFERROR(VLOOKUP(Y792,【参考】数式用!$A$3:$B$58, 2, FALSE), "")</f>
        <v/>
      </c>
      <c r="AA792" s="159"/>
      <c r="AC792" s="129" t="e">
        <f>VLOOKUP(Y792,【参考】数式用!$A$3:$O$58,15,FALSE)</f>
        <v>#N/A</v>
      </c>
    </row>
    <row r="793" spans="1:29" ht="33.950000000000003" customHeight="1">
      <c r="A793" s="133"/>
      <c r="B793" s="486">
        <f t="shared" si="11"/>
        <v>749</v>
      </c>
      <c r="C793" s="509"/>
      <c r="D793" s="510"/>
      <c r="E793" s="510"/>
      <c r="F793" s="510"/>
      <c r="G793" s="510"/>
      <c r="H793" s="510"/>
      <c r="I793" s="510"/>
      <c r="J793" s="510"/>
      <c r="K793" s="510"/>
      <c r="L793" s="511"/>
      <c r="M793" s="512"/>
      <c r="N793" s="513"/>
      <c r="O793" s="513"/>
      <c r="P793" s="513"/>
      <c r="Q793" s="514"/>
      <c r="R793" s="515"/>
      <c r="S793" s="515"/>
      <c r="T793" s="515"/>
      <c r="U793" s="515"/>
      <c r="V793" s="515"/>
      <c r="W793" s="418"/>
      <c r="X793" s="419"/>
      <c r="Y793" s="421"/>
      <c r="Z793" s="158" t="str">
        <f>IFERROR(VLOOKUP(Y793,【参考】数式用!$A$3:$B$58, 2, FALSE), "")</f>
        <v/>
      </c>
      <c r="AA793" s="159"/>
      <c r="AC793" s="129" t="e">
        <f>VLOOKUP(Y793,【参考】数式用!$A$3:$O$58,15,FALSE)</f>
        <v>#N/A</v>
      </c>
    </row>
    <row r="794" spans="1:29" ht="33.950000000000003" customHeight="1">
      <c r="A794" s="133"/>
      <c r="B794" s="486">
        <f t="shared" si="11"/>
        <v>750</v>
      </c>
      <c r="C794" s="509"/>
      <c r="D794" s="510"/>
      <c r="E794" s="510"/>
      <c r="F794" s="510"/>
      <c r="G794" s="510"/>
      <c r="H794" s="510"/>
      <c r="I794" s="510"/>
      <c r="J794" s="510"/>
      <c r="K794" s="510"/>
      <c r="L794" s="511"/>
      <c r="M794" s="512"/>
      <c r="N794" s="513"/>
      <c r="O794" s="513"/>
      <c r="P794" s="513"/>
      <c r="Q794" s="514"/>
      <c r="R794" s="515"/>
      <c r="S794" s="515"/>
      <c r="T794" s="515"/>
      <c r="U794" s="515"/>
      <c r="V794" s="515"/>
      <c r="W794" s="418"/>
      <c r="X794" s="419"/>
      <c r="Y794" s="421"/>
      <c r="Z794" s="158" t="str">
        <f>IFERROR(VLOOKUP(Y794,【参考】数式用!$A$3:$B$58, 2, FALSE), "")</f>
        <v/>
      </c>
      <c r="AA794" s="159"/>
      <c r="AC794" s="129" t="e">
        <f>VLOOKUP(Y794,【参考】数式用!$A$3:$O$58,15,FALSE)</f>
        <v>#N/A</v>
      </c>
    </row>
    <row r="795" spans="1:29" ht="33.950000000000003" customHeight="1">
      <c r="A795" s="133"/>
      <c r="B795" s="486">
        <f t="shared" si="11"/>
        <v>751</v>
      </c>
      <c r="C795" s="509"/>
      <c r="D795" s="510"/>
      <c r="E795" s="510"/>
      <c r="F795" s="510"/>
      <c r="G795" s="510"/>
      <c r="H795" s="510"/>
      <c r="I795" s="510"/>
      <c r="J795" s="510"/>
      <c r="K795" s="510"/>
      <c r="L795" s="511"/>
      <c r="M795" s="512"/>
      <c r="N795" s="513"/>
      <c r="O795" s="513"/>
      <c r="P795" s="513"/>
      <c r="Q795" s="514"/>
      <c r="R795" s="515"/>
      <c r="S795" s="515"/>
      <c r="T795" s="515"/>
      <c r="U795" s="515"/>
      <c r="V795" s="515"/>
      <c r="W795" s="418"/>
      <c r="X795" s="419"/>
      <c r="Y795" s="421"/>
      <c r="Z795" s="158" t="str">
        <f>IFERROR(VLOOKUP(Y795,【参考】数式用!$A$3:$B$58, 2, FALSE), "")</f>
        <v/>
      </c>
      <c r="AA795" s="159"/>
      <c r="AC795" s="129" t="e">
        <f>VLOOKUP(Y795,【参考】数式用!$A$3:$O$58,15,FALSE)</f>
        <v>#N/A</v>
      </c>
    </row>
    <row r="796" spans="1:29" ht="33.950000000000003" customHeight="1">
      <c r="A796" s="133"/>
      <c r="B796" s="486">
        <f t="shared" si="11"/>
        <v>752</v>
      </c>
      <c r="C796" s="509"/>
      <c r="D796" s="510"/>
      <c r="E796" s="510"/>
      <c r="F796" s="510"/>
      <c r="G796" s="510"/>
      <c r="H796" s="510"/>
      <c r="I796" s="510"/>
      <c r="J796" s="510"/>
      <c r="K796" s="510"/>
      <c r="L796" s="511"/>
      <c r="M796" s="512"/>
      <c r="N796" s="513"/>
      <c r="O796" s="513"/>
      <c r="P796" s="513"/>
      <c r="Q796" s="514"/>
      <c r="R796" s="515"/>
      <c r="S796" s="515"/>
      <c r="T796" s="515"/>
      <c r="U796" s="515"/>
      <c r="V796" s="515"/>
      <c r="W796" s="418"/>
      <c r="X796" s="419"/>
      <c r="Y796" s="421"/>
      <c r="Z796" s="158" t="str">
        <f>IFERROR(VLOOKUP(Y796,【参考】数式用!$A$3:$B$58, 2, FALSE), "")</f>
        <v/>
      </c>
      <c r="AA796" s="159"/>
      <c r="AC796" s="129" t="e">
        <f>VLOOKUP(Y796,【参考】数式用!$A$3:$O$58,15,FALSE)</f>
        <v>#N/A</v>
      </c>
    </row>
    <row r="797" spans="1:29" ht="33.950000000000003" customHeight="1">
      <c r="A797" s="133"/>
      <c r="B797" s="486">
        <f t="shared" si="11"/>
        <v>753</v>
      </c>
      <c r="C797" s="509"/>
      <c r="D797" s="510"/>
      <c r="E797" s="510"/>
      <c r="F797" s="510"/>
      <c r="G797" s="510"/>
      <c r="H797" s="510"/>
      <c r="I797" s="510"/>
      <c r="J797" s="510"/>
      <c r="K797" s="510"/>
      <c r="L797" s="511"/>
      <c r="M797" s="512"/>
      <c r="N797" s="513"/>
      <c r="O797" s="513"/>
      <c r="P797" s="513"/>
      <c r="Q797" s="514"/>
      <c r="R797" s="515"/>
      <c r="S797" s="515"/>
      <c r="T797" s="515"/>
      <c r="U797" s="515"/>
      <c r="V797" s="515"/>
      <c r="W797" s="418"/>
      <c r="X797" s="419"/>
      <c r="Y797" s="421"/>
      <c r="Z797" s="158" t="str">
        <f>IFERROR(VLOOKUP(Y797,【参考】数式用!$A$3:$B$58, 2, FALSE), "")</f>
        <v/>
      </c>
      <c r="AA797" s="159"/>
      <c r="AC797" s="129" t="e">
        <f>VLOOKUP(Y797,【参考】数式用!$A$3:$O$58,15,FALSE)</f>
        <v>#N/A</v>
      </c>
    </row>
    <row r="798" spans="1:29" ht="33.950000000000003" customHeight="1">
      <c r="A798" s="133"/>
      <c r="B798" s="486">
        <f t="shared" si="11"/>
        <v>754</v>
      </c>
      <c r="C798" s="509"/>
      <c r="D798" s="510"/>
      <c r="E798" s="510"/>
      <c r="F798" s="510"/>
      <c r="G798" s="510"/>
      <c r="H798" s="510"/>
      <c r="I798" s="510"/>
      <c r="J798" s="510"/>
      <c r="K798" s="510"/>
      <c r="L798" s="511"/>
      <c r="M798" s="512"/>
      <c r="N798" s="513"/>
      <c r="O798" s="513"/>
      <c r="P798" s="513"/>
      <c r="Q798" s="514"/>
      <c r="R798" s="515"/>
      <c r="S798" s="515"/>
      <c r="T798" s="515"/>
      <c r="U798" s="515"/>
      <c r="V798" s="515"/>
      <c r="W798" s="418"/>
      <c r="X798" s="419"/>
      <c r="Y798" s="421"/>
      <c r="Z798" s="158" t="str">
        <f>IFERROR(VLOOKUP(Y798,【参考】数式用!$A$3:$B$58, 2, FALSE), "")</f>
        <v/>
      </c>
      <c r="AA798" s="159"/>
      <c r="AC798" s="129" t="e">
        <f>VLOOKUP(Y798,【参考】数式用!$A$3:$O$58,15,FALSE)</f>
        <v>#N/A</v>
      </c>
    </row>
    <row r="799" spans="1:29" ht="33.950000000000003" customHeight="1">
      <c r="A799" s="133"/>
      <c r="B799" s="486">
        <f t="shared" si="11"/>
        <v>755</v>
      </c>
      <c r="C799" s="509"/>
      <c r="D799" s="510"/>
      <c r="E799" s="510"/>
      <c r="F799" s="510"/>
      <c r="G799" s="510"/>
      <c r="H799" s="510"/>
      <c r="I799" s="510"/>
      <c r="J799" s="510"/>
      <c r="K799" s="510"/>
      <c r="L799" s="511"/>
      <c r="M799" s="512"/>
      <c r="N799" s="513"/>
      <c r="O799" s="513"/>
      <c r="P799" s="513"/>
      <c r="Q799" s="514"/>
      <c r="R799" s="515"/>
      <c r="S799" s="515"/>
      <c r="T799" s="515"/>
      <c r="U799" s="515"/>
      <c r="V799" s="515"/>
      <c r="W799" s="418"/>
      <c r="X799" s="419"/>
      <c r="Y799" s="421"/>
      <c r="Z799" s="158" t="str">
        <f>IFERROR(VLOOKUP(Y799,【参考】数式用!$A$3:$B$58, 2, FALSE), "")</f>
        <v/>
      </c>
      <c r="AA799" s="159"/>
      <c r="AC799" s="129" t="e">
        <f>VLOOKUP(Y799,【参考】数式用!$A$3:$O$58,15,FALSE)</f>
        <v>#N/A</v>
      </c>
    </row>
    <row r="800" spans="1:29" ht="33.950000000000003" customHeight="1">
      <c r="A800" s="133"/>
      <c r="B800" s="486">
        <f t="shared" si="11"/>
        <v>756</v>
      </c>
      <c r="C800" s="509"/>
      <c r="D800" s="510"/>
      <c r="E800" s="510"/>
      <c r="F800" s="510"/>
      <c r="G800" s="510"/>
      <c r="H800" s="510"/>
      <c r="I800" s="510"/>
      <c r="J800" s="510"/>
      <c r="K800" s="510"/>
      <c r="L800" s="511"/>
      <c r="M800" s="512"/>
      <c r="N800" s="513"/>
      <c r="O800" s="513"/>
      <c r="P800" s="513"/>
      <c r="Q800" s="514"/>
      <c r="R800" s="515"/>
      <c r="S800" s="515"/>
      <c r="T800" s="515"/>
      <c r="U800" s="515"/>
      <c r="V800" s="515"/>
      <c r="W800" s="418"/>
      <c r="X800" s="419"/>
      <c r="Y800" s="421"/>
      <c r="Z800" s="158" t="str">
        <f>IFERROR(VLOOKUP(Y800,【参考】数式用!$A$3:$B$58, 2, FALSE), "")</f>
        <v/>
      </c>
      <c r="AA800" s="159"/>
      <c r="AC800" s="129" t="e">
        <f>VLOOKUP(Y800,【参考】数式用!$A$3:$O$58,15,FALSE)</f>
        <v>#N/A</v>
      </c>
    </row>
    <row r="801" spans="1:29" ht="33.950000000000003" customHeight="1">
      <c r="A801" s="133"/>
      <c r="B801" s="486">
        <f t="shared" si="11"/>
        <v>757</v>
      </c>
      <c r="C801" s="509"/>
      <c r="D801" s="510"/>
      <c r="E801" s="510"/>
      <c r="F801" s="510"/>
      <c r="G801" s="510"/>
      <c r="H801" s="510"/>
      <c r="I801" s="510"/>
      <c r="J801" s="510"/>
      <c r="K801" s="510"/>
      <c r="L801" s="511"/>
      <c r="M801" s="512"/>
      <c r="N801" s="513"/>
      <c r="O801" s="513"/>
      <c r="P801" s="513"/>
      <c r="Q801" s="514"/>
      <c r="R801" s="515"/>
      <c r="S801" s="515"/>
      <c r="T801" s="515"/>
      <c r="U801" s="515"/>
      <c r="V801" s="515"/>
      <c r="W801" s="418"/>
      <c r="X801" s="419"/>
      <c r="Y801" s="421"/>
      <c r="Z801" s="158" t="str">
        <f>IFERROR(VLOOKUP(Y801,【参考】数式用!$A$3:$B$58, 2, FALSE), "")</f>
        <v/>
      </c>
      <c r="AA801" s="159"/>
      <c r="AC801" s="129" t="e">
        <f>VLOOKUP(Y801,【参考】数式用!$A$3:$O$58,15,FALSE)</f>
        <v>#N/A</v>
      </c>
    </row>
    <row r="802" spans="1:29" ht="33.950000000000003" customHeight="1">
      <c r="A802" s="133"/>
      <c r="B802" s="486">
        <f t="shared" si="11"/>
        <v>758</v>
      </c>
      <c r="C802" s="509"/>
      <c r="D802" s="510"/>
      <c r="E802" s="510"/>
      <c r="F802" s="510"/>
      <c r="G802" s="510"/>
      <c r="H802" s="510"/>
      <c r="I802" s="510"/>
      <c r="J802" s="510"/>
      <c r="K802" s="510"/>
      <c r="L802" s="511"/>
      <c r="M802" s="512"/>
      <c r="N802" s="513"/>
      <c r="O802" s="513"/>
      <c r="P802" s="513"/>
      <c r="Q802" s="514"/>
      <c r="R802" s="515"/>
      <c r="S802" s="515"/>
      <c r="T802" s="515"/>
      <c r="U802" s="515"/>
      <c r="V802" s="515"/>
      <c r="W802" s="418"/>
      <c r="X802" s="419"/>
      <c r="Y802" s="421"/>
      <c r="Z802" s="158" t="str">
        <f>IFERROR(VLOOKUP(Y802,【参考】数式用!$A$3:$B$58, 2, FALSE), "")</f>
        <v/>
      </c>
      <c r="AA802" s="159"/>
      <c r="AC802" s="129" t="e">
        <f>VLOOKUP(Y802,【参考】数式用!$A$3:$O$58,15,FALSE)</f>
        <v>#N/A</v>
      </c>
    </row>
    <row r="803" spans="1:29" ht="33.950000000000003" customHeight="1">
      <c r="A803" s="133"/>
      <c r="B803" s="486">
        <f t="shared" si="11"/>
        <v>759</v>
      </c>
      <c r="C803" s="509"/>
      <c r="D803" s="510"/>
      <c r="E803" s="510"/>
      <c r="F803" s="510"/>
      <c r="G803" s="510"/>
      <c r="H803" s="510"/>
      <c r="I803" s="510"/>
      <c r="J803" s="510"/>
      <c r="K803" s="510"/>
      <c r="L803" s="511"/>
      <c r="M803" s="512"/>
      <c r="N803" s="513"/>
      <c r="O803" s="513"/>
      <c r="P803" s="513"/>
      <c r="Q803" s="514"/>
      <c r="R803" s="515"/>
      <c r="S803" s="515"/>
      <c r="T803" s="515"/>
      <c r="U803" s="515"/>
      <c r="V803" s="515"/>
      <c r="W803" s="418"/>
      <c r="X803" s="419"/>
      <c r="Y803" s="421"/>
      <c r="Z803" s="158" t="str">
        <f>IFERROR(VLOOKUP(Y803,【参考】数式用!$A$3:$B$58, 2, FALSE), "")</f>
        <v/>
      </c>
      <c r="AA803" s="159"/>
      <c r="AC803" s="129" t="e">
        <f>VLOOKUP(Y803,【参考】数式用!$A$3:$O$58,15,FALSE)</f>
        <v>#N/A</v>
      </c>
    </row>
    <row r="804" spans="1:29" ht="33.950000000000003" customHeight="1">
      <c r="A804" s="133"/>
      <c r="B804" s="486">
        <f t="shared" si="11"/>
        <v>760</v>
      </c>
      <c r="C804" s="509"/>
      <c r="D804" s="510"/>
      <c r="E804" s="510"/>
      <c r="F804" s="510"/>
      <c r="G804" s="510"/>
      <c r="H804" s="510"/>
      <c r="I804" s="510"/>
      <c r="J804" s="510"/>
      <c r="K804" s="510"/>
      <c r="L804" s="511"/>
      <c r="M804" s="512"/>
      <c r="N804" s="513"/>
      <c r="O804" s="513"/>
      <c r="P804" s="513"/>
      <c r="Q804" s="514"/>
      <c r="R804" s="515"/>
      <c r="S804" s="515"/>
      <c r="T804" s="515"/>
      <c r="U804" s="515"/>
      <c r="V804" s="515"/>
      <c r="W804" s="418"/>
      <c r="X804" s="419"/>
      <c r="Y804" s="421"/>
      <c r="Z804" s="158" t="str">
        <f>IFERROR(VLOOKUP(Y804,【参考】数式用!$A$3:$B$58, 2, FALSE), "")</f>
        <v/>
      </c>
      <c r="AA804" s="159"/>
      <c r="AC804" s="129" t="e">
        <f>VLOOKUP(Y804,【参考】数式用!$A$3:$O$58,15,FALSE)</f>
        <v>#N/A</v>
      </c>
    </row>
    <row r="805" spans="1:29" ht="33.950000000000003" customHeight="1">
      <c r="A805" s="133"/>
      <c r="B805" s="486">
        <f t="shared" si="11"/>
        <v>761</v>
      </c>
      <c r="C805" s="509"/>
      <c r="D805" s="510"/>
      <c r="E805" s="510"/>
      <c r="F805" s="510"/>
      <c r="G805" s="510"/>
      <c r="H805" s="510"/>
      <c r="I805" s="510"/>
      <c r="J805" s="510"/>
      <c r="K805" s="510"/>
      <c r="L805" s="511"/>
      <c r="M805" s="512"/>
      <c r="N805" s="513"/>
      <c r="O805" s="513"/>
      <c r="P805" s="513"/>
      <c r="Q805" s="514"/>
      <c r="R805" s="515"/>
      <c r="S805" s="515"/>
      <c r="T805" s="515"/>
      <c r="U805" s="515"/>
      <c r="V805" s="515"/>
      <c r="W805" s="418"/>
      <c r="X805" s="419"/>
      <c r="Y805" s="421"/>
      <c r="Z805" s="158" t="str">
        <f>IFERROR(VLOOKUP(Y805,【参考】数式用!$A$3:$B$58, 2, FALSE), "")</f>
        <v/>
      </c>
      <c r="AA805" s="159"/>
      <c r="AC805" s="129" t="e">
        <f>VLOOKUP(Y805,【参考】数式用!$A$3:$O$58,15,FALSE)</f>
        <v>#N/A</v>
      </c>
    </row>
    <row r="806" spans="1:29" ht="33.950000000000003" customHeight="1">
      <c r="A806" s="133"/>
      <c r="B806" s="486">
        <f t="shared" si="11"/>
        <v>762</v>
      </c>
      <c r="C806" s="509"/>
      <c r="D806" s="510"/>
      <c r="E806" s="510"/>
      <c r="F806" s="510"/>
      <c r="G806" s="510"/>
      <c r="H806" s="510"/>
      <c r="I806" s="510"/>
      <c r="J806" s="510"/>
      <c r="K806" s="510"/>
      <c r="L806" s="511"/>
      <c r="M806" s="512"/>
      <c r="N806" s="513"/>
      <c r="O806" s="513"/>
      <c r="P806" s="513"/>
      <c r="Q806" s="514"/>
      <c r="R806" s="515"/>
      <c r="S806" s="515"/>
      <c r="T806" s="515"/>
      <c r="U806" s="515"/>
      <c r="V806" s="515"/>
      <c r="W806" s="418"/>
      <c r="X806" s="419"/>
      <c r="Y806" s="421"/>
      <c r="Z806" s="158" t="str">
        <f>IFERROR(VLOOKUP(Y806,【参考】数式用!$A$3:$B$58, 2, FALSE), "")</f>
        <v/>
      </c>
      <c r="AA806" s="159"/>
      <c r="AC806" s="129" t="e">
        <f>VLOOKUP(Y806,【参考】数式用!$A$3:$O$58,15,FALSE)</f>
        <v>#N/A</v>
      </c>
    </row>
    <row r="807" spans="1:29" ht="33.950000000000003" customHeight="1">
      <c r="A807" s="133"/>
      <c r="B807" s="486">
        <f t="shared" si="11"/>
        <v>763</v>
      </c>
      <c r="C807" s="509"/>
      <c r="D807" s="510"/>
      <c r="E807" s="510"/>
      <c r="F807" s="510"/>
      <c r="G807" s="510"/>
      <c r="H807" s="510"/>
      <c r="I807" s="510"/>
      <c r="J807" s="510"/>
      <c r="K807" s="510"/>
      <c r="L807" s="511"/>
      <c r="M807" s="512"/>
      <c r="N807" s="513"/>
      <c r="O807" s="513"/>
      <c r="P807" s="513"/>
      <c r="Q807" s="514"/>
      <c r="R807" s="515"/>
      <c r="S807" s="515"/>
      <c r="T807" s="515"/>
      <c r="U807" s="515"/>
      <c r="V807" s="515"/>
      <c r="W807" s="418"/>
      <c r="X807" s="419"/>
      <c r="Y807" s="421"/>
      <c r="Z807" s="158" t="str">
        <f>IFERROR(VLOOKUP(Y807,【参考】数式用!$A$3:$B$58, 2, FALSE), "")</f>
        <v/>
      </c>
      <c r="AA807" s="159"/>
      <c r="AC807" s="129" t="e">
        <f>VLOOKUP(Y807,【参考】数式用!$A$3:$O$58,15,FALSE)</f>
        <v>#N/A</v>
      </c>
    </row>
    <row r="808" spans="1:29" ht="33.950000000000003" customHeight="1">
      <c r="A808" s="133"/>
      <c r="B808" s="486">
        <f t="shared" si="11"/>
        <v>764</v>
      </c>
      <c r="C808" s="509"/>
      <c r="D808" s="510"/>
      <c r="E808" s="510"/>
      <c r="F808" s="510"/>
      <c r="G808" s="510"/>
      <c r="H808" s="510"/>
      <c r="I808" s="510"/>
      <c r="J808" s="510"/>
      <c r="K808" s="510"/>
      <c r="L808" s="511"/>
      <c r="M808" s="512"/>
      <c r="N808" s="513"/>
      <c r="O808" s="513"/>
      <c r="P808" s="513"/>
      <c r="Q808" s="514"/>
      <c r="R808" s="515"/>
      <c r="S808" s="515"/>
      <c r="T808" s="515"/>
      <c r="U808" s="515"/>
      <c r="V808" s="515"/>
      <c r="W808" s="418"/>
      <c r="X808" s="419"/>
      <c r="Y808" s="421"/>
      <c r="Z808" s="158" t="str">
        <f>IFERROR(VLOOKUP(Y808,【参考】数式用!$A$3:$B$58, 2, FALSE), "")</f>
        <v/>
      </c>
      <c r="AA808" s="159"/>
      <c r="AC808" s="129" t="e">
        <f>VLOOKUP(Y808,【参考】数式用!$A$3:$O$58,15,FALSE)</f>
        <v>#N/A</v>
      </c>
    </row>
    <row r="809" spans="1:29" ht="33.950000000000003" customHeight="1">
      <c r="A809" s="133"/>
      <c r="B809" s="486">
        <f t="shared" si="11"/>
        <v>765</v>
      </c>
      <c r="C809" s="509"/>
      <c r="D809" s="510"/>
      <c r="E809" s="510"/>
      <c r="F809" s="510"/>
      <c r="G809" s="510"/>
      <c r="H809" s="510"/>
      <c r="I809" s="510"/>
      <c r="J809" s="510"/>
      <c r="K809" s="510"/>
      <c r="L809" s="511"/>
      <c r="M809" s="512"/>
      <c r="N809" s="513"/>
      <c r="O809" s="513"/>
      <c r="P809" s="513"/>
      <c r="Q809" s="514"/>
      <c r="R809" s="515"/>
      <c r="S809" s="515"/>
      <c r="T809" s="515"/>
      <c r="U809" s="515"/>
      <c r="V809" s="515"/>
      <c r="W809" s="418"/>
      <c r="X809" s="419"/>
      <c r="Y809" s="421"/>
      <c r="Z809" s="158" t="str">
        <f>IFERROR(VLOOKUP(Y809,【参考】数式用!$A$3:$B$58, 2, FALSE), "")</f>
        <v/>
      </c>
      <c r="AA809" s="159"/>
      <c r="AC809" s="129" t="e">
        <f>VLOOKUP(Y809,【参考】数式用!$A$3:$O$58,15,FALSE)</f>
        <v>#N/A</v>
      </c>
    </row>
    <row r="810" spans="1:29" ht="33.950000000000003" customHeight="1">
      <c r="A810" s="133"/>
      <c r="B810" s="486">
        <f t="shared" si="11"/>
        <v>766</v>
      </c>
      <c r="C810" s="509"/>
      <c r="D810" s="510"/>
      <c r="E810" s="510"/>
      <c r="F810" s="510"/>
      <c r="G810" s="510"/>
      <c r="H810" s="510"/>
      <c r="I810" s="510"/>
      <c r="J810" s="510"/>
      <c r="K810" s="510"/>
      <c r="L810" s="511"/>
      <c r="M810" s="512"/>
      <c r="N810" s="513"/>
      <c r="O810" s="513"/>
      <c r="P810" s="513"/>
      <c r="Q810" s="514"/>
      <c r="R810" s="515"/>
      <c r="S810" s="515"/>
      <c r="T810" s="515"/>
      <c r="U810" s="515"/>
      <c r="V810" s="515"/>
      <c r="W810" s="418"/>
      <c r="X810" s="419"/>
      <c r="Y810" s="421"/>
      <c r="Z810" s="158" t="str">
        <f>IFERROR(VLOOKUP(Y810,【参考】数式用!$A$3:$B$58, 2, FALSE), "")</f>
        <v/>
      </c>
      <c r="AA810" s="159"/>
      <c r="AC810" s="129" t="e">
        <f>VLOOKUP(Y810,【参考】数式用!$A$3:$O$58,15,FALSE)</f>
        <v>#N/A</v>
      </c>
    </row>
    <row r="811" spans="1:29" ht="33.950000000000003" customHeight="1">
      <c r="A811" s="133"/>
      <c r="B811" s="486">
        <f t="shared" si="11"/>
        <v>767</v>
      </c>
      <c r="C811" s="509"/>
      <c r="D811" s="510"/>
      <c r="E811" s="510"/>
      <c r="F811" s="510"/>
      <c r="G811" s="510"/>
      <c r="H811" s="510"/>
      <c r="I811" s="510"/>
      <c r="J811" s="510"/>
      <c r="K811" s="510"/>
      <c r="L811" s="511"/>
      <c r="M811" s="512"/>
      <c r="N811" s="513"/>
      <c r="O811" s="513"/>
      <c r="P811" s="513"/>
      <c r="Q811" s="514"/>
      <c r="R811" s="515"/>
      <c r="S811" s="515"/>
      <c r="T811" s="515"/>
      <c r="U811" s="515"/>
      <c r="V811" s="515"/>
      <c r="W811" s="418"/>
      <c r="X811" s="419"/>
      <c r="Y811" s="421"/>
      <c r="Z811" s="158" t="str">
        <f>IFERROR(VLOOKUP(Y811,【参考】数式用!$A$3:$B$58, 2, FALSE), "")</f>
        <v/>
      </c>
      <c r="AA811" s="159"/>
      <c r="AC811" s="129" t="e">
        <f>VLOOKUP(Y811,【参考】数式用!$A$3:$O$58,15,FALSE)</f>
        <v>#N/A</v>
      </c>
    </row>
    <row r="812" spans="1:29" ht="33.950000000000003" customHeight="1">
      <c r="A812" s="133"/>
      <c r="B812" s="486">
        <f t="shared" si="11"/>
        <v>768</v>
      </c>
      <c r="C812" s="509"/>
      <c r="D812" s="510"/>
      <c r="E812" s="510"/>
      <c r="F812" s="510"/>
      <c r="G812" s="510"/>
      <c r="H812" s="510"/>
      <c r="I812" s="510"/>
      <c r="J812" s="510"/>
      <c r="K812" s="510"/>
      <c r="L812" s="511"/>
      <c r="M812" s="512"/>
      <c r="N812" s="513"/>
      <c r="O812" s="513"/>
      <c r="P812" s="513"/>
      <c r="Q812" s="514"/>
      <c r="R812" s="515"/>
      <c r="S812" s="515"/>
      <c r="T812" s="515"/>
      <c r="U812" s="515"/>
      <c r="V812" s="515"/>
      <c r="W812" s="418"/>
      <c r="X812" s="419"/>
      <c r="Y812" s="421"/>
      <c r="Z812" s="158" t="str">
        <f>IFERROR(VLOOKUP(Y812,【参考】数式用!$A$3:$B$58, 2, FALSE), "")</f>
        <v/>
      </c>
      <c r="AA812" s="159"/>
      <c r="AC812" s="129" t="e">
        <f>VLOOKUP(Y812,【参考】数式用!$A$3:$O$58,15,FALSE)</f>
        <v>#N/A</v>
      </c>
    </row>
    <row r="813" spans="1:29" ht="33.950000000000003" customHeight="1">
      <c r="A813" s="133"/>
      <c r="B813" s="486">
        <f t="shared" si="11"/>
        <v>769</v>
      </c>
      <c r="C813" s="509"/>
      <c r="D813" s="510"/>
      <c r="E813" s="510"/>
      <c r="F813" s="510"/>
      <c r="G813" s="510"/>
      <c r="H813" s="510"/>
      <c r="I813" s="510"/>
      <c r="J813" s="510"/>
      <c r="K813" s="510"/>
      <c r="L813" s="511"/>
      <c r="M813" s="512"/>
      <c r="N813" s="513"/>
      <c r="O813" s="513"/>
      <c r="P813" s="513"/>
      <c r="Q813" s="514"/>
      <c r="R813" s="515"/>
      <c r="S813" s="515"/>
      <c r="T813" s="515"/>
      <c r="U813" s="515"/>
      <c r="V813" s="515"/>
      <c r="W813" s="418"/>
      <c r="X813" s="419"/>
      <c r="Y813" s="421"/>
      <c r="Z813" s="158" t="str">
        <f>IFERROR(VLOOKUP(Y813,【参考】数式用!$A$3:$B$58, 2, FALSE), "")</f>
        <v/>
      </c>
      <c r="AA813" s="159"/>
      <c r="AC813" s="129" t="e">
        <f>VLOOKUP(Y813,【参考】数式用!$A$3:$O$58,15,FALSE)</f>
        <v>#N/A</v>
      </c>
    </row>
    <row r="814" spans="1:29" ht="33.950000000000003" customHeight="1">
      <c r="A814" s="133"/>
      <c r="B814" s="486">
        <f t="shared" si="11"/>
        <v>770</v>
      </c>
      <c r="C814" s="509"/>
      <c r="D814" s="510"/>
      <c r="E814" s="510"/>
      <c r="F814" s="510"/>
      <c r="G814" s="510"/>
      <c r="H814" s="510"/>
      <c r="I814" s="510"/>
      <c r="J814" s="510"/>
      <c r="K814" s="510"/>
      <c r="L814" s="511"/>
      <c r="M814" s="512"/>
      <c r="N814" s="513"/>
      <c r="O814" s="513"/>
      <c r="P814" s="513"/>
      <c r="Q814" s="514"/>
      <c r="R814" s="515"/>
      <c r="S814" s="515"/>
      <c r="T814" s="515"/>
      <c r="U814" s="515"/>
      <c r="V814" s="515"/>
      <c r="W814" s="418"/>
      <c r="X814" s="419"/>
      <c r="Y814" s="421"/>
      <c r="Z814" s="158" t="str">
        <f>IFERROR(VLOOKUP(Y814,【参考】数式用!$A$3:$B$58, 2, FALSE), "")</f>
        <v/>
      </c>
      <c r="AA814" s="159"/>
      <c r="AC814" s="129" t="e">
        <f>VLOOKUP(Y814,【参考】数式用!$A$3:$O$58,15,FALSE)</f>
        <v>#N/A</v>
      </c>
    </row>
    <row r="815" spans="1:29" ht="33.950000000000003" customHeight="1">
      <c r="A815" s="133"/>
      <c r="B815" s="486">
        <f t="shared" ref="B815:B878" si="12">B814+1</f>
        <v>771</v>
      </c>
      <c r="C815" s="509"/>
      <c r="D815" s="510"/>
      <c r="E815" s="510"/>
      <c r="F815" s="510"/>
      <c r="G815" s="510"/>
      <c r="H815" s="510"/>
      <c r="I815" s="510"/>
      <c r="J815" s="510"/>
      <c r="K815" s="510"/>
      <c r="L815" s="511"/>
      <c r="M815" s="512"/>
      <c r="N815" s="513"/>
      <c r="O815" s="513"/>
      <c r="P815" s="513"/>
      <c r="Q815" s="514"/>
      <c r="R815" s="515"/>
      <c r="S815" s="515"/>
      <c r="T815" s="515"/>
      <c r="U815" s="515"/>
      <c r="V815" s="515"/>
      <c r="W815" s="418"/>
      <c r="X815" s="419"/>
      <c r="Y815" s="421"/>
      <c r="Z815" s="158" t="str">
        <f>IFERROR(VLOOKUP(Y815,【参考】数式用!$A$3:$B$58, 2, FALSE), "")</f>
        <v/>
      </c>
      <c r="AA815" s="159"/>
      <c r="AC815" s="129" t="e">
        <f>VLOOKUP(Y815,【参考】数式用!$A$3:$O$58,15,FALSE)</f>
        <v>#N/A</v>
      </c>
    </row>
    <row r="816" spans="1:29" ht="33.950000000000003" customHeight="1">
      <c r="A816" s="133"/>
      <c r="B816" s="486">
        <f t="shared" si="12"/>
        <v>772</v>
      </c>
      <c r="C816" s="509"/>
      <c r="D816" s="510"/>
      <c r="E816" s="510"/>
      <c r="F816" s="510"/>
      <c r="G816" s="510"/>
      <c r="H816" s="510"/>
      <c r="I816" s="510"/>
      <c r="J816" s="510"/>
      <c r="K816" s="510"/>
      <c r="L816" s="511"/>
      <c r="M816" s="512"/>
      <c r="N816" s="513"/>
      <c r="O816" s="513"/>
      <c r="P816" s="513"/>
      <c r="Q816" s="514"/>
      <c r="R816" s="515"/>
      <c r="S816" s="515"/>
      <c r="T816" s="515"/>
      <c r="U816" s="515"/>
      <c r="V816" s="515"/>
      <c r="W816" s="418"/>
      <c r="X816" s="419"/>
      <c r="Y816" s="421"/>
      <c r="Z816" s="158" t="str">
        <f>IFERROR(VLOOKUP(Y816,【参考】数式用!$A$3:$B$58, 2, FALSE), "")</f>
        <v/>
      </c>
      <c r="AA816" s="159"/>
      <c r="AC816" s="129" t="e">
        <f>VLOOKUP(Y816,【参考】数式用!$A$3:$O$58,15,FALSE)</f>
        <v>#N/A</v>
      </c>
    </row>
    <row r="817" spans="1:29" ht="33.950000000000003" customHeight="1">
      <c r="A817" s="133"/>
      <c r="B817" s="486">
        <f t="shared" si="12"/>
        <v>773</v>
      </c>
      <c r="C817" s="509"/>
      <c r="D817" s="510"/>
      <c r="E817" s="510"/>
      <c r="F817" s="510"/>
      <c r="G817" s="510"/>
      <c r="H817" s="510"/>
      <c r="I817" s="510"/>
      <c r="J817" s="510"/>
      <c r="K817" s="510"/>
      <c r="L817" s="511"/>
      <c r="M817" s="512"/>
      <c r="N817" s="513"/>
      <c r="O817" s="513"/>
      <c r="P817" s="513"/>
      <c r="Q817" s="514"/>
      <c r="R817" s="515"/>
      <c r="S817" s="515"/>
      <c r="T817" s="515"/>
      <c r="U817" s="515"/>
      <c r="V817" s="515"/>
      <c r="W817" s="418"/>
      <c r="X817" s="419"/>
      <c r="Y817" s="421"/>
      <c r="Z817" s="158" t="str">
        <f>IFERROR(VLOOKUP(Y817,【参考】数式用!$A$3:$B$58, 2, FALSE), "")</f>
        <v/>
      </c>
      <c r="AA817" s="159"/>
      <c r="AC817" s="129" t="e">
        <f>VLOOKUP(Y817,【参考】数式用!$A$3:$O$58,15,FALSE)</f>
        <v>#N/A</v>
      </c>
    </row>
    <row r="818" spans="1:29" ht="33.950000000000003" customHeight="1">
      <c r="A818" s="133"/>
      <c r="B818" s="486">
        <f t="shared" si="12"/>
        <v>774</v>
      </c>
      <c r="C818" s="509"/>
      <c r="D818" s="510"/>
      <c r="E818" s="510"/>
      <c r="F818" s="510"/>
      <c r="G818" s="510"/>
      <c r="H818" s="510"/>
      <c r="I818" s="510"/>
      <c r="J818" s="510"/>
      <c r="K818" s="510"/>
      <c r="L818" s="511"/>
      <c r="M818" s="512"/>
      <c r="N818" s="513"/>
      <c r="O818" s="513"/>
      <c r="P818" s="513"/>
      <c r="Q818" s="514"/>
      <c r="R818" s="515"/>
      <c r="S818" s="515"/>
      <c r="T818" s="515"/>
      <c r="U818" s="515"/>
      <c r="V818" s="515"/>
      <c r="W818" s="418"/>
      <c r="X818" s="419"/>
      <c r="Y818" s="421"/>
      <c r="Z818" s="158" t="str">
        <f>IFERROR(VLOOKUP(Y818,【参考】数式用!$A$3:$B$58, 2, FALSE), "")</f>
        <v/>
      </c>
      <c r="AA818" s="159"/>
      <c r="AC818" s="129" t="e">
        <f>VLOOKUP(Y818,【参考】数式用!$A$3:$O$58,15,FALSE)</f>
        <v>#N/A</v>
      </c>
    </row>
    <row r="819" spans="1:29" ht="33.950000000000003" customHeight="1">
      <c r="A819" s="133"/>
      <c r="B819" s="486">
        <f t="shared" si="12"/>
        <v>775</v>
      </c>
      <c r="C819" s="509"/>
      <c r="D819" s="510"/>
      <c r="E819" s="510"/>
      <c r="F819" s="510"/>
      <c r="G819" s="510"/>
      <c r="H819" s="510"/>
      <c r="I819" s="510"/>
      <c r="J819" s="510"/>
      <c r="K819" s="510"/>
      <c r="L819" s="511"/>
      <c r="M819" s="512"/>
      <c r="N819" s="513"/>
      <c r="O819" s="513"/>
      <c r="P819" s="513"/>
      <c r="Q819" s="514"/>
      <c r="R819" s="515"/>
      <c r="S819" s="515"/>
      <c r="T819" s="515"/>
      <c r="U819" s="515"/>
      <c r="V819" s="515"/>
      <c r="W819" s="418"/>
      <c r="X819" s="419"/>
      <c r="Y819" s="421"/>
      <c r="Z819" s="158" t="str">
        <f>IFERROR(VLOOKUP(Y819,【参考】数式用!$A$3:$B$58, 2, FALSE), "")</f>
        <v/>
      </c>
      <c r="AA819" s="159"/>
      <c r="AC819" s="129" t="e">
        <f>VLOOKUP(Y819,【参考】数式用!$A$3:$O$58,15,FALSE)</f>
        <v>#N/A</v>
      </c>
    </row>
    <row r="820" spans="1:29" ht="33.950000000000003" customHeight="1">
      <c r="A820" s="133"/>
      <c r="B820" s="486">
        <f t="shared" si="12"/>
        <v>776</v>
      </c>
      <c r="C820" s="509"/>
      <c r="D820" s="510"/>
      <c r="E820" s="510"/>
      <c r="F820" s="510"/>
      <c r="G820" s="510"/>
      <c r="H820" s="510"/>
      <c r="I820" s="510"/>
      <c r="J820" s="510"/>
      <c r="K820" s="510"/>
      <c r="L820" s="511"/>
      <c r="M820" s="512"/>
      <c r="N820" s="513"/>
      <c r="O820" s="513"/>
      <c r="P820" s="513"/>
      <c r="Q820" s="514"/>
      <c r="R820" s="515"/>
      <c r="S820" s="515"/>
      <c r="T820" s="515"/>
      <c r="U820" s="515"/>
      <c r="V820" s="515"/>
      <c r="W820" s="418"/>
      <c r="X820" s="419"/>
      <c r="Y820" s="421"/>
      <c r="Z820" s="158" t="str">
        <f>IFERROR(VLOOKUP(Y820,【参考】数式用!$A$3:$B$58, 2, FALSE), "")</f>
        <v/>
      </c>
      <c r="AA820" s="159"/>
      <c r="AC820" s="129" t="e">
        <f>VLOOKUP(Y820,【参考】数式用!$A$3:$O$58,15,FALSE)</f>
        <v>#N/A</v>
      </c>
    </row>
    <row r="821" spans="1:29" ht="33.950000000000003" customHeight="1">
      <c r="A821" s="133"/>
      <c r="B821" s="486">
        <f t="shared" si="12"/>
        <v>777</v>
      </c>
      <c r="C821" s="509"/>
      <c r="D821" s="510"/>
      <c r="E821" s="510"/>
      <c r="F821" s="510"/>
      <c r="G821" s="510"/>
      <c r="H821" s="510"/>
      <c r="I821" s="510"/>
      <c r="J821" s="510"/>
      <c r="K821" s="510"/>
      <c r="L821" s="511"/>
      <c r="M821" s="512"/>
      <c r="N821" s="513"/>
      <c r="O821" s="513"/>
      <c r="P821" s="513"/>
      <c r="Q821" s="514"/>
      <c r="R821" s="515"/>
      <c r="S821" s="515"/>
      <c r="T821" s="515"/>
      <c r="U821" s="515"/>
      <c r="V821" s="515"/>
      <c r="W821" s="418"/>
      <c r="X821" s="419"/>
      <c r="Y821" s="421"/>
      <c r="Z821" s="158" t="str">
        <f>IFERROR(VLOOKUP(Y821,【参考】数式用!$A$3:$B$58, 2, FALSE), "")</f>
        <v/>
      </c>
      <c r="AA821" s="159"/>
      <c r="AC821" s="129" t="e">
        <f>VLOOKUP(Y821,【参考】数式用!$A$3:$O$58,15,FALSE)</f>
        <v>#N/A</v>
      </c>
    </row>
    <row r="822" spans="1:29" ht="33.950000000000003" customHeight="1">
      <c r="A822" s="133"/>
      <c r="B822" s="486">
        <f t="shared" si="12"/>
        <v>778</v>
      </c>
      <c r="C822" s="509"/>
      <c r="D822" s="510"/>
      <c r="E822" s="510"/>
      <c r="F822" s="510"/>
      <c r="G822" s="510"/>
      <c r="H822" s="510"/>
      <c r="I822" s="510"/>
      <c r="J822" s="510"/>
      <c r="K822" s="510"/>
      <c r="L822" s="511"/>
      <c r="M822" s="512"/>
      <c r="N822" s="513"/>
      <c r="O822" s="513"/>
      <c r="P822" s="513"/>
      <c r="Q822" s="514"/>
      <c r="R822" s="515"/>
      <c r="S822" s="515"/>
      <c r="T822" s="515"/>
      <c r="U822" s="515"/>
      <c r="V822" s="515"/>
      <c r="W822" s="418"/>
      <c r="X822" s="419"/>
      <c r="Y822" s="421"/>
      <c r="Z822" s="158" t="str">
        <f>IFERROR(VLOOKUP(Y822,【参考】数式用!$A$3:$B$58, 2, FALSE), "")</f>
        <v/>
      </c>
      <c r="AA822" s="159"/>
      <c r="AC822" s="129" t="e">
        <f>VLOOKUP(Y822,【参考】数式用!$A$3:$O$58,15,FALSE)</f>
        <v>#N/A</v>
      </c>
    </row>
    <row r="823" spans="1:29" ht="33.950000000000003" customHeight="1">
      <c r="A823" s="133"/>
      <c r="B823" s="486">
        <f t="shared" si="12"/>
        <v>779</v>
      </c>
      <c r="C823" s="509"/>
      <c r="D823" s="510"/>
      <c r="E823" s="510"/>
      <c r="F823" s="510"/>
      <c r="G823" s="510"/>
      <c r="H823" s="510"/>
      <c r="I823" s="510"/>
      <c r="J823" s="510"/>
      <c r="K823" s="510"/>
      <c r="L823" s="511"/>
      <c r="M823" s="512"/>
      <c r="N823" s="513"/>
      <c r="O823" s="513"/>
      <c r="P823" s="513"/>
      <c r="Q823" s="514"/>
      <c r="R823" s="515"/>
      <c r="S823" s="515"/>
      <c r="T823" s="515"/>
      <c r="U823" s="515"/>
      <c r="V823" s="515"/>
      <c r="W823" s="418"/>
      <c r="X823" s="419"/>
      <c r="Y823" s="421"/>
      <c r="Z823" s="158" t="str">
        <f>IFERROR(VLOOKUP(Y823,【参考】数式用!$A$3:$B$58, 2, FALSE), "")</f>
        <v/>
      </c>
      <c r="AA823" s="159"/>
      <c r="AC823" s="129" t="e">
        <f>VLOOKUP(Y823,【参考】数式用!$A$3:$O$58,15,FALSE)</f>
        <v>#N/A</v>
      </c>
    </row>
    <row r="824" spans="1:29" ht="33.950000000000003" customHeight="1">
      <c r="A824" s="133"/>
      <c r="B824" s="486">
        <f t="shared" si="12"/>
        <v>780</v>
      </c>
      <c r="C824" s="509"/>
      <c r="D824" s="510"/>
      <c r="E824" s="510"/>
      <c r="F824" s="510"/>
      <c r="G824" s="510"/>
      <c r="H824" s="510"/>
      <c r="I824" s="510"/>
      <c r="J824" s="510"/>
      <c r="K824" s="510"/>
      <c r="L824" s="511"/>
      <c r="M824" s="512"/>
      <c r="N824" s="513"/>
      <c r="O824" s="513"/>
      <c r="P824" s="513"/>
      <c r="Q824" s="514"/>
      <c r="R824" s="515"/>
      <c r="S824" s="515"/>
      <c r="T824" s="515"/>
      <c r="U824" s="515"/>
      <c r="V824" s="515"/>
      <c r="W824" s="418"/>
      <c r="X824" s="419"/>
      <c r="Y824" s="421"/>
      <c r="Z824" s="158" t="str">
        <f>IFERROR(VLOOKUP(Y824,【参考】数式用!$A$3:$B$58, 2, FALSE), "")</f>
        <v/>
      </c>
      <c r="AA824" s="159"/>
      <c r="AC824" s="129" t="e">
        <f>VLOOKUP(Y824,【参考】数式用!$A$3:$O$58,15,FALSE)</f>
        <v>#N/A</v>
      </c>
    </row>
    <row r="825" spans="1:29" ht="33.950000000000003" customHeight="1">
      <c r="A825" s="133"/>
      <c r="B825" s="486">
        <f t="shared" si="12"/>
        <v>781</v>
      </c>
      <c r="C825" s="509"/>
      <c r="D825" s="510"/>
      <c r="E825" s="510"/>
      <c r="F825" s="510"/>
      <c r="G825" s="510"/>
      <c r="H825" s="510"/>
      <c r="I825" s="510"/>
      <c r="J825" s="510"/>
      <c r="K825" s="510"/>
      <c r="L825" s="511"/>
      <c r="M825" s="512"/>
      <c r="N825" s="513"/>
      <c r="O825" s="513"/>
      <c r="P825" s="513"/>
      <c r="Q825" s="514"/>
      <c r="R825" s="515"/>
      <c r="S825" s="515"/>
      <c r="T825" s="515"/>
      <c r="U825" s="515"/>
      <c r="V825" s="515"/>
      <c r="W825" s="418"/>
      <c r="X825" s="419"/>
      <c r="Y825" s="421"/>
      <c r="Z825" s="158" t="str">
        <f>IFERROR(VLOOKUP(Y825,【参考】数式用!$A$3:$B$58, 2, FALSE), "")</f>
        <v/>
      </c>
      <c r="AA825" s="159"/>
      <c r="AC825" s="129" t="e">
        <f>VLOOKUP(Y825,【参考】数式用!$A$3:$O$58,15,FALSE)</f>
        <v>#N/A</v>
      </c>
    </row>
    <row r="826" spans="1:29" ht="33.950000000000003" customHeight="1">
      <c r="A826" s="133"/>
      <c r="B826" s="486">
        <f t="shared" si="12"/>
        <v>782</v>
      </c>
      <c r="C826" s="509"/>
      <c r="D826" s="510"/>
      <c r="E826" s="510"/>
      <c r="F826" s="510"/>
      <c r="G826" s="510"/>
      <c r="H826" s="510"/>
      <c r="I826" s="510"/>
      <c r="J826" s="510"/>
      <c r="K826" s="510"/>
      <c r="L826" s="511"/>
      <c r="M826" s="512"/>
      <c r="N826" s="513"/>
      <c r="O826" s="513"/>
      <c r="P826" s="513"/>
      <c r="Q826" s="514"/>
      <c r="R826" s="515"/>
      <c r="S826" s="515"/>
      <c r="T826" s="515"/>
      <c r="U826" s="515"/>
      <c r="V826" s="515"/>
      <c r="W826" s="418"/>
      <c r="X826" s="419"/>
      <c r="Y826" s="421"/>
      <c r="Z826" s="158" t="str">
        <f>IFERROR(VLOOKUP(Y826,【参考】数式用!$A$3:$B$58, 2, FALSE), "")</f>
        <v/>
      </c>
      <c r="AA826" s="159"/>
      <c r="AC826" s="129" t="e">
        <f>VLOOKUP(Y826,【参考】数式用!$A$3:$O$58,15,FALSE)</f>
        <v>#N/A</v>
      </c>
    </row>
    <row r="827" spans="1:29" ht="33.950000000000003" customHeight="1">
      <c r="A827" s="133"/>
      <c r="B827" s="486">
        <f t="shared" si="12"/>
        <v>783</v>
      </c>
      <c r="C827" s="509"/>
      <c r="D827" s="510"/>
      <c r="E827" s="510"/>
      <c r="F827" s="510"/>
      <c r="G827" s="510"/>
      <c r="H827" s="510"/>
      <c r="I827" s="510"/>
      <c r="J827" s="510"/>
      <c r="K827" s="510"/>
      <c r="L827" s="511"/>
      <c r="M827" s="512"/>
      <c r="N827" s="513"/>
      <c r="O827" s="513"/>
      <c r="P827" s="513"/>
      <c r="Q827" s="514"/>
      <c r="R827" s="515"/>
      <c r="S827" s="515"/>
      <c r="T827" s="515"/>
      <c r="U827" s="515"/>
      <c r="V827" s="515"/>
      <c r="W827" s="418"/>
      <c r="X827" s="419"/>
      <c r="Y827" s="421"/>
      <c r="Z827" s="158" t="str">
        <f>IFERROR(VLOOKUP(Y827,【参考】数式用!$A$3:$B$58, 2, FALSE), "")</f>
        <v/>
      </c>
      <c r="AA827" s="159"/>
      <c r="AC827" s="129" t="e">
        <f>VLOOKUP(Y827,【参考】数式用!$A$3:$O$58,15,FALSE)</f>
        <v>#N/A</v>
      </c>
    </row>
    <row r="828" spans="1:29" ht="33.950000000000003" customHeight="1">
      <c r="A828" s="133"/>
      <c r="B828" s="486">
        <f t="shared" si="12"/>
        <v>784</v>
      </c>
      <c r="C828" s="509"/>
      <c r="D828" s="510"/>
      <c r="E828" s="510"/>
      <c r="F828" s="510"/>
      <c r="G828" s="510"/>
      <c r="H828" s="510"/>
      <c r="I828" s="510"/>
      <c r="J828" s="510"/>
      <c r="K828" s="510"/>
      <c r="L828" s="511"/>
      <c r="M828" s="512"/>
      <c r="N828" s="513"/>
      <c r="O828" s="513"/>
      <c r="P828" s="513"/>
      <c r="Q828" s="514"/>
      <c r="R828" s="515"/>
      <c r="S828" s="515"/>
      <c r="T828" s="515"/>
      <c r="U828" s="515"/>
      <c r="V828" s="515"/>
      <c r="W828" s="418"/>
      <c r="X828" s="419"/>
      <c r="Y828" s="421"/>
      <c r="Z828" s="158" t="str">
        <f>IFERROR(VLOOKUP(Y828,【参考】数式用!$A$3:$B$58, 2, FALSE), "")</f>
        <v/>
      </c>
      <c r="AA828" s="159"/>
      <c r="AC828" s="129" t="e">
        <f>VLOOKUP(Y828,【参考】数式用!$A$3:$O$58,15,FALSE)</f>
        <v>#N/A</v>
      </c>
    </row>
    <row r="829" spans="1:29" ht="33.950000000000003" customHeight="1">
      <c r="A829" s="133"/>
      <c r="B829" s="486">
        <f t="shared" si="12"/>
        <v>785</v>
      </c>
      <c r="C829" s="509"/>
      <c r="D829" s="510"/>
      <c r="E829" s="510"/>
      <c r="F829" s="510"/>
      <c r="G829" s="510"/>
      <c r="H829" s="510"/>
      <c r="I829" s="510"/>
      <c r="J829" s="510"/>
      <c r="K829" s="510"/>
      <c r="L829" s="511"/>
      <c r="M829" s="512"/>
      <c r="N829" s="513"/>
      <c r="O829" s="513"/>
      <c r="P829" s="513"/>
      <c r="Q829" s="514"/>
      <c r="R829" s="515"/>
      <c r="S829" s="515"/>
      <c r="T829" s="515"/>
      <c r="U829" s="515"/>
      <c r="V829" s="515"/>
      <c r="W829" s="418"/>
      <c r="X829" s="419"/>
      <c r="Y829" s="421"/>
      <c r="Z829" s="158" t="str">
        <f>IFERROR(VLOOKUP(Y829,【参考】数式用!$A$3:$B$58, 2, FALSE), "")</f>
        <v/>
      </c>
      <c r="AA829" s="159"/>
      <c r="AC829" s="129" t="e">
        <f>VLOOKUP(Y829,【参考】数式用!$A$3:$O$58,15,FALSE)</f>
        <v>#N/A</v>
      </c>
    </row>
    <row r="830" spans="1:29" ht="33.950000000000003" customHeight="1">
      <c r="A830" s="133"/>
      <c r="B830" s="486">
        <f t="shared" si="12"/>
        <v>786</v>
      </c>
      <c r="C830" s="509"/>
      <c r="D830" s="510"/>
      <c r="E830" s="510"/>
      <c r="F830" s="510"/>
      <c r="G830" s="510"/>
      <c r="H830" s="510"/>
      <c r="I830" s="510"/>
      <c r="J830" s="510"/>
      <c r="K830" s="510"/>
      <c r="L830" s="511"/>
      <c r="M830" s="512"/>
      <c r="N830" s="513"/>
      <c r="O830" s="513"/>
      <c r="P830" s="513"/>
      <c r="Q830" s="514"/>
      <c r="R830" s="515"/>
      <c r="S830" s="515"/>
      <c r="T830" s="515"/>
      <c r="U830" s="515"/>
      <c r="V830" s="515"/>
      <c r="W830" s="418"/>
      <c r="X830" s="419"/>
      <c r="Y830" s="421"/>
      <c r="Z830" s="158" t="str">
        <f>IFERROR(VLOOKUP(Y830,【参考】数式用!$A$3:$B$58, 2, FALSE), "")</f>
        <v/>
      </c>
      <c r="AA830" s="159"/>
      <c r="AC830" s="129" t="e">
        <f>VLOOKUP(Y830,【参考】数式用!$A$3:$O$58,15,FALSE)</f>
        <v>#N/A</v>
      </c>
    </row>
    <row r="831" spans="1:29" ht="33.950000000000003" customHeight="1">
      <c r="A831" s="133"/>
      <c r="B831" s="486">
        <f t="shared" si="12"/>
        <v>787</v>
      </c>
      <c r="C831" s="509"/>
      <c r="D831" s="510"/>
      <c r="E831" s="510"/>
      <c r="F831" s="510"/>
      <c r="G831" s="510"/>
      <c r="H831" s="510"/>
      <c r="I831" s="510"/>
      <c r="J831" s="510"/>
      <c r="K831" s="510"/>
      <c r="L831" s="511"/>
      <c r="M831" s="512"/>
      <c r="N831" s="513"/>
      <c r="O831" s="513"/>
      <c r="P831" s="513"/>
      <c r="Q831" s="514"/>
      <c r="R831" s="515"/>
      <c r="S831" s="515"/>
      <c r="T831" s="515"/>
      <c r="U831" s="515"/>
      <c r="V831" s="515"/>
      <c r="W831" s="418"/>
      <c r="X831" s="419"/>
      <c r="Y831" s="421"/>
      <c r="Z831" s="158" t="str">
        <f>IFERROR(VLOOKUP(Y831,【参考】数式用!$A$3:$B$58, 2, FALSE), "")</f>
        <v/>
      </c>
      <c r="AA831" s="159"/>
      <c r="AC831" s="129" t="e">
        <f>VLOOKUP(Y831,【参考】数式用!$A$3:$O$58,15,FALSE)</f>
        <v>#N/A</v>
      </c>
    </row>
    <row r="832" spans="1:29" ht="33.950000000000003" customHeight="1">
      <c r="A832" s="133"/>
      <c r="B832" s="486">
        <f t="shared" si="12"/>
        <v>788</v>
      </c>
      <c r="C832" s="509"/>
      <c r="D832" s="510"/>
      <c r="E832" s="510"/>
      <c r="F832" s="510"/>
      <c r="G832" s="510"/>
      <c r="H832" s="510"/>
      <c r="I832" s="510"/>
      <c r="J832" s="510"/>
      <c r="K832" s="510"/>
      <c r="L832" s="511"/>
      <c r="M832" s="512"/>
      <c r="N832" s="513"/>
      <c r="O832" s="513"/>
      <c r="P832" s="513"/>
      <c r="Q832" s="514"/>
      <c r="R832" s="515"/>
      <c r="S832" s="515"/>
      <c r="T832" s="515"/>
      <c r="U832" s="515"/>
      <c r="V832" s="515"/>
      <c r="W832" s="418"/>
      <c r="X832" s="419"/>
      <c r="Y832" s="421"/>
      <c r="Z832" s="158" t="str">
        <f>IFERROR(VLOOKUP(Y832,【参考】数式用!$A$3:$B$58, 2, FALSE), "")</f>
        <v/>
      </c>
      <c r="AA832" s="159"/>
      <c r="AC832" s="129" t="e">
        <f>VLOOKUP(Y832,【参考】数式用!$A$3:$O$58,15,FALSE)</f>
        <v>#N/A</v>
      </c>
    </row>
    <row r="833" spans="1:29" ht="33.950000000000003" customHeight="1">
      <c r="A833" s="133"/>
      <c r="B833" s="486">
        <f t="shared" si="12"/>
        <v>789</v>
      </c>
      <c r="C833" s="509"/>
      <c r="D833" s="510"/>
      <c r="E833" s="510"/>
      <c r="F833" s="510"/>
      <c r="G833" s="510"/>
      <c r="H833" s="510"/>
      <c r="I833" s="510"/>
      <c r="J833" s="510"/>
      <c r="K833" s="510"/>
      <c r="L833" s="511"/>
      <c r="M833" s="512"/>
      <c r="N833" s="513"/>
      <c r="O833" s="513"/>
      <c r="P833" s="513"/>
      <c r="Q833" s="514"/>
      <c r="R833" s="515"/>
      <c r="S833" s="515"/>
      <c r="T833" s="515"/>
      <c r="U833" s="515"/>
      <c r="V833" s="515"/>
      <c r="W833" s="418"/>
      <c r="X833" s="419"/>
      <c r="Y833" s="421"/>
      <c r="Z833" s="158" t="str">
        <f>IFERROR(VLOOKUP(Y833,【参考】数式用!$A$3:$B$58, 2, FALSE), "")</f>
        <v/>
      </c>
      <c r="AA833" s="159"/>
      <c r="AC833" s="129" t="e">
        <f>VLOOKUP(Y833,【参考】数式用!$A$3:$O$58,15,FALSE)</f>
        <v>#N/A</v>
      </c>
    </row>
    <row r="834" spans="1:29" ht="33.950000000000003" customHeight="1">
      <c r="A834" s="133"/>
      <c r="B834" s="486">
        <f t="shared" si="12"/>
        <v>790</v>
      </c>
      <c r="C834" s="509"/>
      <c r="D834" s="510"/>
      <c r="E834" s="510"/>
      <c r="F834" s="510"/>
      <c r="G834" s="510"/>
      <c r="H834" s="510"/>
      <c r="I834" s="510"/>
      <c r="J834" s="510"/>
      <c r="K834" s="510"/>
      <c r="L834" s="511"/>
      <c r="M834" s="512"/>
      <c r="N834" s="513"/>
      <c r="O834" s="513"/>
      <c r="P834" s="513"/>
      <c r="Q834" s="514"/>
      <c r="R834" s="515"/>
      <c r="S834" s="515"/>
      <c r="T834" s="515"/>
      <c r="U834" s="515"/>
      <c r="V834" s="515"/>
      <c r="W834" s="418"/>
      <c r="X834" s="419"/>
      <c r="Y834" s="421"/>
      <c r="Z834" s="158" t="str">
        <f>IFERROR(VLOOKUP(Y834,【参考】数式用!$A$3:$B$58, 2, FALSE), "")</f>
        <v/>
      </c>
      <c r="AA834" s="159"/>
      <c r="AC834" s="129" t="e">
        <f>VLOOKUP(Y834,【参考】数式用!$A$3:$O$58,15,FALSE)</f>
        <v>#N/A</v>
      </c>
    </row>
    <row r="835" spans="1:29" ht="33.950000000000003" customHeight="1">
      <c r="A835" s="133"/>
      <c r="B835" s="486">
        <f t="shared" si="12"/>
        <v>791</v>
      </c>
      <c r="C835" s="509"/>
      <c r="D835" s="510"/>
      <c r="E835" s="510"/>
      <c r="F835" s="510"/>
      <c r="G835" s="510"/>
      <c r="H835" s="510"/>
      <c r="I835" s="510"/>
      <c r="J835" s="510"/>
      <c r="K835" s="510"/>
      <c r="L835" s="511"/>
      <c r="M835" s="512"/>
      <c r="N835" s="513"/>
      <c r="O835" s="513"/>
      <c r="P835" s="513"/>
      <c r="Q835" s="514"/>
      <c r="R835" s="515"/>
      <c r="S835" s="515"/>
      <c r="T835" s="515"/>
      <c r="U835" s="515"/>
      <c r="V835" s="515"/>
      <c r="W835" s="418"/>
      <c r="X835" s="419"/>
      <c r="Y835" s="421"/>
      <c r="Z835" s="158" t="str">
        <f>IFERROR(VLOOKUP(Y835,【参考】数式用!$A$3:$B$58, 2, FALSE), "")</f>
        <v/>
      </c>
      <c r="AA835" s="159"/>
      <c r="AC835" s="129" t="e">
        <f>VLOOKUP(Y835,【参考】数式用!$A$3:$O$58,15,FALSE)</f>
        <v>#N/A</v>
      </c>
    </row>
    <row r="836" spans="1:29" ht="33.950000000000003" customHeight="1">
      <c r="A836" s="133"/>
      <c r="B836" s="486">
        <f t="shared" si="12"/>
        <v>792</v>
      </c>
      <c r="C836" s="509"/>
      <c r="D836" s="510"/>
      <c r="E836" s="510"/>
      <c r="F836" s="510"/>
      <c r="G836" s="510"/>
      <c r="H836" s="510"/>
      <c r="I836" s="510"/>
      <c r="J836" s="510"/>
      <c r="K836" s="510"/>
      <c r="L836" s="511"/>
      <c r="M836" s="512"/>
      <c r="N836" s="513"/>
      <c r="O836" s="513"/>
      <c r="P836" s="513"/>
      <c r="Q836" s="514"/>
      <c r="R836" s="515"/>
      <c r="S836" s="515"/>
      <c r="T836" s="515"/>
      <c r="U836" s="515"/>
      <c r="V836" s="515"/>
      <c r="W836" s="418"/>
      <c r="X836" s="419"/>
      <c r="Y836" s="421"/>
      <c r="Z836" s="158" t="str">
        <f>IFERROR(VLOOKUP(Y836,【参考】数式用!$A$3:$B$58, 2, FALSE), "")</f>
        <v/>
      </c>
      <c r="AA836" s="159"/>
      <c r="AC836" s="129" t="e">
        <f>VLOOKUP(Y836,【参考】数式用!$A$3:$O$58,15,FALSE)</f>
        <v>#N/A</v>
      </c>
    </row>
    <row r="837" spans="1:29" ht="33.950000000000003" customHeight="1">
      <c r="A837" s="133"/>
      <c r="B837" s="486">
        <f t="shared" si="12"/>
        <v>793</v>
      </c>
      <c r="C837" s="509"/>
      <c r="D837" s="510"/>
      <c r="E837" s="510"/>
      <c r="F837" s="510"/>
      <c r="G837" s="510"/>
      <c r="H837" s="510"/>
      <c r="I837" s="510"/>
      <c r="J837" s="510"/>
      <c r="K837" s="510"/>
      <c r="L837" s="511"/>
      <c r="M837" s="512"/>
      <c r="N837" s="513"/>
      <c r="O837" s="513"/>
      <c r="P837" s="513"/>
      <c r="Q837" s="514"/>
      <c r="R837" s="515"/>
      <c r="S837" s="515"/>
      <c r="T837" s="515"/>
      <c r="U837" s="515"/>
      <c r="V837" s="515"/>
      <c r="W837" s="418"/>
      <c r="X837" s="419"/>
      <c r="Y837" s="421"/>
      <c r="Z837" s="158" t="str">
        <f>IFERROR(VLOOKUP(Y837,【参考】数式用!$A$3:$B$58, 2, FALSE), "")</f>
        <v/>
      </c>
      <c r="AA837" s="159"/>
      <c r="AC837" s="129" t="e">
        <f>VLOOKUP(Y837,【参考】数式用!$A$3:$O$58,15,FALSE)</f>
        <v>#N/A</v>
      </c>
    </row>
    <row r="838" spans="1:29" ht="33.950000000000003" customHeight="1">
      <c r="A838" s="133"/>
      <c r="B838" s="486">
        <f t="shared" si="12"/>
        <v>794</v>
      </c>
      <c r="C838" s="509"/>
      <c r="D838" s="510"/>
      <c r="E838" s="510"/>
      <c r="F838" s="510"/>
      <c r="G838" s="510"/>
      <c r="H838" s="510"/>
      <c r="I838" s="510"/>
      <c r="J838" s="510"/>
      <c r="K838" s="510"/>
      <c r="L838" s="511"/>
      <c r="M838" s="512"/>
      <c r="N838" s="513"/>
      <c r="O838" s="513"/>
      <c r="P838" s="513"/>
      <c r="Q838" s="514"/>
      <c r="R838" s="515"/>
      <c r="S838" s="515"/>
      <c r="T838" s="515"/>
      <c r="U838" s="515"/>
      <c r="V838" s="515"/>
      <c r="W838" s="418"/>
      <c r="X838" s="419"/>
      <c r="Y838" s="421"/>
      <c r="Z838" s="158" t="str">
        <f>IFERROR(VLOOKUP(Y838,【参考】数式用!$A$3:$B$58, 2, FALSE), "")</f>
        <v/>
      </c>
      <c r="AA838" s="159"/>
      <c r="AC838" s="129" t="e">
        <f>VLOOKUP(Y838,【参考】数式用!$A$3:$O$58,15,FALSE)</f>
        <v>#N/A</v>
      </c>
    </row>
    <row r="839" spans="1:29" ht="33.950000000000003" customHeight="1">
      <c r="A839" s="133"/>
      <c r="B839" s="486">
        <f t="shared" si="12"/>
        <v>795</v>
      </c>
      <c r="C839" s="509"/>
      <c r="D839" s="510"/>
      <c r="E839" s="510"/>
      <c r="F839" s="510"/>
      <c r="G839" s="510"/>
      <c r="H839" s="510"/>
      <c r="I839" s="510"/>
      <c r="J839" s="510"/>
      <c r="K839" s="510"/>
      <c r="L839" s="511"/>
      <c r="M839" s="512"/>
      <c r="N839" s="513"/>
      <c r="O839" s="513"/>
      <c r="P839" s="513"/>
      <c r="Q839" s="514"/>
      <c r="R839" s="515"/>
      <c r="S839" s="515"/>
      <c r="T839" s="515"/>
      <c r="U839" s="515"/>
      <c r="V839" s="515"/>
      <c r="W839" s="418"/>
      <c r="X839" s="419"/>
      <c r="Y839" s="421"/>
      <c r="Z839" s="158" t="str">
        <f>IFERROR(VLOOKUP(Y839,【参考】数式用!$A$3:$B$58, 2, FALSE), "")</f>
        <v/>
      </c>
      <c r="AA839" s="159"/>
      <c r="AC839" s="129" t="e">
        <f>VLOOKUP(Y839,【参考】数式用!$A$3:$O$58,15,FALSE)</f>
        <v>#N/A</v>
      </c>
    </row>
    <row r="840" spans="1:29" ht="33.950000000000003" customHeight="1">
      <c r="A840" s="133"/>
      <c r="B840" s="486">
        <f t="shared" si="12"/>
        <v>796</v>
      </c>
      <c r="C840" s="509"/>
      <c r="D840" s="510"/>
      <c r="E840" s="510"/>
      <c r="F840" s="510"/>
      <c r="G840" s="510"/>
      <c r="H840" s="510"/>
      <c r="I840" s="510"/>
      <c r="J840" s="510"/>
      <c r="K840" s="510"/>
      <c r="L840" s="511"/>
      <c r="M840" s="512"/>
      <c r="N840" s="513"/>
      <c r="O840" s="513"/>
      <c r="P840" s="513"/>
      <c r="Q840" s="514"/>
      <c r="R840" s="515"/>
      <c r="S840" s="515"/>
      <c r="T840" s="515"/>
      <c r="U840" s="515"/>
      <c r="V840" s="515"/>
      <c r="W840" s="418"/>
      <c r="X840" s="419"/>
      <c r="Y840" s="421"/>
      <c r="Z840" s="158" t="str">
        <f>IFERROR(VLOOKUP(Y840,【参考】数式用!$A$3:$B$58, 2, FALSE), "")</f>
        <v/>
      </c>
      <c r="AA840" s="159"/>
      <c r="AC840" s="129" t="e">
        <f>VLOOKUP(Y840,【参考】数式用!$A$3:$O$58,15,FALSE)</f>
        <v>#N/A</v>
      </c>
    </row>
    <row r="841" spans="1:29" ht="33.950000000000003" customHeight="1">
      <c r="A841" s="133"/>
      <c r="B841" s="486">
        <f t="shared" si="12"/>
        <v>797</v>
      </c>
      <c r="C841" s="509"/>
      <c r="D841" s="510"/>
      <c r="E841" s="510"/>
      <c r="F841" s="510"/>
      <c r="G841" s="510"/>
      <c r="H841" s="510"/>
      <c r="I841" s="510"/>
      <c r="J841" s="510"/>
      <c r="K841" s="510"/>
      <c r="L841" s="511"/>
      <c r="M841" s="512"/>
      <c r="N841" s="513"/>
      <c r="O841" s="513"/>
      <c r="P841" s="513"/>
      <c r="Q841" s="514"/>
      <c r="R841" s="515"/>
      <c r="S841" s="515"/>
      <c r="T841" s="515"/>
      <c r="U841" s="515"/>
      <c r="V841" s="515"/>
      <c r="W841" s="418"/>
      <c r="X841" s="419"/>
      <c r="Y841" s="421"/>
      <c r="Z841" s="158" t="str">
        <f>IFERROR(VLOOKUP(Y841,【参考】数式用!$A$3:$B$58, 2, FALSE), "")</f>
        <v/>
      </c>
      <c r="AA841" s="159"/>
      <c r="AC841" s="129" t="e">
        <f>VLOOKUP(Y841,【参考】数式用!$A$3:$O$58,15,FALSE)</f>
        <v>#N/A</v>
      </c>
    </row>
    <row r="842" spans="1:29" ht="33.950000000000003" customHeight="1">
      <c r="A842" s="133"/>
      <c r="B842" s="486">
        <f t="shared" si="12"/>
        <v>798</v>
      </c>
      <c r="C842" s="509"/>
      <c r="D842" s="510"/>
      <c r="E842" s="510"/>
      <c r="F842" s="510"/>
      <c r="G842" s="510"/>
      <c r="H842" s="510"/>
      <c r="I842" s="510"/>
      <c r="J842" s="510"/>
      <c r="K842" s="510"/>
      <c r="L842" s="511"/>
      <c r="M842" s="512"/>
      <c r="N842" s="513"/>
      <c r="O842" s="513"/>
      <c r="P842" s="513"/>
      <c r="Q842" s="514"/>
      <c r="R842" s="515"/>
      <c r="S842" s="515"/>
      <c r="T842" s="515"/>
      <c r="U842" s="515"/>
      <c r="V842" s="515"/>
      <c r="W842" s="418"/>
      <c r="X842" s="419"/>
      <c r="Y842" s="421"/>
      <c r="Z842" s="158" t="str">
        <f>IFERROR(VLOOKUP(Y842,【参考】数式用!$A$3:$B$58, 2, FALSE), "")</f>
        <v/>
      </c>
      <c r="AA842" s="159"/>
      <c r="AC842" s="129" t="e">
        <f>VLOOKUP(Y842,【参考】数式用!$A$3:$O$58,15,FALSE)</f>
        <v>#N/A</v>
      </c>
    </row>
    <row r="843" spans="1:29" ht="33.950000000000003" customHeight="1">
      <c r="A843" s="133"/>
      <c r="B843" s="486">
        <f t="shared" si="12"/>
        <v>799</v>
      </c>
      <c r="C843" s="509"/>
      <c r="D843" s="510"/>
      <c r="E843" s="510"/>
      <c r="F843" s="510"/>
      <c r="G843" s="510"/>
      <c r="H843" s="510"/>
      <c r="I843" s="510"/>
      <c r="J843" s="510"/>
      <c r="K843" s="510"/>
      <c r="L843" s="511"/>
      <c r="M843" s="512"/>
      <c r="N843" s="513"/>
      <c r="O843" s="513"/>
      <c r="P843" s="513"/>
      <c r="Q843" s="514"/>
      <c r="R843" s="515"/>
      <c r="S843" s="515"/>
      <c r="T843" s="515"/>
      <c r="U843" s="515"/>
      <c r="V843" s="515"/>
      <c r="W843" s="418"/>
      <c r="X843" s="419"/>
      <c r="Y843" s="421"/>
      <c r="Z843" s="158" t="str">
        <f>IFERROR(VLOOKUP(Y843,【参考】数式用!$A$3:$B$58, 2, FALSE), "")</f>
        <v/>
      </c>
      <c r="AA843" s="159"/>
      <c r="AC843" s="129" t="e">
        <f>VLOOKUP(Y843,【参考】数式用!$A$3:$O$58,15,FALSE)</f>
        <v>#N/A</v>
      </c>
    </row>
    <row r="844" spans="1:29" ht="33.950000000000003" customHeight="1">
      <c r="A844" s="133"/>
      <c r="B844" s="486">
        <f t="shared" si="12"/>
        <v>800</v>
      </c>
      <c r="C844" s="509"/>
      <c r="D844" s="510"/>
      <c r="E844" s="510"/>
      <c r="F844" s="510"/>
      <c r="G844" s="510"/>
      <c r="H844" s="510"/>
      <c r="I844" s="510"/>
      <c r="J844" s="510"/>
      <c r="K844" s="510"/>
      <c r="L844" s="511"/>
      <c r="M844" s="512"/>
      <c r="N844" s="513"/>
      <c r="O844" s="513"/>
      <c r="P844" s="513"/>
      <c r="Q844" s="514"/>
      <c r="R844" s="515"/>
      <c r="S844" s="515"/>
      <c r="T844" s="515"/>
      <c r="U844" s="515"/>
      <c r="V844" s="515"/>
      <c r="W844" s="418"/>
      <c r="X844" s="419"/>
      <c r="Y844" s="421"/>
      <c r="Z844" s="158" t="str">
        <f>IFERROR(VLOOKUP(Y844,【参考】数式用!$A$3:$B$58, 2, FALSE), "")</f>
        <v/>
      </c>
      <c r="AA844" s="159"/>
      <c r="AC844" s="129" t="e">
        <f>VLOOKUP(Y844,【参考】数式用!$A$3:$O$58,15,FALSE)</f>
        <v>#N/A</v>
      </c>
    </row>
    <row r="845" spans="1:29" ht="33.950000000000003" customHeight="1">
      <c r="A845" s="133"/>
      <c r="B845" s="486">
        <f t="shared" si="12"/>
        <v>801</v>
      </c>
      <c r="C845" s="509"/>
      <c r="D845" s="510"/>
      <c r="E845" s="510"/>
      <c r="F845" s="510"/>
      <c r="G845" s="510"/>
      <c r="H845" s="510"/>
      <c r="I845" s="510"/>
      <c r="J845" s="510"/>
      <c r="K845" s="510"/>
      <c r="L845" s="511"/>
      <c r="M845" s="512"/>
      <c r="N845" s="513"/>
      <c r="O845" s="513"/>
      <c r="P845" s="513"/>
      <c r="Q845" s="514"/>
      <c r="R845" s="515"/>
      <c r="S845" s="515"/>
      <c r="T845" s="515"/>
      <c r="U845" s="515"/>
      <c r="V845" s="515"/>
      <c r="W845" s="418"/>
      <c r="X845" s="419"/>
      <c r="Y845" s="421"/>
      <c r="Z845" s="158" t="str">
        <f>IFERROR(VLOOKUP(Y845,【参考】数式用!$A$3:$B$58, 2, FALSE), "")</f>
        <v/>
      </c>
      <c r="AA845" s="159"/>
      <c r="AC845" s="129" t="e">
        <f>VLOOKUP(Y845,【参考】数式用!$A$3:$O$58,15,FALSE)</f>
        <v>#N/A</v>
      </c>
    </row>
    <row r="846" spans="1:29" ht="33.950000000000003" customHeight="1">
      <c r="A846" s="133"/>
      <c r="B846" s="486">
        <f t="shared" si="12"/>
        <v>802</v>
      </c>
      <c r="C846" s="509"/>
      <c r="D846" s="510"/>
      <c r="E846" s="510"/>
      <c r="F846" s="510"/>
      <c r="G846" s="510"/>
      <c r="H846" s="510"/>
      <c r="I846" s="510"/>
      <c r="J846" s="510"/>
      <c r="K846" s="510"/>
      <c r="L846" s="511"/>
      <c r="M846" s="512"/>
      <c r="N846" s="513"/>
      <c r="O846" s="513"/>
      <c r="P846" s="513"/>
      <c r="Q846" s="514"/>
      <c r="R846" s="515"/>
      <c r="S846" s="515"/>
      <c r="T846" s="515"/>
      <c r="U846" s="515"/>
      <c r="V846" s="515"/>
      <c r="W846" s="418"/>
      <c r="X846" s="419"/>
      <c r="Y846" s="421"/>
      <c r="Z846" s="158" t="str">
        <f>IFERROR(VLOOKUP(Y846,【参考】数式用!$A$3:$B$58, 2, FALSE), "")</f>
        <v/>
      </c>
      <c r="AA846" s="159"/>
      <c r="AC846" s="129" t="e">
        <f>VLOOKUP(Y846,【参考】数式用!$A$3:$O$58,15,FALSE)</f>
        <v>#N/A</v>
      </c>
    </row>
    <row r="847" spans="1:29" ht="33.950000000000003" customHeight="1">
      <c r="A847" s="133"/>
      <c r="B847" s="486">
        <f t="shared" si="12"/>
        <v>803</v>
      </c>
      <c r="C847" s="509"/>
      <c r="D847" s="510"/>
      <c r="E847" s="510"/>
      <c r="F847" s="510"/>
      <c r="G847" s="510"/>
      <c r="H847" s="510"/>
      <c r="I847" s="510"/>
      <c r="J847" s="510"/>
      <c r="K847" s="510"/>
      <c r="L847" s="511"/>
      <c r="M847" s="512"/>
      <c r="N847" s="513"/>
      <c r="O847" s="513"/>
      <c r="P847" s="513"/>
      <c r="Q847" s="514"/>
      <c r="R847" s="515"/>
      <c r="S847" s="515"/>
      <c r="T847" s="515"/>
      <c r="U847" s="515"/>
      <c r="V847" s="515"/>
      <c r="W847" s="418"/>
      <c r="X847" s="419"/>
      <c r="Y847" s="421"/>
      <c r="Z847" s="158" t="str">
        <f>IFERROR(VLOOKUP(Y847,【参考】数式用!$A$3:$B$58, 2, FALSE), "")</f>
        <v/>
      </c>
      <c r="AA847" s="159"/>
      <c r="AC847" s="129" t="e">
        <f>VLOOKUP(Y847,【参考】数式用!$A$3:$O$58,15,FALSE)</f>
        <v>#N/A</v>
      </c>
    </row>
    <row r="848" spans="1:29" ht="33.950000000000003" customHeight="1">
      <c r="A848" s="133"/>
      <c r="B848" s="486">
        <f t="shared" si="12"/>
        <v>804</v>
      </c>
      <c r="C848" s="509"/>
      <c r="D848" s="510"/>
      <c r="E848" s="510"/>
      <c r="F848" s="510"/>
      <c r="G848" s="510"/>
      <c r="H848" s="510"/>
      <c r="I848" s="510"/>
      <c r="J848" s="510"/>
      <c r="K848" s="510"/>
      <c r="L848" s="511"/>
      <c r="M848" s="512"/>
      <c r="N848" s="513"/>
      <c r="O848" s="513"/>
      <c r="P848" s="513"/>
      <c r="Q848" s="514"/>
      <c r="R848" s="515"/>
      <c r="S848" s="515"/>
      <c r="T848" s="515"/>
      <c r="U848" s="515"/>
      <c r="V848" s="515"/>
      <c r="W848" s="418"/>
      <c r="X848" s="419"/>
      <c r="Y848" s="421"/>
      <c r="Z848" s="158" t="str">
        <f>IFERROR(VLOOKUP(Y848,【参考】数式用!$A$3:$B$58, 2, FALSE), "")</f>
        <v/>
      </c>
      <c r="AA848" s="159"/>
      <c r="AC848" s="129" t="e">
        <f>VLOOKUP(Y848,【参考】数式用!$A$3:$O$58,15,FALSE)</f>
        <v>#N/A</v>
      </c>
    </row>
    <row r="849" spans="1:29" ht="33.950000000000003" customHeight="1">
      <c r="A849" s="133"/>
      <c r="B849" s="486">
        <f t="shared" si="12"/>
        <v>805</v>
      </c>
      <c r="C849" s="509"/>
      <c r="D849" s="510"/>
      <c r="E849" s="510"/>
      <c r="F849" s="510"/>
      <c r="G849" s="510"/>
      <c r="H849" s="510"/>
      <c r="I849" s="510"/>
      <c r="J849" s="510"/>
      <c r="K849" s="510"/>
      <c r="L849" s="511"/>
      <c r="M849" s="512"/>
      <c r="N849" s="513"/>
      <c r="O849" s="513"/>
      <c r="P849" s="513"/>
      <c r="Q849" s="514"/>
      <c r="R849" s="515"/>
      <c r="S849" s="515"/>
      <c r="T849" s="515"/>
      <c r="U849" s="515"/>
      <c r="V849" s="515"/>
      <c r="W849" s="418"/>
      <c r="X849" s="419"/>
      <c r="Y849" s="421"/>
      <c r="Z849" s="158" t="str">
        <f>IFERROR(VLOOKUP(Y849,【参考】数式用!$A$3:$B$58, 2, FALSE), "")</f>
        <v/>
      </c>
      <c r="AA849" s="159"/>
      <c r="AC849" s="129" t="e">
        <f>VLOOKUP(Y849,【参考】数式用!$A$3:$O$58,15,FALSE)</f>
        <v>#N/A</v>
      </c>
    </row>
    <row r="850" spans="1:29" ht="33.950000000000003" customHeight="1">
      <c r="A850" s="133"/>
      <c r="B850" s="486">
        <f t="shared" si="12"/>
        <v>806</v>
      </c>
      <c r="C850" s="509"/>
      <c r="D850" s="510"/>
      <c r="E850" s="510"/>
      <c r="F850" s="510"/>
      <c r="G850" s="510"/>
      <c r="H850" s="510"/>
      <c r="I850" s="510"/>
      <c r="J850" s="510"/>
      <c r="K850" s="510"/>
      <c r="L850" s="511"/>
      <c r="M850" s="512"/>
      <c r="N850" s="513"/>
      <c r="O850" s="513"/>
      <c r="P850" s="513"/>
      <c r="Q850" s="514"/>
      <c r="R850" s="515"/>
      <c r="S850" s="515"/>
      <c r="T850" s="515"/>
      <c r="U850" s="515"/>
      <c r="V850" s="515"/>
      <c r="W850" s="418"/>
      <c r="X850" s="419"/>
      <c r="Y850" s="421"/>
      <c r="Z850" s="158" t="str">
        <f>IFERROR(VLOOKUP(Y850,【参考】数式用!$A$3:$B$58, 2, FALSE), "")</f>
        <v/>
      </c>
      <c r="AA850" s="159"/>
      <c r="AC850" s="129" t="e">
        <f>VLOOKUP(Y850,【参考】数式用!$A$3:$O$58,15,FALSE)</f>
        <v>#N/A</v>
      </c>
    </row>
    <row r="851" spans="1:29" ht="33.950000000000003" customHeight="1">
      <c r="A851" s="133"/>
      <c r="B851" s="486">
        <f t="shared" si="12"/>
        <v>807</v>
      </c>
      <c r="C851" s="509"/>
      <c r="D851" s="510"/>
      <c r="E851" s="510"/>
      <c r="F851" s="510"/>
      <c r="G851" s="510"/>
      <c r="H851" s="510"/>
      <c r="I851" s="510"/>
      <c r="J851" s="510"/>
      <c r="K851" s="510"/>
      <c r="L851" s="511"/>
      <c r="M851" s="512"/>
      <c r="N851" s="513"/>
      <c r="O851" s="513"/>
      <c r="P851" s="513"/>
      <c r="Q851" s="514"/>
      <c r="R851" s="515"/>
      <c r="S851" s="515"/>
      <c r="T851" s="515"/>
      <c r="U851" s="515"/>
      <c r="V851" s="515"/>
      <c r="W851" s="418"/>
      <c r="X851" s="419"/>
      <c r="Y851" s="421"/>
      <c r="Z851" s="158" t="str">
        <f>IFERROR(VLOOKUP(Y851,【参考】数式用!$A$3:$B$58, 2, FALSE), "")</f>
        <v/>
      </c>
      <c r="AA851" s="159"/>
      <c r="AC851" s="129" t="e">
        <f>VLOOKUP(Y851,【参考】数式用!$A$3:$O$58,15,FALSE)</f>
        <v>#N/A</v>
      </c>
    </row>
    <row r="852" spans="1:29" ht="33.950000000000003" customHeight="1">
      <c r="A852" s="133"/>
      <c r="B852" s="486">
        <f t="shared" si="12"/>
        <v>808</v>
      </c>
      <c r="C852" s="509"/>
      <c r="D852" s="510"/>
      <c r="E852" s="510"/>
      <c r="F852" s="510"/>
      <c r="G852" s="510"/>
      <c r="H852" s="510"/>
      <c r="I852" s="510"/>
      <c r="J852" s="510"/>
      <c r="K852" s="510"/>
      <c r="L852" s="511"/>
      <c r="M852" s="512"/>
      <c r="N852" s="513"/>
      <c r="O852" s="513"/>
      <c r="P852" s="513"/>
      <c r="Q852" s="514"/>
      <c r="R852" s="515"/>
      <c r="S852" s="515"/>
      <c r="T852" s="515"/>
      <c r="U852" s="515"/>
      <c r="V852" s="515"/>
      <c r="W852" s="418"/>
      <c r="X852" s="419"/>
      <c r="Y852" s="421"/>
      <c r="Z852" s="158" t="str">
        <f>IFERROR(VLOOKUP(Y852,【参考】数式用!$A$3:$B$58, 2, FALSE), "")</f>
        <v/>
      </c>
      <c r="AA852" s="159"/>
      <c r="AC852" s="129" t="e">
        <f>VLOOKUP(Y852,【参考】数式用!$A$3:$O$58,15,FALSE)</f>
        <v>#N/A</v>
      </c>
    </row>
    <row r="853" spans="1:29" ht="33.950000000000003" customHeight="1">
      <c r="A853" s="133"/>
      <c r="B853" s="486">
        <f t="shared" si="12"/>
        <v>809</v>
      </c>
      <c r="C853" s="509"/>
      <c r="D853" s="510"/>
      <c r="E853" s="510"/>
      <c r="F853" s="510"/>
      <c r="G853" s="510"/>
      <c r="H853" s="510"/>
      <c r="I853" s="510"/>
      <c r="J853" s="510"/>
      <c r="K853" s="510"/>
      <c r="L853" s="511"/>
      <c r="M853" s="512"/>
      <c r="N853" s="513"/>
      <c r="O853" s="513"/>
      <c r="P853" s="513"/>
      <c r="Q853" s="514"/>
      <c r="R853" s="515"/>
      <c r="S853" s="515"/>
      <c r="T853" s="515"/>
      <c r="U853" s="515"/>
      <c r="V853" s="515"/>
      <c r="W853" s="418"/>
      <c r="X853" s="419"/>
      <c r="Y853" s="421"/>
      <c r="Z853" s="158" t="str">
        <f>IFERROR(VLOOKUP(Y853,【参考】数式用!$A$3:$B$58, 2, FALSE), "")</f>
        <v/>
      </c>
      <c r="AA853" s="159"/>
      <c r="AC853" s="129" t="e">
        <f>VLOOKUP(Y853,【参考】数式用!$A$3:$O$58,15,FALSE)</f>
        <v>#N/A</v>
      </c>
    </row>
    <row r="854" spans="1:29" ht="33.950000000000003" customHeight="1">
      <c r="A854" s="133"/>
      <c r="B854" s="486">
        <f t="shared" si="12"/>
        <v>810</v>
      </c>
      <c r="C854" s="509"/>
      <c r="D854" s="510"/>
      <c r="E854" s="510"/>
      <c r="F854" s="510"/>
      <c r="G854" s="510"/>
      <c r="H854" s="510"/>
      <c r="I854" s="510"/>
      <c r="J854" s="510"/>
      <c r="K854" s="510"/>
      <c r="L854" s="511"/>
      <c r="M854" s="512"/>
      <c r="N854" s="513"/>
      <c r="O854" s="513"/>
      <c r="P854" s="513"/>
      <c r="Q854" s="514"/>
      <c r="R854" s="515"/>
      <c r="S854" s="515"/>
      <c r="T854" s="515"/>
      <c r="U854" s="515"/>
      <c r="V854" s="515"/>
      <c r="W854" s="418"/>
      <c r="X854" s="419"/>
      <c r="Y854" s="421"/>
      <c r="Z854" s="158" t="str">
        <f>IFERROR(VLOOKUP(Y854,【参考】数式用!$A$3:$B$58, 2, FALSE), "")</f>
        <v/>
      </c>
      <c r="AA854" s="159"/>
      <c r="AC854" s="129" t="e">
        <f>VLOOKUP(Y854,【参考】数式用!$A$3:$O$58,15,FALSE)</f>
        <v>#N/A</v>
      </c>
    </row>
    <row r="855" spans="1:29" ht="33.950000000000003" customHeight="1">
      <c r="A855" s="133"/>
      <c r="B855" s="486">
        <f t="shared" si="12"/>
        <v>811</v>
      </c>
      <c r="C855" s="509"/>
      <c r="D855" s="510"/>
      <c r="E855" s="510"/>
      <c r="F855" s="510"/>
      <c r="G855" s="510"/>
      <c r="H855" s="510"/>
      <c r="I855" s="510"/>
      <c r="J855" s="510"/>
      <c r="K855" s="510"/>
      <c r="L855" s="511"/>
      <c r="M855" s="512"/>
      <c r="N855" s="513"/>
      <c r="O855" s="513"/>
      <c r="P855" s="513"/>
      <c r="Q855" s="514"/>
      <c r="R855" s="515"/>
      <c r="S855" s="515"/>
      <c r="T855" s="515"/>
      <c r="U855" s="515"/>
      <c r="V855" s="515"/>
      <c r="W855" s="418"/>
      <c r="X855" s="419"/>
      <c r="Y855" s="421"/>
      <c r="Z855" s="158" t="str">
        <f>IFERROR(VLOOKUP(Y855,【参考】数式用!$A$3:$B$58, 2, FALSE), "")</f>
        <v/>
      </c>
      <c r="AA855" s="159"/>
      <c r="AC855" s="129" t="e">
        <f>VLOOKUP(Y855,【参考】数式用!$A$3:$O$58,15,FALSE)</f>
        <v>#N/A</v>
      </c>
    </row>
    <row r="856" spans="1:29" ht="33.950000000000003" customHeight="1">
      <c r="A856" s="133"/>
      <c r="B856" s="486">
        <f t="shared" si="12"/>
        <v>812</v>
      </c>
      <c r="C856" s="509"/>
      <c r="D856" s="510"/>
      <c r="E856" s="510"/>
      <c r="F856" s="510"/>
      <c r="G856" s="510"/>
      <c r="H856" s="510"/>
      <c r="I856" s="510"/>
      <c r="J856" s="510"/>
      <c r="K856" s="510"/>
      <c r="L856" s="511"/>
      <c r="M856" s="512"/>
      <c r="N856" s="513"/>
      <c r="O856" s="513"/>
      <c r="P856" s="513"/>
      <c r="Q856" s="514"/>
      <c r="R856" s="515"/>
      <c r="S856" s="515"/>
      <c r="T856" s="515"/>
      <c r="U856" s="515"/>
      <c r="V856" s="515"/>
      <c r="W856" s="418"/>
      <c r="X856" s="419"/>
      <c r="Y856" s="421"/>
      <c r="Z856" s="158" t="str">
        <f>IFERROR(VLOOKUP(Y856,【参考】数式用!$A$3:$B$58, 2, FALSE), "")</f>
        <v/>
      </c>
      <c r="AA856" s="159"/>
      <c r="AC856" s="129" t="e">
        <f>VLOOKUP(Y856,【参考】数式用!$A$3:$O$58,15,FALSE)</f>
        <v>#N/A</v>
      </c>
    </row>
    <row r="857" spans="1:29" ht="33.950000000000003" customHeight="1">
      <c r="A857" s="133"/>
      <c r="B857" s="486">
        <f t="shared" si="12"/>
        <v>813</v>
      </c>
      <c r="C857" s="509"/>
      <c r="D857" s="510"/>
      <c r="E857" s="510"/>
      <c r="F857" s="510"/>
      <c r="G857" s="510"/>
      <c r="H857" s="510"/>
      <c r="I857" s="510"/>
      <c r="J857" s="510"/>
      <c r="K857" s="510"/>
      <c r="L857" s="511"/>
      <c r="M857" s="512"/>
      <c r="N857" s="513"/>
      <c r="O857" s="513"/>
      <c r="P857" s="513"/>
      <c r="Q857" s="514"/>
      <c r="R857" s="515"/>
      <c r="S857" s="515"/>
      <c r="T857" s="515"/>
      <c r="U857" s="515"/>
      <c r="V857" s="515"/>
      <c r="W857" s="418"/>
      <c r="X857" s="419"/>
      <c r="Y857" s="421"/>
      <c r="Z857" s="158" t="str">
        <f>IFERROR(VLOOKUP(Y857,【参考】数式用!$A$3:$B$58, 2, FALSE), "")</f>
        <v/>
      </c>
      <c r="AA857" s="159"/>
      <c r="AC857" s="129" t="e">
        <f>VLOOKUP(Y857,【参考】数式用!$A$3:$O$58,15,FALSE)</f>
        <v>#N/A</v>
      </c>
    </row>
    <row r="858" spans="1:29" ht="33.950000000000003" customHeight="1">
      <c r="A858" s="133"/>
      <c r="B858" s="486">
        <f t="shared" si="12"/>
        <v>814</v>
      </c>
      <c r="C858" s="509"/>
      <c r="D858" s="510"/>
      <c r="E858" s="510"/>
      <c r="F858" s="510"/>
      <c r="G858" s="510"/>
      <c r="H858" s="510"/>
      <c r="I858" s="510"/>
      <c r="J858" s="510"/>
      <c r="K858" s="510"/>
      <c r="L858" s="511"/>
      <c r="M858" s="512"/>
      <c r="N858" s="513"/>
      <c r="O858" s="513"/>
      <c r="P858" s="513"/>
      <c r="Q858" s="514"/>
      <c r="R858" s="515"/>
      <c r="S858" s="515"/>
      <c r="T858" s="515"/>
      <c r="U858" s="515"/>
      <c r="V858" s="515"/>
      <c r="W858" s="418"/>
      <c r="X858" s="419"/>
      <c r="Y858" s="421"/>
      <c r="Z858" s="158" t="str">
        <f>IFERROR(VLOOKUP(Y858,【参考】数式用!$A$3:$B$58, 2, FALSE), "")</f>
        <v/>
      </c>
      <c r="AA858" s="159"/>
      <c r="AC858" s="129" t="e">
        <f>VLOOKUP(Y858,【参考】数式用!$A$3:$O$58,15,FALSE)</f>
        <v>#N/A</v>
      </c>
    </row>
    <row r="859" spans="1:29" ht="33.950000000000003" customHeight="1">
      <c r="A859" s="133"/>
      <c r="B859" s="486">
        <f t="shared" si="12"/>
        <v>815</v>
      </c>
      <c r="C859" s="509"/>
      <c r="D859" s="510"/>
      <c r="E859" s="510"/>
      <c r="F859" s="510"/>
      <c r="G859" s="510"/>
      <c r="H859" s="510"/>
      <c r="I859" s="510"/>
      <c r="J859" s="510"/>
      <c r="K859" s="510"/>
      <c r="L859" s="511"/>
      <c r="M859" s="512"/>
      <c r="N859" s="513"/>
      <c r="O859" s="513"/>
      <c r="P859" s="513"/>
      <c r="Q859" s="514"/>
      <c r="R859" s="515"/>
      <c r="S859" s="515"/>
      <c r="T859" s="515"/>
      <c r="U859" s="515"/>
      <c r="V859" s="515"/>
      <c r="W859" s="418"/>
      <c r="X859" s="419"/>
      <c r="Y859" s="421"/>
      <c r="Z859" s="158" t="str">
        <f>IFERROR(VLOOKUP(Y859,【参考】数式用!$A$3:$B$58, 2, FALSE), "")</f>
        <v/>
      </c>
      <c r="AA859" s="159"/>
      <c r="AC859" s="129" t="e">
        <f>VLOOKUP(Y859,【参考】数式用!$A$3:$O$58,15,FALSE)</f>
        <v>#N/A</v>
      </c>
    </row>
    <row r="860" spans="1:29" ht="33.950000000000003" customHeight="1">
      <c r="A860" s="133"/>
      <c r="B860" s="486">
        <f t="shared" si="12"/>
        <v>816</v>
      </c>
      <c r="C860" s="509"/>
      <c r="D860" s="510"/>
      <c r="E860" s="510"/>
      <c r="F860" s="510"/>
      <c r="G860" s="510"/>
      <c r="H860" s="510"/>
      <c r="I860" s="510"/>
      <c r="J860" s="510"/>
      <c r="K860" s="510"/>
      <c r="L860" s="511"/>
      <c r="M860" s="512"/>
      <c r="N860" s="513"/>
      <c r="O860" s="513"/>
      <c r="P860" s="513"/>
      <c r="Q860" s="514"/>
      <c r="R860" s="515"/>
      <c r="S860" s="515"/>
      <c r="T860" s="515"/>
      <c r="U860" s="515"/>
      <c r="V860" s="515"/>
      <c r="W860" s="418"/>
      <c r="X860" s="419"/>
      <c r="Y860" s="421"/>
      <c r="Z860" s="158" t="str">
        <f>IFERROR(VLOOKUP(Y860,【参考】数式用!$A$3:$B$58, 2, FALSE), "")</f>
        <v/>
      </c>
      <c r="AA860" s="159"/>
      <c r="AC860" s="129" t="e">
        <f>VLOOKUP(Y860,【参考】数式用!$A$3:$O$58,15,FALSE)</f>
        <v>#N/A</v>
      </c>
    </row>
    <row r="861" spans="1:29" ht="33.950000000000003" customHeight="1">
      <c r="A861" s="133"/>
      <c r="B861" s="486">
        <f t="shared" si="12"/>
        <v>817</v>
      </c>
      <c r="C861" s="509"/>
      <c r="D861" s="510"/>
      <c r="E861" s="510"/>
      <c r="F861" s="510"/>
      <c r="G861" s="510"/>
      <c r="H861" s="510"/>
      <c r="I861" s="510"/>
      <c r="J861" s="510"/>
      <c r="K861" s="510"/>
      <c r="L861" s="511"/>
      <c r="M861" s="512"/>
      <c r="N861" s="513"/>
      <c r="O861" s="513"/>
      <c r="P861" s="513"/>
      <c r="Q861" s="514"/>
      <c r="R861" s="515"/>
      <c r="S861" s="515"/>
      <c r="T861" s="515"/>
      <c r="U861" s="515"/>
      <c r="V861" s="515"/>
      <c r="W861" s="418"/>
      <c r="X861" s="419"/>
      <c r="Y861" s="421"/>
      <c r="Z861" s="158" t="str">
        <f>IFERROR(VLOOKUP(Y861,【参考】数式用!$A$3:$B$58, 2, FALSE), "")</f>
        <v/>
      </c>
      <c r="AA861" s="159"/>
      <c r="AC861" s="129" t="e">
        <f>VLOOKUP(Y861,【参考】数式用!$A$3:$O$58,15,FALSE)</f>
        <v>#N/A</v>
      </c>
    </row>
    <row r="862" spans="1:29" ht="33.950000000000003" customHeight="1">
      <c r="A862" s="133"/>
      <c r="B862" s="486">
        <f t="shared" si="12"/>
        <v>818</v>
      </c>
      <c r="C862" s="509"/>
      <c r="D862" s="510"/>
      <c r="E862" s="510"/>
      <c r="F862" s="510"/>
      <c r="G862" s="510"/>
      <c r="H862" s="510"/>
      <c r="I862" s="510"/>
      <c r="J862" s="510"/>
      <c r="K862" s="510"/>
      <c r="L862" s="511"/>
      <c r="M862" s="512"/>
      <c r="N862" s="513"/>
      <c r="O862" s="513"/>
      <c r="P862" s="513"/>
      <c r="Q862" s="514"/>
      <c r="R862" s="515"/>
      <c r="S862" s="515"/>
      <c r="T862" s="515"/>
      <c r="U862" s="515"/>
      <c r="V862" s="515"/>
      <c r="W862" s="418"/>
      <c r="X862" s="419"/>
      <c r="Y862" s="421"/>
      <c r="Z862" s="158" t="str">
        <f>IFERROR(VLOOKUP(Y862,【参考】数式用!$A$3:$B$58, 2, FALSE), "")</f>
        <v/>
      </c>
      <c r="AA862" s="159"/>
      <c r="AC862" s="129" t="e">
        <f>VLOOKUP(Y862,【参考】数式用!$A$3:$O$58,15,FALSE)</f>
        <v>#N/A</v>
      </c>
    </row>
    <row r="863" spans="1:29" ht="33.950000000000003" customHeight="1">
      <c r="A863" s="133"/>
      <c r="B863" s="486">
        <f t="shared" si="12"/>
        <v>819</v>
      </c>
      <c r="C863" s="509"/>
      <c r="D863" s="510"/>
      <c r="E863" s="510"/>
      <c r="F863" s="510"/>
      <c r="G863" s="510"/>
      <c r="H863" s="510"/>
      <c r="I863" s="510"/>
      <c r="J863" s="510"/>
      <c r="K863" s="510"/>
      <c r="L863" s="511"/>
      <c r="M863" s="512"/>
      <c r="N863" s="513"/>
      <c r="O863" s="513"/>
      <c r="P863" s="513"/>
      <c r="Q863" s="514"/>
      <c r="R863" s="515"/>
      <c r="S863" s="515"/>
      <c r="T863" s="515"/>
      <c r="U863" s="515"/>
      <c r="V863" s="515"/>
      <c r="W863" s="418"/>
      <c r="X863" s="419"/>
      <c r="Y863" s="421"/>
      <c r="Z863" s="158" t="str">
        <f>IFERROR(VLOOKUP(Y863,【参考】数式用!$A$3:$B$58, 2, FALSE), "")</f>
        <v/>
      </c>
      <c r="AA863" s="159"/>
      <c r="AC863" s="129" t="e">
        <f>VLOOKUP(Y863,【参考】数式用!$A$3:$O$58,15,FALSE)</f>
        <v>#N/A</v>
      </c>
    </row>
    <row r="864" spans="1:29" ht="33.950000000000003" customHeight="1">
      <c r="A864" s="133"/>
      <c r="B864" s="486">
        <f t="shared" si="12"/>
        <v>820</v>
      </c>
      <c r="C864" s="509"/>
      <c r="D864" s="510"/>
      <c r="E864" s="510"/>
      <c r="F864" s="510"/>
      <c r="G864" s="510"/>
      <c r="H864" s="510"/>
      <c r="I864" s="510"/>
      <c r="J864" s="510"/>
      <c r="K864" s="510"/>
      <c r="L864" s="511"/>
      <c r="M864" s="512"/>
      <c r="N864" s="513"/>
      <c r="O864" s="513"/>
      <c r="P864" s="513"/>
      <c r="Q864" s="514"/>
      <c r="R864" s="515"/>
      <c r="S864" s="515"/>
      <c r="T864" s="515"/>
      <c r="U864" s="515"/>
      <c r="V864" s="515"/>
      <c r="W864" s="418"/>
      <c r="X864" s="419"/>
      <c r="Y864" s="421"/>
      <c r="Z864" s="158" t="str">
        <f>IFERROR(VLOOKUP(Y864,【参考】数式用!$A$3:$B$58, 2, FALSE), "")</f>
        <v/>
      </c>
      <c r="AA864" s="159"/>
      <c r="AC864" s="129" t="e">
        <f>VLOOKUP(Y864,【参考】数式用!$A$3:$O$58,15,FALSE)</f>
        <v>#N/A</v>
      </c>
    </row>
    <row r="865" spans="1:29" ht="33.950000000000003" customHeight="1">
      <c r="A865" s="133"/>
      <c r="B865" s="486">
        <f t="shared" si="12"/>
        <v>821</v>
      </c>
      <c r="C865" s="509"/>
      <c r="D865" s="510"/>
      <c r="E865" s="510"/>
      <c r="F865" s="510"/>
      <c r="G865" s="510"/>
      <c r="H865" s="510"/>
      <c r="I865" s="510"/>
      <c r="J865" s="510"/>
      <c r="K865" s="510"/>
      <c r="L865" s="511"/>
      <c r="M865" s="512"/>
      <c r="N865" s="513"/>
      <c r="O865" s="513"/>
      <c r="P865" s="513"/>
      <c r="Q865" s="514"/>
      <c r="R865" s="515"/>
      <c r="S865" s="515"/>
      <c r="T865" s="515"/>
      <c r="U865" s="515"/>
      <c r="V865" s="515"/>
      <c r="W865" s="418"/>
      <c r="X865" s="419"/>
      <c r="Y865" s="421"/>
      <c r="Z865" s="158" t="str">
        <f>IFERROR(VLOOKUP(Y865,【参考】数式用!$A$3:$B$58, 2, FALSE), "")</f>
        <v/>
      </c>
      <c r="AA865" s="159"/>
      <c r="AC865" s="129" t="e">
        <f>VLOOKUP(Y865,【参考】数式用!$A$3:$O$58,15,FALSE)</f>
        <v>#N/A</v>
      </c>
    </row>
    <row r="866" spans="1:29" ht="33.950000000000003" customHeight="1">
      <c r="A866" s="133"/>
      <c r="B866" s="486">
        <f t="shared" si="12"/>
        <v>822</v>
      </c>
      <c r="C866" s="509"/>
      <c r="D866" s="510"/>
      <c r="E866" s="510"/>
      <c r="F866" s="510"/>
      <c r="G866" s="510"/>
      <c r="H866" s="510"/>
      <c r="I866" s="510"/>
      <c r="J866" s="510"/>
      <c r="K866" s="510"/>
      <c r="L866" s="511"/>
      <c r="M866" s="512"/>
      <c r="N866" s="513"/>
      <c r="O866" s="513"/>
      <c r="P866" s="513"/>
      <c r="Q866" s="514"/>
      <c r="R866" s="515"/>
      <c r="S866" s="515"/>
      <c r="T866" s="515"/>
      <c r="U866" s="515"/>
      <c r="V866" s="515"/>
      <c r="W866" s="418"/>
      <c r="X866" s="419"/>
      <c r="Y866" s="421"/>
      <c r="Z866" s="158" t="str">
        <f>IFERROR(VLOOKUP(Y866,【参考】数式用!$A$3:$B$58, 2, FALSE), "")</f>
        <v/>
      </c>
      <c r="AA866" s="159"/>
      <c r="AC866" s="129" t="e">
        <f>VLOOKUP(Y866,【参考】数式用!$A$3:$O$58,15,FALSE)</f>
        <v>#N/A</v>
      </c>
    </row>
    <row r="867" spans="1:29" ht="33.950000000000003" customHeight="1">
      <c r="A867" s="133"/>
      <c r="B867" s="486">
        <f t="shared" si="12"/>
        <v>823</v>
      </c>
      <c r="C867" s="509"/>
      <c r="D867" s="510"/>
      <c r="E867" s="510"/>
      <c r="F867" s="510"/>
      <c r="G867" s="510"/>
      <c r="H867" s="510"/>
      <c r="I867" s="510"/>
      <c r="J867" s="510"/>
      <c r="K867" s="510"/>
      <c r="L867" s="511"/>
      <c r="M867" s="512"/>
      <c r="N867" s="513"/>
      <c r="O867" s="513"/>
      <c r="P867" s="513"/>
      <c r="Q867" s="514"/>
      <c r="R867" s="515"/>
      <c r="S867" s="515"/>
      <c r="T867" s="515"/>
      <c r="U867" s="515"/>
      <c r="V867" s="515"/>
      <c r="W867" s="418"/>
      <c r="X867" s="419"/>
      <c r="Y867" s="421"/>
      <c r="Z867" s="158" t="str">
        <f>IFERROR(VLOOKUP(Y867,【参考】数式用!$A$3:$B$58, 2, FALSE), "")</f>
        <v/>
      </c>
      <c r="AA867" s="159"/>
      <c r="AC867" s="129" t="e">
        <f>VLOOKUP(Y867,【参考】数式用!$A$3:$O$58,15,FALSE)</f>
        <v>#N/A</v>
      </c>
    </row>
    <row r="868" spans="1:29" ht="33.950000000000003" customHeight="1">
      <c r="A868" s="133"/>
      <c r="B868" s="486">
        <f t="shared" si="12"/>
        <v>824</v>
      </c>
      <c r="C868" s="509"/>
      <c r="D868" s="510"/>
      <c r="E868" s="510"/>
      <c r="F868" s="510"/>
      <c r="G868" s="510"/>
      <c r="H868" s="510"/>
      <c r="I868" s="510"/>
      <c r="J868" s="510"/>
      <c r="K868" s="510"/>
      <c r="L868" s="511"/>
      <c r="M868" s="512"/>
      <c r="N868" s="513"/>
      <c r="O868" s="513"/>
      <c r="P868" s="513"/>
      <c r="Q868" s="514"/>
      <c r="R868" s="515"/>
      <c r="S868" s="515"/>
      <c r="T868" s="515"/>
      <c r="U868" s="515"/>
      <c r="V868" s="515"/>
      <c r="W868" s="418"/>
      <c r="X868" s="419"/>
      <c r="Y868" s="421"/>
      <c r="Z868" s="158" t="str">
        <f>IFERROR(VLOOKUP(Y868,【参考】数式用!$A$3:$B$58, 2, FALSE), "")</f>
        <v/>
      </c>
      <c r="AA868" s="159"/>
      <c r="AC868" s="129" t="e">
        <f>VLOOKUP(Y868,【参考】数式用!$A$3:$O$58,15,FALSE)</f>
        <v>#N/A</v>
      </c>
    </row>
    <row r="869" spans="1:29" ht="33.950000000000003" customHeight="1">
      <c r="A869" s="133"/>
      <c r="B869" s="486">
        <f t="shared" si="12"/>
        <v>825</v>
      </c>
      <c r="C869" s="509"/>
      <c r="D869" s="510"/>
      <c r="E869" s="510"/>
      <c r="F869" s="510"/>
      <c r="G869" s="510"/>
      <c r="H869" s="510"/>
      <c r="I869" s="510"/>
      <c r="J869" s="510"/>
      <c r="K869" s="510"/>
      <c r="L869" s="511"/>
      <c r="M869" s="512"/>
      <c r="N869" s="513"/>
      <c r="O869" s="513"/>
      <c r="P869" s="513"/>
      <c r="Q869" s="514"/>
      <c r="R869" s="515"/>
      <c r="S869" s="515"/>
      <c r="T869" s="515"/>
      <c r="U869" s="515"/>
      <c r="V869" s="515"/>
      <c r="W869" s="418"/>
      <c r="X869" s="419"/>
      <c r="Y869" s="421"/>
      <c r="Z869" s="158" t="str">
        <f>IFERROR(VLOOKUP(Y869,【参考】数式用!$A$3:$B$58, 2, FALSE), "")</f>
        <v/>
      </c>
      <c r="AA869" s="159"/>
      <c r="AC869" s="129" t="e">
        <f>VLOOKUP(Y869,【参考】数式用!$A$3:$O$58,15,FALSE)</f>
        <v>#N/A</v>
      </c>
    </row>
    <row r="870" spans="1:29" ht="33.950000000000003" customHeight="1">
      <c r="A870" s="133"/>
      <c r="B870" s="486">
        <f t="shared" si="12"/>
        <v>826</v>
      </c>
      <c r="C870" s="509"/>
      <c r="D870" s="510"/>
      <c r="E870" s="510"/>
      <c r="F870" s="510"/>
      <c r="G870" s="510"/>
      <c r="H870" s="510"/>
      <c r="I870" s="510"/>
      <c r="J870" s="510"/>
      <c r="K870" s="510"/>
      <c r="L870" s="511"/>
      <c r="M870" s="512"/>
      <c r="N870" s="513"/>
      <c r="O870" s="513"/>
      <c r="P870" s="513"/>
      <c r="Q870" s="514"/>
      <c r="R870" s="515"/>
      <c r="S870" s="515"/>
      <c r="T870" s="515"/>
      <c r="U870" s="515"/>
      <c r="V870" s="515"/>
      <c r="W870" s="418"/>
      <c r="X870" s="419"/>
      <c r="Y870" s="421"/>
      <c r="Z870" s="158" t="str">
        <f>IFERROR(VLOOKUP(Y870,【参考】数式用!$A$3:$B$58, 2, FALSE), "")</f>
        <v/>
      </c>
      <c r="AA870" s="159"/>
      <c r="AC870" s="129" t="e">
        <f>VLOOKUP(Y870,【参考】数式用!$A$3:$O$58,15,FALSE)</f>
        <v>#N/A</v>
      </c>
    </row>
    <row r="871" spans="1:29" ht="33.950000000000003" customHeight="1">
      <c r="A871" s="133"/>
      <c r="B871" s="486">
        <f t="shared" si="12"/>
        <v>827</v>
      </c>
      <c r="C871" s="509"/>
      <c r="D871" s="510"/>
      <c r="E871" s="510"/>
      <c r="F871" s="510"/>
      <c r="G871" s="510"/>
      <c r="H871" s="510"/>
      <c r="I871" s="510"/>
      <c r="J871" s="510"/>
      <c r="K871" s="510"/>
      <c r="L871" s="511"/>
      <c r="M871" s="512"/>
      <c r="N871" s="513"/>
      <c r="O871" s="513"/>
      <c r="P871" s="513"/>
      <c r="Q871" s="514"/>
      <c r="R871" s="515"/>
      <c r="S871" s="515"/>
      <c r="T871" s="515"/>
      <c r="U871" s="515"/>
      <c r="V871" s="515"/>
      <c r="W871" s="418"/>
      <c r="X871" s="419"/>
      <c r="Y871" s="421"/>
      <c r="Z871" s="158" t="str">
        <f>IFERROR(VLOOKUP(Y871,【参考】数式用!$A$3:$B$58, 2, FALSE), "")</f>
        <v/>
      </c>
      <c r="AA871" s="159"/>
      <c r="AC871" s="129" t="e">
        <f>VLOOKUP(Y871,【参考】数式用!$A$3:$O$58,15,FALSE)</f>
        <v>#N/A</v>
      </c>
    </row>
    <row r="872" spans="1:29" ht="33.950000000000003" customHeight="1">
      <c r="A872" s="133"/>
      <c r="B872" s="486">
        <f t="shared" si="12"/>
        <v>828</v>
      </c>
      <c r="C872" s="509"/>
      <c r="D872" s="510"/>
      <c r="E872" s="510"/>
      <c r="F872" s="510"/>
      <c r="G872" s="510"/>
      <c r="H872" s="510"/>
      <c r="I872" s="510"/>
      <c r="J872" s="510"/>
      <c r="K872" s="510"/>
      <c r="L872" s="511"/>
      <c r="M872" s="512"/>
      <c r="N872" s="513"/>
      <c r="O872" s="513"/>
      <c r="P872" s="513"/>
      <c r="Q872" s="514"/>
      <c r="R872" s="515"/>
      <c r="S872" s="515"/>
      <c r="T872" s="515"/>
      <c r="U872" s="515"/>
      <c r="V872" s="515"/>
      <c r="W872" s="418"/>
      <c r="X872" s="419"/>
      <c r="Y872" s="421"/>
      <c r="Z872" s="158" t="str">
        <f>IFERROR(VLOOKUP(Y872,【参考】数式用!$A$3:$B$58, 2, FALSE), "")</f>
        <v/>
      </c>
      <c r="AA872" s="159"/>
      <c r="AC872" s="129" t="e">
        <f>VLOOKUP(Y872,【参考】数式用!$A$3:$O$58,15,FALSE)</f>
        <v>#N/A</v>
      </c>
    </row>
    <row r="873" spans="1:29" ht="33.950000000000003" customHeight="1">
      <c r="A873" s="133"/>
      <c r="B873" s="486">
        <f t="shared" si="12"/>
        <v>829</v>
      </c>
      <c r="C873" s="509"/>
      <c r="D873" s="510"/>
      <c r="E873" s="510"/>
      <c r="F873" s="510"/>
      <c r="G873" s="510"/>
      <c r="H873" s="510"/>
      <c r="I873" s="510"/>
      <c r="J873" s="510"/>
      <c r="K873" s="510"/>
      <c r="L873" s="511"/>
      <c r="M873" s="512"/>
      <c r="N873" s="513"/>
      <c r="O873" s="513"/>
      <c r="P873" s="513"/>
      <c r="Q873" s="514"/>
      <c r="R873" s="515"/>
      <c r="S873" s="515"/>
      <c r="T873" s="515"/>
      <c r="U873" s="515"/>
      <c r="V873" s="515"/>
      <c r="W873" s="418"/>
      <c r="X873" s="419"/>
      <c r="Y873" s="421"/>
      <c r="Z873" s="158" t="str">
        <f>IFERROR(VLOOKUP(Y873,【参考】数式用!$A$3:$B$58, 2, FALSE), "")</f>
        <v/>
      </c>
      <c r="AA873" s="159"/>
      <c r="AC873" s="129" t="e">
        <f>VLOOKUP(Y873,【参考】数式用!$A$3:$O$58,15,FALSE)</f>
        <v>#N/A</v>
      </c>
    </row>
    <row r="874" spans="1:29" ht="33.950000000000003" customHeight="1">
      <c r="A874" s="133"/>
      <c r="B874" s="486">
        <f t="shared" si="12"/>
        <v>830</v>
      </c>
      <c r="C874" s="509"/>
      <c r="D874" s="510"/>
      <c r="E874" s="510"/>
      <c r="F874" s="510"/>
      <c r="G874" s="510"/>
      <c r="H874" s="510"/>
      <c r="I874" s="510"/>
      <c r="J874" s="510"/>
      <c r="K874" s="510"/>
      <c r="L874" s="511"/>
      <c r="M874" s="512"/>
      <c r="N874" s="513"/>
      <c r="O874" s="513"/>
      <c r="P874" s="513"/>
      <c r="Q874" s="514"/>
      <c r="R874" s="515"/>
      <c r="S874" s="515"/>
      <c r="T874" s="515"/>
      <c r="U874" s="515"/>
      <c r="V874" s="515"/>
      <c r="W874" s="418"/>
      <c r="X874" s="419"/>
      <c r="Y874" s="421"/>
      <c r="Z874" s="158" t="str">
        <f>IFERROR(VLOOKUP(Y874,【参考】数式用!$A$3:$B$58, 2, FALSE), "")</f>
        <v/>
      </c>
      <c r="AA874" s="159"/>
      <c r="AC874" s="129" t="e">
        <f>VLOOKUP(Y874,【参考】数式用!$A$3:$O$58,15,FALSE)</f>
        <v>#N/A</v>
      </c>
    </row>
    <row r="875" spans="1:29" ht="33.950000000000003" customHeight="1">
      <c r="A875" s="133"/>
      <c r="B875" s="486">
        <f t="shared" si="12"/>
        <v>831</v>
      </c>
      <c r="C875" s="509"/>
      <c r="D875" s="510"/>
      <c r="E875" s="510"/>
      <c r="F875" s="510"/>
      <c r="G875" s="510"/>
      <c r="H875" s="510"/>
      <c r="I875" s="510"/>
      <c r="J875" s="510"/>
      <c r="K875" s="510"/>
      <c r="L875" s="511"/>
      <c r="M875" s="512"/>
      <c r="N875" s="513"/>
      <c r="O875" s="513"/>
      <c r="P875" s="513"/>
      <c r="Q875" s="514"/>
      <c r="R875" s="515"/>
      <c r="S875" s="515"/>
      <c r="T875" s="515"/>
      <c r="U875" s="515"/>
      <c r="V875" s="515"/>
      <c r="W875" s="418"/>
      <c r="X875" s="419"/>
      <c r="Y875" s="421"/>
      <c r="Z875" s="158" t="str">
        <f>IFERROR(VLOOKUP(Y875,【参考】数式用!$A$3:$B$58, 2, FALSE), "")</f>
        <v/>
      </c>
      <c r="AA875" s="159"/>
      <c r="AC875" s="129" t="e">
        <f>VLOOKUP(Y875,【参考】数式用!$A$3:$O$58,15,FALSE)</f>
        <v>#N/A</v>
      </c>
    </row>
    <row r="876" spans="1:29" ht="33.950000000000003" customHeight="1">
      <c r="A876" s="133"/>
      <c r="B876" s="486">
        <f t="shared" si="12"/>
        <v>832</v>
      </c>
      <c r="C876" s="509"/>
      <c r="D876" s="510"/>
      <c r="E876" s="510"/>
      <c r="F876" s="510"/>
      <c r="G876" s="510"/>
      <c r="H876" s="510"/>
      <c r="I876" s="510"/>
      <c r="J876" s="510"/>
      <c r="K876" s="510"/>
      <c r="L876" s="511"/>
      <c r="M876" s="512"/>
      <c r="N876" s="513"/>
      <c r="O876" s="513"/>
      <c r="P876" s="513"/>
      <c r="Q876" s="514"/>
      <c r="R876" s="515"/>
      <c r="S876" s="515"/>
      <c r="T876" s="515"/>
      <c r="U876" s="515"/>
      <c r="V876" s="515"/>
      <c r="W876" s="418"/>
      <c r="X876" s="419"/>
      <c r="Y876" s="421"/>
      <c r="Z876" s="158" t="str">
        <f>IFERROR(VLOOKUP(Y876,【参考】数式用!$A$3:$B$58, 2, FALSE), "")</f>
        <v/>
      </c>
      <c r="AA876" s="159"/>
      <c r="AC876" s="129" t="e">
        <f>VLOOKUP(Y876,【参考】数式用!$A$3:$O$58,15,FALSE)</f>
        <v>#N/A</v>
      </c>
    </row>
    <row r="877" spans="1:29" ht="33.950000000000003" customHeight="1">
      <c r="A877" s="133"/>
      <c r="B877" s="486">
        <f t="shared" si="12"/>
        <v>833</v>
      </c>
      <c r="C877" s="509"/>
      <c r="D877" s="510"/>
      <c r="E877" s="510"/>
      <c r="F877" s="510"/>
      <c r="G877" s="510"/>
      <c r="H877" s="510"/>
      <c r="I877" s="510"/>
      <c r="J877" s="510"/>
      <c r="K877" s="510"/>
      <c r="L877" s="511"/>
      <c r="M877" s="512"/>
      <c r="N877" s="513"/>
      <c r="O877" s="513"/>
      <c r="P877" s="513"/>
      <c r="Q877" s="514"/>
      <c r="R877" s="515"/>
      <c r="S877" s="515"/>
      <c r="T877" s="515"/>
      <c r="U877" s="515"/>
      <c r="V877" s="515"/>
      <c r="W877" s="418"/>
      <c r="X877" s="419"/>
      <c r="Y877" s="421"/>
      <c r="Z877" s="158" t="str">
        <f>IFERROR(VLOOKUP(Y877,【参考】数式用!$A$3:$B$58, 2, FALSE), "")</f>
        <v/>
      </c>
      <c r="AA877" s="159"/>
      <c r="AC877" s="129" t="e">
        <f>VLOOKUP(Y877,【参考】数式用!$A$3:$O$58,15,FALSE)</f>
        <v>#N/A</v>
      </c>
    </row>
    <row r="878" spans="1:29" ht="33.950000000000003" customHeight="1">
      <c r="A878" s="133"/>
      <c r="B878" s="486">
        <f t="shared" si="12"/>
        <v>834</v>
      </c>
      <c r="C878" s="509"/>
      <c r="D878" s="510"/>
      <c r="E878" s="510"/>
      <c r="F878" s="510"/>
      <c r="G878" s="510"/>
      <c r="H878" s="510"/>
      <c r="I878" s="510"/>
      <c r="J878" s="510"/>
      <c r="K878" s="510"/>
      <c r="L878" s="511"/>
      <c r="M878" s="512"/>
      <c r="N878" s="513"/>
      <c r="O878" s="513"/>
      <c r="P878" s="513"/>
      <c r="Q878" s="514"/>
      <c r="R878" s="515"/>
      <c r="S878" s="515"/>
      <c r="T878" s="515"/>
      <c r="U878" s="515"/>
      <c r="V878" s="515"/>
      <c r="W878" s="418"/>
      <c r="X878" s="419"/>
      <c r="Y878" s="421"/>
      <c r="Z878" s="158" t="str">
        <f>IFERROR(VLOOKUP(Y878,【参考】数式用!$A$3:$B$58, 2, FALSE), "")</f>
        <v/>
      </c>
      <c r="AA878" s="159"/>
      <c r="AC878" s="129" t="e">
        <f>VLOOKUP(Y878,【参考】数式用!$A$3:$O$58,15,FALSE)</f>
        <v>#N/A</v>
      </c>
    </row>
    <row r="879" spans="1:29" ht="33.950000000000003" customHeight="1">
      <c r="A879" s="133"/>
      <c r="B879" s="486">
        <f t="shared" ref="B879:B942" si="13">B878+1</f>
        <v>835</v>
      </c>
      <c r="C879" s="509"/>
      <c r="D879" s="510"/>
      <c r="E879" s="510"/>
      <c r="F879" s="510"/>
      <c r="G879" s="510"/>
      <c r="H879" s="510"/>
      <c r="I879" s="510"/>
      <c r="J879" s="510"/>
      <c r="K879" s="510"/>
      <c r="L879" s="511"/>
      <c r="M879" s="512"/>
      <c r="N879" s="513"/>
      <c r="O879" s="513"/>
      <c r="P879" s="513"/>
      <c r="Q879" s="514"/>
      <c r="R879" s="515"/>
      <c r="S879" s="515"/>
      <c r="T879" s="515"/>
      <c r="U879" s="515"/>
      <c r="V879" s="515"/>
      <c r="W879" s="418"/>
      <c r="X879" s="419"/>
      <c r="Y879" s="421"/>
      <c r="Z879" s="158" t="str">
        <f>IFERROR(VLOOKUP(Y879,【参考】数式用!$A$3:$B$58, 2, FALSE), "")</f>
        <v/>
      </c>
      <c r="AA879" s="159"/>
      <c r="AC879" s="129" t="e">
        <f>VLOOKUP(Y879,【参考】数式用!$A$3:$O$58,15,FALSE)</f>
        <v>#N/A</v>
      </c>
    </row>
    <row r="880" spans="1:29" ht="33.950000000000003" customHeight="1">
      <c r="A880" s="133"/>
      <c r="B880" s="486">
        <f t="shared" si="13"/>
        <v>836</v>
      </c>
      <c r="C880" s="509"/>
      <c r="D880" s="510"/>
      <c r="E880" s="510"/>
      <c r="F880" s="510"/>
      <c r="G880" s="510"/>
      <c r="H880" s="510"/>
      <c r="I880" s="510"/>
      <c r="J880" s="510"/>
      <c r="K880" s="510"/>
      <c r="L880" s="511"/>
      <c r="M880" s="512"/>
      <c r="N880" s="513"/>
      <c r="O880" s="513"/>
      <c r="P880" s="513"/>
      <c r="Q880" s="514"/>
      <c r="R880" s="515"/>
      <c r="S880" s="515"/>
      <c r="T880" s="515"/>
      <c r="U880" s="515"/>
      <c r="V880" s="515"/>
      <c r="W880" s="418"/>
      <c r="X880" s="419"/>
      <c r="Y880" s="421"/>
      <c r="Z880" s="158" t="str">
        <f>IFERROR(VLOOKUP(Y880,【参考】数式用!$A$3:$B$58, 2, FALSE), "")</f>
        <v/>
      </c>
      <c r="AA880" s="159"/>
      <c r="AC880" s="129" t="e">
        <f>VLOOKUP(Y880,【参考】数式用!$A$3:$O$58,15,FALSE)</f>
        <v>#N/A</v>
      </c>
    </row>
    <row r="881" spans="1:29" ht="33.950000000000003" customHeight="1">
      <c r="A881" s="133"/>
      <c r="B881" s="486">
        <f t="shared" si="13"/>
        <v>837</v>
      </c>
      <c r="C881" s="509"/>
      <c r="D881" s="510"/>
      <c r="E881" s="510"/>
      <c r="F881" s="510"/>
      <c r="G881" s="510"/>
      <c r="H881" s="510"/>
      <c r="I881" s="510"/>
      <c r="J881" s="510"/>
      <c r="K881" s="510"/>
      <c r="L881" s="511"/>
      <c r="M881" s="512"/>
      <c r="N881" s="513"/>
      <c r="O881" s="513"/>
      <c r="P881" s="513"/>
      <c r="Q881" s="514"/>
      <c r="R881" s="515"/>
      <c r="S881" s="515"/>
      <c r="T881" s="515"/>
      <c r="U881" s="515"/>
      <c r="V881" s="515"/>
      <c r="W881" s="418"/>
      <c r="X881" s="419"/>
      <c r="Y881" s="421"/>
      <c r="Z881" s="158" t="str">
        <f>IFERROR(VLOOKUP(Y881,【参考】数式用!$A$3:$B$58, 2, FALSE), "")</f>
        <v/>
      </c>
      <c r="AA881" s="159"/>
      <c r="AC881" s="129" t="e">
        <f>VLOOKUP(Y881,【参考】数式用!$A$3:$O$58,15,FALSE)</f>
        <v>#N/A</v>
      </c>
    </row>
    <row r="882" spans="1:29" ht="33.950000000000003" customHeight="1">
      <c r="A882" s="133"/>
      <c r="B882" s="486">
        <f t="shared" si="13"/>
        <v>838</v>
      </c>
      <c r="C882" s="509"/>
      <c r="D882" s="510"/>
      <c r="E882" s="510"/>
      <c r="F882" s="510"/>
      <c r="G882" s="510"/>
      <c r="H882" s="510"/>
      <c r="I882" s="510"/>
      <c r="J882" s="510"/>
      <c r="K882" s="510"/>
      <c r="L882" s="511"/>
      <c r="M882" s="512"/>
      <c r="N882" s="513"/>
      <c r="O882" s="513"/>
      <c r="P882" s="513"/>
      <c r="Q882" s="514"/>
      <c r="R882" s="515"/>
      <c r="S882" s="515"/>
      <c r="T882" s="515"/>
      <c r="U882" s="515"/>
      <c r="V882" s="515"/>
      <c r="W882" s="418"/>
      <c r="X882" s="419"/>
      <c r="Y882" s="421"/>
      <c r="Z882" s="158" t="str">
        <f>IFERROR(VLOOKUP(Y882,【参考】数式用!$A$3:$B$58, 2, FALSE), "")</f>
        <v/>
      </c>
      <c r="AA882" s="159"/>
      <c r="AC882" s="129" t="e">
        <f>VLOOKUP(Y882,【参考】数式用!$A$3:$O$58,15,FALSE)</f>
        <v>#N/A</v>
      </c>
    </row>
    <row r="883" spans="1:29" ht="33.950000000000003" customHeight="1">
      <c r="A883" s="133"/>
      <c r="B883" s="486">
        <f t="shared" si="13"/>
        <v>839</v>
      </c>
      <c r="C883" s="509"/>
      <c r="D883" s="510"/>
      <c r="E883" s="510"/>
      <c r="F883" s="510"/>
      <c r="G883" s="510"/>
      <c r="H883" s="510"/>
      <c r="I883" s="510"/>
      <c r="J883" s="510"/>
      <c r="K883" s="510"/>
      <c r="L883" s="511"/>
      <c r="M883" s="512"/>
      <c r="N883" s="513"/>
      <c r="O883" s="513"/>
      <c r="P883" s="513"/>
      <c r="Q883" s="514"/>
      <c r="R883" s="515"/>
      <c r="S883" s="515"/>
      <c r="T883" s="515"/>
      <c r="U883" s="515"/>
      <c r="V883" s="515"/>
      <c r="W883" s="418"/>
      <c r="X883" s="419"/>
      <c r="Y883" s="421"/>
      <c r="Z883" s="158" t="str">
        <f>IFERROR(VLOOKUP(Y883,【参考】数式用!$A$3:$B$58, 2, FALSE), "")</f>
        <v/>
      </c>
      <c r="AA883" s="159"/>
      <c r="AC883" s="129" t="e">
        <f>VLOOKUP(Y883,【参考】数式用!$A$3:$O$58,15,FALSE)</f>
        <v>#N/A</v>
      </c>
    </row>
    <row r="884" spans="1:29" ht="33.950000000000003" customHeight="1">
      <c r="A884" s="133"/>
      <c r="B884" s="486">
        <f t="shared" si="13"/>
        <v>840</v>
      </c>
      <c r="C884" s="509"/>
      <c r="D884" s="510"/>
      <c r="E884" s="510"/>
      <c r="F884" s="510"/>
      <c r="G884" s="510"/>
      <c r="H884" s="510"/>
      <c r="I884" s="510"/>
      <c r="J884" s="510"/>
      <c r="K884" s="510"/>
      <c r="L884" s="511"/>
      <c r="M884" s="512"/>
      <c r="N884" s="513"/>
      <c r="O884" s="513"/>
      <c r="P884" s="513"/>
      <c r="Q884" s="514"/>
      <c r="R884" s="515"/>
      <c r="S884" s="515"/>
      <c r="T884" s="515"/>
      <c r="U884" s="515"/>
      <c r="V884" s="515"/>
      <c r="W884" s="418"/>
      <c r="X884" s="419"/>
      <c r="Y884" s="421"/>
      <c r="Z884" s="158" t="str">
        <f>IFERROR(VLOOKUP(Y884,【参考】数式用!$A$3:$B$58, 2, FALSE), "")</f>
        <v/>
      </c>
      <c r="AA884" s="159"/>
      <c r="AC884" s="129" t="e">
        <f>VLOOKUP(Y884,【参考】数式用!$A$3:$O$58,15,FALSE)</f>
        <v>#N/A</v>
      </c>
    </row>
    <row r="885" spans="1:29" ht="33.950000000000003" customHeight="1">
      <c r="A885" s="133"/>
      <c r="B885" s="486">
        <f t="shared" si="13"/>
        <v>841</v>
      </c>
      <c r="C885" s="509"/>
      <c r="D885" s="510"/>
      <c r="E885" s="510"/>
      <c r="F885" s="510"/>
      <c r="G885" s="510"/>
      <c r="H885" s="510"/>
      <c r="I885" s="510"/>
      <c r="J885" s="510"/>
      <c r="K885" s="510"/>
      <c r="L885" s="511"/>
      <c r="M885" s="512"/>
      <c r="N885" s="513"/>
      <c r="O885" s="513"/>
      <c r="P885" s="513"/>
      <c r="Q885" s="514"/>
      <c r="R885" s="515"/>
      <c r="S885" s="515"/>
      <c r="T885" s="515"/>
      <c r="U885" s="515"/>
      <c r="V885" s="515"/>
      <c r="W885" s="418"/>
      <c r="X885" s="419"/>
      <c r="Y885" s="421"/>
      <c r="Z885" s="158" t="str">
        <f>IFERROR(VLOOKUP(Y885,【参考】数式用!$A$3:$B$58, 2, FALSE), "")</f>
        <v/>
      </c>
      <c r="AA885" s="159"/>
      <c r="AC885" s="129" t="e">
        <f>VLOOKUP(Y885,【参考】数式用!$A$3:$O$58,15,FALSE)</f>
        <v>#N/A</v>
      </c>
    </row>
    <row r="886" spans="1:29" ht="33.950000000000003" customHeight="1">
      <c r="A886" s="133"/>
      <c r="B886" s="486">
        <f t="shared" si="13"/>
        <v>842</v>
      </c>
      <c r="C886" s="509"/>
      <c r="D886" s="510"/>
      <c r="E886" s="510"/>
      <c r="F886" s="510"/>
      <c r="G886" s="510"/>
      <c r="H886" s="510"/>
      <c r="I886" s="510"/>
      <c r="J886" s="510"/>
      <c r="K886" s="510"/>
      <c r="L886" s="511"/>
      <c r="M886" s="512"/>
      <c r="N886" s="513"/>
      <c r="O886" s="513"/>
      <c r="P886" s="513"/>
      <c r="Q886" s="514"/>
      <c r="R886" s="515"/>
      <c r="S886" s="515"/>
      <c r="T886" s="515"/>
      <c r="U886" s="515"/>
      <c r="V886" s="515"/>
      <c r="W886" s="418"/>
      <c r="X886" s="419"/>
      <c r="Y886" s="421"/>
      <c r="Z886" s="158" t="str">
        <f>IFERROR(VLOOKUP(Y886,【参考】数式用!$A$3:$B$58, 2, FALSE), "")</f>
        <v/>
      </c>
      <c r="AA886" s="159"/>
      <c r="AC886" s="129" t="e">
        <f>VLOOKUP(Y886,【参考】数式用!$A$3:$O$58,15,FALSE)</f>
        <v>#N/A</v>
      </c>
    </row>
    <row r="887" spans="1:29" ht="33.950000000000003" customHeight="1">
      <c r="A887" s="133"/>
      <c r="B887" s="486">
        <f t="shared" si="13"/>
        <v>843</v>
      </c>
      <c r="C887" s="509"/>
      <c r="D887" s="510"/>
      <c r="E887" s="510"/>
      <c r="F887" s="510"/>
      <c r="G887" s="510"/>
      <c r="H887" s="510"/>
      <c r="I887" s="510"/>
      <c r="J887" s="510"/>
      <c r="K887" s="510"/>
      <c r="L887" s="511"/>
      <c r="M887" s="512"/>
      <c r="N887" s="513"/>
      <c r="O887" s="513"/>
      <c r="P887" s="513"/>
      <c r="Q887" s="514"/>
      <c r="R887" s="515"/>
      <c r="S887" s="515"/>
      <c r="T887" s="515"/>
      <c r="U887" s="515"/>
      <c r="V887" s="515"/>
      <c r="W887" s="418"/>
      <c r="X887" s="419"/>
      <c r="Y887" s="421"/>
      <c r="Z887" s="158" t="str">
        <f>IFERROR(VLOOKUP(Y887,【参考】数式用!$A$3:$B$58, 2, FALSE), "")</f>
        <v/>
      </c>
      <c r="AA887" s="159"/>
      <c r="AC887" s="129" t="e">
        <f>VLOOKUP(Y887,【参考】数式用!$A$3:$O$58,15,FALSE)</f>
        <v>#N/A</v>
      </c>
    </row>
    <row r="888" spans="1:29" ht="33.950000000000003" customHeight="1">
      <c r="A888" s="133"/>
      <c r="B888" s="486">
        <f t="shared" si="13"/>
        <v>844</v>
      </c>
      <c r="C888" s="509"/>
      <c r="D888" s="510"/>
      <c r="E888" s="510"/>
      <c r="F888" s="510"/>
      <c r="G888" s="510"/>
      <c r="H888" s="510"/>
      <c r="I888" s="510"/>
      <c r="J888" s="510"/>
      <c r="K888" s="510"/>
      <c r="L888" s="511"/>
      <c r="M888" s="512"/>
      <c r="N888" s="513"/>
      <c r="O888" s="513"/>
      <c r="P888" s="513"/>
      <c r="Q888" s="514"/>
      <c r="R888" s="515"/>
      <c r="S888" s="515"/>
      <c r="T888" s="515"/>
      <c r="U888" s="515"/>
      <c r="V888" s="515"/>
      <c r="W888" s="418"/>
      <c r="X888" s="419"/>
      <c r="Y888" s="421"/>
      <c r="Z888" s="158" t="str">
        <f>IFERROR(VLOOKUP(Y888,【参考】数式用!$A$3:$B$58, 2, FALSE), "")</f>
        <v/>
      </c>
      <c r="AA888" s="159"/>
      <c r="AC888" s="129" t="e">
        <f>VLOOKUP(Y888,【参考】数式用!$A$3:$O$58,15,FALSE)</f>
        <v>#N/A</v>
      </c>
    </row>
    <row r="889" spans="1:29" ht="33.950000000000003" customHeight="1">
      <c r="A889" s="133"/>
      <c r="B889" s="486">
        <f t="shared" si="13"/>
        <v>845</v>
      </c>
      <c r="C889" s="509"/>
      <c r="D889" s="510"/>
      <c r="E889" s="510"/>
      <c r="F889" s="510"/>
      <c r="G889" s="510"/>
      <c r="H889" s="510"/>
      <c r="I889" s="510"/>
      <c r="J889" s="510"/>
      <c r="K889" s="510"/>
      <c r="L889" s="511"/>
      <c r="M889" s="512"/>
      <c r="N889" s="513"/>
      <c r="O889" s="513"/>
      <c r="P889" s="513"/>
      <c r="Q889" s="514"/>
      <c r="R889" s="515"/>
      <c r="S889" s="515"/>
      <c r="T889" s="515"/>
      <c r="U889" s="515"/>
      <c r="V889" s="515"/>
      <c r="W889" s="418"/>
      <c r="X889" s="419"/>
      <c r="Y889" s="421"/>
      <c r="Z889" s="158" t="str">
        <f>IFERROR(VLOOKUP(Y889,【参考】数式用!$A$3:$B$58, 2, FALSE), "")</f>
        <v/>
      </c>
      <c r="AA889" s="159"/>
      <c r="AC889" s="129" t="e">
        <f>VLOOKUP(Y889,【参考】数式用!$A$3:$O$58,15,FALSE)</f>
        <v>#N/A</v>
      </c>
    </row>
    <row r="890" spans="1:29" ht="33.950000000000003" customHeight="1">
      <c r="A890" s="133"/>
      <c r="B890" s="486">
        <f t="shared" si="13"/>
        <v>846</v>
      </c>
      <c r="C890" s="509"/>
      <c r="D890" s="510"/>
      <c r="E890" s="510"/>
      <c r="F890" s="510"/>
      <c r="G890" s="510"/>
      <c r="H890" s="510"/>
      <c r="I890" s="510"/>
      <c r="J890" s="510"/>
      <c r="K890" s="510"/>
      <c r="L890" s="511"/>
      <c r="M890" s="512"/>
      <c r="N890" s="513"/>
      <c r="O890" s="513"/>
      <c r="P890" s="513"/>
      <c r="Q890" s="514"/>
      <c r="R890" s="515"/>
      <c r="S890" s="515"/>
      <c r="T890" s="515"/>
      <c r="U890" s="515"/>
      <c r="V890" s="515"/>
      <c r="W890" s="418"/>
      <c r="X890" s="419"/>
      <c r="Y890" s="421"/>
      <c r="Z890" s="158" t="str">
        <f>IFERROR(VLOOKUP(Y890,【参考】数式用!$A$3:$B$58, 2, FALSE), "")</f>
        <v/>
      </c>
      <c r="AA890" s="159"/>
      <c r="AC890" s="129" t="e">
        <f>VLOOKUP(Y890,【参考】数式用!$A$3:$O$58,15,FALSE)</f>
        <v>#N/A</v>
      </c>
    </row>
    <row r="891" spans="1:29" ht="33.950000000000003" customHeight="1">
      <c r="A891" s="133"/>
      <c r="B891" s="486">
        <f t="shared" si="13"/>
        <v>847</v>
      </c>
      <c r="C891" s="509"/>
      <c r="D891" s="510"/>
      <c r="E891" s="510"/>
      <c r="F891" s="510"/>
      <c r="G891" s="510"/>
      <c r="H891" s="510"/>
      <c r="I891" s="510"/>
      <c r="J891" s="510"/>
      <c r="K891" s="510"/>
      <c r="L891" s="511"/>
      <c r="M891" s="512"/>
      <c r="N891" s="513"/>
      <c r="O891" s="513"/>
      <c r="P891" s="513"/>
      <c r="Q891" s="514"/>
      <c r="R891" s="515"/>
      <c r="S891" s="515"/>
      <c r="T891" s="515"/>
      <c r="U891" s="515"/>
      <c r="V891" s="515"/>
      <c r="W891" s="418"/>
      <c r="X891" s="419"/>
      <c r="Y891" s="421"/>
      <c r="Z891" s="158" t="str">
        <f>IFERROR(VLOOKUP(Y891,【参考】数式用!$A$3:$B$58, 2, FALSE), "")</f>
        <v/>
      </c>
      <c r="AA891" s="159"/>
      <c r="AC891" s="129" t="e">
        <f>VLOOKUP(Y891,【参考】数式用!$A$3:$O$58,15,FALSE)</f>
        <v>#N/A</v>
      </c>
    </row>
    <row r="892" spans="1:29" ht="33.950000000000003" customHeight="1">
      <c r="A892" s="133"/>
      <c r="B892" s="486">
        <f t="shared" si="13"/>
        <v>848</v>
      </c>
      <c r="C892" s="509"/>
      <c r="D892" s="510"/>
      <c r="E892" s="510"/>
      <c r="F892" s="510"/>
      <c r="G892" s="510"/>
      <c r="H892" s="510"/>
      <c r="I892" s="510"/>
      <c r="J892" s="510"/>
      <c r="K892" s="510"/>
      <c r="L892" s="511"/>
      <c r="M892" s="512"/>
      <c r="N892" s="513"/>
      <c r="O892" s="513"/>
      <c r="P892" s="513"/>
      <c r="Q892" s="514"/>
      <c r="R892" s="515"/>
      <c r="S892" s="515"/>
      <c r="T892" s="515"/>
      <c r="U892" s="515"/>
      <c r="V892" s="515"/>
      <c r="W892" s="418"/>
      <c r="X892" s="419"/>
      <c r="Y892" s="421"/>
      <c r="Z892" s="158" t="str">
        <f>IFERROR(VLOOKUP(Y892,【参考】数式用!$A$3:$B$58, 2, FALSE), "")</f>
        <v/>
      </c>
      <c r="AA892" s="159"/>
      <c r="AC892" s="129" t="e">
        <f>VLOOKUP(Y892,【参考】数式用!$A$3:$O$58,15,FALSE)</f>
        <v>#N/A</v>
      </c>
    </row>
    <row r="893" spans="1:29" ht="33.950000000000003" customHeight="1">
      <c r="A893" s="133"/>
      <c r="B893" s="486">
        <f t="shared" si="13"/>
        <v>849</v>
      </c>
      <c r="C893" s="509"/>
      <c r="D893" s="510"/>
      <c r="E893" s="510"/>
      <c r="F893" s="510"/>
      <c r="G893" s="510"/>
      <c r="H893" s="510"/>
      <c r="I893" s="510"/>
      <c r="J893" s="510"/>
      <c r="K893" s="510"/>
      <c r="L893" s="511"/>
      <c r="M893" s="512"/>
      <c r="N893" s="513"/>
      <c r="O893" s="513"/>
      <c r="P893" s="513"/>
      <c r="Q893" s="514"/>
      <c r="R893" s="515"/>
      <c r="S893" s="515"/>
      <c r="T893" s="515"/>
      <c r="U893" s="515"/>
      <c r="V893" s="515"/>
      <c r="W893" s="418"/>
      <c r="X893" s="419"/>
      <c r="Y893" s="421"/>
      <c r="Z893" s="158" t="str">
        <f>IFERROR(VLOOKUP(Y893,【参考】数式用!$A$3:$B$58, 2, FALSE), "")</f>
        <v/>
      </c>
      <c r="AA893" s="159"/>
      <c r="AC893" s="129" t="e">
        <f>VLOOKUP(Y893,【参考】数式用!$A$3:$O$58,15,FALSE)</f>
        <v>#N/A</v>
      </c>
    </row>
    <row r="894" spans="1:29" ht="33.950000000000003" customHeight="1">
      <c r="A894" s="133"/>
      <c r="B894" s="486">
        <f t="shared" si="13"/>
        <v>850</v>
      </c>
      <c r="C894" s="509"/>
      <c r="D894" s="510"/>
      <c r="E894" s="510"/>
      <c r="F894" s="510"/>
      <c r="G894" s="510"/>
      <c r="H894" s="510"/>
      <c r="I894" s="510"/>
      <c r="J894" s="510"/>
      <c r="K894" s="510"/>
      <c r="L894" s="511"/>
      <c r="M894" s="512"/>
      <c r="N894" s="513"/>
      <c r="O894" s="513"/>
      <c r="P894" s="513"/>
      <c r="Q894" s="514"/>
      <c r="R894" s="515"/>
      <c r="S894" s="515"/>
      <c r="T894" s="515"/>
      <c r="U894" s="515"/>
      <c r="V894" s="515"/>
      <c r="W894" s="418"/>
      <c r="X894" s="419"/>
      <c r="Y894" s="421"/>
      <c r="Z894" s="158" t="str">
        <f>IFERROR(VLOOKUP(Y894,【参考】数式用!$A$3:$B$58, 2, FALSE), "")</f>
        <v/>
      </c>
      <c r="AA894" s="159"/>
      <c r="AC894" s="129" t="e">
        <f>VLOOKUP(Y894,【参考】数式用!$A$3:$O$58,15,FALSE)</f>
        <v>#N/A</v>
      </c>
    </row>
    <row r="895" spans="1:29" ht="33.950000000000003" customHeight="1">
      <c r="A895" s="133"/>
      <c r="B895" s="486">
        <f t="shared" si="13"/>
        <v>851</v>
      </c>
      <c r="C895" s="509"/>
      <c r="D895" s="510"/>
      <c r="E895" s="510"/>
      <c r="F895" s="510"/>
      <c r="G895" s="510"/>
      <c r="H895" s="510"/>
      <c r="I895" s="510"/>
      <c r="J895" s="510"/>
      <c r="K895" s="510"/>
      <c r="L895" s="511"/>
      <c r="M895" s="512"/>
      <c r="N895" s="513"/>
      <c r="O895" s="513"/>
      <c r="P895" s="513"/>
      <c r="Q895" s="514"/>
      <c r="R895" s="515"/>
      <c r="S895" s="515"/>
      <c r="T895" s="515"/>
      <c r="U895" s="515"/>
      <c r="V895" s="515"/>
      <c r="W895" s="418"/>
      <c r="X895" s="419"/>
      <c r="Y895" s="421"/>
      <c r="Z895" s="158" t="str">
        <f>IFERROR(VLOOKUP(Y895,【参考】数式用!$A$3:$B$58, 2, FALSE), "")</f>
        <v/>
      </c>
      <c r="AA895" s="159"/>
      <c r="AC895" s="129" t="e">
        <f>VLOOKUP(Y895,【参考】数式用!$A$3:$O$58,15,FALSE)</f>
        <v>#N/A</v>
      </c>
    </row>
    <row r="896" spans="1:29" ht="33.950000000000003" customHeight="1">
      <c r="A896" s="133"/>
      <c r="B896" s="486">
        <f t="shared" si="13"/>
        <v>852</v>
      </c>
      <c r="C896" s="509"/>
      <c r="D896" s="510"/>
      <c r="E896" s="510"/>
      <c r="F896" s="510"/>
      <c r="G896" s="510"/>
      <c r="H896" s="510"/>
      <c r="I896" s="510"/>
      <c r="J896" s="510"/>
      <c r="K896" s="510"/>
      <c r="L896" s="511"/>
      <c r="M896" s="512"/>
      <c r="N896" s="513"/>
      <c r="O896" s="513"/>
      <c r="P896" s="513"/>
      <c r="Q896" s="514"/>
      <c r="R896" s="515"/>
      <c r="S896" s="515"/>
      <c r="T896" s="515"/>
      <c r="U896" s="515"/>
      <c r="V896" s="515"/>
      <c r="W896" s="418"/>
      <c r="X896" s="419"/>
      <c r="Y896" s="421"/>
      <c r="Z896" s="158" t="str">
        <f>IFERROR(VLOOKUP(Y896,【参考】数式用!$A$3:$B$58, 2, FALSE), "")</f>
        <v/>
      </c>
      <c r="AA896" s="159"/>
      <c r="AC896" s="129" t="e">
        <f>VLOOKUP(Y896,【参考】数式用!$A$3:$O$58,15,FALSE)</f>
        <v>#N/A</v>
      </c>
    </row>
    <row r="897" spans="1:29" ht="33.950000000000003" customHeight="1">
      <c r="A897" s="133"/>
      <c r="B897" s="486">
        <f t="shared" si="13"/>
        <v>853</v>
      </c>
      <c r="C897" s="509"/>
      <c r="D897" s="510"/>
      <c r="E897" s="510"/>
      <c r="F897" s="510"/>
      <c r="G897" s="510"/>
      <c r="H897" s="510"/>
      <c r="I897" s="510"/>
      <c r="J897" s="510"/>
      <c r="K897" s="510"/>
      <c r="L897" s="511"/>
      <c r="M897" s="512"/>
      <c r="N897" s="513"/>
      <c r="O897" s="513"/>
      <c r="P897" s="513"/>
      <c r="Q897" s="514"/>
      <c r="R897" s="515"/>
      <c r="S897" s="515"/>
      <c r="T897" s="515"/>
      <c r="U897" s="515"/>
      <c r="V897" s="515"/>
      <c r="W897" s="418"/>
      <c r="X897" s="419"/>
      <c r="Y897" s="421"/>
      <c r="Z897" s="158" t="str">
        <f>IFERROR(VLOOKUP(Y897,【参考】数式用!$A$3:$B$58, 2, FALSE), "")</f>
        <v/>
      </c>
      <c r="AA897" s="159"/>
      <c r="AC897" s="129" t="e">
        <f>VLOOKUP(Y897,【参考】数式用!$A$3:$O$58,15,FALSE)</f>
        <v>#N/A</v>
      </c>
    </row>
    <row r="898" spans="1:29" ht="33.950000000000003" customHeight="1">
      <c r="A898" s="133"/>
      <c r="B898" s="486">
        <f t="shared" si="13"/>
        <v>854</v>
      </c>
      <c r="C898" s="509"/>
      <c r="D898" s="510"/>
      <c r="E898" s="510"/>
      <c r="F898" s="510"/>
      <c r="G898" s="510"/>
      <c r="H898" s="510"/>
      <c r="I898" s="510"/>
      <c r="J898" s="510"/>
      <c r="K898" s="510"/>
      <c r="L898" s="511"/>
      <c r="M898" s="512"/>
      <c r="N898" s="513"/>
      <c r="O898" s="513"/>
      <c r="P898" s="513"/>
      <c r="Q898" s="514"/>
      <c r="R898" s="515"/>
      <c r="S898" s="515"/>
      <c r="T898" s="515"/>
      <c r="U898" s="515"/>
      <c r="V898" s="515"/>
      <c r="W898" s="418"/>
      <c r="X898" s="419"/>
      <c r="Y898" s="421"/>
      <c r="Z898" s="158" t="str">
        <f>IFERROR(VLOOKUP(Y898,【参考】数式用!$A$3:$B$58, 2, FALSE), "")</f>
        <v/>
      </c>
      <c r="AA898" s="159"/>
      <c r="AC898" s="129" t="e">
        <f>VLOOKUP(Y898,【参考】数式用!$A$3:$O$58,15,FALSE)</f>
        <v>#N/A</v>
      </c>
    </row>
    <row r="899" spans="1:29" ht="33.950000000000003" customHeight="1">
      <c r="A899" s="133"/>
      <c r="B899" s="486">
        <f t="shared" si="13"/>
        <v>855</v>
      </c>
      <c r="C899" s="509"/>
      <c r="D899" s="510"/>
      <c r="E899" s="510"/>
      <c r="F899" s="510"/>
      <c r="G899" s="510"/>
      <c r="H899" s="510"/>
      <c r="I899" s="510"/>
      <c r="J899" s="510"/>
      <c r="K899" s="510"/>
      <c r="L899" s="511"/>
      <c r="M899" s="512"/>
      <c r="N899" s="513"/>
      <c r="O899" s="513"/>
      <c r="P899" s="513"/>
      <c r="Q899" s="514"/>
      <c r="R899" s="515"/>
      <c r="S899" s="515"/>
      <c r="T899" s="515"/>
      <c r="U899" s="515"/>
      <c r="V899" s="515"/>
      <c r="W899" s="418"/>
      <c r="X899" s="419"/>
      <c r="Y899" s="421"/>
      <c r="Z899" s="158" t="str">
        <f>IFERROR(VLOOKUP(Y899,【参考】数式用!$A$3:$B$58, 2, FALSE), "")</f>
        <v/>
      </c>
      <c r="AA899" s="159"/>
      <c r="AC899" s="129" t="e">
        <f>VLOOKUP(Y899,【参考】数式用!$A$3:$O$58,15,FALSE)</f>
        <v>#N/A</v>
      </c>
    </row>
    <row r="900" spans="1:29" ht="33.950000000000003" customHeight="1">
      <c r="A900" s="133"/>
      <c r="B900" s="486">
        <f t="shared" si="13"/>
        <v>856</v>
      </c>
      <c r="C900" s="509"/>
      <c r="D900" s="510"/>
      <c r="E900" s="510"/>
      <c r="F900" s="510"/>
      <c r="G900" s="510"/>
      <c r="H900" s="510"/>
      <c r="I900" s="510"/>
      <c r="J900" s="510"/>
      <c r="K900" s="510"/>
      <c r="L900" s="511"/>
      <c r="M900" s="512"/>
      <c r="N900" s="513"/>
      <c r="O900" s="513"/>
      <c r="P900" s="513"/>
      <c r="Q900" s="514"/>
      <c r="R900" s="515"/>
      <c r="S900" s="515"/>
      <c r="T900" s="515"/>
      <c r="U900" s="515"/>
      <c r="V900" s="515"/>
      <c r="W900" s="418"/>
      <c r="X900" s="419"/>
      <c r="Y900" s="421"/>
      <c r="Z900" s="158" t="str">
        <f>IFERROR(VLOOKUP(Y900,【参考】数式用!$A$3:$B$58, 2, FALSE), "")</f>
        <v/>
      </c>
      <c r="AA900" s="159"/>
      <c r="AC900" s="129" t="e">
        <f>VLOOKUP(Y900,【参考】数式用!$A$3:$O$58,15,FALSE)</f>
        <v>#N/A</v>
      </c>
    </row>
    <row r="901" spans="1:29" ht="33.950000000000003" customHeight="1">
      <c r="A901" s="133"/>
      <c r="B901" s="486">
        <f t="shared" si="13"/>
        <v>857</v>
      </c>
      <c r="C901" s="509"/>
      <c r="D901" s="510"/>
      <c r="E901" s="510"/>
      <c r="F901" s="510"/>
      <c r="G901" s="510"/>
      <c r="H901" s="510"/>
      <c r="I901" s="510"/>
      <c r="J901" s="510"/>
      <c r="K901" s="510"/>
      <c r="L901" s="511"/>
      <c r="M901" s="512"/>
      <c r="N901" s="513"/>
      <c r="O901" s="513"/>
      <c r="P901" s="513"/>
      <c r="Q901" s="514"/>
      <c r="R901" s="515"/>
      <c r="S901" s="515"/>
      <c r="T901" s="515"/>
      <c r="U901" s="515"/>
      <c r="V901" s="515"/>
      <c r="W901" s="418"/>
      <c r="X901" s="419"/>
      <c r="Y901" s="421"/>
      <c r="Z901" s="158" t="str">
        <f>IFERROR(VLOOKUP(Y901,【参考】数式用!$A$3:$B$58, 2, FALSE), "")</f>
        <v/>
      </c>
      <c r="AA901" s="159"/>
      <c r="AC901" s="129" t="e">
        <f>VLOOKUP(Y901,【参考】数式用!$A$3:$O$58,15,FALSE)</f>
        <v>#N/A</v>
      </c>
    </row>
    <row r="902" spans="1:29" ht="33.950000000000003" customHeight="1">
      <c r="A902" s="133"/>
      <c r="B902" s="486">
        <f t="shared" si="13"/>
        <v>858</v>
      </c>
      <c r="C902" s="509"/>
      <c r="D902" s="510"/>
      <c r="E902" s="510"/>
      <c r="F902" s="510"/>
      <c r="G902" s="510"/>
      <c r="H902" s="510"/>
      <c r="I902" s="510"/>
      <c r="J902" s="510"/>
      <c r="K902" s="510"/>
      <c r="L902" s="511"/>
      <c r="M902" s="512"/>
      <c r="N902" s="513"/>
      <c r="O902" s="513"/>
      <c r="P902" s="513"/>
      <c r="Q902" s="514"/>
      <c r="R902" s="515"/>
      <c r="S902" s="515"/>
      <c r="T902" s="515"/>
      <c r="U902" s="515"/>
      <c r="V902" s="515"/>
      <c r="W902" s="418"/>
      <c r="X902" s="419"/>
      <c r="Y902" s="421"/>
      <c r="Z902" s="158" t="str">
        <f>IFERROR(VLOOKUP(Y902,【参考】数式用!$A$3:$B$58, 2, FALSE), "")</f>
        <v/>
      </c>
      <c r="AA902" s="159"/>
      <c r="AC902" s="129" t="e">
        <f>VLOOKUP(Y902,【参考】数式用!$A$3:$O$58,15,FALSE)</f>
        <v>#N/A</v>
      </c>
    </row>
    <row r="903" spans="1:29" ht="33.950000000000003" customHeight="1">
      <c r="A903" s="133"/>
      <c r="B903" s="486">
        <f t="shared" si="13"/>
        <v>859</v>
      </c>
      <c r="C903" s="509"/>
      <c r="D903" s="510"/>
      <c r="E903" s="510"/>
      <c r="F903" s="510"/>
      <c r="G903" s="510"/>
      <c r="H903" s="510"/>
      <c r="I903" s="510"/>
      <c r="J903" s="510"/>
      <c r="K903" s="510"/>
      <c r="L903" s="511"/>
      <c r="M903" s="512"/>
      <c r="N903" s="513"/>
      <c r="O903" s="513"/>
      <c r="P903" s="513"/>
      <c r="Q903" s="514"/>
      <c r="R903" s="515"/>
      <c r="S903" s="515"/>
      <c r="T903" s="515"/>
      <c r="U903" s="515"/>
      <c r="V903" s="515"/>
      <c r="W903" s="418"/>
      <c r="X903" s="419"/>
      <c r="Y903" s="421"/>
      <c r="Z903" s="158" t="str">
        <f>IFERROR(VLOOKUP(Y903,【参考】数式用!$A$3:$B$58, 2, FALSE), "")</f>
        <v/>
      </c>
      <c r="AA903" s="159"/>
      <c r="AC903" s="129" t="e">
        <f>VLOOKUP(Y903,【参考】数式用!$A$3:$O$58,15,FALSE)</f>
        <v>#N/A</v>
      </c>
    </row>
    <row r="904" spans="1:29" ht="33.950000000000003" customHeight="1">
      <c r="A904" s="133"/>
      <c r="B904" s="486">
        <f t="shared" si="13"/>
        <v>860</v>
      </c>
      <c r="C904" s="509"/>
      <c r="D904" s="510"/>
      <c r="E904" s="510"/>
      <c r="F904" s="510"/>
      <c r="G904" s="510"/>
      <c r="H904" s="510"/>
      <c r="I904" s="510"/>
      <c r="J904" s="510"/>
      <c r="K904" s="510"/>
      <c r="L904" s="511"/>
      <c r="M904" s="512"/>
      <c r="N904" s="513"/>
      <c r="O904" s="513"/>
      <c r="P904" s="513"/>
      <c r="Q904" s="514"/>
      <c r="R904" s="515"/>
      <c r="S904" s="515"/>
      <c r="T904" s="515"/>
      <c r="U904" s="515"/>
      <c r="V904" s="515"/>
      <c r="W904" s="418"/>
      <c r="X904" s="419"/>
      <c r="Y904" s="421"/>
      <c r="Z904" s="158" t="str">
        <f>IFERROR(VLOOKUP(Y904,【参考】数式用!$A$3:$B$58, 2, FALSE), "")</f>
        <v/>
      </c>
      <c r="AA904" s="159"/>
      <c r="AC904" s="129" t="e">
        <f>VLOOKUP(Y904,【参考】数式用!$A$3:$O$58,15,FALSE)</f>
        <v>#N/A</v>
      </c>
    </row>
    <row r="905" spans="1:29" ht="33.950000000000003" customHeight="1">
      <c r="A905" s="133"/>
      <c r="B905" s="486">
        <f t="shared" si="13"/>
        <v>861</v>
      </c>
      <c r="C905" s="509"/>
      <c r="D905" s="510"/>
      <c r="E905" s="510"/>
      <c r="F905" s="510"/>
      <c r="G905" s="510"/>
      <c r="H905" s="510"/>
      <c r="I905" s="510"/>
      <c r="J905" s="510"/>
      <c r="K905" s="510"/>
      <c r="L905" s="511"/>
      <c r="M905" s="512"/>
      <c r="N905" s="513"/>
      <c r="O905" s="513"/>
      <c r="P905" s="513"/>
      <c r="Q905" s="514"/>
      <c r="R905" s="515"/>
      <c r="S905" s="515"/>
      <c r="T905" s="515"/>
      <c r="U905" s="515"/>
      <c r="V905" s="515"/>
      <c r="W905" s="418"/>
      <c r="X905" s="419"/>
      <c r="Y905" s="421"/>
      <c r="Z905" s="158" t="str">
        <f>IFERROR(VLOOKUP(Y905,【参考】数式用!$A$3:$B$58, 2, FALSE), "")</f>
        <v/>
      </c>
      <c r="AA905" s="159"/>
      <c r="AC905" s="129" t="e">
        <f>VLOOKUP(Y905,【参考】数式用!$A$3:$O$58,15,FALSE)</f>
        <v>#N/A</v>
      </c>
    </row>
    <row r="906" spans="1:29" ht="33.950000000000003" customHeight="1">
      <c r="A906" s="133"/>
      <c r="B906" s="486">
        <f t="shared" si="13"/>
        <v>862</v>
      </c>
      <c r="C906" s="509"/>
      <c r="D906" s="510"/>
      <c r="E906" s="510"/>
      <c r="F906" s="510"/>
      <c r="G906" s="510"/>
      <c r="H906" s="510"/>
      <c r="I906" s="510"/>
      <c r="J906" s="510"/>
      <c r="K906" s="510"/>
      <c r="L906" s="511"/>
      <c r="M906" s="512"/>
      <c r="N906" s="513"/>
      <c r="O906" s="513"/>
      <c r="P906" s="513"/>
      <c r="Q906" s="514"/>
      <c r="R906" s="515"/>
      <c r="S906" s="515"/>
      <c r="T906" s="515"/>
      <c r="U906" s="515"/>
      <c r="V906" s="515"/>
      <c r="W906" s="418"/>
      <c r="X906" s="419"/>
      <c r="Y906" s="421"/>
      <c r="Z906" s="158" t="str">
        <f>IFERROR(VLOOKUP(Y906,【参考】数式用!$A$3:$B$58, 2, FALSE), "")</f>
        <v/>
      </c>
      <c r="AA906" s="159"/>
      <c r="AC906" s="129" t="e">
        <f>VLOOKUP(Y906,【参考】数式用!$A$3:$O$58,15,FALSE)</f>
        <v>#N/A</v>
      </c>
    </row>
    <row r="907" spans="1:29" ht="33.950000000000003" customHeight="1">
      <c r="A907" s="133"/>
      <c r="B907" s="486">
        <f t="shared" si="13"/>
        <v>863</v>
      </c>
      <c r="C907" s="509"/>
      <c r="D907" s="510"/>
      <c r="E907" s="510"/>
      <c r="F907" s="510"/>
      <c r="G907" s="510"/>
      <c r="H907" s="510"/>
      <c r="I907" s="510"/>
      <c r="J907" s="510"/>
      <c r="K907" s="510"/>
      <c r="L907" s="511"/>
      <c r="M907" s="512"/>
      <c r="N907" s="513"/>
      <c r="O907" s="513"/>
      <c r="P907" s="513"/>
      <c r="Q907" s="514"/>
      <c r="R907" s="515"/>
      <c r="S907" s="515"/>
      <c r="T907" s="515"/>
      <c r="U907" s="515"/>
      <c r="V907" s="515"/>
      <c r="W907" s="418"/>
      <c r="X907" s="419"/>
      <c r="Y907" s="421"/>
      <c r="Z907" s="158" t="str">
        <f>IFERROR(VLOOKUP(Y907,【参考】数式用!$A$3:$B$58, 2, FALSE), "")</f>
        <v/>
      </c>
      <c r="AA907" s="159"/>
      <c r="AC907" s="129" t="e">
        <f>VLOOKUP(Y907,【参考】数式用!$A$3:$O$58,15,FALSE)</f>
        <v>#N/A</v>
      </c>
    </row>
    <row r="908" spans="1:29" ht="33.950000000000003" customHeight="1">
      <c r="A908" s="133"/>
      <c r="B908" s="486">
        <f t="shared" si="13"/>
        <v>864</v>
      </c>
      <c r="C908" s="509"/>
      <c r="D908" s="510"/>
      <c r="E908" s="510"/>
      <c r="F908" s="510"/>
      <c r="G908" s="510"/>
      <c r="H908" s="510"/>
      <c r="I908" s="510"/>
      <c r="J908" s="510"/>
      <c r="K908" s="510"/>
      <c r="L908" s="511"/>
      <c r="M908" s="512"/>
      <c r="N908" s="513"/>
      <c r="O908" s="513"/>
      <c r="P908" s="513"/>
      <c r="Q908" s="514"/>
      <c r="R908" s="515"/>
      <c r="S908" s="515"/>
      <c r="T908" s="515"/>
      <c r="U908" s="515"/>
      <c r="V908" s="515"/>
      <c r="W908" s="418"/>
      <c r="X908" s="419"/>
      <c r="Y908" s="421"/>
      <c r="Z908" s="158" t="str">
        <f>IFERROR(VLOOKUP(Y908,【参考】数式用!$A$3:$B$58, 2, FALSE), "")</f>
        <v/>
      </c>
      <c r="AA908" s="159"/>
      <c r="AC908" s="129" t="e">
        <f>VLOOKUP(Y908,【参考】数式用!$A$3:$O$58,15,FALSE)</f>
        <v>#N/A</v>
      </c>
    </row>
    <row r="909" spans="1:29" ht="33.950000000000003" customHeight="1">
      <c r="A909" s="133"/>
      <c r="B909" s="486">
        <f t="shared" si="13"/>
        <v>865</v>
      </c>
      <c r="C909" s="509"/>
      <c r="D909" s="510"/>
      <c r="E909" s="510"/>
      <c r="F909" s="510"/>
      <c r="G909" s="510"/>
      <c r="H909" s="510"/>
      <c r="I909" s="510"/>
      <c r="J909" s="510"/>
      <c r="K909" s="510"/>
      <c r="L909" s="511"/>
      <c r="M909" s="512"/>
      <c r="N909" s="513"/>
      <c r="O909" s="513"/>
      <c r="P909" s="513"/>
      <c r="Q909" s="514"/>
      <c r="R909" s="515"/>
      <c r="S909" s="515"/>
      <c r="T909" s="515"/>
      <c r="U909" s="515"/>
      <c r="V909" s="515"/>
      <c r="W909" s="418"/>
      <c r="X909" s="419"/>
      <c r="Y909" s="421"/>
      <c r="Z909" s="158" t="str">
        <f>IFERROR(VLOOKUP(Y909,【参考】数式用!$A$3:$B$58, 2, FALSE), "")</f>
        <v/>
      </c>
      <c r="AA909" s="159"/>
      <c r="AC909" s="129" t="e">
        <f>VLOOKUP(Y909,【参考】数式用!$A$3:$O$58,15,FALSE)</f>
        <v>#N/A</v>
      </c>
    </row>
    <row r="910" spans="1:29" ht="33.950000000000003" customHeight="1">
      <c r="A910" s="133"/>
      <c r="B910" s="486">
        <f t="shared" si="13"/>
        <v>866</v>
      </c>
      <c r="C910" s="509"/>
      <c r="D910" s="510"/>
      <c r="E910" s="510"/>
      <c r="F910" s="510"/>
      <c r="G910" s="510"/>
      <c r="H910" s="510"/>
      <c r="I910" s="510"/>
      <c r="J910" s="510"/>
      <c r="K910" s="510"/>
      <c r="L910" s="511"/>
      <c r="M910" s="512"/>
      <c r="N910" s="513"/>
      <c r="O910" s="513"/>
      <c r="P910" s="513"/>
      <c r="Q910" s="514"/>
      <c r="R910" s="515"/>
      <c r="S910" s="515"/>
      <c r="T910" s="515"/>
      <c r="U910" s="515"/>
      <c r="V910" s="515"/>
      <c r="W910" s="418"/>
      <c r="X910" s="419"/>
      <c r="Y910" s="421"/>
      <c r="Z910" s="158" t="str">
        <f>IFERROR(VLOOKUP(Y910,【参考】数式用!$A$3:$B$58, 2, FALSE), "")</f>
        <v/>
      </c>
      <c r="AA910" s="159"/>
      <c r="AC910" s="129" t="e">
        <f>VLOOKUP(Y910,【参考】数式用!$A$3:$O$58,15,FALSE)</f>
        <v>#N/A</v>
      </c>
    </row>
    <row r="911" spans="1:29" ht="33.950000000000003" customHeight="1">
      <c r="A911" s="133"/>
      <c r="B911" s="486">
        <f t="shared" si="13"/>
        <v>867</v>
      </c>
      <c r="C911" s="509"/>
      <c r="D911" s="510"/>
      <c r="E911" s="510"/>
      <c r="F911" s="510"/>
      <c r="G911" s="510"/>
      <c r="H911" s="510"/>
      <c r="I911" s="510"/>
      <c r="J911" s="510"/>
      <c r="K911" s="510"/>
      <c r="L911" s="511"/>
      <c r="M911" s="512"/>
      <c r="N911" s="513"/>
      <c r="O911" s="513"/>
      <c r="P911" s="513"/>
      <c r="Q911" s="514"/>
      <c r="R911" s="515"/>
      <c r="S911" s="515"/>
      <c r="T911" s="515"/>
      <c r="U911" s="515"/>
      <c r="V911" s="515"/>
      <c r="W911" s="418"/>
      <c r="X911" s="419"/>
      <c r="Y911" s="421"/>
      <c r="Z911" s="158" t="str">
        <f>IFERROR(VLOOKUP(Y911,【参考】数式用!$A$3:$B$58, 2, FALSE), "")</f>
        <v/>
      </c>
      <c r="AA911" s="159"/>
      <c r="AC911" s="129" t="e">
        <f>VLOOKUP(Y911,【参考】数式用!$A$3:$O$58,15,FALSE)</f>
        <v>#N/A</v>
      </c>
    </row>
    <row r="912" spans="1:29" ht="33.950000000000003" customHeight="1">
      <c r="A912" s="133"/>
      <c r="B912" s="486">
        <f t="shared" si="13"/>
        <v>868</v>
      </c>
      <c r="C912" s="509"/>
      <c r="D912" s="510"/>
      <c r="E912" s="510"/>
      <c r="F912" s="510"/>
      <c r="G912" s="510"/>
      <c r="H912" s="510"/>
      <c r="I912" s="510"/>
      <c r="J912" s="510"/>
      <c r="K912" s="510"/>
      <c r="L912" s="511"/>
      <c r="M912" s="512"/>
      <c r="N912" s="513"/>
      <c r="O912" s="513"/>
      <c r="P912" s="513"/>
      <c r="Q912" s="514"/>
      <c r="R912" s="515"/>
      <c r="S912" s="515"/>
      <c r="T912" s="515"/>
      <c r="U912" s="515"/>
      <c r="V912" s="515"/>
      <c r="W912" s="418"/>
      <c r="X912" s="419"/>
      <c r="Y912" s="421"/>
      <c r="Z912" s="158" t="str">
        <f>IFERROR(VLOOKUP(Y912,【参考】数式用!$A$3:$B$58, 2, FALSE), "")</f>
        <v/>
      </c>
      <c r="AA912" s="159"/>
      <c r="AC912" s="129" t="e">
        <f>VLOOKUP(Y912,【参考】数式用!$A$3:$O$58,15,FALSE)</f>
        <v>#N/A</v>
      </c>
    </row>
    <row r="913" spans="1:29" ht="33.950000000000003" customHeight="1">
      <c r="A913" s="133"/>
      <c r="B913" s="486">
        <f t="shared" si="13"/>
        <v>869</v>
      </c>
      <c r="C913" s="509"/>
      <c r="D913" s="510"/>
      <c r="E913" s="510"/>
      <c r="F913" s="510"/>
      <c r="G913" s="510"/>
      <c r="H913" s="510"/>
      <c r="I913" s="510"/>
      <c r="J913" s="510"/>
      <c r="K913" s="510"/>
      <c r="L913" s="511"/>
      <c r="M913" s="512"/>
      <c r="N913" s="513"/>
      <c r="O913" s="513"/>
      <c r="P913" s="513"/>
      <c r="Q913" s="514"/>
      <c r="R913" s="515"/>
      <c r="S913" s="515"/>
      <c r="T913" s="515"/>
      <c r="U913" s="515"/>
      <c r="V913" s="515"/>
      <c r="W913" s="418"/>
      <c r="X913" s="419"/>
      <c r="Y913" s="421"/>
      <c r="Z913" s="158" t="str">
        <f>IFERROR(VLOOKUP(Y913,【参考】数式用!$A$3:$B$58, 2, FALSE), "")</f>
        <v/>
      </c>
      <c r="AA913" s="159"/>
      <c r="AC913" s="129" t="e">
        <f>VLOOKUP(Y913,【参考】数式用!$A$3:$O$58,15,FALSE)</f>
        <v>#N/A</v>
      </c>
    </row>
    <row r="914" spans="1:29" ht="33.950000000000003" customHeight="1">
      <c r="A914" s="133"/>
      <c r="B914" s="486">
        <f t="shared" si="13"/>
        <v>870</v>
      </c>
      <c r="C914" s="509"/>
      <c r="D914" s="510"/>
      <c r="E914" s="510"/>
      <c r="F914" s="510"/>
      <c r="G914" s="510"/>
      <c r="H914" s="510"/>
      <c r="I914" s="510"/>
      <c r="J914" s="510"/>
      <c r="K914" s="510"/>
      <c r="L914" s="511"/>
      <c r="M914" s="512"/>
      <c r="N914" s="513"/>
      <c r="O914" s="513"/>
      <c r="P914" s="513"/>
      <c r="Q914" s="514"/>
      <c r="R914" s="515"/>
      <c r="S914" s="515"/>
      <c r="T914" s="515"/>
      <c r="U914" s="515"/>
      <c r="V914" s="515"/>
      <c r="W914" s="418"/>
      <c r="X914" s="419"/>
      <c r="Y914" s="421"/>
      <c r="Z914" s="158" t="str">
        <f>IFERROR(VLOOKUP(Y914,【参考】数式用!$A$3:$B$58, 2, FALSE), "")</f>
        <v/>
      </c>
      <c r="AA914" s="159"/>
      <c r="AC914" s="129" t="e">
        <f>VLOOKUP(Y914,【参考】数式用!$A$3:$O$58,15,FALSE)</f>
        <v>#N/A</v>
      </c>
    </row>
    <row r="915" spans="1:29" ht="33.950000000000003" customHeight="1">
      <c r="A915" s="133"/>
      <c r="B915" s="486">
        <f t="shared" si="13"/>
        <v>871</v>
      </c>
      <c r="C915" s="509"/>
      <c r="D915" s="510"/>
      <c r="E915" s="510"/>
      <c r="F915" s="510"/>
      <c r="G915" s="510"/>
      <c r="H915" s="510"/>
      <c r="I915" s="510"/>
      <c r="J915" s="510"/>
      <c r="K915" s="510"/>
      <c r="L915" s="511"/>
      <c r="M915" s="512"/>
      <c r="N915" s="513"/>
      <c r="O915" s="513"/>
      <c r="P915" s="513"/>
      <c r="Q915" s="514"/>
      <c r="R915" s="515"/>
      <c r="S915" s="515"/>
      <c r="T915" s="515"/>
      <c r="U915" s="515"/>
      <c r="V915" s="515"/>
      <c r="W915" s="418"/>
      <c r="X915" s="419"/>
      <c r="Y915" s="421"/>
      <c r="Z915" s="158" t="str">
        <f>IFERROR(VLOOKUP(Y915,【参考】数式用!$A$3:$B$58, 2, FALSE), "")</f>
        <v/>
      </c>
      <c r="AA915" s="159"/>
      <c r="AC915" s="129" t="e">
        <f>VLOOKUP(Y915,【参考】数式用!$A$3:$O$58,15,FALSE)</f>
        <v>#N/A</v>
      </c>
    </row>
    <row r="916" spans="1:29" ht="33.950000000000003" customHeight="1">
      <c r="A916" s="133"/>
      <c r="B916" s="486">
        <f t="shared" si="13"/>
        <v>872</v>
      </c>
      <c r="C916" s="509"/>
      <c r="D916" s="510"/>
      <c r="E916" s="510"/>
      <c r="F916" s="510"/>
      <c r="G916" s="510"/>
      <c r="H916" s="510"/>
      <c r="I916" s="510"/>
      <c r="J916" s="510"/>
      <c r="K916" s="510"/>
      <c r="L916" s="511"/>
      <c r="M916" s="512"/>
      <c r="N916" s="513"/>
      <c r="O916" s="513"/>
      <c r="P916" s="513"/>
      <c r="Q916" s="514"/>
      <c r="R916" s="515"/>
      <c r="S916" s="515"/>
      <c r="T916" s="515"/>
      <c r="U916" s="515"/>
      <c r="V916" s="515"/>
      <c r="W916" s="418"/>
      <c r="X916" s="419"/>
      <c r="Y916" s="421"/>
      <c r="Z916" s="158" t="str">
        <f>IFERROR(VLOOKUP(Y916,【参考】数式用!$A$3:$B$58, 2, FALSE), "")</f>
        <v/>
      </c>
      <c r="AA916" s="159"/>
      <c r="AC916" s="129" t="e">
        <f>VLOOKUP(Y916,【参考】数式用!$A$3:$O$58,15,FALSE)</f>
        <v>#N/A</v>
      </c>
    </row>
    <row r="917" spans="1:29" ht="33.950000000000003" customHeight="1">
      <c r="A917" s="133"/>
      <c r="B917" s="486">
        <f t="shared" si="13"/>
        <v>873</v>
      </c>
      <c r="C917" s="509"/>
      <c r="D917" s="510"/>
      <c r="E917" s="510"/>
      <c r="F917" s="510"/>
      <c r="G917" s="510"/>
      <c r="H917" s="510"/>
      <c r="I917" s="510"/>
      <c r="J917" s="510"/>
      <c r="K917" s="510"/>
      <c r="L917" s="511"/>
      <c r="M917" s="512"/>
      <c r="N917" s="513"/>
      <c r="O917" s="513"/>
      <c r="P917" s="513"/>
      <c r="Q917" s="514"/>
      <c r="R917" s="515"/>
      <c r="S917" s="515"/>
      <c r="T917" s="515"/>
      <c r="U917" s="515"/>
      <c r="V917" s="515"/>
      <c r="W917" s="418"/>
      <c r="X917" s="419"/>
      <c r="Y917" s="421"/>
      <c r="Z917" s="158" t="str">
        <f>IFERROR(VLOOKUP(Y917,【参考】数式用!$A$3:$B$58, 2, FALSE), "")</f>
        <v/>
      </c>
      <c r="AA917" s="159"/>
      <c r="AC917" s="129" t="e">
        <f>VLOOKUP(Y917,【参考】数式用!$A$3:$O$58,15,FALSE)</f>
        <v>#N/A</v>
      </c>
    </row>
    <row r="918" spans="1:29" ht="33.950000000000003" customHeight="1">
      <c r="A918" s="133"/>
      <c r="B918" s="486">
        <f t="shared" si="13"/>
        <v>874</v>
      </c>
      <c r="C918" s="509"/>
      <c r="D918" s="510"/>
      <c r="E918" s="510"/>
      <c r="F918" s="510"/>
      <c r="G918" s="510"/>
      <c r="H918" s="510"/>
      <c r="I918" s="510"/>
      <c r="J918" s="510"/>
      <c r="K918" s="510"/>
      <c r="L918" s="511"/>
      <c r="M918" s="512"/>
      <c r="N918" s="513"/>
      <c r="O918" s="513"/>
      <c r="P918" s="513"/>
      <c r="Q918" s="514"/>
      <c r="R918" s="515"/>
      <c r="S918" s="515"/>
      <c r="T918" s="515"/>
      <c r="U918" s="515"/>
      <c r="V918" s="515"/>
      <c r="W918" s="418"/>
      <c r="X918" s="419"/>
      <c r="Y918" s="421"/>
      <c r="Z918" s="158" t="str">
        <f>IFERROR(VLOOKUP(Y918,【参考】数式用!$A$3:$B$58, 2, FALSE), "")</f>
        <v/>
      </c>
      <c r="AA918" s="159"/>
      <c r="AC918" s="129" t="e">
        <f>VLOOKUP(Y918,【参考】数式用!$A$3:$O$58,15,FALSE)</f>
        <v>#N/A</v>
      </c>
    </row>
    <row r="919" spans="1:29" ht="33.950000000000003" customHeight="1">
      <c r="A919" s="133"/>
      <c r="B919" s="486">
        <f t="shared" si="13"/>
        <v>875</v>
      </c>
      <c r="C919" s="509"/>
      <c r="D919" s="510"/>
      <c r="E919" s="510"/>
      <c r="F919" s="510"/>
      <c r="G919" s="510"/>
      <c r="H919" s="510"/>
      <c r="I919" s="510"/>
      <c r="J919" s="510"/>
      <c r="K919" s="510"/>
      <c r="L919" s="511"/>
      <c r="M919" s="512"/>
      <c r="N919" s="513"/>
      <c r="O919" s="513"/>
      <c r="P919" s="513"/>
      <c r="Q919" s="514"/>
      <c r="R919" s="515"/>
      <c r="S919" s="515"/>
      <c r="T919" s="515"/>
      <c r="U919" s="515"/>
      <c r="V919" s="515"/>
      <c r="W919" s="418"/>
      <c r="X919" s="419"/>
      <c r="Y919" s="421"/>
      <c r="Z919" s="158" t="str">
        <f>IFERROR(VLOOKUP(Y919,【参考】数式用!$A$3:$B$58, 2, FALSE), "")</f>
        <v/>
      </c>
      <c r="AA919" s="159"/>
      <c r="AC919" s="129" t="e">
        <f>VLOOKUP(Y919,【参考】数式用!$A$3:$O$58,15,FALSE)</f>
        <v>#N/A</v>
      </c>
    </row>
    <row r="920" spans="1:29" ht="33.950000000000003" customHeight="1">
      <c r="A920" s="133"/>
      <c r="B920" s="486">
        <f t="shared" si="13"/>
        <v>876</v>
      </c>
      <c r="C920" s="509"/>
      <c r="D920" s="510"/>
      <c r="E920" s="510"/>
      <c r="F920" s="510"/>
      <c r="G920" s="510"/>
      <c r="H920" s="510"/>
      <c r="I920" s="510"/>
      <c r="J920" s="510"/>
      <c r="K920" s="510"/>
      <c r="L920" s="511"/>
      <c r="M920" s="512"/>
      <c r="N920" s="513"/>
      <c r="O920" s="513"/>
      <c r="P920" s="513"/>
      <c r="Q920" s="514"/>
      <c r="R920" s="515"/>
      <c r="S920" s="515"/>
      <c r="T920" s="515"/>
      <c r="U920" s="515"/>
      <c r="V920" s="515"/>
      <c r="W920" s="418"/>
      <c r="X920" s="419"/>
      <c r="Y920" s="421"/>
      <c r="Z920" s="158" t="str">
        <f>IFERROR(VLOOKUP(Y920,【参考】数式用!$A$3:$B$58, 2, FALSE), "")</f>
        <v/>
      </c>
      <c r="AA920" s="159"/>
      <c r="AC920" s="129" t="e">
        <f>VLOOKUP(Y920,【参考】数式用!$A$3:$O$58,15,FALSE)</f>
        <v>#N/A</v>
      </c>
    </row>
    <row r="921" spans="1:29" ht="33.950000000000003" customHeight="1">
      <c r="A921" s="133"/>
      <c r="B921" s="486">
        <f t="shared" si="13"/>
        <v>877</v>
      </c>
      <c r="C921" s="509"/>
      <c r="D921" s="510"/>
      <c r="E921" s="510"/>
      <c r="F921" s="510"/>
      <c r="G921" s="510"/>
      <c r="H921" s="510"/>
      <c r="I921" s="510"/>
      <c r="J921" s="510"/>
      <c r="K921" s="510"/>
      <c r="L921" s="511"/>
      <c r="M921" s="512"/>
      <c r="N921" s="513"/>
      <c r="O921" s="513"/>
      <c r="P921" s="513"/>
      <c r="Q921" s="514"/>
      <c r="R921" s="515"/>
      <c r="S921" s="515"/>
      <c r="T921" s="515"/>
      <c r="U921" s="515"/>
      <c r="V921" s="515"/>
      <c r="W921" s="418"/>
      <c r="X921" s="419"/>
      <c r="Y921" s="421"/>
      <c r="Z921" s="158" t="str">
        <f>IFERROR(VLOOKUP(Y921,【参考】数式用!$A$3:$B$58, 2, FALSE), "")</f>
        <v/>
      </c>
      <c r="AA921" s="159"/>
      <c r="AC921" s="129" t="e">
        <f>VLOOKUP(Y921,【参考】数式用!$A$3:$O$58,15,FALSE)</f>
        <v>#N/A</v>
      </c>
    </row>
    <row r="922" spans="1:29" ht="33.950000000000003" customHeight="1">
      <c r="A922" s="133"/>
      <c r="B922" s="486">
        <f t="shared" si="13"/>
        <v>878</v>
      </c>
      <c r="C922" s="509"/>
      <c r="D922" s="510"/>
      <c r="E922" s="510"/>
      <c r="F922" s="510"/>
      <c r="G922" s="510"/>
      <c r="H922" s="510"/>
      <c r="I922" s="510"/>
      <c r="J922" s="510"/>
      <c r="K922" s="510"/>
      <c r="L922" s="511"/>
      <c r="M922" s="512"/>
      <c r="N922" s="513"/>
      <c r="O922" s="513"/>
      <c r="P922" s="513"/>
      <c r="Q922" s="514"/>
      <c r="R922" s="515"/>
      <c r="S922" s="515"/>
      <c r="T922" s="515"/>
      <c r="U922" s="515"/>
      <c r="V922" s="515"/>
      <c r="W922" s="418"/>
      <c r="X922" s="419"/>
      <c r="Y922" s="421"/>
      <c r="Z922" s="158" t="str">
        <f>IFERROR(VLOOKUP(Y922,【参考】数式用!$A$3:$B$58, 2, FALSE), "")</f>
        <v/>
      </c>
      <c r="AA922" s="159"/>
      <c r="AC922" s="129" t="e">
        <f>VLOOKUP(Y922,【参考】数式用!$A$3:$O$58,15,FALSE)</f>
        <v>#N/A</v>
      </c>
    </row>
    <row r="923" spans="1:29" ht="33.950000000000003" customHeight="1">
      <c r="A923" s="133"/>
      <c r="B923" s="486">
        <f t="shared" si="13"/>
        <v>879</v>
      </c>
      <c r="C923" s="509"/>
      <c r="D923" s="510"/>
      <c r="E923" s="510"/>
      <c r="F923" s="510"/>
      <c r="G923" s="510"/>
      <c r="H923" s="510"/>
      <c r="I923" s="510"/>
      <c r="J923" s="510"/>
      <c r="K923" s="510"/>
      <c r="L923" s="511"/>
      <c r="M923" s="512"/>
      <c r="N923" s="513"/>
      <c r="O923" s="513"/>
      <c r="P923" s="513"/>
      <c r="Q923" s="514"/>
      <c r="R923" s="515"/>
      <c r="S923" s="515"/>
      <c r="T923" s="515"/>
      <c r="U923" s="515"/>
      <c r="V923" s="515"/>
      <c r="W923" s="418"/>
      <c r="X923" s="419"/>
      <c r="Y923" s="421"/>
      <c r="Z923" s="158" t="str">
        <f>IFERROR(VLOOKUP(Y923,【参考】数式用!$A$3:$B$58, 2, FALSE), "")</f>
        <v/>
      </c>
      <c r="AA923" s="159"/>
      <c r="AC923" s="129" t="e">
        <f>VLOOKUP(Y923,【参考】数式用!$A$3:$O$58,15,FALSE)</f>
        <v>#N/A</v>
      </c>
    </row>
    <row r="924" spans="1:29" ht="33.950000000000003" customHeight="1">
      <c r="A924" s="133"/>
      <c r="B924" s="486">
        <f t="shared" si="13"/>
        <v>880</v>
      </c>
      <c r="C924" s="509"/>
      <c r="D924" s="510"/>
      <c r="E924" s="510"/>
      <c r="F924" s="510"/>
      <c r="G924" s="510"/>
      <c r="H924" s="510"/>
      <c r="I924" s="510"/>
      <c r="J924" s="510"/>
      <c r="K924" s="510"/>
      <c r="L924" s="511"/>
      <c r="M924" s="512"/>
      <c r="N924" s="513"/>
      <c r="O924" s="513"/>
      <c r="P924" s="513"/>
      <c r="Q924" s="514"/>
      <c r="R924" s="515"/>
      <c r="S924" s="515"/>
      <c r="T924" s="515"/>
      <c r="U924" s="515"/>
      <c r="V924" s="515"/>
      <c r="W924" s="418"/>
      <c r="X924" s="419"/>
      <c r="Y924" s="421"/>
      <c r="Z924" s="158" t="str">
        <f>IFERROR(VLOOKUP(Y924,【参考】数式用!$A$3:$B$58, 2, FALSE), "")</f>
        <v/>
      </c>
      <c r="AA924" s="159"/>
      <c r="AC924" s="129" t="e">
        <f>VLOOKUP(Y924,【参考】数式用!$A$3:$O$58,15,FALSE)</f>
        <v>#N/A</v>
      </c>
    </row>
    <row r="925" spans="1:29" ht="33.950000000000003" customHeight="1">
      <c r="A925" s="133"/>
      <c r="B925" s="486">
        <f t="shared" si="13"/>
        <v>881</v>
      </c>
      <c r="C925" s="509"/>
      <c r="D925" s="510"/>
      <c r="E925" s="510"/>
      <c r="F925" s="510"/>
      <c r="G925" s="510"/>
      <c r="H925" s="510"/>
      <c r="I925" s="510"/>
      <c r="J925" s="510"/>
      <c r="K925" s="510"/>
      <c r="L925" s="511"/>
      <c r="M925" s="512"/>
      <c r="N925" s="513"/>
      <c r="O925" s="513"/>
      <c r="P925" s="513"/>
      <c r="Q925" s="514"/>
      <c r="R925" s="515"/>
      <c r="S925" s="515"/>
      <c r="T925" s="515"/>
      <c r="U925" s="515"/>
      <c r="V925" s="515"/>
      <c r="W925" s="418"/>
      <c r="X925" s="419"/>
      <c r="Y925" s="421"/>
      <c r="Z925" s="158" t="str">
        <f>IFERROR(VLOOKUP(Y925,【参考】数式用!$A$3:$B$58, 2, FALSE), "")</f>
        <v/>
      </c>
      <c r="AA925" s="159"/>
      <c r="AC925" s="129" t="e">
        <f>VLOOKUP(Y925,【参考】数式用!$A$3:$O$58,15,FALSE)</f>
        <v>#N/A</v>
      </c>
    </row>
    <row r="926" spans="1:29" ht="33.950000000000003" customHeight="1">
      <c r="A926" s="133"/>
      <c r="B926" s="486">
        <f t="shared" si="13"/>
        <v>882</v>
      </c>
      <c r="C926" s="509"/>
      <c r="D926" s="510"/>
      <c r="E926" s="510"/>
      <c r="F926" s="510"/>
      <c r="G926" s="510"/>
      <c r="H926" s="510"/>
      <c r="I926" s="510"/>
      <c r="J926" s="510"/>
      <c r="K926" s="510"/>
      <c r="L926" s="511"/>
      <c r="M926" s="512"/>
      <c r="N926" s="513"/>
      <c r="O926" s="513"/>
      <c r="P926" s="513"/>
      <c r="Q926" s="514"/>
      <c r="R926" s="515"/>
      <c r="S926" s="515"/>
      <c r="T926" s="515"/>
      <c r="U926" s="515"/>
      <c r="V926" s="515"/>
      <c r="W926" s="418"/>
      <c r="X926" s="419"/>
      <c r="Y926" s="421"/>
      <c r="Z926" s="158" t="str">
        <f>IFERROR(VLOOKUP(Y926,【参考】数式用!$A$3:$B$58, 2, FALSE), "")</f>
        <v/>
      </c>
      <c r="AA926" s="159"/>
      <c r="AC926" s="129" t="e">
        <f>VLOOKUP(Y926,【参考】数式用!$A$3:$O$58,15,FALSE)</f>
        <v>#N/A</v>
      </c>
    </row>
    <row r="927" spans="1:29" ht="33.950000000000003" customHeight="1">
      <c r="A927" s="133"/>
      <c r="B927" s="486">
        <f t="shared" si="13"/>
        <v>883</v>
      </c>
      <c r="C927" s="509"/>
      <c r="D927" s="510"/>
      <c r="E927" s="510"/>
      <c r="F927" s="510"/>
      <c r="G927" s="510"/>
      <c r="H927" s="510"/>
      <c r="I927" s="510"/>
      <c r="J927" s="510"/>
      <c r="K927" s="510"/>
      <c r="L927" s="511"/>
      <c r="M927" s="512"/>
      <c r="N927" s="513"/>
      <c r="O927" s="513"/>
      <c r="P927" s="513"/>
      <c r="Q927" s="514"/>
      <c r="R927" s="515"/>
      <c r="S927" s="515"/>
      <c r="T927" s="515"/>
      <c r="U927" s="515"/>
      <c r="V927" s="515"/>
      <c r="W927" s="418"/>
      <c r="X927" s="419"/>
      <c r="Y927" s="421"/>
      <c r="Z927" s="158" t="str">
        <f>IFERROR(VLOOKUP(Y927,【参考】数式用!$A$3:$B$58, 2, FALSE), "")</f>
        <v/>
      </c>
      <c r="AA927" s="159"/>
      <c r="AC927" s="129" t="e">
        <f>VLOOKUP(Y927,【参考】数式用!$A$3:$O$58,15,FALSE)</f>
        <v>#N/A</v>
      </c>
    </row>
    <row r="928" spans="1:29" ht="33.950000000000003" customHeight="1">
      <c r="A928" s="133"/>
      <c r="B928" s="486">
        <f t="shared" si="13"/>
        <v>884</v>
      </c>
      <c r="C928" s="509"/>
      <c r="D928" s="510"/>
      <c r="E928" s="510"/>
      <c r="F928" s="510"/>
      <c r="G928" s="510"/>
      <c r="H928" s="510"/>
      <c r="I928" s="510"/>
      <c r="J928" s="510"/>
      <c r="K928" s="510"/>
      <c r="L928" s="511"/>
      <c r="M928" s="512"/>
      <c r="N928" s="513"/>
      <c r="O928" s="513"/>
      <c r="P928" s="513"/>
      <c r="Q928" s="514"/>
      <c r="R928" s="515"/>
      <c r="S928" s="515"/>
      <c r="T928" s="515"/>
      <c r="U928" s="515"/>
      <c r="V928" s="515"/>
      <c r="W928" s="418"/>
      <c r="X928" s="419"/>
      <c r="Y928" s="421"/>
      <c r="Z928" s="158" t="str">
        <f>IFERROR(VLOOKUP(Y928,【参考】数式用!$A$3:$B$58, 2, FALSE), "")</f>
        <v/>
      </c>
      <c r="AA928" s="159"/>
      <c r="AC928" s="129" t="e">
        <f>VLOOKUP(Y928,【参考】数式用!$A$3:$O$58,15,FALSE)</f>
        <v>#N/A</v>
      </c>
    </row>
    <row r="929" spans="1:29" ht="33.950000000000003" customHeight="1">
      <c r="A929" s="133"/>
      <c r="B929" s="486">
        <f t="shared" si="13"/>
        <v>885</v>
      </c>
      <c r="C929" s="509"/>
      <c r="D929" s="510"/>
      <c r="E929" s="510"/>
      <c r="F929" s="510"/>
      <c r="G929" s="510"/>
      <c r="H929" s="510"/>
      <c r="I929" s="510"/>
      <c r="J929" s="510"/>
      <c r="K929" s="510"/>
      <c r="L929" s="511"/>
      <c r="M929" s="512"/>
      <c r="N929" s="513"/>
      <c r="O929" s="513"/>
      <c r="P929" s="513"/>
      <c r="Q929" s="514"/>
      <c r="R929" s="515"/>
      <c r="S929" s="515"/>
      <c r="T929" s="515"/>
      <c r="U929" s="515"/>
      <c r="V929" s="515"/>
      <c r="W929" s="418"/>
      <c r="X929" s="419"/>
      <c r="Y929" s="421"/>
      <c r="Z929" s="158" t="str">
        <f>IFERROR(VLOOKUP(Y929,【参考】数式用!$A$3:$B$58, 2, FALSE), "")</f>
        <v/>
      </c>
      <c r="AA929" s="159"/>
      <c r="AC929" s="129" t="e">
        <f>VLOOKUP(Y929,【参考】数式用!$A$3:$O$58,15,FALSE)</f>
        <v>#N/A</v>
      </c>
    </row>
    <row r="930" spans="1:29" ht="33.950000000000003" customHeight="1">
      <c r="A930" s="133"/>
      <c r="B930" s="486">
        <f t="shared" si="13"/>
        <v>886</v>
      </c>
      <c r="C930" s="509"/>
      <c r="D930" s="510"/>
      <c r="E930" s="510"/>
      <c r="F930" s="510"/>
      <c r="G930" s="510"/>
      <c r="H930" s="510"/>
      <c r="I930" s="510"/>
      <c r="J930" s="510"/>
      <c r="K930" s="510"/>
      <c r="L930" s="511"/>
      <c r="M930" s="512"/>
      <c r="N930" s="513"/>
      <c r="O930" s="513"/>
      <c r="P930" s="513"/>
      <c r="Q930" s="514"/>
      <c r="R930" s="515"/>
      <c r="S930" s="515"/>
      <c r="T930" s="515"/>
      <c r="U930" s="515"/>
      <c r="V930" s="515"/>
      <c r="W930" s="418"/>
      <c r="X930" s="419"/>
      <c r="Y930" s="421"/>
      <c r="Z930" s="158" t="str">
        <f>IFERROR(VLOOKUP(Y930,【参考】数式用!$A$3:$B$58, 2, FALSE), "")</f>
        <v/>
      </c>
      <c r="AA930" s="159"/>
      <c r="AC930" s="129" t="e">
        <f>VLOOKUP(Y930,【参考】数式用!$A$3:$O$58,15,FALSE)</f>
        <v>#N/A</v>
      </c>
    </row>
    <row r="931" spans="1:29" ht="33.950000000000003" customHeight="1">
      <c r="A931" s="133"/>
      <c r="B931" s="486">
        <f t="shared" si="13"/>
        <v>887</v>
      </c>
      <c r="C931" s="509"/>
      <c r="D931" s="510"/>
      <c r="E931" s="510"/>
      <c r="F931" s="510"/>
      <c r="G931" s="510"/>
      <c r="H931" s="510"/>
      <c r="I931" s="510"/>
      <c r="J931" s="510"/>
      <c r="K931" s="510"/>
      <c r="L931" s="511"/>
      <c r="M931" s="512"/>
      <c r="N931" s="513"/>
      <c r="O931" s="513"/>
      <c r="P931" s="513"/>
      <c r="Q931" s="514"/>
      <c r="R931" s="515"/>
      <c r="S931" s="515"/>
      <c r="T931" s="515"/>
      <c r="U931" s="515"/>
      <c r="V931" s="515"/>
      <c r="W931" s="418"/>
      <c r="X931" s="419"/>
      <c r="Y931" s="421"/>
      <c r="Z931" s="158" t="str">
        <f>IFERROR(VLOOKUP(Y931,【参考】数式用!$A$3:$B$58, 2, FALSE), "")</f>
        <v/>
      </c>
      <c r="AA931" s="159"/>
      <c r="AC931" s="129" t="e">
        <f>VLOOKUP(Y931,【参考】数式用!$A$3:$O$58,15,FALSE)</f>
        <v>#N/A</v>
      </c>
    </row>
    <row r="932" spans="1:29" ht="33.950000000000003" customHeight="1">
      <c r="A932" s="133"/>
      <c r="B932" s="486">
        <f t="shared" si="13"/>
        <v>888</v>
      </c>
      <c r="C932" s="509"/>
      <c r="D932" s="510"/>
      <c r="E932" s="510"/>
      <c r="F932" s="510"/>
      <c r="G932" s="510"/>
      <c r="H932" s="510"/>
      <c r="I932" s="510"/>
      <c r="J932" s="510"/>
      <c r="K932" s="510"/>
      <c r="L932" s="511"/>
      <c r="M932" s="512"/>
      <c r="N932" s="513"/>
      <c r="O932" s="513"/>
      <c r="P932" s="513"/>
      <c r="Q932" s="514"/>
      <c r="R932" s="515"/>
      <c r="S932" s="515"/>
      <c r="T932" s="515"/>
      <c r="U932" s="515"/>
      <c r="V932" s="515"/>
      <c r="W932" s="418"/>
      <c r="X932" s="419"/>
      <c r="Y932" s="421"/>
      <c r="Z932" s="158" t="str">
        <f>IFERROR(VLOOKUP(Y932,【参考】数式用!$A$3:$B$58, 2, FALSE), "")</f>
        <v/>
      </c>
      <c r="AA932" s="159"/>
      <c r="AC932" s="129" t="e">
        <f>VLOOKUP(Y932,【参考】数式用!$A$3:$O$58,15,FALSE)</f>
        <v>#N/A</v>
      </c>
    </row>
    <row r="933" spans="1:29" ht="33.950000000000003" customHeight="1">
      <c r="A933" s="133"/>
      <c r="B933" s="486">
        <f t="shared" si="13"/>
        <v>889</v>
      </c>
      <c r="C933" s="509"/>
      <c r="D933" s="510"/>
      <c r="E933" s="510"/>
      <c r="F933" s="510"/>
      <c r="G933" s="510"/>
      <c r="H933" s="510"/>
      <c r="I933" s="510"/>
      <c r="J933" s="510"/>
      <c r="K933" s="510"/>
      <c r="L933" s="511"/>
      <c r="M933" s="512"/>
      <c r="N933" s="513"/>
      <c r="O933" s="513"/>
      <c r="P933" s="513"/>
      <c r="Q933" s="514"/>
      <c r="R933" s="515"/>
      <c r="S933" s="515"/>
      <c r="T933" s="515"/>
      <c r="U933" s="515"/>
      <c r="V933" s="515"/>
      <c r="W933" s="418"/>
      <c r="X933" s="419"/>
      <c r="Y933" s="421"/>
      <c r="Z933" s="158" t="str">
        <f>IFERROR(VLOOKUP(Y933,【参考】数式用!$A$3:$B$58, 2, FALSE), "")</f>
        <v/>
      </c>
      <c r="AA933" s="159"/>
      <c r="AC933" s="129" t="e">
        <f>VLOOKUP(Y933,【参考】数式用!$A$3:$O$58,15,FALSE)</f>
        <v>#N/A</v>
      </c>
    </row>
    <row r="934" spans="1:29" ht="33.950000000000003" customHeight="1">
      <c r="A934" s="133"/>
      <c r="B934" s="486">
        <f t="shared" si="13"/>
        <v>890</v>
      </c>
      <c r="C934" s="509"/>
      <c r="D934" s="510"/>
      <c r="E934" s="510"/>
      <c r="F934" s="510"/>
      <c r="G934" s="510"/>
      <c r="H934" s="510"/>
      <c r="I934" s="510"/>
      <c r="J934" s="510"/>
      <c r="K934" s="510"/>
      <c r="L934" s="511"/>
      <c r="M934" s="512"/>
      <c r="N934" s="513"/>
      <c r="O934" s="513"/>
      <c r="P934" s="513"/>
      <c r="Q934" s="514"/>
      <c r="R934" s="515"/>
      <c r="S934" s="515"/>
      <c r="T934" s="515"/>
      <c r="U934" s="515"/>
      <c r="V934" s="515"/>
      <c r="W934" s="418"/>
      <c r="X934" s="419"/>
      <c r="Y934" s="421"/>
      <c r="Z934" s="158" t="str">
        <f>IFERROR(VLOOKUP(Y934,【参考】数式用!$A$3:$B$58, 2, FALSE), "")</f>
        <v/>
      </c>
      <c r="AA934" s="159"/>
      <c r="AC934" s="129" t="e">
        <f>VLOOKUP(Y934,【参考】数式用!$A$3:$O$58,15,FALSE)</f>
        <v>#N/A</v>
      </c>
    </row>
    <row r="935" spans="1:29" ht="33.950000000000003" customHeight="1">
      <c r="A935" s="133"/>
      <c r="B935" s="486">
        <f t="shared" si="13"/>
        <v>891</v>
      </c>
      <c r="C935" s="509"/>
      <c r="D935" s="510"/>
      <c r="E935" s="510"/>
      <c r="F935" s="510"/>
      <c r="G935" s="510"/>
      <c r="H935" s="510"/>
      <c r="I935" s="510"/>
      <c r="J935" s="510"/>
      <c r="K935" s="510"/>
      <c r="L935" s="511"/>
      <c r="M935" s="512"/>
      <c r="N935" s="513"/>
      <c r="O935" s="513"/>
      <c r="P935" s="513"/>
      <c r="Q935" s="514"/>
      <c r="R935" s="515"/>
      <c r="S935" s="515"/>
      <c r="T935" s="515"/>
      <c r="U935" s="515"/>
      <c r="V935" s="515"/>
      <c r="W935" s="418"/>
      <c r="X935" s="419"/>
      <c r="Y935" s="421"/>
      <c r="Z935" s="158" t="str">
        <f>IFERROR(VLOOKUP(Y935,【参考】数式用!$A$3:$B$58, 2, FALSE), "")</f>
        <v/>
      </c>
      <c r="AA935" s="159"/>
      <c r="AC935" s="129" t="e">
        <f>VLOOKUP(Y935,【参考】数式用!$A$3:$O$58,15,FALSE)</f>
        <v>#N/A</v>
      </c>
    </row>
    <row r="936" spans="1:29" ht="33.950000000000003" customHeight="1">
      <c r="A936" s="133"/>
      <c r="B936" s="486">
        <f t="shared" si="13"/>
        <v>892</v>
      </c>
      <c r="C936" s="509"/>
      <c r="D936" s="510"/>
      <c r="E936" s="510"/>
      <c r="F936" s="510"/>
      <c r="G936" s="510"/>
      <c r="H936" s="510"/>
      <c r="I936" s="510"/>
      <c r="J936" s="510"/>
      <c r="K936" s="510"/>
      <c r="L936" s="511"/>
      <c r="M936" s="512"/>
      <c r="N936" s="513"/>
      <c r="O936" s="513"/>
      <c r="P936" s="513"/>
      <c r="Q936" s="514"/>
      <c r="R936" s="515"/>
      <c r="S936" s="515"/>
      <c r="T936" s="515"/>
      <c r="U936" s="515"/>
      <c r="V936" s="515"/>
      <c r="W936" s="418"/>
      <c r="X936" s="419"/>
      <c r="Y936" s="421"/>
      <c r="Z936" s="158" t="str">
        <f>IFERROR(VLOOKUP(Y936,【参考】数式用!$A$3:$B$58, 2, FALSE), "")</f>
        <v/>
      </c>
      <c r="AA936" s="159"/>
      <c r="AC936" s="129" t="e">
        <f>VLOOKUP(Y936,【参考】数式用!$A$3:$O$58,15,FALSE)</f>
        <v>#N/A</v>
      </c>
    </row>
    <row r="937" spans="1:29" ht="33.950000000000003" customHeight="1">
      <c r="A937" s="133"/>
      <c r="B937" s="486">
        <f t="shared" si="13"/>
        <v>893</v>
      </c>
      <c r="C937" s="509"/>
      <c r="D937" s="510"/>
      <c r="E937" s="510"/>
      <c r="F937" s="510"/>
      <c r="G937" s="510"/>
      <c r="H937" s="510"/>
      <c r="I937" s="510"/>
      <c r="J937" s="510"/>
      <c r="K937" s="510"/>
      <c r="L937" s="511"/>
      <c r="M937" s="512"/>
      <c r="N937" s="513"/>
      <c r="O937" s="513"/>
      <c r="P937" s="513"/>
      <c r="Q937" s="514"/>
      <c r="R937" s="515"/>
      <c r="S937" s="515"/>
      <c r="T937" s="515"/>
      <c r="U937" s="515"/>
      <c r="V937" s="515"/>
      <c r="W937" s="418"/>
      <c r="X937" s="419"/>
      <c r="Y937" s="421"/>
      <c r="Z937" s="158" t="str">
        <f>IFERROR(VLOOKUP(Y937,【参考】数式用!$A$3:$B$58, 2, FALSE), "")</f>
        <v/>
      </c>
      <c r="AA937" s="159"/>
      <c r="AC937" s="129" t="e">
        <f>VLOOKUP(Y937,【参考】数式用!$A$3:$O$58,15,FALSE)</f>
        <v>#N/A</v>
      </c>
    </row>
    <row r="938" spans="1:29" ht="33.950000000000003" customHeight="1">
      <c r="A938" s="133"/>
      <c r="B938" s="486">
        <f t="shared" si="13"/>
        <v>894</v>
      </c>
      <c r="C938" s="509"/>
      <c r="D938" s="510"/>
      <c r="E938" s="510"/>
      <c r="F938" s="510"/>
      <c r="G938" s="510"/>
      <c r="H938" s="510"/>
      <c r="I938" s="510"/>
      <c r="J938" s="510"/>
      <c r="K938" s="510"/>
      <c r="L938" s="511"/>
      <c r="M938" s="512"/>
      <c r="N938" s="513"/>
      <c r="O938" s="513"/>
      <c r="P938" s="513"/>
      <c r="Q938" s="514"/>
      <c r="R938" s="515"/>
      <c r="S938" s="515"/>
      <c r="T938" s="515"/>
      <c r="U938" s="515"/>
      <c r="V938" s="515"/>
      <c r="W938" s="418"/>
      <c r="X938" s="419"/>
      <c r="Y938" s="421"/>
      <c r="Z938" s="158" t="str">
        <f>IFERROR(VLOOKUP(Y938,【参考】数式用!$A$3:$B$58, 2, FALSE), "")</f>
        <v/>
      </c>
      <c r="AA938" s="159"/>
      <c r="AC938" s="129" t="e">
        <f>VLOOKUP(Y938,【参考】数式用!$A$3:$O$58,15,FALSE)</f>
        <v>#N/A</v>
      </c>
    </row>
    <row r="939" spans="1:29" ht="33.950000000000003" customHeight="1">
      <c r="A939" s="133"/>
      <c r="B939" s="486">
        <f t="shared" si="13"/>
        <v>895</v>
      </c>
      <c r="C939" s="509"/>
      <c r="D939" s="510"/>
      <c r="E939" s="510"/>
      <c r="F939" s="510"/>
      <c r="G939" s="510"/>
      <c r="H939" s="510"/>
      <c r="I939" s="510"/>
      <c r="J939" s="510"/>
      <c r="K939" s="510"/>
      <c r="L939" s="511"/>
      <c r="M939" s="512"/>
      <c r="N939" s="513"/>
      <c r="O939" s="513"/>
      <c r="P939" s="513"/>
      <c r="Q939" s="514"/>
      <c r="R939" s="515"/>
      <c r="S939" s="515"/>
      <c r="T939" s="515"/>
      <c r="U939" s="515"/>
      <c r="V939" s="515"/>
      <c r="W939" s="418"/>
      <c r="X939" s="419"/>
      <c r="Y939" s="421"/>
      <c r="Z939" s="158" t="str">
        <f>IFERROR(VLOOKUP(Y939,【参考】数式用!$A$3:$B$58, 2, FALSE), "")</f>
        <v/>
      </c>
      <c r="AA939" s="159"/>
      <c r="AC939" s="129" t="e">
        <f>VLOOKUP(Y939,【参考】数式用!$A$3:$O$58,15,FALSE)</f>
        <v>#N/A</v>
      </c>
    </row>
    <row r="940" spans="1:29" ht="33.950000000000003" customHeight="1">
      <c r="A940" s="133"/>
      <c r="B940" s="486">
        <f t="shared" si="13"/>
        <v>896</v>
      </c>
      <c r="C940" s="509"/>
      <c r="D940" s="510"/>
      <c r="E940" s="510"/>
      <c r="F940" s="510"/>
      <c r="G940" s="510"/>
      <c r="H940" s="510"/>
      <c r="I940" s="510"/>
      <c r="J940" s="510"/>
      <c r="K940" s="510"/>
      <c r="L940" s="511"/>
      <c r="M940" s="512"/>
      <c r="N940" s="513"/>
      <c r="O940" s="513"/>
      <c r="P940" s="513"/>
      <c r="Q940" s="514"/>
      <c r="R940" s="515"/>
      <c r="S940" s="515"/>
      <c r="T940" s="515"/>
      <c r="U940" s="515"/>
      <c r="V940" s="515"/>
      <c r="W940" s="418"/>
      <c r="X940" s="419"/>
      <c r="Y940" s="421"/>
      <c r="Z940" s="158" t="str">
        <f>IFERROR(VLOOKUP(Y940,【参考】数式用!$A$3:$B$58, 2, FALSE), "")</f>
        <v/>
      </c>
      <c r="AA940" s="159"/>
      <c r="AC940" s="129" t="e">
        <f>VLOOKUP(Y940,【参考】数式用!$A$3:$O$58,15,FALSE)</f>
        <v>#N/A</v>
      </c>
    </row>
    <row r="941" spans="1:29" ht="33.950000000000003" customHeight="1">
      <c r="A941" s="133"/>
      <c r="B941" s="486">
        <f t="shared" si="13"/>
        <v>897</v>
      </c>
      <c r="C941" s="509"/>
      <c r="D941" s="510"/>
      <c r="E941" s="510"/>
      <c r="F941" s="510"/>
      <c r="G941" s="510"/>
      <c r="H941" s="510"/>
      <c r="I941" s="510"/>
      <c r="J941" s="510"/>
      <c r="K941" s="510"/>
      <c r="L941" s="511"/>
      <c r="M941" s="512"/>
      <c r="N941" s="513"/>
      <c r="O941" s="513"/>
      <c r="P941" s="513"/>
      <c r="Q941" s="514"/>
      <c r="R941" s="515"/>
      <c r="S941" s="515"/>
      <c r="T941" s="515"/>
      <c r="U941" s="515"/>
      <c r="V941" s="515"/>
      <c r="W941" s="418"/>
      <c r="X941" s="419"/>
      <c r="Y941" s="421"/>
      <c r="Z941" s="158" t="str">
        <f>IFERROR(VLOOKUP(Y941,【参考】数式用!$A$3:$B$58, 2, FALSE), "")</f>
        <v/>
      </c>
      <c r="AA941" s="159"/>
      <c r="AC941" s="129" t="e">
        <f>VLOOKUP(Y941,【参考】数式用!$A$3:$O$58,15,FALSE)</f>
        <v>#N/A</v>
      </c>
    </row>
    <row r="942" spans="1:29" ht="33.950000000000003" customHeight="1">
      <c r="A942" s="133"/>
      <c r="B942" s="486">
        <f t="shared" si="13"/>
        <v>898</v>
      </c>
      <c r="C942" s="509"/>
      <c r="D942" s="510"/>
      <c r="E942" s="510"/>
      <c r="F942" s="510"/>
      <c r="G942" s="510"/>
      <c r="H942" s="510"/>
      <c r="I942" s="510"/>
      <c r="J942" s="510"/>
      <c r="K942" s="510"/>
      <c r="L942" s="511"/>
      <c r="M942" s="512"/>
      <c r="N942" s="513"/>
      <c r="O942" s="513"/>
      <c r="P942" s="513"/>
      <c r="Q942" s="514"/>
      <c r="R942" s="515"/>
      <c r="S942" s="515"/>
      <c r="T942" s="515"/>
      <c r="U942" s="515"/>
      <c r="V942" s="515"/>
      <c r="W942" s="418"/>
      <c r="X942" s="419"/>
      <c r="Y942" s="421"/>
      <c r="Z942" s="158" t="str">
        <f>IFERROR(VLOOKUP(Y942,【参考】数式用!$A$3:$B$58, 2, FALSE), "")</f>
        <v/>
      </c>
      <c r="AA942" s="159"/>
      <c r="AC942" s="129" t="e">
        <f>VLOOKUP(Y942,【参考】数式用!$A$3:$O$58,15,FALSE)</f>
        <v>#N/A</v>
      </c>
    </row>
    <row r="943" spans="1:29" ht="33.950000000000003" customHeight="1">
      <c r="A943" s="133"/>
      <c r="B943" s="486">
        <f t="shared" ref="B943:B1006" si="14">B942+1</f>
        <v>899</v>
      </c>
      <c r="C943" s="509"/>
      <c r="D943" s="510"/>
      <c r="E943" s="510"/>
      <c r="F943" s="510"/>
      <c r="G943" s="510"/>
      <c r="H943" s="510"/>
      <c r="I943" s="510"/>
      <c r="J943" s="510"/>
      <c r="K943" s="510"/>
      <c r="L943" s="511"/>
      <c r="M943" s="512"/>
      <c r="N943" s="513"/>
      <c r="O943" s="513"/>
      <c r="P943" s="513"/>
      <c r="Q943" s="514"/>
      <c r="R943" s="515"/>
      <c r="S943" s="515"/>
      <c r="T943" s="515"/>
      <c r="U943" s="515"/>
      <c r="V943" s="515"/>
      <c r="W943" s="418"/>
      <c r="X943" s="419"/>
      <c r="Y943" s="421"/>
      <c r="Z943" s="158" t="str">
        <f>IFERROR(VLOOKUP(Y943,【参考】数式用!$A$3:$B$58, 2, FALSE), "")</f>
        <v/>
      </c>
      <c r="AA943" s="159"/>
      <c r="AC943" s="129" t="e">
        <f>VLOOKUP(Y943,【参考】数式用!$A$3:$O$58,15,FALSE)</f>
        <v>#N/A</v>
      </c>
    </row>
    <row r="944" spans="1:29" ht="33.950000000000003" customHeight="1">
      <c r="A944" s="133"/>
      <c r="B944" s="486">
        <f t="shared" si="14"/>
        <v>900</v>
      </c>
      <c r="C944" s="509"/>
      <c r="D944" s="510"/>
      <c r="E944" s="510"/>
      <c r="F944" s="510"/>
      <c r="G944" s="510"/>
      <c r="H944" s="510"/>
      <c r="I944" s="510"/>
      <c r="J944" s="510"/>
      <c r="K944" s="510"/>
      <c r="L944" s="511"/>
      <c r="M944" s="512"/>
      <c r="N944" s="513"/>
      <c r="O944" s="513"/>
      <c r="P944" s="513"/>
      <c r="Q944" s="514"/>
      <c r="R944" s="515"/>
      <c r="S944" s="515"/>
      <c r="T944" s="515"/>
      <c r="U944" s="515"/>
      <c r="V944" s="515"/>
      <c r="W944" s="418"/>
      <c r="X944" s="419"/>
      <c r="Y944" s="421"/>
      <c r="Z944" s="158" t="str">
        <f>IFERROR(VLOOKUP(Y944,【参考】数式用!$A$3:$B$58, 2, FALSE), "")</f>
        <v/>
      </c>
      <c r="AA944" s="159"/>
      <c r="AC944" s="129" t="e">
        <f>VLOOKUP(Y944,【参考】数式用!$A$3:$O$58,15,FALSE)</f>
        <v>#N/A</v>
      </c>
    </row>
    <row r="945" spans="1:29" ht="33.950000000000003" customHeight="1">
      <c r="A945" s="133"/>
      <c r="B945" s="486">
        <f t="shared" si="14"/>
        <v>901</v>
      </c>
      <c r="C945" s="509"/>
      <c r="D945" s="510"/>
      <c r="E945" s="510"/>
      <c r="F945" s="510"/>
      <c r="G945" s="510"/>
      <c r="H945" s="510"/>
      <c r="I945" s="510"/>
      <c r="J945" s="510"/>
      <c r="K945" s="510"/>
      <c r="L945" s="511"/>
      <c r="M945" s="512"/>
      <c r="N945" s="513"/>
      <c r="O945" s="513"/>
      <c r="P945" s="513"/>
      <c r="Q945" s="514"/>
      <c r="R945" s="515"/>
      <c r="S945" s="515"/>
      <c r="T945" s="515"/>
      <c r="U945" s="515"/>
      <c r="V945" s="515"/>
      <c r="W945" s="418"/>
      <c r="X945" s="419"/>
      <c r="Y945" s="421"/>
      <c r="Z945" s="158" t="str">
        <f>IFERROR(VLOOKUP(Y945,【参考】数式用!$A$3:$B$58, 2, FALSE), "")</f>
        <v/>
      </c>
      <c r="AA945" s="159"/>
      <c r="AC945" s="129" t="e">
        <f>VLOOKUP(Y945,【参考】数式用!$A$3:$O$58,15,FALSE)</f>
        <v>#N/A</v>
      </c>
    </row>
    <row r="946" spans="1:29" ht="33.950000000000003" customHeight="1">
      <c r="A946" s="133"/>
      <c r="B946" s="486">
        <f t="shared" si="14"/>
        <v>902</v>
      </c>
      <c r="C946" s="509"/>
      <c r="D946" s="510"/>
      <c r="E946" s="510"/>
      <c r="F946" s="510"/>
      <c r="G946" s="510"/>
      <c r="H946" s="510"/>
      <c r="I946" s="510"/>
      <c r="J946" s="510"/>
      <c r="K946" s="510"/>
      <c r="L946" s="511"/>
      <c r="M946" s="512"/>
      <c r="N946" s="513"/>
      <c r="O946" s="513"/>
      <c r="P946" s="513"/>
      <c r="Q946" s="514"/>
      <c r="R946" s="515"/>
      <c r="S946" s="515"/>
      <c r="T946" s="515"/>
      <c r="U946" s="515"/>
      <c r="V946" s="515"/>
      <c r="W946" s="418"/>
      <c r="X946" s="419"/>
      <c r="Y946" s="421"/>
      <c r="Z946" s="158" t="str">
        <f>IFERROR(VLOOKUP(Y946,【参考】数式用!$A$3:$B$58, 2, FALSE), "")</f>
        <v/>
      </c>
      <c r="AA946" s="159"/>
      <c r="AC946" s="129" t="e">
        <f>VLOOKUP(Y946,【参考】数式用!$A$3:$O$58,15,FALSE)</f>
        <v>#N/A</v>
      </c>
    </row>
    <row r="947" spans="1:29" ht="33.950000000000003" customHeight="1">
      <c r="A947" s="133"/>
      <c r="B947" s="486">
        <f t="shared" si="14"/>
        <v>903</v>
      </c>
      <c r="C947" s="509"/>
      <c r="D947" s="510"/>
      <c r="E947" s="510"/>
      <c r="F947" s="510"/>
      <c r="G947" s="510"/>
      <c r="H947" s="510"/>
      <c r="I947" s="510"/>
      <c r="J947" s="510"/>
      <c r="K947" s="510"/>
      <c r="L947" s="511"/>
      <c r="M947" s="512"/>
      <c r="N947" s="513"/>
      <c r="O947" s="513"/>
      <c r="P947" s="513"/>
      <c r="Q947" s="514"/>
      <c r="R947" s="515"/>
      <c r="S947" s="515"/>
      <c r="T947" s="515"/>
      <c r="U947" s="515"/>
      <c r="V947" s="515"/>
      <c r="W947" s="418"/>
      <c r="X947" s="419"/>
      <c r="Y947" s="421"/>
      <c r="Z947" s="158" t="str">
        <f>IFERROR(VLOOKUP(Y947,【参考】数式用!$A$3:$B$58, 2, FALSE), "")</f>
        <v/>
      </c>
      <c r="AA947" s="159"/>
      <c r="AC947" s="129" t="e">
        <f>VLOOKUP(Y947,【参考】数式用!$A$3:$O$58,15,FALSE)</f>
        <v>#N/A</v>
      </c>
    </row>
    <row r="948" spans="1:29" ht="33.950000000000003" customHeight="1">
      <c r="A948" s="133"/>
      <c r="B948" s="486">
        <f t="shared" si="14"/>
        <v>904</v>
      </c>
      <c r="C948" s="509"/>
      <c r="D948" s="510"/>
      <c r="E948" s="510"/>
      <c r="F948" s="510"/>
      <c r="G948" s="510"/>
      <c r="H948" s="510"/>
      <c r="I948" s="510"/>
      <c r="J948" s="510"/>
      <c r="K948" s="510"/>
      <c r="L948" s="511"/>
      <c r="M948" s="512"/>
      <c r="N948" s="513"/>
      <c r="O948" s="513"/>
      <c r="P948" s="513"/>
      <c r="Q948" s="514"/>
      <c r="R948" s="515"/>
      <c r="S948" s="515"/>
      <c r="T948" s="515"/>
      <c r="U948" s="515"/>
      <c r="V948" s="515"/>
      <c r="W948" s="418"/>
      <c r="X948" s="419"/>
      <c r="Y948" s="421"/>
      <c r="Z948" s="158" t="str">
        <f>IFERROR(VLOOKUP(Y948,【参考】数式用!$A$3:$B$58, 2, FALSE), "")</f>
        <v/>
      </c>
      <c r="AA948" s="159"/>
      <c r="AC948" s="129" t="e">
        <f>VLOOKUP(Y948,【参考】数式用!$A$3:$O$58,15,FALSE)</f>
        <v>#N/A</v>
      </c>
    </row>
    <row r="949" spans="1:29" ht="33.950000000000003" customHeight="1">
      <c r="A949" s="133"/>
      <c r="B949" s="486">
        <f t="shared" si="14"/>
        <v>905</v>
      </c>
      <c r="C949" s="509"/>
      <c r="D949" s="510"/>
      <c r="E949" s="510"/>
      <c r="F949" s="510"/>
      <c r="G949" s="510"/>
      <c r="H949" s="510"/>
      <c r="I949" s="510"/>
      <c r="J949" s="510"/>
      <c r="K949" s="510"/>
      <c r="L949" s="511"/>
      <c r="M949" s="512"/>
      <c r="N949" s="513"/>
      <c r="O949" s="513"/>
      <c r="P949" s="513"/>
      <c r="Q949" s="514"/>
      <c r="R949" s="515"/>
      <c r="S949" s="515"/>
      <c r="T949" s="515"/>
      <c r="U949" s="515"/>
      <c r="V949" s="515"/>
      <c r="W949" s="418"/>
      <c r="X949" s="419"/>
      <c r="Y949" s="421"/>
      <c r="Z949" s="158" t="str">
        <f>IFERROR(VLOOKUP(Y949,【参考】数式用!$A$3:$B$58, 2, FALSE), "")</f>
        <v/>
      </c>
      <c r="AA949" s="159"/>
      <c r="AC949" s="129" t="e">
        <f>VLOOKUP(Y949,【参考】数式用!$A$3:$O$58,15,FALSE)</f>
        <v>#N/A</v>
      </c>
    </row>
    <row r="950" spans="1:29" ht="33.950000000000003" customHeight="1">
      <c r="A950" s="133"/>
      <c r="B950" s="486">
        <f t="shared" si="14"/>
        <v>906</v>
      </c>
      <c r="C950" s="509"/>
      <c r="D950" s="510"/>
      <c r="E950" s="510"/>
      <c r="F950" s="510"/>
      <c r="G950" s="510"/>
      <c r="H950" s="510"/>
      <c r="I950" s="510"/>
      <c r="J950" s="510"/>
      <c r="K950" s="510"/>
      <c r="L950" s="511"/>
      <c r="M950" s="512"/>
      <c r="N950" s="513"/>
      <c r="O950" s="513"/>
      <c r="P950" s="513"/>
      <c r="Q950" s="514"/>
      <c r="R950" s="515"/>
      <c r="S950" s="515"/>
      <c r="T950" s="515"/>
      <c r="U950" s="515"/>
      <c r="V950" s="515"/>
      <c r="W950" s="418"/>
      <c r="X950" s="419"/>
      <c r="Y950" s="421"/>
      <c r="Z950" s="158" t="str">
        <f>IFERROR(VLOOKUP(Y950,【参考】数式用!$A$3:$B$58, 2, FALSE), "")</f>
        <v/>
      </c>
      <c r="AA950" s="159"/>
      <c r="AC950" s="129" t="e">
        <f>VLOOKUP(Y950,【参考】数式用!$A$3:$O$58,15,FALSE)</f>
        <v>#N/A</v>
      </c>
    </row>
    <row r="951" spans="1:29" ht="33.950000000000003" customHeight="1">
      <c r="A951" s="133"/>
      <c r="B951" s="486">
        <f t="shared" si="14"/>
        <v>907</v>
      </c>
      <c r="C951" s="509"/>
      <c r="D951" s="510"/>
      <c r="E951" s="510"/>
      <c r="F951" s="510"/>
      <c r="G951" s="510"/>
      <c r="H951" s="510"/>
      <c r="I951" s="510"/>
      <c r="J951" s="510"/>
      <c r="K951" s="510"/>
      <c r="L951" s="511"/>
      <c r="M951" s="512"/>
      <c r="N951" s="513"/>
      <c r="O951" s="513"/>
      <c r="P951" s="513"/>
      <c r="Q951" s="514"/>
      <c r="R951" s="515"/>
      <c r="S951" s="515"/>
      <c r="T951" s="515"/>
      <c r="U951" s="515"/>
      <c r="V951" s="515"/>
      <c r="W951" s="418"/>
      <c r="X951" s="419"/>
      <c r="Y951" s="421"/>
      <c r="Z951" s="158" t="str">
        <f>IFERROR(VLOOKUP(Y951,【参考】数式用!$A$3:$B$58, 2, FALSE), "")</f>
        <v/>
      </c>
      <c r="AA951" s="159"/>
      <c r="AC951" s="129" t="e">
        <f>VLOOKUP(Y951,【参考】数式用!$A$3:$O$58,15,FALSE)</f>
        <v>#N/A</v>
      </c>
    </row>
    <row r="952" spans="1:29" ht="33.950000000000003" customHeight="1">
      <c r="A952" s="133"/>
      <c r="B952" s="486">
        <f t="shared" si="14"/>
        <v>908</v>
      </c>
      <c r="C952" s="509"/>
      <c r="D952" s="510"/>
      <c r="E952" s="510"/>
      <c r="F952" s="510"/>
      <c r="G952" s="510"/>
      <c r="H952" s="510"/>
      <c r="I952" s="510"/>
      <c r="J952" s="510"/>
      <c r="K952" s="510"/>
      <c r="L952" s="511"/>
      <c r="M952" s="512"/>
      <c r="N952" s="513"/>
      <c r="O952" s="513"/>
      <c r="P952" s="513"/>
      <c r="Q952" s="514"/>
      <c r="R952" s="515"/>
      <c r="S952" s="515"/>
      <c r="T952" s="515"/>
      <c r="U952" s="515"/>
      <c r="V952" s="515"/>
      <c r="W952" s="418"/>
      <c r="X952" s="419"/>
      <c r="Y952" s="421"/>
      <c r="Z952" s="158" t="str">
        <f>IFERROR(VLOOKUP(Y952,【参考】数式用!$A$3:$B$58, 2, FALSE), "")</f>
        <v/>
      </c>
      <c r="AA952" s="159"/>
      <c r="AC952" s="129" t="e">
        <f>VLOOKUP(Y952,【参考】数式用!$A$3:$O$58,15,FALSE)</f>
        <v>#N/A</v>
      </c>
    </row>
    <row r="953" spans="1:29" ht="33.950000000000003" customHeight="1">
      <c r="A953" s="133"/>
      <c r="B953" s="486">
        <f t="shared" si="14"/>
        <v>909</v>
      </c>
      <c r="C953" s="509"/>
      <c r="D953" s="510"/>
      <c r="E953" s="510"/>
      <c r="F953" s="510"/>
      <c r="G953" s="510"/>
      <c r="H953" s="510"/>
      <c r="I953" s="510"/>
      <c r="J953" s="510"/>
      <c r="K953" s="510"/>
      <c r="L953" s="511"/>
      <c r="M953" s="512"/>
      <c r="N953" s="513"/>
      <c r="O953" s="513"/>
      <c r="P953" s="513"/>
      <c r="Q953" s="514"/>
      <c r="R953" s="515"/>
      <c r="S953" s="515"/>
      <c r="T953" s="515"/>
      <c r="U953" s="515"/>
      <c r="V953" s="515"/>
      <c r="W953" s="418"/>
      <c r="X953" s="419"/>
      <c r="Y953" s="421"/>
      <c r="Z953" s="158" t="str">
        <f>IFERROR(VLOOKUP(Y953,【参考】数式用!$A$3:$B$58, 2, FALSE), "")</f>
        <v/>
      </c>
      <c r="AA953" s="159"/>
      <c r="AC953" s="129" t="e">
        <f>VLOOKUP(Y953,【参考】数式用!$A$3:$O$58,15,FALSE)</f>
        <v>#N/A</v>
      </c>
    </row>
    <row r="954" spans="1:29" ht="33.950000000000003" customHeight="1">
      <c r="A954" s="133"/>
      <c r="B954" s="486">
        <f t="shared" si="14"/>
        <v>910</v>
      </c>
      <c r="C954" s="509"/>
      <c r="D954" s="510"/>
      <c r="E954" s="510"/>
      <c r="F954" s="510"/>
      <c r="G954" s="510"/>
      <c r="H954" s="510"/>
      <c r="I954" s="510"/>
      <c r="J954" s="510"/>
      <c r="K954" s="510"/>
      <c r="L954" s="511"/>
      <c r="M954" s="512"/>
      <c r="N954" s="513"/>
      <c r="O954" s="513"/>
      <c r="P954" s="513"/>
      <c r="Q954" s="514"/>
      <c r="R954" s="515"/>
      <c r="S954" s="515"/>
      <c r="T954" s="515"/>
      <c r="U954" s="515"/>
      <c r="V954" s="515"/>
      <c r="W954" s="418"/>
      <c r="X954" s="419"/>
      <c r="Y954" s="421"/>
      <c r="Z954" s="158" t="str">
        <f>IFERROR(VLOOKUP(Y954,【参考】数式用!$A$3:$B$58, 2, FALSE), "")</f>
        <v/>
      </c>
      <c r="AA954" s="159"/>
      <c r="AC954" s="129" t="e">
        <f>VLOOKUP(Y954,【参考】数式用!$A$3:$O$58,15,FALSE)</f>
        <v>#N/A</v>
      </c>
    </row>
    <row r="955" spans="1:29" ht="33.950000000000003" customHeight="1">
      <c r="A955" s="133"/>
      <c r="B955" s="486">
        <f t="shared" si="14"/>
        <v>911</v>
      </c>
      <c r="C955" s="509"/>
      <c r="D955" s="510"/>
      <c r="E955" s="510"/>
      <c r="F955" s="510"/>
      <c r="G955" s="510"/>
      <c r="H955" s="510"/>
      <c r="I955" s="510"/>
      <c r="J955" s="510"/>
      <c r="K955" s="510"/>
      <c r="L955" s="511"/>
      <c r="M955" s="512"/>
      <c r="N955" s="513"/>
      <c r="O955" s="513"/>
      <c r="P955" s="513"/>
      <c r="Q955" s="514"/>
      <c r="R955" s="515"/>
      <c r="S955" s="515"/>
      <c r="T955" s="515"/>
      <c r="U955" s="515"/>
      <c r="V955" s="515"/>
      <c r="W955" s="418"/>
      <c r="X955" s="419"/>
      <c r="Y955" s="421"/>
      <c r="Z955" s="158" t="str">
        <f>IFERROR(VLOOKUP(Y955,【参考】数式用!$A$3:$B$58, 2, FALSE), "")</f>
        <v/>
      </c>
      <c r="AA955" s="159"/>
      <c r="AC955" s="129" t="e">
        <f>VLOOKUP(Y955,【参考】数式用!$A$3:$O$58,15,FALSE)</f>
        <v>#N/A</v>
      </c>
    </row>
    <row r="956" spans="1:29" ht="33.950000000000003" customHeight="1">
      <c r="A956" s="133"/>
      <c r="B956" s="486">
        <f t="shared" si="14"/>
        <v>912</v>
      </c>
      <c r="C956" s="509"/>
      <c r="D956" s="510"/>
      <c r="E956" s="510"/>
      <c r="F956" s="510"/>
      <c r="G956" s="510"/>
      <c r="H956" s="510"/>
      <c r="I956" s="510"/>
      <c r="J956" s="510"/>
      <c r="K956" s="510"/>
      <c r="L956" s="511"/>
      <c r="M956" s="512"/>
      <c r="N956" s="513"/>
      <c r="O956" s="513"/>
      <c r="P956" s="513"/>
      <c r="Q956" s="514"/>
      <c r="R956" s="515"/>
      <c r="S956" s="515"/>
      <c r="T956" s="515"/>
      <c r="U956" s="515"/>
      <c r="V956" s="515"/>
      <c r="W956" s="418"/>
      <c r="X956" s="419"/>
      <c r="Y956" s="421"/>
      <c r="Z956" s="158" t="str">
        <f>IFERROR(VLOOKUP(Y956,【参考】数式用!$A$3:$B$58, 2, FALSE), "")</f>
        <v/>
      </c>
      <c r="AA956" s="159"/>
      <c r="AC956" s="129" t="e">
        <f>VLOOKUP(Y956,【参考】数式用!$A$3:$O$58,15,FALSE)</f>
        <v>#N/A</v>
      </c>
    </row>
    <row r="957" spans="1:29" ht="33.950000000000003" customHeight="1">
      <c r="A957" s="133"/>
      <c r="B957" s="486">
        <f t="shared" si="14"/>
        <v>913</v>
      </c>
      <c r="C957" s="509"/>
      <c r="D957" s="510"/>
      <c r="E957" s="510"/>
      <c r="F957" s="510"/>
      <c r="G957" s="510"/>
      <c r="H957" s="510"/>
      <c r="I957" s="510"/>
      <c r="J957" s="510"/>
      <c r="K957" s="510"/>
      <c r="L957" s="511"/>
      <c r="M957" s="512"/>
      <c r="N957" s="513"/>
      <c r="O957" s="513"/>
      <c r="P957" s="513"/>
      <c r="Q957" s="514"/>
      <c r="R957" s="515"/>
      <c r="S957" s="515"/>
      <c r="T957" s="515"/>
      <c r="U957" s="515"/>
      <c r="V957" s="515"/>
      <c r="W957" s="418"/>
      <c r="X957" s="419"/>
      <c r="Y957" s="421"/>
      <c r="Z957" s="158" t="str">
        <f>IFERROR(VLOOKUP(Y957,【参考】数式用!$A$3:$B$58, 2, FALSE), "")</f>
        <v/>
      </c>
      <c r="AA957" s="159"/>
      <c r="AC957" s="129" t="e">
        <f>VLOOKUP(Y957,【参考】数式用!$A$3:$O$58,15,FALSE)</f>
        <v>#N/A</v>
      </c>
    </row>
    <row r="958" spans="1:29" ht="33.950000000000003" customHeight="1">
      <c r="A958" s="133"/>
      <c r="B958" s="486">
        <f t="shared" si="14"/>
        <v>914</v>
      </c>
      <c r="C958" s="509"/>
      <c r="D958" s="510"/>
      <c r="E958" s="510"/>
      <c r="F958" s="510"/>
      <c r="G958" s="510"/>
      <c r="H958" s="510"/>
      <c r="I958" s="510"/>
      <c r="J958" s="510"/>
      <c r="K958" s="510"/>
      <c r="L958" s="511"/>
      <c r="M958" s="512"/>
      <c r="N958" s="513"/>
      <c r="O958" s="513"/>
      <c r="P958" s="513"/>
      <c r="Q958" s="514"/>
      <c r="R958" s="515"/>
      <c r="S958" s="515"/>
      <c r="T958" s="515"/>
      <c r="U958" s="515"/>
      <c r="V958" s="515"/>
      <c r="W958" s="418"/>
      <c r="X958" s="419"/>
      <c r="Y958" s="421"/>
      <c r="Z958" s="158" t="str">
        <f>IFERROR(VLOOKUP(Y958,【参考】数式用!$A$3:$B$58, 2, FALSE), "")</f>
        <v/>
      </c>
      <c r="AA958" s="159"/>
      <c r="AC958" s="129" t="e">
        <f>VLOOKUP(Y958,【参考】数式用!$A$3:$O$58,15,FALSE)</f>
        <v>#N/A</v>
      </c>
    </row>
    <row r="959" spans="1:29" ht="33.950000000000003" customHeight="1">
      <c r="A959" s="133"/>
      <c r="B959" s="486">
        <f t="shared" si="14"/>
        <v>915</v>
      </c>
      <c r="C959" s="509"/>
      <c r="D959" s="510"/>
      <c r="E959" s="510"/>
      <c r="F959" s="510"/>
      <c r="G959" s="510"/>
      <c r="H959" s="510"/>
      <c r="I959" s="510"/>
      <c r="J959" s="510"/>
      <c r="K959" s="510"/>
      <c r="L959" s="511"/>
      <c r="M959" s="512"/>
      <c r="N959" s="513"/>
      <c r="O959" s="513"/>
      <c r="P959" s="513"/>
      <c r="Q959" s="514"/>
      <c r="R959" s="515"/>
      <c r="S959" s="515"/>
      <c r="T959" s="515"/>
      <c r="U959" s="515"/>
      <c r="V959" s="515"/>
      <c r="W959" s="418"/>
      <c r="X959" s="419"/>
      <c r="Y959" s="421"/>
      <c r="Z959" s="158" t="str">
        <f>IFERROR(VLOOKUP(Y959,【参考】数式用!$A$3:$B$58, 2, FALSE), "")</f>
        <v/>
      </c>
      <c r="AA959" s="159"/>
      <c r="AC959" s="129" t="e">
        <f>VLOOKUP(Y959,【参考】数式用!$A$3:$O$58,15,FALSE)</f>
        <v>#N/A</v>
      </c>
    </row>
    <row r="960" spans="1:29" ht="33.950000000000003" customHeight="1">
      <c r="A960" s="133"/>
      <c r="B960" s="486">
        <f t="shared" si="14"/>
        <v>916</v>
      </c>
      <c r="C960" s="509"/>
      <c r="D960" s="510"/>
      <c r="E960" s="510"/>
      <c r="F960" s="510"/>
      <c r="G960" s="510"/>
      <c r="H960" s="510"/>
      <c r="I960" s="510"/>
      <c r="J960" s="510"/>
      <c r="K960" s="510"/>
      <c r="L960" s="511"/>
      <c r="M960" s="512"/>
      <c r="N960" s="513"/>
      <c r="O960" s="513"/>
      <c r="P960" s="513"/>
      <c r="Q960" s="514"/>
      <c r="R960" s="515"/>
      <c r="S960" s="515"/>
      <c r="T960" s="515"/>
      <c r="U960" s="515"/>
      <c r="V960" s="515"/>
      <c r="W960" s="418"/>
      <c r="X960" s="419"/>
      <c r="Y960" s="421"/>
      <c r="Z960" s="158" t="str">
        <f>IFERROR(VLOOKUP(Y960,【参考】数式用!$A$3:$B$58, 2, FALSE), "")</f>
        <v/>
      </c>
      <c r="AA960" s="159"/>
      <c r="AC960" s="129" t="e">
        <f>VLOOKUP(Y960,【参考】数式用!$A$3:$O$58,15,FALSE)</f>
        <v>#N/A</v>
      </c>
    </row>
    <row r="961" spans="1:29" ht="33.950000000000003" customHeight="1">
      <c r="A961" s="133"/>
      <c r="B961" s="486">
        <f t="shared" si="14"/>
        <v>917</v>
      </c>
      <c r="C961" s="509"/>
      <c r="D961" s="510"/>
      <c r="E961" s="510"/>
      <c r="F961" s="510"/>
      <c r="G961" s="510"/>
      <c r="H961" s="510"/>
      <c r="I961" s="510"/>
      <c r="J961" s="510"/>
      <c r="K961" s="510"/>
      <c r="L961" s="511"/>
      <c r="M961" s="512"/>
      <c r="N961" s="513"/>
      <c r="O961" s="513"/>
      <c r="P961" s="513"/>
      <c r="Q961" s="514"/>
      <c r="R961" s="515"/>
      <c r="S961" s="515"/>
      <c r="T961" s="515"/>
      <c r="U961" s="515"/>
      <c r="V961" s="515"/>
      <c r="W961" s="418"/>
      <c r="X961" s="419"/>
      <c r="Y961" s="421"/>
      <c r="Z961" s="158" t="str">
        <f>IFERROR(VLOOKUP(Y961,【参考】数式用!$A$3:$B$58, 2, FALSE), "")</f>
        <v/>
      </c>
      <c r="AA961" s="159"/>
      <c r="AC961" s="129" t="e">
        <f>VLOOKUP(Y961,【参考】数式用!$A$3:$O$58,15,FALSE)</f>
        <v>#N/A</v>
      </c>
    </row>
    <row r="962" spans="1:29" ht="33.950000000000003" customHeight="1">
      <c r="A962" s="133"/>
      <c r="B962" s="486">
        <f t="shared" si="14"/>
        <v>918</v>
      </c>
      <c r="C962" s="509"/>
      <c r="D962" s="510"/>
      <c r="E962" s="510"/>
      <c r="F962" s="510"/>
      <c r="G962" s="510"/>
      <c r="H962" s="510"/>
      <c r="I962" s="510"/>
      <c r="J962" s="510"/>
      <c r="K962" s="510"/>
      <c r="L962" s="511"/>
      <c r="M962" s="512"/>
      <c r="N962" s="513"/>
      <c r="O962" s="513"/>
      <c r="P962" s="513"/>
      <c r="Q962" s="514"/>
      <c r="R962" s="515"/>
      <c r="S962" s="515"/>
      <c r="T962" s="515"/>
      <c r="U962" s="515"/>
      <c r="V962" s="515"/>
      <c r="W962" s="418"/>
      <c r="X962" s="419"/>
      <c r="Y962" s="421"/>
      <c r="Z962" s="158" t="str">
        <f>IFERROR(VLOOKUP(Y962,【参考】数式用!$A$3:$B$58, 2, FALSE), "")</f>
        <v/>
      </c>
      <c r="AA962" s="159"/>
      <c r="AC962" s="129" t="e">
        <f>VLOOKUP(Y962,【参考】数式用!$A$3:$O$58,15,FALSE)</f>
        <v>#N/A</v>
      </c>
    </row>
    <row r="963" spans="1:29" ht="33.950000000000003" customHeight="1">
      <c r="A963" s="133"/>
      <c r="B963" s="486">
        <f t="shared" si="14"/>
        <v>919</v>
      </c>
      <c r="C963" s="509"/>
      <c r="D963" s="510"/>
      <c r="E963" s="510"/>
      <c r="F963" s="510"/>
      <c r="G963" s="510"/>
      <c r="H963" s="510"/>
      <c r="I963" s="510"/>
      <c r="J963" s="510"/>
      <c r="K963" s="510"/>
      <c r="L963" s="511"/>
      <c r="M963" s="512"/>
      <c r="N963" s="513"/>
      <c r="O963" s="513"/>
      <c r="P963" s="513"/>
      <c r="Q963" s="514"/>
      <c r="R963" s="515"/>
      <c r="S963" s="515"/>
      <c r="T963" s="515"/>
      <c r="U963" s="515"/>
      <c r="V963" s="515"/>
      <c r="W963" s="418"/>
      <c r="X963" s="419"/>
      <c r="Y963" s="421"/>
      <c r="Z963" s="158" t="str">
        <f>IFERROR(VLOOKUP(Y963,【参考】数式用!$A$3:$B$58, 2, FALSE), "")</f>
        <v/>
      </c>
      <c r="AA963" s="159"/>
      <c r="AC963" s="129" t="e">
        <f>VLOOKUP(Y963,【参考】数式用!$A$3:$O$58,15,FALSE)</f>
        <v>#N/A</v>
      </c>
    </row>
    <row r="964" spans="1:29" ht="33.950000000000003" customHeight="1">
      <c r="A964" s="133"/>
      <c r="B964" s="486">
        <f t="shared" si="14"/>
        <v>920</v>
      </c>
      <c r="C964" s="509"/>
      <c r="D964" s="510"/>
      <c r="E964" s="510"/>
      <c r="F964" s="510"/>
      <c r="G964" s="510"/>
      <c r="H964" s="510"/>
      <c r="I964" s="510"/>
      <c r="J964" s="510"/>
      <c r="K964" s="510"/>
      <c r="L964" s="511"/>
      <c r="M964" s="512"/>
      <c r="N964" s="513"/>
      <c r="O964" s="513"/>
      <c r="P964" s="513"/>
      <c r="Q964" s="514"/>
      <c r="R964" s="515"/>
      <c r="S964" s="515"/>
      <c r="T964" s="515"/>
      <c r="U964" s="515"/>
      <c r="V964" s="515"/>
      <c r="W964" s="418"/>
      <c r="X964" s="419"/>
      <c r="Y964" s="421"/>
      <c r="Z964" s="158" t="str">
        <f>IFERROR(VLOOKUP(Y964,【参考】数式用!$A$3:$B$58, 2, FALSE), "")</f>
        <v/>
      </c>
      <c r="AA964" s="159"/>
      <c r="AC964" s="129" t="e">
        <f>VLOOKUP(Y964,【参考】数式用!$A$3:$O$58,15,FALSE)</f>
        <v>#N/A</v>
      </c>
    </row>
    <row r="965" spans="1:29" ht="33.950000000000003" customHeight="1">
      <c r="A965" s="133"/>
      <c r="B965" s="486">
        <f t="shared" si="14"/>
        <v>921</v>
      </c>
      <c r="C965" s="509"/>
      <c r="D965" s="510"/>
      <c r="E965" s="510"/>
      <c r="F965" s="510"/>
      <c r="G965" s="510"/>
      <c r="H965" s="510"/>
      <c r="I965" s="510"/>
      <c r="J965" s="510"/>
      <c r="K965" s="510"/>
      <c r="L965" s="511"/>
      <c r="M965" s="512"/>
      <c r="N965" s="513"/>
      <c r="O965" s="513"/>
      <c r="P965" s="513"/>
      <c r="Q965" s="514"/>
      <c r="R965" s="515"/>
      <c r="S965" s="515"/>
      <c r="T965" s="515"/>
      <c r="U965" s="515"/>
      <c r="V965" s="515"/>
      <c r="W965" s="418"/>
      <c r="X965" s="419"/>
      <c r="Y965" s="421"/>
      <c r="Z965" s="158" t="str">
        <f>IFERROR(VLOOKUP(Y965,【参考】数式用!$A$3:$B$58, 2, FALSE), "")</f>
        <v/>
      </c>
      <c r="AA965" s="159"/>
      <c r="AC965" s="129" t="e">
        <f>VLOOKUP(Y965,【参考】数式用!$A$3:$O$58,15,FALSE)</f>
        <v>#N/A</v>
      </c>
    </row>
    <row r="966" spans="1:29" ht="33.950000000000003" customHeight="1">
      <c r="A966" s="133"/>
      <c r="B966" s="486">
        <f t="shared" si="14"/>
        <v>922</v>
      </c>
      <c r="C966" s="509"/>
      <c r="D966" s="510"/>
      <c r="E966" s="510"/>
      <c r="F966" s="510"/>
      <c r="G966" s="510"/>
      <c r="H966" s="510"/>
      <c r="I966" s="510"/>
      <c r="J966" s="510"/>
      <c r="K966" s="510"/>
      <c r="L966" s="511"/>
      <c r="M966" s="512"/>
      <c r="N966" s="513"/>
      <c r="O966" s="513"/>
      <c r="P966" s="513"/>
      <c r="Q966" s="514"/>
      <c r="R966" s="515"/>
      <c r="S966" s="515"/>
      <c r="T966" s="515"/>
      <c r="U966" s="515"/>
      <c r="V966" s="515"/>
      <c r="W966" s="418"/>
      <c r="X966" s="419"/>
      <c r="Y966" s="421"/>
      <c r="Z966" s="158" t="str">
        <f>IFERROR(VLOOKUP(Y966,【参考】数式用!$A$3:$B$58, 2, FALSE), "")</f>
        <v/>
      </c>
      <c r="AA966" s="159"/>
      <c r="AC966" s="129" t="e">
        <f>VLOOKUP(Y966,【参考】数式用!$A$3:$O$58,15,FALSE)</f>
        <v>#N/A</v>
      </c>
    </row>
    <row r="967" spans="1:29" ht="33.950000000000003" customHeight="1">
      <c r="A967" s="133"/>
      <c r="B967" s="486">
        <f t="shared" si="14"/>
        <v>923</v>
      </c>
      <c r="C967" s="509"/>
      <c r="D967" s="510"/>
      <c r="E967" s="510"/>
      <c r="F967" s="510"/>
      <c r="G967" s="510"/>
      <c r="H967" s="510"/>
      <c r="I967" s="510"/>
      <c r="J967" s="510"/>
      <c r="K967" s="510"/>
      <c r="L967" s="511"/>
      <c r="M967" s="512"/>
      <c r="N967" s="513"/>
      <c r="O967" s="513"/>
      <c r="P967" s="513"/>
      <c r="Q967" s="514"/>
      <c r="R967" s="515"/>
      <c r="S967" s="515"/>
      <c r="T967" s="515"/>
      <c r="U967" s="515"/>
      <c r="V967" s="515"/>
      <c r="W967" s="418"/>
      <c r="X967" s="419"/>
      <c r="Y967" s="421"/>
      <c r="Z967" s="158" t="str">
        <f>IFERROR(VLOOKUP(Y967,【参考】数式用!$A$3:$B$58, 2, FALSE), "")</f>
        <v/>
      </c>
      <c r="AA967" s="159"/>
      <c r="AC967" s="129" t="e">
        <f>VLOOKUP(Y967,【参考】数式用!$A$3:$O$58,15,FALSE)</f>
        <v>#N/A</v>
      </c>
    </row>
    <row r="968" spans="1:29" ht="33.950000000000003" customHeight="1">
      <c r="A968" s="133"/>
      <c r="B968" s="486">
        <f t="shared" si="14"/>
        <v>924</v>
      </c>
      <c r="C968" s="509"/>
      <c r="D968" s="510"/>
      <c r="E968" s="510"/>
      <c r="F968" s="510"/>
      <c r="G968" s="510"/>
      <c r="H968" s="510"/>
      <c r="I968" s="510"/>
      <c r="J968" s="510"/>
      <c r="K968" s="510"/>
      <c r="L968" s="511"/>
      <c r="M968" s="512"/>
      <c r="N968" s="513"/>
      <c r="O968" s="513"/>
      <c r="P968" s="513"/>
      <c r="Q968" s="514"/>
      <c r="R968" s="515"/>
      <c r="S968" s="515"/>
      <c r="T968" s="515"/>
      <c r="U968" s="515"/>
      <c r="V968" s="515"/>
      <c r="W968" s="418"/>
      <c r="X968" s="419"/>
      <c r="Y968" s="421"/>
      <c r="Z968" s="158" t="str">
        <f>IFERROR(VLOOKUP(Y968,【参考】数式用!$A$3:$B$58, 2, FALSE), "")</f>
        <v/>
      </c>
      <c r="AA968" s="159"/>
      <c r="AC968" s="129" t="e">
        <f>VLOOKUP(Y968,【参考】数式用!$A$3:$O$58,15,FALSE)</f>
        <v>#N/A</v>
      </c>
    </row>
    <row r="969" spans="1:29" ht="33.950000000000003" customHeight="1">
      <c r="A969" s="133"/>
      <c r="B969" s="486">
        <f t="shared" si="14"/>
        <v>925</v>
      </c>
      <c r="C969" s="509"/>
      <c r="D969" s="510"/>
      <c r="E969" s="510"/>
      <c r="F969" s="510"/>
      <c r="G969" s="510"/>
      <c r="H969" s="510"/>
      <c r="I969" s="510"/>
      <c r="J969" s="510"/>
      <c r="K969" s="510"/>
      <c r="L969" s="511"/>
      <c r="M969" s="512"/>
      <c r="N969" s="513"/>
      <c r="O969" s="513"/>
      <c r="P969" s="513"/>
      <c r="Q969" s="514"/>
      <c r="R969" s="515"/>
      <c r="S969" s="515"/>
      <c r="T969" s="515"/>
      <c r="U969" s="515"/>
      <c r="V969" s="515"/>
      <c r="W969" s="418"/>
      <c r="X969" s="419"/>
      <c r="Y969" s="421"/>
      <c r="Z969" s="158" t="str">
        <f>IFERROR(VLOOKUP(Y969,【参考】数式用!$A$3:$B$58, 2, FALSE), "")</f>
        <v/>
      </c>
      <c r="AA969" s="159"/>
      <c r="AC969" s="129" t="e">
        <f>VLOOKUP(Y969,【参考】数式用!$A$3:$O$58,15,FALSE)</f>
        <v>#N/A</v>
      </c>
    </row>
    <row r="970" spans="1:29" ht="33.950000000000003" customHeight="1">
      <c r="A970" s="133"/>
      <c r="B970" s="486">
        <f t="shared" si="14"/>
        <v>926</v>
      </c>
      <c r="C970" s="509"/>
      <c r="D970" s="510"/>
      <c r="E970" s="510"/>
      <c r="F970" s="510"/>
      <c r="G970" s="510"/>
      <c r="H970" s="510"/>
      <c r="I970" s="510"/>
      <c r="J970" s="510"/>
      <c r="K970" s="510"/>
      <c r="L970" s="511"/>
      <c r="M970" s="512"/>
      <c r="N970" s="513"/>
      <c r="O970" s="513"/>
      <c r="P970" s="513"/>
      <c r="Q970" s="514"/>
      <c r="R970" s="515"/>
      <c r="S970" s="515"/>
      <c r="T970" s="515"/>
      <c r="U970" s="515"/>
      <c r="V970" s="515"/>
      <c r="W970" s="418"/>
      <c r="X970" s="419"/>
      <c r="Y970" s="421"/>
      <c r="Z970" s="158" t="str">
        <f>IFERROR(VLOOKUP(Y970,【参考】数式用!$A$3:$B$58, 2, FALSE), "")</f>
        <v/>
      </c>
      <c r="AA970" s="159"/>
      <c r="AC970" s="129" t="e">
        <f>VLOOKUP(Y970,【参考】数式用!$A$3:$O$58,15,FALSE)</f>
        <v>#N/A</v>
      </c>
    </row>
    <row r="971" spans="1:29" ht="33.950000000000003" customHeight="1">
      <c r="A971" s="133"/>
      <c r="B971" s="486">
        <f t="shared" si="14"/>
        <v>927</v>
      </c>
      <c r="C971" s="509"/>
      <c r="D971" s="510"/>
      <c r="E971" s="510"/>
      <c r="F971" s="510"/>
      <c r="G971" s="510"/>
      <c r="H971" s="510"/>
      <c r="I971" s="510"/>
      <c r="J971" s="510"/>
      <c r="K971" s="510"/>
      <c r="L971" s="511"/>
      <c r="M971" s="512"/>
      <c r="N971" s="513"/>
      <c r="O971" s="513"/>
      <c r="P971" s="513"/>
      <c r="Q971" s="514"/>
      <c r="R971" s="515"/>
      <c r="S971" s="515"/>
      <c r="T971" s="515"/>
      <c r="U971" s="515"/>
      <c r="V971" s="515"/>
      <c r="W971" s="418"/>
      <c r="X971" s="419"/>
      <c r="Y971" s="421"/>
      <c r="Z971" s="158" t="str">
        <f>IFERROR(VLOOKUP(Y971,【参考】数式用!$A$3:$B$58, 2, FALSE), "")</f>
        <v/>
      </c>
      <c r="AA971" s="159"/>
      <c r="AC971" s="129" t="e">
        <f>VLOOKUP(Y971,【参考】数式用!$A$3:$O$58,15,FALSE)</f>
        <v>#N/A</v>
      </c>
    </row>
    <row r="972" spans="1:29" ht="33.950000000000003" customHeight="1">
      <c r="A972" s="133"/>
      <c r="B972" s="486">
        <f t="shared" si="14"/>
        <v>928</v>
      </c>
      <c r="C972" s="509"/>
      <c r="D972" s="510"/>
      <c r="E972" s="510"/>
      <c r="F972" s="510"/>
      <c r="G972" s="510"/>
      <c r="H972" s="510"/>
      <c r="I972" s="510"/>
      <c r="J972" s="510"/>
      <c r="K972" s="510"/>
      <c r="L972" s="511"/>
      <c r="M972" s="512"/>
      <c r="N972" s="513"/>
      <c r="O972" s="513"/>
      <c r="P972" s="513"/>
      <c r="Q972" s="514"/>
      <c r="R972" s="515"/>
      <c r="S972" s="515"/>
      <c r="T972" s="515"/>
      <c r="U972" s="515"/>
      <c r="V972" s="515"/>
      <c r="W972" s="418"/>
      <c r="X972" s="419"/>
      <c r="Y972" s="421"/>
      <c r="Z972" s="158" t="str">
        <f>IFERROR(VLOOKUP(Y972,【参考】数式用!$A$3:$B$58, 2, FALSE), "")</f>
        <v/>
      </c>
      <c r="AA972" s="159"/>
      <c r="AC972" s="129" t="e">
        <f>VLOOKUP(Y972,【参考】数式用!$A$3:$O$58,15,FALSE)</f>
        <v>#N/A</v>
      </c>
    </row>
    <row r="973" spans="1:29" ht="33.950000000000003" customHeight="1">
      <c r="A973" s="133"/>
      <c r="B973" s="486">
        <f t="shared" si="14"/>
        <v>929</v>
      </c>
      <c r="C973" s="509"/>
      <c r="D973" s="510"/>
      <c r="E973" s="510"/>
      <c r="F973" s="510"/>
      <c r="G973" s="510"/>
      <c r="H973" s="510"/>
      <c r="I973" s="510"/>
      <c r="J973" s="510"/>
      <c r="K973" s="510"/>
      <c r="L973" s="511"/>
      <c r="M973" s="512"/>
      <c r="N973" s="513"/>
      <c r="O973" s="513"/>
      <c r="P973" s="513"/>
      <c r="Q973" s="514"/>
      <c r="R973" s="515"/>
      <c r="S973" s="515"/>
      <c r="T973" s="515"/>
      <c r="U973" s="515"/>
      <c r="V973" s="515"/>
      <c r="W973" s="418"/>
      <c r="X973" s="419"/>
      <c r="Y973" s="421"/>
      <c r="Z973" s="158" t="str">
        <f>IFERROR(VLOOKUP(Y973,【参考】数式用!$A$3:$B$58, 2, FALSE), "")</f>
        <v/>
      </c>
      <c r="AA973" s="159"/>
      <c r="AC973" s="129" t="e">
        <f>VLOOKUP(Y973,【参考】数式用!$A$3:$O$58,15,FALSE)</f>
        <v>#N/A</v>
      </c>
    </row>
    <row r="974" spans="1:29" ht="33.950000000000003" customHeight="1">
      <c r="A974" s="133"/>
      <c r="B974" s="486">
        <f t="shared" si="14"/>
        <v>930</v>
      </c>
      <c r="C974" s="509"/>
      <c r="D974" s="510"/>
      <c r="E974" s="510"/>
      <c r="F974" s="510"/>
      <c r="G974" s="510"/>
      <c r="H974" s="510"/>
      <c r="I974" s="510"/>
      <c r="J974" s="510"/>
      <c r="K974" s="510"/>
      <c r="L974" s="511"/>
      <c r="M974" s="512"/>
      <c r="N974" s="513"/>
      <c r="O974" s="513"/>
      <c r="P974" s="513"/>
      <c r="Q974" s="514"/>
      <c r="R974" s="515"/>
      <c r="S974" s="515"/>
      <c r="T974" s="515"/>
      <c r="U974" s="515"/>
      <c r="V974" s="515"/>
      <c r="W974" s="418"/>
      <c r="X974" s="419"/>
      <c r="Y974" s="421"/>
      <c r="Z974" s="158" t="str">
        <f>IFERROR(VLOOKUP(Y974,【参考】数式用!$A$3:$B$58, 2, FALSE), "")</f>
        <v/>
      </c>
      <c r="AA974" s="159"/>
      <c r="AC974" s="129" t="e">
        <f>VLOOKUP(Y974,【参考】数式用!$A$3:$O$58,15,FALSE)</f>
        <v>#N/A</v>
      </c>
    </row>
    <row r="975" spans="1:29" ht="33.950000000000003" customHeight="1">
      <c r="A975" s="133"/>
      <c r="B975" s="486">
        <f t="shared" si="14"/>
        <v>931</v>
      </c>
      <c r="C975" s="509"/>
      <c r="D975" s="510"/>
      <c r="E975" s="510"/>
      <c r="F975" s="510"/>
      <c r="G975" s="510"/>
      <c r="H975" s="510"/>
      <c r="I975" s="510"/>
      <c r="J975" s="510"/>
      <c r="K975" s="510"/>
      <c r="L975" s="511"/>
      <c r="M975" s="512"/>
      <c r="N975" s="513"/>
      <c r="O975" s="513"/>
      <c r="P975" s="513"/>
      <c r="Q975" s="514"/>
      <c r="R975" s="515"/>
      <c r="S975" s="515"/>
      <c r="T975" s="515"/>
      <c r="U975" s="515"/>
      <c r="V975" s="515"/>
      <c r="W975" s="418"/>
      <c r="X975" s="419"/>
      <c r="Y975" s="421"/>
      <c r="Z975" s="158" t="str">
        <f>IFERROR(VLOOKUP(Y975,【参考】数式用!$A$3:$B$58, 2, FALSE), "")</f>
        <v/>
      </c>
      <c r="AA975" s="159"/>
      <c r="AC975" s="129" t="e">
        <f>VLOOKUP(Y975,【参考】数式用!$A$3:$O$58,15,FALSE)</f>
        <v>#N/A</v>
      </c>
    </row>
    <row r="976" spans="1:29" ht="33.950000000000003" customHeight="1">
      <c r="A976" s="133"/>
      <c r="B976" s="486">
        <f t="shared" si="14"/>
        <v>932</v>
      </c>
      <c r="C976" s="509"/>
      <c r="D976" s="510"/>
      <c r="E976" s="510"/>
      <c r="F976" s="510"/>
      <c r="G976" s="510"/>
      <c r="H976" s="510"/>
      <c r="I976" s="510"/>
      <c r="J976" s="510"/>
      <c r="K976" s="510"/>
      <c r="L976" s="511"/>
      <c r="M976" s="512"/>
      <c r="N976" s="513"/>
      <c r="O976" s="513"/>
      <c r="P976" s="513"/>
      <c r="Q976" s="514"/>
      <c r="R976" s="515"/>
      <c r="S976" s="515"/>
      <c r="T976" s="515"/>
      <c r="U976" s="515"/>
      <c r="V976" s="515"/>
      <c r="W976" s="418"/>
      <c r="X976" s="419"/>
      <c r="Y976" s="421"/>
      <c r="Z976" s="158" t="str">
        <f>IFERROR(VLOOKUP(Y976,【参考】数式用!$A$3:$B$58, 2, FALSE), "")</f>
        <v/>
      </c>
      <c r="AA976" s="159"/>
      <c r="AC976" s="129" t="e">
        <f>VLOOKUP(Y976,【参考】数式用!$A$3:$O$58,15,FALSE)</f>
        <v>#N/A</v>
      </c>
    </row>
    <row r="977" spans="1:29" ht="33.950000000000003" customHeight="1">
      <c r="A977" s="133"/>
      <c r="B977" s="486">
        <f t="shared" si="14"/>
        <v>933</v>
      </c>
      <c r="C977" s="509"/>
      <c r="D977" s="510"/>
      <c r="E977" s="510"/>
      <c r="F977" s="510"/>
      <c r="G977" s="510"/>
      <c r="H977" s="510"/>
      <c r="I977" s="510"/>
      <c r="J977" s="510"/>
      <c r="K977" s="510"/>
      <c r="L977" s="511"/>
      <c r="M977" s="512"/>
      <c r="N977" s="513"/>
      <c r="O977" s="513"/>
      <c r="P977" s="513"/>
      <c r="Q977" s="514"/>
      <c r="R977" s="515"/>
      <c r="S977" s="515"/>
      <c r="T977" s="515"/>
      <c r="U977" s="515"/>
      <c r="V977" s="515"/>
      <c r="W977" s="418"/>
      <c r="X977" s="419"/>
      <c r="Y977" s="421"/>
      <c r="Z977" s="158" t="str">
        <f>IFERROR(VLOOKUP(Y977,【参考】数式用!$A$3:$B$58, 2, FALSE), "")</f>
        <v/>
      </c>
      <c r="AA977" s="159"/>
      <c r="AC977" s="129" t="e">
        <f>VLOOKUP(Y977,【参考】数式用!$A$3:$O$58,15,FALSE)</f>
        <v>#N/A</v>
      </c>
    </row>
    <row r="978" spans="1:29" ht="33.950000000000003" customHeight="1">
      <c r="A978" s="133"/>
      <c r="B978" s="486">
        <f t="shared" si="14"/>
        <v>934</v>
      </c>
      <c r="C978" s="509"/>
      <c r="D978" s="510"/>
      <c r="E978" s="510"/>
      <c r="F978" s="510"/>
      <c r="G978" s="510"/>
      <c r="H978" s="510"/>
      <c r="I978" s="510"/>
      <c r="J978" s="510"/>
      <c r="K978" s="510"/>
      <c r="L978" s="511"/>
      <c r="M978" s="512"/>
      <c r="N978" s="513"/>
      <c r="O978" s="513"/>
      <c r="P978" s="513"/>
      <c r="Q978" s="514"/>
      <c r="R978" s="515"/>
      <c r="S978" s="515"/>
      <c r="T978" s="515"/>
      <c r="U978" s="515"/>
      <c r="V978" s="515"/>
      <c r="W978" s="418"/>
      <c r="X978" s="419"/>
      <c r="Y978" s="421"/>
      <c r="Z978" s="158" t="str">
        <f>IFERROR(VLOOKUP(Y978,【参考】数式用!$A$3:$B$58, 2, FALSE), "")</f>
        <v/>
      </c>
      <c r="AA978" s="159"/>
      <c r="AC978" s="129" t="e">
        <f>VLOOKUP(Y978,【参考】数式用!$A$3:$O$58,15,FALSE)</f>
        <v>#N/A</v>
      </c>
    </row>
    <row r="979" spans="1:29" ht="33.950000000000003" customHeight="1">
      <c r="A979" s="133"/>
      <c r="B979" s="486">
        <f t="shared" si="14"/>
        <v>935</v>
      </c>
      <c r="C979" s="509"/>
      <c r="D979" s="510"/>
      <c r="E979" s="510"/>
      <c r="F979" s="510"/>
      <c r="G979" s="510"/>
      <c r="H979" s="510"/>
      <c r="I979" s="510"/>
      <c r="J979" s="510"/>
      <c r="K979" s="510"/>
      <c r="L979" s="511"/>
      <c r="M979" s="512"/>
      <c r="N979" s="513"/>
      <c r="O979" s="513"/>
      <c r="P979" s="513"/>
      <c r="Q979" s="514"/>
      <c r="R979" s="515"/>
      <c r="S979" s="515"/>
      <c r="T979" s="515"/>
      <c r="U979" s="515"/>
      <c r="V979" s="515"/>
      <c r="W979" s="418"/>
      <c r="X979" s="419"/>
      <c r="Y979" s="421"/>
      <c r="Z979" s="158" t="str">
        <f>IFERROR(VLOOKUP(Y979,【参考】数式用!$A$3:$B$58, 2, FALSE), "")</f>
        <v/>
      </c>
      <c r="AA979" s="159"/>
      <c r="AC979" s="129" t="e">
        <f>VLOOKUP(Y979,【参考】数式用!$A$3:$O$58,15,FALSE)</f>
        <v>#N/A</v>
      </c>
    </row>
    <row r="980" spans="1:29" ht="33.950000000000003" customHeight="1">
      <c r="A980" s="133"/>
      <c r="B980" s="486">
        <f t="shared" si="14"/>
        <v>936</v>
      </c>
      <c r="C980" s="509"/>
      <c r="D980" s="510"/>
      <c r="E980" s="510"/>
      <c r="F980" s="510"/>
      <c r="G980" s="510"/>
      <c r="H980" s="510"/>
      <c r="I980" s="510"/>
      <c r="J980" s="510"/>
      <c r="K980" s="510"/>
      <c r="L980" s="511"/>
      <c r="M980" s="512"/>
      <c r="N980" s="513"/>
      <c r="O980" s="513"/>
      <c r="P980" s="513"/>
      <c r="Q980" s="514"/>
      <c r="R980" s="515"/>
      <c r="S980" s="515"/>
      <c r="T980" s="515"/>
      <c r="U980" s="515"/>
      <c r="V980" s="515"/>
      <c r="W980" s="418"/>
      <c r="X980" s="419"/>
      <c r="Y980" s="421"/>
      <c r="Z980" s="158" t="str">
        <f>IFERROR(VLOOKUP(Y980,【参考】数式用!$A$3:$B$58, 2, FALSE), "")</f>
        <v/>
      </c>
      <c r="AA980" s="159"/>
      <c r="AC980" s="129" t="e">
        <f>VLOOKUP(Y980,【参考】数式用!$A$3:$O$58,15,FALSE)</f>
        <v>#N/A</v>
      </c>
    </row>
    <row r="981" spans="1:29" ht="33.950000000000003" customHeight="1">
      <c r="A981" s="133"/>
      <c r="B981" s="486">
        <f t="shared" si="14"/>
        <v>937</v>
      </c>
      <c r="C981" s="509"/>
      <c r="D981" s="510"/>
      <c r="E981" s="510"/>
      <c r="F981" s="510"/>
      <c r="G981" s="510"/>
      <c r="H981" s="510"/>
      <c r="I981" s="510"/>
      <c r="J981" s="510"/>
      <c r="K981" s="510"/>
      <c r="L981" s="511"/>
      <c r="M981" s="512"/>
      <c r="N981" s="513"/>
      <c r="O981" s="513"/>
      <c r="P981" s="513"/>
      <c r="Q981" s="514"/>
      <c r="R981" s="515"/>
      <c r="S981" s="515"/>
      <c r="T981" s="515"/>
      <c r="U981" s="515"/>
      <c r="V981" s="515"/>
      <c r="W981" s="418"/>
      <c r="X981" s="419"/>
      <c r="Y981" s="421"/>
      <c r="Z981" s="158" t="str">
        <f>IFERROR(VLOOKUP(Y981,【参考】数式用!$A$3:$B$58, 2, FALSE), "")</f>
        <v/>
      </c>
      <c r="AA981" s="159"/>
      <c r="AC981" s="129" t="e">
        <f>VLOOKUP(Y981,【参考】数式用!$A$3:$O$58,15,FALSE)</f>
        <v>#N/A</v>
      </c>
    </row>
    <row r="982" spans="1:29" ht="33.950000000000003" customHeight="1">
      <c r="A982" s="133"/>
      <c r="B982" s="486">
        <f t="shared" si="14"/>
        <v>938</v>
      </c>
      <c r="C982" s="509"/>
      <c r="D982" s="510"/>
      <c r="E982" s="510"/>
      <c r="F982" s="510"/>
      <c r="G982" s="510"/>
      <c r="H982" s="510"/>
      <c r="I982" s="510"/>
      <c r="J982" s="510"/>
      <c r="K982" s="510"/>
      <c r="L982" s="511"/>
      <c r="M982" s="512"/>
      <c r="N982" s="513"/>
      <c r="O982" s="513"/>
      <c r="P982" s="513"/>
      <c r="Q982" s="514"/>
      <c r="R982" s="515"/>
      <c r="S982" s="515"/>
      <c r="T982" s="515"/>
      <c r="U982" s="515"/>
      <c r="V982" s="515"/>
      <c r="W982" s="418"/>
      <c r="X982" s="419"/>
      <c r="Y982" s="421"/>
      <c r="Z982" s="158" t="str">
        <f>IFERROR(VLOOKUP(Y982,【参考】数式用!$A$3:$B$58, 2, FALSE), "")</f>
        <v/>
      </c>
      <c r="AA982" s="159"/>
      <c r="AC982" s="129" t="e">
        <f>VLOOKUP(Y982,【参考】数式用!$A$3:$O$58,15,FALSE)</f>
        <v>#N/A</v>
      </c>
    </row>
    <row r="983" spans="1:29" ht="33.950000000000003" customHeight="1">
      <c r="A983" s="133"/>
      <c r="B983" s="486">
        <f t="shared" si="14"/>
        <v>939</v>
      </c>
      <c r="C983" s="509"/>
      <c r="D983" s="510"/>
      <c r="E983" s="510"/>
      <c r="F983" s="510"/>
      <c r="G983" s="510"/>
      <c r="H983" s="510"/>
      <c r="I983" s="510"/>
      <c r="J983" s="510"/>
      <c r="K983" s="510"/>
      <c r="L983" s="511"/>
      <c r="M983" s="512"/>
      <c r="N983" s="513"/>
      <c r="O983" s="513"/>
      <c r="P983" s="513"/>
      <c r="Q983" s="514"/>
      <c r="R983" s="515"/>
      <c r="S983" s="515"/>
      <c r="T983" s="515"/>
      <c r="U983" s="515"/>
      <c r="V983" s="515"/>
      <c r="W983" s="418"/>
      <c r="X983" s="419"/>
      <c r="Y983" s="421"/>
      <c r="Z983" s="158" t="str">
        <f>IFERROR(VLOOKUP(Y983,【参考】数式用!$A$3:$B$58, 2, FALSE), "")</f>
        <v/>
      </c>
      <c r="AA983" s="159"/>
      <c r="AC983" s="129" t="e">
        <f>VLOOKUP(Y983,【参考】数式用!$A$3:$O$58,15,FALSE)</f>
        <v>#N/A</v>
      </c>
    </row>
    <row r="984" spans="1:29" ht="33.950000000000003" customHeight="1">
      <c r="A984" s="133"/>
      <c r="B984" s="486">
        <f t="shared" si="14"/>
        <v>940</v>
      </c>
      <c r="C984" s="509"/>
      <c r="D984" s="510"/>
      <c r="E984" s="510"/>
      <c r="F984" s="510"/>
      <c r="G984" s="510"/>
      <c r="H984" s="510"/>
      <c r="I984" s="510"/>
      <c r="J984" s="510"/>
      <c r="K984" s="510"/>
      <c r="L984" s="511"/>
      <c r="M984" s="512"/>
      <c r="N984" s="513"/>
      <c r="O984" s="513"/>
      <c r="P984" s="513"/>
      <c r="Q984" s="514"/>
      <c r="R984" s="515"/>
      <c r="S984" s="515"/>
      <c r="T984" s="515"/>
      <c r="U984" s="515"/>
      <c r="V984" s="515"/>
      <c r="W984" s="418"/>
      <c r="X984" s="419"/>
      <c r="Y984" s="421"/>
      <c r="Z984" s="158" t="str">
        <f>IFERROR(VLOOKUP(Y984,【参考】数式用!$A$3:$B$58, 2, FALSE), "")</f>
        <v/>
      </c>
      <c r="AA984" s="159"/>
      <c r="AC984" s="129" t="e">
        <f>VLOOKUP(Y984,【参考】数式用!$A$3:$O$58,15,FALSE)</f>
        <v>#N/A</v>
      </c>
    </row>
    <row r="985" spans="1:29" ht="33.950000000000003" customHeight="1">
      <c r="A985" s="133"/>
      <c r="B985" s="486">
        <f t="shared" si="14"/>
        <v>941</v>
      </c>
      <c r="C985" s="509"/>
      <c r="D985" s="510"/>
      <c r="E985" s="510"/>
      <c r="F985" s="510"/>
      <c r="G985" s="510"/>
      <c r="H985" s="510"/>
      <c r="I985" s="510"/>
      <c r="J985" s="510"/>
      <c r="K985" s="510"/>
      <c r="L985" s="511"/>
      <c r="M985" s="512"/>
      <c r="N985" s="513"/>
      <c r="O985" s="513"/>
      <c r="P985" s="513"/>
      <c r="Q985" s="514"/>
      <c r="R985" s="515"/>
      <c r="S985" s="515"/>
      <c r="T985" s="515"/>
      <c r="U985" s="515"/>
      <c r="V985" s="515"/>
      <c r="W985" s="418"/>
      <c r="X985" s="419"/>
      <c r="Y985" s="421"/>
      <c r="Z985" s="158" t="str">
        <f>IFERROR(VLOOKUP(Y985,【参考】数式用!$A$3:$B$58, 2, FALSE), "")</f>
        <v/>
      </c>
      <c r="AA985" s="159"/>
      <c r="AC985" s="129" t="e">
        <f>VLOOKUP(Y985,【参考】数式用!$A$3:$O$58,15,FALSE)</f>
        <v>#N/A</v>
      </c>
    </row>
    <row r="986" spans="1:29" ht="33.950000000000003" customHeight="1">
      <c r="A986" s="133"/>
      <c r="B986" s="486">
        <f t="shared" si="14"/>
        <v>942</v>
      </c>
      <c r="C986" s="509"/>
      <c r="D986" s="510"/>
      <c r="E986" s="510"/>
      <c r="F986" s="510"/>
      <c r="G986" s="510"/>
      <c r="H986" s="510"/>
      <c r="I986" s="510"/>
      <c r="J986" s="510"/>
      <c r="K986" s="510"/>
      <c r="L986" s="511"/>
      <c r="M986" s="512"/>
      <c r="N986" s="513"/>
      <c r="O986" s="513"/>
      <c r="P986" s="513"/>
      <c r="Q986" s="514"/>
      <c r="R986" s="515"/>
      <c r="S986" s="515"/>
      <c r="T986" s="515"/>
      <c r="U986" s="515"/>
      <c r="V986" s="515"/>
      <c r="W986" s="418"/>
      <c r="X986" s="419"/>
      <c r="Y986" s="421"/>
      <c r="Z986" s="158" t="str">
        <f>IFERROR(VLOOKUP(Y986,【参考】数式用!$A$3:$B$58, 2, FALSE), "")</f>
        <v/>
      </c>
      <c r="AA986" s="159"/>
      <c r="AC986" s="129" t="e">
        <f>VLOOKUP(Y986,【参考】数式用!$A$3:$O$58,15,FALSE)</f>
        <v>#N/A</v>
      </c>
    </row>
    <row r="987" spans="1:29" ht="33.950000000000003" customHeight="1">
      <c r="A987" s="133"/>
      <c r="B987" s="486">
        <f t="shared" si="14"/>
        <v>943</v>
      </c>
      <c r="C987" s="509"/>
      <c r="D987" s="510"/>
      <c r="E987" s="510"/>
      <c r="F987" s="510"/>
      <c r="G987" s="510"/>
      <c r="H987" s="510"/>
      <c r="I987" s="510"/>
      <c r="J987" s="510"/>
      <c r="K987" s="510"/>
      <c r="L987" s="511"/>
      <c r="M987" s="512"/>
      <c r="N987" s="513"/>
      <c r="O987" s="513"/>
      <c r="P987" s="513"/>
      <c r="Q987" s="514"/>
      <c r="R987" s="515"/>
      <c r="S987" s="515"/>
      <c r="T987" s="515"/>
      <c r="U987" s="515"/>
      <c r="V987" s="515"/>
      <c r="W987" s="418"/>
      <c r="X987" s="419"/>
      <c r="Y987" s="421"/>
      <c r="Z987" s="158" t="str">
        <f>IFERROR(VLOOKUP(Y987,【参考】数式用!$A$3:$B$58, 2, FALSE), "")</f>
        <v/>
      </c>
      <c r="AA987" s="159"/>
      <c r="AC987" s="129" t="e">
        <f>VLOOKUP(Y987,【参考】数式用!$A$3:$O$58,15,FALSE)</f>
        <v>#N/A</v>
      </c>
    </row>
    <row r="988" spans="1:29" ht="33.950000000000003" customHeight="1">
      <c r="A988" s="133"/>
      <c r="B988" s="486">
        <f t="shared" si="14"/>
        <v>944</v>
      </c>
      <c r="C988" s="509"/>
      <c r="D988" s="510"/>
      <c r="E988" s="510"/>
      <c r="F988" s="510"/>
      <c r="G988" s="510"/>
      <c r="H988" s="510"/>
      <c r="I988" s="510"/>
      <c r="J988" s="510"/>
      <c r="K988" s="510"/>
      <c r="L988" s="511"/>
      <c r="M988" s="512"/>
      <c r="N988" s="513"/>
      <c r="O988" s="513"/>
      <c r="P988" s="513"/>
      <c r="Q988" s="514"/>
      <c r="R988" s="515"/>
      <c r="S988" s="515"/>
      <c r="T988" s="515"/>
      <c r="U988" s="515"/>
      <c r="V988" s="515"/>
      <c r="W988" s="418"/>
      <c r="X988" s="419"/>
      <c r="Y988" s="421"/>
      <c r="Z988" s="158" t="str">
        <f>IFERROR(VLOOKUP(Y988,【参考】数式用!$A$3:$B$58, 2, FALSE), "")</f>
        <v/>
      </c>
      <c r="AA988" s="159"/>
      <c r="AC988" s="129" t="e">
        <f>VLOOKUP(Y988,【参考】数式用!$A$3:$O$58,15,FALSE)</f>
        <v>#N/A</v>
      </c>
    </row>
    <row r="989" spans="1:29" ht="33.950000000000003" customHeight="1">
      <c r="A989" s="133"/>
      <c r="B989" s="486">
        <f t="shared" si="14"/>
        <v>945</v>
      </c>
      <c r="C989" s="509"/>
      <c r="D989" s="510"/>
      <c r="E989" s="510"/>
      <c r="F989" s="510"/>
      <c r="G989" s="510"/>
      <c r="H989" s="510"/>
      <c r="I989" s="510"/>
      <c r="J989" s="510"/>
      <c r="K989" s="510"/>
      <c r="L989" s="511"/>
      <c r="M989" s="512"/>
      <c r="N989" s="513"/>
      <c r="O989" s="513"/>
      <c r="P989" s="513"/>
      <c r="Q989" s="514"/>
      <c r="R989" s="515"/>
      <c r="S989" s="515"/>
      <c r="T989" s="515"/>
      <c r="U989" s="515"/>
      <c r="V989" s="515"/>
      <c r="W989" s="418"/>
      <c r="X989" s="419"/>
      <c r="Y989" s="421"/>
      <c r="Z989" s="158" t="str">
        <f>IFERROR(VLOOKUP(Y989,【参考】数式用!$A$3:$B$58, 2, FALSE), "")</f>
        <v/>
      </c>
      <c r="AA989" s="159"/>
      <c r="AC989" s="129" t="e">
        <f>VLOOKUP(Y989,【参考】数式用!$A$3:$O$58,15,FALSE)</f>
        <v>#N/A</v>
      </c>
    </row>
    <row r="990" spans="1:29" ht="33.950000000000003" customHeight="1">
      <c r="A990" s="133"/>
      <c r="B990" s="486">
        <f t="shared" si="14"/>
        <v>946</v>
      </c>
      <c r="C990" s="509"/>
      <c r="D990" s="510"/>
      <c r="E990" s="510"/>
      <c r="F990" s="510"/>
      <c r="G990" s="510"/>
      <c r="H990" s="510"/>
      <c r="I990" s="510"/>
      <c r="J990" s="510"/>
      <c r="K990" s="510"/>
      <c r="L990" s="511"/>
      <c r="M990" s="512"/>
      <c r="N990" s="513"/>
      <c r="O990" s="513"/>
      <c r="P990" s="513"/>
      <c r="Q990" s="514"/>
      <c r="R990" s="515"/>
      <c r="S990" s="515"/>
      <c r="T990" s="515"/>
      <c r="U990" s="515"/>
      <c r="V990" s="515"/>
      <c r="W990" s="418"/>
      <c r="X990" s="419"/>
      <c r="Y990" s="421"/>
      <c r="Z990" s="158" t="str">
        <f>IFERROR(VLOOKUP(Y990,【参考】数式用!$A$3:$B$58, 2, FALSE), "")</f>
        <v/>
      </c>
      <c r="AA990" s="159"/>
      <c r="AC990" s="129" t="e">
        <f>VLOOKUP(Y990,【参考】数式用!$A$3:$O$58,15,FALSE)</f>
        <v>#N/A</v>
      </c>
    </row>
    <row r="991" spans="1:29" ht="33.950000000000003" customHeight="1">
      <c r="A991" s="133"/>
      <c r="B991" s="486">
        <f t="shared" si="14"/>
        <v>947</v>
      </c>
      <c r="C991" s="509"/>
      <c r="D991" s="510"/>
      <c r="E991" s="510"/>
      <c r="F991" s="510"/>
      <c r="G991" s="510"/>
      <c r="H991" s="510"/>
      <c r="I991" s="510"/>
      <c r="J991" s="510"/>
      <c r="K991" s="510"/>
      <c r="L991" s="511"/>
      <c r="M991" s="512"/>
      <c r="N991" s="513"/>
      <c r="O991" s="513"/>
      <c r="P991" s="513"/>
      <c r="Q991" s="514"/>
      <c r="R991" s="515"/>
      <c r="S991" s="515"/>
      <c r="T991" s="515"/>
      <c r="U991" s="515"/>
      <c r="V991" s="515"/>
      <c r="W991" s="418"/>
      <c r="X991" s="419"/>
      <c r="Y991" s="421"/>
      <c r="Z991" s="158" t="str">
        <f>IFERROR(VLOOKUP(Y991,【参考】数式用!$A$3:$B$58, 2, FALSE), "")</f>
        <v/>
      </c>
      <c r="AA991" s="159"/>
      <c r="AC991" s="129" t="e">
        <f>VLOOKUP(Y991,【参考】数式用!$A$3:$O$58,15,FALSE)</f>
        <v>#N/A</v>
      </c>
    </row>
    <row r="992" spans="1:29" ht="33.950000000000003" customHeight="1">
      <c r="A992" s="133"/>
      <c r="B992" s="486">
        <f t="shared" si="14"/>
        <v>948</v>
      </c>
      <c r="C992" s="509"/>
      <c r="D992" s="510"/>
      <c r="E992" s="510"/>
      <c r="F992" s="510"/>
      <c r="G992" s="510"/>
      <c r="H992" s="510"/>
      <c r="I992" s="510"/>
      <c r="J992" s="510"/>
      <c r="K992" s="510"/>
      <c r="L992" s="511"/>
      <c r="M992" s="512"/>
      <c r="N992" s="513"/>
      <c r="O992" s="513"/>
      <c r="P992" s="513"/>
      <c r="Q992" s="514"/>
      <c r="R992" s="515"/>
      <c r="S992" s="515"/>
      <c r="T992" s="515"/>
      <c r="U992" s="515"/>
      <c r="V992" s="515"/>
      <c r="W992" s="418"/>
      <c r="X992" s="419"/>
      <c r="Y992" s="421"/>
      <c r="Z992" s="158" t="str">
        <f>IFERROR(VLOOKUP(Y992,【参考】数式用!$A$3:$B$58, 2, FALSE), "")</f>
        <v/>
      </c>
      <c r="AA992" s="159"/>
      <c r="AC992" s="129" t="e">
        <f>VLOOKUP(Y992,【参考】数式用!$A$3:$O$58,15,FALSE)</f>
        <v>#N/A</v>
      </c>
    </row>
    <row r="993" spans="1:29" ht="33.950000000000003" customHeight="1">
      <c r="A993" s="133"/>
      <c r="B993" s="486">
        <f t="shared" si="14"/>
        <v>949</v>
      </c>
      <c r="C993" s="509"/>
      <c r="D993" s="510"/>
      <c r="E993" s="510"/>
      <c r="F993" s="510"/>
      <c r="G993" s="510"/>
      <c r="H993" s="510"/>
      <c r="I993" s="510"/>
      <c r="J993" s="510"/>
      <c r="K993" s="510"/>
      <c r="L993" s="511"/>
      <c r="M993" s="512"/>
      <c r="N993" s="513"/>
      <c r="O993" s="513"/>
      <c r="P993" s="513"/>
      <c r="Q993" s="514"/>
      <c r="R993" s="515"/>
      <c r="S993" s="515"/>
      <c r="T993" s="515"/>
      <c r="U993" s="515"/>
      <c r="V993" s="515"/>
      <c r="W993" s="418"/>
      <c r="X993" s="419"/>
      <c r="Y993" s="421"/>
      <c r="Z993" s="158" t="str">
        <f>IFERROR(VLOOKUP(Y993,【参考】数式用!$A$3:$B$58, 2, FALSE), "")</f>
        <v/>
      </c>
      <c r="AA993" s="159"/>
      <c r="AC993" s="129" t="e">
        <f>VLOOKUP(Y993,【参考】数式用!$A$3:$O$58,15,FALSE)</f>
        <v>#N/A</v>
      </c>
    </row>
    <row r="994" spans="1:29" ht="33.950000000000003" customHeight="1">
      <c r="A994" s="133"/>
      <c r="B994" s="486">
        <f t="shared" si="14"/>
        <v>950</v>
      </c>
      <c r="C994" s="509"/>
      <c r="D994" s="510"/>
      <c r="E994" s="510"/>
      <c r="F994" s="510"/>
      <c r="G994" s="510"/>
      <c r="H994" s="510"/>
      <c r="I994" s="510"/>
      <c r="J994" s="510"/>
      <c r="K994" s="510"/>
      <c r="L994" s="511"/>
      <c r="M994" s="512"/>
      <c r="N994" s="513"/>
      <c r="O994" s="513"/>
      <c r="P994" s="513"/>
      <c r="Q994" s="514"/>
      <c r="R994" s="515"/>
      <c r="S994" s="515"/>
      <c r="T994" s="515"/>
      <c r="U994" s="515"/>
      <c r="V994" s="515"/>
      <c r="W994" s="418"/>
      <c r="X994" s="419"/>
      <c r="Y994" s="421"/>
      <c r="Z994" s="158" t="str">
        <f>IFERROR(VLOOKUP(Y994,【参考】数式用!$A$3:$B$58, 2, FALSE), "")</f>
        <v/>
      </c>
      <c r="AA994" s="159"/>
      <c r="AC994" s="129" t="e">
        <f>VLOOKUP(Y994,【参考】数式用!$A$3:$O$58,15,FALSE)</f>
        <v>#N/A</v>
      </c>
    </row>
    <row r="995" spans="1:29" ht="33.950000000000003" customHeight="1">
      <c r="A995" s="133"/>
      <c r="B995" s="486">
        <f t="shared" si="14"/>
        <v>951</v>
      </c>
      <c r="C995" s="509"/>
      <c r="D995" s="510"/>
      <c r="E995" s="510"/>
      <c r="F995" s="510"/>
      <c r="G995" s="510"/>
      <c r="H995" s="510"/>
      <c r="I995" s="510"/>
      <c r="J995" s="510"/>
      <c r="K995" s="510"/>
      <c r="L995" s="511"/>
      <c r="M995" s="512"/>
      <c r="N995" s="513"/>
      <c r="O995" s="513"/>
      <c r="P995" s="513"/>
      <c r="Q995" s="514"/>
      <c r="R995" s="515"/>
      <c r="S995" s="515"/>
      <c r="T995" s="515"/>
      <c r="U995" s="515"/>
      <c r="V995" s="515"/>
      <c r="W995" s="418"/>
      <c r="X995" s="419"/>
      <c r="Y995" s="421"/>
      <c r="Z995" s="158" t="str">
        <f>IFERROR(VLOOKUP(Y995,【参考】数式用!$A$3:$B$58, 2, FALSE), "")</f>
        <v/>
      </c>
      <c r="AA995" s="159"/>
      <c r="AC995" s="129" t="e">
        <f>VLOOKUP(Y995,【参考】数式用!$A$3:$O$58,15,FALSE)</f>
        <v>#N/A</v>
      </c>
    </row>
    <row r="996" spans="1:29" ht="33.950000000000003" customHeight="1">
      <c r="A996" s="133"/>
      <c r="B996" s="486">
        <f t="shared" si="14"/>
        <v>952</v>
      </c>
      <c r="C996" s="509"/>
      <c r="D996" s="510"/>
      <c r="E996" s="510"/>
      <c r="F996" s="510"/>
      <c r="G996" s="510"/>
      <c r="H996" s="510"/>
      <c r="I996" s="510"/>
      <c r="J996" s="510"/>
      <c r="K996" s="510"/>
      <c r="L996" s="511"/>
      <c r="M996" s="512"/>
      <c r="N996" s="513"/>
      <c r="O996" s="513"/>
      <c r="P996" s="513"/>
      <c r="Q996" s="514"/>
      <c r="R996" s="515"/>
      <c r="S996" s="515"/>
      <c r="T996" s="515"/>
      <c r="U996" s="515"/>
      <c r="V996" s="515"/>
      <c r="W996" s="418"/>
      <c r="X996" s="419"/>
      <c r="Y996" s="421"/>
      <c r="Z996" s="158" t="str">
        <f>IFERROR(VLOOKUP(Y996,【参考】数式用!$A$3:$B$58, 2, FALSE), "")</f>
        <v/>
      </c>
      <c r="AA996" s="159"/>
      <c r="AC996" s="129" t="e">
        <f>VLOOKUP(Y996,【参考】数式用!$A$3:$O$58,15,FALSE)</f>
        <v>#N/A</v>
      </c>
    </row>
    <row r="997" spans="1:29" ht="33.950000000000003" customHeight="1">
      <c r="A997" s="133"/>
      <c r="B997" s="486">
        <f t="shared" si="14"/>
        <v>953</v>
      </c>
      <c r="C997" s="509"/>
      <c r="D997" s="510"/>
      <c r="E997" s="510"/>
      <c r="F997" s="510"/>
      <c r="G997" s="510"/>
      <c r="H997" s="510"/>
      <c r="I997" s="510"/>
      <c r="J997" s="510"/>
      <c r="K997" s="510"/>
      <c r="L997" s="511"/>
      <c r="M997" s="512"/>
      <c r="N997" s="513"/>
      <c r="O997" s="513"/>
      <c r="P997" s="513"/>
      <c r="Q997" s="514"/>
      <c r="R997" s="515"/>
      <c r="S997" s="515"/>
      <c r="T997" s="515"/>
      <c r="U997" s="515"/>
      <c r="V997" s="515"/>
      <c r="W997" s="418"/>
      <c r="X997" s="419"/>
      <c r="Y997" s="421"/>
      <c r="Z997" s="158" t="str">
        <f>IFERROR(VLOOKUP(Y997,【参考】数式用!$A$3:$B$58, 2, FALSE), "")</f>
        <v/>
      </c>
      <c r="AA997" s="159"/>
      <c r="AC997" s="129" t="e">
        <f>VLOOKUP(Y997,【参考】数式用!$A$3:$O$58,15,FALSE)</f>
        <v>#N/A</v>
      </c>
    </row>
    <row r="998" spans="1:29" ht="33.950000000000003" customHeight="1">
      <c r="A998" s="133"/>
      <c r="B998" s="486">
        <f t="shared" si="14"/>
        <v>954</v>
      </c>
      <c r="C998" s="509"/>
      <c r="D998" s="510"/>
      <c r="E998" s="510"/>
      <c r="F998" s="510"/>
      <c r="G998" s="510"/>
      <c r="H998" s="510"/>
      <c r="I998" s="510"/>
      <c r="J998" s="510"/>
      <c r="K998" s="510"/>
      <c r="L998" s="511"/>
      <c r="M998" s="512"/>
      <c r="N998" s="513"/>
      <c r="O998" s="513"/>
      <c r="P998" s="513"/>
      <c r="Q998" s="514"/>
      <c r="R998" s="515"/>
      <c r="S998" s="515"/>
      <c r="T998" s="515"/>
      <c r="U998" s="515"/>
      <c r="V998" s="515"/>
      <c r="W998" s="418"/>
      <c r="X998" s="419"/>
      <c r="Y998" s="421"/>
      <c r="Z998" s="158" t="str">
        <f>IFERROR(VLOOKUP(Y998,【参考】数式用!$A$3:$B$58, 2, FALSE), "")</f>
        <v/>
      </c>
      <c r="AA998" s="159"/>
      <c r="AC998" s="129" t="e">
        <f>VLOOKUP(Y998,【参考】数式用!$A$3:$O$58,15,FALSE)</f>
        <v>#N/A</v>
      </c>
    </row>
    <row r="999" spans="1:29" ht="33.950000000000003" customHeight="1">
      <c r="A999" s="133"/>
      <c r="B999" s="486">
        <f t="shared" si="14"/>
        <v>955</v>
      </c>
      <c r="C999" s="509"/>
      <c r="D999" s="510"/>
      <c r="E999" s="510"/>
      <c r="F999" s="510"/>
      <c r="G999" s="510"/>
      <c r="H999" s="510"/>
      <c r="I999" s="510"/>
      <c r="J999" s="510"/>
      <c r="K999" s="510"/>
      <c r="L999" s="511"/>
      <c r="M999" s="512"/>
      <c r="N999" s="513"/>
      <c r="O999" s="513"/>
      <c r="P999" s="513"/>
      <c r="Q999" s="514"/>
      <c r="R999" s="515"/>
      <c r="S999" s="515"/>
      <c r="T999" s="515"/>
      <c r="U999" s="515"/>
      <c r="V999" s="515"/>
      <c r="W999" s="418"/>
      <c r="X999" s="419"/>
      <c r="Y999" s="421"/>
      <c r="Z999" s="158" t="str">
        <f>IFERROR(VLOOKUP(Y999,【参考】数式用!$A$3:$B$58, 2, FALSE), "")</f>
        <v/>
      </c>
      <c r="AA999" s="159"/>
      <c r="AC999" s="129" t="e">
        <f>VLOOKUP(Y999,【参考】数式用!$A$3:$O$58,15,FALSE)</f>
        <v>#N/A</v>
      </c>
    </row>
    <row r="1000" spans="1:29" ht="33.950000000000003" customHeight="1">
      <c r="A1000" s="133"/>
      <c r="B1000" s="486">
        <f t="shared" si="14"/>
        <v>956</v>
      </c>
      <c r="C1000" s="509"/>
      <c r="D1000" s="510"/>
      <c r="E1000" s="510"/>
      <c r="F1000" s="510"/>
      <c r="G1000" s="510"/>
      <c r="H1000" s="510"/>
      <c r="I1000" s="510"/>
      <c r="J1000" s="510"/>
      <c r="K1000" s="510"/>
      <c r="L1000" s="511"/>
      <c r="M1000" s="512"/>
      <c r="N1000" s="513"/>
      <c r="O1000" s="513"/>
      <c r="P1000" s="513"/>
      <c r="Q1000" s="514"/>
      <c r="R1000" s="515"/>
      <c r="S1000" s="515"/>
      <c r="T1000" s="515"/>
      <c r="U1000" s="515"/>
      <c r="V1000" s="515"/>
      <c r="W1000" s="418"/>
      <c r="X1000" s="419"/>
      <c r="Y1000" s="421"/>
      <c r="Z1000" s="158" t="str">
        <f>IFERROR(VLOOKUP(Y1000,【参考】数式用!$A$3:$B$58, 2, FALSE), "")</f>
        <v/>
      </c>
      <c r="AA1000" s="159"/>
      <c r="AC1000" s="129" t="e">
        <f>VLOOKUP(Y1000,【参考】数式用!$A$3:$O$58,15,FALSE)</f>
        <v>#N/A</v>
      </c>
    </row>
    <row r="1001" spans="1:29" ht="33.950000000000003" customHeight="1">
      <c r="A1001" s="133"/>
      <c r="B1001" s="486">
        <f t="shared" si="14"/>
        <v>957</v>
      </c>
      <c r="C1001" s="509"/>
      <c r="D1001" s="510"/>
      <c r="E1001" s="510"/>
      <c r="F1001" s="510"/>
      <c r="G1001" s="510"/>
      <c r="H1001" s="510"/>
      <c r="I1001" s="510"/>
      <c r="J1001" s="510"/>
      <c r="K1001" s="510"/>
      <c r="L1001" s="511"/>
      <c r="M1001" s="512"/>
      <c r="N1001" s="513"/>
      <c r="O1001" s="513"/>
      <c r="P1001" s="513"/>
      <c r="Q1001" s="514"/>
      <c r="R1001" s="515"/>
      <c r="S1001" s="515"/>
      <c r="T1001" s="515"/>
      <c r="U1001" s="515"/>
      <c r="V1001" s="515"/>
      <c r="W1001" s="418"/>
      <c r="X1001" s="419"/>
      <c r="Y1001" s="421"/>
      <c r="Z1001" s="158" t="str">
        <f>IFERROR(VLOOKUP(Y1001,【参考】数式用!$A$3:$B$58, 2, FALSE), "")</f>
        <v/>
      </c>
      <c r="AA1001" s="159"/>
      <c r="AC1001" s="129" t="e">
        <f>VLOOKUP(Y1001,【参考】数式用!$A$3:$O$58,15,FALSE)</f>
        <v>#N/A</v>
      </c>
    </row>
    <row r="1002" spans="1:29" ht="33.950000000000003" customHeight="1">
      <c r="A1002" s="133"/>
      <c r="B1002" s="486">
        <f t="shared" si="14"/>
        <v>958</v>
      </c>
      <c r="C1002" s="509"/>
      <c r="D1002" s="510"/>
      <c r="E1002" s="510"/>
      <c r="F1002" s="510"/>
      <c r="G1002" s="510"/>
      <c r="H1002" s="510"/>
      <c r="I1002" s="510"/>
      <c r="J1002" s="510"/>
      <c r="K1002" s="510"/>
      <c r="L1002" s="511"/>
      <c r="M1002" s="512"/>
      <c r="N1002" s="513"/>
      <c r="O1002" s="513"/>
      <c r="P1002" s="513"/>
      <c r="Q1002" s="514"/>
      <c r="R1002" s="515"/>
      <c r="S1002" s="515"/>
      <c r="T1002" s="515"/>
      <c r="U1002" s="515"/>
      <c r="V1002" s="515"/>
      <c r="W1002" s="418"/>
      <c r="X1002" s="419"/>
      <c r="Y1002" s="421"/>
      <c r="Z1002" s="158" t="str">
        <f>IFERROR(VLOOKUP(Y1002,【参考】数式用!$A$3:$B$58, 2, FALSE), "")</f>
        <v/>
      </c>
      <c r="AA1002" s="159"/>
      <c r="AC1002" s="129" t="e">
        <f>VLOOKUP(Y1002,【参考】数式用!$A$3:$O$58,15,FALSE)</f>
        <v>#N/A</v>
      </c>
    </row>
    <row r="1003" spans="1:29" ht="33.950000000000003" customHeight="1">
      <c r="A1003" s="133"/>
      <c r="B1003" s="486">
        <f t="shared" si="14"/>
        <v>959</v>
      </c>
      <c r="C1003" s="509"/>
      <c r="D1003" s="510"/>
      <c r="E1003" s="510"/>
      <c r="F1003" s="510"/>
      <c r="G1003" s="510"/>
      <c r="H1003" s="510"/>
      <c r="I1003" s="510"/>
      <c r="J1003" s="510"/>
      <c r="K1003" s="510"/>
      <c r="L1003" s="511"/>
      <c r="M1003" s="512"/>
      <c r="N1003" s="513"/>
      <c r="O1003" s="513"/>
      <c r="P1003" s="513"/>
      <c r="Q1003" s="514"/>
      <c r="R1003" s="515"/>
      <c r="S1003" s="515"/>
      <c r="T1003" s="515"/>
      <c r="U1003" s="515"/>
      <c r="V1003" s="515"/>
      <c r="W1003" s="418"/>
      <c r="X1003" s="419"/>
      <c r="Y1003" s="421"/>
      <c r="Z1003" s="158" t="str">
        <f>IFERROR(VLOOKUP(Y1003,【参考】数式用!$A$3:$B$58, 2, FALSE), "")</f>
        <v/>
      </c>
      <c r="AA1003" s="159"/>
      <c r="AC1003" s="129" t="e">
        <f>VLOOKUP(Y1003,【参考】数式用!$A$3:$O$58,15,FALSE)</f>
        <v>#N/A</v>
      </c>
    </row>
    <row r="1004" spans="1:29" ht="33.950000000000003" customHeight="1">
      <c r="A1004" s="133"/>
      <c r="B1004" s="486">
        <f t="shared" si="14"/>
        <v>960</v>
      </c>
      <c r="C1004" s="509"/>
      <c r="D1004" s="510"/>
      <c r="E1004" s="510"/>
      <c r="F1004" s="510"/>
      <c r="G1004" s="510"/>
      <c r="H1004" s="510"/>
      <c r="I1004" s="510"/>
      <c r="J1004" s="510"/>
      <c r="K1004" s="510"/>
      <c r="L1004" s="511"/>
      <c r="M1004" s="512"/>
      <c r="N1004" s="513"/>
      <c r="O1004" s="513"/>
      <c r="P1004" s="513"/>
      <c r="Q1004" s="514"/>
      <c r="R1004" s="515"/>
      <c r="S1004" s="515"/>
      <c r="T1004" s="515"/>
      <c r="U1004" s="515"/>
      <c r="V1004" s="515"/>
      <c r="W1004" s="418"/>
      <c r="X1004" s="419"/>
      <c r="Y1004" s="421"/>
      <c r="Z1004" s="158" t="str">
        <f>IFERROR(VLOOKUP(Y1004,【参考】数式用!$A$3:$B$58, 2, FALSE), "")</f>
        <v/>
      </c>
      <c r="AA1004" s="159"/>
      <c r="AC1004" s="129" t="e">
        <f>VLOOKUP(Y1004,【参考】数式用!$A$3:$O$58,15,FALSE)</f>
        <v>#N/A</v>
      </c>
    </row>
    <row r="1005" spans="1:29" ht="33.950000000000003" customHeight="1">
      <c r="A1005" s="133"/>
      <c r="B1005" s="486">
        <f t="shared" si="14"/>
        <v>961</v>
      </c>
      <c r="C1005" s="509"/>
      <c r="D1005" s="510"/>
      <c r="E1005" s="510"/>
      <c r="F1005" s="510"/>
      <c r="G1005" s="510"/>
      <c r="H1005" s="510"/>
      <c r="I1005" s="510"/>
      <c r="J1005" s="510"/>
      <c r="K1005" s="510"/>
      <c r="L1005" s="511"/>
      <c r="M1005" s="512"/>
      <c r="N1005" s="513"/>
      <c r="O1005" s="513"/>
      <c r="P1005" s="513"/>
      <c r="Q1005" s="514"/>
      <c r="R1005" s="515"/>
      <c r="S1005" s="515"/>
      <c r="T1005" s="515"/>
      <c r="U1005" s="515"/>
      <c r="V1005" s="515"/>
      <c r="W1005" s="418"/>
      <c r="X1005" s="419"/>
      <c r="Y1005" s="421"/>
      <c r="Z1005" s="158" t="str">
        <f>IFERROR(VLOOKUP(Y1005,【参考】数式用!$A$3:$B$58, 2, FALSE), "")</f>
        <v/>
      </c>
      <c r="AA1005" s="159"/>
      <c r="AC1005" s="129" t="e">
        <f>VLOOKUP(Y1005,【参考】数式用!$A$3:$O$58,15,FALSE)</f>
        <v>#N/A</v>
      </c>
    </row>
    <row r="1006" spans="1:29" ht="33.950000000000003" customHeight="1">
      <c r="A1006" s="133"/>
      <c r="B1006" s="486">
        <f t="shared" si="14"/>
        <v>962</v>
      </c>
      <c r="C1006" s="509"/>
      <c r="D1006" s="510"/>
      <c r="E1006" s="510"/>
      <c r="F1006" s="510"/>
      <c r="G1006" s="510"/>
      <c r="H1006" s="510"/>
      <c r="I1006" s="510"/>
      <c r="J1006" s="510"/>
      <c r="K1006" s="510"/>
      <c r="L1006" s="511"/>
      <c r="M1006" s="512"/>
      <c r="N1006" s="513"/>
      <c r="O1006" s="513"/>
      <c r="P1006" s="513"/>
      <c r="Q1006" s="514"/>
      <c r="R1006" s="515"/>
      <c r="S1006" s="515"/>
      <c r="T1006" s="515"/>
      <c r="U1006" s="515"/>
      <c r="V1006" s="515"/>
      <c r="W1006" s="418"/>
      <c r="X1006" s="419"/>
      <c r="Y1006" s="421"/>
      <c r="Z1006" s="158" t="str">
        <f>IFERROR(VLOOKUP(Y1006,【参考】数式用!$A$3:$B$58, 2, FALSE), "")</f>
        <v/>
      </c>
      <c r="AA1006" s="159"/>
      <c r="AC1006" s="129" t="e">
        <f>VLOOKUP(Y1006,【参考】数式用!$A$3:$O$58,15,FALSE)</f>
        <v>#N/A</v>
      </c>
    </row>
    <row r="1007" spans="1:29" ht="33.950000000000003" customHeight="1">
      <c r="A1007" s="133"/>
      <c r="B1007" s="486">
        <f t="shared" ref="B1007:B1070" si="15">B1006+1</f>
        <v>963</v>
      </c>
      <c r="C1007" s="509"/>
      <c r="D1007" s="510"/>
      <c r="E1007" s="510"/>
      <c r="F1007" s="510"/>
      <c r="G1007" s="510"/>
      <c r="H1007" s="510"/>
      <c r="I1007" s="510"/>
      <c r="J1007" s="510"/>
      <c r="K1007" s="510"/>
      <c r="L1007" s="511"/>
      <c r="M1007" s="512"/>
      <c r="N1007" s="513"/>
      <c r="O1007" s="513"/>
      <c r="P1007" s="513"/>
      <c r="Q1007" s="514"/>
      <c r="R1007" s="515"/>
      <c r="S1007" s="515"/>
      <c r="T1007" s="515"/>
      <c r="U1007" s="515"/>
      <c r="V1007" s="515"/>
      <c r="W1007" s="418"/>
      <c r="X1007" s="419"/>
      <c r="Y1007" s="421"/>
      <c r="Z1007" s="158" t="str">
        <f>IFERROR(VLOOKUP(Y1007,【参考】数式用!$A$3:$B$58, 2, FALSE), "")</f>
        <v/>
      </c>
      <c r="AA1007" s="159"/>
      <c r="AC1007" s="129" t="e">
        <f>VLOOKUP(Y1007,【参考】数式用!$A$3:$O$58,15,FALSE)</f>
        <v>#N/A</v>
      </c>
    </row>
    <row r="1008" spans="1:29" ht="33.950000000000003" customHeight="1">
      <c r="A1008" s="133"/>
      <c r="B1008" s="486">
        <f t="shared" si="15"/>
        <v>964</v>
      </c>
      <c r="C1008" s="509"/>
      <c r="D1008" s="510"/>
      <c r="E1008" s="510"/>
      <c r="F1008" s="510"/>
      <c r="G1008" s="510"/>
      <c r="H1008" s="510"/>
      <c r="I1008" s="510"/>
      <c r="J1008" s="510"/>
      <c r="K1008" s="510"/>
      <c r="L1008" s="511"/>
      <c r="M1008" s="512"/>
      <c r="N1008" s="513"/>
      <c r="O1008" s="513"/>
      <c r="P1008" s="513"/>
      <c r="Q1008" s="514"/>
      <c r="R1008" s="515"/>
      <c r="S1008" s="515"/>
      <c r="T1008" s="515"/>
      <c r="U1008" s="515"/>
      <c r="V1008" s="515"/>
      <c r="W1008" s="418"/>
      <c r="X1008" s="419"/>
      <c r="Y1008" s="421"/>
      <c r="Z1008" s="158" t="str">
        <f>IFERROR(VLOOKUP(Y1008,【参考】数式用!$A$3:$B$58, 2, FALSE), "")</f>
        <v/>
      </c>
      <c r="AA1008" s="159"/>
      <c r="AC1008" s="129" t="e">
        <f>VLOOKUP(Y1008,【参考】数式用!$A$3:$O$58,15,FALSE)</f>
        <v>#N/A</v>
      </c>
    </row>
    <row r="1009" spans="1:29" ht="33.950000000000003" customHeight="1">
      <c r="A1009" s="133"/>
      <c r="B1009" s="486">
        <f t="shared" si="15"/>
        <v>965</v>
      </c>
      <c r="C1009" s="509"/>
      <c r="D1009" s="510"/>
      <c r="E1009" s="510"/>
      <c r="F1009" s="510"/>
      <c r="G1009" s="510"/>
      <c r="H1009" s="510"/>
      <c r="I1009" s="510"/>
      <c r="J1009" s="510"/>
      <c r="K1009" s="510"/>
      <c r="L1009" s="511"/>
      <c r="M1009" s="512"/>
      <c r="N1009" s="513"/>
      <c r="O1009" s="513"/>
      <c r="P1009" s="513"/>
      <c r="Q1009" s="514"/>
      <c r="R1009" s="515"/>
      <c r="S1009" s="515"/>
      <c r="T1009" s="515"/>
      <c r="U1009" s="515"/>
      <c r="V1009" s="515"/>
      <c r="W1009" s="418"/>
      <c r="X1009" s="419"/>
      <c r="Y1009" s="421"/>
      <c r="Z1009" s="158" t="str">
        <f>IFERROR(VLOOKUP(Y1009,【参考】数式用!$A$3:$B$58, 2, FALSE), "")</f>
        <v/>
      </c>
      <c r="AA1009" s="159"/>
      <c r="AC1009" s="129" t="e">
        <f>VLOOKUP(Y1009,【参考】数式用!$A$3:$O$58,15,FALSE)</f>
        <v>#N/A</v>
      </c>
    </row>
    <row r="1010" spans="1:29" ht="33.950000000000003" customHeight="1">
      <c r="A1010" s="133"/>
      <c r="B1010" s="486">
        <f t="shared" si="15"/>
        <v>966</v>
      </c>
      <c r="C1010" s="509"/>
      <c r="D1010" s="510"/>
      <c r="E1010" s="510"/>
      <c r="F1010" s="510"/>
      <c r="G1010" s="510"/>
      <c r="H1010" s="510"/>
      <c r="I1010" s="510"/>
      <c r="J1010" s="510"/>
      <c r="K1010" s="510"/>
      <c r="L1010" s="511"/>
      <c r="M1010" s="512"/>
      <c r="N1010" s="513"/>
      <c r="O1010" s="513"/>
      <c r="P1010" s="513"/>
      <c r="Q1010" s="514"/>
      <c r="R1010" s="515"/>
      <c r="S1010" s="515"/>
      <c r="T1010" s="515"/>
      <c r="U1010" s="515"/>
      <c r="V1010" s="515"/>
      <c r="W1010" s="418"/>
      <c r="X1010" s="419"/>
      <c r="Y1010" s="421"/>
      <c r="Z1010" s="158" t="str">
        <f>IFERROR(VLOOKUP(Y1010,【参考】数式用!$A$3:$B$58, 2, FALSE), "")</f>
        <v/>
      </c>
      <c r="AA1010" s="159"/>
      <c r="AC1010" s="129" t="e">
        <f>VLOOKUP(Y1010,【参考】数式用!$A$3:$O$58,15,FALSE)</f>
        <v>#N/A</v>
      </c>
    </row>
    <row r="1011" spans="1:29" ht="33.950000000000003" customHeight="1">
      <c r="A1011" s="133"/>
      <c r="B1011" s="486">
        <f t="shared" si="15"/>
        <v>967</v>
      </c>
      <c r="C1011" s="509"/>
      <c r="D1011" s="510"/>
      <c r="E1011" s="510"/>
      <c r="F1011" s="510"/>
      <c r="G1011" s="510"/>
      <c r="H1011" s="510"/>
      <c r="I1011" s="510"/>
      <c r="J1011" s="510"/>
      <c r="K1011" s="510"/>
      <c r="L1011" s="511"/>
      <c r="M1011" s="512"/>
      <c r="N1011" s="513"/>
      <c r="O1011" s="513"/>
      <c r="P1011" s="513"/>
      <c r="Q1011" s="514"/>
      <c r="R1011" s="515"/>
      <c r="S1011" s="515"/>
      <c r="T1011" s="515"/>
      <c r="U1011" s="515"/>
      <c r="V1011" s="515"/>
      <c r="W1011" s="418"/>
      <c r="X1011" s="419"/>
      <c r="Y1011" s="421"/>
      <c r="Z1011" s="158" t="str">
        <f>IFERROR(VLOOKUP(Y1011,【参考】数式用!$A$3:$B$58, 2, FALSE), "")</f>
        <v/>
      </c>
      <c r="AA1011" s="159"/>
      <c r="AC1011" s="129" t="e">
        <f>VLOOKUP(Y1011,【参考】数式用!$A$3:$O$58,15,FALSE)</f>
        <v>#N/A</v>
      </c>
    </row>
    <row r="1012" spans="1:29" ht="33.950000000000003" customHeight="1">
      <c r="A1012" s="133"/>
      <c r="B1012" s="486">
        <f t="shared" si="15"/>
        <v>968</v>
      </c>
      <c r="C1012" s="509"/>
      <c r="D1012" s="510"/>
      <c r="E1012" s="510"/>
      <c r="F1012" s="510"/>
      <c r="G1012" s="510"/>
      <c r="H1012" s="510"/>
      <c r="I1012" s="510"/>
      <c r="J1012" s="510"/>
      <c r="K1012" s="510"/>
      <c r="L1012" s="511"/>
      <c r="M1012" s="512"/>
      <c r="N1012" s="513"/>
      <c r="O1012" s="513"/>
      <c r="P1012" s="513"/>
      <c r="Q1012" s="514"/>
      <c r="R1012" s="515"/>
      <c r="S1012" s="515"/>
      <c r="T1012" s="515"/>
      <c r="U1012" s="515"/>
      <c r="V1012" s="515"/>
      <c r="W1012" s="418"/>
      <c r="X1012" s="419"/>
      <c r="Y1012" s="421"/>
      <c r="Z1012" s="158" t="str">
        <f>IFERROR(VLOOKUP(Y1012,【参考】数式用!$A$3:$B$58, 2, FALSE), "")</f>
        <v/>
      </c>
      <c r="AA1012" s="159"/>
      <c r="AC1012" s="129" t="e">
        <f>VLOOKUP(Y1012,【参考】数式用!$A$3:$O$58,15,FALSE)</f>
        <v>#N/A</v>
      </c>
    </row>
    <row r="1013" spans="1:29" ht="33.950000000000003" customHeight="1">
      <c r="A1013" s="133"/>
      <c r="B1013" s="486">
        <f t="shared" si="15"/>
        <v>969</v>
      </c>
      <c r="C1013" s="509"/>
      <c r="D1013" s="510"/>
      <c r="E1013" s="510"/>
      <c r="F1013" s="510"/>
      <c r="G1013" s="510"/>
      <c r="H1013" s="510"/>
      <c r="I1013" s="510"/>
      <c r="J1013" s="510"/>
      <c r="K1013" s="510"/>
      <c r="L1013" s="511"/>
      <c r="M1013" s="512"/>
      <c r="N1013" s="513"/>
      <c r="O1013" s="513"/>
      <c r="P1013" s="513"/>
      <c r="Q1013" s="514"/>
      <c r="R1013" s="515"/>
      <c r="S1013" s="515"/>
      <c r="T1013" s="515"/>
      <c r="U1013" s="515"/>
      <c r="V1013" s="515"/>
      <c r="W1013" s="418"/>
      <c r="X1013" s="419"/>
      <c r="Y1013" s="421"/>
      <c r="Z1013" s="158" t="str">
        <f>IFERROR(VLOOKUP(Y1013,【参考】数式用!$A$3:$B$58, 2, FALSE), "")</f>
        <v/>
      </c>
      <c r="AA1013" s="159"/>
      <c r="AC1013" s="129" t="e">
        <f>VLOOKUP(Y1013,【参考】数式用!$A$3:$O$58,15,FALSE)</f>
        <v>#N/A</v>
      </c>
    </row>
    <row r="1014" spans="1:29" ht="33.950000000000003" customHeight="1">
      <c r="A1014" s="133"/>
      <c r="B1014" s="486">
        <f t="shared" si="15"/>
        <v>970</v>
      </c>
      <c r="C1014" s="509"/>
      <c r="D1014" s="510"/>
      <c r="E1014" s="510"/>
      <c r="F1014" s="510"/>
      <c r="G1014" s="510"/>
      <c r="H1014" s="510"/>
      <c r="I1014" s="510"/>
      <c r="J1014" s="510"/>
      <c r="K1014" s="510"/>
      <c r="L1014" s="511"/>
      <c r="M1014" s="512"/>
      <c r="N1014" s="513"/>
      <c r="O1014" s="513"/>
      <c r="P1014" s="513"/>
      <c r="Q1014" s="514"/>
      <c r="R1014" s="515"/>
      <c r="S1014" s="515"/>
      <c r="T1014" s="515"/>
      <c r="U1014" s="515"/>
      <c r="V1014" s="515"/>
      <c r="W1014" s="418"/>
      <c r="X1014" s="419"/>
      <c r="Y1014" s="421"/>
      <c r="Z1014" s="158" t="str">
        <f>IFERROR(VLOOKUP(Y1014,【参考】数式用!$A$3:$B$58, 2, FALSE), "")</f>
        <v/>
      </c>
      <c r="AA1014" s="159"/>
      <c r="AC1014" s="129" t="e">
        <f>VLOOKUP(Y1014,【参考】数式用!$A$3:$O$58,15,FALSE)</f>
        <v>#N/A</v>
      </c>
    </row>
    <row r="1015" spans="1:29" ht="33.950000000000003" customHeight="1">
      <c r="A1015" s="133"/>
      <c r="B1015" s="486">
        <f t="shared" si="15"/>
        <v>971</v>
      </c>
      <c r="C1015" s="509"/>
      <c r="D1015" s="510"/>
      <c r="E1015" s="510"/>
      <c r="F1015" s="510"/>
      <c r="G1015" s="510"/>
      <c r="H1015" s="510"/>
      <c r="I1015" s="510"/>
      <c r="J1015" s="510"/>
      <c r="K1015" s="510"/>
      <c r="L1015" s="511"/>
      <c r="M1015" s="512"/>
      <c r="N1015" s="513"/>
      <c r="O1015" s="513"/>
      <c r="P1015" s="513"/>
      <c r="Q1015" s="514"/>
      <c r="R1015" s="515"/>
      <c r="S1015" s="515"/>
      <c r="T1015" s="515"/>
      <c r="U1015" s="515"/>
      <c r="V1015" s="515"/>
      <c r="W1015" s="418"/>
      <c r="X1015" s="419"/>
      <c r="Y1015" s="421"/>
      <c r="Z1015" s="158" t="str">
        <f>IFERROR(VLOOKUP(Y1015,【参考】数式用!$A$3:$B$58, 2, FALSE), "")</f>
        <v/>
      </c>
      <c r="AA1015" s="159"/>
      <c r="AC1015" s="129" t="e">
        <f>VLOOKUP(Y1015,【参考】数式用!$A$3:$O$58,15,FALSE)</f>
        <v>#N/A</v>
      </c>
    </row>
    <row r="1016" spans="1:29" ht="33.950000000000003" customHeight="1">
      <c r="A1016" s="133"/>
      <c r="B1016" s="486">
        <f t="shared" si="15"/>
        <v>972</v>
      </c>
      <c r="C1016" s="509"/>
      <c r="D1016" s="510"/>
      <c r="E1016" s="510"/>
      <c r="F1016" s="510"/>
      <c r="G1016" s="510"/>
      <c r="H1016" s="510"/>
      <c r="I1016" s="510"/>
      <c r="J1016" s="510"/>
      <c r="K1016" s="510"/>
      <c r="L1016" s="511"/>
      <c r="M1016" s="512"/>
      <c r="N1016" s="513"/>
      <c r="O1016" s="513"/>
      <c r="P1016" s="513"/>
      <c r="Q1016" s="514"/>
      <c r="R1016" s="515"/>
      <c r="S1016" s="515"/>
      <c r="T1016" s="515"/>
      <c r="U1016" s="515"/>
      <c r="V1016" s="515"/>
      <c r="W1016" s="418"/>
      <c r="X1016" s="419"/>
      <c r="Y1016" s="421"/>
      <c r="Z1016" s="158" t="str">
        <f>IFERROR(VLOOKUP(Y1016,【参考】数式用!$A$3:$B$58, 2, FALSE), "")</f>
        <v/>
      </c>
      <c r="AA1016" s="159"/>
      <c r="AC1016" s="129" t="e">
        <f>VLOOKUP(Y1016,【参考】数式用!$A$3:$O$58,15,FALSE)</f>
        <v>#N/A</v>
      </c>
    </row>
    <row r="1017" spans="1:29" ht="33.950000000000003" customHeight="1">
      <c r="A1017" s="133"/>
      <c r="B1017" s="486">
        <f t="shared" si="15"/>
        <v>973</v>
      </c>
      <c r="C1017" s="509"/>
      <c r="D1017" s="510"/>
      <c r="E1017" s="510"/>
      <c r="F1017" s="510"/>
      <c r="G1017" s="510"/>
      <c r="H1017" s="510"/>
      <c r="I1017" s="510"/>
      <c r="J1017" s="510"/>
      <c r="K1017" s="510"/>
      <c r="L1017" s="511"/>
      <c r="M1017" s="512"/>
      <c r="N1017" s="513"/>
      <c r="O1017" s="513"/>
      <c r="P1017" s="513"/>
      <c r="Q1017" s="514"/>
      <c r="R1017" s="515"/>
      <c r="S1017" s="515"/>
      <c r="T1017" s="515"/>
      <c r="U1017" s="515"/>
      <c r="V1017" s="515"/>
      <c r="W1017" s="418"/>
      <c r="X1017" s="419"/>
      <c r="Y1017" s="421"/>
      <c r="Z1017" s="158" t="str">
        <f>IFERROR(VLOOKUP(Y1017,【参考】数式用!$A$3:$B$58, 2, FALSE), "")</f>
        <v/>
      </c>
      <c r="AA1017" s="159"/>
      <c r="AC1017" s="129" t="e">
        <f>VLOOKUP(Y1017,【参考】数式用!$A$3:$O$58,15,FALSE)</f>
        <v>#N/A</v>
      </c>
    </row>
    <row r="1018" spans="1:29" ht="33.950000000000003" customHeight="1">
      <c r="A1018" s="133"/>
      <c r="B1018" s="486">
        <f t="shared" si="15"/>
        <v>974</v>
      </c>
      <c r="C1018" s="509"/>
      <c r="D1018" s="510"/>
      <c r="E1018" s="510"/>
      <c r="F1018" s="510"/>
      <c r="G1018" s="510"/>
      <c r="H1018" s="510"/>
      <c r="I1018" s="510"/>
      <c r="J1018" s="510"/>
      <c r="K1018" s="510"/>
      <c r="L1018" s="511"/>
      <c r="M1018" s="512"/>
      <c r="N1018" s="513"/>
      <c r="O1018" s="513"/>
      <c r="P1018" s="513"/>
      <c r="Q1018" s="514"/>
      <c r="R1018" s="515"/>
      <c r="S1018" s="515"/>
      <c r="T1018" s="515"/>
      <c r="U1018" s="515"/>
      <c r="V1018" s="515"/>
      <c r="W1018" s="418"/>
      <c r="X1018" s="419"/>
      <c r="Y1018" s="421"/>
      <c r="Z1018" s="158" t="str">
        <f>IFERROR(VLOOKUP(Y1018,【参考】数式用!$A$3:$B$58, 2, FALSE), "")</f>
        <v/>
      </c>
      <c r="AA1018" s="159"/>
      <c r="AC1018" s="129" t="e">
        <f>VLOOKUP(Y1018,【参考】数式用!$A$3:$O$58,15,FALSE)</f>
        <v>#N/A</v>
      </c>
    </row>
    <row r="1019" spans="1:29" ht="33.950000000000003" customHeight="1">
      <c r="A1019" s="133"/>
      <c r="B1019" s="486">
        <f t="shared" si="15"/>
        <v>975</v>
      </c>
      <c r="C1019" s="509"/>
      <c r="D1019" s="510"/>
      <c r="E1019" s="510"/>
      <c r="F1019" s="510"/>
      <c r="G1019" s="510"/>
      <c r="H1019" s="510"/>
      <c r="I1019" s="510"/>
      <c r="J1019" s="510"/>
      <c r="K1019" s="510"/>
      <c r="L1019" s="511"/>
      <c r="M1019" s="512"/>
      <c r="N1019" s="513"/>
      <c r="O1019" s="513"/>
      <c r="P1019" s="513"/>
      <c r="Q1019" s="514"/>
      <c r="R1019" s="515"/>
      <c r="S1019" s="515"/>
      <c r="T1019" s="515"/>
      <c r="U1019" s="515"/>
      <c r="V1019" s="515"/>
      <c r="W1019" s="418"/>
      <c r="X1019" s="419"/>
      <c r="Y1019" s="421"/>
      <c r="Z1019" s="158" t="str">
        <f>IFERROR(VLOOKUP(Y1019,【参考】数式用!$A$3:$B$58, 2, FALSE), "")</f>
        <v/>
      </c>
      <c r="AA1019" s="159"/>
      <c r="AC1019" s="129" t="e">
        <f>VLOOKUP(Y1019,【参考】数式用!$A$3:$O$58,15,FALSE)</f>
        <v>#N/A</v>
      </c>
    </row>
    <row r="1020" spans="1:29" ht="33.950000000000003" customHeight="1">
      <c r="A1020" s="133"/>
      <c r="B1020" s="486">
        <f t="shared" si="15"/>
        <v>976</v>
      </c>
      <c r="C1020" s="509"/>
      <c r="D1020" s="510"/>
      <c r="E1020" s="510"/>
      <c r="F1020" s="510"/>
      <c r="G1020" s="510"/>
      <c r="H1020" s="510"/>
      <c r="I1020" s="510"/>
      <c r="J1020" s="510"/>
      <c r="K1020" s="510"/>
      <c r="L1020" s="511"/>
      <c r="M1020" s="512"/>
      <c r="N1020" s="513"/>
      <c r="O1020" s="513"/>
      <c r="P1020" s="513"/>
      <c r="Q1020" s="514"/>
      <c r="R1020" s="515"/>
      <c r="S1020" s="515"/>
      <c r="T1020" s="515"/>
      <c r="U1020" s="515"/>
      <c r="V1020" s="515"/>
      <c r="W1020" s="418"/>
      <c r="X1020" s="419"/>
      <c r="Y1020" s="421"/>
      <c r="Z1020" s="158" t="str">
        <f>IFERROR(VLOOKUP(Y1020,【参考】数式用!$A$3:$B$58, 2, FALSE), "")</f>
        <v/>
      </c>
      <c r="AA1020" s="159"/>
      <c r="AC1020" s="129" t="e">
        <f>VLOOKUP(Y1020,【参考】数式用!$A$3:$O$58,15,FALSE)</f>
        <v>#N/A</v>
      </c>
    </row>
    <row r="1021" spans="1:29" ht="33.950000000000003" customHeight="1">
      <c r="A1021" s="133"/>
      <c r="B1021" s="486">
        <f t="shared" si="15"/>
        <v>977</v>
      </c>
      <c r="C1021" s="509"/>
      <c r="D1021" s="510"/>
      <c r="E1021" s="510"/>
      <c r="F1021" s="510"/>
      <c r="G1021" s="510"/>
      <c r="H1021" s="510"/>
      <c r="I1021" s="510"/>
      <c r="J1021" s="510"/>
      <c r="K1021" s="510"/>
      <c r="L1021" s="511"/>
      <c r="M1021" s="512"/>
      <c r="N1021" s="513"/>
      <c r="O1021" s="513"/>
      <c r="P1021" s="513"/>
      <c r="Q1021" s="514"/>
      <c r="R1021" s="515"/>
      <c r="S1021" s="515"/>
      <c r="T1021" s="515"/>
      <c r="U1021" s="515"/>
      <c r="V1021" s="515"/>
      <c r="W1021" s="418"/>
      <c r="X1021" s="419"/>
      <c r="Y1021" s="421"/>
      <c r="Z1021" s="158" t="str">
        <f>IFERROR(VLOOKUP(Y1021,【参考】数式用!$A$3:$B$58, 2, FALSE), "")</f>
        <v/>
      </c>
      <c r="AA1021" s="159"/>
      <c r="AC1021" s="129" t="e">
        <f>VLOOKUP(Y1021,【参考】数式用!$A$3:$O$58,15,FALSE)</f>
        <v>#N/A</v>
      </c>
    </row>
    <row r="1022" spans="1:29" ht="33.950000000000003" customHeight="1">
      <c r="A1022" s="133"/>
      <c r="B1022" s="486">
        <f t="shared" si="15"/>
        <v>978</v>
      </c>
      <c r="C1022" s="509"/>
      <c r="D1022" s="510"/>
      <c r="E1022" s="510"/>
      <c r="F1022" s="510"/>
      <c r="G1022" s="510"/>
      <c r="H1022" s="510"/>
      <c r="I1022" s="510"/>
      <c r="J1022" s="510"/>
      <c r="K1022" s="510"/>
      <c r="L1022" s="511"/>
      <c r="M1022" s="512"/>
      <c r="N1022" s="513"/>
      <c r="O1022" s="513"/>
      <c r="P1022" s="513"/>
      <c r="Q1022" s="514"/>
      <c r="R1022" s="515"/>
      <c r="S1022" s="515"/>
      <c r="T1022" s="515"/>
      <c r="U1022" s="515"/>
      <c r="V1022" s="515"/>
      <c r="W1022" s="418"/>
      <c r="X1022" s="419"/>
      <c r="Y1022" s="421"/>
      <c r="Z1022" s="158" t="str">
        <f>IFERROR(VLOOKUP(Y1022,【参考】数式用!$A$3:$B$58, 2, FALSE), "")</f>
        <v/>
      </c>
      <c r="AA1022" s="159"/>
      <c r="AC1022" s="129" t="e">
        <f>VLOOKUP(Y1022,【参考】数式用!$A$3:$O$58,15,FALSE)</f>
        <v>#N/A</v>
      </c>
    </row>
    <row r="1023" spans="1:29" ht="33.950000000000003" customHeight="1">
      <c r="A1023" s="133"/>
      <c r="B1023" s="486">
        <f t="shared" si="15"/>
        <v>979</v>
      </c>
      <c r="C1023" s="509"/>
      <c r="D1023" s="510"/>
      <c r="E1023" s="510"/>
      <c r="F1023" s="510"/>
      <c r="G1023" s="510"/>
      <c r="H1023" s="510"/>
      <c r="I1023" s="510"/>
      <c r="J1023" s="510"/>
      <c r="K1023" s="510"/>
      <c r="L1023" s="511"/>
      <c r="M1023" s="512"/>
      <c r="N1023" s="513"/>
      <c r="O1023" s="513"/>
      <c r="P1023" s="513"/>
      <c r="Q1023" s="514"/>
      <c r="R1023" s="515"/>
      <c r="S1023" s="515"/>
      <c r="T1023" s="515"/>
      <c r="U1023" s="515"/>
      <c r="V1023" s="515"/>
      <c r="W1023" s="418"/>
      <c r="X1023" s="419"/>
      <c r="Y1023" s="421"/>
      <c r="Z1023" s="158" t="str">
        <f>IFERROR(VLOOKUP(Y1023,【参考】数式用!$A$3:$B$58, 2, FALSE), "")</f>
        <v/>
      </c>
      <c r="AA1023" s="159"/>
      <c r="AC1023" s="129" t="e">
        <f>VLOOKUP(Y1023,【参考】数式用!$A$3:$O$58,15,FALSE)</f>
        <v>#N/A</v>
      </c>
    </row>
    <row r="1024" spans="1:29" ht="33.950000000000003" customHeight="1">
      <c r="A1024" s="133"/>
      <c r="B1024" s="486">
        <f t="shared" si="15"/>
        <v>980</v>
      </c>
      <c r="C1024" s="509"/>
      <c r="D1024" s="510"/>
      <c r="E1024" s="510"/>
      <c r="F1024" s="510"/>
      <c r="G1024" s="510"/>
      <c r="H1024" s="510"/>
      <c r="I1024" s="510"/>
      <c r="J1024" s="510"/>
      <c r="K1024" s="510"/>
      <c r="L1024" s="511"/>
      <c r="M1024" s="512"/>
      <c r="N1024" s="513"/>
      <c r="O1024" s="513"/>
      <c r="P1024" s="513"/>
      <c r="Q1024" s="514"/>
      <c r="R1024" s="515"/>
      <c r="S1024" s="515"/>
      <c r="T1024" s="515"/>
      <c r="U1024" s="515"/>
      <c r="V1024" s="515"/>
      <c r="W1024" s="418"/>
      <c r="X1024" s="419"/>
      <c r="Y1024" s="421"/>
      <c r="Z1024" s="158" t="str">
        <f>IFERROR(VLOOKUP(Y1024,【参考】数式用!$A$3:$B$58, 2, FALSE), "")</f>
        <v/>
      </c>
      <c r="AA1024" s="159"/>
      <c r="AC1024" s="129" t="e">
        <f>VLOOKUP(Y1024,【参考】数式用!$A$3:$O$58,15,FALSE)</f>
        <v>#N/A</v>
      </c>
    </row>
    <row r="1025" spans="1:29" ht="33.950000000000003" customHeight="1">
      <c r="A1025" s="133"/>
      <c r="B1025" s="486">
        <f t="shared" si="15"/>
        <v>981</v>
      </c>
      <c r="C1025" s="509"/>
      <c r="D1025" s="510"/>
      <c r="E1025" s="510"/>
      <c r="F1025" s="510"/>
      <c r="G1025" s="510"/>
      <c r="H1025" s="510"/>
      <c r="I1025" s="510"/>
      <c r="J1025" s="510"/>
      <c r="K1025" s="510"/>
      <c r="L1025" s="511"/>
      <c r="M1025" s="512"/>
      <c r="N1025" s="513"/>
      <c r="O1025" s="513"/>
      <c r="P1025" s="513"/>
      <c r="Q1025" s="514"/>
      <c r="R1025" s="515"/>
      <c r="S1025" s="515"/>
      <c r="T1025" s="515"/>
      <c r="U1025" s="515"/>
      <c r="V1025" s="515"/>
      <c r="W1025" s="418"/>
      <c r="X1025" s="419"/>
      <c r="Y1025" s="421"/>
      <c r="Z1025" s="158" t="str">
        <f>IFERROR(VLOOKUP(Y1025,【参考】数式用!$A$3:$B$58, 2, FALSE), "")</f>
        <v/>
      </c>
      <c r="AA1025" s="159"/>
      <c r="AC1025" s="129" t="e">
        <f>VLOOKUP(Y1025,【参考】数式用!$A$3:$O$58,15,FALSE)</f>
        <v>#N/A</v>
      </c>
    </row>
    <row r="1026" spans="1:29" ht="33.950000000000003" customHeight="1">
      <c r="A1026" s="133"/>
      <c r="B1026" s="486">
        <f t="shared" si="15"/>
        <v>982</v>
      </c>
      <c r="C1026" s="509"/>
      <c r="D1026" s="510"/>
      <c r="E1026" s="510"/>
      <c r="F1026" s="510"/>
      <c r="G1026" s="510"/>
      <c r="H1026" s="510"/>
      <c r="I1026" s="510"/>
      <c r="J1026" s="510"/>
      <c r="K1026" s="510"/>
      <c r="L1026" s="511"/>
      <c r="M1026" s="512"/>
      <c r="N1026" s="513"/>
      <c r="O1026" s="513"/>
      <c r="P1026" s="513"/>
      <c r="Q1026" s="514"/>
      <c r="R1026" s="515"/>
      <c r="S1026" s="515"/>
      <c r="T1026" s="515"/>
      <c r="U1026" s="515"/>
      <c r="V1026" s="515"/>
      <c r="W1026" s="418"/>
      <c r="X1026" s="419"/>
      <c r="Y1026" s="421"/>
      <c r="Z1026" s="158" t="str">
        <f>IFERROR(VLOOKUP(Y1026,【参考】数式用!$A$3:$B$58, 2, FALSE), "")</f>
        <v/>
      </c>
      <c r="AA1026" s="159"/>
      <c r="AC1026" s="129" t="e">
        <f>VLOOKUP(Y1026,【参考】数式用!$A$3:$O$58,15,FALSE)</f>
        <v>#N/A</v>
      </c>
    </row>
    <row r="1027" spans="1:29" ht="33.950000000000003" customHeight="1">
      <c r="A1027" s="133"/>
      <c r="B1027" s="486">
        <f t="shared" si="15"/>
        <v>983</v>
      </c>
      <c r="C1027" s="509"/>
      <c r="D1027" s="510"/>
      <c r="E1027" s="510"/>
      <c r="F1027" s="510"/>
      <c r="G1027" s="510"/>
      <c r="H1027" s="510"/>
      <c r="I1027" s="510"/>
      <c r="J1027" s="510"/>
      <c r="K1027" s="510"/>
      <c r="L1027" s="511"/>
      <c r="M1027" s="512"/>
      <c r="N1027" s="513"/>
      <c r="O1027" s="513"/>
      <c r="P1027" s="513"/>
      <c r="Q1027" s="514"/>
      <c r="R1027" s="515"/>
      <c r="S1027" s="515"/>
      <c r="T1027" s="515"/>
      <c r="U1027" s="515"/>
      <c r="V1027" s="515"/>
      <c r="W1027" s="418"/>
      <c r="X1027" s="419"/>
      <c r="Y1027" s="421"/>
      <c r="Z1027" s="158" t="str">
        <f>IFERROR(VLOOKUP(Y1027,【参考】数式用!$A$3:$B$58, 2, FALSE), "")</f>
        <v/>
      </c>
      <c r="AA1027" s="159"/>
      <c r="AC1027" s="129" t="e">
        <f>VLOOKUP(Y1027,【参考】数式用!$A$3:$O$58,15,FALSE)</f>
        <v>#N/A</v>
      </c>
    </row>
    <row r="1028" spans="1:29" ht="33.950000000000003" customHeight="1">
      <c r="A1028" s="133"/>
      <c r="B1028" s="486">
        <f t="shared" si="15"/>
        <v>984</v>
      </c>
      <c r="C1028" s="509"/>
      <c r="D1028" s="510"/>
      <c r="E1028" s="510"/>
      <c r="F1028" s="510"/>
      <c r="G1028" s="510"/>
      <c r="H1028" s="510"/>
      <c r="I1028" s="510"/>
      <c r="J1028" s="510"/>
      <c r="K1028" s="510"/>
      <c r="L1028" s="511"/>
      <c r="M1028" s="512"/>
      <c r="N1028" s="513"/>
      <c r="O1028" s="513"/>
      <c r="P1028" s="513"/>
      <c r="Q1028" s="514"/>
      <c r="R1028" s="515"/>
      <c r="S1028" s="515"/>
      <c r="T1028" s="515"/>
      <c r="U1028" s="515"/>
      <c r="V1028" s="515"/>
      <c r="W1028" s="418"/>
      <c r="X1028" s="419"/>
      <c r="Y1028" s="421"/>
      <c r="Z1028" s="158" t="str">
        <f>IFERROR(VLOOKUP(Y1028,【参考】数式用!$A$3:$B$58, 2, FALSE), "")</f>
        <v/>
      </c>
      <c r="AA1028" s="159"/>
      <c r="AC1028" s="129" t="e">
        <f>VLOOKUP(Y1028,【参考】数式用!$A$3:$O$58,15,FALSE)</f>
        <v>#N/A</v>
      </c>
    </row>
    <row r="1029" spans="1:29" ht="33.950000000000003" customHeight="1">
      <c r="A1029" s="133"/>
      <c r="B1029" s="486">
        <f t="shared" si="15"/>
        <v>985</v>
      </c>
      <c r="C1029" s="509"/>
      <c r="D1029" s="510"/>
      <c r="E1029" s="510"/>
      <c r="F1029" s="510"/>
      <c r="G1029" s="510"/>
      <c r="H1029" s="510"/>
      <c r="I1029" s="510"/>
      <c r="J1029" s="510"/>
      <c r="K1029" s="510"/>
      <c r="L1029" s="511"/>
      <c r="M1029" s="512"/>
      <c r="N1029" s="513"/>
      <c r="O1029" s="513"/>
      <c r="P1029" s="513"/>
      <c r="Q1029" s="514"/>
      <c r="R1029" s="515"/>
      <c r="S1029" s="515"/>
      <c r="T1029" s="515"/>
      <c r="U1029" s="515"/>
      <c r="V1029" s="515"/>
      <c r="W1029" s="418"/>
      <c r="X1029" s="419"/>
      <c r="Y1029" s="421"/>
      <c r="Z1029" s="158" t="str">
        <f>IFERROR(VLOOKUP(Y1029,【参考】数式用!$A$3:$B$58, 2, FALSE), "")</f>
        <v/>
      </c>
      <c r="AA1029" s="159"/>
      <c r="AC1029" s="129" t="e">
        <f>VLOOKUP(Y1029,【参考】数式用!$A$3:$O$58,15,FALSE)</f>
        <v>#N/A</v>
      </c>
    </row>
    <row r="1030" spans="1:29" ht="33.950000000000003" customHeight="1">
      <c r="A1030" s="133"/>
      <c r="B1030" s="486">
        <f t="shared" si="15"/>
        <v>986</v>
      </c>
      <c r="C1030" s="509"/>
      <c r="D1030" s="510"/>
      <c r="E1030" s="510"/>
      <c r="F1030" s="510"/>
      <c r="G1030" s="510"/>
      <c r="H1030" s="510"/>
      <c r="I1030" s="510"/>
      <c r="J1030" s="510"/>
      <c r="K1030" s="510"/>
      <c r="L1030" s="511"/>
      <c r="M1030" s="512"/>
      <c r="N1030" s="513"/>
      <c r="O1030" s="513"/>
      <c r="P1030" s="513"/>
      <c r="Q1030" s="514"/>
      <c r="R1030" s="515"/>
      <c r="S1030" s="515"/>
      <c r="T1030" s="515"/>
      <c r="U1030" s="515"/>
      <c r="V1030" s="515"/>
      <c r="W1030" s="418"/>
      <c r="X1030" s="419"/>
      <c r="Y1030" s="421"/>
      <c r="Z1030" s="158" t="str">
        <f>IFERROR(VLOOKUP(Y1030,【参考】数式用!$A$3:$B$58, 2, FALSE), "")</f>
        <v/>
      </c>
      <c r="AA1030" s="159"/>
      <c r="AC1030" s="129" t="e">
        <f>VLOOKUP(Y1030,【参考】数式用!$A$3:$O$58,15,FALSE)</f>
        <v>#N/A</v>
      </c>
    </row>
    <row r="1031" spans="1:29" ht="33.950000000000003" customHeight="1">
      <c r="A1031" s="133"/>
      <c r="B1031" s="486">
        <f t="shared" si="15"/>
        <v>987</v>
      </c>
      <c r="C1031" s="509"/>
      <c r="D1031" s="510"/>
      <c r="E1031" s="510"/>
      <c r="F1031" s="510"/>
      <c r="G1031" s="510"/>
      <c r="H1031" s="510"/>
      <c r="I1031" s="510"/>
      <c r="J1031" s="510"/>
      <c r="K1031" s="510"/>
      <c r="L1031" s="511"/>
      <c r="M1031" s="512"/>
      <c r="N1031" s="513"/>
      <c r="O1031" s="513"/>
      <c r="P1031" s="513"/>
      <c r="Q1031" s="514"/>
      <c r="R1031" s="515"/>
      <c r="S1031" s="515"/>
      <c r="T1031" s="515"/>
      <c r="U1031" s="515"/>
      <c r="V1031" s="515"/>
      <c r="W1031" s="418"/>
      <c r="X1031" s="419"/>
      <c r="Y1031" s="421"/>
      <c r="Z1031" s="158" t="str">
        <f>IFERROR(VLOOKUP(Y1031,【参考】数式用!$A$3:$B$58, 2, FALSE), "")</f>
        <v/>
      </c>
      <c r="AA1031" s="159"/>
      <c r="AC1031" s="129" t="e">
        <f>VLOOKUP(Y1031,【参考】数式用!$A$3:$O$58,15,FALSE)</f>
        <v>#N/A</v>
      </c>
    </row>
    <row r="1032" spans="1:29" ht="33.950000000000003" customHeight="1">
      <c r="A1032" s="133"/>
      <c r="B1032" s="486">
        <f t="shared" si="15"/>
        <v>988</v>
      </c>
      <c r="C1032" s="509"/>
      <c r="D1032" s="510"/>
      <c r="E1032" s="510"/>
      <c r="F1032" s="510"/>
      <c r="G1032" s="510"/>
      <c r="H1032" s="510"/>
      <c r="I1032" s="510"/>
      <c r="J1032" s="510"/>
      <c r="K1032" s="510"/>
      <c r="L1032" s="511"/>
      <c r="M1032" s="512"/>
      <c r="N1032" s="513"/>
      <c r="O1032" s="513"/>
      <c r="P1032" s="513"/>
      <c r="Q1032" s="514"/>
      <c r="R1032" s="515"/>
      <c r="S1032" s="515"/>
      <c r="T1032" s="515"/>
      <c r="U1032" s="515"/>
      <c r="V1032" s="515"/>
      <c r="W1032" s="418"/>
      <c r="X1032" s="419"/>
      <c r="Y1032" s="421"/>
      <c r="Z1032" s="158" t="str">
        <f>IFERROR(VLOOKUP(Y1032,【参考】数式用!$A$3:$B$58, 2, FALSE), "")</f>
        <v/>
      </c>
      <c r="AA1032" s="159"/>
      <c r="AC1032" s="129" t="e">
        <f>VLOOKUP(Y1032,【参考】数式用!$A$3:$O$58,15,FALSE)</f>
        <v>#N/A</v>
      </c>
    </row>
    <row r="1033" spans="1:29" ht="33.950000000000003" customHeight="1">
      <c r="A1033" s="133"/>
      <c r="B1033" s="486">
        <f t="shared" si="15"/>
        <v>989</v>
      </c>
      <c r="C1033" s="509"/>
      <c r="D1033" s="510"/>
      <c r="E1033" s="510"/>
      <c r="F1033" s="510"/>
      <c r="G1033" s="510"/>
      <c r="H1033" s="510"/>
      <c r="I1033" s="510"/>
      <c r="J1033" s="510"/>
      <c r="K1033" s="510"/>
      <c r="L1033" s="511"/>
      <c r="M1033" s="512"/>
      <c r="N1033" s="513"/>
      <c r="O1033" s="513"/>
      <c r="P1033" s="513"/>
      <c r="Q1033" s="514"/>
      <c r="R1033" s="515"/>
      <c r="S1033" s="515"/>
      <c r="T1033" s="515"/>
      <c r="U1033" s="515"/>
      <c r="V1033" s="515"/>
      <c r="W1033" s="418"/>
      <c r="X1033" s="419"/>
      <c r="Y1033" s="421"/>
      <c r="Z1033" s="158" t="str">
        <f>IFERROR(VLOOKUP(Y1033,【参考】数式用!$A$3:$B$58, 2, FALSE), "")</f>
        <v/>
      </c>
      <c r="AA1033" s="159"/>
      <c r="AC1033" s="129" t="e">
        <f>VLOOKUP(Y1033,【参考】数式用!$A$3:$O$58,15,FALSE)</f>
        <v>#N/A</v>
      </c>
    </row>
    <row r="1034" spans="1:29" ht="33.950000000000003" customHeight="1">
      <c r="A1034" s="133"/>
      <c r="B1034" s="486">
        <f t="shared" si="15"/>
        <v>990</v>
      </c>
      <c r="C1034" s="509"/>
      <c r="D1034" s="510"/>
      <c r="E1034" s="510"/>
      <c r="F1034" s="510"/>
      <c r="G1034" s="510"/>
      <c r="H1034" s="510"/>
      <c r="I1034" s="510"/>
      <c r="J1034" s="510"/>
      <c r="K1034" s="510"/>
      <c r="L1034" s="511"/>
      <c r="M1034" s="512"/>
      <c r="N1034" s="513"/>
      <c r="O1034" s="513"/>
      <c r="P1034" s="513"/>
      <c r="Q1034" s="514"/>
      <c r="R1034" s="515"/>
      <c r="S1034" s="515"/>
      <c r="T1034" s="515"/>
      <c r="U1034" s="515"/>
      <c r="V1034" s="515"/>
      <c r="W1034" s="418"/>
      <c r="X1034" s="419"/>
      <c r="Y1034" s="421"/>
      <c r="Z1034" s="158" t="str">
        <f>IFERROR(VLOOKUP(Y1034,【参考】数式用!$A$3:$B$58, 2, FALSE), "")</f>
        <v/>
      </c>
      <c r="AA1034" s="159"/>
      <c r="AC1034" s="129" t="e">
        <f>VLOOKUP(Y1034,【参考】数式用!$A$3:$O$58,15,FALSE)</f>
        <v>#N/A</v>
      </c>
    </row>
    <row r="1035" spans="1:29" ht="33.950000000000003" customHeight="1">
      <c r="A1035" s="133"/>
      <c r="B1035" s="486">
        <f t="shared" si="15"/>
        <v>991</v>
      </c>
      <c r="C1035" s="509"/>
      <c r="D1035" s="510"/>
      <c r="E1035" s="510"/>
      <c r="F1035" s="510"/>
      <c r="G1035" s="510"/>
      <c r="H1035" s="510"/>
      <c r="I1035" s="510"/>
      <c r="J1035" s="510"/>
      <c r="K1035" s="510"/>
      <c r="L1035" s="511"/>
      <c r="M1035" s="512"/>
      <c r="N1035" s="513"/>
      <c r="O1035" s="513"/>
      <c r="P1035" s="513"/>
      <c r="Q1035" s="514"/>
      <c r="R1035" s="515"/>
      <c r="S1035" s="515"/>
      <c r="T1035" s="515"/>
      <c r="U1035" s="515"/>
      <c r="V1035" s="515"/>
      <c r="W1035" s="418"/>
      <c r="X1035" s="419"/>
      <c r="Y1035" s="421"/>
      <c r="Z1035" s="158" t="str">
        <f>IFERROR(VLOOKUP(Y1035,【参考】数式用!$A$3:$B$58, 2, FALSE), "")</f>
        <v/>
      </c>
      <c r="AA1035" s="159"/>
      <c r="AC1035" s="129" t="e">
        <f>VLOOKUP(Y1035,【参考】数式用!$A$3:$O$58,15,FALSE)</f>
        <v>#N/A</v>
      </c>
    </row>
    <row r="1036" spans="1:29" ht="33.950000000000003" customHeight="1">
      <c r="A1036" s="133"/>
      <c r="B1036" s="486">
        <f t="shared" si="15"/>
        <v>992</v>
      </c>
      <c r="C1036" s="509"/>
      <c r="D1036" s="510"/>
      <c r="E1036" s="510"/>
      <c r="F1036" s="510"/>
      <c r="G1036" s="510"/>
      <c r="H1036" s="510"/>
      <c r="I1036" s="510"/>
      <c r="J1036" s="510"/>
      <c r="K1036" s="510"/>
      <c r="L1036" s="511"/>
      <c r="M1036" s="512"/>
      <c r="N1036" s="513"/>
      <c r="O1036" s="513"/>
      <c r="P1036" s="513"/>
      <c r="Q1036" s="514"/>
      <c r="R1036" s="515"/>
      <c r="S1036" s="515"/>
      <c r="T1036" s="515"/>
      <c r="U1036" s="515"/>
      <c r="V1036" s="515"/>
      <c r="W1036" s="418"/>
      <c r="X1036" s="419"/>
      <c r="Y1036" s="421"/>
      <c r="Z1036" s="158" t="str">
        <f>IFERROR(VLOOKUP(Y1036,【参考】数式用!$A$3:$B$58, 2, FALSE), "")</f>
        <v/>
      </c>
      <c r="AA1036" s="159"/>
      <c r="AC1036" s="129" t="e">
        <f>VLOOKUP(Y1036,【参考】数式用!$A$3:$O$58,15,FALSE)</f>
        <v>#N/A</v>
      </c>
    </row>
    <row r="1037" spans="1:29" ht="33.950000000000003" customHeight="1">
      <c r="A1037" s="133"/>
      <c r="B1037" s="486">
        <f t="shared" si="15"/>
        <v>993</v>
      </c>
      <c r="C1037" s="509"/>
      <c r="D1037" s="510"/>
      <c r="E1037" s="510"/>
      <c r="F1037" s="510"/>
      <c r="G1037" s="510"/>
      <c r="H1037" s="510"/>
      <c r="I1037" s="510"/>
      <c r="J1037" s="510"/>
      <c r="K1037" s="510"/>
      <c r="L1037" s="511"/>
      <c r="M1037" s="512"/>
      <c r="N1037" s="513"/>
      <c r="O1037" s="513"/>
      <c r="P1037" s="513"/>
      <c r="Q1037" s="514"/>
      <c r="R1037" s="515"/>
      <c r="S1037" s="515"/>
      <c r="T1037" s="515"/>
      <c r="U1037" s="515"/>
      <c r="V1037" s="515"/>
      <c r="W1037" s="418"/>
      <c r="X1037" s="419"/>
      <c r="Y1037" s="421"/>
      <c r="Z1037" s="158" t="str">
        <f>IFERROR(VLOOKUP(Y1037,【参考】数式用!$A$3:$B$58, 2, FALSE), "")</f>
        <v/>
      </c>
      <c r="AA1037" s="159"/>
      <c r="AC1037" s="129" t="e">
        <f>VLOOKUP(Y1037,【参考】数式用!$A$3:$O$58,15,FALSE)</f>
        <v>#N/A</v>
      </c>
    </row>
    <row r="1038" spans="1:29" ht="33.950000000000003" customHeight="1">
      <c r="A1038" s="133"/>
      <c r="B1038" s="486">
        <f t="shared" si="15"/>
        <v>994</v>
      </c>
      <c r="C1038" s="509"/>
      <c r="D1038" s="510"/>
      <c r="E1038" s="510"/>
      <c r="F1038" s="510"/>
      <c r="G1038" s="510"/>
      <c r="H1038" s="510"/>
      <c r="I1038" s="510"/>
      <c r="J1038" s="510"/>
      <c r="K1038" s="510"/>
      <c r="L1038" s="511"/>
      <c r="M1038" s="512"/>
      <c r="N1038" s="513"/>
      <c r="O1038" s="513"/>
      <c r="P1038" s="513"/>
      <c r="Q1038" s="514"/>
      <c r="R1038" s="515"/>
      <c r="S1038" s="515"/>
      <c r="T1038" s="515"/>
      <c r="U1038" s="515"/>
      <c r="V1038" s="515"/>
      <c r="W1038" s="418"/>
      <c r="X1038" s="419"/>
      <c r="Y1038" s="421"/>
      <c r="Z1038" s="158" t="str">
        <f>IFERROR(VLOOKUP(Y1038,【参考】数式用!$A$3:$B$58, 2, FALSE), "")</f>
        <v/>
      </c>
      <c r="AA1038" s="159"/>
      <c r="AC1038" s="129" t="e">
        <f>VLOOKUP(Y1038,【参考】数式用!$A$3:$O$58,15,FALSE)</f>
        <v>#N/A</v>
      </c>
    </row>
    <row r="1039" spans="1:29" ht="33.950000000000003" customHeight="1">
      <c r="A1039" s="133"/>
      <c r="B1039" s="486">
        <f t="shared" si="15"/>
        <v>995</v>
      </c>
      <c r="C1039" s="509"/>
      <c r="D1039" s="510"/>
      <c r="E1039" s="510"/>
      <c r="F1039" s="510"/>
      <c r="G1039" s="510"/>
      <c r="H1039" s="510"/>
      <c r="I1039" s="510"/>
      <c r="J1039" s="510"/>
      <c r="K1039" s="510"/>
      <c r="L1039" s="511"/>
      <c r="M1039" s="512"/>
      <c r="N1039" s="513"/>
      <c r="O1039" s="513"/>
      <c r="P1039" s="513"/>
      <c r="Q1039" s="514"/>
      <c r="R1039" s="515"/>
      <c r="S1039" s="515"/>
      <c r="T1039" s="515"/>
      <c r="U1039" s="515"/>
      <c r="V1039" s="515"/>
      <c r="W1039" s="418"/>
      <c r="X1039" s="419"/>
      <c r="Y1039" s="421"/>
      <c r="Z1039" s="158" t="str">
        <f>IFERROR(VLOOKUP(Y1039,【参考】数式用!$A$3:$B$58, 2, FALSE), "")</f>
        <v/>
      </c>
      <c r="AA1039" s="159"/>
      <c r="AC1039" s="129" t="e">
        <f>VLOOKUP(Y1039,【参考】数式用!$A$3:$O$58,15,FALSE)</f>
        <v>#N/A</v>
      </c>
    </row>
    <row r="1040" spans="1:29" ht="33.950000000000003" customHeight="1">
      <c r="A1040" s="133"/>
      <c r="B1040" s="486">
        <f t="shared" si="15"/>
        <v>996</v>
      </c>
      <c r="C1040" s="509"/>
      <c r="D1040" s="510"/>
      <c r="E1040" s="510"/>
      <c r="F1040" s="510"/>
      <c r="G1040" s="510"/>
      <c r="H1040" s="510"/>
      <c r="I1040" s="510"/>
      <c r="J1040" s="510"/>
      <c r="K1040" s="510"/>
      <c r="L1040" s="511"/>
      <c r="M1040" s="512"/>
      <c r="N1040" s="513"/>
      <c r="O1040" s="513"/>
      <c r="P1040" s="513"/>
      <c r="Q1040" s="514"/>
      <c r="R1040" s="515"/>
      <c r="S1040" s="515"/>
      <c r="T1040" s="515"/>
      <c r="U1040" s="515"/>
      <c r="V1040" s="515"/>
      <c r="W1040" s="418"/>
      <c r="X1040" s="419"/>
      <c r="Y1040" s="421"/>
      <c r="Z1040" s="158" t="str">
        <f>IFERROR(VLOOKUP(Y1040,【参考】数式用!$A$3:$B$58, 2, FALSE), "")</f>
        <v/>
      </c>
      <c r="AA1040" s="159"/>
      <c r="AC1040" s="129" t="e">
        <f>VLOOKUP(Y1040,【参考】数式用!$A$3:$O$58,15,FALSE)</f>
        <v>#N/A</v>
      </c>
    </row>
    <row r="1041" spans="1:29" ht="33.950000000000003" customHeight="1">
      <c r="A1041" s="133"/>
      <c r="B1041" s="486">
        <f t="shared" si="15"/>
        <v>997</v>
      </c>
      <c r="C1041" s="509"/>
      <c r="D1041" s="510"/>
      <c r="E1041" s="510"/>
      <c r="F1041" s="510"/>
      <c r="G1041" s="510"/>
      <c r="H1041" s="510"/>
      <c r="I1041" s="510"/>
      <c r="J1041" s="510"/>
      <c r="K1041" s="510"/>
      <c r="L1041" s="511"/>
      <c r="M1041" s="512"/>
      <c r="N1041" s="513"/>
      <c r="O1041" s="513"/>
      <c r="P1041" s="513"/>
      <c r="Q1041" s="514"/>
      <c r="R1041" s="515"/>
      <c r="S1041" s="515"/>
      <c r="T1041" s="515"/>
      <c r="U1041" s="515"/>
      <c r="V1041" s="515"/>
      <c r="W1041" s="418"/>
      <c r="X1041" s="419"/>
      <c r="Y1041" s="421"/>
      <c r="Z1041" s="158" t="str">
        <f>IFERROR(VLOOKUP(Y1041,【参考】数式用!$A$3:$B$58, 2, FALSE), "")</f>
        <v/>
      </c>
      <c r="AA1041" s="159"/>
      <c r="AC1041" s="129" t="e">
        <f>VLOOKUP(Y1041,【参考】数式用!$A$3:$O$58,15,FALSE)</f>
        <v>#N/A</v>
      </c>
    </row>
    <row r="1042" spans="1:29" ht="33.950000000000003" customHeight="1">
      <c r="A1042" s="133"/>
      <c r="B1042" s="486">
        <f t="shared" si="15"/>
        <v>998</v>
      </c>
      <c r="C1042" s="509"/>
      <c r="D1042" s="510"/>
      <c r="E1042" s="510"/>
      <c r="F1042" s="510"/>
      <c r="G1042" s="510"/>
      <c r="H1042" s="510"/>
      <c r="I1042" s="510"/>
      <c r="J1042" s="510"/>
      <c r="K1042" s="510"/>
      <c r="L1042" s="511"/>
      <c r="M1042" s="512"/>
      <c r="N1042" s="513"/>
      <c r="O1042" s="513"/>
      <c r="P1042" s="513"/>
      <c r="Q1042" s="514"/>
      <c r="R1042" s="515"/>
      <c r="S1042" s="515"/>
      <c r="T1042" s="515"/>
      <c r="U1042" s="515"/>
      <c r="V1042" s="515"/>
      <c r="W1042" s="418"/>
      <c r="X1042" s="419"/>
      <c r="Y1042" s="421"/>
      <c r="Z1042" s="158" t="str">
        <f>IFERROR(VLOOKUP(Y1042,【参考】数式用!$A$3:$B$58, 2, FALSE), "")</f>
        <v/>
      </c>
      <c r="AA1042" s="159"/>
      <c r="AC1042" s="129" t="e">
        <f>VLOOKUP(Y1042,【参考】数式用!$A$3:$O$58,15,FALSE)</f>
        <v>#N/A</v>
      </c>
    </row>
    <row r="1043" spans="1:29" ht="33.950000000000003" customHeight="1">
      <c r="A1043" s="133"/>
      <c r="B1043" s="486">
        <f t="shared" si="15"/>
        <v>999</v>
      </c>
      <c r="C1043" s="509"/>
      <c r="D1043" s="510"/>
      <c r="E1043" s="510"/>
      <c r="F1043" s="510"/>
      <c r="G1043" s="510"/>
      <c r="H1043" s="510"/>
      <c r="I1043" s="510"/>
      <c r="J1043" s="510"/>
      <c r="K1043" s="510"/>
      <c r="L1043" s="511"/>
      <c r="M1043" s="512"/>
      <c r="N1043" s="513"/>
      <c r="O1043" s="513"/>
      <c r="P1043" s="513"/>
      <c r="Q1043" s="514"/>
      <c r="R1043" s="515"/>
      <c r="S1043" s="515"/>
      <c r="T1043" s="515"/>
      <c r="U1043" s="515"/>
      <c r="V1043" s="515"/>
      <c r="W1043" s="418"/>
      <c r="X1043" s="419"/>
      <c r="Y1043" s="421"/>
      <c r="Z1043" s="158" t="str">
        <f>IFERROR(VLOOKUP(Y1043,【参考】数式用!$A$3:$B$58, 2, FALSE), "")</f>
        <v/>
      </c>
      <c r="AA1043" s="159"/>
      <c r="AC1043" s="129" t="e">
        <f>VLOOKUP(Y1043,【参考】数式用!$A$3:$O$58,15,FALSE)</f>
        <v>#N/A</v>
      </c>
    </row>
    <row r="1044" spans="1:29" ht="33.950000000000003" customHeight="1">
      <c r="A1044" s="133"/>
      <c r="B1044" s="486">
        <f t="shared" si="15"/>
        <v>1000</v>
      </c>
      <c r="C1044" s="509"/>
      <c r="D1044" s="510"/>
      <c r="E1044" s="510"/>
      <c r="F1044" s="510"/>
      <c r="G1044" s="510"/>
      <c r="H1044" s="510"/>
      <c r="I1044" s="510"/>
      <c r="J1044" s="510"/>
      <c r="K1044" s="510"/>
      <c r="L1044" s="511"/>
      <c r="M1044" s="512"/>
      <c r="N1044" s="513"/>
      <c r="O1044" s="513"/>
      <c r="P1044" s="513"/>
      <c r="Q1044" s="514"/>
      <c r="R1044" s="515"/>
      <c r="S1044" s="515"/>
      <c r="T1044" s="515"/>
      <c r="U1044" s="515"/>
      <c r="V1044" s="515"/>
      <c r="W1044" s="418"/>
      <c r="X1044" s="419"/>
      <c r="Y1044" s="421"/>
      <c r="Z1044" s="158" t="str">
        <f>IFERROR(VLOOKUP(Y1044,【参考】数式用!$A$3:$B$58, 2, FALSE), "")</f>
        <v/>
      </c>
      <c r="AA1044" s="159"/>
      <c r="AC1044" s="129" t="e">
        <f>VLOOKUP(Y1044,【参考】数式用!$A$3:$O$58,15,FALSE)</f>
        <v>#N/A</v>
      </c>
    </row>
    <row r="1045" spans="1:29" ht="33.950000000000003" customHeight="1">
      <c r="A1045" s="133"/>
      <c r="B1045" s="486">
        <f t="shared" si="15"/>
        <v>1001</v>
      </c>
      <c r="C1045" s="509"/>
      <c r="D1045" s="510"/>
      <c r="E1045" s="510"/>
      <c r="F1045" s="510"/>
      <c r="G1045" s="510"/>
      <c r="H1045" s="510"/>
      <c r="I1045" s="510"/>
      <c r="J1045" s="510"/>
      <c r="K1045" s="510"/>
      <c r="L1045" s="511"/>
      <c r="M1045" s="512"/>
      <c r="N1045" s="513"/>
      <c r="O1045" s="513"/>
      <c r="P1045" s="513"/>
      <c r="Q1045" s="514"/>
      <c r="R1045" s="515"/>
      <c r="S1045" s="515"/>
      <c r="T1045" s="515"/>
      <c r="U1045" s="515"/>
      <c r="V1045" s="515"/>
      <c r="W1045" s="418"/>
      <c r="X1045" s="419"/>
      <c r="Y1045" s="421"/>
      <c r="Z1045" s="158" t="str">
        <f>IFERROR(VLOOKUP(Y1045,【参考】数式用!$A$3:$B$58, 2, FALSE), "")</f>
        <v/>
      </c>
      <c r="AA1045" s="159"/>
      <c r="AC1045" s="129" t="e">
        <f>VLOOKUP(Y1045,【参考】数式用!$A$3:$O$58,15,FALSE)</f>
        <v>#N/A</v>
      </c>
    </row>
    <row r="1046" spans="1:29" ht="33.950000000000003" customHeight="1">
      <c r="A1046" s="133"/>
      <c r="B1046" s="486">
        <f t="shared" si="15"/>
        <v>1002</v>
      </c>
      <c r="C1046" s="509"/>
      <c r="D1046" s="510"/>
      <c r="E1046" s="510"/>
      <c r="F1046" s="510"/>
      <c r="G1046" s="510"/>
      <c r="H1046" s="510"/>
      <c r="I1046" s="510"/>
      <c r="J1046" s="510"/>
      <c r="K1046" s="510"/>
      <c r="L1046" s="511"/>
      <c r="M1046" s="512"/>
      <c r="N1046" s="513"/>
      <c r="O1046" s="513"/>
      <c r="P1046" s="513"/>
      <c r="Q1046" s="514"/>
      <c r="R1046" s="515"/>
      <c r="S1046" s="515"/>
      <c r="T1046" s="515"/>
      <c r="U1046" s="515"/>
      <c r="V1046" s="515"/>
      <c r="W1046" s="418"/>
      <c r="X1046" s="419"/>
      <c r="Y1046" s="421"/>
      <c r="Z1046" s="158" t="str">
        <f>IFERROR(VLOOKUP(Y1046,【参考】数式用!$A$3:$B$58, 2, FALSE), "")</f>
        <v/>
      </c>
      <c r="AA1046" s="159"/>
      <c r="AC1046" s="129" t="e">
        <f>VLOOKUP(Y1046,【参考】数式用!$A$3:$O$58,15,FALSE)</f>
        <v>#N/A</v>
      </c>
    </row>
    <row r="1047" spans="1:29" ht="33.950000000000003" customHeight="1">
      <c r="A1047" s="133"/>
      <c r="B1047" s="486">
        <f t="shared" si="15"/>
        <v>1003</v>
      </c>
      <c r="C1047" s="509"/>
      <c r="D1047" s="510"/>
      <c r="E1047" s="510"/>
      <c r="F1047" s="510"/>
      <c r="G1047" s="510"/>
      <c r="H1047" s="510"/>
      <c r="I1047" s="510"/>
      <c r="J1047" s="510"/>
      <c r="K1047" s="510"/>
      <c r="L1047" s="511"/>
      <c r="M1047" s="512"/>
      <c r="N1047" s="513"/>
      <c r="O1047" s="513"/>
      <c r="P1047" s="513"/>
      <c r="Q1047" s="514"/>
      <c r="R1047" s="515"/>
      <c r="S1047" s="515"/>
      <c r="T1047" s="515"/>
      <c r="U1047" s="515"/>
      <c r="V1047" s="515"/>
      <c r="W1047" s="418"/>
      <c r="X1047" s="419"/>
      <c r="Y1047" s="421"/>
      <c r="Z1047" s="158" t="str">
        <f>IFERROR(VLOOKUP(Y1047,【参考】数式用!$A$3:$B$58, 2, FALSE), "")</f>
        <v/>
      </c>
      <c r="AA1047" s="159"/>
      <c r="AC1047" s="129" t="e">
        <f>VLOOKUP(Y1047,【参考】数式用!$A$3:$O$58,15,FALSE)</f>
        <v>#N/A</v>
      </c>
    </row>
    <row r="1048" spans="1:29" ht="33.950000000000003" customHeight="1">
      <c r="A1048" s="133"/>
      <c r="B1048" s="486">
        <f t="shared" si="15"/>
        <v>1004</v>
      </c>
      <c r="C1048" s="509"/>
      <c r="D1048" s="510"/>
      <c r="E1048" s="510"/>
      <c r="F1048" s="510"/>
      <c r="G1048" s="510"/>
      <c r="H1048" s="510"/>
      <c r="I1048" s="510"/>
      <c r="J1048" s="510"/>
      <c r="K1048" s="510"/>
      <c r="L1048" s="511"/>
      <c r="M1048" s="512"/>
      <c r="N1048" s="513"/>
      <c r="O1048" s="513"/>
      <c r="P1048" s="513"/>
      <c r="Q1048" s="514"/>
      <c r="R1048" s="515"/>
      <c r="S1048" s="515"/>
      <c r="T1048" s="515"/>
      <c r="U1048" s="515"/>
      <c r="V1048" s="515"/>
      <c r="W1048" s="418"/>
      <c r="X1048" s="419"/>
      <c r="Y1048" s="421"/>
      <c r="Z1048" s="158" t="str">
        <f>IFERROR(VLOOKUP(Y1048,【参考】数式用!$A$3:$B$58, 2, FALSE), "")</f>
        <v/>
      </c>
      <c r="AA1048" s="159"/>
      <c r="AC1048" s="129" t="e">
        <f>VLOOKUP(Y1048,【参考】数式用!$A$3:$O$58,15,FALSE)</f>
        <v>#N/A</v>
      </c>
    </row>
    <row r="1049" spans="1:29" ht="33.950000000000003" customHeight="1">
      <c r="A1049" s="133"/>
      <c r="B1049" s="486">
        <f t="shared" si="15"/>
        <v>1005</v>
      </c>
      <c r="C1049" s="509"/>
      <c r="D1049" s="510"/>
      <c r="E1049" s="510"/>
      <c r="F1049" s="510"/>
      <c r="G1049" s="510"/>
      <c r="H1049" s="510"/>
      <c r="I1049" s="510"/>
      <c r="J1049" s="510"/>
      <c r="K1049" s="510"/>
      <c r="L1049" s="511"/>
      <c r="M1049" s="512"/>
      <c r="N1049" s="513"/>
      <c r="O1049" s="513"/>
      <c r="P1049" s="513"/>
      <c r="Q1049" s="514"/>
      <c r="R1049" s="515"/>
      <c r="S1049" s="515"/>
      <c r="T1049" s="515"/>
      <c r="U1049" s="515"/>
      <c r="V1049" s="515"/>
      <c r="W1049" s="418"/>
      <c r="X1049" s="419"/>
      <c r="Y1049" s="421"/>
      <c r="Z1049" s="158" t="str">
        <f>IFERROR(VLOOKUP(Y1049,【参考】数式用!$A$3:$B$58, 2, FALSE), "")</f>
        <v/>
      </c>
      <c r="AA1049" s="159"/>
      <c r="AC1049" s="129" t="e">
        <f>VLOOKUP(Y1049,【参考】数式用!$A$3:$O$58,15,FALSE)</f>
        <v>#N/A</v>
      </c>
    </row>
    <row r="1050" spans="1:29" ht="33.950000000000003" customHeight="1">
      <c r="A1050" s="133"/>
      <c r="B1050" s="486">
        <f t="shared" si="15"/>
        <v>1006</v>
      </c>
      <c r="C1050" s="509"/>
      <c r="D1050" s="510"/>
      <c r="E1050" s="510"/>
      <c r="F1050" s="510"/>
      <c r="G1050" s="510"/>
      <c r="H1050" s="510"/>
      <c r="I1050" s="510"/>
      <c r="J1050" s="510"/>
      <c r="K1050" s="510"/>
      <c r="L1050" s="511"/>
      <c r="M1050" s="512"/>
      <c r="N1050" s="513"/>
      <c r="O1050" s="513"/>
      <c r="P1050" s="513"/>
      <c r="Q1050" s="514"/>
      <c r="R1050" s="515"/>
      <c r="S1050" s="515"/>
      <c r="T1050" s="515"/>
      <c r="U1050" s="515"/>
      <c r="V1050" s="515"/>
      <c r="W1050" s="418"/>
      <c r="X1050" s="419"/>
      <c r="Y1050" s="421"/>
      <c r="Z1050" s="158" t="str">
        <f>IFERROR(VLOOKUP(Y1050,【参考】数式用!$A$3:$B$58, 2, FALSE), "")</f>
        <v/>
      </c>
      <c r="AA1050" s="159"/>
      <c r="AC1050" s="129" t="e">
        <f>VLOOKUP(Y1050,【参考】数式用!$A$3:$O$58,15,FALSE)</f>
        <v>#N/A</v>
      </c>
    </row>
    <row r="1051" spans="1:29" ht="33.950000000000003" customHeight="1">
      <c r="A1051" s="133"/>
      <c r="B1051" s="486">
        <f t="shared" si="15"/>
        <v>1007</v>
      </c>
      <c r="C1051" s="509"/>
      <c r="D1051" s="510"/>
      <c r="E1051" s="510"/>
      <c r="F1051" s="510"/>
      <c r="G1051" s="510"/>
      <c r="H1051" s="510"/>
      <c r="I1051" s="510"/>
      <c r="J1051" s="510"/>
      <c r="K1051" s="510"/>
      <c r="L1051" s="511"/>
      <c r="M1051" s="512"/>
      <c r="N1051" s="513"/>
      <c r="O1051" s="513"/>
      <c r="P1051" s="513"/>
      <c r="Q1051" s="514"/>
      <c r="R1051" s="515"/>
      <c r="S1051" s="515"/>
      <c r="T1051" s="515"/>
      <c r="U1051" s="515"/>
      <c r="V1051" s="515"/>
      <c r="W1051" s="418"/>
      <c r="X1051" s="419"/>
      <c r="Y1051" s="421"/>
      <c r="Z1051" s="158" t="str">
        <f>IFERROR(VLOOKUP(Y1051,【参考】数式用!$A$3:$B$58, 2, FALSE), "")</f>
        <v/>
      </c>
      <c r="AA1051" s="159"/>
      <c r="AC1051" s="129" t="e">
        <f>VLOOKUP(Y1051,【参考】数式用!$A$3:$O$58,15,FALSE)</f>
        <v>#N/A</v>
      </c>
    </row>
    <row r="1052" spans="1:29" ht="33.950000000000003" customHeight="1">
      <c r="A1052" s="133"/>
      <c r="B1052" s="486">
        <f t="shared" si="15"/>
        <v>1008</v>
      </c>
      <c r="C1052" s="509"/>
      <c r="D1052" s="510"/>
      <c r="E1052" s="510"/>
      <c r="F1052" s="510"/>
      <c r="G1052" s="510"/>
      <c r="H1052" s="510"/>
      <c r="I1052" s="510"/>
      <c r="J1052" s="510"/>
      <c r="K1052" s="510"/>
      <c r="L1052" s="511"/>
      <c r="M1052" s="512"/>
      <c r="N1052" s="513"/>
      <c r="O1052" s="513"/>
      <c r="P1052" s="513"/>
      <c r="Q1052" s="514"/>
      <c r="R1052" s="515"/>
      <c r="S1052" s="515"/>
      <c r="T1052" s="515"/>
      <c r="U1052" s="515"/>
      <c r="V1052" s="515"/>
      <c r="W1052" s="418"/>
      <c r="X1052" s="419"/>
      <c r="Y1052" s="421"/>
      <c r="Z1052" s="158" t="str">
        <f>IFERROR(VLOOKUP(Y1052,【参考】数式用!$A$3:$B$58, 2, FALSE), "")</f>
        <v/>
      </c>
      <c r="AA1052" s="159"/>
      <c r="AC1052" s="129" t="e">
        <f>VLOOKUP(Y1052,【参考】数式用!$A$3:$O$58,15,FALSE)</f>
        <v>#N/A</v>
      </c>
    </row>
    <row r="1053" spans="1:29" ht="33.950000000000003" customHeight="1">
      <c r="A1053" s="133"/>
      <c r="B1053" s="486">
        <f t="shared" si="15"/>
        <v>1009</v>
      </c>
      <c r="C1053" s="509"/>
      <c r="D1053" s="510"/>
      <c r="E1053" s="510"/>
      <c r="F1053" s="510"/>
      <c r="G1053" s="510"/>
      <c r="H1053" s="510"/>
      <c r="I1053" s="510"/>
      <c r="J1053" s="510"/>
      <c r="K1053" s="510"/>
      <c r="L1053" s="511"/>
      <c r="M1053" s="512"/>
      <c r="N1053" s="513"/>
      <c r="O1053" s="513"/>
      <c r="P1053" s="513"/>
      <c r="Q1053" s="514"/>
      <c r="R1053" s="515"/>
      <c r="S1053" s="515"/>
      <c r="T1053" s="515"/>
      <c r="U1053" s="515"/>
      <c r="V1053" s="515"/>
      <c r="W1053" s="418"/>
      <c r="X1053" s="419"/>
      <c r="Y1053" s="421"/>
      <c r="Z1053" s="158" t="str">
        <f>IFERROR(VLOOKUP(Y1053,【参考】数式用!$A$3:$B$58, 2, FALSE), "")</f>
        <v/>
      </c>
      <c r="AA1053" s="159"/>
      <c r="AC1053" s="129" t="e">
        <f>VLOOKUP(Y1053,【参考】数式用!$A$3:$O$58,15,FALSE)</f>
        <v>#N/A</v>
      </c>
    </row>
    <row r="1054" spans="1:29" ht="33.950000000000003" customHeight="1">
      <c r="A1054" s="133"/>
      <c r="B1054" s="486">
        <f t="shared" si="15"/>
        <v>1010</v>
      </c>
      <c r="C1054" s="509"/>
      <c r="D1054" s="510"/>
      <c r="E1054" s="510"/>
      <c r="F1054" s="510"/>
      <c r="G1054" s="510"/>
      <c r="H1054" s="510"/>
      <c r="I1054" s="510"/>
      <c r="J1054" s="510"/>
      <c r="K1054" s="510"/>
      <c r="L1054" s="511"/>
      <c r="M1054" s="512"/>
      <c r="N1054" s="513"/>
      <c r="O1054" s="513"/>
      <c r="P1054" s="513"/>
      <c r="Q1054" s="514"/>
      <c r="R1054" s="515"/>
      <c r="S1054" s="515"/>
      <c r="T1054" s="515"/>
      <c r="U1054" s="515"/>
      <c r="V1054" s="515"/>
      <c r="W1054" s="418"/>
      <c r="X1054" s="419"/>
      <c r="Y1054" s="421"/>
      <c r="Z1054" s="158" t="str">
        <f>IFERROR(VLOOKUP(Y1054,【参考】数式用!$A$3:$B$58, 2, FALSE), "")</f>
        <v/>
      </c>
      <c r="AA1054" s="159"/>
      <c r="AC1054" s="129" t="e">
        <f>VLOOKUP(Y1054,【参考】数式用!$A$3:$O$58,15,FALSE)</f>
        <v>#N/A</v>
      </c>
    </row>
    <row r="1055" spans="1:29" ht="33.950000000000003" customHeight="1">
      <c r="A1055" s="133"/>
      <c r="B1055" s="486">
        <f t="shared" si="15"/>
        <v>1011</v>
      </c>
      <c r="C1055" s="509"/>
      <c r="D1055" s="510"/>
      <c r="E1055" s="510"/>
      <c r="F1055" s="510"/>
      <c r="G1055" s="510"/>
      <c r="H1055" s="510"/>
      <c r="I1055" s="510"/>
      <c r="J1055" s="510"/>
      <c r="K1055" s="510"/>
      <c r="L1055" s="511"/>
      <c r="M1055" s="512"/>
      <c r="N1055" s="513"/>
      <c r="O1055" s="513"/>
      <c r="P1055" s="513"/>
      <c r="Q1055" s="514"/>
      <c r="R1055" s="515"/>
      <c r="S1055" s="515"/>
      <c r="T1055" s="515"/>
      <c r="U1055" s="515"/>
      <c r="V1055" s="515"/>
      <c r="W1055" s="418"/>
      <c r="X1055" s="419"/>
      <c r="Y1055" s="421"/>
      <c r="Z1055" s="158" t="str">
        <f>IFERROR(VLOOKUP(Y1055,【参考】数式用!$A$3:$B$58, 2, FALSE), "")</f>
        <v/>
      </c>
      <c r="AA1055" s="159"/>
      <c r="AC1055" s="129" t="e">
        <f>VLOOKUP(Y1055,【参考】数式用!$A$3:$O$58,15,FALSE)</f>
        <v>#N/A</v>
      </c>
    </row>
    <row r="1056" spans="1:29" ht="33.950000000000003" customHeight="1">
      <c r="A1056" s="133"/>
      <c r="B1056" s="486">
        <f t="shared" si="15"/>
        <v>1012</v>
      </c>
      <c r="C1056" s="509"/>
      <c r="D1056" s="510"/>
      <c r="E1056" s="510"/>
      <c r="F1056" s="510"/>
      <c r="G1056" s="510"/>
      <c r="H1056" s="510"/>
      <c r="I1056" s="510"/>
      <c r="J1056" s="510"/>
      <c r="K1056" s="510"/>
      <c r="L1056" s="511"/>
      <c r="M1056" s="512"/>
      <c r="N1056" s="513"/>
      <c r="O1056" s="513"/>
      <c r="P1056" s="513"/>
      <c r="Q1056" s="514"/>
      <c r="R1056" s="515"/>
      <c r="S1056" s="515"/>
      <c r="T1056" s="515"/>
      <c r="U1056" s="515"/>
      <c r="V1056" s="515"/>
      <c r="W1056" s="418"/>
      <c r="X1056" s="419"/>
      <c r="Y1056" s="421"/>
      <c r="Z1056" s="158" t="str">
        <f>IFERROR(VLOOKUP(Y1056,【参考】数式用!$A$3:$B$58, 2, FALSE), "")</f>
        <v/>
      </c>
      <c r="AA1056" s="159"/>
      <c r="AC1056" s="129" t="e">
        <f>VLOOKUP(Y1056,【参考】数式用!$A$3:$O$58,15,FALSE)</f>
        <v>#N/A</v>
      </c>
    </row>
    <row r="1057" spans="1:29" ht="33.950000000000003" customHeight="1">
      <c r="A1057" s="133"/>
      <c r="B1057" s="486">
        <f t="shared" si="15"/>
        <v>1013</v>
      </c>
      <c r="C1057" s="509"/>
      <c r="D1057" s="510"/>
      <c r="E1057" s="510"/>
      <c r="F1057" s="510"/>
      <c r="G1057" s="510"/>
      <c r="H1057" s="510"/>
      <c r="I1057" s="510"/>
      <c r="J1057" s="510"/>
      <c r="K1057" s="510"/>
      <c r="L1057" s="511"/>
      <c r="M1057" s="512"/>
      <c r="N1057" s="513"/>
      <c r="O1057" s="513"/>
      <c r="P1057" s="513"/>
      <c r="Q1057" s="514"/>
      <c r="R1057" s="515"/>
      <c r="S1057" s="515"/>
      <c r="T1057" s="515"/>
      <c r="U1057" s="515"/>
      <c r="V1057" s="515"/>
      <c r="W1057" s="418"/>
      <c r="X1057" s="419"/>
      <c r="Y1057" s="421"/>
      <c r="Z1057" s="158" t="str">
        <f>IFERROR(VLOOKUP(Y1057,【参考】数式用!$A$3:$B$58, 2, FALSE), "")</f>
        <v/>
      </c>
      <c r="AA1057" s="159"/>
      <c r="AC1057" s="129" t="e">
        <f>VLOOKUP(Y1057,【参考】数式用!$A$3:$O$58,15,FALSE)</f>
        <v>#N/A</v>
      </c>
    </row>
    <row r="1058" spans="1:29" ht="33.950000000000003" customHeight="1">
      <c r="A1058" s="133"/>
      <c r="B1058" s="486">
        <f t="shared" si="15"/>
        <v>1014</v>
      </c>
      <c r="C1058" s="509"/>
      <c r="D1058" s="510"/>
      <c r="E1058" s="510"/>
      <c r="F1058" s="510"/>
      <c r="G1058" s="510"/>
      <c r="H1058" s="510"/>
      <c r="I1058" s="510"/>
      <c r="J1058" s="510"/>
      <c r="K1058" s="510"/>
      <c r="L1058" s="511"/>
      <c r="M1058" s="512"/>
      <c r="N1058" s="513"/>
      <c r="O1058" s="513"/>
      <c r="P1058" s="513"/>
      <c r="Q1058" s="514"/>
      <c r="R1058" s="515"/>
      <c r="S1058" s="515"/>
      <c r="T1058" s="515"/>
      <c r="U1058" s="515"/>
      <c r="V1058" s="515"/>
      <c r="W1058" s="418"/>
      <c r="X1058" s="419"/>
      <c r="Y1058" s="421"/>
      <c r="Z1058" s="158" t="str">
        <f>IFERROR(VLOOKUP(Y1058,【参考】数式用!$A$3:$B$58, 2, FALSE), "")</f>
        <v/>
      </c>
      <c r="AA1058" s="159"/>
      <c r="AC1058" s="129" t="e">
        <f>VLOOKUP(Y1058,【参考】数式用!$A$3:$O$58,15,FALSE)</f>
        <v>#N/A</v>
      </c>
    </row>
    <row r="1059" spans="1:29" ht="33.950000000000003" customHeight="1">
      <c r="A1059" s="133"/>
      <c r="B1059" s="486">
        <f t="shared" si="15"/>
        <v>1015</v>
      </c>
      <c r="C1059" s="509"/>
      <c r="D1059" s="510"/>
      <c r="E1059" s="510"/>
      <c r="F1059" s="510"/>
      <c r="G1059" s="510"/>
      <c r="H1059" s="510"/>
      <c r="I1059" s="510"/>
      <c r="J1059" s="510"/>
      <c r="K1059" s="510"/>
      <c r="L1059" s="511"/>
      <c r="M1059" s="512"/>
      <c r="N1059" s="513"/>
      <c r="O1059" s="513"/>
      <c r="P1059" s="513"/>
      <c r="Q1059" s="514"/>
      <c r="R1059" s="515"/>
      <c r="S1059" s="515"/>
      <c r="T1059" s="515"/>
      <c r="U1059" s="515"/>
      <c r="V1059" s="515"/>
      <c r="W1059" s="418"/>
      <c r="X1059" s="419"/>
      <c r="Y1059" s="421"/>
      <c r="Z1059" s="158" t="str">
        <f>IFERROR(VLOOKUP(Y1059,【参考】数式用!$A$3:$B$58, 2, FALSE), "")</f>
        <v/>
      </c>
      <c r="AA1059" s="159"/>
      <c r="AC1059" s="129" t="e">
        <f>VLOOKUP(Y1059,【参考】数式用!$A$3:$O$58,15,FALSE)</f>
        <v>#N/A</v>
      </c>
    </row>
    <row r="1060" spans="1:29" ht="33.950000000000003" customHeight="1">
      <c r="A1060" s="133"/>
      <c r="B1060" s="486">
        <f t="shared" si="15"/>
        <v>1016</v>
      </c>
      <c r="C1060" s="509"/>
      <c r="D1060" s="510"/>
      <c r="E1060" s="510"/>
      <c r="F1060" s="510"/>
      <c r="G1060" s="510"/>
      <c r="H1060" s="510"/>
      <c r="I1060" s="510"/>
      <c r="J1060" s="510"/>
      <c r="K1060" s="510"/>
      <c r="L1060" s="511"/>
      <c r="M1060" s="512"/>
      <c r="N1060" s="513"/>
      <c r="O1060" s="513"/>
      <c r="P1060" s="513"/>
      <c r="Q1060" s="514"/>
      <c r="R1060" s="515"/>
      <c r="S1060" s="515"/>
      <c r="T1060" s="515"/>
      <c r="U1060" s="515"/>
      <c r="V1060" s="515"/>
      <c r="W1060" s="418"/>
      <c r="X1060" s="419"/>
      <c r="Y1060" s="421"/>
      <c r="Z1060" s="158" t="str">
        <f>IFERROR(VLOOKUP(Y1060,【参考】数式用!$A$3:$B$58, 2, FALSE), "")</f>
        <v/>
      </c>
      <c r="AA1060" s="159"/>
      <c r="AC1060" s="129" t="e">
        <f>VLOOKUP(Y1060,【参考】数式用!$A$3:$O$58,15,FALSE)</f>
        <v>#N/A</v>
      </c>
    </row>
    <row r="1061" spans="1:29" ht="33.950000000000003" customHeight="1">
      <c r="A1061" s="133"/>
      <c r="B1061" s="486">
        <f t="shared" si="15"/>
        <v>1017</v>
      </c>
      <c r="C1061" s="509"/>
      <c r="D1061" s="510"/>
      <c r="E1061" s="510"/>
      <c r="F1061" s="510"/>
      <c r="G1061" s="510"/>
      <c r="H1061" s="510"/>
      <c r="I1061" s="510"/>
      <c r="J1061" s="510"/>
      <c r="K1061" s="510"/>
      <c r="L1061" s="511"/>
      <c r="M1061" s="512"/>
      <c r="N1061" s="513"/>
      <c r="O1061" s="513"/>
      <c r="P1061" s="513"/>
      <c r="Q1061" s="514"/>
      <c r="R1061" s="515"/>
      <c r="S1061" s="515"/>
      <c r="T1061" s="515"/>
      <c r="U1061" s="515"/>
      <c r="V1061" s="515"/>
      <c r="W1061" s="418"/>
      <c r="X1061" s="419"/>
      <c r="Y1061" s="421"/>
      <c r="Z1061" s="158" t="str">
        <f>IFERROR(VLOOKUP(Y1061,【参考】数式用!$A$3:$B$58, 2, FALSE), "")</f>
        <v/>
      </c>
      <c r="AA1061" s="159"/>
      <c r="AC1061" s="129" t="e">
        <f>VLOOKUP(Y1061,【参考】数式用!$A$3:$O$58,15,FALSE)</f>
        <v>#N/A</v>
      </c>
    </row>
    <row r="1062" spans="1:29" ht="33.950000000000003" customHeight="1">
      <c r="A1062" s="133"/>
      <c r="B1062" s="486">
        <f t="shared" si="15"/>
        <v>1018</v>
      </c>
      <c r="C1062" s="509"/>
      <c r="D1062" s="510"/>
      <c r="E1062" s="510"/>
      <c r="F1062" s="510"/>
      <c r="G1062" s="510"/>
      <c r="H1062" s="510"/>
      <c r="I1062" s="510"/>
      <c r="J1062" s="510"/>
      <c r="K1062" s="510"/>
      <c r="L1062" s="511"/>
      <c r="M1062" s="512"/>
      <c r="N1062" s="513"/>
      <c r="O1062" s="513"/>
      <c r="P1062" s="513"/>
      <c r="Q1062" s="514"/>
      <c r="R1062" s="515"/>
      <c r="S1062" s="515"/>
      <c r="T1062" s="515"/>
      <c r="U1062" s="515"/>
      <c r="V1062" s="515"/>
      <c r="W1062" s="418"/>
      <c r="X1062" s="419"/>
      <c r="Y1062" s="421"/>
      <c r="Z1062" s="158" t="str">
        <f>IFERROR(VLOOKUP(Y1062,【参考】数式用!$A$3:$B$58, 2, FALSE), "")</f>
        <v/>
      </c>
      <c r="AA1062" s="159"/>
      <c r="AC1062" s="129" t="e">
        <f>VLOOKUP(Y1062,【参考】数式用!$A$3:$O$58,15,FALSE)</f>
        <v>#N/A</v>
      </c>
    </row>
    <row r="1063" spans="1:29" ht="33.950000000000003" customHeight="1">
      <c r="A1063" s="133"/>
      <c r="B1063" s="486">
        <f t="shared" si="15"/>
        <v>1019</v>
      </c>
      <c r="C1063" s="509"/>
      <c r="D1063" s="510"/>
      <c r="E1063" s="510"/>
      <c r="F1063" s="510"/>
      <c r="G1063" s="510"/>
      <c r="H1063" s="510"/>
      <c r="I1063" s="510"/>
      <c r="J1063" s="510"/>
      <c r="K1063" s="510"/>
      <c r="L1063" s="511"/>
      <c r="M1063" s="512"/>
      <c r="N1063" s="513"/>
      <c r="O1063" s="513"/>
      <c r="P1063" s="513"/>
      <c r="Q1063" s="514"/>
      <c r="R1063" s="515"/>
      <c r="S1063" s="515"/>
      <c r="T1063" s="515"/>
      <c r="U1063" s="515"/>
      <c r="V1063" s="515"/>
      <c r="W1063" s="418"/>
      <c r="X1063" s="419"/>
      <c r="Y1063" s="421"/>
      <c r="Z1063" s="158" t="str">
        <f>IFERROR(VLOOKUP(Y1063,【参考】数式用!$A$3:$B$58, 2, FALSE), "")</f>
        <v/>
      </c>
      <c r="AA1063" s="159"/>
      <c r="AC1063" s="129" t="e">
        <f>VLOOKUP(Y1063,【参考】数式用!$A$3:$O$58,15,FALSE)</f>
        <v>#N/A</v>
      </c>
    </row>
    <row r="1064" spans="1:29" ht="33.950000000000003" customHeight="1">
      <c r="A1064" s="133"/>
      <c r="B1064" s="486">
        <f t="shared" si="15"/>
        <v>1020</v>
      </c>
      <c r="C1064" s="509"/>
      <c r="D1064" s="510"/>
      <c r="E1064" s="510"/>
      <c r="F1064" s="510"/>
      <c r="G1064" s="510"/>
      <c r="H1064" s="510"/>
      <c r="I1064" s="510"/>
      <c r="J1064" s="510"/>
      <c r="K1064" s="510"/>
      <c r="L1064" s="511"/>
      <c r="M1064" s="512"/>
      <c r="N1064" s="513"/>
      <c r="O1064" s="513"/>
      <c r="P1064" s="513"/>
      <c r="Q1064" s="514"/>
      <c r="R1064" s="515"/>
      <c r="S1064" s="515"/>
      <c r="T1064" s="515"/>
      <c r="U1064" s="515"/>
      <c r="V1064" s="515"/>
      <c r="W1064" s="418"/>
      <c r="X1064" s="419"/>
      <c r="Y1064" s="421"/>
      <c r="Z1064" s="158" t="str">
        <f>IFERROR(VLOOKUP(Y1064,【参考】数式用!$A$3:$B$58, 2, FALSE), "")</f>
        <v/>
      </c>
      <c r="AA1064" s="159"/>
      <c r="AC1064" s="129" t="e">
        <f>VLOOKUP(Y1064,【参考】数式用!$A$3:$O$58,15,FALSE)</f>
        <v>#N/A</v>
      </c>
    </row>
    <row r="1065" spans="1:29" ht="33.950000000000003" customHeight="1">
      <c r="A1065" s="133"/>
      <c r="B1065" s="486">
        <f t="shared" si="15"/>
        <v>1021</v>
      </c>
      <c r="C1065" s="509"/>
      <c r="D1065" s="510"/>
      <c r="E1065" s="510"/>
      <c r="F1065" s="510"/>
      <c r="G1065" s="510"/>
      <c r="H1065" s="510"/>
      <c r="I1065" s="510"/>
      <c r="J1065" s="510"/>
      <c r="K1065" s="510"/>
      <c r="L1065" s="511"/>
      <c r="M1065" s="512"/>
      <c r="N1065" s="513"/>
      <c r="O1065" s="513"/>
      <c r="P1065" s="513"/>
      <c r="Q1065" s="514"/>
      <c r="R1065" s="515"/>
      <c r="S1065" s="515"/>
      <c r="T1065" s="515"/>
      <c r="U1065" s="515"/>
      <c r="V1065" s="515"/>
      <c r="W1065" s="418"/>
      <c r="X1065" s="419"/>
      <c r="Y1065" s="421"/>
      <c r="Z1065" s="158" t="str">
        <f>IFERROR(VLOOKUP(Y1065,【参考】数式用!$A$3:$B$58, 2, FALSE), "")</f>
        <v/>
      </c>
      <c r="AA1065" s="159"/>
      <c r="AC1065" s="129" t="e">
        <f>VLOOKUP(Y1065,【参考】数式用!$A$3:$O$58,15,FALSE)</f>
        <v>#N/A</v>
      </c>
    </row>
    <row r="1066" spans="1:29" ht="33.950000000000003" customHeight="1">
      <c r="A1066" s="133"/>
      <c r="B1066" s="486">
        <f t="shared" si="15"/>
        <v>1022</v>
      </c>
      <c r="C1066" s="509"/>
      <c r="D1066" s="510"/>
      <c r="E1066" s="510"/>
      <c r="F1066" s="510"/>
      <c r="G1066" s="510"/>
      <c r="H1066" s="510"/>
      <c r="I1066" s="510"/>
      <c r="J1066" s="510"/>
      <c r="K1066" s="510"/>
      <c r="L1066" s="511"/>
      <c r="M1066" s="512"/>
      <c r="N1066" s="513"/>
      <c r="O1066" s="513"/>
      <c r="P1066" s="513"/>
      <c r="Q1066" s="514"/>
      <c r="R1066" s="515"/>
      <c r="S1066" s="515"/>
      <c r="T1066" s="515"/>
      <c r="U1066" s="515"/>
      <c r="V1066" s="515"/>
      <c r="W1066" s="418"/>
      <c r="X1066" s="419"/>
      <c r="Y1066" s="421"/>
      <c r="Z1066" s="158" t="str">
        <f>IFERROR(VLOOKUP(Y1066,【参考】数式用!$A$3:$B$58, 2, FALSE), "")</f>
        <v/>
      </c>
      <c r="AA1066" s="159"/>
      <c r="AC1066" s="129" t="e">
        <f>VLOOKUP(Y1066,【参考】数式用!$A$3:$O$58,15,FALSE)</f>
        <v>#N/A</v>
      </c>
    </row>
    <row r="1067" spans="1:29" ht="33.950000000000003" customHeight="1">
      <c r="A1067" s="133"/>
      <c r="B1067" s="486">
        <f t="shared" si="15"/>
        <v>1023</v>
      </c>
      <c r="C1067" s="509"/>
      <c r="D1067" s="510"/>
      <c r="E1067" s="510"/>
      <c r="F1067" s="510"/>
      <c r="G1067" s="510"/>
      <c r="H1067" s="510"/>
      <c r="I1067" s="510"/>
      <c r="J1067" s="510"/>
      <c r="K1067" s="510"/>
      <c r="L1067" s="511"/>
      <c r="M1067" s="512"/>
      <c r="N1067" s="513"/>
      <c r="O1067" s="513"/>
      <c r="P1067" s="513"/>
      <c r="Q1067" s="514"/>
      <c r="R1067" s="515"/>
      <c r="S1067" s="515"/>
      <c r="T1067" s="515"/>
      <c r="U1067" s="515"/>
      <c r="V1067" s="515"/>
      <c r="W1067" s="418"/>
      <c r="X1067" s="419"/>
      <c r="Y1067" s="421"/>
      <c r="Z1067" s="158" t="str">
        <f>IFERROR(VLOOKUP(Y1067,【参考】数式用!$A$3:$B$58, 2, FALSE), "")</f>
        <v/>
      </c>
      <c r="AA1067" s="159"/>
      <c r="AC1067" s="129" t="e">
        <f>VLOOKUP(Y1067,【参考】数式用!$A$3:$O$58,15,FALSE)</f>
        <v>#N/A</v>
      </c>
    </row>
    <row r="1068" spans="1:29" ht="33.950000000000003" customHeight="1">
      <c r="A1068" s="133"/>
      <c r="B1068" s="486">
        <f t="shared" si="15"/>
        <v>1024</v>
      </c>
      <c r="C1068" s="509"/>
      <c r="D1068" s="510"/>
      <c r="E1068" s="510"/>
      <c r="F1068" s="510"/>
      <c r="G1068" s="510"/>
      <c r="H1068" s="510"/>
      <c r="I1068" s="510"/>
      <c r="J1068" s="510"/>
      <c r="K1068" s="510"/>
      <c r="L1068" s="511"/>
      <c r="M1068" s="512"/>
      <c r="N1068" s="513"/>
      <c r="O1068" s="513"/>
      <c r="P1068" s="513"/>
      <c r="Q1068" s="514"/>
      <c r="R1068" s="515"/>
      <c r="S1068" s="515"/>
      <c r="T1068" s="515"/>
      <c r="U1068" s="515"/>
      <c r="V1068" s="515"/>
      <c r="W1068" s="418"/>
      <c r="X1068" s="419"/>
      <c r="Y1068" s="421"/>
      <c r="Z1068" s="158" t="str">
        <f>IFERROR(VLOOKUP(Y1068,【参考】数式用!$A$3:$B$58, 2, FALSE), "")</f>
        <v/>
      </c>
      <c r="AA1068" s="159"/>
      <c r="AC1068" s="129" t="e">
        <f>VLOOKUP(Y1068,【参考】数式用!$A$3:$O$58,15,FALSE)</f>
        <v>#N/A</v>
      </c>
    </row>
    <row r="1069" spans="1:29" ht="33.950000000000003" customHeight="1">
      <c r="A1069" s="133"/>
      <c r="B1069" s="486">
        <f t="shared" si="15"/>
        <v>1025</v>
      </c>
      <c r="C1069" s="509"/>
      <c r="D1069" s="510"/>
      <c r="E1069" s="510"/>
      <c r="F1069" s="510"/>
      <c r="G1069" s="510"/>
      <c r="H1069" s="510"/>
      <c r="I1069" s="510"/>
      <c r="J1069" s="510"/>
      <c r="K1069" s="510"/>
      <c r="L1069" s="511"/>
      <c r="M1069" s="512"/>
      <c r="N1069" s="513"/>
      <c r="O1069" s="513"/>
      <c r="P1069" s="513"/>
      <c r="Q1069" s="514"/>
      <c r="R1069" s="515"/>
      <c r="S1069" s="515"/>
      <c r="T1069" s="515"/>
      <c r="U1069" s="515"/>
      <c r="V1069" s="515"/>
      <c r="W1069" s="418"/>
      <c r="X1069" s="419"/>
      <c r="Y1069" s="421"/>
      <c r="Z1069" s="158" t="str">
        <f>IFERROR(VLOOKUP(Y1069,【参考】数式用!$A$3:$B$58, 2, FALSE), "")</f>
        <v/>
      </c>
      <c r="AA1069" s="159"/>
      <c r="AC1069" s="129" t="e">
        <f>VLOOKUP(Y1069,【参考】数式用!$A$3:$O$58,15,FALSE)</f>
        <v>#N/A</v>
      </c>
    </row>
    <row r="1070" spans="1:29" ht="33.950000000000003" customHeight="1">
      <c r="A1070" s="133"/>
      <c r="B1070" s="486">
        <f t="shared" si="15"/>
        <v>1026</v>
      </c>
      <c r="C1070" s="509"/>
      <c r="D1070" s="510"/>
      <c r="E1070" s="510"/>
      <c r="F1070" s="510"/>
      <c r="G1070" s="510"/>
      <c r="H1070" s="510"/>
      <c r="I1070" s="510"/>
      <c r="J1070" s="510"/>
      <c r="K1070" s="510"/>
      <c r="L1070" s="511"/>
      <c r="M1070" s="512"/>
      <c r="N1070" s="513"/>
      <c r="O1070" s="513"/>
      <c r="P1070" s="513"/>
      <c r="Q1070" s="514"/>
      <c r="R1070" s="515"/>
      <c r="S1070" s="515"/>
      <c r="T1070" s="515"/>
      <c r="U1070" s="515"/>
      <c r="V1070" s="515"/>
      <c r="W1070" s="418"/>
      <c r="X1070" s="419"/>
      <c r="Y1070" s="421"/>
      <c r="Z1070" s="158" t="str">
        <f>IFERROR(VLOOKUP(Y1070,【参考】数式用!$A$3:$B$58, 2, FALSE), "")</f>
        <v/>
      </c>
      <c r="AA1070" s="159"/>
      <c r="AC1070" s="129" t="e">
        <f>VLOOKUP(Y1070,【参考】数式用!$A$3:$O$58,15,FALSE)</f>
        <v>#N/A</v>
      </c>
    </row>
    <row r="1071" spans="1:29" ht="33.950000000000003" customHeight="1">
      <c r="A1071" s="133"/>
      <c r="B1071" s="486">
        <f t="shared" ref="B1071:B1134" si="16">B1070+1</f>
        <v>1027</v>
      </c>
      <c r="C1071" s="509"/>
      <c r="D1071" s="510"/>
      <c r="E1071" s="510"/>
      <c r="F1071" s="510"/>
      <c r="G1071" s="510"/>
      <c r="H1071" s="510"/>
      <c r="I1071" s="510"/>
      <c r="J1071" s="510"/>
      <c r="K1071" s="510"/>
      <c r="L1071" s="511"/>
      <c r="M1071" s="512"/>
      <c r="N1071" s="513"/>
      <c r="O1071" s="513"/>
      <c r="P1071" s="513"/>
      <c r="Q1071" s="514"/>
      <c r="R1071" s="515"/>
      <c r="S1071" s="515"/>
      <c r="T1071" s="515"/>
      <c r="U1071" s="515"/>
      <c r="V1071" s="515"/>
      <c r="W1071" s="418"/>
      <c r="X1071" s="419"/>
      <c r="Y1071" s="421"/>
      <c r="Z1071" s="158" t="str">
        <f>IFERROR(VLOOKUP(Y1071,【参考】数式用!$A$3:$B$58, 2, FALSE), "")</f>
        <v/>
      </c>
      <c r="AA1071" s="159"/>
      <c r="AC1071" s="129" t="e">
        <f>VLOOKUP(Y1071,【参考】数式用!$A$3:$O$58,15,FALSE)</f>
        <v>#N/A</v>
      </c>
    </row>
    <row r="1072" spans="1:29" ht="33.950000000000003" customHeight="1">
      <c r="A1072" s="133"/>
      <c r="B1072" s="486">
        <f t="shared" si="16"/>
        <v>1028</v>
      </c>
      <c r="C1072" s="509"/>
      <c r="D1072" s="510"/>
      <c r="E1072" s="510"/>
      <c r="F1072" s="510"/>
      <c r="G1072" s="510"/>
      <c r="H1072" s="510"/>
      <c r="I1072" s="510"/>
      <c r="J1072" s="510"/>
      <c r="K1072" s="510"/>
      <c r="L1072" s="511"/>
      <c r="M1072" s="512"/>
      <c r="N1072" s="513"/>
      <c r="O1072" s="513"/>
      <c r="P1072" s="513"/>
      <c r="Q1072" s="514"/>
      <c r="R1072" s="515"/>
      <c r="S1072" s="515"/>
      <c r="T1072" s="515"/>
      <c r="U1072" s="515"/>
      <c r="V1072" s="515"/>
      <c r="W1072" s="418"/>
      <c r="X1072" s="419"/>
      <c r="Y1072" s="421"/>
      <c r="Z1072" s="158" t="str">
        <f>IFERROR(VLOOKUP(Y1072,【参考】数式用!$A$3:$B$58, 2, FALSE), "")</f>
        <v/>
      </c>
      <c r="AA1072" s="159"/>
      <c r="AC1072" s="129" t="e">
        <f>VLOOKUP(Y1072,【参考】数式用!$A$3:$O$58,15,FALSE)</f>
        <v>#N/A</v>
      </c>
    </row>
    <row r="1073" spans="1:29" ht="33.950000000000003" customHeight="1">
      <c r="A1073" s="133"/>
      <c r="B1073" s="486">
        <f t="shared" si="16"/>
        <v>1029</v>
      </c>
      <c r="C1073" s="509"/>
      <c r="D1073" s="510"/>
      <c r="E1073" s="510"/>
      <c r="F1073" s="510"/>
      <c r="G1073" s="510"/>
      <c r="H1073" s="510"/>
      <c r="I1073" s="510"/>
      <c r="J1073" s="510"/>
      <c r="K1073" s="510"/>
      <c r="L1073" s="511"/>
      <c r="M1073" s="512"/>
      <c r="N1073" s="513"/>
      <c r="O1073" s="513"/>
      <c r="P1073" s="513"/>
      <c r="Q1073" s="514"/>
      <c r="R1073" s="515"/>
      <c r="S1073" s="515"/>
      <c r="T1073" s="515"/>
      <c r="U1073" s="515"/>
      <c r="V1073" s="515"/>
      <c r="W1073" s="418"/>
      <c r="X1073" s="419"/>
      <c r="Y1073" s="421"/>
      <c r="Z1073" s="158" t="str">
        <f>IFERROR(VLOOKUP(Y1073,【参考】数式用!$A$3:$B$58, 2, FALSE), "")</f>
        <v/>
      </c>
      <c r="AA1073" s="159"/>
      <c r="AC1073" s="129" t="e">
        <f>VLOOKUP(Y1073,【参考】数式用!$A$3:$O$58,15,FALSE)</f>
        <v>#N/A</v>
      </c>
    </row>
    <row r="1074" spans="1:29" ht="33.950000000000003" customHeight="1">
      <c r="A1074" s="133"/>
      <c r="B1074" s="486">
        <f t="shared" si="16"/>
        <v>1030</v>
      </c>
      <c r="C1074" s="509"/>
      <c r="D1074" s="510"/>
      <c r="E1074" s="510"/>
      <c r="F1074" s="510"/>
      <c r="G1074" s="510"/>
      <c r="H1074" s="510"/>
      <c r="I1074" s="510"/>
      <c r="J1074" s="510"/>
      <c r="K1074" s="510"/>
      <c r="L1074" s="511"/>
      <c r="M1074" s="512"/>
      <c r="N1074" s="513"/>
      <c r="O1074" s="513"/>
      <c r="P1074" s="513"/>
      <c r="Q1074" s="514"/>
      <c r="R1074" s="515"/>
      <c r="S1074" s="515"/>
      <c r="T1074" s="515"/>
      <c r="U1074" s="515"/>
      <c r="V1074" s="515"/>
      <c r="W1074" s="418"/>
      <c r="X1074" s="419"/>
      <c r="Y1074" s="421"/>
      <c r="Z1074" s="158" t="str">
        <f>IFERROR(VLOOKUP(Y1074,【参考】数式用!$A$3:$B$58, 2, FALSE), "")</f>
        <v/>
      </c>
      <c r="AA1074" s="159"/>
      <c r="AC1074" s="129" t="e">
        <f>VLOOKUP(Y1074,【参考】数式用!$A$3:$O$58,15,FALSE)</f>
        <v>#N/A</v>
      </c>
    </row>
    <row r="1075" spans="1:29" ht="33.950000000000003" customHeight="1">
      <c r="A1075" s="133"/>
      <c r="B1075" s="486">
        <f t="shared" si="16"/>
        <v>1031</v>
      </c>
      <c r="C1075" s="509"/>
      <c r="D1075" s="510"/>
      <c r="E1075" s="510"/>
      <c r="F1075" s="510"/>
      <c r="G1075" s="510"/>
      <c r="H1075" s="510"/>
      <c r="I1075" s="510"/>
      <c r="J1075" s="510"/>
      <c r="K1075" s="510"/>
      <c r="L1075" s="511"/>
      <c r="M1075" s="512"/>
      <c r="N1075" s="513"/>
      <c r="O1075" s="513"/>
      <c r="P1075" s="513"/>
      <c r="Q1075" s="514"/>
      <c r="R1075" s="515"/>
      <c r="S1075" s="515"/>
      <c r="T1075" s="515"/>
      <c r="U1075" s="515"/>
      <c r="V1075" s="515"/>
      <c r="W1075" s="418"/>
      <c r="X1075" s="419"/>
      <c r="Y1075" s="421"/>
      <c r="Z1075" s="158" t="str">
        <f>IFERROR(VLOOKUP(Y1075,【参考】数式用!$A$3:$B$58, 2, FALSE), "")</f>
        <v/>
      </c>
      <c r="AA1075" s="159"/>
      <c r="AC1075" s="129" t="e">
        <f>VLOOKUP(Y1075,【参考】数式用!$A$3:$O$58,15,FALSE)</f>
        <v>#N/A</v>
      </c>
    </row>
    <row r="1076" spans="1:29" ht="33.950000000000003" customHeight="1">
      <c r="A1076" s="133"/>
      <c r="B1076" s="486">
        <f t="shared" si="16"/>
        <v>1032</v>
      </c>
      <c r="C1076" s="509"/>
      <c r="D1076" s="510"/>
      <c r="E1076" s="510"/>
      <c r="F1076" s="510"/>
      <c r="G1076" s="510"/>
      <c r="H1076" s="510"/>
      <c r="I1076" s="510"/>
      <c r="J1076" s="510"/>
      <c r="K1076" s="510"/>
      <c r="L1076" s="511"/>
      <c r="M1076" s="512"/>
      <c r="N1076" s="513"/>
      <c r="O1076" s="513"/>
      <c r="P1076" s="513"/>
      <c r="Q1076" s="514"/>
      <c r="R1076" s="515"/>
      <c r="S1076" s="515"/>
      <c r="T1076" s="515"/>
      <c r="U1076" s="515"/>
      <c r="V1076" s="515"/>
      <c r="W1076" s="418"/>
      <c r="X1076" s="419"/>
      <c r="Y1076" s="421"/>
      <c r="Z1076" s="158" t="str">
        <f>IFERROR(VLOOKUP(Y1076,【参考】数式用!$A$3:$B$58, 2, FALSE), "")</f>
        <v/>
      </c>
      <c r="AA1076" s="159"/>
      <c r="AC1076" s="129" t="e">
        <f>VLOOKUP(Y1076,【参考】数式用!$A$3:$O$58,15,FALSE)</f>
        <v>#N/A</v>
      </c>
    </row>
    <row r="1077" spans="1:29" ht="33.950000000000003" customHeight="1">
      <c r="A1077" s="133"/>
      <c r="B1077" s="486">
        <f t="shared" si="16"/>
        <v>1033</v>
      </c>
      <c r="C1077" s="509"/>
      <c r="D1077" s="510"/>
      <c r="E1077" s="510"/>
      <c r="F1077" s="510"/>
      <c r="G1077" s="510"/>
      <c r="H1077" s="510"/>
      <c r="I1077" s="510"/>
      <c r="J1077" s="510"/>
      <c r="K1077" s="510"/>
      <c r="L1077" s="511"/>
      <c r="M1077" s="512"/>
      <c r="N1077" s="513"/>
      <c r="O1077" s="513"/>
      <c r="P1077" s="513"/>
      <c r="Q1077" s="514"/>
      <c r="R1077" s="515"/>
      <c r="S1077" s="515"/>
      <c r="T1077" s="515"/>
      <c r="U1077" s="515"/>
      <c r="V1077" s="515"/>
      <c r="W1077" s="418"/>
      <c r="X1077" s="419"/>
      <c r="Y1077" s="421"/>
      <c r="Z1077" s="158" t="str">
        <f>IFERROR(VLOOKUP(Y1077,【参考】数式用!$A$3:$B$58, 2, FALSE), "")</f>
        <v/>
      </c>
      <c r="AA1077" s="159"/>
      <c r="AC1077" s="129" t="e">
        <f>VLOOKUP(Y1077,【参考】数式用!$A$3:$O$58,15,FALSE)</f>
        <v>#N/A</v>
      </c>
    </row>
    <row r="1078" spans="1:29" ht="33.950000000000003" customHeight="1">
      <c r="A1078" s="133"/>
      <c r="B1078" s="486">
        <f t="shared" si="16"/>
        <v>1034</v>
      </c>
      <c r="C1078" s="509"/>
      <c r="D1078" s="510"/>
      <c r="E1078" s="510"/>
      <c r="F1078" s="510"/>
      <c r="G1078" s="510"/>
      <c r="H1078" s="510"/>
      <c r="I1078" s="510"/>
      <c r="J1078" s="510"/>
      <c r="K1078" s="510"/>
      <c r="L1078" s="511"/>
      <c r="M1078" s="512"/>
      <c r="N1078" s="513"/>
      <c r="O1078" s="513"/>
      <c r="P1078" s="513"/>
      <c r="Q1078" s="514"/>
      <c r="R1078" s="515"/>
      <c r="S1078" s="515"/>
      <c r="T1078" s="515"/>
      <c r="U1078" s="515"/>
      <c r="V1078" s="515"/>
      <c r="W1078" s="418"/>
      <c r="X1078" s="419"/>
      <c r="Y1078" s="421"/>
      <c r="Z1078" s="158" t="str">
        <f>IFERROR(VLOOKUP(Y1078,【参考】数式用!$A$3:$B$58, 2, FALSE), "")</f>
        <v/>
      </c>
      <c r="AA1078" s="159"/>
      <c r="AC1078" s="129" t="e">
        <f>VLOOKUP(Y1078,【参考】数式用!$A$3:$O$58,15,FALSE)</f>
        <v>#N/A</v>
      </c>
    </row>
    <row r="1079" spans="1:29" ht="33.950000000000003" customHeight="1">
      <c r="A1079" s="133"/>
      <c r="B1079" s="486">
        <f t="shared" si="16"/>
        <v>1035</v>
      </c>
      <c r="C1079" s="509"/>
      <c r="D1079" s="510"/>
      <c r="E1079" s="510"/>
      <c r="F1079" s="510"/>
      <c r="G1079" s="510"/>
      <c r="H1079" s="510"/>
      <c r="I1079" s="510"/>
      <c r="J1079" s="510"/>
      <c r="K1079" s="510"/>
      <c r="L1079" s="511"/>
      <c r="M1079" s="512"/>
      <c r="N1079" s="513"/>
      <c r="O1079" s="513"/>
      <c r="P1079" s="513"/>
      <c r="Q1079" s="514"/>
      <c r="R1079" s="515"/>
      <c r="S1079" s="515"/>
      <c r="T1079" s="515"/>
      <c r="U1079" s="515"/>
      <c r="V1079" s="515"/>
      <c r="W1079" s="418"/>
      <c r="X1079" s="419"/>
      <c r="Y1079" s="421"/>
      <c r="Z1079" s="158" t="str">
        <f>IFERROR(VLOOKUP(Y1079,【参考】数式用!$A$3:$B$58, 2, FALSE), "")</f>
        <v/>
      </c>
      <c r="AA1079" s="159"/>
      <c r="AC1079" s="129" t="e">
        <f>VLOOKUP(Y1079,【参考】数式用!$A$3:$O$58,15,FALSE)</f>
        <v>#N/A</v>
      </c>
    </row>
    <row r="1080" spans="1:29" ht="33.950000000000003" customHeight="1">
      <c r="A1080" s="133"/>
      <c r="B1080" s="486">
        <f t="shared" si="16"/>
        <v>1036</v>
      </c>
      <c r="C1080" s="509"/>
      <c r="D1080" s="510"/>
      <c r="E1080" s="510"/>
      <c r="F1080" s="510"/>
      <c r="G1080" s="510"/>
      <c r="H1080" s="510"/>
      <c r="I1080" s="510"/>
      <c r="J1080" s="510"/>
      <c r="K1080" s="510"/>
      <c r="L1080" s="511"/>
      <c r="M1080" s="512"/>
      <c r="N1080" s="513"/>
      <c r="O1080" s="513"/>
      <c r="P1080" s="513"/>
      <c r="Q1080" s="514"/>
      <c r="R1080" s="515"/>
      <c r="S1080" s="515"/>
      <c r="T1080" s="515"/>
      <c r="U1080" s="515"/>
      <c r="V1080" s="515"/>
      <c r="W1080" s="418"/>
      <c r="X1080" s="419"/>
      <c r="Y1080" s="421"/>
      <c r="Z1080" s="158" t="str">
        <f>IFERROR(VLOOKUP(Y1080,【参考】数式用!$A$3:$B$58, 2, FALSE), "")</f>
        <v/>
      </c>
      <c r="AA1080" s="159"/>
      <c r="AC1080" s="129" t="e">
        <f>VLOOKUP(Y1080,【参考】数式用!$A$3:$O$58,15,FALSE)</f>
        <v>#N/A</v>
      </c>
    </row>
    <row r="1081" spans="1:29" ht="33.950000000000003" customHeight="1">
      <c r="A1081" s="133"/>
      <c r="B1081" s="486">
        <f t="shared" si="16"/>
        <v>1037</v>
      </c>
      <c r="C1081" s="509"/>
      <c r="D1081" s="510"/>
      <c r="E1081" s="510"/>
      <c r="F1081" s="510"/>
      <c r="G1081" s="510"/>
      <c r="H1081" s="510"/>
      <c r="I1081" s="510"/>
      <c r="J1081" s="510"/>
      <c r="K1081" s="510"/>
      <c r="L1081" s="511"/>
      <c r="M1081" s="512"/>
      <c r="N1081" s="513"/>
      <c r="O1081" s="513"/>
      <c r="P1081" s="513"/>
      <c r="Q1081" s="514"/>
      <c r="R1081" s="515"/>
      <c r="S1081" s="515"/>
      <c r="T1081" s="515"/>
      <c r="U1081" s="515"/>
      <c r="V1081" s="515"/>
      <c r="W1081" s="418"/>
      <c r="X1081" s="419"/>
      <c r="Y1081" s="421"/>
      <c r="Z1081" s="158" t="str">
        <f>IFERROR(VLOOKUP(Y1081,【参考】数式用!$A$3:$B$58, 2, FALSE), "")</f>
        <v/>
      </c>
      <c r="AA1081" s="159"/>
      <c r="AC1081" s="129" t="e">
        <f>VLOOKUP(Y1081,【参考】数式用!$A$3:$O$58,15,FALSE)</f>
        <v>#N/A</v>
      </c>
    </row>
    <row r="1082" spans="1:29" ht="33.950000000000003" customHeight="1">
      <c r="A1082" s="133"/>
      <c r="B1082" s="486">
        <f t="shared" si="16"/>
        <v>1038</v>
      </c>
      <c r="C1082" s="509"/>
      <c r="D1082" s="510"/>
      <c r="E1082" s="510"/>
      <c r="F1082" s="510"/>
      <c r="G1082" s="510"/>
      <c r="H1082" s="510"/>
      <c r="I1082" s="510"/>
      <c r="J1082" s="510"/>
      <c r="K1082" s="510"/>
      <c r="L1082" s="511"/>
      <c r="M1082" s="512"/>
      <c r="N1082" s="513"/>
      <c r="O1082" s="513"/>
      <c r="P1082" s="513"/>
      <c r="Q1082" s="514"/>
      <c r="R1082" s="515"/>
      <c r="S1082" s="515"/>
      <c r="T1082" s="515"/>
      <c r="U1082" s="515"/>
      <c r="V1082" s="515"/>
      <c r="W1082" s="418"/>
      <c r="X1082" s="419"/>
      <c r="Y1082" s="421"/>
      <c r="Z1082" s="158" t="str">
        <f>IFERROR(VLOOKUP(Y1082,【参考】数式用!$A$3:$B$58, 2, FALSE), "")</f>
        <v/>
      </c>
      <c r="AA1082" s="159"/>
      <c r="AC1082" s="129" t="e">
        <f>VLOOKUP(Y1082,【参考】数式用!$A$3:$O$58,15,FALSE)</f>
        <v>#N/A</v>
      </c>
    </row>
    <row r="1083" spans="1:29" ht="33.950000000000003" customHeight="1">
      <c r="A1083" s="133"/>
      <c r="B1083" s="486">
        <f t="shared" si="16"/>
        <v>1039</v>
      </c>
      <c r="C1083" s="509"/>
      <c r="D1083" s="510"/>
      <c r="E1083" s="510"/>
      <c r="F1083" s="510"/>
      <c r="G1083" s="510"/>
      <c r="H1083" s="510"/>
      <c r="I1083" s="510"/>
      <c r="J1083" s="510"/>
      <c r="K1083" s="510"/>
      <c r="L1083" s="511"/>
      <c r="M1083" s="512"/>
      <c r="N1083" s="513"/>
      <c r="O1083" s="513"/>
      <c r="P1083" s="513"/>
      <c r="Q1083" s="514"/>
      <c r="R1083" s="515"/>
      <c r="S1083" s="515"/>
      <c r="T1083" s="515"/>
      <c r="U1083" s="515"/>
      <c r="V1083" s="515"/>
      <c r="W1083" s="418"/>
      <c r="X1083" s="419"/>
      <c r="Y1083" s="421"/>
      <c r="Z1083" s="158" t="str">
        <f>IFERROR(VLOOKUP(Y1083,【参考】数式用!$A$3:$B$58, 2, FALSE), "")</f>
        <v/>
      </c>
      <c r="AA1083" s="159"/>
      <c r="AC1083" s="129" t="e">
        <f>VLOOKUP(Y1083,【参考】数式用!$A$3:$O$58,15,FALSE)</f>
        <v>#N/A</v>
      </c>
    </row>
    <row r="1084" spans="1:29" ht="33.950000000000003" customHeight="1">
      <c r="A1084" s="133"/>
      <c r="B1084" s="486">
        <f t="shared" si="16"/>
        <v>1040</v>
      </c>
      <c r="C1084" s="509"/>
      <c r="D1084" s="510"/>
      <c r="E1084" s="510"/>
      <c r="F1084" s="510"/>
      <c r="G1084" s="510"/>
      <c r="H1084" s="510"/>
      <c r="I1084" s="510"/>
      <c r="J1084" s="510"/>
      <c r="K1084" s="510"/>
      <c r="L1084" s="511"/>
      <c r="M1084" s="512"/>
      <c r="N1084" s="513"/>
      <c r="O1084" s="513"/>
      <c r="P1084" s="513"/>
      <c r="Q1084" s="514"/>
      <c r="R1084" s="515"/>
      <c r="S1084" s="515"/>
      <c r="T1084" s="515"/>
      <c r="U1084" s="515"/>
      <c r="V1084" s="515"/>
      <c r="W1084" s="418"/>
      <c r="X1084" s="419"/>
      <c r="Y1084" s="421"/>
      <c r="Z1084" s="158" t="str">
        <f>IFERROR(VLOOKUP(Y1084,【参考】数式用!$A$3:$B$58, 2, FALSE), "")</f>
        <v/>
      </c>
      <c r="AA1084" s="159"/>
      <c r="AC1084" s="129" t="e">
        <f>VLOOKUP(Y1084,【参考】数式用!$A$3:$O$58,15,FALSE)</f>
        <v>#N/A</v>
      </c>
    </row>
    <row r="1085" spans="1:29" ht="33.950000000000003" customHeight="1">
      <c r="A1085" s="133"/>
      <c r="B1085" s="486">
        <f t="shared" si="16"/>
        <v>1041</v>
      </c>
      <c r="C1085" s="509"/>
      <c r="D1085" s="510"/>
      <c r="E1085" s="510"/>
      <c r="F1085" s="510"/>
      <c r="G1085" s="510"/>
      <c r="H1085" s="510"/>
      <c r="I1085" s="510"/>
      <c r="J1085" s="510"/>
      <c r="K1085" s="510"/>
      <c r="L1085" s="511"/>
      <c r="M1085" s="512"/>
      <c r="N1085" s="513"/>
      <c r="O1085" s="513"/>
      <c r="P1085" s="513"/>
      <c r="Q1085" s="514"/>
      <c r="R1085" s="515"/>
      <c r="S1085" s="515"/>
      <c r="T1085" s="515"/>
      <c r="U1085" s="515"/>
      <c r="V1085" s="515"/>
      <c r="W1085" s="418"/>
      <c r="X1085" s="419"/>
      <c r="Y1085" s="421"/>
      <c r="Z1085" s="158" t="str">
        <f>IFERROR(VLOOKUP(Y1085,【参考】数式用!$A$3:$B$58, 2, FALSE), "")</f>
        <v/>
      </c>
      <c r="AA1085" s="159"/>
      <c r="AC1085" s="129" t="e">
        <f>VLOOKUP(Y1085,【参考】数式用!$A$3:$O$58,15,FALSE)</f>
        <v>#N/A</v>
      </c>
    </row>
    <row r="1086" spans="1:29" ht="33.950000000000003" customHeight="1">
      <c r="A1086" s="133"/>
      <c r="B1086" s="486">
        <f t="shared" si="16"/>
        <v>1042</v>
      </c>
      <c r="C1086" s="509"/>
      <c r="D1086" s="510"/>
      <c r="E1086" s="510"/>
      <c r="F1086" s="510"/>
      <c r="G1086" s="510"/>
      <c r="H1086" s="510"/>
      <c r="I1086" s="510"/>
      <c r="J1086" s="510"/>
      <c r="K1086" s="510"/>
      <c r="L1086" s="511"/>
      <c r="M1086" s="512"/>
      <c r="N1086" s="513"/>
      <c r="O1086" s="513"/>
      <c r="P1086" s="513"/>
      <c r="Q1086" s="514"/>
      <c r="R1086" s="515"/>
      <c r="S1086" s="515"/>
      <c r="T1086" s="515"/>
      <c r="U1086" s="515"/>
      <c r="V1086" s="515"/>
      <c r="W1086" s="418"/>
      <c r="X1086" s="419"/>
      <c r="Y1086" s="421"/>
      <c r="Z1086" s="158" t="str">
        <f>IFERROR(VLOOKUP(Y1086,【参考】数式用!$A$3:$B$58, 2, FALSE), "")</f>
        <v/>
      </c>
      <c r="AA1086" s="159"/>
      <c r="AC1086" s="129" t="e">
        <f>VLOOKUP(Y1086,【参考】数式用!$A$3:$O$58,15,FALSE)</f>
        <v>#N/A</v>
      </c>
    </row>
    <row r="1087" spans="1:29" ht="33.950000000000003" customHeight="1">
      <c r="A1087" s="133"/>
      <c r="B1087" s="486">
        <f t="shared" si="16"/>
        <v>1043</v>
      </c>
      <c r="C1087" s="509"/>
      <c r="D1087" s="510"/>
      <c r="E1087" s="510"/>
      <c r="F1087" s="510"/>
      <c r="G1087" s="510"/>
      <c r="H1087" s="510"/>
      <c r="I1087" s="510"/>
      <c r="J1087" s="510"/>
      <c r="K1087" s="510"/>
      <c r="L1087" s="511"/>
      <c r="M1087" s="512"/>
      <c r="N1087" s="513"/>
      <c r="O1087" s="513"/>
      <c r="P1087" s="513"/>
      <c r="Q1087" s="514"/>
      <c r="R1087" s="515"/>
      <c r="S1087" s="515"/>
      <c r="T1087" s="515"/>
      <c r="U1087" s="515"/>
      <c r="V1087" s="515"/>
      <c r="W1087" s="418"/>
      <c r="X1087" s="419"/>
      <c r="Y1087" s="421"/>
      <c r="Z1087" s="158" t="str">
        <f>IFERROR(VLOOKUP(Y1087,【参考】数式用!$A$3:$B$58, 2, FALSE), "")</f>
        <v/>
      </c>
      <c r="AA1087" s="159"/>
      <c r="AC1087" s="129" t="e">
        <f>VLOOKUP(Y1087,【参考】数式用!$A$3:$O$58,15,FALSE)</f>
        <v>#N/A</v>
      </c>
    </row>
    <row r="1088" spans="1:29" ht="33.950000000000003" customHeight="1">
      <c r="A1088" s="133"/>
      <c r="B1088" s="486">
        <f t="shared" si="16"/>
        <v>1044</v>
      </c>
      <c r="C1088" s="509"/>
      <c r="D1088" s="510"/>
      <c r="E1088" s="510"/>
      <c r="F1088" s="510"/>
      <c r="G1088" s="510"/>
      <c r="H1088" s="510"/>
      <c r="I1088" s="510"/>
      <c r="J1088" s="510"/>
      <c r="K1088" s="510"/>
      <c r="L1088" s="511"/>
      <c r="M1088" s="512"/>
      <c r="N1088" s="513"/>
      <c r="O1088" s="513"/>
      <c r="P1088" s="513"/>
      <c r="Q1088" s="514"/>
      <c r="R1088" s="515"/>
      <c r="S1088" s="515"/>
      <c r="T1088" s="515"/>
      <c r="U1088" s="515"/>
      <c r="V1088" s="515"/>
      <c r="W1088" s="418"/>
      <c r="X1088" s="419"/>
      <c r="Y1088" s="421"/>
      <c r="Z1088" s="158" t="str">
        <f>IFERROR(VLOOKUP(Y1088,【参考】数式用!$A$3:$B$58, 2, FALSE), "")</f>
        <v/>
      </c>
      <c r="AA1088" s="159"/>
      <c r="AC1088" s="129" t="e">
        <f>VLOOKUP(Y1088,【参考】数式用!$A$3:$O$58,15,FALSE)</f>
        <v>#N/A</v>
      </c>
    </row>
    <row r="1089" spans="1:29" ht="33.950000000000003" customHeight="1">
      <c r="A1089" s="133"/>
      <c r="B1089" s="486">
        <f t="shared" si="16"/>
        <v>1045</v>
      </c>
      <c r="C1089" s="509"/>
      <c r="D1089" s="510"/>
      <c r="E1089" s="510"/>
      <c r="F1089" s="510"/>
      <c r="G1089" s="510"/>
      <c r="H1089" s="510"/>
      <c r="I1089" s="510"/>
      <c r="J1089" s="510"/>
      <c r="K1089" s="510"/>
      <c r="L1089" s="511"/>
      <c r="M1089" s="512"/>
      <c r="N1089" s="513"/>
      <c r="O1089" s="513"/>
      <c r="P1089" s="513"/>
      <c r="Q1089" s="514"/>
      <c r="R1089" s="515"/>
      <c r="S1089" s="515"/>
      <c r="T1089" s="515"/>
      <c r="U1089" s="515"/>
      <c r="V1089" s="515"/>
      <c r="W1089" s="418"/>
      <c r="X1089" s="419"/>
      <c r="Y1089" s="421"/>
      <c r="Z1089" s="158" t="str">
        <f>IFERROR(VLOOKUP(Y1089,【参考】数式用!$A$3:$B$58, 2, FALSE), "")</f>
        <v/>
      </c>
      <c r="AA1089" s="159"/>
      <c r="AC1089" s="129" t="e">
        <f>VLOOKUP(Y1089,【参考】数式用!$A$3:$O$58,15,FALSE)</f>
        <v>#N/A</v>
      </c>
    </row>
    <row r="1090" spans="1:29" ht="33.950000000000003" customHeight="1">
      <c r="A1090" s="133"/>
      <c r="B1090" s="486">
        <f t="shared" si="16"/>
        <v>1046</v>
      </c>
      <c r="C1090" s="509"/>
      <c r="D1090" s="510"/>
      <c r="E1090" s="510"/>
      <c r="F1090" s="510"/>
      <c r="G1090" s="510"/>
      <c r="H1090" s="510"/>
      <c r="I1090" s="510"/>
      <c r="J1090" s="510"/>
      <c r="K1090" s="510"/>
      <c r="L1090" s="511"/>
      <c r="M1090" s="512"/>
      <c r="N1090" s="513"/>
      <c r="O1090" s="513"/>
      <c r="P1090" s="513"/>
      <c r="Q1090" s="514"/>
      <c r="R1090" s="515"/>
      <c r="S1090" s="515"/>
      <c r="T1090" s="515"/>
      <c r="U1090" s="515"/>
      <c r="V1090" s="515"/>
      <c r="W1090" s="418"/>
      <c r="X1090" s="419"/>
      <c r="Y1090" s="421"/>
      <c r="Z1090" s="158" t="str">
        <f>IFERROR(VLOOKUP(Y1090,【参考】数式用!$A$3:$B$58, 2, FALSE), "")</f>
        <v/>
      </c>
      <c r="AA1090" s="159"/>
      <c r="AC1090" s="129" t="e">
        <f>VLOOKUP(Y1090,【参考】数式用!$A$3:$O$58,15,FALSE)</f>
        <v>#N/A</v>
      </c>
    </row>
    <row r="1091" spans="1:29" ht="33.950000000000003" customHeight="1">
      <c r="A1091" s="133"/>
      <c r="B1091" s="486">
        <f t="shared" si="16"/>
        <v>1047</v>
      </c>
      <c r="C1091" s="509"/>
      <c r="D1091" s="510"/>
      <c r="E1091" s="510"/>
      <c r="F1091" s="510"/>
      <c r="G1091" s="510"/>
      <c r="H1091" s="510"/>
      <c r="I1091" s="510"/>
      <c r="J1091" s="510"/>
      <c r="K1091" s="510"/>
      <c r="L1091" s="511"/>
      <c r="M1091" s="512"/>
      <c r="N1091" s="513"/>
      <c r="O1091" s="513"/>
      <c r="P1091" s="513"/>
      <c r="Q1091" s="514"/>
      <c r="R1091" s="515"/>
      <c r="S1091" s="515"/>
      <c r="T1091" s="515"/>
      <c r="U1091" s="515"/>
      <c r="V1091" s="515"/>
      <c r="W1091" s="418"/>
      <c r="X1091" s="419"/>
      <c r="Y1091" s="421"/>
      <c r="Z1091" s="158" t="str">
        <f>IFERROR(VLOOKUP(Y1091,【参考】数式用!$A$3:$B$58, 2, FALSE), "")</f>
        <v/>
      </c>
      <c r="AA1091" s="159"/>
      <c r="AC1091" s="129" t="e">
        <f>VLOOKUP(Y1091,【参考】数式用!$A$3:$O$58,15,FALSE)</f>
        <v>#N/A</v>
      </c>
    </row>
    <row r="1092" spans="1:29" ht="33.950000000000003" customHeight="1">
      <c r="A1092" s="133"/>
      <c r="B1092" s="486">
        <f t="shared" si="16"/>
        <v>1048</v>
      </c>
      <c r="C1092" s="509"/>
      <c r="D1092" s="510"/>
      <c r="E1092" s="510"/>
      <c r="F1092" s="510"/>
      <c r="G1092" s="510"/>
      <c r="H1092" s="510"/>
      <c r="I1092" s="510"/>
      <c r="J1092" s="510"/>
      <c r="K1092" s="510"/>
      <c r="L1092" s="511"/>
      <c r="M1092" s="512"/>
      <c r="N1092" s="513"/>
      <c r="O1092" s="513"/>
      <c r="P1092" s="513"/>
      <c r="Q1092" s="514"/>
      <c r="R1092" s="515"/>
      <c r="S1092" s="515"/>
      <c r="T1092" s="515"/>
      <c r="U1092" s="515"/>
      <c r="V1092" s="515"/>
      <c r="W1092" s="418"/>
      <c r="X1092" s="419"/>
      <c r="Y1092" s="421"/>
      <c r="Z1092" s="158" t="str">
        <f>IFERROR(VLOOKUP(Y1092,【参考】数式用!$A$3:$B$58, 2, FALSE), "")</f>
        <v/>
      </c>
      <c r="AA1092" s="159"/>
      <c r="AC1092" s="129" t="e">
        <f>VLOOKUP(Y1092,【参考】数式用!$A$3:$O$58,15,FALSE)</f>
        <v>#N/A</v>
      </c>
    </row>
    <row r="1093" spans="1:29" ht="33.950000000000003" customHeight="1">
      <c r="A1093" s="133"/>
      <c r="B1093" s="486">
        <f t="shared" si="16"/>
        <v>1049</v>
      </c>
      <c r="C1093" s="509"/>
      <c r="D1093" s="510"/>
      <c r="E1093" s="510"/>
      <c r="F1093" s="510"/>
      <c r="G1093" s="510"/>
      <c r="H1093" s="510"/>
      <c r="I1093" s="510"/>
      <c r="J1093" s="510"/>
      <c r="K1093" s="510"/>
      <c r="L1093" s="511"/>
      <c r="M1093" s="512"/>
      <c r="N1093" s="513"/>
      <c r="O1093" s="513"/>
      <c r="P1093" s="513"/>
      <c r="Q1093" s="514"/>
      <c r="R1093" s="515"/>
      <c r="S1093" s="515"/>
      <c r="T1093" s="515"/>
      <c r="U1093" s="515"/>
      <c r="V1093" s="515"/>
      <c r="W1093" s="418"/>
      <c r="X1093" s="419"/>
      <c r="Y1093" s="421"/>
      <c r="Z1093" s="158" t="str">
        <f>IFERROR(VLOOKUP(Y1093,【参考】数式用!$A$3:$B$58, 2, FALSE), "")</f>
        <v/>
      </c>
      <c r="AA1093" s="159"/>
      <c r="AC1093" s="129" t="e">
        <f>VLOOKUP(Y1093,【参考】数式用!$A$3:$O$58,15,FALSE)</f>
        <v>#N/A</v>
      </c>
    </row>
    <row r="1094" spans="1:29" ht="33.950000000000003" customHeight="1">
      <c r="A1094" s="133"/>
      <c r="B1094" s="486">
        <f t="shared" si="16"/>
        <v>1050</v>
      </c>
      <c r="C1094" s="509"/>
      <c r="D1094" s="510"/>
      <c r="E1094" s="510"/>
      <c r="F1094" s="510"/>
      <c r="G1094" s="510"/>
      <c r="H1094" s="510"/>
      <c r="I1094" s="510"/>
      <c r="J1094" s="510"/>
      <c r="K1094" s="510"/>
      <c r="L1094" s="511"/>
      <c r="M1094" s="512"/>
      <c r="N1094" s="513"/>
      <c r="O1094" s="513"/>
      <c r="P1094" s="513"/>
      <c r="Q1094" s="514"/>
      <c r="R1094" s="515"/>
      <c r="S1094" s="515"/>
      <c r="T1094" s="515"/>
      <c r="U1094" s="515"/>
      <c r="V1094" s="515"/>
      <c r="W1094" s="418"/>
      <c r="X1094" s="419"/>
      <c r="Y1094" s="421"/>
      <c r="Z1094" s="158" t="str">
        <f>IFERROR(VLOOKUP(Y1094,【参考】数式用!$A$3:$B$58, 2, FALSE), "")</f>
        <v/>
      </c>
      <c r="AA1094" s="159"/>
      <c r="AC1094" s="129" t="e">
        <f>VLOOKUP(Y1094,【参考】数式用!$A$3:$O$58,15,FALSE)</f>
        <v>#N/A</v>
      </c>
    </row>
    <row r="1095" spans="1:29" ht="33.950000000000003" customHeight="1">
      <c r="A1095" s="133"/>
      <c r="B1095" s="486">
        <f t="shared" si="16"/>
        <v>1051</v>
      </c>
      <c r="C1095" s="509"/>
      <c r="D1095" s="510"/>
      <c r="E1095" s="510"/>
      <c r="F1095" s="510"/>
      <c r="G1095" s="510"/>
      <c r="H1095" s="510"/>
      <c r="I1095" s="510"/>
      <c r="J1095" s="510"/>
      <c r="K1095" s="510"/>
      <c r="L1095" s="511"/>
      <c r="M1095" s="512"/>
      <c r="N1095" s="513"/>
      <c r="O1095" s="513"/>
      <c r="P1095" s="513"/>
      <c r="Q1095" s="514"/>
      <c r="R1095" s="515"/>
      <c r="S1095" s="515"/>
      <c r="T1095" s="515"/>
      <c r="U1095" s="515"/>
      <c r="V1095" s="515"/>
      <c r="W1095" s="418"/>
      <c r="X1095" s="419"/>
      <c r="Y1095" s="421"/>
      <c r="Z1095" s="158" t="str">
        <f>IFERROR(VLOOKUP(Y1095,【参考】数式用!$A$3:$B$58, 2, FALSE), "")</f>
        <v/>
      </c>
      <c r="AA1095" s="159"/>
      <c r="AC1095" s="129" t="e">
        <f>VLOOKUP(Y1095,【参考】数式用!$A$3:$O$58,15,FALSE)</f>
        <v>#N/A</v>
      </c>
    </row>
    <row r="1096" spans="1:29" ht="33.950000000000003" customHeight="1">
      <c r="A1096" s="133"/>
      <c r="B1096" s="486">
        <f t="shared" si="16"/>
        <v>1052</v>
      </c>
      <c r="C1096" s="509"/>
      <c r="D1096" s="510"/>
      <c r="E1096" s="510"/>
      <c r="F1096" s="510"/>
      <c r="G1096" s="510"/>
      <c r="H1096" s="510"/>
      <c r="I1096" s="510"/>
      <c r="J1096" s="510"/>
      <c r="K1096" s="510"/>
      <c r="L1096" s="511"/>
      <c r="M1096" s="512"/>
      <c r="N1096" s="513"/>
      <c r="O1096" s="513"/>
      <c r="P1096" s="513"/>
      <c r="Q1096" s="514"/>
      <c r="R1096" s="515"/>
      <c r="S1096" s="515"/>
      <c r="T1096" s="515"/>
      <c r="U1096" s="515"/>
      <c r="V1096" s="515"/>
      <c r="W1096" s="418"/>
      <c r="X1096" s="419"/>
      <c r="Y1096" s="421"/>
      <c r="Z1096" s="158" t="str">
        <f>IFERROR(VLOOKUP(Y1096,【参考】数式用!$A$3:$B$58, 2, FALSE), "")</f>
        <v/>
      </c>
      <c r="AA1096" s="159"/>
      <c r="AC1096" s="129" t="e">
        <f>VLOOKUP(Y1096,【参考】数式用!$A$3:$O$58,15,FALSE)</f>
        <v>#N/A</v>
      </c>
    </row>
    <row r="1097" spans="1:29" ht="33.950000000000003" customHeight="1">
      <c r="A1097" s="133"/>
      <c r="B1097" s="486">
        <f t="shared" si="16"/>
        <v>1053</v>
      </c>
      <c r="C1097" s="509"/>
      <c r="D1097" s="510"/>
      <c r="E1097" s="510"/>
      <c r="F1097" s="510"/>
      <c r="G1097" s="510"/>
      <c r="H1097" s="510"/>
      <c r="I1097" s="510"/>
      <c r="J1097" s="510"/>
      <c r="K1097" s="510"/>
      <c r="L1097" s="511"/>
      <c r="M1097" s="512"/>
      <c r="N1097" s="513"/>
      <c r="O1097" s="513"/>
      <c r="P1097" s="513"/>
      <c r="Q1097" s="514"/>
      <c r="R1097" s="515"/>
      <c r="S1097" s="515"/>
      <c r="T1097" s="515"/>
      <c r="U1097" s="515"/>
      <c r="V1097" s="515"/>
      <c r="W1097" s="418"/>
      <c r="X1097" s="419"/>
      <c r="Y1097" s="421"/>
      <c r="Z1097" s="158" t="str">
        <f>IFERROR(VLOOKUP(Y1097,【参考】数式用!$A$3:$B$58, 2, FALSE), "")</f>
        <v/>
      </c>
      <c r="AA1097" s="159"/>
      <c r="AC1097" s="129" t="e">
        <f>VLOOKUP(Y1097,【参考】数式用!$A$3:$O$58,15,FALSE)</f>
        <v>#N/A</v>
      </c>
    </row>
    <row r="1098" spans="1:29" ht="33.950000000000003" customHeight="1">
      <c r="A1098" s="133"/>
      <c r="B1098" s="486">
        <f t="shared" si="16"/>
        <v>1054</v>
      </c>
      <c r="C1098" s="509"/>
      <c r="D1098" s="510"/>
      <c r="E1098" s="510"/>
      <c r="F1098" s="510"/>
      <c r="G1098" s="510"/>
      <c r="H1098" s="510"/>
      <c r="I1098" s="510"/>
      <c r="J1098" s="510"/>
      <c r="K1098" s="510"/>
      <c r="L1098" s="511"/>
      <c r="M1098" s="512"/>
      <c r="N1098" s="513"/>
      <c r="O1098" s="513"/>
      <c r="P1098" s="513"/>
      <c r="Q1098" s="514"/>
      <c r="R1098" s="515"/>
      <c r="S1098" s="515"/>
      <c r="T1098" s="515"/>
      <c r="U1098" s="515"/>
      <c r="V1098" s="515"/>
      <c r="W1098" s="418"/>
      <c r="X1098" s="419"/>
      <c r="Y1098" s="421"/>
      <c r="Z1098" s="158" t="str">
        <f>IFERROR(VLOOKUP(Y1098,【参考】数式用!$A$3:$B$58, 2, FALSE), "")</f>
        <v/>
      </c>
      <c r="AA1098" s="159"/>
      <c r="AC1098" s="129" t="e">
        <f>VLOOKUP(Y1098,【参考】数式用!$A$3:$O$58,15,FALSE)</f>
        <v>#N/A</v>
      </c>
    </row>
    <row r="1099" spans="1:29" ht="33.950000000000003" customHeight="1">
      <c r="A1099" s="133"/>
      <c r="B1099" s="486">
        <f t="shared" si="16"/>
        <v>1055</v>
      </c>
      <c r="C1099" s="509"/>
      <c r="D1099" s="510"/>
      <c r="E1099" s="510"/>
      <c r="F1099" s="510"/>
      <c r="G1099" s="510"/>
      <c r="H1099" s="510"/>
      <c r="I1099" s="510"/>
      <c r="J1099" s="510"/>
      <c r="K1099" s="510"/>
      <c r="L1099" s="511"/>
      <c r="M1099" s="512"/>
      <c r="N1099" s="513"/>
      <c r="O1099" s="513"/>
      <c r="P1099" s="513"/>
      <c r="Q1099" s="514"/>
      <c r="R1099" s="515"/>
      <c r="S1099" s="515"/>
      <c r="T1099" s="515"/>
      <c r="U1099" s="515"/>
      <c r="V1099" s="515"/>
      <c r="W1099" s="418"/>
      <c r="X1099" s="419"/>
      <c r="Y1099" s="421"/>
      <c r="Z1099" s="158" t="str">
        <f>IFERROR(VLOOKUP(Y1099,【参考】数式用!$A$3:$B$58, 2, FALSE), "")</f>
        <v/>
      </c>
      <c r="AA1099" s="159"/>
      <c r="AC1099" s="129" t="e">
        <f>VLOOKUP(Y1099,【参考】数式用!$A$3:$O$58,15,FALSE)</f>
        <v>#N/A</v>
      </c>
    </row>
    <row r="1100" spans="1:29" ht="33.950000000000003" customHeight="1">
      <c r="A1100" s="133"/>
      <c r="B1100" s="486">
        <f t="shared" si="16"/>
        <v>1056</v>
      </c>
      <c r="C1100" s="509"/>
      <c r="D1100" s="510"/>
      <c r="E1100" s="510"/>
      <c r="F1100" s="510"/>
      <c r="G1100" s="510"/>
      <c r="H1100" s="510"/>
      <c r="I1100" s="510"/>
      <c r="J1100" s="510"/>
      <c r="K1100" s="510"/>
      <c r="L1100" s="511"/>
      <c r="M1100" s="512"/>
      <c r="N1100" s="513"/>
      <c r="O1100" s="513"/>
      <c r="P1100" s="513"/>
      <c r="Q1100" s="514"/>
      <c r="R1100" s="515"/>
      <c r="S1100" s="515"/>
      <c r="T1100" s="515"/>
      <c r="U1100" s="515"/>
      <c r="V1100" s="515"/>
      <c r="W1100" s="418"/>
      <c r="X1100" s="419"/>
      <c r="Y1100" s="421"/>
      <c r="Z1100" s="158" t="str">
        <f>IFERROR(VLOOKUP(Y1100,【参考】数式用!$A$3:$B$58, 2, FALSE), "")</f>
        <v/>
      </c>
      <c r="AA1100" s="159"/>
      <c r="AC1100" s="129" t="e">
        <f>VLOOKUP(Y1100,【参考】数式用!$A$3:$O$58,15,FALSE)</f>
        <v>#N/A</v>
      </c>
    </row>
    <row r="1101" spans="1:29" ht="33.950000000000003" customHeight="1">
      <c r="A1101" s="133"/>
      <c r="B1101" s="486">
        <f t="shared" si="16"/>
        <v>1057</v>
      </c>
      <c r="C1101" s="509"/>
      <c r="D1101" s="510"/>
      <c r="E1101" s="510"/>
      <c r="F1101" s="510"/>
      <c r="G1101" s="510"/>
      <c r="H1101" s="510"/>
      <c r="I1101" s="510"/>
      <c r="J1101" s="510"/>
      <c r="K1101" s="510"/>
      <c r="L1101" s="511"/>
      <c r="M1101" s="512"/>
      <c r="N1101" s="513"/>
      <c r="O1101" s="513"/>
      <c r="P1101" s="513"/>
      <c r="Q1101" s="514"/>
      <c r="R1101" s="515"/>
      <c r="S1101" s="515"/>
      <c r="T1101" s="515"/>
      <c r="U1101" s="515"/>
      <c r="V1101" s="515"/>
      <c r="W1101" s="418"/>
      <c r="X1101" s="419"/>
      <c r="Y1101" s="421"/>
      <c r="Z1101" s="158" t="str">
        <f>IFERROR(VLOOKUP(Y1101,【参考】数式用!$A$3:$B$58, 2, FALSE), "")</f>
        <v/>
      </c>
      <c r="AA1101" s="159"/>
      <c r="AC1101" s="129" t="e">
        <f>VLOOKUP(Y1101,【参考】数式用!$A$3:$O$58,15,FALSE)</f>
        <v>#N/A</v>
      </c>
    </row>
    <row r="1102" spans="1:29" ht="33.950000000000003" customHeight="1">
      <c r="A1102" s="133"/>
      <c r="B1102" s="486">
        <f t="shared" si="16"/>
        <v>1058</v>
      </c>
      <c r="C1102" s="509"/>
      <c r="D1102" s="510"/>
      <c r="E1102" s="510"/>
      <c r="F1102" s="510"/>
      <c r="G1102" s="510"/>
      <c r="H1102" s="510"/>
      <c r="I1102" s="510"/>
      <c r="J1102" s="510"/>
      <c r="K1102" s="510"/>
      <c r="L1102" s="511"/>
      <c r="M1102" s="512"/>
      <c r="N1102" s="513"/>
      <c r="O1102" s="513"/>
      <c r="P1102" s="513"/>
      <c r="Q1102" s="514"/>
      <c r="R1102" s="515"/>
      <c r="S1102" s="515"/>
      <c r="T1102" s="515"/>
      <c r="U1102" s="515"/>
      <c r="V1102" s="515"/>
      <c r="W1102" s="418"/>
      <c r="X1102" s="419"/>
      <c r="Y1102" s="421"/>
      <c r="Z1102" s="158" t="str">
        <f>IFERROR(VLOOKUP(Y1102,【参考】数式用!$A$3:$B$58, 2, FALSE), "")</f>
        <v/>
      </c>
      <c r="AA1102" s="159"/>
      <c r="AC1102" s="129" t="e">
        <f>VLOOKUP(Y1102,【参考】数式用!$A$3:$O$58,15,FALSE)</f>
        <v>#N/A</v>
      </c>
    </row>
    <row r="1103" spans="1:29" ht="33.950000000000003" customHeight="1">
      <c r="A1103" s="133"/>
      <c r="B1103" s="486">
        <f t="shared" si="16"/>
        <v>1059</v>
      </c>
      <c r="C1103" s="509"/>
      <c r="D1103" s="510"/>
      <c r="E1103" s="510"/>
      <c r="F1103" s="510"/>
      <c r="G1103" s="510"/>
      <c r="H1103" s="510"/>
      <c r="I1103" s="510"/>
      <c r="J1103" s="510"/>
      <c r="K1103" s="510"/>
      <c r="L1103" s="511"/>
      <c r="M1103" s="512"/>
      <c r="N1103" s="513"/>
      <c r="O1103" s="513"/>
      <c r="P1103" s="513"/>
      <c r="Q1103" s="514"/>
      <c r="R1103" s="515"/>
      <c r="S1103" s="515"/>
      <c r="T1103" s="515"/>
      <c r="U1103" s="515"/>
      <c r="V1103" s="515"/>
      <c r="W1103" s="418"/>
      <c r="X1103" s="419"/>
      <c r="Y1103" s="421"/>
      <c r="Z1103" s="158" t="str">
        <f>IFERROR(VLOOKUP(Y1103,【参考】数式用!$A$3:$B$58, 2, FALSE), "")</f>
        <v/>
      </c>
      <c r="AA1103" s="159"/>
      <c r="AC1103" s="129" t="e">
        <f>VLOOKUP(Y1103,【参考】数式用!$A$3:$O$58,15,FALSE)</f>
        <v>#N/A</v>
      </c>
    </row>
    <row r="1104" spans="1:29" ht="33.950000000000003" customHeight="1">
      <c r="A1104" s="133"/>
      <c r="B1104" s="486">
        <f t="shared" si="16"/>
        <v>1060</v>
      </c>
      <c r="C1104" s="509"/>
      <c r="D1104" s="510"/>
      <c r="E1104" s="510"/>
      <c r="F1104" s="510"/>
      <c r="G1104" s="510"/>
      <c r="H1104" s="510"/>
      <c r="I1104" s="510"/>
      <c r="J1104" s="510"/>
      <c r="K1104" s="510"/>
      <c r="L1104" s="511"/>
      <c r="M1104" s="512"/>
      <c r="N1104" s="513"/>
      <c r="O1104" s="513"/>
      <c r="P1104" s="513"/>
      <c r="Q1104" s="514"/>
      <c r="R1104" s="515"/>
      <c r="S1104" s="515"/>
      <c r="T1104" s="515"/>
      <c r="U1104" s="515"/>
      <c r="V1104" s="515"/>
      <c r="W1104" s="418"/>
      <c r="X1104" s="419"/>
      <c r="Y1104" s="421"/>
      <c r="Z1104" s="158" t="str">
        <f>IFERROR(VLOOKUP(Y1104,【参考】数式用!$A$3:$B$58, 2, FALSE), "")</f>
        <v/>
      </c>
      <c r="AA1104" s="159"/>
      <c r="AC1104" s="129" t="e">
        <f>VLOOKUP(Y1104,【参考】数式用!$A$3:$O$58,15,FALSE)</f>
        <v>#N/A</v>
      </c>
    </row>
    <row r="1105" spans="1:29" ht="33.950000000000003" customHeight="1">
      <c r="A1105" s="133"/>
      <c r="B1105" s="486">
        <f t="shared" si="16"/>
        <v>1061</v>
      </c>
      <c r="C1105" s="509"/>
      <c r="D1105" s="510"/>
      <c r="E1105" s="510"/>
      <c r="F1105" s="510"/>
      <c r="G1105" s="510"/>
      <c r="H1105" s="510"/>
      <c r="I1105" s="510"/>
      <c r="J1105" s="510"/>
      <c r="K1105" s="510"/>
      <c r="L1105" s="511"/>
      <c r="M1105" s="512"/>
      <c r="N1105" s="513"/>
      <c r="O1105" s="513"/>
      <c r="P1105" s="513"/>
      <c r="Q1105" s="514"/>
      <c r="R1105" s="515"/>
      <c r="S1105" s="515"/>
      <c r="T1105" s="515"/>
      <c r="U1105" s="515"/>
      <c r="V1105" s="515"/>
      <c r="W1105" s="418"/>
      <c r="X1105" s="419"/>
      <c r="Y1105" s="421"/>
      <c r="Z1105" s="158" t="str">
        <f>IFERROR(VLOOKUP(Y1105,【参考】数式用!$A$3:$B$58, 2, FALSE), "")</f>
        <v/>
      </c>
      <c r="AA1105" s="159"/>
      <c r="AC1105" s="129" t="e">
        <f>VLOOKUP(Y1105,【参考】数式用!$A$3:$O$58,15,FALSE)</f>
        <v>#N/A</v>
      </c>
    </row>
    <row r="1106" spans="1:29" ht="33.950000000000003" customHeight="1">
      <c r="A1106" s="133"/>
      <c r="B1106" s="486">
        <f t="shared" si="16"/>
        <v>1062</v>
      </c>
      <c r="C1106" s="509"/>
      <c r="D1106" s="510"/>
      <c r="E1106" s="510"/>
      <c r="F1106" s="510"/>
      <c r="G1106" s="510"/>
      <c r="H1106" s="510"/>
      <c r="I1106" s="510"/>
      <c r="J1106" s="510"/>
      <c r="K1106" s="510"/>
      <c r="L1106" s="511"/>
      <c r="M1106" s="512"/>
      <c r="N1106" s="513"/>
      <c r="O1106" s="513"/>
      <c r="P1106" s="513"/>
      <c r="Q1106" s="514"/>
      <c r="R1106" s="515"/>
      <c r="S1106" s="515"/>
      <c r="T1106" s="515"/>
      <c r="U1106" s="515"/>
      <c r="V1106" s="515"/>
      <c r="W1106" s="418"/>
      <c r="X1106" s="419"/>
      <c r="Y1106" s="421"/>
      <c r="Z1106" s="158" t="str">
        <f>IFERROR(VLOOKUP(Y1106,【参考】数式用!$A$3:$B$58, 2, FALSE), "")</f>
        <v/>
      </c>
      <c r="AA1106" s="159"/>
      <c r="AC1106" s="129" t="e">
        <f>VLOOKUP(Y1106,【参考】数式用!$A$3:$O$58,15,FALSE)</f>
        <v>#N/A</v>
      </c>
    </row>
    <row r="1107" spans="1:29" ht="33.950000000000003" customHeight="1">
      <c r="A1107" s="133"/>
      <c r="B1107" s="486">
        <f t="shared" si="16"/>
        <v>1063</v>
      </c>
      <c r="C1107" s="509"/>
      <c r="D1107" s="510"/>
      <c r="E1107" s="510"/>
      <c r="F1107" s="510"/>
      <c r="G1107" s="510"/>
      <c r="H1107" s="510"/>
      <c r="I1107" s="510"/>
      <c r="J1107" s="510"/>
      <c r="K1107" s="510"/>
      <c r="L1107" s="511"/>
      <c r="M1107" s="512"/>
      <c r="N1107" s="513"/>
      <c r="O1107" s="513"/>
      <c r="P1107" s="513"/>
      <c r="Q1107" s="514"/>
      <c r="R1107" s="515"/>
      <c r="S1107" s="515"/>
      <c r="T1107" s="515"/>
      <c r="U1107" s="515"/>
      <c r="V1107" s="515"/>
      <c r="W1107" s="418"/>
      <c r="X1107" s="419"/>
      <c r="Y1107" s="421"/>
      <c r="Z1107" s="158" t="str">
        <f>IFERROR(VLOOKUP(Y1107,【参考】数式用!$A$3:$B$58, 2, FALSE), "")</f>
        <v/>
      </c>
      <c r="AA1107" s="159"/>
      <c r="AC1107" s="129" t="e">
        <f>VLOOKUP(Y1107,【参考】数式用!$A$3:$O$58,15,FALSE)</f>
        <v>#N/A</v>
      </c>
    </row>
    <row r="1108" spans="1:29" ht="33.950000000000003" customHeight="1">
      <c r="A1108" s="133"/>
      <c r="B1108" s="486">
        <f t="shared" si="16"/>
        <v>1064</v>
      </c>
      <c r="C1108" s="509"/>
      <c r="D1108" s="510"/>
      <c r="E1108" s="510"/>
      <c r="F1108" s="510"/>
      <c r="G1108" s="510"/>
      <c r="H1108" s="510"/>
      <c r="I1108" s="510"/>
      <c r="J1108" s="510"/>
      <c r="K1108" s="510"/>
      <c r="L1108" s="511"/>
      <c r="M1108" s="512"/>
      <c r="N1108" s="513"/>
      <c r="O1108" s="513"/>
      <c r="P1108" s="513"/>
      <c r="Q1108" s="514"/>
      <c r="R1108" s="515"/>
      <c r="S1108" s="515"/>
      <c r="T1108" s="515"/>
      <c r="U1108" s="515"/>
      <c r="V1108" s="515"/>
      <c r="W1108" s="418"/>
      <c r="X1108" s="419"/>
      <c r="Y1108" s="421"/>
      <c r="Z1108" s="158" t="str">
        <f>IFERROR(VLOOKUP(Y1108,【参考】数式用!$A$3:$B$58, 2, FALSE), "")</f>
        <v/>
      </c>
      <c r="AA1108" s="159"/>
      <c r="AC1108" s="129" t="e">
        <f>VLOOKUP(Y1108,【参考】数式用!$A$3:$O$58,15,FALSE)</f>
        <v>#N/A</v>
      </c>
    </row>
    <row r="1109" spans="1:29" ht="33.950000000000003" customHeight="1">
      <c r="A1109" s="133"/>
      <c r="B1109" s="486">
        <f t="shared" si="16"/>
        <v>1065</v>
      </c>
      <c r="C1109" s="509"/>
      <c r="D1109" s="510"/>
      <c r="E1109" s="510"/>
      <c r="F1109" s="510"/>
      <c r="G1109" s="510"/>
      <c r="H1109" s="510"/>
      <c r="I1109" s="510"/>
      <c r="J1109" s="510"/>
      <c r="K1109" s="510"/>
      <c r="L1109" s="511"/>
      <c r="M1109" s="512"/>
      <c r="N1109" s="513"/>
      <c r="O1109" s="513"/>
      <c r="P1109" s="513"/>
      <c r="Q1109" s="514"/>
      <c r="R1109" s="515"/>
      <c r="S1109" s="515"/>
      <c r="T1109" s="515"/>
      <c r="U1109" s="515"/>
      <c r="V1109" s="515"/>
      <c r="W1109" s="418"/>
      <c r="X1109" s="419"/>
      <c r="Y1109" s="421"/>
      <c r="Z1109" s="158" t="str">
        <f>IFERROR(VLOOKUP(Y1109,【参考】数式用!$A$3:$B$58, 2, FALSE), "")</f>
        <v/>
      </c>
      <c r="AA1109" s="159"/>
      <c r="AC1109" s="129" t="e">
        <f>VLOOKUP(Y1109,【参考】数式用!$A$3:$O$58,15,FALSE)</f>
        <v>#N/A</v>
      </c>
    </row>
    <row r="1110" spans="1:29" ht="33.950000000000003" customHeight="1">
      <c r="A1110" s="133"/>
      <c r="B1110" s="486">
        <f t="shared" si="16"/>
        <v>1066</v>
      </c>
      <c r="C1110" s="509"/>
      <c r="D1110" s="510"/>
      <c r="E1110" s="510"/>
      <c r="F1110" s="510"/>
      <c r="G1110" s="510"/>
      <c r="H1110" s="510"/>
      <c r="I1110" s="510"/>
      <c r="J1110" s="510"/>
      <c r="K1110" s="510"/>
      <c r="L1110" s="511"/>
      <c r="M1110" s="512"/>
      <c r="N1110" s="513"/>
      <c r="O1110" s="513"/>
      <c r="P1110" s="513"/>
      <c r="Q1110" s="514"/>
      <c r="R1110" s="515"/>
      <c r="S1110" s="515"/>
      <c r="T1110" s="515"/>
      <c r="U1110" s="515"/>
      <c r="V1110" s="515"/>
      <c r="W1110" s="418"/>
      <c r="X1110" s="419"/>
      <c r="Y1110" s="421"/>
      <c r="Z1110" s="158" t="str">
        <f>IFERROR(VLOOKUP(Y1110,【参考】数式用!$A$3:$B$58, 2, FALSE), "")</f>
        <v/>
      </c>
      <c r="AA1110" s="159"/>
      <c r="AC1110" s="129" t="e">
        <f>VLOOKUP(Y1110,【参考】数式用!$A$3:$O$58,15,FALSE)</f>
        <v>#N/A</v>
      </c>
    </row>
    <row r="1111" spans="1:29" ht="33.950000000000003" customHeight="1">
      <c r="A1111" s="133"/>
      <c r="B1111" s="486">
        <f t="shared" si="16"/>
        <v>1067</v>
      </c>
      <c r="C1111" s="509"/>
      <c r="D1111" s="510"/>
      <c r="E1111" s="510"/>
      <c r="F1111" s="510"/>
      <c r="G1111" s="510"/>
      <c r="H1111" s="510"/>
      <c r="I1111" s="510"/>
      <c r="J1111" s="510"/>
      <c r="K1111" s="510"/>
      <c r="L1111" s="511"/>
      <c r="M1111" s="512"/>
      <c r="N1111" s="513"/>
      <c r="O1111" s="513"/>
      <c r="P1111" s="513"/>
      <c r="Q1111" s="514"/>
      <c r="R1111" s="515"/>
      <c r="S1111" s="515"/>
      <c r="T1111" s="515"/>
      <c r="U1111" s="515"/>
      <c r="V1111" s="515"/>
      <c r="W1111" s="418"/>
      <c r="X1111" s="419"/>
      <c r="Y1111" s="421"/>
      <c r="Z1111" s="158" t="str">
        <f>IFERROR(VLOOKUP(Y1111,【参考】数式用!$A$3:$B$58, 2, FALSE), "")</f>
        <v/>
      </c>
      <c r="AA1111" s="159"/>
      <c r="AC1111" s="129" t="e">
        <f>VLOOKUP(Y1111,【参考】数式用!$A$3:$O$58,15,FALSE)</f>
        <v>#N/A</v>
      </c>
    </row>
    <row r="1112" spans="1:29" ht="33.950000000000003" customHeight="1">
      <c r="A1112" s="133"/>
      <c r="B1112" s="486">
        <f t="shared" si="16"/>
        <v>1068</v>
      </c>
      <c r="C1112" s="509"/>
      <c r="D1112" s="510"/>
      <c r="E1112" s="510"/>
      <c r="F1112" s="510"/>
      <c r="G1112" s="510"/>
      <c r="H1112" s="510"/>
      <c r="I1112" s="510"/>
      <c r="J1112" s="510"/>
      <c r="K1112" s="510"/>
      <c r="L1112" s="511"/>
      <c r="M1112" s="512"/>
      <c r="N1112" s="513"/>
      <c r="O1112" s="513"/>
      <c r="P1112" s="513"/>
      <c r="Q1112" s="514"/>
      <c r="R1112" s="515"/>
      <c r="S1112" s="515"/>
      <c r="T1112" s="515"/>
      <c r="U1112" s="515"/>
      <c r="V1112" s="515"/>
      <c r="W1112" s="418"/>
      <c r="X1112" s="419"/>
      <c r="Y1112" s="421"/>
      <c r="Z1112" s="158" t="str">
        <f>IFERROR(VLOOKUP(Y1112,【参考】数式用!$A$3:$B$58, 2, FALSE), "")</f>
        <v/>
      </c>
      <c r="AA1112" s="159"/>
      <c r="AC1112" s="129" t="e">
        <f>VLOOKUP(Y1112,【参考】数式用!$A$3:$O$58,15,FALSE)</f>
        <v>#N/A</v>
      </c>
    </row>
    <row r="1113" spans="1:29" ht="33.950000000000003" customHeight="1">
      <c r="A1113" s="133"/>
      <c r="B1113" s="486">
        <f t="shared" si="16"/>
        <v>1069</v>
      </c>
      <c r="C1113" s="509"/>
      <c r="D1113" s="510"/>
      <c r="E1113" s="510"/>
      <c r="F1113" s="510"/>
      <c r="G1113" s="510"/>
      <c r="H1113" s="510"/>
      <c r="I1113" s="510"/>
      <c r="J1113" s="510"/>
      <c r="K1113" s="510"/>
      <c r="L1113" s="511"/>
      <c r="M1113" s="512"/>
      <c r="N1113" s="513"/>
      <c r="O1113" s="513"/>
      <c r="P1113" s="513"/>
      <c r="Q1113" s="514"/>
      <c r="R1113" s="515"/>
      <c r="S1113" s="515"/>
      <c r="T1113" s="515"/>
      <c r="U1113" s="515"/>
      <c r="V1113" s="515"/>
      <c r="W1113" s="418"/>
      <c r="X1113" s="419"/>
      <c r="Y1113" s="421"/>
      <c r="Z1113" s="158" t="str">
        <f>IFERROR(VLOOKUP(Y1113,【参考】数式用!$A$3:$B$58, 2, FALSE), "")</f>
        <v/>
      </c>
      <c r="AA1113" s="159"/>
      <c r="AC1113" s="129" t="e">
        <f>VLOOKUP(Y1113,【参考】数式用!$A$3:$O$58,15,FALSE)</f>
        <v>#N/A</v>
      </c>
    </row>
    <row r="1114" spans="1:29" ht="33.950000000000003" customHeight="1">
      <c r="A1114" s="133"/>
      <c r="B1114" s="486">
        <f t="shared" si="16"/>
        <v>1070</v>
      </c>
      <c r="C1114" s="509"/>
      <c r="D1114" s="510"/>
      <c r="E1114" s="510"/>
      <c r="F1114" s="510"/>
      <c r="G1114" s="510"/>
      <c r="H1114" s="510"/>
      <c r="I1114" s="510"/>
      <c r="J1114" s="510"/>
      <c r="K1114" s="510"/>
      <c r="L1114" s="511"/>
      <c r="M1114" s="512"/>
      <c r="N1114" s="513"/>
      <c r="O1114" s="513"/>
      <c r="P1114" s="513"/>
      <c r="Q1114" s="514"/>
      <c r="R1114" s="515"/>
      <c r="S1114" s="515"/>
      <c r="T1114" s="515"/>
      <c r="U1114" s="515"/>
      <c r="V1114" s="515"/>
      <c r="W1114" s="418"/>
      <c r="X1114" s="419"/>
      <c r="Y1114" s="421"/>
      <c r="Z1114" s="158" t="str">
        <f>IFERROR(VLOOKUP(Y1114,【参考】数式用!$A$3:$B$58, 2, FALSE), "")</f>
        <v/>
      </c>
      <c r="AA1114" s="159"/>
      <c r="AC1114" s="129" t="e">
        <f>VLOOKUP(Y1114,【参考】数式用!$A$3:$O$58,15,FALSE)</f>
        <v>#N/A</v>
      </c>
    </row>
    <row r="1115" spans="1:29" ht="33.950000000000003" customHeight="1">
      <c r="A1115" s="133"/>
      <c r="B1115" s="486">
        <f t="shared" si="16"/>
        <v>1071</v>
      </c>
      <c r="C1115" s="509"/>
      <c r="D1115" s="510"/>
      <c r="E1115" s="510"/>
      <c r="F1115" s="510"/>
      <c r="G1115" s="510"/>
      <c r="H1115" s="510"/>
      <c r="I1115" s="510"/>
      <c r="J1115" s="510"/>
      <c r="K1115" s="510"/>
      <c r="L1115" s="511"/>
      <c r="M1115" s="512"/>
      <c r="N1115" s="513"/>
      <c r="O1115" s="513"/>
      <c r="P1115" s="513"/>
      <c r="Q1115" s="514"/>
      <c r="R1115" s="515"/>
      <c r="S1115" s="515"/>
      <c r="T1115" s="515"/>
      <c r="U1115" s="515"/>
      <c r="V1115" s="515"/>
      <c r="W1115" s="418"/>
      <c r="X1115" s="419"/>
      <c r="Y1115" s="421"/>
      <c r="Z1115" s="158" t="str">
        <f>IFERROR(VLOOKUP(Y1115,【参考】数式用!$A$3:$B$58, 2, FALSE), "")</f>
        <v/>
      </c>
      <c r="AA1115" s="159"/>
      <c r="AC1115" s="129" t="e">
        <f>VLOOKUP(Y1115,【参考】数式用!$A$3:$O$58,15,FALSE)</f>
        <v>#N/A</v>
      </c>
    </row>
    <row r="1116" spans="1:29" ht="33.950000000000003" customHeight="1">
      <c r="A1116" s="133"/>
      <c r="B1116" s="486">
        <f t="shared" si="16"/>
        <v>1072</v>
      </c>
      <c r="C1116" s="509"/>
      <c r="D1116" s="510"/>
      <c r="E1116" s="510"/>
      <c r="F1116" s="510"/>
      <c r="G1116" s="510"/>
      <c r="H1116" s="510"/>
      <c r="I1116" s="510"/>
      <c r="J1116" s="510"/>
      <c r="K1116" s="510"/>
      <c r="L1116" s="511"/>
      <c r="M1116" s="512"/>
      <c r="N1116" s="513"/>
      <c r="O1116" s="513"/>
      <c r="P1116" s="513"/>
      <c r="Q1116" s="514"/>
      <c r="R1116" s="515"/>
      <c r="S1116" s="515"/>
      <c r="T1116" s="515"/>
      <c r="U1116" s="515"/>
      <c r="V1116" s="515"/>
      <c r="W1116" s="418"/>
      <c r="X1116" s="419"/>
      <c r="Y1116" s="421"/>
      <c r="Z1116" s="158" t="str">
        <f>IFERROR(VLOOKUP(Y1116,【参考】数式用!$A$3:$B$58, 2, FALSE), "")</f>
        <v/>
      </c>
      <c r="AA1116" s="159"/>
      <c r="AC1116" s="129" t="e">
        <f>VLOOKUP(Y1116,【参考】数式用!$A$3:$O$58,15,FALSE)</f>
        <v>#N/A</v>
      </c>
    </row>
    <row r="1117" spans="1:29" ht="33.950000000000003" customHeight="1">
      <c r="A1117" s="133"/>
      <c r="B1117" s="486">
        <f t="shared" si="16"/>
        <v>1073</v>
      </c>
      <c r="C1117" s="509"/>
      <c r="D1117" s="510"/>
      <c r="E1117" s="510"/>
      <c r="F1117" s="510"/>
      <c r="G1117" s="510"/>
      <c r="H1117" s="510"/>
      <c r="I1117" s="510"/>
      <c r="J1117" s="510"/>
      <c r="K1117" s="510"/>
      <c r="L1117" s="511"/>
      <c r="M1117" s="512"/>
      <c r="N1117" s="513"/>
      <c r="O1117" s="513"/>
      <c r="P1117" s="513"/>
      <c r="Q1117" s="514"/>
      <c r="R1117" s="515"/>
      <c r="S1117" s="515"/>
      <c r="T1117" s="515"/>
      <c r="U1117" s="515"/>
      <c r="V1117" s="515"/>
      <c r="W1117" s="418"/>
      <c r="X1117" s="419"/>
      <c r="Y1117" s="421"/>
      <c r="Z1117" s="158" t="str">
        <f>IFERROR(VLOOKUP(Y1117,【参考】数式用!$A$3:$B$58, 2, FALSE), "")</f>
        <v/>
      </c>
      <c r="AA1117" s="159"/>
      <c r="AC1117" s="129" t="e">
        <f>VLOOKUP(Y1117,【参考】数式用!$A$3:$O$58,15,FALSE)</f>
        <v>#N/A</v>
      </c>
    </row>
    <row r="1118" spans="1:29" ht="33.950000000000003" customHeight="1">
      <c r="A1118" s="133"/>
      <c r="B1118" s="486">
        <f t="shared" si="16"/>
        <v>1074</v>
      </c>
      <c r="C1118" s="509"/>
      <c r="D1118" s="510"/>
      <c r="E1118" s="510"/>
      <c r="F1118" s="510"/>
      <c r="G1118" s="510"/>
      <c r="H1118" s="510"/>
      <c r="I1118" s="510"/>
      <c r="J1118" s="510"/>
      <c r="K1118" s="510"/>
      <c r="L1118" s="511"/>
      <c r="M1118" s="512"/>
      <c r="N1118" s="513"/>
      <c r="O1118" s="513"/>
      <c r="P1118" s="513"/>
      <c r="Q1118" s="514"/>
      <c r="R1118" s="515"/>
      <c r="S1118" s="515"/>
      <c r="T1118" s="515"/>
      <c r="U1118" s="515"/>
      <c r="V1118" s="515"/>
      <c r="W1118" s="418"/>
      <c r="X1118" s="419"/>
      <c r="Y1118" s="421"/>
      <c r="Z1118" s="158" t="str">
        <f>IFERROR(VLOOKUP(Y1118,【参考】数式用!$A$3:$B$58, 2, FALSE), "")</f>
        <v/>
      </c>
      <c r="AA1118" s="159"/>
      <c r="AC1118" s="129" t="e">
        <f>VLOOKUP(Y1118,【参考】数式用!$A$3:$O$58,15,FALSE)</f>
        <v>#N/A</v>
      </c>
    </row>
    <row r="1119" spans="1:29" ht="33.950000000000003" customHeight="1">
      <c r="A1119" s="133"/>
      <c r="B1119" s="486">
        <f t="shared" si="16"/>
        <v>1075</v>
      </c>
      <c r="C1119" s="509"/>
      <c r="D1119" s="510"/>
      <c r="E1119" s="510"/>
      <c r="F1119" s="510"/>
      <c r="G1119" s="510"/>
      <c r="H1119" s="510"/>
      <c r="I1119" s="510"/>
      <c r="J1119" s="510"/>
      <c r="K1119" s="510"/>
      <c r="L1119" s="511"/>
      <c r="M1119" s="512"/>
      <c r="N1119" s="513"/>
      <c r="O1119" s="513"/>
      <c r="P1119" s="513"/>
      <c r="Q1119" s="514"/>
      <c r="R1119" s="515"/>
      <c r="S1119" s="515"/>
      <c r="T1119" s="515"/>
      <c r="U1119" s="515"/>
      <c r="V1119" s="515"/>
      <c r="W1119" s="418"/>
      <c r="X1119" s="419"/>
      <c r="Y1119" s="421"/>
      <c r="Z1119" s="158" t="str">
        <f>IFERROR(VLOOKUP(Y1119,【参考】数式用!$A$3:$B$58, 2, FALSE), "")</f>
        <v/>
      </c>
      <c r="AA1119" s="159"/>
      <c r="AC1119" s="129" t="e">
        <f>VLOOKUP(Y1119,【参考】数式用!$A$3:$O$58,15,FALSE)</f>
        <v>#N/A</v>
      </c>
    </row>
    <row r="1120" spans="1:29" ht="33.950000000000003" customHeight="1">
      <c r="A1120" s="133"/>
      <c r="B1120" s="486">
        <f t="shared" si="16"/>
        <v>1076</v>
      </c>
      <c r="C1120" s="509"/>
      <c r="D1120" s="510"/>
      <c r="E1120" s="510"/>
      <c r="F1120" s="510"/>
      <c r="G1120" s="510"/>
      <c r="H1120" s="510"/>
      <c r="I1120" s="510"/>
      <c r="J1120" s="510"/>
      <c r="K1120" s="510"/>
      <c r="L1120" s="511"/>
      <c r="M1120" s="512"/>
      <c r="N1120" s="513"/>
      <c r="O1120" s="513"/>
      <c r="P1120" s="513"/>
      <c r="Q1120" s="514"/>
      <c r="R1120" s="515"/>
      <c r="S1120" s="515"/>
      <c r="T1120" s="515"/>
      <c r="U1120" s="515"/>
      <c r="V1120" s="515"/>
      <c r="W1120" s="418"/>
      <c r="X1120" s="419"/>
      <c r="Y1120" s="421"/>
      <c r="Z1120" s="158" t="str">
        <f>IFERROR(VLOOKUP(Y1120,【参考】数式用!$A$3:$B$58, 2, FALSE), "")</f>
        <v/>
      </c>
      <c r="AA1120" s="159"/>
      <c r="AC1120" s="129" t="e">
        <f>VLOOKUP(Y1120,【参考】数式用!$A$3:$O$58,15,FALSE)</f>
        <v>#N/A</v>
      </c>
    </row>
    <row r="1121" spans="1:29" ht="33.950000000000003" customHeight="1">
      <c r="A1121" s="133"/>
      <c r="B1121" s="486">
        <f t="shared" si="16"/>
        <v>1077</v>
      </c>
      <c r="C1121" s="509"/>
      <c r="D1121" s="510"/>
      <c r="E1121" s="510"/>
      <c r="F1121" s="510"/>
      <c r="G1121" s="510"/>
      <c r="H1121" s="510"/>
      <c r="I1121" s="510"/>
      <c r="J1121" s="510"/>
      <c r="K1121" s="510"/>
      <c r="L1121" s="511"/>
      <c r="M1121" s="512"/>
      <c r="N1121" s="513"/>
      <c r="O1121" s="513"/>
      <c r="P1121" s="513"/>
      <c r="Q1121" s="514"/>
      <c r="R1121" s="515"/>
      <c r="S1121" s="515"/>
      <c r="T1121" s="515"/>
      <c r="U1121" s="515"/>
      <c r="V1121" s="515"/>
      <c r="W1121" s="418"/>
      <c r="X1121" s="419"/>
      <c r="Y1121" s="421"/>
      <c r="Z1121" s="158" t="str">
        <f>IFERROR(VLOOKUP(Y1121,【参考】数式用!$A$3:$B$58, 2, FALSE), "")</f>
        <v/>
      </c>
      <c r="AA1121" s="159"/>
      <c r="AC1121" s="129" t="e">
        <f>VLOOKUP(Y1121,【参考】数式用!$A$3:$O$58,15,FALSE)</f>
        <v>#N/A</v>
      </c>
    </row>
    <row r="1122" spans="1:29" ht="33.950000000000003" customHeight="1">
      <c r="A1122" s="133"/>
      <c r="B1122" s="486">
        <f t="shared" si="16"/>
        <v>1078</v>
      </c>
      <c r="C1122" s="509"/>
      <c r="D1122" s="510"/>
      <c r="E1122" s="510"/>
      <c r="F1122" s="510"/>
      <c r="G1122" s="510"/>
      <c r="H1122" s="510"/>
      <c r="I1122" s="510"/>
      <c r="J1122" s="510"/>
      <c r="K1122" s="510"/>
      <c r="L1122" s="511"/>
      <c r="M1122" s="512"/>
      <c r="N1122" s="513"/>
      <c r="O1122" s="513"/>
      <c r="P1122" s="513"/>
      <c r="Q1122" s="514"/>
      <c r="R1122" s="515"/>
      <c r="S1122" s="515"/>
      <c r="T1122" s="515"/>
      <c r="U1122" s="515"/>
      <c r="V1122" s="515"/>
      <c r="W1122" s="418"/>
      <c r="X1122" s="419"/>
      <c r="Y1122" s="421"/>
      <c r="Z1122" s="158" t="str">
        <f>IFERROR(VLOOKUP(Y1122,【参考】数式用!$A$3:$B$58, 2, FALSE), "")</f>
        <v/>
      </c>
      <c r="AA1122" s="159"/>
      <c r="AC1122" s="129" t="e">
        <f>VLOOKUP(Y1122,【参考】数式用!$A$3:$O$58,15,FALSE)</f>
        <v>#N/A</v>
      </c>
    </row>
    <row r="1123" spans="1:29" ht="33.950000000000003" customHeight="1">
      <c r="A1123" s="133"/>
      <c r="B1123" s="486">
        <f t="shared" si="16"/>
        <v>1079</v>
      </c>
      <c r="C1123" s="509"/>
      <c r="D1123" s="510"/>
      <c r="E1123" s="510"/>
      <c r="F1123" s="510"/>
      <c r="G1123" s="510"/>
      <c r="H1123" s="510"/>
      <c r="I1123" s="510"/>
      <c r="J1123" s="510"/>
      <c r="K1123" s="510"/>
      <c r="L1123" s="511"/>
      <c r="M1123" s="512"/>
      <c r="N1123" s="513"/>
      <c r="O1123" s="513"/>
      <c r="P1123" s="513"/>
      <c r="Q1123" s="514"/>
      <c r="R1123" s="515"/>
      <c r="S1123" s="515"/>
      <c r="T1123" s="515"/>
      <c r="U1123" s="515"/>
      <c r="V1123" s="515"/>
      <c r="W1123" s="418"/>
      <c r="X1123" s="419"/>
      <c r="Y1123" s="421"/>
      <c r="Z1123" s="158" t="str">
        <f>IFERROR(VLOOKUP(Y1123,【参考】数式用!$A$3:$B$58, 2, FALSE), "")</f>
        <v/>
      </c>
      <c r="AA1123" s="159"/>
      <c r="AC1123" s="129" t="e">
        <f>VLOOKUP(Y1123,【参考】数式用!$A$3:$O$58,15,FALSE)</f>
        <v>#N/A</v>
      </c>
    </row>
    <row r="1124" spans="1:29" ht="33.950000000000003" customHeight="1">
      <c r="A1124" s="133"/>
      <c r="B1124" s="486">
        <f t="shared" si="16"/>
        <v>1080</v>
      </c>
      <c r="C1124" s="509"/>
      <c r="D1124" s="510"/>
      <c r="E1124" s="510"/>
      <c r="F1124" s="510"/>
      <c r="G1124" s="510"/>
      <c r="H1124" s="510"/>
      <c r="I1124" s="510"/>
      <c r="J1124" s="510"/>
      <c r="K1124" s="510"/>
      <c r="L1124" s="511"/>
      <c r="M1124" s="512"/>
      <c r="N1124" s="513"/>
      <c r="O1124" s="513"/>
      <c r="P1124" s="513"/>
      <c r="Q1124" s="514"/>
      <c r="R1124" s="515"/>
      <c r="S1124" s="515"/>
      <c r="T1124" s="515"/>
      <c r="U1124" s="515"/>
      <c r="V1124" s="515"/>
      <c r="W1124" s="418"/>
      <c r="X1124" s="419"/>
      <c r="Y1124" s="421"/>
      <c r="Z1124" s="158" t="str">
        <f>IFERROR(VLOOKUP(Y1124,【参考】数式用!$A$3:$B$58, 2, FALSE), "")</f>
        <v/>
      </c>
      <c r="AA1124" s="159"/>
      <c r="AC1124" s="129" t="e">
        <f>VLOOKUP(Y1124,【参考】数式用!$A$3:$O$58,15,FALSE)</f>
        <v>#N/A</v>
      </c>
    </row>
    <row r="1125" spans="1:29" ht="33.950000000000003" customHeight="1">
      <c r="A1125" s="133"/>
      <c r="B1125" s="486">
        <f t="shared" si="16"/>
        <v>1081</v>
      </c>
      <c r="C1125" s="509"/>
      <c r="D1125" s="510"/>
      <c r="E1125" s="510"/>
      <c r="F1125" s="510"/>
      <c r="G1125" s="510"/>
      <c r="H1125" s="510"/>
      <c r="I1125" s="510"/>
      <c r="J1125" s="510"/>
      <c r="K1125" s="510"/>
      <c r="L1125" s="511"/>
      <c r="M1125" s="512"/>
      <c r="N1125" s="513"/>
      <c r="O1125" s="513"/>
      <c r="P1125" s="513"/>
      <c r="Q1125" s="514"/>
      <c r="R1125" s="515"/>
      <c r="S1125" s="515"/>
      <c r="T1125" s="515"/>
      <c r="U1125" s="515"/>
      <c r="V1125" s="515"/>
      <c r="W1125" s="418"/>
      <c r="X1125" s="419"/>
      <c r="Y1125" s="421"/>
      <c r="Z1125" s="158" t="str">
        <f>IFERROR(VLOOKUP(Y1125,【参考】数式用!$A$3:$B$58, 2, FALSE), "")</f>
        <v/>
      </c>
      <c r="AA1125" s="159"/>
      <c r="AC1125" s="129" t="e">
        <f>VLOOKUP(Y1125,【参考】数式用!$A$3:$O$58,15,FALSE)</f>
        <v>#N/A</v>
      </c>
    </row>
    <row r="1126" spans="1:29" ht="33.950000000000003" customHeight="1">
      <c r="A1126" s="133"/>
      <c r="B1126" s="486">
        <f t="shared" si="16"/>
        <v>1082</v>
      </c>
      <c r="C1126" s="509"/>
      <c r="D1126" s="510"/>
      <c r="E1126" s="510"/>
      <c r="F1126" s="510"/>
      <c r="G1126" s="510"/>
      <c r="H1126" s="510"/>
      <c r="I1126" s="510"/>
      <c r="J1126" s="510"/>
      <c r="K1126" s="510"/>
      <c r="L1126" s="511"/>
      <c r="M1126" s="512"/>
      <c r="N1126" s="513"/>
      <c r="O1126" s="513"/>
      <c r="P1126" s="513"/>
      <c r="Q1126" s="514"/>
      <c r="R1126" s="515"/>
      <c r="S1126" s="515"/>
      <c r="T1126" s="515"/>
      <c r="U1126" s="515"/>
      <c r="V1126" s="515"/>
      <c r="W1126" s="418"/>
      <c r="X1126" s="419"/>
      <c r="Y1126" s="421"/>
      <c r="Z1126" s="158" t="str">
        <f>IFERROR(VLOOKUP(Y1126,【参考】数式用!$A$3:$B$58, 2, FALSE), "")</f>
        <v/>
      </c>
      <c r="AA1126" s="159"/>
      <c r="AC1126" s="129" t="e">
        <f>VLOOKUP(Y1126,【参考】数式用!$A$3:$O$58,15,FALSE)</f>
        <v>#N/A</v>
      </c>
    </row>
    <row r="1127" spans="1:29" ht="33.950000000000003" customHeight="1">
      <c r="A1127" s="133"/>
      <c r="B1127" s="486">
        <f t="shared" si="16"/>
        <v>1083</v>
      </c>
      <c r="C1127" s="509"/>
      <c r="D1127" s="510"/>
      <c r="E1127" s="510"/>
      <c r="F1127" s="510"/>
      <c r="G1127" s="510"/>
      <c r="H1127" s="510"/>
      <c r="I1127" s="510"/>
      <c r="J1127" s="510"/>
      <c r="K1127" s="510"/>
      <c r="L1127" s="511"/>
      <c r="M1127" s="512"/>
      <c r="N1127" s="513"/>
      <c r="O1127" s="513"/>
      <c r="P1127" s="513"/>
      <c r="Q1127" s="514"/>
      <c r="R1127" s="515"/>
      <c r="S1127" s="515"/>
      <c r="T1127" s="515"/>
      <c r="U1127" s="515"/>
      <c r="V1127" s="515"/>
      <c r="W1127" s="418"/>
      <c r="X1127" s="419"/>
      <c r="Y1127" s="421"/>
      <c r="Z1127" s="158" t="str">
        <f>IFERROR(VLOOKUP(Y1127,【参考】数式用!$A$3:$B$58, 2, FALSE), "")</f>
        <v/>
      </c>
      <c r="AA1127" s="159"/>
      <c r="AC1127" s="129" t="e">
        <f>VLOOKUP(Y1127,【参考】数式用!$A$3:$O$58,15,FALSE)</f>
        <v>#N/A</v>
      </c>
    </row>
    <row r="1128" spans="1:29" ht="33.950000000000003" customHeight="1">
      <c r="A1128" s="133"/>
      <c r="B1128" s="486">
        <f t="shared" si="16"/>
        <v>1084</v>
      </c>
      <c r="C1128" s="509"/>
      <c r="D1128" s="510"/>
      <c r="E1128" s="510"/>
      <c r="F1128" s="510"/>
      <c r="G1128" s="510"/>
      <c r="H1128" s="510"/>
      <c r="I1128" s="510"/>
      <c r="J1128" s="510"/>
      <c r="K1128" s="510"/>
      <c r="L1128" s="511"/>
      <c r="M1128" s="512"/>
      <c r="N1128" s="513"/>
      <c r="O1128" s="513"/>
      <c r="P1128" s="513"/>
      <c r="Q1128" s="514"/>
      <c r="R1128" s="515"/>
      <c r="S1128" s="515"/>
      <c r="T1128" s="515"/>
      <c r="U1128" s="515"/>
      <c r="V1128" s="515"/>
      <c r="W1128" s="418"/>
      <c r="X1128" s="419"/>
      <c r="Y1128" s="421"/>
      <c r="Z1128" s="158" t="str">
        <f>IFERROR(VLOOKUP(Y1128,【参考】数式用!$A$3:$B$58, 2, FALSE), "")</f>
        <v/>
      </c>
      <c r="AA1128" s="159"/>
      <c r="AC1128" s="129" t="e">
        <f>VLOOKUP(Y1128,【参考】数式用!$A$3:$O$58,15,FALSE)</f>
        <v>#N/A</v>
      </c>
    </row>
    <row r="1129" spans="1:29" ht="33.950000000000003" customHeight="1">
      <c r="A1129" s="133"/>
      <c r="B1129" s="486">
        <f t="shared" si="16"/>
        <v>1085</v>
      </c>
      <c r="C1129" s="509"/>
      <c r="D1129" s="510"/>
      <c r="E1129" s="510"/>
      <c r="F1129" s="510"/>
      <c r="G1129" s="510"/>
      <c r="H1129" s="510"/>
      <c r="I1129" s="510"/>
      <c r="J1129" s="510"/>
      <c r="K1129" s="510"/>
      <c r="L1129" s="511"/>
      <c r="M1129" s="512"/>
      <c r="N1129" s="513"/>
      <c r="O1129" s="513"/>
      <c r="P1129" s="513"/>
      <c r="Q1129" s="514"/>
      <c r="R1129" s="515"/>
      <c r="S1129" s="515"/>
      <c r="T1129" s="515"/>
      <c r="U1129" s="515"/>
      <c r="V1129" s="515"/>
      <c r="W1129" s="418"/>
      <c r="X1129" s="419"/>
      <c r="Y1129" s="421"/>
      <c r="Z1129" s="158" t="str">
        <f>IFERROR(VLOOKUP(Y1129,【参考】数式用!$A$3:$B$58, 2, FALSE), "")</f>
        <v/>
      </c>
      <c r="AA1129" s="159"/>
      <c r="AC1129" s="129" t="e">
        <f>VLOOKUP(Y1129,【参考】数式用!$A$3:$O$58,15,FALSE)</f>
        <v>#N/A</v>
      </c>
    </row>
    <row r="1130" spans="1:29" ht="33.950000000000003" customHeight="1">
      <c r="A1130" s="133"/>
      <c r="B1130" s="486">
        <f t="shared" si="16"/>
        <v>1086</v>
      </c>
      <c r="C1130" s="509"/>
      <c r="D1130" s="510"/>
      <c r="E1130" s="510"/>
      <c r="F1130" s="510"/>
      <c r="G1130" s="510"/>
      <c r="H1130" s="510"/>
      <c r="I1130" s="510"/>
      <c r="J1130" s="510"/>
      <c r="K1130" s="510"/>
      <c r="L1130" s="511"/>
      <c r="M1130" s="512"/>
      <c r="N1130" s="513"/>
      <c r="O1130" s="513"/>
      <c r="P1130" s="513"/>
      <c r="Q1130" s="514"/>
      <c r="R1130" s="515"/>
      <c r="S1130" s="515"/>
      <c r="T1130" s="515"/>
      <c r="U1130" s="515"/>
      <c r="V1130" s="515"/>
      <c r="W1130" s="418"/>
      <c r="X1130" s="419"/>
      <c r="Y1130" s="421"/>
      <c r="Z1130" s="158" t="str">
        <f>IFERROR(VLOOKUP(Y1130,【参考】数式用!$A$3:$B$58, 2, FALSE), "")</f>
        <v/>
      </c>
      <c r="AA1130" s="159"/>
      <c r="AC1130" s="129" t="e">
        <f>VLOOKUP(Y1130,【参考】数式用!$A$3:$O$58,15,FALSE)</f>
        <v>#N/A</v>
      </c>
    </row>
    <row r="1131" spans="1:29" ht="33.950000000000003" customHeight="1">
      <c r="A1131" s="133"/>
      <c r="B1131" s="486">
        <f t="shared" si="16"/>
        <v>1087</v>
      </c>
      <c r="C1131" s="509"/>
      <c r="D1131" s="510"/>
      <c r="E1131" s="510"/>
      <c r="F1131" s="510"/>
      <c r="G1131" s="510"/>
      <c r="H1131" s="510"/>
      <c r="I1131" s="510"/>
      <c r="J1131" s="510"/>
      <c r="K1131" s="510"/>
      <c r="L1131" s="511"/>
      <c r="M1131" s="512"/>
      <c r="N1131" s="513"/>
      <c r="O1131" s="513"/>
      <c r="P1131" s="513"/>
      <c r="Q1131" s="514"/>
      <c r="R1131" s="515"/>
      <c r="S1131" s="515"/>
      <c r="T1131" s="515"/>
      <c r="U1131" s="515"/>
      <c r="V1131" s="515"/>
      <c r="W1131" s="418"/>
      <c r="X1131" s="419"/>
      <c r="Y1131" s="421"/>
      <c r="Z1131" s="158" t="str">
        <f>IFERROR(VLOOKUP(Y1131,【参考】数式用!$A$3:$B$58, 2, FALSE), "")</f>
        <v/>
      </c>
      <c r="AA1131" s="159"/>
      <c r="AC1131" s="129" t="e">
        <f>VLOOKUP(Y1131,【参考】数式用!$A$3:$O$58,15,FALSE)</f>
        <v>#N/A</v>
      </c>
    </row>
    <row r="1132" spans="1:29" ht="33.950000000000003" customHeight="1">
      <c r="A1132" s="133"/>
      <c r="B1132" s="486">
        <f t="shared" si="16"/>
        <v>1088</v>
      </c>
      <c r="C1132" s="509"/>
      <c r="D1132" s="510"/>
      <c r="E1132" s="510"/>
      <c r="F1132" s="510"/>
      <c r="G1132" s="510"/>
      <c r="H1132" s="510"/>
      <c r="I1132" s="510"/>
      <c r="J1132" s="510"/>
      <c r="K1132" s="510"/>
      <c r="L1132" s="511"/>
      <c r="M1132" s="512"/>
      <c r="N1132" s="513"/>
      <c r="O1132" s="513"/>
      <c r="P1132" s="513"/>
      <c r="Q1132" s="514"/>
      <c r="R1132" s="515"/>
      <c r="S1132" s="515"/>
      <c r="T1132" s="515"/>
      <c r="U1132" s="515"/>
      <c r="V1132" s="515"/>
      <c r="W1132" s="418"/>
      <c r="X1132" s="419"/>
      <c r="Y1132" s="421"/>
      <c r="Z1132" s="158" t="str">
        <f>IFERROR(VLOOKUP(Y1132,【参考】数式用!$A$3:$B$58, 2, FALSE), "")</f>
        <v/>
      </c>
      <c r="AA1132" s="159"/>
      <c r="AC1132" s="129" t="e">
        <f>VLOOKUP(Y1132,【参考】数式用!$A$3:$O$58,15,FALSE)</f>
        <v>#N/A</v>
      </c>
    </row>
    <row r="1133" spans="1:29" ht="33.950000000000003" customHeight="1">
      <c r="A1133" s="133"/>
      <c r="B1133" s="486">
        <f t="shared" si="16"/>
        <v>1089</v>
      </c>
      <c r="C1133" s="509"/>
      <c r="D1133" s="510"/>
      <c r="E1133" s="510"/>
      <c r="F1133" s="510"/>
      <c r="G1133" s="510"/>
      <c r="H1133" s="510"/>
      <c r="I1133" s="510"/>
      <c r="J1133" s="510"/>
      <c r="K1133" s="510"/>
      <c r="L1133" s="511"/>
      <c r="M1133" s="512"/>
      <c r="N1133" s="513"/>
      <c r="O1133" s="513"/>
      <c r="P1133" s="513"/>
      <c r="Q1133" s="514"/>
      <c r="R1133" s="515"/>
      <c r="S1133" s="515"/>
      <c r="T1133" s="515"/>
      <c r="U1133" s="515"/>
      <c r="V1133" s="515"/>
      <c r="W1133" s="418"/>
      <c r="X1133" s="419"/>
      <c r="Y1133" s="421"/>
      <c r="Z1133" s="158" t="str">
        <f>IFERROR(VLOOKUP(Y1133,【参考】数式用!$A$3:$B$58, 2, FALSE), "")</f>
        <v/>
      </c>
      <c r="AA1133" s="159"/>
      <c r="AC1133" s="129" t="e">
        <f>VLOOKUP(Y1133,【参考】数式用!$A$3:$O$58,15,FALSE)</f>
        <v>#N/A</v>
      </c>
    </row>
    <row r="1134" spans="1:29" ht="33.950000000000003" customHeight="1">
      <c r="A1134" s="133"/>
      <c r="B1134" s="486">
        <f t="shared" si="16"/>
        <v>1090</v>
      </c>
      <c r="C1134" s="509"/>
      <c r="D1134" s="510"/>
      <c r="E1134" s="510"/>
      <c r="F1134" s="510"/>
      <c r="G1134" s="510"/>
      <c r="H1134" s="510"/>
      <c r="I1134" s="510"/>
      <c r="J1134" s="510"/>
      <c r="K1134" s="510"/>
      <c r="L1134" s="511"/>
      <c r="M1134" s="512"/>
      <c r="N1134" s="513"/>
      <c r="O1134" s="513"/>
      <c r="P1134" s="513"/>
      <c r="Q1134" s="514"/>
      <c r="R1134" s="515"/>
      <c r="S1134" s="515"/>
      <c r="T1134" s="515"/>
      <c r="U1134" s="515"/>
      <c r="V1134" s="515"/>
      <c r="W1134" s="418"/>
      <c r="X1134" s="419"/>
      <c r="Y1134" s="421"/>
      <c r="Z1134" s="158" t="str">
        <f>IFERROR(VLOOKUP(Y1134,【参考】数式用!$A$3:$B$58, 2, FALSE), "")</f>
        <v/>
      </c>
      <c r="AA1134" s="159"/>
      <c r="AC1134" s="129" t="e">
        <f>VLOOKUP(Y1134,【参考】数式用!$A$3:$O$58,15,FALSE)</f>
        <v>#N/A</v>
      </c>
    </row>
    <row r="1135" spans="1:29" ht="33.950000000000003" customHeight="1">
      <c r="A1135" s="133"/>
      <c r="B1135" s="486">
        <f t="shared" ref="B1135:B1198" si="17">B1134+1</f>
        <v>1091</v>
      </c>
      <c r="C1135" s="509"/>
      <c r="D1135" s="510"/>
      <c r="E1135" s="510"/>
      <c r="F1135" s="510"/>
      <c r="G1135" s="510"/>
      <c r="H1135" s="510"/>
      <c r="I1135" s="510"/>
      <c r="J1135" s="510"/>
      <c r="K1135" s="510"/>
      <c r="L1135" s="511"/>
      <c r="M1135" s="512"/>
      <c r="N1135" s="513"/>
      <c r="O1135" s="513"/>
      <c r="P1135" s="513"/>
      <c r="Q1135" s="514"/>
      <c r="R1135" s="515"/>
      <c r="S1135" s="515"/>
      <c r="T1135" s="515"/>
      <c r="U1135" s="515"/>
      <c r="V1135" s="515"/>
      <c r="W1135" s="418"/>
      <c r="X1135" s="419"/>
      <c r="Y1135" s="421"/>
      <c r="Z1135" s="158" t="str">
        <f>IFERROR(VLOOKUP(Y1135,【参考】数式用!$A$3:$B$58, 2, FALSE), "")</f>
        <v/>
      </c>
      <c r="AA1135" s="159"/>
      <c r="AC1135" s="129" t="e">
        <f>VLOOKUP(Y1135,【参考】数式用!$A$3:$O$58,15,FALSE)</f>
        <v>#N/A</v>
      </c>
    </row>
    <row r="1136" spans="1:29" ht="33.950000000000003" customHeight="1">
      <c r="A1136" s="133"/>
      <c r="B1136" s="486">
        <f t="shared" si="17"/>
        <v>1092</v>
      </c>
      <c r="C1136" s="509"/>
      <c r="D1136" s="510"/>
      <c r="E1136" s="510"/>
      <c r="F1136" s="510"/>
      <c r="G1136" s="510"/>
      <c r="H1136" s="510"/>
      <c r="I1136" s="510"/>
      <c r="J1136" s="510"/>
      <c r="K1136" s="510"/>
      <c r="L1136" s="511"/>
      <c r="M1136" s="512"/>
      <c r="N1136" s="513"/>
      <c r="O1136" s="513"/>
      <c r="P1136" s="513"/>
      <c r="Q1136" s="514"/>
      <c r="R1136" s="515"/>
      <c r="S1136" s="515"/>
      <c r="T1136" s="515"/>
      <c r="U1136" s="515"/>
      <c r="V1136" s="515"/>
      <c r="W1136" s="418"/>
      <c r="X1136" s="419"/>
      <c r="Y1136" s="421"/>
      <c r="Z1136" s="158" t="str">
        <f>IFERROR(VLOOKUP(Y1136,【参考】数式用!$A$3:$B$58, 2, FALSE), "")</f>
        <v/>
      </c>
      <c r="AA1136" s="159"/>
      <c r="AC1136" s="129" t="e">
        <f>VLOOKUP(Y1136,【参考】数式用!$A$3:$O$58,15,FALSE)</f>
        <v>#N/A</v>
      </c>
    </row>
    <row r="1137" spans="1:29" ht="33.950000000000003" customHeight="1">
      <c r="A1137" s="133"/>
      <c r="B1137" s="486">
        <f t="shared" si="17"/>
        <v>1093</v>
      </c>
      <c r="C1137" s="509"/>
      <c r="D1137" s="510"/>
      <c r="E1137" s="510"/>
      <c r="F1137" s="510"/>
      <c r="G1137" s="510"/>
      <c r="H1137" s="510"/>
      <c r="I1137" s="510"/>
      <c r="J1137" s="510"/>
      <c r="K1137" s="510"/>
      <c r="L1137" s="511"/>
      <c r="M1137" s="512"/>
      <c r="N1137" s="513"/>
      <c r="O1137" s="513"/>
      <c r="P1137" s="513"/>
      <c r="Q1137" s="514"/>
      <c r="R1137" s="515"/>
      <c r="S1137" s="515"/>
      <c r="T1137" s="515"/>
      <c r="U1137" s="515"/>
      <c r="V1137" s="515"/>
      <c r="W1137" s="418"/>
      <c r="X1137" s="419"/>
      <c r="Y1137" s="421"/>
      <c r="Z1137" s="158" t="str">
        <f>IFERROR(VLOOKUP(Y1137,【参考】数式用!$A$3:$B$58, 2, FALSE), "")</f>
        <v/>
      </c>
      <c r="AA1137" s="159"/>
      <c r="AC1137" s="129" t="e">
        <f>VLOOKUP(Y1137,【参考】数式用!$A$3:$O$58,15,FALSE)</f>
        <v>#N/A</v>
      </c>
    </row>
    <row r="1138" spans="1:29" ht="33.950000000000003" customHeight="1">
      <c r="A1138" s="133"/>
      <c r="B1138" s="486">
        <f t="shared" si="17"/>
        <v>1094</v>
      </c>
      <c r="C1138" s="509"/>
      <c r="D1138" s="510"/>
      <c r="E1138" s="510"/>
      <c r="F1138" s="510"/>
      <c r="G1138" s="510"/>
      <c r="H1138" s="510"/>
      <c r="I1138" s="510"/>
      <c r="J1138" s="510"/>
      <c r="K1138" s="510"/>
      <c r="L1138" s="511"/>
      <c r="M1138" s="512"/>
      <c r="N1138" s="513"/>
      <c r="O1138" s="513"/>
      <c r="P1138" s="513"/>
      <c r="Q1138" s="514"/>
      <c r="R1138" s="515"/>
      <c r="S1138" s="515"/>
      <c r="T1138" s="515"/>
      <c r="U1138" s="515"/>
      <c r="V1138" s="515"/>
      <c r="W1138" s="418"/>
      <c r="X1138" s="419"/>
      <c r="Y1138" s="421"/>
      <c r="Z1138" s="158" t="str">
        <f>IFERROR(VLOOKUP(Y1138,【参考】数式用!$A$3:$B$58, 2, FALSE), "")</f>
        <v/>
      </c>
      <c r="AA1138" s="159"/>
      <c r="AC1138" s="129" t="e">
        <f>VLOOKUP(Y1138,【参考】数式用!$A$3:$O$58,15,FALSE)</f>
        <v>#N/A</v>
      </c>
    </row>
    <row r="1139" spans="1:29" ht="33.950000000000003" customHeight="1">
      <c r="A1139" s="133"/>
      <c r="B1139" s="486">
        <f t="shared" si="17"/>
        <v>1095</v>
      </c>
      <c r="C1139" s="509"/>
      <c r="D1139" s="510"/>
      <c r="E1139" s="510"/>
      <c r="F1139" s="510"/>
      <c r="G1139" s="510"/>
      <c r="H1139" s="510"/>
      <c r="I1139" s="510"/>
      <c r="J1139" s="510"/>
      <c r="K1139" s="510"/>
      <c r="L1139" s="511"/>
      <c r="M1139" s="512"/>
      <c r="N1139" s="513"/>
      <c r="O1139" s="513"/>
      <c r="P1139" s="513"/>
      <c r="Q1139" s="514"/>
      <c r="R1139" s="515"/>
      <c r="S1139" s="515"/>
      <c r="T1139" s="515"/>
      <c r="U1139" s="515"/>
      <c r="V1139" s="515"/>
      <c r="W1139" s="418"/>
      <c r="X1139" s="419"/>
      <c r="Y1139" s="421"/>
      <c r="Z1139" s="158" t="str">
        <f>IFERROR(VLOOKUP(Y1139,【参考】数式用!$A$3:$B$58, 2, FALSE), "")</f>
        <v/>
      </c>
      <c r="AA1139" s="159"/>
      <c r="AC1139" s="129" t="e">
        <f>VLOOKUP(Y1139,【参考】数式用!$A$3:$O$58,15,FALSE)</f>
        <v>#N/A</v>
      </c>
    </row>
    <row r="1140" spans="1:29" ht="33.950000000000003" customHeight="1">
      <c r="A1140" s="133"/>
      <c r="B1140" s="486">
        <f t="shared" si="17"/>
        <v>1096</v>
      </c>
      <c r="C1140" s="509"/>
      <c r="D1140" s="510"/>
      <c r="E1140" s="510"/>
      <c r="F1140" s="510"/>
      <c r="G1140" s="510"/>
      <c r="H1140" s="510"/>
      <c r="I1140" s="510"/>
      <c r="J1140" s="510"/>
      <c r="K1140" s="510"/>
      <c r="L1140" s="511"/>
      <c r="M1140" s="512"/>
      <c r="N1140" s="513"/>
      <c r="O1140" s="513"/>
      <c r="P1140" s="513"/>
      <c r="Q1140" s="514"/>
      <c r="R1140" s="515"/>
      <c r="S1140" s="515"/>
      <c r="T1140" s="515"/>
      <c r="U1140" s="515"/>
      <c r="V1140" s="515"/>
      <c r="W1140" s="418"/>
      <c r="X1140" s="419"/>
      <c r="Y1140" s="421"/>
      <c r="Z1140" s="158" t="str">
        <f>IFERROR(VLOOKUP(Y1140,【参考】数式用!$A$3:$B$58, 2, FALSE), "")</f>
        <v/>
      </c>
      <c r="AA1140" s="159"/>
      <c r="AC1140" s="129" t="e">
        <f>VLOOKUP(Y1140,【参考】数式用!$A$3:$O$58,15,FALSE)</f>
        <v>#N/A</v>
      </c>
    </row>
    <row r="1141" spans="1:29" ht="33.950000000000003" customHeight="1">
      <c r="A1141" s="133"/>
      <c r="B1141" s="486">
        <f t="shared" si="17"/>
        <v>1097</v>
      </c>
      <c r="C1141" s="509"/>
      <c r="D1141" s="510"/>
      <c r="E1141" s="510"/>
      <c r="F1141" s="510"/>
      <c r="G1141" s="510"/>
      <c r="H1141" s="510"/>
      <c r="I1141" s="510"/>
      <c r="J1141" s="510"/>
      <c r="K1141" s="510"/>
      <c r="L1141" s="511"/>
      <c r="M1141" s="512"/>
      <c r="N1141" s="513"/>
      <c r="O1141" s="513"/>
      <c r="P1141" s="513"/>
      <c r="Q1141" s="514"/>
      <c r="R1141" s="515"/>
      <c r="S1141" s="515"/>
      <c r="T1141" s="515"/>
      <c r="U1141" s="515"/>
      <c r="V1141" s="515"/>
      <c r="W1141" s="418"/>
      <c r="X1141" s="419"/>
      <c r="Y1141" s="421"/>
      <c r="Z1141" s="158" t="str">
        <f>IFERROR(VLOOKUP(Y1141,【参考】数式用!$A$3:$B$58, 2, FALSE), "")</f>
        <v/>
      </c>
      <c r="AA1141" s="159"/>
      <c r="AC1141" s="129" t="e">
        <f>VLOOKUP(Y1141,【参考】数式用!$A$3:$O$58,15,FALSE)</f>
        <v>#N/A</v>
      </c>
    </row>
    <row r="1142" spans="1:29" ht="33.950000000000003" customHeight="1">
      <c r="A1142" s="133"/>
      <c r="B1142" s="486">
        <f t="shared" si="17"/>
        <v>1098</v>
      </c>
      <c r="C1142" s="509"/>
      <c r="D1142" s="510"/>
      <c r="E1142" s="510"/>
      <c r="F1142" s="510"/>
      <c r="G1142" s="510"/>
      <c r="H1142" s="510"/>
      <c r="I1142" s="510"/>
      <c r="J1142" s="510"/>
      <c r="K1142" s="510"/>
      <c r="L1142" s="511"/>
      <c r="M1142" s="512"/>
      <c r="N1142" s="513"/>
      <c r="O1142" s="513"/>
      <c r="P1142" s="513"/>
      <c r="Q1142" s="514"/>
      <c r="R1142" s="515"/>
      <c r="S1142" s="515"/>
      <c r="T1142" s="515"/>
      <c r="U1142" s="515"/>
      <c r="V1142" s="515"/>
      <c r="W1142" s="418"/>
      <c r="X1142" s="419"/>
      <c r="Y1142" s="421"/>
      <c r="Z1142" s="158" t="str">
        <f>IFERROR(VLOOKUP(Y1142,【参考】数式用!$A$3:$B$58, 2, FALSE), "")</f>
        <v/>
      </c>
      <c r="AA1142" s="159"/>
      <c r="AC1142" s="129" t="e">
        <f>VLOOKUP(Y1142,【参考】数式用!$A$3:$O$58,15,FALSE)</f>
        <v>#N/A</v>
      </c>
    </row>
    <row r="1143" spans="1:29" ht="33.950000000000003" customHeight="1">
      <c r="A1143" s="133"/>
      <c r="B1143" s="486">
        <f t="shared" si="17"/>
        <v>1099</v>
      </c>
      <c r="C1143" s="509"/>
      <c r="D1143" s="510"/>
      <c r="E1143" s="510"/>
      <c r="F1143" s="510"/>
      <c r="G1143" s="510"/>
      <c r="H1143" s="510"/>
      <c r="I1143" s="510"/>
      <c r="J1143" s="510"/>
      <c r="K1143" s="510"/>
      <c r="L1143" s="511"/>
      <c r="M1143" s="512"/>
      <c r="N1143" s="513"/>
      <c r="O1143" s="513"/>
      <c r="P1143" s="513"/>
      <c r="Q1143" s="514"/>
      <c r="R1143" s="515"/>
      <c r="S1143" s="515"/>
      <c r="T1143" s="515"/>
      <c r="U1143" s="515"/>
      <c r="V1143" s="515"/>
      <c r="W1143" s="418"/>
      <c r="X1143" s="419"/>
      <c r="Y1143" s="421"/>
      <c r="Z1143" s="158" t="str">
        <f>IFERROR(VLOOKUP(Y1143,【参考】数式用!$A$3:$B$58, 2, FALSE), "")</f>
        <v/>
      </c>
      <c r="AA1143" s="159"/>
      <c r="AC1143" s="129" t="e">
        <f>VLOOKUP(Y1143,【参考】数式用!$A$3:$O$58,15,FALSE)</f>
        <v>#N/A</v>
      </c>
    </row>
    <row r="1144" spans="1:29" ht="33.950000000000003" customHeight="1">
      <c r="A1144" s="133"/>
      <c r="B1144" s="486">
        <f t="shared" si="17"/>
        <v>1100</v>
      </c>
      <c r="C1144" s="509"/>
      <c r="D1144" s="510"/>
      <c r="E1144" s="510"/>
      <c r="F1144" s="510"/>
      <c r="G1144" s="510"/>
      <c r="H1144" s="510"/>
      <c r="I1144" s="510"/>
      <c r="J1144" s="510"/>
      <c r="K1144" s="510"/>
      <c r="L1144" s="511"/>
      <c r="M1144" s="512"/>
      <c r="N1144" s="513"/>
      <c r="O1144" s="513"/>
      <c r="P1144" s="513"/>
      <c r="Q1144" s="514"/>
      <c r="R1144" s="515"/>
      <c r="S1144" s="515"/>
      <c r="T1144" s="515"/>
      <c r="U1144" s="515"/>
      <c r="V1144" s="515"/>
      <c r="W1144" s="418"/>
      <c r="X1144" s="419"/>
      <c r="Y1144" s="421"/>
      <c r="Z1144" s="158" t="str">
        <f>IFERROR(VLOOKUP(Y1144,【参考】数式用!$A$3:$B$58, 2, FALSE), "")</f>
        <v/>
      </c>
      <c r="AA1144" s="159"/>
      <c r="AC1144" s="129" t="e">
        <f>VLOOKUP(Y1144,【参考】数式用!$A$3:$O$58,15,FALSE)</f>
        <v>#N/A</v>
      </c>
    </row>
    <row r="1145" spans="1:29" ht="33.950000000000003" customHeight="1">
      <c r="A1145" s="133"/>
      <c r="B1145" s="486">
        <f t="shared" si="17"/>
        <v>1101</v>
      </c>
      <c r="C1145" s="509"/>
      <c r="D1145" s="510"/>
      <c r="E1145" s="510"/>
      <c r="F1145" s="510"/>
      <c r="G1145" s="510"/>
      <c r="H1145" s="510"/>
      <c r="I1145" s="510"/>
      <c r="J1145" s="510"/>
      <c r="K1145" s="510"/>
      <c r="L1145" s="511"/>
      <c r="M1145" s="512"/>
      <c r="N1145" s="513"/>
      <c r="O1145" s="513"/>
      <c r="P1145" s="513"/>
      <c r="Q1145" s="514"/>
      <c r="R1145" s="515"/>
      <c r="S1145" s="515"/>
      <c r="T1145" s="515"/>
      <c r="U1145" s="515"/>
      <c r="V1145" s="515"/>
      <c r="W1145" s="418"/>
      <c r="X1145" s="419"/>
      <c r="Y1145" s="421"/>
      <c r="Z1145" s="158" t="str">
        <f>IFERROR(VLOOKUP(Y1145,【参考】数式用!$A$3:$B$58, 2, FALSE), "")</f>
        <v/>
      </c>
      <c r="AA1145" s="159"/>
      <c r="AC1145" s="129" t="e">
        <f>VLOOKUP(Y1145,【参考】数式用!$A$3:$O$58,15,FALSE)</f>
        <v>#N/A</v>
      </c>
    </row>
    <row r="1146" spans="1:29" ht="33.950000000000003" customHeight="1">
      <c r="A1146" s="133"/>
      <c r="B1146" s="486">
        <f t="shared" si="17"/>
        <v>1102</v>
      </c>
      <c r="C1146" s="509"/>
      <c r="D1146" s="510"/>
      <c r="E1146" s="510"/>
      <c r="F1146" s="510"/>
      <c r="G1146" s="510"/>
      <c r="H1146" s="510"/>
      <c r="I1146" s="510"/>
      <c r="J1146" s="510"/>
      <c r="K1146" s="510"/>
      <c r="L1146" s="511"/>
      <c r="M1146" s="512"/>
      <c r="N1146" s="513"/>
      <c r="O1146" s="513"/>
      <c r="P1146" s="513"/>
      <c r="Q1146" s="514"/>
      <c r="R1146" s="515"/>
      <c r="S1146" s="515"/>
      <c r="T1146" s="515"/>
      <c r="U1146" s="515"/>
      <c r="V1146" s="515"/>
      <c r="W1146" s="418"/>
      <c r="X1146" s="419"/>
      <c r="Y1146" s="421"/>
      <c r="Z1146" s="158" t="str">
        <f>IFERROR(VLOOKUP(Y1146,【参考】数式用!$A$3:$B$58, 2, FALSE), "")</f>
        <v/>
      </c>
      <c r="AA1146" s="159"/>
      <c r="AC1146" s="129" t="e">
        <f>VLOOKUP(Y1146,【参考】数式用!$A$3:$O$58,15,FALSE)</f>
        <v>#N/A</v>
      </c>
    </row>
    <row r="1147" spans="1:29" ht="33.950000000000003" customHeight="1">
      <c r="A1147" s="133"/>
      <c r="B1147" s="486">
        <f t="shared" si="17"/>
        <v>1103</v>
      </c>
      <c r="C1147" s="509"/>
      <c r="D1147" s="510"/>
      <c r="E1147" s="510"/>
      <c r="F1147" s="510"/>
      <c r="G1147" s="510"/>
      <c r="H1147" s="510"/>
      <c r="I1147" s="510"/>
      <c r="J1147" s="510"/>
      <c r="K1147" s="510"/>
      <c r="L1147" s="511"/>
      <c r="M1147" s="512"/>
      <c r="N1147" s="513"/>
      <c r="O1147" s="513"/>
      <c r="P1147" s="513"/>
      <c r="Q1147" s="514"/>
      <c r="R1147" s="515"/>
      <c r="S1147" s="515"/>
      <c r="T1147" s="515"/>
      <c r="U1147" s="515"/>
      <c r="V1147" s="515"/>
      <c r="W1147" s="418"/>
      <c r="X1147" s="419"/>
      <c r="Y1147" s="421"/>
      <c r="Z1147" s="158" t="str">
        <f>IFERROR(VLOOKUP(Y1147,【参考】数式用!$A$3:$B$58, 2, FALSE), "")</f>
        <v/>
      </c>
      <c r="AA1147" s="159"/>
      <c r="AC1147" s="129" t="e">
        <f>VLOOKUP(Y1147,【参考】数式用!$A$3:$O$58,15,FALSE)</f>
        <v>#N/A</v>
      </c>
    </row>
    <row r="1148" spans="1:29" ht="33.950000000000003" customHeight="1">
      <c r="A1148" s="133"/>
      <c r="B1148" s="486">
        <f t="shared" si="17"/>
        <v>1104</v>
      </c>
      <c r="C1148" s="509"/>
      <c r="D1148" s="510"/>
      <c r="E1148" s="510"/>
      <c r="F1148" s="510"/>
      <c r="G1148" s="510"/>
      <c r="H1148" s="510"/>
      <c r="I1148" s="510"/>
      <c r="J1148" s="510"/>
      <c r="K1148" s="510"/>
      <c r="L1148" s="511"/>
      <c r="M1148" s="512"/>
      <c r="N1148" s="513"/>
      <c r="O1148" s="513"/>
      <c r="P1148" s="513"/>
      <c r="Q1148" s="514"/>
      <c r="R1148" s="515"/>
      <c r="S1148" s="515"/>
      <c r="T1148" s="515"/>
      <c r="U1148" s="515"/>
      <c r="V1148" s="515"/>
      <c r="W1148" s="418"/>
      <c r="X1148" s="419"/>
      <c r="Y1148" s="421"/>
      <c r="Z1148" s="158" t="str">
        <f>IFERROR(VLOOKUP(Y1148,【参考】数式用!$A$3:$B$58, 2, FALSE), "")</f>
        <v/>
      </c>
      <c r="AA1148" s="159"/>
      <c r="AC1148" s="129" t="e">
        <f>VLOOKUP(Y1148,【参考】数式用!$A$3:$O$58,15,FALSE)</f>
        <v>#N/A</v>
      </c>
    </row>
    <row r="1149" spans="1:29" ht="33.950000000000003" customHeight="1">
      <c r="A1149" s="133"/>
      <c r="B1149" s="486">
        <f t="shared" si="17"/>
        <v>1105</v>
      </c>
      <c r="C1149" s="509"/>
      <c r="D1149" s="510"/>
      <c r="E1149" s="510"/>
      <c r="F1149" s="510"/>
      <c r="G1149" s="510"/>
      <c r="H1149" s="510"/>
      <c r="I1149" s="510"/>
      <c r="J1149" s="510"/>
      <c r="K1149" s="510"/>
      <c r="L1149" s="511"/>
      <c r="M1149" s="512"/>
      <c r="N1149" s="513"/>
      <c r="O1149" s="513"/>
      <c r="P1149" s="513"/>
      <c r="Q1149" s="514"/>
      <c r="R1149" s="515"/>
      <c r="S1149" s="515"/>
      <c r="T1149" s="515"/>
      <c r="U1149" s="515"/>
      <c r="V1149" s="515"/>
      <c r="W1149" s="418"/>
      <c r="X1149" s="419"/>
      <c r="Y1149" s="421"/>
      <c r="Z1149" s="158" t="str">
        <f>IFERROR(VLOOKUP(Y1149,【参考】数式用!$A$3:$B$58, 2, FALSE), "")</f>
        <v/>
      </c>
      <c r="AA1149" s="159"/>
      <c r="AC1149" s="129" t="e">
        <f>VLOOKUP(Y1149,【参考】数式用!$A$3:$O$58,15,FALSE)</f>
        <v>#N/A</v>
      </c>
    </row>
    <row r="1150" spans="1:29" ht="33.950000000000003" customHeight="1">
      <c r="A1150" s="133"/>
      <c r="B1150" s="486">
        <f t="shared" si="17"/>
        <v>1106</v>
      </c>
      <c r="C1150" s="509"/>
      <c r="D1150" s="510"/>
      <c r="E1150" s="510"/>
      <c r="F1150" s="510"/>
      <c r="G1150" s="510"/>
      <c r="H1150" s="510"/>
      <c r="I1150" s="510"/>
      <c r="J1150" s="510"/>
      <c r="K1150" s="510"/>
      <c r="L1150" s="511"/>
      <c r="M1150" s="512"/>
      <c r="N1150" s="513"/>
      <c r="O1150" s="513"/>
      <c r="P1150" s="513"/>
      <c r="Q1150" s="514"/>
      <c r="R1150" s="515"/>
      <c r="S1150" s="515"/>
      <c r="T1150" s="515"/>
      <c r="U1150" s="515"/>
      <c r="V1150" s="515"/>
      <c r="W1150" s="418"/>
      <c r="X1150" s="419"/>
      <c r="Y1150" s="421"/>
      <c r="Z1150" s="158" t="str">
        <f>IFERROR(VLOOKUP(Y1150,【参考】数式用!$A$3:$B$58, 2, FALSE), "")</f>
        <v/>
      </c>
      <c r="AA1150" s="159"/>
      <c r="AC1150" s="129" t="e">
        <f>VLOOKUP(Y1150,【参考】数式用!$A$3:$O$58,15,FALSE)</f>
        <v>#N/A</v>
      </c>
    </row>
    <row r="1151" spans="1:29" ht="33.950000000000003" customHeight="1">
      <c r="A1151" s="133"/>
      <c r="B1151" s="486">
        <f t="shared" si="17"/>
        <v>1107</v>
      </c>
      <c r="C1151" s="509"/>
      <c r="D1151" s="510"/>
      <c r="E1151" s="510"/>
      <c r="F1151" s="510"/>
      <c r="G1151" s="510"/>
      <c r="H1151" s="510"/>
      <c r="I1151" s="510"/>
      <c r="J1151" s="510"/>
      <c r="K1151" s="510"/>
      <c r="L1151" s="511"/>
      <c r="M1151" s="512"/>
      <c r="N1151" s="513"/>
      <c r="O1151" s="513"/>
      <c r="P1151" s="513"/>
      <c r="Q1151" s="514"/>
      <c r="R1151" s="515"/>
      <c r="S1151" s="515"/>
      <c r="T1151" s="515"/>
      <c r="U1151" s="515"/>
      <c r="V1151" s="515"/>
      <c r="W1151" s="418"/>
      <c r="X1151" s="419"/>
      <c r="Y1151" s="421"/>
      <c r="Z1151" s="158" t="str">
        <f>IFERROR(VLOOKUP(Y1151,【参考】数式用!$A$3:$B$58, 2, FALSE), "")</f>
        <v/>
      </c>
      <c r="AA1151" s="159"/>
      <c r="AC1151" s="129" t="e">
        <f>VLOOKUP(Y1151,【参考】数式用!$A$3:$O$58,15,FALSE)</f>
        <v>#N/A</v>
      </c>
    </row>
    <row r="1152" spans="1:29" ht="33.950000000000003" customHeight="1">
      <c r="A1152" s="133"/>
      <c r="B1152" s="486">
        <f t="shared" si="17"/>
        <v>1108</v>
      </c>
      <c r="C1152" s="509"/>
      <c r="D1152" s="510"/>
      <c r="E1152" s="510"/>
      <c r="F1152" s="510"/>
      <c r="G1152" s="510"/>
      <c r="H1152" s="510"/>
      <c r="I1152" s="510"/>
      <c r="J1152" s="510"/>
      <c r="K1152" s="510"/>
      <c r="L1152" s="511"/>
      <c r="M1152" s="512"/>
      <c r="N1152" s="513"/>
      <c r="O1152" s="513"/>
      <c r="P1152" s="513"/>
      <c r="Q1152" s="514"/>
      <c r="R1152" s="515"/>
      <c r="S1152" s="515"/>
      <c r="T1152" s="515"/>
      <c r="U1152" s="515"/>
      <c r="V1152" s="515"/>
      <c r="W1152" s="418"/>
      <c r="X1152" s="419"/>
      <c r="Y1152" s="421"/>
      <c r="Z1152" s="158" t="str">
        <f>IFERROR(VLOOKUP(Y1152,【参考】数式用!$A$3:$B$58, 2, FALSE), "")</f>
        <v/>
      </c>
      <c r="AA1152" s="159"/>
      <c r="AC1152" s="129" t="e">
        <f>VLOOKUP(Y1152,【参考】数式用!$A$3:$O$58,15,FALSE)</f>
        <v>#N/A</v>
      </c>
    </row>
    <row r="1153" spans="1:29" ht="33.950000000000003" customHeight="1">
      <c r="A1153" s="133"/>
      <c r="B1153" s="486">
        <f t="shared" si="17"/>
        <v>1109</v>
      </c>
      <c r="C1153" s="509"/>
      <c r="D1153" s="510"/>
      <c r="E1153" s="510"/>
      <c r="F1153" s="510"/>
      <c r="G1153" s="510"/>
      <c r="H1153" s="510"/>
      <c r="I1153" s="510"/>
      <c r="J1153" s="510"/>
      <c r="K1153" s="510"/>
      <c r="L1153" s="511"/>
      <c r="M1153" s="512"/>
      <c r="N1153" s="513"/>
      <c r="O1153" s="513"/>
      <c r="P1153" s="513"/>
      <c r="Q1153" s="514"/>
      <c r="R1153" s="515"/>
      <c r="S1153" s="515"/>
      <c r="T1153" s="515"/>
      <c r="U1153" s="515"/>
      <c r="V1153" s="515"/>
      <c r="W1153" s="418"/>
      <c r="X1153" s="419"/>
      <c r="Y1153" s="421"/>
      <c r="Z1153" s="158" t="str">
        <f>IFERROR(VLOOKUP(Y1153,【参考】数式用!$A$3:$B$58, 2, FALSE), "")</f>
        <v/>
      </c>
      <c r="AA1153" s="159"/>
      <c r="AC1153" s="129" t="e">
        <f>VLOOKUP(Y1153,【参考】数式用!$A$3:$O$58,15,FALSE)</f>
        <v>#N/A</v>
      </c>
    </row>
    <row r="1154" spans="1:29" ht="33.950000000000003" customHeight="1">
      <c r="A1154" s="133"/>
      <c r="B1154" s="486">
        <f t="shared" si="17"/>
        <v>1110</v>
      </c>
      <c r="C1154" s="509"/>
      <c r="D1154" s="510"/>
      <c r="E1154" s="510"/>
      <c r="F1154" s="510"/>
      <c r="G1154" s="510"/>
      <c r="H1154" s="510"/>
      <c r="I1154" s="510"/>
      <c r="J1154" s="510"/>
      <c r="K1154" s="510"/>
      <c r="L1154" s="511"/>
      <c r="M1154" s="512"/>
      <c r="N1154" s="513"/>
      <c r="O1154" s="513"/>
      <c r="P1154" s="513"/>
      <c r="Q1154" s="514"/>
      <c r="R1154" s="515"/>
      <c r="S1154" s="515"/>
      <c r="T1154" s="515"/>
      <c r="U1154" s="515"/>
      <c r="V1154" s="515"/>
      <c r="W1154" s="418"/>
      <c r="X1154" s="419"/>
      <c r="Y1154" s="421"/>
      <c r="Z1154" s="158" t="str">
        <f>IFERROR(VLOOKUP(Y1154,【参考】数式用!$A$3:$B$58, 2, FALSE), "")</f>
        <v/>
      </c>
      <c r="AA1154" s="159"/>
      <c r="AC1154" s="129" t="e">
        <f>VLOOKUP(Y1154,【参考】数式用!$A$3:$O$58,15,FALSE)</f>
        <v>#N/A</v>
      </c>
    </row>
    <row r="1155" spans="1:29" ht="33.950000000000003" customHeight="1">
      <c r="A1155" s="133"/>
      <c r="B1155" s="486">
        <f t="shared" si="17"/>
        <v>1111</v>
      </c>
      <c r="C1155" s="509"/>
      <c r="D1155" s="510"/>
      <c r="E1155" s="510"/>
      <c r="F1155" s="510"/>
      <c r="G1155" s="510"/>
      <c r="H1155" s="510"/>
      <c r="I1155" s="510"/>
      <c r="J1155" s="510"/>
      <c r="K1155" s="510"/>
      <c r="L1155" s="511"/>
      <c r="M1155" s="512"/>
      <c r="N1155" s="513"/>
      <c r="O1155" s="513"/>
      <c r="P1155" s="513"/>
      <c r="Q1155" s="514"/>
      <c r="R1155" s="515"/>
      <c r="S1155" s="515"/>
      <c r="T1155" s="515"/>
      <c r="U1155" s="515"/>
      <c r="V1155" s="515"/>
      <c r="W1155" s="418"/>
      <c r="X1155" s="419"/>
      <c r="Y1155" s="421"/>
      <c r="Z1155" s="158" t="str">
        <f>IFERROR(VLOOKUP(Y1155,【参考】数式用!$A$3:$B$58, 2, FALSE), "")</f>
        <v/>
      </c>
      <c r="AA1155" s="159"/>
      <c r="AC1155" s="129" t="e">
        <f>VLOOKUP(Y1155,【参考】数式用!$A$3:$O$58,15,FALSE)</f>
        <v>#N/A</v>
      </c>
    </row>
    <row r="1156" spans="1:29" ht="33.950000000000003" customHeight="1">
      <c r="A1156" s="133"/>
      <c r="B1156" s="486">
        <f t="shared" si="17"/>
        <v>1112</v>
      </c>
      <c r="C1156" s="509"/>
      <c r="D1156" s="510"/>
      <c r="E1156" s="510"/>
      <c r="F1156" s="510"/>
      <c r="G1156" s="510"/>
      <c r="H1156" s="510"/>
      <c r="I1156" s="510"/>
      <c r="J1156" s="510"/>
      <c r="K1156" s="510"/>
      <c r="L1156" s="511"/>
      <c r="M1156" s="512"/>
      <c r="N1156" s="513"/>
      <c r="O1156" s="513"/>
      <c r="P1156" s="513"/>
      <c r="Q1156" s="514"/>
      <c r="R1156" s="515"/>
      <c r="S1156" s="515"/>
      <c r="T1156" s="515"/>
      <c r="U1156" s="515"/>
      <c r="V1156" s="515"/>
      <c r="W1156" s="418"/>
      <c r="X1156" s="419"/>
      <c r="Y1156" s="421"/>
      <c r="Z1156" s="158" t="str">
        <f>IFERROR(VLOOKUP(Y1156,【参考】数式用!$A$3:$B$58, 2, FALSE), "")</f>
        <v/>
      </c>
      <c r="AA1156" s="159"/>
      <c r="AC1156" s="129" t="e">
        <f>VLOOKUP(Y1156,【参考】数式用!$A$3:$O$58,15,FALSE)</f>
        <v>#N/A</v>
      </c>
    </row>
    <row r="1157" spans="1:29" ht="33.950000000000003" customHeight="1">
      <c r="A1157" s="133"/>
      <c r="B1157" s="486">
        <f t="shared" si="17"/>
        <v>1113</v>
      </c>
      <c r="C1157" s="509"/>
      <c r="D1157" s="510"/>
      <c r="E1157" s="510"/>
      <c r="F1157" s="510"/>
      <c r="G1157" s="510"/>
      <c r="H1157" s="510"/>
      <c r="I1157" s="510"/>
      <c r="J1157" s="510"/>
      <c r="K1157" s="510"/>
      <c r="L1157" s="511"/>
      <c r="M1157" s="512"/>
      <c r="N1157" s="513"/>
      <c r="O1157" s="513"/>
      <c r="P1157" s="513"/>
      <c r="Q1157" s="514"/>
      <c r="R1157" s="515"/>
      <c r="S1157" s="515"/>
      <c r="T1157" s="515"/>
      <c r="U1157" s="515"/>
      <c r="V1157" s="515"/>
      <c r="W1157" s="418"/>
      <c r="X1157" s="419"/>
      <c r="Y1157" s="421"/>
      <c r="Z1157" s="158" t="str">
        <f>IFERROR(VLOOKUP(Y1157,【参考】数式用!$A$3:$B$58, 2, FALSE), "")</f>
        <v/>
      </c>
      <c r="AA1157" s="159"/>
      <c r="AC1157" s="129" t="e">
        <f>VLOOKUP(Y1157,【参考】数式用!$A$3:$O$58,15,FALSE)</f>
        <v>#N/A</v>
      </c>
    </row>
    <row r="1158" spans="1:29" ht="33.950000000000003" customHeight="1">
      <c r="A1158" s="133"/>
      <c r="B1158" s="486">
        <f t="shared" si="17"/>
        <v>1114</v>
      </c>
      <c r="C1158" s="509"/>
      <c r="D1158" s="510"/>
      <c r="E1158" s="510"/>
      <c r="F1158" s="510"/>
      <c r="G1158" s="510"/>
      <c r="H1158" s="510"/>
      <c r="I1158" s="510"/>
      <c r="J1158" s="510"/>
      <c r="K1158" s="510"/>
      <c r="L1158" s="511"/>
      <c r="M1158" s="512"/>
      <c r="N1158" s="513"/>
      <c r="O1158" s="513"/>
      <c r="P1158" s="513"/>
      <c r="Q1158" s="514"/>
      <c r="R1158" s="515"/>
      <c r="S1158" s="515"/>
      <c r="T1158" s="515"/>
      <c r="U1158" s="515"/>
      <c r="V1158" s="515"/>
      <c r="W1158" s="418"/>
      <c r="X1158" s="419"/>
      <c r="Y1158" s="421"/>
      <c r="Z1158" s="158" t="str">
        <f>IFERROR(VLOOKUP(Y1158,【参考】数式用!$A$3:$B$58, 2, FALSE), "")</f>
        <v/>
      </c>
      <c r="AA1158" s="159"/>
      <c r="AC1158" s="129" t="e">
        <f>VLOOKUP(Y1158,【参考】数式用!$A$3:$O$58,15,FALSE)</f>
        <v>#N/A</v>
      </c>
    </row>
    <row r="1159" spans="1:29" ht="33.950000000000003" customHeight="1">
      <c r="A1159" s="133"/>
      <c r="B1159" s="486">
        <f t="shared" si="17"/>
        <v>1115</v>
      </c>
      <c r="C1159" s="509"/>
      <c r="D1159" s="510"/>
      <c r="E1159" s="510"/>
      <c r="F1159" s="510"/>
      <c r="G1159" s="510"/>
      <c r="H1159" s="510"/>
      <c r="I1159" s="510"/>
      <c r="J1159" s="510"/>
      <c r="K1159" s="510"/>
      <c r="L1159" s="511"/>
      <c r="M1159" s="512"/>
      <c r="N1159" s="513"/>
      <c r="O1159" s="513"/>
      <c r="P1159" s="513"/>
      <c r="Q1159" s="514"/>
      <c r="R1159" s="515"/>
      <c r="S1159" s="515"/>
      <c r="T1159" s="515"/>
      <c r="U1159" s="515"/>
      <c r="V1159" s="515"/>
      <c r="W1159" s="418"/>
      <c r="X1159" s="419"/>
      <c r="Y1159" s="421"/>
      <c r="Z1159" s="158" t="str">
        <f>IFERROR(VLOOKUP(Y1159,【参考】数式用!$A$3:$B$58, 2, FALSE), "")</f>
        <v/>
      </c>
      <c r="AA1159" s="159"/>
      <c r="AC1159" s="129" t="e">
        <f>VLOOKUP(Y1159,【参考】数式用!$A$3:$O$58,15,FALSE)</f>
        <v>#N/A</v>
      </c>
    </row>
    <row r="1160" spans="1:29" ht="33.950000000000003" customHeight="1">
      <c r="A1160" s="133"/>
      <c r="B1160" s="486">
        <f t="shared" si="17"/>
        <v>1116</v>
      </c>
      <c r="C1160" s="509"/>
      <c r="D1160" s="510"/>
      <c r="E1160" s="510"/>
      <c r="F1160" s="510"/>
      <c r="G1160" s="510"/>
      <c r="H1160" s="510"/>
      <c r="I1160" s="510"/>
      <c r="J1160" s="510"/>
      <c r="K1160" s="510"/>
      <c r="L1160" s="511"/>
      <c r="M1160" s="512"/>
      <c r="N1160" s="513"/>
      <c r="O1160" s="513"/>
      <c r="P1160" s="513"/>
      <c r="Q1160" s="514"/>
      <c r="R1160" s="515"/>
      <c r="S1160" s="515"/>
      <c r="T1160" s="515"/>
      <c r="U1160" s="515"/>
      <c r="V1160" s="515"/>
      <c r="W1160" s="418"/>
      <c r="X1160" s="419"/>
      <c r="Y1160" s="421"/>
      <c r="Z1160" s="158" t="str">
        <f>IFERROR(VLOOKUP(Y1160,【参考】数式用!$A$3:$B$58, 2, FALSE), "")</f>
        <v/>
      </c>
      <c r="AA1160" s="159"/>
      <c r="AC1160" s="129" t="e">
        <f>VLOOKUP(Y1160,【参考】数式用!$A$3:$O$58,15,FALSE)</f>
        <v>#N/A</v>
      </c>
    </row>
    <row r="1161" spans="1:29" ht="33.950000000000003" customHeight="1">
      <c r="A1161" s="133"/>
      <c r="B1161" s="486">
        <f t="shared" si="17"/>
        <v>1117</v>
      </c>
      <c r="C1161" s="509"/>
      <c r="D1161" s="510"/>
      <c r="E1161" s="510"/>
      <c r="F1161" s="510"/>
      <c r="G1161" s="510"/>
      <c r="H1161" s="510"/>
      <c r="I1161" s="510"/>
      <c r="J1161" s="510"/>
      <c r="K1161" s="510"/>
      <c r="L1161" s="511"/>
      <c r="M1161" s="512"/>
      <c r="N1161" s="513"/>
      <c r="O1161" s="513"/>
      <c r="P1161" s="513"/>
      <c r="Q1161" s="514"/>
      <c r="R1161" s="515"/>
      <c r="S1161" s="515"/>
      <c r="T1161" s="515"/>
      <c r="U1161" s="515"/>
      <c r="V1161" s="515"/>
      <c r="W1161" s="418"/>
      <c r="X1161" s="419"/>
      <c r="Y1161" s="421"/>
      <c r="Z1161" s="158" t="str">
        <f>IFERROR(VLOOKUP(Y1161,【参考】数式用!$A$3:$B$58, 2, FALSE), "")</f>
        <v/>
      </c>
      <c r="AA1161" s="159"/>
      <c r="AC1161" s="129" t="e">
        <f>VLOOKUP(Y1161,【参考】数式用!$A$3:$O$58,15,FALSE)</f>
        <v>#N/A</v>
      </c>
    </row>
    <row r="1162" spans="1:29" ht="33.950000000000003" customHeight="1">
      <c r="A1162" s="133"/>
      <c r="B1162" s="486">
        <f t="shared" si="17"/>
        <v>1118</v>
      </c>
      <c r="C1162" s="509"/>
      <c r="D1162" s="510"/>
      <c r="E1162" s="510"/>
      <c r="F1162" s="510"/>
      <c r="G1162" s="510"/>
      <c r="H1162" s="510"/>
      <c r="I1162" s="510"/>
      <c r="J1162" s="510"/>
      <c r="K1162" s="510"/>
      <c r="L1162" s="511"/>
      <c r="M1162" s="512"/>
      <c r="N1162" s="513"/>
      <c r="O1162" s="513"/>
      <c r="P1162" s="513"/>
      <c r="Q1162" s="514"/>
      <c r="R1162" s="515"/>
      <c r="S1162" s="515"/>
      <c r="T1162" s="515"/>
      <c r="U1162" s="515"/>
      <c r="V1162" s="515"/>
      <c r="W1162" s="418"/>
      <c r="X1162" s="419"/>
      <c r="Y1162" s="421"/>
      <c r="Z1162" s="158" t="str">
        <f>IFERROR(VLOOKUP(Y1162,【参考】数式用!$A$3:$B$58, 2, FALSE), "")</f>
        <v/>
      </c>
      <c r="AA1162" s="159"/>
      <c r="AC1162" s="129" t="e">
        <f>VLOOKUP(Y1162,【参考】数式用!$A$3:$O$58,15,FALSE)</f>
        <v>#N/A</v>
      </c>
    </row>
    <row r="1163" spans="1:29" ht="33.950000000000003" customHeight="1">
      <c r="A1163" s="133"/>
      <c r="B1163" s="486">
        <f t="shared" si="17"/>
        <v>1119</v>
      </c>
      <c r="C1163" s="509"/>
      <c r="D1163" s="510"/>
      <c r="E1163" s="510"/>
      <c r="F1163" s="510"/>
      <c r="G1163" s="510"/>
      <c r="H1163" s="510"/>
      <c r="I1163" s="510"/>
      <c r="J1163" s="510"/>
      <c r="K1163" s="510"/>
      <c r="L1163" s="511"/>
      <c r="M1163" s="512"/>
      <c r="N1163" s="513"/>
      <c r="O1163" s="513"/>
      <c r="P1163" s="513"/>
      <c r="Q1163" s="514"/>
      <c r="R1163" s="515"/>
      <c r="S1163" s="515"/>
      <c r="T1163" s="515"/>
      <c r="U1163" s="515"/>
      <c r="V1163" s="515"/>
      <c r="W1163" s="418"/>
      <c r="X1163" s="419"/>
      <c r="Y1163" s="421"/>
      <c r="Z1163" s="158" t="str">
        <f>IFERROR(VLOOKUP(Y1163,【参考】数式用!$A$3:$B$58, 2, FALSE), "")</f>
        <v/>
      </c>
      <c r="AA1163" s="159"/>
      <c r="AC1163" s="129" t="e">
        <f>VLOOKUP(Y1163,【参考】数式用!$A$3:$O$58,15,FALSE)</f>
        <v>#N/A</v>
      </c>
    </row>
    <row r="1164" spans="1:29" ht="33.950000000000003" customHeight="1">
      <c r="A1164" s="133"/>
      <c r="B1164" s="486">
        <f t="shared" si="17"/>
        <v>1120</v>
      </c>
      <c r="C1164" s="509"/>
      <c r="D1164" s="510"/>
      <c r="E1164" s="510"/>
      <c r="F1164" s="510"/>
      <c r="G1164" s="510"/>
      <c r="H1164" s="510"/>
      <c r="I1164" s="510"/>
      <c r="J1164" s="510"/>
      <c r="K1164" s="510"/>
      <c r="L1164" s="511"/>
      <c r="M1164" s="512"/>
      <c r="N1164" s="513"/>
      <c r="O1164" s="513"/>
      <c r="P1164" s="513"/>
      <c r="Q1164" s="514"/>
      <c r="R1164" s="515"/>
      <c r="S1164" s="515"/>
      <c r="T1164" s="515"/>
      <c r="U1164" s="515"/>
      <c r="V1164" s="515"/>
      <c r="W1164" s="418"/>
      <c r="X1164" s="419"/>
      <c r="Y1164" s="421"/>
      <c r="Z1164" s="158" t="str">
        <f>IFERROR(VLOOKUP(Y1164,【参考】数式用!$A$3:$B$58, 2, FALSE), "")</f>
        <v/>
      </c>
      <c r="AA1164" s="159"/>
      <c r="AC1164" s="129" t="e">
        <f>VLOOKUP(Y1164,【参考】数式用!$A$3:$O$58,15,FALSE)</f>
        <v>#N/A</v>
      </c>
    </row>
    <row r="1165" spans="1:29" ht="33.950000000000003" customHeight="1">
      <c r="A1165" s="133"/>
      <c r="B1165" s="486">
        <f t="shared" si="17"/>
        <v>1121</v>
      </c>
      <c r="C1165" s="509"/>
      <c r="D1165" s="510"/>
      <c r="E1165" s="510"/>
      <c r="F1165" s="510"/>
      <c r="G1165" s="510"/>
      <c r="H1165" s="510"/>
      <c r="I1165" s="510"/>
      <c r="J1165" s="510"/>
      <c r="K1165" s="510"/>
      <c r="L1165" s="511"/>
      <c r="M1165" s="512"/>
      <c r="N1165" s="513"/>
      <c r="O1165" s="513"/>
      <c r="P1165" s="513"/>
      <c r="Q1165" s="514"/>
      <c r="R1165" s="515"/>
      <c r="S1165" s="515"/>
      <c r="T1165" s="515"/>
      <c r="U1165" s="515"/>
      <c r="V1165" s="515"/>
      <c r="W1165" s="418"/>
      <c r="X1165" s="419"/>
      <c r="Y1165" s="421"/>
      <c r="Z1165" s="158" t="str">
        <f>IFERROR(VLOOKUP(Y1165,【参考】数式用!$A$3:$B$58, 2, FALSE), "")</f>
        <v/>
      </c>
      <c r="AA1165" s="159"/>
      <c r="AC1165" s="129" t="e">
        <f>VLOOKUP(Y1165,【参考】数式用!$A$3:$O$58,15,FALSE)</f>
        <v>#N/A</v>
      </c>
    </row>
    <row r="1166" spans="1:29" ht="33.950000000000003" customHeight="1">
      <c r="A1166" s="133"/>
      <c r="B1166" s="486">
        <f t="shared" si="17"/>
        <v>1122</v>
      </c>
      <c r="C1166" s="509"/>
      <c r="D1166" s="510"/>
      <c r="E1166" s="510"/>
      <c r="F1166" s="510"/>
      <c r="G1166" s="510"/>
      <c r="H1166" s="510"/>
      <c r="I1166" s="510"/>
      <c r="J1166" s="510"/>
      <c r="K1166" s="510"/>
      <c r="L1166" s="511"/>
      <c r="M1166" s="512"/>
      <c r="N1166" s="513"/>
      <c r="O1166" s="513"/>
      <c r="P1166" s="513"/>
      <c r="Q1166" s="514"/>
      <c r="R1166" s="515"/>
      <c r="S1166" s="515"/>
      <c r="T1166" s="515"/>
      <c r="U1166" s="515"/>
      <c r="V1166" s="515"/>
      <c r="W1166" s="418"/>
      <c r="X1166" s="419"/>
      <c r="Y1166" s="421"/>
      <c r="Z1166" s="158" t="str">
        <f>IFERROR(VLOOKUP(Y1166,【参考】数式用!$A$3:$B$58, 2, FALSE), "")</f>
        <v/>
      </c>
      <c r="AA1166" s="159"/>
      <c r="AC1166" s="129" t="e">
        <f>VLOOKUP(Y1166,【参考】数式用!$A$3:$O$58,15,FALSE)</f>
        <v>#N/A</v>
      </c>
    </row>
    <row r="1167" spans="1:29" ht="33.950000000000003" customHeight="1">
      <c r="A1167" s="133"/>
      <c r="B1167" s="486">
        <f t="shared" si="17"/>
        <v>1123</v>
      </c>
      <c r="C1167" s="509"/>
      <c r="D1167" s="510"/>
      <c r="E1167" s="510"/>
      <c r="F1167" s="510"/>
      <c r="G1167" s="510"/>
      <c r="H1167" s="510"/>
      <c r="I1167" s="510"/>
      <c r="J1167" s="510"/>
      <c r="K1167" s="510"/>
      <c r="L1167" s="511"/>
      <c r="M1167" s="512"/>
      <c r="N1167" s="513"/>
      <c r="O1167" s="513"/>
      <c r="P1167" s="513"/>
      <c r="Q1167" s="514"/>
      <c r="R1167" s="515"/>
      <c r="S1167" s="515"/>
      <c r="T1167" s="515"/>
      <c r="U1167" s="515"/>
      <c r="V1167" s="515"/>
      <c r="W1167" s="418"/>
      <c r="X1167" s="419"/>
      <c r="Y1167" s="421"/>
      <c r="Z1167" s="158" t="str">
        <f>IFERROR(VLOOKUP(Y1167,【参考】数式用!$A$3:$B$58, 2, FALSE), "")</f>
        <v/>
      </c>
      <c r="AA1167" s="159"/>
      <c r="AC1167" s="129" t="e">
        <f>VLOOKUP(Y1167,【参考】数式用!$A$3:$O$58,15,FALSE)</f>
        <v>#N/A</v>
      </c>
    </row>
    <row r="1168" spans="1:29" ht="33.950000000000003" customHeight="1">
      <c r="A1168" s="133"/>
      <c r="B1168" s="486">
        <f t="shared" si="17"/>
        <v>1124</v>
      </c>
      <c r="C1168" s="509"/>
      <c r="D1168" s="510"/>
      <c r="E1168" s="510"/>
      <c r="F1168" s="510"/>
      <c r="G1168" s="510"/>
      <c r="H1168" s="510"/>
      <c r="I1168" s="510"/>
      <c r="J1168" s="510"/>
      <c r="K1168" s="510"/>
      <c r="L1168" s="511"/>
      <c r="M1168" s="512"/>
      <c r="N1168" s="513"/>
      <c r="O1168" s="513"/>
      <c r="P1168" s="513"/>
      <c r="Q1168" s="514"/>
      <c r="R1168" s="515"/>
      <c r="S1168" s="515"/>
      <c r="T1168" s="515"/>
      <c r="U1168" s="515"/>
      <c r="V1168" s="515"/>
      <c r="W1168" s="418"/>
      <c r="X1168" s="419"/>
      <c r="Y1168" s="421"/>
      <c r="Z1168" s="158" t="str">
        <f>IFERROR(VLOOKUP(Y1168,【参考】数式用!$A$3:$B$58, 2, FALSE), "")</f>
        <v/>
      </c>
      <c r="AA1168" s="159"/>
      <c r="AC1168" s="129" t="e">
        <f>VLOOKUP(Y1168,【参考】数式用!$A$3:$O$58,15,FALSE)</f>
        <v>#N/A</v>
      </c>
    </row>
    <row r="1169" spans="1:29" ht="33.950000000000003" customHeight="1">
      <c r="A1169" s="133"/>
      <c r="B1169" s="486">
        <f t="shared" si="17"/>
        <v>1125</v>
      </c>
      <c r="C1169" s="509"/>
      <c r="D1169" s="510"/>
      <c r="E1169" s="510"/>
      <c r="F1169" s="510"/>
      <c r="G1169" s="510"/>
      <c r="H1169" s="510"/>
      <c r="I1169" s="510"/>
      <c r="J1169" s="510"/>
      <c r="K1169" s="510"/>
      <c r="L1169" s="511"/>
      <c r="M1169" s="512"/>
      <c r="N1169" s="513"/>
      <c r="O1169" s="513"/>
      <c r="P1169" s="513"/>
      <c r="Q1169" s="514"/>
      <c r="R1169" s="515"/>
      <c r="S1169" s="515"/>
      <c r="T1169" s="515"/>
      <c r="U1169" s="515"/>
      <c r="V1169" s="515"/>
      <c r="W1169" s="418"/>
      <c r="X1169" s="419"/>
      <c r="Y1169" s="421"/>
      <c r="Z1169" s="158" t="str">
        <f>IFERROR(VLOOKUP(Y1169,【参考】数式用!$A$3:$B$58, 2, FALSE), "")</f>
        <v/>
      </c>
      <c r="AA1169" s="159"/>
      <c r="AC1169" s="129" t="e">
        <f>VLOOKUP(Y1169,【参考】数式用!$A$3:$O$58,15,FALSE)</f>
        <v>#N/A</v>
      </c>
    </row>
    <row r="1170" spans="1:29" ht="33.950000000000003" customHeight="1">
      <c r="A1170" s="133"/>
      <c r="B1170" s="486">
        <f t="shared" si="17"/>
        <v>1126</v>
      </c>
      <c r="C1170" s="509"/>
      <c r="D1170" s="510"/>
      <c r="E1170" s="510"/>
      <c r="F1170" s="510"/>
      <c r="G1170" s="510"/>
      <c r="H1170" s="510"/>
      <c r="I1170" s="510"/>
      <c r="J1170" s="510"/>
      <c r="K1170" s="510"/>
      <c r="L1170" s="511"/>
      <c r="M1170" s="512"/>
      <c r="N1170" s="513"/>
      <c r="O1170" s="513"/>
      <c r="P1170" s="513"/>
      <c r="Q1170" s="514"/>
      <c r="R1170" s="515"/>
      <c r="S1170" s="515"/>
      <c r="T1170" s="515"/>
      <c r="U1170" s="515"/>
      <c r="V1170" s="515"/>
      <c r="W1170" s="418"/>
      <c r="X1170" s="419"/>
      <c r="Y1170" s="421"/>
      <c r="Z1170" s="158" t="str">
        <f>IFERROR(VLOOKUP(Y1170,【参考】数式用!$A$3:$B$58, 2, FALSE), "")</f>
        <v/>
      </c>
      <c r="AA1170" s="159"/>
      <c r="AC1170" s="129" t="e">
        <f>VLOOKUP(Y1170,【参考】数式用!$A$3:$O$58,15,FALSE)</f>
        <v>#N/A</v>
      </c>
    </row>
    <row r="1171" spans="1:29" ht="33.950000000000003" customHeight="1">
      <c r="A1171" s="133"/>
      <c r="B1171" s="486">
        <f t="shared" si="17"/>
        <v>1127</v>
      </c>
      <c r="C1171" s="509"/>
      <c r="D1171" s="510"/>
      <c r="E1171" s="510"/>
      <c r="F1171" s="510"/>
      <c r="G1171" s="510"/>
      <c r="H1171" s="510"/>
      <c r="I1171" s="510"/>
      <c r="J1171" s="510"/>
      <c r="K1171" s="510"/>
      <c r="L1171" s="511"/>
      <c r="M1171" s="512"/>
      <c r="N1171" s="513"/>
      <c r="O1171" s="513"/>
      <c r="P1171" s="513"/>
      <c r="Q1171" s="514"/>
      <c r="R1171" s="515"/>
      <c r="S1171" s="515"/>
      <c r="T1171" s="515"/>
      <c r="U1171" s="515"/>
      <c r="V1171" s="515"/>
      <c r="W1171" s="418"/>
      <c r="X1171" s="419"/>
      <c r="Y1171" s="421"/>
      <c r="Z1171" s="158" t="str">
        <f>IFERROR(VLOOKUP(Y1171,【参考】数式用!$A$3:$B$58, 2, FALSE), "")</f>
        <v/>
      </c>
      <c r="AA1171" s="159"/>
      <c r="AC1171" s="129" t="e">
        <f>VLOOKUP(Y1171,【参考】数式用!$A$3:$O$58,15,FALSE)</f>
        <v>#N/A</v>
      </c>
    </row>
    <row r="1172" spans="1:29" ht="33.950000000000003" customHeight="1">
      <c r="A1172" s="133"/>
      <c r="B1172" s="486">
        <f t="shared" si="17"/>
        <v>1128</v>
      </c>
      <c r="C1172" s="509"/>
      <c r="D1172" s="510"/>
      <c r="E1172" s="510"/>
      <c r="F1172" s="510"/>
      <c r="G1172" s="510"/>
      <c r="H1172" s="510"/>
      <c r="I1172" s="510"/>
      <c r="J1172" s="510"/>
      <c r="K1172" s="510"/>
      <c r="L1172" s="511"/>
      <c r="M1172" s="512"/>
      <c r="N1172" s="513"/>
      <c r="O1172" s="513"/>
      <c r="P1172" s="513"/>
      <c r="Q1172" s="514"/>
      <c r="R1172" s="515"/>
      <c r="S1172" s="515"/>
      <c r="T1172" s="515"/>
      <c r="U1172" s="515"/>
      <c r="V1172" s="515"/>
      <c r="W1172" s="418"/>
      <c r="X1172" s="419"/>
      <c r="Y1172" s="421"/>
      <c r="Z1172" s="158" t="str">
        <f>IFERROR(VLOOKUP(Y1172,【参考】数式用!$A$3:$B$58, 2, FALSE), "")</f>
        <v/>
      </c>
      <c r="AA1172" s="159"/>
      <c r="AC1172" s="129" t="e">
        <f>VLOOKUP(Y1172,【参考】数式用!$A$3:$O$58,15,FALSE)</f>
        <v>#N/A</v>
      </c>
    </row>
    <row r="1173" spans="1:29" ht="33.950000000000003" customHeight="1">
      <c r="A1173" s="133"/>
      <c r="B1173" s="486">
        <f t="shared" si="17"/>
        <v>1129</v>
      </c>
      <c r="C1173" s="509"/>
      <c r="D1173" s="510"/>
      <c r="E1173" s="510"/>
      <c r="F1173" s="510"/>
      <c r="G1173" s="510"/>
      <c r="H1173" s="510"/>
      <c r="I1173" s="510"/>
      <c r="J1173" s="510"/>
      <c r="K1173" s="510"/>
      <c r="L1173" s="511"/>
      <c r="M1173" s="512"/>
      <c r="N1173" s="513"/>
      <c r="O1173" s="513"/>
      <c r="P1173" s="513"/>
      <c r="Q1173" s="514"/>
      <c r="R1173" s="515"/>
      <c r="S1173" s="515"/>
      <c r="T1173" s="515"/>
      <c r="U1173" s="515"/>
      <c r="V1173" s="515"/>
      <c r="W1173" s="418"/>
      <c r="X1173" s="419"/>
      <c r="Y1173" s="421"/>
      <c r="Z1173" s="158" t="str">
        <f>IFERROR(VLOOKUP(Y1173,【参考】数式用!$A$3:$B$58, 2, FALSE), "")</f>
        <v/>
      </c>
      <c r="AA1173" s="159"/>
      <c r="AC1173" s="129" t="e">
        <f>VLOOKUP(Y1173,【参考】数式用!$A$3:$O$58,15,FALSE)</f>
        <v>#N/A</v>
      </c>
    </row>
    <row r="1174" spans="1:29" ht="33.950000000000003" customHeight="1">
      <c r="A1174" s="133"/>
      <c r="B1174" s="486">
        <f t="shared" si="17"/>
        <v>1130</v>
      </c>
      <c r="C1174" s="509"/>
      <c r="D1174" s="510"/>
      <c r="E1174" s="510"/>
      <c r="F1174" s="510"/>
      <c r="G1174" s="510"/>
      <c r="H1174" s="510"/>
      <c r="I1174" s="510"/>
      <c r="J1174" s="510"/>
      <c r="K1174" s="510"/>
      <c r="L1174" s="511"/>
      <c r="M1174" s="512"/>
      <c r="N1174" s="513"/>
      <c r="O1174" s="513"/>
      <c r="P1174" s="513"/>
      <c r="Q1174" s="514"/>
      <c r="R1174" s="515"/>
      <c r="S1174" s="515"/>
      <c r="T1174" s="515"/>
      <c r="U1174" s="515"/>
      <c r="V1174" s="515"/>
      <c r="W1174" s="418"/>
      <c r="X1174" s="419"/>
      <c r="Y1174" s="421"/>
      <c r="Z1174" s="158" t="str">
        <f>IFERROR(VLOOKUP(Y1174,【参考】数式用!$A$3:$B$58, 2, FALSE), "")</f>
        <v/>
      </c>
      <c r="AA1174" s="159"/>
      <c r="AC1174" s="129" t="e">
        <f>VLOOKUP(Y1174,【参考】数式用!$A$3:$O$58,15,FALSE)</f>
        <v>#N/A</v>
      </c>
    </row>
    <row r="1175" spans="1:29" ht="33.950000000000003" customHeight="1">
      <c r="A1175" s="133"/>
      <c r="B1175" s="486">
        <f t="shared" si="17"/>
        <v>1131</v>
      </c>
      <c r="C1175" s="509"/>
      <c r="D1175" s="510"/>
      <c r="E1175" s="510"/>
      <c r="F1175" s="510"/>
      <c r="G1175" s="510"/>
      <c r="H1175" s="510"/>
      <c r="I1175" s="510"/>
      <c r="J1175" s="510"/>
      <c r="K1175" s="510"/>
      <c r="L1175" s="511"/>
      <c r="M1175" s="512"/>
      <c r="N1175" s="513"/>
      <c r="O1175" s="513"/>
      <c r="P1175" s="513"/>
      <c r="Q1175" s="514"/>
      <c r="R1175" s="515"/>
      <c r="S1175" s="515"/>
      <c r="T1175" s="515"/>
      <c r="U1175" s="515"/>
      <c r="V1175" s="515"/>
      <c r="W1175" s="418"/>
      <c r="X1175" s="419"/>
      <c r="Y1175" s="421"/>
      <c r="Z1175" s="158" t="str">
        <f>IFERROR(VLOOKUP(Y1175,【参考】数式用!$A$3:$B$58, 2, FALSE), "")</f>
        <v/>
      </c>
      <c r="AA1175" s="159"/>
      <c r="AC1175" s="129" t="e">
        <f>VLOOKUP(Y1175,【参考】数式用!$A$3:$O$58,15,FALSE)</f>
        <v>#N/A</v>
      </c>
    </row>
    <row r="1176" spans="1:29" ht="33.950000000000003" customHeight="1">
      <c r="A1176" s="133"/>
      <c r="B1176" s="486">
        <f t="shared" si="17"/>
        <v>1132</v>
      </c>
      <c r="C1176" s="509"/>
      <c r="D1176" s="510"/>
      <c r="E1176" s="510"/>
      <c r="F1176" s="510"/>
      <c r="G1176" s="510"/>
      <c r="H1176" s="510"/>
      <c r="I1176" s="510"/>
      <c r="J1176" s="510"/>
      <c r="K1176" s="510"/>
      <c r="L1176" s="511"/>
      <c r="M1176" s="512"/>
      <c r="N1176" s="513"/>
      <c r="O1176" s="513"/>
      <c r="P1176" s="513"/>
      <c r="Q1176" s="514"/>
      <c r="R1176" s="515"/>
      <c r="S1176" s="515"/>
      <c r="T1176" s="515"/>
      <c r="U1176" s="515"/>
      <c r="V1176" s="515"/>
      <c r="W1176" s="418"/>
      <c r="X1176" s="419"/>
      <c r="Y1176" s="421"/>
      <c r="Z1176" s="158" t="str">
        <f>IFERROR(VLOOKUP(Y1176,【参考】数式用!$A$3:$B$58, 2, FALSE), "")</f>
        <v/>
      </c>
      <c r="AA1176" s="159"/>
      <c r="AC1176" s="129" t="e">
        <f>VLOOKUP(Y1176,【参考】数式用!$A$3:$O$58,15,FALSE)</f>
        <v>#N/A</v>
      </c>
    </row>
    <row r="1177" spans="1:29" ht="33.950000000000003" customHeight="1">
      <c r="A1177" s="133"/>
      <c r="B1177" s="486">
        <f t="shared" si="17"/>
        <v>1133</v>
      </c>
      <c r="C1177" s="509"/>
      <c r="D1177" s="510"/>
      <c r="E1177" s="510"/>
      <c r="F1177" s="510"/>
      <c r="G1177" s="510"/>
      <c r="H1177" s="510"/>
      <c r="I1177" s="510"/>
      <c r="J1177" s="510"/>
      <c r="K1177" s="510"/>
      <c r="L1177" s="511"/>
      <c r="M1177" s="512"/>
      <c r="N1177" s="513"/>
      <c r="O1177" s="513"/>
      <c r="P1177" s="513"/>
      <c r="Q1177" s="514"/>
      <c r="R1177" s="515"/>
      <c r="S1177" s="515"/>
      <c r="T1177" s="515"/>
      <c r="U1177" s="515"/>
      <c r="V1177" s="515"/>
      <c r="W1177" s="418"/>
      <c r="X1177" s="419"/>
      <c r="Y1177" s="421"/>
      <c r="Z1177" s="158" t="str">
        <f>IFERROR(VLOOKUP(Y1177,【参考】数式用!$A$3:$B$58, 2, FALSE), "")</f>
        <v/>
      </c>
      <c r="AA1177" s="159"/>
      <c r="AC1177" s="129" t="e">
        <f>VLOOKUP(Y1177,【参考】数式用!$A$3:$O$58,15,FALSE)</f>
        <v>#N/A</v>
      </c>
    </row>
    <row r="1178" spans="1:29" ht="33.950000000000003" customHeight="1">
      <c r="A1178" s="133"/>
      <c r="B1178" s="486">
        <f t="shared" si="17"/>
        <v>1134</v>
      </c>
      <c r="C1178" s="509"/>
      <c r="D1178" s="510"/>
      <c r="E1178" s="510"/>
      <c r="F1178" s="510"/>
      <c r="G1178" s="510"/>
      <c r="H1178" s="510"/>
      <c r="I1178" s="510"/>
      <c r="J1178" s="510"/>
      <c r="K1178" s="510"/>
      <c r="L1178" s="511"/>
      <c r="M1178" s="512"/>
      <c r="N1178" s="513"/>
      <c r="O1178" s="513"/>
      <c r="P1178" s="513"/>
      <c r="Q1178" s="514"/>
      <c r="R1178" s="515"/>
      <c r="S1178" s="515"/>
      <c r="T1178" s="515"/>
      <c r="U1178" s="515"/>
      <c r="V1178" s="515"/>
      <c r="W1178" s="418"/>
      <c r="X1178" s="419"/>
      <c r="Y1178" s="421"/>
      <c r="Z1178" s="158" t="str">
        <f>IFERROR(VLOOKUP(Y1178,【参考】数式用!$A$3:$B$58, 2, FALSE), "")</f>
        <v/>
      </c>
      <c r="AA1178" s="159"/>
      <c r="AC1178" s="129" t="e">
        <f>VLOOKUP(Y1178,【参考】数式用!$A$3:$O$58,15,FALSE)</f>
        <v>#N/A</v>
      </c>
    </row>
    <row r="1179" spans="1:29" ht="33.950000000000003" customHeight="1">
      <c r="A1179" s="133"/>
      <c r="B1179" s="486">
        <f t="shared" si="17"/>
        <v>1135</v>
      </c>
      <c r="C1179" s="509"/>
      <c r="D1179" s="510"/>
      <c r="E1179" s="510"/>
      <c r="F1179" s="510"/>
      <c r="G1179" s="510"/>
      <c r="H1179" s="510"/>
      <c r="I1179" s="510"/>
      <c r="J1179" s="510"/>
      <c r="K1179" s="510"/>
      <c r="L1179" s="511"/>
      <c r="M1179" s="512"/>
      <c r="N1179" s="513"/>
      <c r="O1179" s="513"/>
      <c r="P1179" s="513"/>
      <c r="Q1179" s="514"/>
      <c r="R1179" s="515"/>
      <c r="S1179" s="515"/>
      <c r="T1179" s="515"/>
      <c r="U1179" s="515"/>
      <c r="V1179" s="515"/>
      <c r="W1179" s="418"/>
      <c r="X1179" s="419"/>
      <c r="Y1179" s="421"/>
      <c r="Z1179" s="158" t="str">
        <f>IFERROR(VLOOKUP(Y1179,【参考】数式用!$A$3:$B$58, 2, FALSE), "")</f>
        <v/>
      </c>
      <c r="AA1179" s="159"/>
      <c r="AC1179" s="129" t="e">
        <f>VLOOKUP(Y1179,【参考】数式用!$A$3:$O$58,15,FALSE)</f>
        <v>#N/A</v>
      </c>
    </row>
    <row r="1180" spans="1:29" ht="33.950000000000003" customHeight="1">
      <c r="A1180" s="133"/>
      <c r="B1180" s="486">
        <f t="shared" si="17"/>
        <v>1136</v>
      </c>
      <c r="C1180" s="509"/>
      <c r="D1180" s="510"/>
      <c r="E1180" s="510"/>
      <c r="F1180" s="510"/>
      <c r="G1180" s="510"/>
      <c r="H1180" s="510"/>
      <c r="I1180" s="510"/>
      <c r="J1180" s="510"/>
      <c r="K1180" s="510"/>
      <c r="L1180" s="511"/>
      <c r="M1180" s="512"/>
      <c r="N1180" s="513"/>
      <c r="O1180" s="513"/>
      <c r="P1180" s="513"/>
      <c r="Q1180" s="514"/>
      <c r="R1180" s="515"/>
      <c r="S1180" s="515"/>
      <c r="T1180" s="515"/>
      <c r="U1180" s="515"/>
      <c r="V1180" s="515"/>
      <c r="W1180" s="418"/>
      <c r="X1180" s="419"/>
      <c r="Y1180" s="421"/>
      <c r="Z1180" s="158" t="str">
        <f>IFERROR(VLOOKUP(Y1180,【参考】数式用!$A$3:$B$58, 2, FALSE), "")</f>
        <v/>
      </c>
      <c r="AA1180" s="159"/>
      <c r="AC1180" s="129" t="e">
        <f>VLOOKUP(Y1180,【参考】数式用!$A$3:$O$58,15,FALSE)</f>
        <v>#N/A</v>
      </c>
    </row>
    <row r="1181" spans="1:29" ht="33.950000000000003" customHeight="1">
      <c r="A1181" s="133"/>
      <c r="B1181" s="486">
        <f t="shared" si="17"/>
        <v>1137</v>
      </c>
      <c r="C1181" s="509"/>
      <c r="D1181" s="510"/>
      <c r="E1181" s="510"/>
      <c r="F1181" s="510"/>
      <c r="G1181" s="510"/>
      <c r="H1181" s="510"/>
      <c r="I1181" s="510"/>
      <c r="J1181" s="510"/>
      <c r="K1181" s="510"/>
      <c r="L1181" s="511"/>
      <c r="M1181" s="512"/>
      <c r="N1181" s="513"/>
      <c r="O1181" s="513"/>
      <c r="P1181" s="513"/>
      <c r="Q1181" s="514"/>
      <c r="R1181" s="515"/>
      <c r="S1181" s="515"/>
      <c r="T1181" s="515"/>
      <c r="U1181" s="515"/>
      <c r="V1181" s="515"/>
      <c r="W1181" s="418"/>
      <c r="X1181" s="419"/>
      <c r="Y1181" s="421"/>
      <c r="Z1181" s="158" t="str">
        <f>IFERROR(VLOOKUP(Y1181,【参考】数式用!$A$3:$B$58, 2, FALSE), "")</f>
        <v/>
      </c>
      <c r="AA1181" s="159"/>
      <c r="AC1181" s="129" t="e">
        <f>VLOOKUP(Y1181,【参考】数式用!$A$3:$O$58,15,FALSE)</f>
        <v>#N/A</v>
      </c>
    </row>
    <row r="1182" spans="1:29" ht="33.950000000000003" customHeight="1">
      <c r="A1182" s="133"/>
      <c r="B1182" s="486">
        <f t="shared" si="17"/>
        <v>1138</v>
      </c>
      <c r="C1182" s="509"/>
      <c r="D1182" s="510"/>
      <c r="E1182" s="510"/>
      <c r="F1182" s="510"/>
      <c r="G1182" s="510"/>
      <c r="H1182" s="510"/>
      <c r="I1182" s="510"/>
      <c r="J1182" s="510"/>
      <c r="K1182" s="510"/>
      <c r="L1182" s="511"/>
      <c r="M1182" s="512"/>
      <c r="N1182" s="513"/>
      <c r="O1182" s="513"/>
      <c r="P1182" s="513"/>
      <c r="Q1182" s="514"/>
      <c r="R1182" s="515"/>
      <c r="S1182" s="515"/>
      <c r="T1182" s="515"/>
      <c r="U1182" s="515"/>
      <c r="V1182" s="515"/>
      <c r="W1182" s="418"/>
      <c r="X1182" s="419"/>
      <c r="Y1182" s="421"/>
      <c r="Z1182" s="158" t="str">
        <f>IFERROR(VLOOKUP(Y1182,【参考】数式用!$A$3:$B$58, 2, FALSE), "")</f>
        <v/>
      </c>
      <c r="AA1182" s="159"/>
      <c r="AC1182" s="129" t="e">
        <f>VLOOKUP(Y1182,【参考】数式用!$A$3:$O$58,15,FALSE)</f>
        <v>#N/A</v>
      </c>
    </row>
    <row r="1183" spans="1:29" ht="33.950000000000003" customHeight="1">
      <c r="A1183" s="133"/>
      <c r="B1183" s="486">
        <f t="shared" si="17"/>
        <v>1139</v>
      </c>
      <c r="C1183" s="509"/>
      <c r="D1183" s="510"/>
      <c r="E1183" s="510"/>
      <c r="F1183" s="510"/>
      <c r="G1183" s="510"/>
      <c r="H1183" s="510"/>
      <c r="I1183" s="510"/>
      <c r="J1183" s="510"/>
      <c r="K1183" s="510"/>
      <c r="L1183" s="511"/>
      <c r="M1183" s="512"/>
      <c r="N1183" s="513"/>
      <c r="O1183" s="513"/>
      <c r="P1183" s="513"/>
      <c r="Q1183" s="514"/>
      <c r="R1183" s="515"/>
      <c r="S1183" s="515"/>
      <c r="T1183" s="515"/>
      <c r="U1183" s="515"/>
      <c r="V1183" s="515"/>
      <c r="W1183" s="418"/>
      <c r="X1183" s="419"/>
      <c r="Y1183" s="421"/>
      <c r="Z1183" s="158" t="str">
        <f>IFERROR(VLOOKUP(Y1183,【参考】数式用!$A$3:$B$58, 2, FALSE), "")</f>
        <v/>
      </c>
      <c r="AA1183" s="159"/>
      <c r="AC1183" s="129" t="e">
        <f>VLOOKUP(Y1183,【参考】数式用!$A$3:$O$58,15,FALSE)</f>
        <v>#N/A</v>
      </c>
    </row>
    <row r="1184" spans="1:29" ht="33.950000000000003" customHeight="1">
      <c r="A1184" s="133"/>
      <c r="B1184" s="486">
        <f t="shared" si="17"/>
        <v>1140</v>
      </c>
      <c r="C1184" s="509"/>
      <c r="D1184" s="510"/>
      <c r="E1184" s="510"/>
      <c r="F1184" s="510"/>
      <c r="G1184" s="510"/>
      <c r="H1184" s="510"/>
      <c r="I1184" s="510"/>
      <c r="J1184" s="510"/>
      <c r="K1184" s="510"/>
      <c r="L1184" s="511"/>
      <c r="M1184" s="512"/>
      <c r="N1184" s="513"/>
      <c r="O1184" s="513"/>
      <c r="P1184" s="513"/>
      <c r="Q1184" s="514"/>
      <c r="R1184" s="515"/>
      <c r="S1184" s="515"/>
      <c r="T1184" s="515"/>
      <c r="U1184" s="515"/>
      <c r="V1184" s="515"/>
      <c r="W1184" s="418"/>
      <c r="X1184" s="419"/>
      <c r="Y1184" s="421"/>
      <c r="Z1184" s="158" t="str">
        <f>IFERROR(VLOOKUP(Y1184,【参考】数式用!$A$3:$B$58, 2, FALSE), "")</f>
        <v/>
      </c>
      <c r="AA1184" s="159"/>
      <c r="AC1184" s="129" t="e">
        <f>VLOOKUP(Y1184,【参考】数式用!$A$3:$O$58,15,FALSE)</f>
        <v>#N/A</v>
      </c>
    </row>
    <row r="1185" spans="1:29" ht="33.950000000000003" customHeight="1">
      <c r="A1185" s="133"/>
      <c r="B1185" s="486">
        <f t="shared" si="17"/>
        <v>1141</v>
      </c>
      <c r="C1185" s="509"/>
      <c r="D1185" s="510"/>
      <c r="E1185" s="510"/>
      <c r="F1185" s="510"/>
      <c r="G1185" s="510"/>
      <c r="H1185" s="510"/>
      <c r="I1185" s="510"/>
      <c r="J1185" s="510"/>
      <c r="K1185" s="510"/>
      <c r="L1185" s="511"/>
      <c r="M1185" s="512"/>
      <c r="N1185" s="513"/>
      <c r="O1185" s="513"/>
      <c r="P1185" s="513"/>
      <c r="Q1185" s="514"/>
      <c r="R1185" s="515"/>
      <c r="S1185" s="515"/>
      <c r="T1185" s="515"/>
      <c r="U1185" s="515"/>
      <c r="V1185" s="515"/>
      <c r="W1185" s="418"/>
      <c r="X1185" s="419"/>
      <c r="Y1185" s="421"/>
      <c r="Z1185" s="158" t="str">
        <f>IFERROR(VLOOKUP(Y1185,【参考】数式用!$A$3:$B$58, 2, FALSE), "")</f>
        <v/>
      </c>
      <c r="AA1185" s="159"/>
      <c r="AC1185" s="129" t="e">
        <f>VLOOKUP(Y1185,【参考】数式用!$A$3:$O$58,15,FALSE)</f>
        <v>#N/A</v>
      </c>
    </row>
    <row r="1186" spans="1:29" ht="33.950000000000003" customHeight="1">
      <c r="A1186" s="133"/>
      <c r="B1186" s="486">
        <f t="shared" si="17"/>
        <v>1142</v>
      </c>
      <c r="C1186" s="509"/>
      <c r="D1186" s="510"/>
      <c r="E1186" s="510"/>
      <c r="F1186" s="510"/>
      <c r="G1186" s="510"/>
      <c r="H1186" s="510"/>
      <c r="I1186" s="510"/>
      <c r="J1186" s="510"/>
      <c r="K1186" s="510"/>
      <c r="L1186" s="511"/>
      <c r="M1186" s="512"/>
      <c r="N1186" s="513"/>
      <c r="O1186" s="513"/>
      <c r="P1186" s="513"/>
      <c r="Q1186" s="514"/>
      <c r="R1186" s="515"/>
      <c r="S1186" s="515"/>
      <c r="T1186" s="515"/>
      <c r="U1186" s="515"/>
      <c r="V1186" s="515"/>
      <c r="W1186" s="418"/>
      <c r="X1186" s="419"/>
      <c r="Y1186" s="421"/>
      <c r="Z1186" s="158" t="str">
        <f>IFERROR(VLOOKUP(Y1186,【参考】数式用!$A$3:$B$58, 2, FALSE), "")</f>
        <v/>
      </c>
      <c r="AA1186" s="159"/>
      <c r="AC1186" s="129" t="e">
        <f>VLOOKUP(Y1186,【参考】数式用!$A$3:$O$58,15,FALSE)</f>
        <v>#N/A</v>
      </c>
    </row>
    <row r="1187" spans="1:29" ht="33.950000000000003" customHeight="1">
      <c r="A1187" s="133"/>
      <c r="B1187" s="486">
        <f t="shared" si="17"/>
        <v>1143</v>
      </c>
      <c r="C1187" s="509"/>
      <c r="D1187" s="510"/>
      <c r="E1187" s="510"/>
      <c r="F1187" s="510"/>
      <c r="G1187" s="510"/>
      <c r="H1187" s="510"/>
      <c r="I1187" s="510"/>
      <c r="J1187" s="510"/>
      <c r="K1187" s="510"/>
      <c r="L1187" s="511"/>
      <c r="M1187" s="512"/>
      <c r="N1187" s="513"/>
      <c r="O1187" s="513"/>
      <c r="P1187" s="513"/>
      <c r="Q1187" s="514"/>
      <c r="R1187" s="515"/>
      <c r="S1187" s="515"/>
      <c r="T1187" s="515"/>
      <c r="U1187" s="515"/>
      <c r="V1187" s="515"/>
      <c r="W1187" s="418"/>
      <c r="X1187" s="419"/>
      <c r="Y1187" s="421"/>
      <c r="Z1187" s="158" t="str">
        <f>IFERROR(VLOOKUP(Y1187,【参考】数式用!$A$3:$B$58, 2, FALSE), "")</f>
        <v/>
      </c>
      <c r="AA1187" s="159"/>
      <c r="AC1187" s="129" t="e">
        <f>VLOOKUP(Y1187,【参考】数式用!$A$3:$O$58,15,FALSE)</f>
        <v>#N/A</v>
      </c>
    </row>
    <row r="1188" spans="1:29" ht="33.950000000000003" customHeight="1">
      <c r="A1188" s="133"/>
      <c r="B1188" s="486">
        <f t="shared" si="17"/>
        <v>1144</v>
      </c>
      <c r="C1188" s="509"/>
      <c r="D1188" s="510"/>
      <c r="E1188" s="510"/>
      <c r="F1188" s="510"/>
      <c r="G1188" s="510"/>
      <c r="H1188" s="510"/>
      <c r="I1188" s="510"/>
      <c r="J1188" s="510"/>
      <c r="K1188" s="510"/>
      <c r="L1188" s="511"/>
      <c r="M1188" s="512"/>
      <c r="N1188" s="513"/>
      <c r="O1188" s="513"/>
      <c r="P1188" s="513"/>
      <c r="Q1188" s="514"/>
      <c r="R1188" s="515"/>
      <c r="S1188" s="515"/>
      <c r="T1188" s="515"/>
      <c r="U1188" s="515"/>
      <c r="V1188" s="515"/>
      <c r="W1188" s="418"/>
      <c r="X1188" s="419"/>
      <c r="Y1188" s="421"/>
      <c r="Z1188" s="158" t="str">
        <f>IFERROR(VLOOKUP(Y1188,【参考】数式用!$A$3:$B$58, 2, FALSE), "")</f>
        <v/>
      </c>
      <c r="AA1188" s="159"/>
      <c r="AC1188" s="129" t="e">
        <f>VLOOKUP(Y1188,【参考】数式用!$A$3:$O$58,15,FALSE)</f>
        <v>#N/A</v>
      </c>
    </row>
    <row r="1189" spans="1:29" ht="33.950000000000003" customHeight="1">
      <c r="A1189" s="133"/>
      <c r="B1189" s="486">
        <f t="shared" si="17"/>
        <v>1145</v>
      </c>
      <c r="C1189" s="509"/>
      <c r="D1189" s="510"/>
      <c r="E1189" s="510"/>
      <c r="F1189" s="510"/>
      <c r="G1189" s="510"/>
      <c r="H1189" s="510"/>
      <c r="I1189" s="510"/>
      <c r="J1189" s="510"/>
      <c r="K1189" s="510"/>
      <c r="L1189" s="511"/>
      <c r="M1189" s="512"/>
      <c r="N1189" s="513"/>
      <c r="O1189" s="513"/>
      <c r="P1189" s="513"/>
      <c r="Q1189" s="514"/>
      <c r="R1189" s="515"/>
      <c r="S1189" s="515"/>
      <c r="T1189" s="515"/>
      <c r="U1189" s="515"/>
      <c r="V1189" s="515"/>
      <c r="W1189" s="418"/>
      <c r="X1189" s="419"/>
      <c r="Y1189" s="421"/>
      <c r="Z1189" s="158" t="str">
        <f>IFERROR(VLOOKUP(Y1189,【参考】数式用!$A$3:$B$58, 2, FALSE), "")</f>
        <v/>
      </c>
      <c r="AA1189" s="159"/>
      <c r="AC1189" s="129" t="e">
        <f>VLOOKUP(Y1189,【参考】数式用!$A$3:$O$58,15,FALSE)</f>
        <v>#N/A</v>
      </c>
    </row>
    <row r="1190" spans="1:29" ht="33.950000000000003" customHeight="1">
      <c r="A1190" s="133"/>
      <c r="B1190" s="486">
        <f t="shared" si="17"/>
        <v>1146</v>
      </c>
      <c r="C1190" s="509"/>
      <c r="D1190" s="510"/>
      <c r="E1190" s="510"/>
      <c r="F1190" s="510"/>
      <c r="G1190" s="510"/>
      <c r="H1190" s="510"/>
      <c r="I1190" s="510"/>
      <c r="J1190" s="510"/>
      <c r="K1190" s="510"/>
      <c r="L1190" s="511"/>
      <c r="M1190" s="512"/>
      <c r="N1190" s="513"/>
      <c r="O1190" s="513"/>
      <c r="P1190" s="513"/>
      <c r="Q1190" s="514"/>
      <c r="R1190" s="515"/>
      <c r="S1190" s="515"/>
      <c r="T1190" s="515"/>
      <c r="U1190" s="515"/>
      <c r="V1190" s="515"/>
      <c r="W1190" s="418"/>
      <c r="X1190" s="419"/>
      <c r="Y1190" s="421"/>
      <c r="Z1190" s="158" t="str">
        <f>IFERROR(VLOOKUP(Y1190,【参考】数式用!$A$3:$B$58, 2, FALSE), "")</f>
        <v/>
      </c>
      <c r="AA1190" s="159"/>
      <c r="AC1190" s="129" t="e">
        <f>VLOOKUP(Y1190,【参考】数式用!$A$3:$O$58,15,FALSE)</f>
        <v>#N/A</v>
      </c>
    </row>
    <row r="1191" spans="1:29" ht="33.950000000000003" customHeight="1">
      <c r="A1191" s="133"/>
      <c r="B1191" s="486">
        <f t="shared" si="17"/>
        <v>1147</v>
      </c>
      <c r="C1191" s="509"/>
      <c r="D1191" s="510"/>
      <c r="E1191" s="510"/>
      <c r="F1191" s="510"/>
      <c r="G1191" s="510"/>
      <c r="H1191" s="510"/>
      <c r="I1191" s="510"/>
      <c r="J1191" s="510"/>
      <c r="K1191" s="510"/>
      <c r="L1191" s="511"/>
      <c r="M1191" s="512"/>
      <c r="N1191" s="513"/>
      <c r="O1191" s="513"/>
      <c r="P1191" s="513"/>
      <c r="Q1191" s="514"/>
      <c r="R1191" s="515"/>
      <c r="S1191" s="515"/>
      <c r="T1191" s="515"/>
      <c r="U1191" s="515"/>
      <c r="V1191" s="515"/>
      <c r="W1191" s="418"/>
      <c r="X1191" s="419"/>
      <c r="Y1191" s="421"/>
      <c r="Z1191" s="158" t="str">
        <f>IFERROR(VLOOKUP(Y1191,【参考】数式用!$A$3:$B$58, 2, FALSE), "")</f>
        <v/>
      </c>
      <c r="AA1191" s="159"/>
      <c r="AC1191" s="129" t="e">
        <f>VLOOKUP(Y1191,【参考】数式用!$A$3:$O$58,15,FALSE)</f>
        <v>#N/A</v>
      </c>
    </row>
    <row r="1192" spans="1:29" ht="33.950000000000003" customHeight="1">
      <c r="A1192" s="133"/>
      <c r="B1192" s="486">
        <f t="shared" si="17"/>
        <v>1148</v>
      </c>
      <c r="C1192" s="509"/>
      <c r="D1192" s="510"/>
      <c r="E1192" s="510"/>
      <c r="F1192" s="510"/>
      <c r="G1192" s="510"/>
      <c r="H1192" s="510"/>
      <c r="I1192" s="510"/>
      <c r="J1192" s="510"/>
      <c r="K1192" s="510"/>
      <c r="L1192" s="511"/>
      <c r="M1192" s="512"/>
      <c r="N1192" s="513"/>
      <c r="O1192" s="513"/>
      <c r="P1192" s="513"/>
      <c r="Q1192" s="514"/>
      <c r="R1192" s="515"/>
      <c r="S1192" s="515"/>
      <c r="T1192" s="515"/>
      <c r="U1192" s="515"/>
      <c r="V1192" s="515"/>
      <c r="W1192" s="418"/>
      <c r="X1192" s="419"/>
      <c r="Y1192" s="421"/>
      <c r="Z1192" s="158" t="str">
        <f>IFERROR(VLOOKUP(Y1192,【参考】数式用!$A$3:$B$58, 2, FALSE), "")</f>
        <v/>
      </c>
      <c r="AA1192" s="159"/>
      <c r="AC1192" s="129" t="e">
        <f>VLOOKUP(Y1192,【参考】数式用!$A$3:$O$58,15,FALSE)</f>
        <v>#N/A</v>
      </c>
    </row>
    <row r="1193" spans="1:29" ht="33.950000000000003" customHeight="1">
      <c r="A1193" s="133"/>
      <c r="B1193" s="486">
        <f t="shared" si="17"/>
        <v>1149</v>
      </c>
      <c r="C1193" s="509"/>
      <c r="D1193" s="510"/>
      <c r="E1193" s="510"/>
      <c r="F1193" s="510"/>
      <c r="G1193" s="510"/>
      <c r="H1193" s="510"/>
      <c r="I1193" s="510"/>
      <c r="J1193" s="510"/>
      <c r="K1193" s="510"/>
      <c r="L1193" s="511"/>
      <c r="M1193" s="512"/>
      <c r="N1193" s="513"/>
      <c r="O1193" s="513"/>
      <c r="P1193" s="513"/>
      <c r="Q1193" s="514"/>
      <c r="R1193" s="515"/>
      <c r="S1193" s="515"/>
      <c r="T1193" s="515"/>
      <c r="U1193" s="515"/>
      <c r="V1193" s="515"/>
      <c r="W1193" s="418"/>
      <c r="X1193" s="419"/>
      <c r="Y1193" s="421"/>
      <c r="Z1193" s="158" t="str">
        <f>IFERROR(VLOOKUP(Y1193,【参考】数式用!$A$3:$B$58, 2, FALSE), "")</f>
        <v/>
      </c>
      <c r="AA1193" s="159"/>
      <c r="AC1193" s="129" t="e">
        <f>VLOOKUP(Y1193,【参考】数式用!$A$3:$O$58,15,FALSE)</f>
        <v>#N/A</v>
      </c>
    </row>
    <row r="1194" spans="1:29" ht="33.950000000000003" customHeight="1">
      <c r="A1194" s="133"/>
      <c r="B1194" s="486">
        <f t="shared" si="17"/>
        <v>1150</v>
      </c>
      <c r="C1194" s="509"/>
      <c r="D1194" s="510"/>
      <c r="E1194" s="510"/>
      <c r="F1194" s="510"/>
      <c r="G1194" s="510"/>
      <c r="H1194" s="510"/>
      <c r="I1194" s="510"/>
      <c r="J1194" s="510"/>
      <c r="K1194" s="510"/>
      <c r="L1194" s="511"/>
      <c r="M1194" s="512"/>
      <c r="N1194" s="513"/>
      <c r="O1194" s="513"/>
      <c r="P1194" s="513"/>
      <c r="Q1194" s="514"/>
      <c r="R1194" s="515"/>
      <c r="S1194" s="515"/>
      <c r="T1194" s="515"/>
      <c r="U1194" s="515"/>
      <c r="V1194" s="515"/>
      <c r="W1194" s="418"/>
      <c r="X1194" s="419"/>
      <c r="Y1194" s="421"/>
      <c r="Z1194" s="158" t="str">
        <f>IFERROR(VLOOKUP(Y1194,【参考】数式用!$A$3:$B$58, 2, FALSE), "")</f>
        <v/>
      </c>
      <c r="AA1194" s="159"/>
      <c r="AC1194" s="129" t="e">
        <f>VLOOKUP(Y1194,【参考】数式用!$A$3:$O$58,15,FALSE)</f>
        <v>#N/A</v>
      </c>
    </row>
    <row r="1195" spans="1:29" ht="33.950000000000003" customHeight="1">
      <c r="A1195" s="133"/>
      <c r="B1195" s="486">
        <f t="shared" si="17"/>
        <v>1151</v>
      </c>
      <c r="C1195" s="509"/>
      <c r="D1195" s="510"/>
      <c r="E1195" s="510"/>
      <c r="F1195" s="510"/>
      <c r="G1195" s="510"/>
      <c r="H1195" s="510"/>
      <c r="I1195" s="510"/>
      <c r="J1195" s="510"/>
      <c r="K1195" s="510"/>
      <c r="L1195" s="511"/>
      <c r="M1195" s="512"/>
      <c r="N1195" s="513"/>
      <c r="O1195" s="513"/>
      <c r="P1195" s="513"/>
      <c r="Q1195" s="514"/>
      <c r="R1195" s="515"/>
      <c r="S1195" s="515"/>
      <c r="T1195" s="515"/>
      <c r="U1195" s="515"/>
      <c r="V1195" s="515"/>
      <c r="W1195" s="418"/>
      <c r="X1195" s="419"/>
      <c r="Y1195" s="421"/>
      <c r="Z1195" s="158" t="str">
        <f>IFERROR(VLOOKUP(Y1195,【参考】数式用!$A$3:$B$58, 2, FALSE), "")</f>
        <v/>
      </c>
      <c r="AA1195" s="159"/>
      <c r="AC1195" s="129" t="e">
        <f>VLOOKUP(Y1195,【参考】数式用!$A$3:$O$58,15,FALSE)</f>
        <v>#N/A</v>
      </c>
    </row>
    <row r="1196" spans="1:29" ht="33.950000000000003" customHeight="1">
      <c r="A1196" s="133"/>
      <c r="B1196" s="486">
        <f t="shared" si="17"/>
        <v>1152</v>
      </c>
      <c r="C1196" s="509"/>
      <c r="D1196" s="510"/>
      <c r="E1196" s="510"/>
      <c r="F1196" s="510"/>
      <c r="G1196" s="510"/>
      <c r="H1196" s="510"/>
      <c r="I1196" s="510"/>
      <c r="J1196" s="510"/>
      <c r="K1196" s="510"/>
      <c r="L1196" s="511"/>
      <c r="M1196" s="512"/>
      <c r="N1196" s="513"/>
      <c r="O1196" s="513"/>
      <c r="P1196" s="513"/>
      <c r="Q1196" s="514"/>
      <c r="R1196" s="515"/>
      <c r="S1196" s="515"/>
      <c r="T1196" s="515"/>
      <c r="U1196" s="515"/>
      <c r="V1196" s="515"/>
      <c r="W1196" s="418"/>
      <c r="X1196" s="419"/>
      <c r="Y1196" s="421"/>
      <c r="Z1196" s="158" t="str">
        <f>IFERROR(VLOOKUP(Y1196,【参考】数式用!$A$3:$B$58, 2, FALSE), "")</f>
        <v/>
      </c>
      <c r="AA1196" s="159"/>
      <c r="AC1196" s="129" t="e">
        <f>VLOOKUP(Y1196,【参考】数式用!$A$3:$O$58,15,FALSE)</f>
        <v>#N/A</v>
      </c>
    </row>
    <row r="1197" spans="1:29" ht="33.950000000000003" customHeight="1">
      <c r="A1197" s="133"/>
      <c r="B1197" s="486">
        <f t="shared" si="17"/>
        <v>1153</v>
      </c>
      <c r="C1197" s="509"/>
      <c r="D1197" s="510"/>
      <c r="E1197" s="510"/>
      <c r="F1197" s="510"/>
      <c r="G1197" s="510"/>
      <c r="H1197" s="510"/>
      <c r="I1197" s="510"/>
      <c r="J1197" s="510"/>
      <c r="K1197" s="510"/>
      <c r="L1197" s="511"/>
      <c r="M1197" s="512"/>
      <c r="N1197" s="513"/>
      <c r="O1197" s="513"/>
      <c r="P1197" s="513"/>
      <c r="Q1197" s="514"/>
      <c r="R1197" s="515"/>
      <c r="S1197" s="515"/>
      <c r="T1197" s="515"/>
      <c r="U1197" s="515"/>
      <c r="V1197" s="515"/>
      <c r="W1197" s="418"/>
      <c r="X1197" s="419"/>
      <c r="Y1197" s="421"/>
      <c r="Z1197" s="158" t="str">
        <f>IFERROR(VLOOKUP(Y1197,【参考】数式用!$A$3:$B$58, 2, FALSE), "")</f>
        <v/>
      </c>
      <c r="AA1197" s="159"/>
      <c r="AC1197" s="129" t="e">
        <f>VLOOKUP(Y1197,【参考】数式用!$A$3:$O$58,15,FALSE)</f>
        <v>#N/A</v>
      </c>
    </row>
    <row r="1198" spans="1:29" ht="33.950000000000003" customHeight="1">
      <c r="A1198" s="133"/>
      <c r="B1198" s="486">
        <f t="shared" si="17"/>
        <v>1154</v>
      </c>
      <c r="C1198" s="509"/>
      <c r="D1198" s="510"/>
      <c r="E1198" s="510"/>
      <c r="F1198" s="510"/>
      <c r="G1198" s="510"/>
      <c r="H1198" s="510"/>
      <c r="I1198" s="510"/>
      <c r="J1198" s="510"/>
      <c r="K1198" s="510"/>
      <c r="L1198" s="511"/>
      <c r="M1198" s="512"/>
      <c r="N1198" s="513"/>
      <c r="O1198" s="513"/>
      <c r="P1198" s="513"/>
      <c r="Q1198" s="514"/>
      <c r="R1198" s="515"/>
      <c r="S1198" s="515"/>
      <c r="T1198" s="515"/>
      <c r="U1198" s="515"/>
      <c r="V1198" s="515"/>
      <c r="W1198" s="418"/>
      <c r="X1198" s="419"/>
      <c r="Y1198" s="421"/>
      <c r="Z1198" s="158" t="str">
        <f>IFERROR(VLOOKUP(Y1198,【参考】数式用!$A$3:$B$58, 2, FALSE), "")</f>
        <v/>
      </c>
      <c r="AA1198" s="159"/>
      <c r="AC1198" s="129" t="e">
        <f>VLOOKUP(Y1198,【参考】数式用!$A$3:$O$58,15,FALSE)</f>
        <v>#N/A</v>
      </c>
    </row>
    <row r="1199" spans="1:29" ht="33.950000000000003" customHeight="1">
      <c r="A1199" s="133"/>
      <c r="B1199" s="486">
        <f t="shared" ref="B1199:B1262" si="18">B1198+1</f>
        <v>1155</v>
      </c>
      <c r="C1199" s="509"/>
      <c r="D1199" s="510"/>
      <c r="E1199" s="510"/>
      <c r="F1199" s="510"/>
      <c r="G1199" s="510"/>
      <c r="H1199" s="510"/>
      <c r="I1199" s="510"/>
      <c r="J1199" s="510"/>
      <c r="K1199" s="510"/>
      <c r="L1199" s="511"/>
      <c r="M1199" s="512"/>
      <c r="N1199" s="513"/>
      <c r="O1199" s="513"/>
      <c r="P1199" s="513"/>
      <c r="Q1199" s="514"/>
      <c r="R1199" s="515"/>
      <c r="S1199" s="515"/>
      <c r="T1199" s="515"/>
      <c r="U1199" s="515"/>
      <c r="V1199" s="515"/>
      <c r="W1199" s="418"/>
      <c r="X1199" s="419"/>
      <c r="Y1199" s="421"/>
      <c r="Z1199" s="158" t="str">
        <f>IFERROR(VLOOKUP(Y1199,【参考】数式用!$A$3:$B$58, 2, FALSE), "")</f>
        <v/>
      </c>
      <c r="AA1199" s="159"/>
      <c r="AC1199" s="129" t="e">
        <f>VLOOKUP(Y1199,【参考】数式用!$A$3:$O$58,15,FALSE)</f>
        <v>#N/A</v>
      </c>
    </row>
    <row r="1200" spans="1:29" ht="33.950000000000003" customHeight="1">
      <c r="A1200" s="133"/>
      <c r="B1200" s="486">
        <f t="shared" si="18"/>
        <v>1156</v>
      </c>
      <c r="C1200" s="509"/>
      <c r="D1200" s="510"/>
      <c r="E1200" s="510"/>
      <c r="F1200" s="510"/>
      <c r="G1200" s="510"/>
      <c r="H1200" s="510"/>
      <c r="I1200" s="510"/>
      <c r="J1200" s="510"/>
      <c r="K1200" s="510"/>
      <c r="L1200" s="511"/>
      <c r="M1200" s="512"/>
      <c r="N1200" s="513"/>
      <c r="O1200" s="513"/>
      <c r="P1200" s="513"/>
      <c r="Q1200" s="514"/>
      <c r="R1200" s="515"/>
      <c r="S1200" s="515"/>
      <c r="T1200" s="515"/>
      <c r="U1200" s="515"/>
      <c r="V1200" s="515"/>
      <c r="W1200" s="418"/>
      <c r="X1200" s="419"/>
      <c r="Y1200" s="421"/>
      <c r="Z1200" s="158" t="str">
        <f>IFERROR(VLOOKUP(Y1200,【参考】数式用!$A$3:$B$58, 2, FALSE), "")</f>
        <v/>
      </c>
      <c r="AA1200" s="159"/>
      <c r="AC1200" s="129" t="e">
        <f>VLOOKUP(Y1200,【参考】数式用!$A$3:$O$58,15,FALSE)</f>
        <v>#N/A</v>
      </c>
    </row>
    <row r="1201" spans="1:29" ht="33.950000000000003" customHeight="1">
      <c r="A1201" s="133"/>
      <c r="B1201" s="486">
        <f t="shared" si="18"/>
        <v>1157</v>
      </c>
      <c r="C1201" s="509"/>
      <c r="D1201" s="510"/>
      <c r="E1201" s="510"/>
      <c r="F1201" s="510"/>
      <c r="G1201" s="510"/>
      <c r="H1201" s="510"/>
      <c r="I1201" s="510"/>
      <c r="J1201" s="510"/>
      <c r="K1201" s="510"/>
      <c r="L1201" s="511"/>
      <c r="M1201" s="512"/>
      <c r="N1201" s="513"/>
      <c r="O1201" s="513"/>
      <c r="P1201" s="513"/>
      <c r="Q1201" s="514"/>
      <c r="R1201" s="515"/>
      <c r="S1201" s="515"/>
      <c r="T1201" s="515"/>
      <c r="U1201" s="515"/>
      <c r="V1201" s="515"/>
      <c r="W1201" s="418"/>
      <c r="X1201" s="419"/>
      <c r="Y1201" s="421"/>
      <c r="Z1201" s="158" t="str">
        <f>IFERROR(VLOOKUP(Y1201,【参考】数式用!$A$3:$B$58, 2, FALSE), "")</f>
        <v/>
      </c>
      <c r="AA1201" s="159"/>
      <c r="AC1201" s="129" t="e">
        <f>VLOOKUP(Y1201,【参考】数式用!$A$3:$O$58,15,FALSE)</f>
        <v>#N/A</v>
      </c>
    </row>
    <row r="1202" spans="1:29" ht="33.950000000000003" customHeight="1">
      <c r="A1202" s="133"/>
      <c r="B1202" s="486">
        <f t="shared" si="18"/>
        <v>1158</v>
      </c>
      <c r="C1202" s="509"/>
      <c r="D1202" s="510"/>
      <c r="E1202" s="510"/>
      <c r="F1202" s="510"/>
      <c r="G1202" s="510"/>
      <c r="H1202" s="510"/>
      <c r="I1202" s="510"/>
      <c r="J1202" s="510"/>
      <c r="K1202" s="510"/>
      <c r="L1202" s="511"/>
      <c r="M1202" s="512"/>
      <c r="N1202" s="513"/>
      <c r="O1202" s="513"/>
      <c r="P1202" s="513"/>
      <c r="Q1202" s="514"/>
      <c r="R1202" s="515"/>
      <c r="S1202" s="515"/>
      <c r="T1202" s="515"/>
      <c r="U1202" s="515"/>
      <c r="V1202" s="515"/>
      <c r="W1202" s="418"/>
      <c r="X1202" s="419"/>
      <c r="Y1202" s="421"/>
      <c r="Z1202" s="158" t="str">
        <f>IFERROR(VLOOKUP(Y1202,【参考】数式用!$A$3:$B$58, 2, FALSE), "")</f>
        <v/>
      </c>
      <c r="AA1202" s="159"/>
      <c r="AC1202" s="129" t="e">
        <f>VLOOKUP(Y1202,【参考】数式用!$A$3:$O$58,15,FALSE)</f>
        <v>#N/A</v>
      </c>
    </row>
    <row r="1203" spans="1:29" ht="33.950000000000003" customHeight="1">
      <c r="A1203" s="133"/>
      <c r="B1203" s="486">
        <f t="shared" si="18"/>
        <v>1159</v>
      </c>
      <c r="C1203" s="509"/>
      <c r="D1203" s="510"/>
      <c r="E1203" s="510"/>
      <c r="F1203" s="510"/>
      <c r="G1203" s="510"/>
      <c r="H1203" s="510"/>
      <c r="I1203" s="510"/>
      <c r="J1203" s="510"/>
      <c r="K1203" s="510"/>
      <c r="L1203" s="511"/>
      <c r="M1203" s="512"/>
      <c r="N1203" s="513"/>
      <c r="O1203" s="513"/>
      <c r="P1203" s="513"/>
      <c r="Q1203" s="514"/>
      <c r="R1203" s="515"/>
      <c r="S1203" s="515"/>
      <c r="T1203" s="515"/>
      <c r="U1203" s="515"/>
      <c r="V1203" s="515"/>
      <c r="W1203" s="418"/>
      <c r="X1203" s="419"/>
      <c r="Y1203" s="421"/>
      <c r="Z1203" s="158" t="str">
        <f>IFERROR(VLOOKUP(Y1203,【参考】数式用!$A$3:$B$58, 2, FALSE), "")</f>
        <v/>
      </c>
      <c r="AA1203" s="159"/>
      <c r="AC1203" s="129" t="e">
        <f>VLOOKUP(Y1203,【参考】数式用!$A$3:$O$58,15,FALSE)</f>
        <v>#N/A</v>
      </c>
    </row>
    <row r="1204" spans="1:29" ht="33.950000000000003" customHeight="1">
      <c r="A1204" s="133"/>
      <c r="B1204" s="486">
        <f t="shared" si="18"/>
        <v>1160</v>
      </c>
      <c r="C1204" s="509"/>
      <c r="D1204" s="510"/>
      <c r="E1204" s="510"/>
      <c r="F1204" s="510"/>
      <c r="G1204" s="510"/>
      <c r="H1204" s="510"/>
      <c r="I1204" s="510"/>
      <c r="J1204" s="510"/>
      <c r="K1204" s="510"/>
      <c r="L1204" s="511"/>
      <c r="M1204" s="512"/>
      <c r="N1204" s="513"/>
      <c r="O1204" s="513"/>
      <c r="P1204" s="513"/>
      <c r="Q1204" s="514"/>
      <c r="R1204" s="515"/>
      <c r="S1204" s="515"/>
      <c r="T1204" s="515"/>
      <c r="U1204" s="515"/>
      <c r="V1204" s="515"/>
      <c r="W1204" s="418"/>
      <c r="X1204" s="419"/>
      <c r="Y1204" s="421"/>
      <c r="Z1204" s="158" t="str">
        <f>IFERROR(VLOOKUP(Y1204,【参考】数式用!$A$3:$B$58, 2, FALSE), "")</f>
        <v/>
      </c>
      <c r="AA1204" s="159"/>
      <c r="AC1204" s="129" t="e">
        <f>VLOOKUP(Y1204,【参考】数式用!$A$3:$O$58,15,FALSE)</f>
        <v>#N/A</v>
      </c>
    </row>
    <row r="1205" spans="1:29" ht="33.950000000000003" customHeight="1">
      <c r="A1205" s="133"/>
      <c r="B1205" s="486">
        <f t="shared" si="18"/>
        <v>1161</v>
      </c>
      <c r="C1205" s="509"/>
      <c r="D1205" s="510"/>
      <c r="E1205" s="510"/>
      <c r="F1205" s="510"/>
      <c r="G1205" s="510"/>
      <c r="H1205" s="510"/>
      <c r="I1205" s="510"/>
      <c r="J1205" s="510"/>
      <c r="K1205" s="510"/>
      <c r="L1205" s="511"/>
      <c r="M1205" s="512"/>
      <c r="N1205" s="513"/>
      <c r="O1205" s="513"/>
      <c r="P1205" s="513"/>
      <c r="Q1205" s="514"/>
      <c r="R1205" s="515"/>
      <c r="S1205" s="515"/>
      <c r="T1205" s="515"/>
      <c r="U1205" s="515"/>
      <c r="V1205" s="515"/>
      <c r="W1205" s="418"/>
      <c r="X1205" s="419"/>
      <c r="Y1205" s="421"/>
      <c r="Z1205" s="158" t="str">
        <f>IFERROR(VLOOKUP(Y1205,【参考】数式用!$A$3:$B$58, 2, FALSE), "")</f>
        <v/>
      </c>
      <c r="AA1205" s="159"/>
      <c r="AC1205" s="129" t="e">
        <f>VLOOKUP(Y1205,【参考】数式用!$A$3:$O$58,15,FALSE)</f>
        <v>#N/A</v>
      </c>
    </row>
    <row r="1206" spans="1:29" ht="33.950000000000003" customHeight="1">
      <c r="A1206" s="133"/>
      <c r="B1206" s="486">
        <f t="shared" si="18"/>
        <v>1162</v>
      </c>
      <c r="C1206" s="509"/>
      <c r="D1206" s="510"/>
      <c r="E1206" s="510"/>
      <c r="F1206" s="510"/>
      <c r="G1206" s="510"/>
      <c r="H1206" s="510"/>
      <c r="I1206" s="510"/>
      <c r="J1206" s="510"/>
      <c r="K1206" s="510"/>
      <c r="L1206" s="511"/>
      <c r="M1206" s="512"/>
      <c r="N1206" s="513"/>
      <c r="O1206" s="513"/>
      <c r="P1206" s="513"/>
      <c r="Q1206" s="514"/>
      <c r="R1206" s="515"/>
      <c r="S1206" s="515"/>
      <c r="T1206" s="515"/>
      <c r="U1206" s="515"/>
      <c r="V1206" s="515"/>
      <c r="W1206" s="418"/>
      <c r="X1206" s="419"/>
      <c r="Y1206" s="421"/>
      <c r="Z1206" s="158" t="str">
        <f>IFERROR(VLOOKUP(Y1206,【参考】数式用!$A$3:$B$58, 2, FALSE), "")</f>
        <v/>
      </c>
      <c r="AA1206" s="159"/>
      <c r="AC1206" s="129" t="e">
        <f>VLOOKUP(Y1206,【参考】数式用!$A$3:$O$58,15,FALSE)</f>
        <v>#N/A</v>
      </c>
    </row>
    <row r="1207" spans="1:29" ht="33.950000000000003" customHeight="1">
      <c r="A1207" s="133"/>
      <c r="B1207" s="486">
        <f t="shared" si="18"/>
        <v>1163</v>
      </c>
      <c r="C1207" s="509"/>
      <c r="D1207" s="510"/>
      <c r="E1207" s="510"/>
      <c r="F1207" s="510"/>
      <c r="G1207" s="510"/>
      <c r="H1207" s="510"/>
      <c r="I1207" s="510"/>
      <c r="J1207" s="510"/>
      <c r="K1207" s="510"/>
      <c r="L1207" s="511"/>
      <c r="M1207" s="512"/>
      <c r="N1207" s="513"/>
      <c r="O1207" s="513"/>
      <c r="P1207" s="513"/>
      <c r="Q1207" s="514"/>
      <c r="R1207" s="515"/>
      <c r="S1207" s="515"/>
      <c r="T1207" s="515"/>
      <c r="U1207" s="515"/>
      <c r="V1207" s="515"/>
      <c r="W1207" s="418"/>
      <c r="X1207" s="419"/>
      <c r="Y1207" s="421"/>
      <c r="Z1207" s="158" t="str">
        <f>IFERROR(VLOOKUP(Y1207,【参考】数式用!$A$3:$B$58, 2, FALSE), "")</f>
        <v/>
      </c>
      <c r="AA1207" s="159"/>
      <c r="AC1207" s="129" t="e">
        <f>VLOOKUP(Y1207,【参考】数式用!$A$3:$O$58,15,FALSE)</f>
        <v>#N/A</v>
      </c>
    </row>
    <row r="1208" spans="1:29" ht="33.950000000000003" customHeight="1">
      <c r="A1208" s="133"/>
      <c r="B1208" s="486">
        <f t="shared" si="18"/>
        <v>1164</v>
      </c>
      <c r="C1208" s="509"/>
      <c r="D1208" s="510"/>
      <c r="E1208" s="510"/>
      <c r="F1208" s="510"/>
      <c r="G1208" s="510"/>
      <c r="H1208" s="510"/>
      <c r="I1208" s="510"/>
      <c r="J1208" s="510"/>
      <c r="K1208" s="510"/>
      <c r="L1208" s="511"/>
      <c r="M1208" s="512"/>
      <c r="N1208" s="513"/>
      <c r="O1208" s="513"/>
      <c r="P1208" s="513"/>
      <c r="Q1208" s="514"/>
      <c r="R1208" s="515"/>
      <c r="S1208" s="515"/>
      <c r="T1208" s="515"/>
      <c r="U1208" s="515"/>
      <c r="V1208" s="515"/>
      <c r="W1208" s="418"/>
      <c r="X1208" s="419"/>
      <c r="Y1208" s="421"/>
      <c r="Z1208" s="158" t="str">
        <f>IFERROR(VLOOKUP(Y1208,【参考】数式用!$A$3:$B$58, 2, FALSE), "")</f>
        <v/>
      </c>
      <c r="AA1208" s="159"/>
      <c r="AC1208" s="129" t="e">
        <f>VLOOKUP(Y1208,【参考】数式用!$A$3:$O$58,15,FALSE)</f>
        <v>#N/A</v>
      </c>
    </row>
    <row r="1209" spans="1:29" ht="33.950000000000003" customHeight="1">
      <c r="A1209" s="133"/>
      <c r="B1209" s="486">
        <f t="shared" si="18"/>
        <v>1165</v>
      </c>
      <c r="C1209" s="509"/>
      <c r="D1209" s="510"/>
      <c r="E1209" s="510"/>
      <c r="F1209" s="510"/>
      <c r="G1209" s="510"/>
      <c r="H1209" s="510"/>
      <c r="I1209" s="510"/>
      <c r="J1209" s="510"/>
      <c r="K1209" s="510"/>
      <c r="L1209" s="511"/>
      <c r="M1209" s="512"/>
      <c r="N1209" s="513"/>
      <c r="O1209" s="513"/>
      <c r="P1209" s="513"/>
      <c r="Q1209" s="514"/>
      <c r="R1209" s="515"/>
      <c r="S1209" s="515"/>
      <c r="T1209" s="515"/>
      <c r="U1209" s="515"/>
      <c r="V1209" s="515"/>
      <c r="W1209" s="418"/>
      <c r="X1209" s="419"/>
      <c r="Y1209" s="421"/>
      <c r="Z1209" s="158" t="str">
        <f>IFERROR(VLOOKUP(Y1209,【参考】数式用!$A$3:$B$58, 2, FALSE), "")</f>
        <v/>
      </c>
      <c r="AA1209" s="159"/>
      <c r="AC1209" s="129" t="e">
        <f>VLOOKUP(Y1209,【参考】数式用!$A$3:$O$58,15,FALSE)</f>
        <v>#N/A</v>
      </c>
    </row>
    <row r="1210" spans="1:29" ht="33.950000000000003" customHeight="1">
      <c r="A1210" s="133"/>
      <c r="B1210" s="486">
        <f t="shared" si="18"/>
        <v>1166</v>
      </c>
      <c r="C1210" s="509"/>
      <c r="D1210" s="510"/>
      <c r="E1210" s="510"/>
      <c r="F1210" s="510"/>
      <c r="G1210" s="510"/>
      <c r="H1210" s="510"/>
      <c r="I1210" s="510"/>
      <c r="J1210" s="510"/>
      <c r="K1210" s="510"/>
      <c r="L1210" s="511"/>
      <c r="M1210" s="512"/>
      <c r="N1210" s="513"/>
      <c r="O1210" s="513"/>
      <c r="P1210" s="513"/>
      <c r="Q1210" s="514"/>
      <c r="R1210" s="515"/>
      <c r="S1210" s="515"/>
      <c r="T1210" s="515"/>
      <c r="U1210" s="515"/>
      <c r="V1210" s="515"/>
      <c r="W1210" s="418"/>
      <c r="X1210" s="419"/>
      <c r="Y1210" s="421"/>
      <c r="Z1210" s="158" t="str">
        <f>IFERROR(VLOOKUP(Y1210,【参考】数式用!$A$3:$B$58, 2, FALSE), "")</f>
        <v/>
      </c>
      <c r="AA1210" s="159"/>
      <c r="AC1210" s="129" t="e">
        <f>VLOOKUP(Y1210,【参考】数式用!$A$3:$O$58,15,FALSE)</f>
        <v>#N/A</v>
      </c>
    </row>
    <row r="1211" spans="1:29" ht="33.950000000000003" customHeight="1">
      <c r="A1211" s="133"/>
      <c r="B1211" s="486">
        <f t="shared" si="18"/>
        <v>1167</v>
      </c>
      <c r="C1211" s="509"/>
      <c r="D1211" s="510"/>
      <c r="E1211" s="510"/>
      <c r="F1211" s="510"/>
      <c r="G1211" s="510"/>
      <c r="H1211" s="510"/>
      <c r="I1211" s="510"/>
      <c r="J1211" s="510"/>
      <c r="K1211" s="510"/>
      <c r="L1211" s="511"/>
      <c r="M1211" s="512"/>
      <c r="N1211" s="513"/>
      <c r="O1211" s="513"/>
      <c r="P1211" s="513"/>
      <c r="Q1211" s="514"/>
      <c r="R1211" s="515"/>
      <c r="S1211" s="515"/>
      <c r="T1211" s="515"/>
      <c r="U1211" s="515"/>
      <c r="V1211" s="515"/>
      <c r="W1211" s="418"/>
      <c r="X1211" s="419"/>
      <c r="Y1211" s="421"/>
      <c r="Z1211" s="158" t="str">
        <f>IFERROR(VLOOKUP(Y1211,【参考】数式用!$A$3:$B$58, 2, FALSE), "")</f>
        <v/>
      </c>
      <c r="AA1211" s="159"/>
      <c r="AC1211" s="129" t="e">
        <f>VLOOKUP(Y1211,【参考】数式用!$A$3:$O$58,15,FALSE)</f>
        <v>#N/A</v>
      </c>
    </row>
    <row r="1212" spans="1:29" ht="33.950000000000003" customHeight="1">
      <c r="A1212" s="133"/>
      <c r="B1212" s="486">
        <f t="shared" si="18"/>
        <v>1168</v>
      </c>
      <c r="C1212" s="509"/>
      <c r="D1212" s="510"/>
      <c r="E1212" s="510"/>
      <c r="F1212" s="510"/>
      <c r="G1212" s="510"/>
      <c r="H1212" s="510"/>
      <c r="I1212" s="510"/>
      <c r="J1212" s="510"/>
      <c r="K1212" s="510"/>
      <c r="L1212" s="511"/>
      <c r="M1212" s="512"/>
      <c r="N1212" s="513"/>
      <c r="O1212" s="513"/>
      <c r="P1212" s="513"/>
      <c r="Q1212" s="514"/>
      <c r="R1212" s="515"/>
      <c r="S1212" s="515"/>
      <c r="T1212" s="515"/>
      <c r="U1212" s="515"/>
      <c r="V1212" s="515"/>
      <c r="W1212" s="418"/>
      <c r="X1212" s="419"/>
      <c r="Y1212" s="421"/>
      <c r="Z1212" s="158" t="str">
        <f>IFERROR(VLOOKUP(Y1212,【参考】数式用!$A$3:$B$58, 2, FALSE), "")</f>
        <v/>
      </c>
      <c r="AA1212" s="159"/>
      <c r="AC1212" s="129" t="e">
        <f>VLOOKUP(Y1212,【参考】数式用!$A$3:$O$58,15,FALSE)</f>
        <v>#N/A</v>
      </c>
    </row>
    <row r="1213" spans="1:29" ht="33.950000000000003" customHeight="1">
      <c r="A1213" s="133"/>
      <c r="B1213" s="486">
        <f t="shared" si="18"/>
        <v>1169</v>
      </c>
      <c r="C1213" s="509"/>
      <c r="D1213" s="510"/>
      <c r="E1213" s="510"/>
      <c r="F1213" s="510"/>
      <c r="G1213" s="510"/>
      <c r="H1213" s="510"/>
      <c r="I1213" s="510"/>
      <c r="J1213" s="510"/>
      <c r="K1213" s="510"/>
      <c r="L1213" s="511"/>
      <c r="M1213" s="512"/>
      <c r="N1213" s="513"/>
      <c r="O1213" s="513"/>
      <c r="P1213" s="513"/>
      <c r="Q1213" s="514"/>
      <c r="R1213" s="515"/>
      <c r="S1213" s="515"/>
      <c r="T1213" s="515"/>
      <c r="U1213" s="515"/>
      <c r="V1213" s="515"/>
      <c r="W1213" s="418"/>
      <c r="X1213" s="419"/>
      <c r="Y1213" s="421"/>
      <c r="Z1213" s="158" t="str">
        <f>IFERROR(VLOOKUP(Y1213,【参考】数式用!$A$3:$B$58, 2, FALSE), "")</f>
        <v/>
      </c>
      <c r="AA1213" s="159"/>
      <c r="AC1213" s="129" t="e">
        <f>VLOOKUP(Y1213,【参考】数式用!$A$3:$O$58,15,FALSE)</f>
        <v>#N/A</v>
      </c>
    </row>
    <row r="1214" spans="1:29" ht="33.950000000000003" customHeight="1">
      <c r="A1214" s="133"/>
      <c r="B1214" s="486">
        <f t="shared" si="18"/>
        <v>1170</v>
      </c>
      <c r="C1214" s="509"/>
      <c r="D1214" s="510"/>
      <c r="E1214" s="510"/>
      <c r="F1214" s="510"/>
      <c r="G1214" s="510"/>
      <c r="H1214" s="510"/>
      <c r="I1214" s="510"/>
      <c r="J1214" s="510"/>
      <c r="K1214" s="510"/>
      <c r="L1214" s="511"/>
      <c r="M1214" s="512"/>
      <c r="N1214" s="513"/>
      <c r="O1214" s="513"/>
      <c r="P1214" s="513"/>
      <c r="Q1214" s="514"/>
      <c r="R1214" s="515"/>
      <c r="S1214" s="515"/>
      <c r="T1214" s="515"/>
      <c r="U1214" s="515"/>
      <c r="V1214" s="515"/>
      <c r="W1214" s="418"/>
      <c r="X1214" s="419"/>
      <c r="Y1214" s="421"/>
      <c r="Z1214" s="158" t="str">
        <f>IFERROR(VLOOKUP(Y1214,【参考】数式用!$A$3:$B$58, 2, FALSE), "")</f>
        <v/>
      </c>
      <c r="AA1214" s="159"/>
      <c r="AC1214" s="129" t="e">
        <f>VLOOKUP(Y1214,【参考】数式用!$A$3:$O$58,15,FALSE)</f>
        <v>#N/A</v>
      </c>
    </row>
    <row r="1215" spans="1:29" ht="33.950000000000003" customHeight="1">
      <c r="A1215" s="133"/>
      <c r="B1215" s="486">
        <f t="shared" si="18"/>
        <v>1171</v>
      </c>
      <c r="C1215" s="509"/>
      <c r="D1215" s="510"/>
      <c r="E1215" s="510"/>
      <c r="F1215" s="510"/>
      <c r="G1215" s="510"/>
      <c r="H1215" s="510"/>
      <c r="I1215" s="510"/>
      <c r="J1215" s="510"/>
      <c r="K1215" s="510"/>
      <c r="L1215" s="511"/>
      <c r="M1215" s="512"/>
      <c r="N1215" s="513"/>
      <c r="O1215" s="513"/>
      <c r="P1215" s="513"/>
      <c r="Q1215" s="514"/>
      <c r="R1215" s="515"/>
      <c r="S1215" s="515"/>
      <c r="T1215" s="515"/>
      <c r="U1215" s="515"/>
      <c r="V1215" s="515"/>
      <c r="W1215" s="418"/>
      <c r="X1215" s="419"/>
      <c r="Y1215" s="421"/>
      <c r="Z1215" s="158" t="str">
        <f>IFERROR(VLOOKUP(Y1215,【参考】数式用!$A$3:$B$58, 2, FALSE), "")</f>
        <v/>
      </c>
      <c r="AA1215" s="159"/>
      <c r="AC1215" s="129" t="e">
        <f>VLOOKUP(Y1215,【参考】数式用!$A$3:$O$58,15,FALSE)</f>
        <v>#N/A</v>
      </c>
    </row>
    <row r="1216" spans="1:29" ht="33.950000000000003" customHeight="1">
      <c r="A1216" s="133"/>
      <c r="B1216" s="486">
        <f t="shared" si="18"/>
        <v>1172</v>
      </c>
      <c r="C1216" s="509"/>
      <c r="D1216" s="510"/>
      <c r="E1216" s="510"/>
      <c r="F1216" s="510"/>
      <c r="G1216" s="510"/>
      <c r="H1216" s="510"/>
      <c r="I1216" s="510"/>
      <c r="J1216" s="510"/>
      <c r="K1216" s="510"/>
      <c r="L1216" s="511"/>
      <c r="M1216" s="512"/>
      <c r="N1216" s="513"/>
      <c r="O1216" s="513"/>
      <c r="P1216" s="513"/>
      <c r="Q1216" s="514"/>
      <c r="R1216" s="515"/>
      <c r="S1216" s="515"/>
      <c r="T1216" s="515"/>
      <c r="U1216" s="515"/>
      <c r="V1216" s="515"/>
      <c r="W1216" s="418"/>
      <c r="X1216" s="419"/>
      <c r="Y1216" s="421"/>
      <c r="Z1216" s="158" t="str">
        <f>IFERROR(VLOOKUP(Y1216,【参考】数式用!$A$3:$B$58, 2, FALSE), "")</f>
        <v/>
      </c>
      <c r="AA1216" s="159"/>
      <c r="AC1216" s="129" t="e">
        <f>VLOOKUP(Y1216,【参考】数式用!$A$3:$O$58,15,FALSE)</f>
        <v>#N/A</v>
      </c>
    </row>
    <row r="1217" spans="1:29" ht="33.950000000000003" customHeight="1">
      <c r="A1217" s="133"/>
      <c r="B1217" s="486">
        <f t="shared" si="18"/>
        <v>1173</v>
      </c>
      <c r="C1217" s="509"/>
      <c r="D1217" s="510"/>
      <c r="E1217" s="510"/>
      <c r="F1217" s="510"/>
      <c r="G1217" s="510"/>
      <c r="H1217" s="510"/>
      <c r="I1217" s="510"/>
      <c r="J1217" s="510"/>
      <c r="K1217" s="510"/>
      <c r="L1217" s="511"/>
      <c r="M1217" s="512"/>
      <c r="N1217" s="513"/>
      <c r="O1217" s="513"/>
      <c r="P1217" s="513"/>
      <c r="Q1217" s="514"/>
      <c r="R1217" s="515"/>
      <c r="S1217" s="515"/>
      <c r="T1217" s="515"/>
      <c r="U1217" s="515"/>
      <c r="V1217" s="515"/>
      <c r="W1217" s="418"/>
      <c r="X1217" s="419"/>
      <c r="Y1217" s="421"/>
      <c r="Z1217" s="158" t="str">
        <f>IFERROR(VLOOKUP(Y1217,【参考】数式用!$A$3:$B$58, 2, FALSE), "")</f>
        <v/>
      </c>
      <c r="AA1217" s="159"/>
      <c r="AC1217" s="129" t="e">
        <f>VLOOKUP(Y1217,【参考】数式用!$A$3:$O$58,15,FALSE)</f>
        <v>#N/A</v>
      </c>
    </row>
    <row r="1218" spans="1:29" ht="33.950000000000003" customHeight="1">
      <c r="A1218" s="133"/>
      <c r="B1218" s="486">
        <f t="shared" si="18"/>
        <v>1174</v>
      </c>
      <c r="C1218" s="509"/>
      <c r="D1218" s="510"/>
      <c r="E1218" s="510"/>
      <c r="F1218" s="510"/>
      <c r="G1218" s="510"/>
      <c r="H1218" s="510"/>
      <c r="I1218" s="510"/>
      <c r="J1218" s="510"/>
      <c r="K1218" s="510"/>
      <c r="L1218" s="511"/>
      <c r="M1218" s="512"/>
      <c r="N1218" s="513"/>
      <c r="O1218" s="513"/>
      <c r="P1218" s="513"/>
      <c r="Q1218" s="514"/>
      <c r="R1218" s="515"/>
      <c r="S1218" s="515"/>
      <c r="T1218" s="515"/>
      <c r="U1218" s="515"/>
      <c r="V1218" s="515"/>
      <c r="W1218" s="418"/>
      <c r="X1218" s="419"/>
      <c r="Y1218" s="421"/>
      <c r="Z1218" s="158" t="str">
        <f>IFERROR(VLOOKUP(Y1218,【参考】数式用!$A$3:$B$58, 2, FALSE), "")</f>
        <v/>
      </c>
      <c r="AA1218" s="159"/>
      <c r="AC1218" s="129" t="e">
        <f>VLOOKUP(Y1218,【参考】数式用!$A$3:$O$58,15,FALSE)</f>
        <v>#N/A</v>
      </c>
    </row>
    <row r="1219" spans="1:29" ht="33.950000000000003" customHeight="1">
      <c r="A1219" s="133"/>
      <c r="B1219" s="486">
        <f t="shared" si="18"/>
        <v>1175</v>
      </c>
      <c r="C1219" s="509"/>
      <c r="D1219" s="510"/>
      <c r="E1219" s="510"/>
      <c r="F1219" s="510"/>
      <c r="G1219" s="510"/>
      <c r="H1219" s="510"/>
      <c r="I1219" s="510"/>
      <c r="J1219" s="510"/>
      <c r="K1219" s="510"/>
      <c r="L1219" s="511"/>
      <c r="M1219" s="512"/>
      <c r="N1219" s="513"/>
      <c r="O1219" s="513"/>
      <c r="P1219" s="513"/>
      <c r="Q1219" s="514"/>
      <c r="R1219" s="515"/>
      <c r="S1219" s="515"/>
      <c r="T1219" s="515"/>
      <c r="U1219" s="515"/>
      <c r="V1219" s="515"/>
      <c r="W1219" s="418"/>
      <c r="X1219" s="419"/>
      <c r="Y1219" s="421"/>
      <c r="Z1219" s="158" t="str">
        <f>IFERROR(VLOOKUP(Y1219,【参考】数式用!$A$3:$B$58, 2, FALSE), "")</f>
        <v/>
      </c>
      <c r="AA1219" s="159"/>
      <c r="AC1219" s="129" t="e">
        <f>VLOOKUP(Y1219,【参考】数式用!$A$3:$O$58,15,FALSE)</f>
        <v>#N/A</v>
      </c>
    </row>
    <row r="1220" spans="1:29" ht="33.950000000000003" customHeight="1">
      <c r="A1220" s="133"/>
      <c r="B1220" s="486">
        <f t="shared" si="18"/>
        <v>1176</v>
      </c>
      <c r="C1220" s="509"/>
      <c r="D1220" s="510"/>
      <c r="E1220" s="510"/>
      <c r="F1220" s="510"/>
      <c r="G1220" s="510"/>
      <c r="H1220" s="510"/>
      <c r="I1220" s="510"/>
      <c r="J1220" s="510"/>
      <c r="K1220" s="510"/>
      <c r="L1220" s="511"/>
      <c r="M1220" s="512"/>
      <c r="N1220" s="513"/>
      <c r="O1220" s="513"/>
      <c r="P1220" s="513"/>
      <c r="Q1220" s="514"/>
      <c r="R1220" s="515"/>
      <c r="S1220" s="515"/>
      <c r="T1220" s="515"/>
      <c r="U1220" s="515"/>
      <c r="V1220" s="515"/>
      <c r="W1220" s="418"/>
      <c r="X1220" s="419"/>
      <c r="Y1220" s="421"/>
      <c r="Z1220" s="158" t="str">
        <f>IFERROR(VLOOKUP(Y1220,【参考】数式用!$A$3:$B$58, 2, FALSE), "")</f>
        <v/>
      </c>
      <c r="AA1220" s="159"/>
      <c r="AC1220" s="129" t="e">
        <f>VLOOKUP(Y1220,【参考】数式用!$A$3:$O$58,15,FALSE)</f>
        <v>#N/A</v>
      </c>
    </row>
    <row r="1221" spans="1:29" ht="33.950000000000003" customHeight="1">
      <c r="A1221" s="133"/>
      <c r="B1221" s="486">
        <f t="shared" si="18"/>
        <v>1177</v>
      </c>
      <c r="C1221" s="509"/>
      <c r="D1221" s="510"/>
      <c r="E1221" s="510"/>
      <c r="F1221" s="510"/>
      <c r="G1221" s="510"/>
      <c r="H1221" s="510"/>
      <c r="I1221" s="510"/>
      <c r="J1221" s="510"/>
      <c r="K1221" s="510"/>
      <c r="L1221" s="511"/>
      <c r="M1221" s="512"/>
      <c r="N1221" s="513"/>
      <c r="O1221" s="513"/>
      <c r="P1221" s="513"/>
      <c r="Q1221" s="514"/>
      <c r="R1221" s="515"/>
      <c r="S1221" s="515"/>
      <c r="T1221" s="515"/>
      <c r="U1221" s="515"/>
      <c r="V1221" s="515"/>
      <c r="W1221" s="418"/>
      <c r="X1221" s="419"/>
      <c r="Y1221" s="421"/>
      <c r="Z1221" s="158" t="str">
        <f>IFERROR(VLOOKUP(Y1221,【参考】数式用!$A$3:$B$58, 2, FALSE), "")</f>
        <v/>
      </c>
      <c r="AA1221" s="159"/>
      <c r="AC1221" s="129" t="e">
        <f>VLOOKUP(Y1221,【参考】数式用!$A$3:$O$58,15,FALSE)</f>
        <v>#N/A</v>
      </c>
    </row>
    <row r="1222" spans="1:29" ht="33.950000000000003" customHeight="1">
      <c r="A1222" s="133"/>
      <c r="B1222" s="486">
        <f t="shared" si="18"/>
        <v>1178</v>
      </c>
      <c r="C1222" s="509"/>
      <c r="D1222" s="510"/>
      <c r="E1222" s="510"/>
      <c r="F1222" s="510"/>
      <c r="G1222" s="510"/>
      <c r="H1222" s="510"/>
      <c r="I1222" s="510"/>
      <c r="J1222" s="510"/>
      <c r="K1222" s="510"/>
      <c r="L1222" s="511"/>
      <c r="M1222" s="512"/>
      <c r="N1222" s="513"/>
      <c r="O1222" s="513"/>
      <c r="P1222" s="513"/>
      <c r="Q1222" s="514"/>
      <c r="R1222" s="515"/>
      <c r="S1222" s="515"/>
      <c r="T1222" s="515"/>
      <c r="U1222" s="515"/>
      <c r="V1222" s="515"/>
      <c r="W1222" s="418"/>
      <c r="X1222" s="419"/>
      <c r="Y1222" s="421"/>
      <c r="Z1222" s="158" t="str">
        <f>IFERROR(VLOOKUP(Y1222,【参考】数式用!$A$3:$B$58, 2, FALSE), "")</f>
        <v/>
      </c>
      <c r="AA1222" s="159"/>
      <c r="AC1222" s="129" t="e">
        <f>VLOOKUP(Y1222,【参考】数式用!$A$3:$O$58,15,FALSE)</f>
        <v>#N/A</v>
      </c>
    </row>
    <row r="1223" spans="1:29" ht="33.950000000000003" customHeight="1">
      <c r="A1223" s="133"/>
      <c r="B1223" s="486">
        <f t="shared" si="18"/>
        <v>1179</v>
      </c>
      <c r="C1223" s="509"/>
      <c r="D1223" s="510"/>
      <c r="E1223" s="510"/>
      <c r="F1223" s="510"/>
      <c r="G1223" s="510"/>
      <c r="H1223" s="510"/>
      <c r="I1223" s="510"/>
      <c r="J1223" s="510"/>
      <c r="K1223" s="510"/>
      <c r="L1223" s="511"/>
      <c r="M1223" s="512"/>
      <c r="N1223" s="513"/>
      <c r="O1223" s="513"/>
      <c r="P1223" s="513"/>
      <c r="Q1223" s="514"/>
      <c r="R1223" s="515"/>
      <c r="S1223" s="515"/>
      <c r="T1223" s="515"/>
      <c r="U1223" s="515"/>
      <c r="V1223" s="515"/>
      <c r="W1223" s="418"/>
      <c r="X1223" s="419"/>
      <c r="Y1223" s="421"/>
      <c r="Z1223" s="158" t="str">
        <f>IFERROR(VLOOKUP(Y1223,【参考】数式用!$A$3:$B$58, 2, FALSE), "")</f>
        <v/>
      </c>
      <c r="AA1223" s="159"/>
      <c r="AC1223" s="129" t="e">
        <f>VLOOKUP(Y1223,【参考】数式用!$A$3:$O$58,15,FALSE)</f>
        <v>#N/A</v>
      </c>
    </row>
    <row r="1224" spans="1:29" ht="33.950000000000003" customHeight="1">
      <c r="A1224" s="133"/>
      <c r="B1224" s="486">
        <f t="shared" si="18"/>
        <v>1180</v>
      </c>
      <c r="C1224" s="509"/>
      <c r="D1224" s="510"/>
      <c r="E1224" s="510"/>
      <c r="F1224" s="510"/>
      <c r="G1224" s="510"/>
      <c r="H1224" s="510"/>
      <c r="I1224" s="510"/>
      <c r="J1224" s="510"/>
      <c r="K1224" s="510"/>
      <c r="L1224" s="511"/>
      <c r="M1224" s="512"/>
      <c r="N1224" s="513"/>
      <c r="O1224" s="513"/>
      <c r="P1224" s="513"/>
      <c r="Q1224" s="514"/>
      <c r="R1224" s="515"/>
      <c r="S1224" s="515"/>
      <c r="T1224" s="515"/>
      <c r="U1224" s="515"/>
      <c r="V1224" s="515"/>
      <c r="W1224" s="418"/>
      <c r="X1224" s="419"/>
      <c r="Y1224" s="421"/>
      <c r="Z1224" s="158" t="str">
        <f>IFERROR(VLOOKUP(Y1224,【参考】数式用!$A$3:$B$58, 2, FALSE), "")</f>
        <v/>
      </c>
      <c r="AA1224" s="159"/>
      <c r="AC1224" s="129" t="e">
        <f>VLOOKUP(Y1224,【参考】数式用!$A$3:$O$58,15,FALSE)</f>
        <v>#N/A</v>
      </c>
    </row>
    <row r="1225" spans="1:29" ht="33.950000000000003" customHeight="1">
      <c r="A1225" s="133"/>
      <c r="B1225" s="486">
        <f t="shared" si="18"/>
        <v>1181</v>
      </c>
      <c r="C1225" s="509"/>
      <c r="D1225" s="510"/>
      <c r="E1225" s="510"/>
      <c r="F1225" s="510"/>
      <c r="G1225" s="510"/>
      <c r="H1225" s="510"/>
      <c r="I1225" s="510"/>
      <c r="J1225" s="510"/>
      <c r="K1225" s="510"/>
      <c r="L1225" s="511"/>
      <c r="M1225" s="512"/>
      <c r="N1225" s="513"/>
      <c r="O1225" s="513"/>
      <c r="P1225" s="513"/>
      <c r="Q1225" s="514"/>
      <c r="R1225" s="515"/>
      <c r="S1225" s="515"/>
      <c r="T1225" s="515"/>
      <c r="U1225" s="515"/>
      <c r="V1225" s="515"/>
      <c r="W1225" s="418"/>
      <c r="X1225" s="419"/>
      <c r="Y1225" s="421"/>
      <c r="Z1225" s="158" t="str">
        <f>IFERROR(VLOOKUP(Y1225,【参考】数式用!$A$3:$B$58, 2, FALSE), "")</f>
        <v/>
      </c>
      <c r="AA1225" s="159"/>
      <c r="AC1225" s="129" t="e">
        <f>VLOOKUP(Y1225,【参考】数式用!$A$3:$O$58,15,FALSE)</f>
        <v>#N/A</v>
      </c>
    </row>
    <row r="1226" spans="1:29" ht="33.950000000000003" customHeight="1">
      <c r="A1226" s="133"/>
      <c r="B1226" s="486">
        <f t="shared" si="18"/>
        <v>1182</v>
      </c>
      <c r="C1226" s="509"/>
      <c r="D1226" s="510"/>
      <c r="E1226" s="510"/>
      <c r="F1226" s="510"/>
      <c r="G1226" s="510"/>
      <c r="H1226" s="510"/>
      <c r="I1226" s="510"/>
      <c r="J1226" s="510"/>
      <c r="K1226" s="510"/>
      <c r="L1226" s="511"/>
      <c r="M1226" s="512"/>
      <c r="N1226" s="513"/>
      <c r="O1226" s="513"/>
      <c r="P1226" s="513"/>
      <c r="Q1226" s="514"/>
      <c r="R1226" s="515"/>
      <c r="S1226" s="515"/>
      <c r="T1226" s="515"/>
      <c r="U1226" s="515"/>
      <c r="V1226" s="515"/>
      <c r="W1226" s="418"/>
      <c r="X1226" s="419"/>
      <c r="Y1226" s="421"/>
      <c r="Z1226" s="158" t="str">
        <f>IFERROR(VLOOKUP(Y1226,【参考】数式用!$A$3:$B$58, 2, FALSE), "")</f>
        <v/>
      </c>
      <c r="AA1226" s="159"/>
      <c r="AC1226" s="129" t="e">
        <f>VLOOKUP(Y1226,【参考】数式用!$A$3:$O$58,15,FALSE)</f>
        <v>#N/A</v>
      </c>
    </row>
    <row r="1227" spans="1:29" ht="33.950000000000003" customHeight="1">
      <c r="A1227" s="133"/>
      <c r="B1227" s="486">
        <f t="shared" si="18"/>
        <v>1183</v>
      </c>
      <c r="C1227" s="509"/>
      <c r="D1227" s="510"/>
      <c r="E1227" s="510"/>
      <c r="F1227" s="510"/>
      <c r="G1227" s="510"/>
      <c r="H1227" s="510"/>
      <c r="I1227" s="510"/>
      <c r="J1227" s="510"/>
      <c r="K1227" s="510"/>
      <c r="L1227" s="511"/>
      <c r="M1227" s="512"/>
      <c r="N1227" s="513"/>
      <c r="O1227" s="513"/>
      <c r="P1227" s="513"/>
      <c r="Q1227" s="514"/>
      <c r="R1227" s="515"/>
      <c r="S1227" s="515"/>
      <c r="T1227" s="515"/>
      <c r="U1227" s="515"/>
      <c r="V1227" s="515"/>
      <c r="W1227" s="418"/>
      <c r="X1227" s="419"/>
      <c r="Y1227" s="421"/>
      <c r="Z1227" s="158" t="str">
        <f>IFERROR(VLOOKUP(Y1227,【参考】数式用!$A$3:$B$58, 2, FALSE), "")</f>
        <v/>
      </c>
      <c r="AA1227" s="159"/>
      <c r="AC1227" s="129" t="e">
        <f>VLOOKUP(Y1227,【参考】数式用!$A$3:$O$58,15,FALSE)</f>
        <v>#N/A</v>
      </c>
    </row>
    <row r="1228" spans="1:29" ht="33.950000000000003" customHeight="1">
      <c r="A1228" s="133"/>
      <c r="B1228" s="486">
        <f t="shared" si="18"/>
        <v>1184</v>
      </c>
      <c r="C1228" s="509"/>
      <c r="D1228" s="510"/>
      <c r="E1228" s="510"/>
      <c r="F1228" s="510"/>
      <c r="G1228" s="510"/>
      <c r="H1228" s="510"/>
      <c r="I1228" s="510"/>
      <c r="J1228" s="510"/>
      <c r="K1228" s="510"/>
      <c r="L1228" s="511"/>
      <c r="M1228" s="512"/>
      <c r="N1228" s="513"/>
      <c r="O1228" s="513"/>
      <c r="P1228" s="513"/>
      <c r="Q1228" s="514"/>
      <c r="R1228" s="515"/>
      <c r="S1228" s="515"/>
      <c r="T1228" s="515"/>
      <c r="U1228" s="515"/>
      <c r="V1228" s="515"/>
      <c r="W1228" s="418"/>
      <c r="X1228" s="419"/>
      <c r="Y1228" s="421"/>
      <c r="Z1228" s="158" t="str">
        <f>IFERROR(VLOOKUP(Y1228,【参考】数式用!$A$3:$B$58, 2, FALSE), "")</f>
        <v/>
      </c>
      <c r="AA1228" s="159"/>
      <c r="AC1228" s="129" t="e">
        <f>VLOOKUP(Y1228,【参考】数式用!$A$3:$O$58,15,FALSE)</f>
        <v>#N/A</v>
      </c>
    </row>
    <row r="1229" spans="1:29" ht="33.950000000000003" customHeight="1">
      <c r="A1229" s="133"/>
      <c r="B1229" s="486">
        <f t="shared" si="18"/>
        <v>1185</v>
      </c>
      <c r="C1229" s="509"/>
      <c r="D1229" s="510"/>
      <c r="E1229" s="510"/>
      <c r="F1229" s="510"/>
      <c r="G1229" s="510"/>
      <c r="H1229" s="510"/>
      <c r="I1229" s="510"/>
      <c r="J1229" s="510"/>
      <c r="K1229" s="510"/>
      <c r="L1229" s="511"/>
      <c r="M1229" s="512"/>
      <c r="N1229" s="513"/>
      <c r="O1229" s="513"/>
      <c r="P1229" s="513"/>
      <c r="Q1229" s="514"/>
      <c r="R1229" s="515"/>
      <c r="S1229" s="515"/>
      <c r="T1229" s="515"/>
      <c r="U1229" s="515"/>
      <c r="V1229" s="515"/>
      <c r="W1229" s="418"/>
      <c r="X1229" s="419"/>
      <c r="Y1229" s="421"/>
      <c r="Z1229" s="158" t="str">
        <f>IFERROR(VLOOKUP(Y1229,【参考】数式用!$A$3:$B$58, 2, FALSE), "")</f>
        <v/>
      </c>
      <c r="AA1229" s="159"/>
      <c r="AC1229" s="129" t="e">
        <f>VLOOKUP(Y1229,【参考】数式用!$A$3:$O$58,15,FALSE)</f>
        <v>#N/A</v>
      </c>
    </row>
    <row r="1230" spans="1:29" ht="33.950000000000003" customHeight="1">
      <c r="A1230" s="133"/>
      <c r="B1230" s="486">
        <f t="shared" si="18"/>
        <v>1186</v>
      </c>
      <c r="C1230" s="509"/>
      <c r="D1230" s="510"/>
      <c r="E1230" s="510"/>
      <c r="F1230" s="510"/>
      <c r="G1230" s="510"/>
      <c r="H1230" s="510"/>
      <c r="I1230" s="510"/>
      <c r="J1230" s="510"/>
      <c r="K1230" s="510"/>
      <c r="L1230" s="511"/>
      <c r="M1230" s="512"/>
      <c r="N1230" s="513"/>
      <c r="O1230" s="513"/>
      <c r="P1230" s="513"/>
      <c r="Q1230" s="514"/>
      <c r="R1230" s="515"/>
      <c r="S1230" s="515"/>
      <c r="T1230" s="515"/>
      <c r="U1230" s="515"/>
      <c r="V1230" s="515"/>
      <c r="W1230" s="418"/>
      <c r="X1230" s="419"/>
      <c r="Y1230" s="421"/>
      <c r="Z1230" s="158" t="str">
        <f>IFERROR(VLOOKUP(Y1230,【参考】数式用!$A$3:$B$58, 2, FALSE), "")</f>
        <v/>
      </c>
      <c r="AA1230" s="159"/>
      <c r="AC1230" s="129" t="e">
        <f>VLOOKUP(Y1230,【参考】数式用!$A$3:$O$58,15,FALSE)</f>
        <v>#N/A</v>
      </c>
    </row>
    <row r="1231" spans="1:29" ht="33.950000000000003" customHeight="1">
      <c r="A1231" s="133"/>
      <c r="B1231" s="486">
        <f t="shared" si="18"/>
        <v>1187</v>
      </c>
      <c r="C1231" s="509"/>
      <c r="D1231" s="510"/>
      <c r="E1231" s="510"/>
      <c r="F1231" s="510"/>
      <c r="G1231" s="510"/>
      <c r="H1231" s="510"/>
      <c r="I1231" s="510"/>
      <c r="J1231" s="510"/>
      <c r="K1231" s="510"/>
      <c r="L1231" s="511"/>
      <c r="M1231" s="512"/>
      <c r="N1231" s="513"/>
      <c r="O1231" s="513"/>
      <c r="P1231" s="513"/>
      <c r="Q1231" s="514"/>
      <c r="R1231" s="515"/>
      <c r="S1231" s="515"/>
      <c r="T1231" s="515"/>
      <c r="U1231" s="515"/>
      <c r="V1231" s="515"/>
      <c r="W1231" s="418"/>
      <c r="X1231" s="419"/>
      <c r="Y1231" s="421"/>
      <c r="Z1231" s="158" t="str">
        <f>IFERROR(VLOOKUP(Y1231,【参考】数式用!$A$3:$B$58, 2, FALSE), "")</f>
        <v/>
      </c>
      <c r="AA1231" s="159"/>
      <c r="AC1231" s="129" t="e">
        <f>VLOOKUP(Y1231,【参考】数式用!$A$3:$O$58,15,FALSE)</f>
        <v>#N/A</v>
      </c>
    </row>
    <row r="1232" spans="1:29" ht="33.950000000000003" customHeight="1">
      <c r="A1232" s="133"/>
      <c r="B1232" s="486">
        <f t="shared" si="18"/>
        <v>1188</v>
      </c>
      <c r="C1232" s="509"/>
      <c r="D1232" s="510"/>
      <c r="E1232" s="510"/>
      <c r="F1232" s="510"/>
      <c r="G1232" s="510"/>
      <c r="H1232" s="510"/>
      <c r="I1232" s="510"/>
      <c r="J1232" s="510"/>
      <c r="K1232" s="510"/>
      <c r="L1232" s="511"/>
      <c r="M1232" s="512"/>
      <c r="N1232" s="513"/>
      <c r="O1232" s="513"/>
      <c r="P1232" s="513"/>
      <c r="Q1232" s="514"/>
      <c r="R1232" s="515"/>
      <c r="S1232" s="515"/>
      <c r="T1232" s="515"/>
      <c r="U1232" s="515"/>
      <c r="V1232" s="515"/>
      <c r="W1232" s="418"/>
      <c r="X1232" s="419"/>
      <c r="Y1232" s="421"/>
      <c r="Z1232" s="158" t="str">
        <f>IFERROR(VLOOKUP(Y1232,【参考】数式用!$A$3:$B$58, 2, FALSE), "")</f>
        <v/>
      </c>
      <c r="AA1232" s="159"/>
      <c r="AC1232" s="129" t="e">
        <f>VLOOKUP(Y1232,【参考】数式用!$A$3:$O$58,15,FALSE)</f>
        <v>#N/A</v>
      </c>
    </row>
    <row r="1233" spans="1:29" ht="33.950000000000003" customHeight="1">
      <c r="A1233" s="133"/>
      <c r="B1233" s="486">
        <f t="shared" si="18"/>
        <v>1189</v>
      </c>
      <c r="C1233" s="509"/>
      <c r="D1233" s="510"/>
      <c r="E1233" s="510"/>
      <c r="F1233" s="510"/>
      <c r="G1233" s="510"/>
      <c r="H1233" s="510"/>
      <c r="I1233" s="510"/>
      <c r="J1233" s="510"/>
      <c r="K1233" s="510"/>
      <c r="L1233" s="511"/>
      <c r="M1233" s="512"/>
      <c r="N1233" s="513"/>
      <c r="O1233" s="513"/>
      <c r="P1233" s="513"/>
      <c r="Q1233" s="514"/>
      <c r="R1233" s="515"/>
      <c r="S1233" s="515"/>
      <c r="T1233" s="515"/>
      <c r="U1233" s="515"/>
      <c r="V1233" s="515"/>
      <c r="W1233" s="418"/>
      <c r="X1233" s="419"/>
      <c r="Y1233" s="421"/>
      <c r="Z1233" s="158" t="str">
        <f>IFERROR(VLOOKUP(Y1233,【参考】数式用!$A$3:$B$58, 2, FALSE), "")</f>
        <v/>
      </c>
      <c r="AA1233" s="159"/>
      <c r="AC1233" s="129" t="e">
        <f>VLOOKUP(Y1233,【参考】数式用!$A$3:$O$58,15,FALSE)</f>
        <v>#N/A</v>
      </c>
    </row>
    <row r="1234" spans="1:29" ht="33.950000000000003" customHeight="1">
      <c r="A1234" s="133"/>
      <c r="B1234" s="486">
        <f t="shared" si="18"/>
        <v>1190</v>
      </c>
      <c r="C1234" s="509"/>
      <c r="D1234" s="510"/>
      <c r="E1234" s="510"/>
      <c r="F1234" s="510"/>
      <c r="G1234" s="510"/>
      <c r="H1234" s="510"/>
      <c r="I1234" s="510"/>
      <c r="J1234" s="510"/>
      <c r="K1234" s="510"/>
      <c r="L1234" s="511"/>
      <c r="M1234" s="512"/>
      <c r="N1234" s="513"/>
      <c r="O1234" s="513"/>
      <c r="P1234" s="513"/>
      <c r="Q1234" s="514"/>
      <c r="R1234" s="515"/>
      <c r="S1234" s="515"/>
      <c r="T1234" s="515"/>
      <c r="U1234" s="515"/>
      <c r="V1234" s="515"/>
      <c r="W1234" s="418"/>
      <c r="X1234" s="419"/>
      <c r="Y1234" s="421"/>
      <c r="Z1234" s="158" t="str">
        <f>IFERROR(VLOOKUP(Y1234,【参考】数式用!$A$3:$B$58, 2, FALSE), "")</f>
        <v/>
      </c>
      <c r="AA1234" s="159"/>
      <c r="AC1234" s="129" t="e">
        <f>VLOOKUP(Y1234,【参考】数式用!$A$3:$O$58,15,FALSE)</f>
        <v>#N/A</v>
      </c>
    </row>
    <row r="1235" spans="1:29" ht="33.950000000000003" customHeight="1">
      <c r="A1235" s="133"/>
      <c r="B1235" s="486">
        <f t="shared" si="18"/>
        <v>1191</v>
      </c>
      <c r="C1235" s="509"/>
      <c r="D1235" s="510"/>
      <c r="E1235" s="510"/>
      <c r="F1235" s="510"/>
      <c r="G1235" s="510"/>
      <c r="H1235" s="510"/>
      <c r="I1235" s="510"/>
      <c r="J1235" s="510"/>
      <c r="K1235" s="510"/>
      <c r="L1235" s="511"/>
      <c r="M1235" s="512"/>
      <c r="N1235" s="513"/>
      <c r="O1235" s="513"/>
      <c r="P1235" s="513"/>
      <c r="Q1235" s="514"/>
      <c r="R1235" s="515"/>
      <c r="S1235" s="515"/>
      <c r="T1235" s="515"/>
      <c r="U1235" s="515"/>
      <c r="V1235" s="515"/>
      <c r="W1235" s="418"/>
      <c r="X1235" s="419"/>
      <c r="Y1235" s="421"/>
      <c r="Z1235" s="158" t="str">
        <f>IFERROR(VLOOKUP(Y1235,【参考】数式用!$A$3:$B$58, 2, FALSE), "")</f>
        <v/>
      </c>
      <c r="AA1235" s="159"/>
      <c r="AC1235" s="129" t="e">
        <f>VLOOKUP(Y1235,【参考】数式用!$A$3:$O$58,15,FALSE)</f>
        <v>#N/A</v>
      </c>
    </row>
    <row r="1236" spans="1:29" ht="33.950000000000003" customHeight="1">
      <c r="A1236" s="133"/>
      <c r="B1236" s="486">
        <f t="shared" si="18"/>
        <v>1192</v>
      </c>
      <c r="C1236" s="509"/>
      <c r="D1236" s="510"/>
      <c r="E1236" s="510"/>
      <c r="F1236" s="510"/>
      <c r="G1236" s="510"/>
      <c r="H1236" s="510"/>
      <c r="I1236" s="510"/>
      <c r="J1236" s="510"/>
      <c r="K1236" s="510"/>
      <c r="L1236" s="511"/>
      <c r="M1236" s="512"/>
      <c r="N1236" s="513"/>
      <c r="O1236" s="513"/>
      <c r="P1236" s="513"/>
      <c r="Q1236" s="514"/>
      <c r="R1236" s="515"/>
      <c r="S1236" s="515"/>
      <c r="T1236" s="515"/>
      <c r="U1236" s="515"/>
      <c r="V1236" s="515"/>
      <c r="W1236" s="418"/>
      <c r="X1236" s="419"/>
      <c r="Y1236" s="421"/>
      <c r="Z1236" s="158" t="str">
        <f>IFERROR(VLOOKUP(Y1236,【参考】数式用!$A$3:$B$58, 2, FALSE), "")</f>
        <v/>
      </c>
      <c r="AA1236" s="159"/>
      <c r="AC1236" s="129" t="e">
        <f>VLOOKUP(Y1236,【参考】数式用!$A$3:$O$58,15,FALSE)</f>
        <v>#N/A</v>
      </c>
    </row>
    <row r="1237" spans="1:29" ht="33.950000000000003" customHeight="1">
      <c r="A1237" s="133"/>
      <c r="B1237" s="486">
        <f t="shared" si="18"/>
        <v>1193</v>
      </c>
      <c r="C1237" s="509"/>
      <c r="D1237" s="510"/>
      <c r="E1237" s="510"/>
      <c r="F1237" s="510"/>
      <c r="G1237" s="510"/>
      <c r="H1237" s="510"/>
      <c r="I1237" s="510"/>
      <c r="J1237" s="510"/>
      <c r="K1237" s="510"/>
      <c r="L1237" s="511"/>
      <c r="M1237" s="512"/>
      <c r="N1237" s="513"/>
      <c r="O1237" s="513"/>
      <c r="P1237" s="513"/>
      <c r="Q1237" s="514"/>
      <c r="R1237" s="515"/>
      <c r="S1237" s="515"/>
      <c r="T1237" s="515"/>
      <c r="U1237" s="515"/>
      <c r="V1237" s="515"/>
      <c r="W1237" s="418"/>
      <c r="X1237" s="419"/>
      <c r="Y1237" s="421"/>
      <c r="Z1237" s="158" t="str">
        <f>IFERROR(VLOOKUP(Y1237,【参考】数式用!$A$3:$B$58, 2, FALSE), "")</f>
        <v/>
      </c>
      <c r="AA1237" s="159"/>
      <c r="AC1237" s="129" t="e">
        <f>VLOOKUP(Y1237,【参考】数式用!$A$3:$O$58,15,FALSE)</f>
        <v>#N/A</v>
      </c>
    </row>
    <row r="1238" spans="1:29" ht="33.950000000000003" customHeight="1">
      <c r="A1238" s="133"/>
      <c r="B1238" s="486">
        <f t="shared" si="18"/>
        <v>1194</v>
      </c>
      <c r="C1238" s="509"/>
      <c r="D1238" s="510"/>
      <c r="E1238" s="510"/>
      <c r="F1238" s="510"/>
      <c r="G1238" s="510"/>
      <c r="H1238" s="510"/>
      <c r="I1238" s="510"/>
      <c r="J1238" s="510"/>
      <c r="K1238" s="510"/>
      <c r="L1238" s="511"/>
      <c r="M1238" s="512"/>
      <c r="N1238" s="513"/>
      <c r="O1238" s="513"/>
      <c r="P1238" s="513"/>
      <c r="Q1238" s="514"/>
      <c r="R1238" s="515"/>
      <c r="S1238" s="515"/>
      <c r="T1238" s="515"/>
      <c r="U1238" s="515"/>
      <c r="V1238" s="515"/>
      <c r="W1238" s="418"/>
      <c r="X1238" s="419"/>
      <c r="Y1238" s="421"/>
      <c r="Z1238" s="158" t="str">
        <f>IFERROR(VLOOKUP(Y1238,【参考】数式用!$A$3:$B$58, 2, FALSE), "")</f>
        <v/>
      </c>
      <c r="AA1238" s="159"/>
      <c r="AC1238" s="129" t="e">
        <f>VLOOKUP(Y1238,【参考】数式用!$A$3:$O$58,15,FALSE)</f>
        <v>#N/A</v>
      </c>
    </row>
    <row r="1239" spans="1:29" ht="33.950000000000003" customHeight="1">
      <c r="A1239" s="133"/>
      <c r="B1239" s="486">
        <f t="shared" si="18"/>
        <v>1195</v>
      </c>
      <c r="C1239" s="509"/>
      <c r="D1239" s="510"/>
      <c r="E1239" s="510"/>
      <c r="F1239" s="510"/>
      <c r="G1239" s="510"/>
      <c r="H1239" s="510"/>
      <c r="I1239" s="510"/>
      <c r="J1239" s="510"/>
      <c r="K1239" s="510"/>
      <c r="L1239" s="511"/>
      <c r="M1239" s="512"/>
      <c r="N1239" s="513"/>
      <c r="O1239" s="513"/>
      <c r="P1239" s="513"/>
      <c r="Q1239" s="514"/>
      <c r="R1239" s="515"/>
      <c r="S1239" s="515"/>
      <c r="T1239" s="515"/>
      <c r="U1239" s="515"/>
      <c r="V1239" s="515"/>
      <c r="W1239" s="418"/>
      <c r="X1239" s="419"/>
      <c r="Y1239" s="421"/>
      <c r="Z1239" s="158" t="str">
        <f>IFERROR(VLOOKUP(Y1239,【参考】数式用!$A$3:$B$58, 2, FALSE), "")</f>
        <v/>
      </c>
      <c r="AA1239" s="159"/>
      <c r="AC1239" s="129" t="e">
        <f>VLOOKUP(Y1239,【参考】数式用!$A$3:$O$58,15,FALSE)</f>
        <v>#N/A</v>
      </c>
    </row>
    <row r="1240" spans="1:29" ht="33.950000000000003" customHeight="1">
      <c r="A1240" s="133"/>
      <c r="B1240" s="486">
        <f t="shared" si="18"/>
        <v>1196</v>
      </c>
      <c r="C1240" s="509"/>
      <c r="D1240" s="510"/>
      <c r="E1240" s="510"/>
      <c r="F1240" s="510"/>
      <c r="G1240" s="510"/>
      <c r="H1240" s="510"/>
      <c r="I1240" s="510"/>
      <c r="J1240" s="510"/>
      <c r="K1240" s="510"/>
      <c r="L1240" s="511"/>
      <c r="M1240" s="512"/>
      <c r="N1240" s="513"/>
      <c r="O1240" s="513"/>
      <c r="P1240" s="513"/>
      <c r="Q1240" s="514"/>
      <c r="R1240" s="515"/>
      <c r="S1240" s="515"/>
      <c r="T1240" s="515"/>
      <c r="U1240" s="515"/>
      <c r="V1240" s="515"/>
      <c r="W1240" s="418"/>
      <c r="X1240" s="419"/>
      <c r="Y1240" s="421"/>
      <c r="Z1240" s="158" t="str">
        <f>IFERROR(VLOOKUP(Y1240,【参考】数式用!$A$3:$B$58, 2, FALSE), "")</f>
        <v/>
      </c>
      <c r="AA1240" s="159"/>
      <c r="AC1240" s="129" t="e">
        <f>VLOOKUP(Y1240,【参考】数式用!$A$3:$O$58,15,FALSE)</f>
        <v>#N/A</v>
      </c>
    </row>
    <row r="1241" spans="1:29" ht="33.950000000000003" customHeight="1">
      <c r="A1241" s="133"/>
      <c r="B1241" s="486">
        <f t="shared" si="18"/>
        <v>1197</v>
      </c>
      <c r="C1241" s="509"/>
      <c r="D1241" s="510"/>
      <c r="E1241" s="510"/>
      <c r="F1241" s="510"/>
      <c r="G1241" s="510"/>
      <c r="H1241" s="510"/>
      <c r="I1241" s="510"/>
      <c r="J1241" s="510"/>
      <c r="K1241" s="510"/>
      <c r="L1241" s="511"/>
      <c r="M1241" s="512"/>
      <c r="N1241" s="513"/>
      <c r="O1241" s="513"/>
      <c r="P1241" s="513"/>
      <c r="Q1241" s="514"/>
      <c r="R1241" s="515"/>
      <c r="S1241" s="515"/>
      <c r="T1241" s="515"/>
      <c r="U1241" s="515"/>
      <c r="V1241" s="515"/>
      <c r="W1241" s="418"/>
      <c r="X1241" s="419"/>
      <c r="Y1241" s="421"/>
      <c r="Z1241" s="158" t="str">
        <f>IFERROR(VLOOKUP(Y1241,【参考】数式用!$A$3:$B$58, 2, FALSE), "")</f>
        <v/>
      </c>
      <c r="AA1241" s="159"/>
      <c r="AC1241" s="129" t="e">
        <f>VLOOKUP(Y1241,【参考】数式用!$A$3:$O$58,15,FALSE)</f>
        <v>#N/A</v>
      </c>
    </row>
    <row r="1242" spans="1:29" ht="33.950000000000003" customHeight="1">
      <c r="A1242" s="133"/>
      <c r="B1242" s="486">
        <f t="shared" si="18"/>
        <v>1198</v>
      </c>
      <c r="C1242" s="509"/>
      <c r="D1242" s="510"/>
      <c r="E1242" s="510"/>
      <c r="F1242" s="510"/>
      <c r="G1242" s="510"/>
      <c r="H1242" s="510"/>
      <c r="I1242" s="510"/>
      <c r="J1242" s="510"/>
      <c r="K1242" s="510"/>
      <c r="L1242" s="511"/>
      <c r="M1242" s="512"/>
      <c r="N1242" s="513"/>
      <c r="O1242" s="513"/>
      <c r="P1242" s="513"/>
      <c r="Q1242" s="514"/>
      <c r="R1242" s="515"/>
      <c r="S1242" s="515"/>
      <c r="T1242" s="515"/>
      <c r="U1242" s="515"/>
      <c r="V1242" s="515"/>
      <c r="W1242" s="418"/>
      <c r="X1242" s="419"/>
      <c r="Y1242" s="421"/>
      <c r="Z1242" s="158" t="str">
        <f>IFERROR(VLOOKUP(Y1242,【参考】数式用!$A$3:$B$58, 2, FALSE), "")</f>
        <v/>
      </c>
      <c r="AA1242" s="159"/>
      <c r="AC1242" s="129" t="e">
        <f>VLOOKUP(Y1242,【参考】数式用!$A$3:$O$58,15,FALSE)</f>
        <v>#N/A</v>
      </c>
    </row>
    <row r="1243" spans="1:29" ht="33.950000000000003" customHeight="1">
      <c r="A1243" s="133"/>
      <c r="B1243" s="486">
        <f t="shared" si="18"/>
        <v>1199</v>
      </c>
      <c r="C1243" s="509"/>
      <c r="D1243" s="510"/>
      <c r="E1243" s="510"/>
      <c r="F1243" s="510"/>
      <c r="G1243" s="510"/>
      <c r="H1243" s="510"/>
      <c r="I1243" s="510"/>
      <c r="J1243" s="510"/>
      <c r="K1243" s="510"/>
      <c r="L1243" s="511"/>
      <c r="M1243" s="512"/>
      <c r="N1243" s="513"/>
      <c r="O1243" s="513"/>
      <c r="P1243" s="513"/>
      <c r="Q1243" s="514"/>
      <c r="R1243" s="515"/>
      <c r="S1243" s="515"/>
      <c r="T1243" s="515"/>
      <c r="U1243" s="515"/>
      <c r="V1243" s="515"/>
      <c r="W1243" s="418"/>
      <c r="X1243" s="419"/>
      <c r="Y1243" s="421"/>
      <c r="Z1243" s="158" t="str">
        <f>IFERROR(VLOOKUP(Y1243,【参考】数式用!$A$3:$B$58, 2, FALSE), "")</f>
        <v/>
      </c>
      <c r="AA1243" s="159"/>
      <c r="AC1243" s="129" t="e">
        <f>VLOOKUP(Y1243,【参考】数式用!$A$3:$O$58,15,FALSE)</f>
        <v>#N/A</v>
      </c>
    </row>
    <row r="1244" spans="1:29" ht="33.950000000000003" customHeight="1">
      <c r="A1244" s="133"/>
      <c r="B1244" s="486">
        <f t="shared" si="18"/>
        <v>1200</v>
      </c>
      <c r="C1244" s="509"/>
      <c r="D1244" s="510"/>
      <c r="E1244" s="510"/>
      <c r="F1244" s="510"/>
      <c r="G1244" s="510"/>
      <c r="H1244" s="510"/>
      <c r="I1244" s="510"/>
      <c r="J1244" s="510"/>
      <c r="K1244" s="510"/>
      <c r="L1244" s="511"/>
      <c r="M1244" s="512"/>
      <c r="N1244" s="513"/>
      <c r="O1244" s="513"/>
      <c r="P1244" s="513"/>
      <c r="Q1244" s="514"/>
      <c r="R1244" s="515"/>
      <c r="S1244" s="515"/>
      <c r="T1244" s="515"/>
      <c r="U1244" s="515"/>
      <c r="V1244" s="515"/>
      <c r="W1244" s="418"/>
      <c r="X1244" s="419"/>
      <c r="Y1244" s="421"/>
      <c r="Z1244" s="158" t="str">
        <f>IFERROR(VLOOKUP(Y1244,【参考】数式用!$A$3:$B$58, 2, FALSE), "")</f>
        <v/>
      </c>
      <c r="AA1244" s="159"/>
      <c r="AC1244" s="129" t="e">
        <f>VLOOKUP(Y1244,【参考】数式用!$A$3:$O$58,15,FALSE)</f>
        <v>#N/A</v>
      </c>
    </row>
    <row r="1245" spans="1:29" ht="33.950000000000003" customHeight="1">
      <c r="A1245" s="133"/>
      <c r="B1245" s="486">
        <f t="shared" si="18"/>
        <v>1201</v>
      </c>
      <c r="C1245" s="509"/>
      <c r="D1245" s="510"/>
      <c r="E1245" s="510"/>
      <c r="F1245" s="510"/>
      <c r="G1245" s="510"/>
      <c r="H1245" s="510"/>
      <c r="I1245" s="510"/>
      <c r="J1245" s="510"/>
      <c r="K1245" s="510"/>
      <c r="L1245" s="511"/>
      <c r="M1245" s="512"/>
      <c r="N1245" s="513"/>
      <c r="O1245" s="513"/>
      <c r="P1245" s="513"/>
      <c r="Q1245" s="514"/>
      <c r="R1245" s="515"/>
      <c r="S1245" s="515"/>
      <c r="T1245" s="515"/>
      <c r="U1245" s="515"/>
      <c r="V1245" s="515"/>
      <c r="W1245" s="418"/>
      <c r="X1245" s="419"/>
      <c r="Y1245" s="421"/>
      <c r="Z1245" s="158" t="str">
        <f>IFERROR(VLOOKUP(Y1245,【参考】数式用!$A$3:$B$58, 2, FALSE), "")</f>
        <v/>
      </c>
      <c r="AA1245" s="159"/>
      <c r="AC1245" s="129" t="e">
        <f>VLOOKUP(Y1245,【参考】数式用!$A$3:$O$58,15,FALSE)</f>
        <v>#N/A</v>
      </c>
    </row>
    <row r="1246" spans="1:29" ht="33.950000000000003" customHeight="1">
      <c r="A1246" s="133"/>
      <c r="B1246" s="486">
        <f t="shared" si="18"/>
        <v>1202</v>
      </c>
      <c r="C1246" s="509"/>
      <c r="D1246" s="510"/>
      <c r="E1246" s="510"/>
      <c r="F1246" s="510"/>
      <c r="G1246" s="510"/>
      <c r="H1246" s="510"/>
      <c r="I1246" s="510"/>
      <c r="J1246" s="510"/>
      <c r="K1246" s="510"/>
      <c r="L1246" s="511"/>
      <c r="M1246" s="512"/>
      <c r="N1246" s="513"/>
      <c r="O1246" s="513"/>
      <c r="P1246" s="513"/>
      <c r="Q1246" s="514"/>
      <c r="R1246" s="515"/>
      <c r="S1246" s="515"/>
      <c r="T1246" s="515"/>
      <c r="U1246" s="515"/>
      <c r="V1246" s="515"/>
      <c r="W1246" s="418"/>
      <c r="X1246" s="419"/>
      <c r="Y1246" s="421"/>
      <c r="Z1246" s="158" t="str">
        <f>IFERROR(VLOOKUP(Y1246,【参考】数式用!$A$3:$B$58, 2, FALSE), "")</f>
        <v/>
      </c>
      <c r="AA1246" s="159"/>
      <c r="AC1246" s="129" t="e">
        <f>VLOOKUP(Y1246,【参考】数式用!$A$3:$O$58,15,FALSE)</f>
        <v>#N/A</v>
      </c>
    </row>
    <row r="1247" spans="1:29" ht="33.950000000000003" customHeight="1">
      <c r="A1247" s="133"/>
      <c r="B1247" s="486">
        <f t="shared" si="18"/>
        <v>1203</v>
      </c>
      <c r="C1247" s="509"/>
      <c r="D1247" s="510"/>
      <c r="E1247" s="510"/>
      <c r="F1247" s="510"/>
      <c r="G1247" s="510"/>
      <c r="H1247" s="510"/>
      <c r="I1247" s="510"/>
      <c r="J1247" s="510"/>
      <c r="K1247" s="510"/>
      <c r="L1247" s="511"/>
      <c r="M1247" s="512"/>
      <c r="N1247" s="513"/>
      <c r="O1247" s="513"/>
      <c r="P1247" s="513"/>
      <c r="Q1247" s="514"/>
      <c r="R1247" s="515"/>
      <c r="S1247" s="515"/>
      <c r="T1247" s="515"/>
      <c r="U1247" s="515"/>
      <c r="V1247" s="515"/>
      <c r="W1247" s="418"/>
      <c r="X1247" s="419"/>
      <c r="Y1247" s="421"/>
      <c r="Z1247" s="158" t="str">
        <f>IFERROR(VLOOKUP(Y1247,【参考】数式用!$A$3:$B$58, 2, FALSE), "")</f>
        <v/>
      </c>
      <c r="AA1247" s="159"/>
      <c r="AC1247" s="129" t="e">
        <f>VLOOKUP(Y1247,【参考】数式用!$A$3:$O$58,15,FALSE)</f>
        <v>#N/A</v>
      </c>
    </row>
    <row r="1248" spans="1:29" ht="33.950000000000003" customHeight="1">
      <c r="A1248" s="133"/>
      <c r="B1248" s="486">
        <f t="shared" si="18"/>
        <v>1204</v>
      </c>
      <c r="C1248" s="509"/>
      <c r="D1248" s="510"/>
      <c r="E1248" s="510"/>
      <c r="F1248" s="510"/>
      <c r="G1248" s="510"/>
      <c r="H1248" s="510"/>
      <c r="I1248" s="510"/>
      <c r="J1248" s="510"/>
      <c r="K1248" s="510"/>
      <c r="L1248" s="511"/>
      <c r="M1248" s="512"/>
      <c r="N1248" s="513"/>
      <c r="O1248" s="513"/>
      <c r="P1248" s="513"/>
      <c r="Q1248" s="514"/>
      <c r="R1248" s="515"/>
      <c r="S1248" s="515"/>
      <c r="T1248" s="515"/>
      <c r="U1248" s="515"/>
      <c r="V1248" s="515"/>
      <c r="W1248" s="418"/>
      <c r="X1248" s="419"/>
      <c r="Y1248" s="421"/>
      <c r="Z1248" s="158" t="str">
        <f>IFERROR(VLOOKUP(Y1248,【参考】数式用!$A$3:$B$58, 2, FALSE), "")</f>
        <v/>
      </c>
      <c r="AA1248" s="159"/>
      <c r="AC1248" s="129" t="e">
        <f>VLOOKUP(Y1248,【参考】数式用!$A$3:$O$58,15,FALSE)</f>
        <v>#N/A</v>
      </c>
    </row>
    <row r="1249" spans="1:29" ht="33.950000000000003" customHeight="1">
      <c r="A1249" s="133"/>
      <c r="B1249" s="486">
        <f t="shared" si="18"/>
        <v>1205</v>
      </c>
      <c r="C1249" s="509"/>
      <c r="D1249" s="510"/>
      <c r="E1249" s="510"/>
      <c r="F1249" s="510"/>
      <c r="G1249" s="510"/>
      <c r="H1249" s="510"/>
      <c r="I1249" s="510"/>
      <c r="J1249" s="510"/>
      <c r="K1249" s="510"/>
      <c r="L1249" s="511"/>
      <c r="M1249" s="512"/>
      <c r="N1249" s="513"/>
      <c r="O1249" s="513"/>
      <c r="P1249" s="513"/>
      <c r="Q1249" s="514"/>
      <c r="R1249" s="515"/>
      <c r="S1249" s="515"/>
      <c r="T1249" s="515"/>
      <c r="U1249" s="515"/>
      <c r="V1249" s="515"/>
      <c r="W1249" s="418"/>
      <c r="X1249" s="419"/>
      <c r="Y1249" s="421"/>
      <c r="Z1249" s="158" t="str">
        <f>IFERROR(VLOOKUP(Y1249,【参考】数式用!$A$3:$B$58, 2, FALSE), "")</f>
        <v/>
      </c>
      <c r="AA1249" s="159"/>
      <c r="AC1249" s="129" t="e">
        <f>VLOOKUP(Y1249,【参考】数式用!$A$3:$O$58,15,FALSE)</f>
        <v>#N/A</v>
      </c>
    </row>
    <row r="1250" spans="1:29" ht="33.950000000000003" customHeight="1">
      <c r="A1250" s="133"/>
      <c r="B1250" s="486">
        <f t="shared" si="18"/>
        <v>1206</v>
      </c>
      <c r="C1250" s="509"/>
      <c r="D1250" s="510"/>
      <c r="E1250" s="510"/>
      <c r="F1250" s="510"/>
      <c r="G1250" s="510"/>
      <c r="H1250" s="510"/>
      <c r="I1250" s="510"/>
      <c r="J1250" s="510"/>
      <c r="K1250" s="510"/>
      <c r="L1250" s="511"/>
      <c r="M1250" s="512"/>
      <c r="N1250" s="513"/>
      <c r="O1250" s="513"/>
      <c r="P1250" s="513"/>
      <c r="Q1250" s="514"/>
      <c r="R1250" s="515"/>
      <c r="S1250" s="515"/>
      <c r="T1250" s="515"/>
      <c r="U1250" s="515"/>
      <c r="V1250" s="515"/>
      <c r="W1250" s="418"/>
      <c r="X1250" s="419"/>
      <c r="Y1250" s="421"/>
      <c r="Z1250" s="158" t="str">
        <f>IFERROR(VLOOKUP(Y1250,【参考】数式用!$A$3:$B$58, 2, FALSE), "")</f>
        <v/>
      </c>
      <c r="AA1250" s="159"/>
      <c r="AC1250" s="129" t="e">
        <f>VLOOKUP(Y1250,【参考】数式用!$A$3:$O$58,15,FALSE)</f>
        <v>#N/A</v>
      </c>
    </row>
    <row r="1251" spans="1:29" ht="33.950000000000003" customHeight="1">
      <c r="A1251" s="133"/>
      <c r="B1251" s="486">
        <f t="shared" si="18"/>
        <v>1207</v>
      </c>
      <c r="C1251" s="509"/>
      <c r="D1251" s="510"/>
      <c r="E1251" s="510"/>
      <c r="F1251" s="510"/>
      <c r="G1251" s="510"/>
      <c r="H1251" s="510"/>
      <c r="I1251" s="510"/>
      <c r="J1251" s="510"/>
      <c r="K1251" s="510"/>
      <c r="L1251" s="511"/>
      <c r="M1251" s="512"/>
      <c r="N1251" s="513"/>
      <c r="O1251" s="513"/>
      <c r="P1251" s="513"/>
      <c r="Q1251" s="514"/>
      <c r="R1251" s="515"/>
      <c r="S1251" s="515"/>
      <c r="T1251" s="515"/>
      <c r="U1251" s="515"/>
      <c r="V1251" s="515"/>
      <c r="W1251" s="418"/>
      <c r="X1251" s="419"/>
      <c r="Y1251" s="421"/>
      <c r="Z1251" s="158" t="str">
        <f>IFERROR(VLOOKUP(Y1251,【参考】数式用!$A$3:$B$58, 2, FALSE), "")</f>
        <v/>
      </c>
      <c r="AA1251" s="159"/>
      <c r="AC1251" s="129" t="e">
        <f>VLOOKUP(Y1251,【参考】数式用!$A$3:$O$58,15,FALSE)</f>
        <v>#N/A</v>
      </c>
    </row>
    <row r="1252" spans="1:29" ht="33.950000000000003" customHeight="1">
      <c r="A1252" s="133"/>
      <c r="B1252" s="486">
        <f t="shared" si="18"/>
        <v>1208</v>
      </c>
      <c r="C1252" s="509"/>
      <c r="D1252" s="510"/>
      <c r="E1252" s="510"/>
      <c r="F1252" s="510"/>
      <c r="G1252" s="510"/>
      <c r="H1252" s="510"/>
      <c r="I1252" s="510"/>
      <c r="J1252" s="510"/>
      <c r="K1252" s="510"/>
      <c r="L1252" s="511"/>
      <c r="M1252" s="512"/>
      <c r="N1252" s="513"/>
      <c r="O1252" s="513"/>
      <c r="P1252" s="513"/>
      <c r="Q1252" s="514"/>
      <c r="R1252" s="515"/>
      <c r="S1252" s="515"/>
      <c r="T1252" s="515"/>
      <c r="U1252" s="515"/>
      <c r="V1252" s="515"/>
      <c r="W1252" s="418"/>
      <c r="X1252" s="419"/>
      <c r="Y1252" s="421"/>
      <c r="Z1252" s="158" t="str">
        <f>IFERROR(VLOOKUP(Y1252,【参考】数式用!$A$3:$B$58, 2, FALSE), "")</f>
        <v/>
      </c>
      <c r="AA1252" s="159"/>
      <c r="AC1252" s="129" t="e">
        <f>VLOOKUP(Y1252,【参考】数式用!$A$3:$O$58,15,FALSE)</f>
        <v>#N/A</v>
      </c>
    </row>
    <row r="1253" spans="1:29" ht="33.950000000000003" customHeight="1">
      <c r="A1253" s="133"/>
      <c r="B1253" s="486">
        <f t="shared" si="18"/>
        <v>1209</v>
      </c>
      <c r="C1253" s="509"/>
      <c r="D1253" s="510"/>
      <c r="E1253" s="510"/>
      <c r="F1253" s="510"/>
      <c r="G1253" s="510"/>
      <c r="H1253" s="510"/>
      <c r="I1253" s="510"/>
      <c r="J1253" s="510"/>
      <c r="K1253" s="510"/>
      <c r="L1253" s="511"/>
      <c r="M1253" s="512"/>
      <c r="N1253" s="513"/>
      <c r="O1253" s="513"/>
      <c r="P1253" s="513"/>
      <c r="Q1253" s="514"/>
      <c r="R1253" s="515"/>
      <c r="S1253" s="515"/>
      <c r="T1253" s="515"/>
      <c r="U1253" s="515"/>
      <c r="V1253" s="515"/>
      <c r="W1253" s="418"/>
      <c r="X1253" s="419"/>
      <c r="Y1253" s="421"/>
      <c r="Z1253" s="158" t="str">
        <f>IFERROR(VLOOKUP(Y1253,【参考】数式用!$A$3:$B$58, 2, FALSE), "")</f>
        <v/>
      </c>
      <c r="AA1253" s="159"/>
      <c r="AC1253" s="129" t="e">
        <f>VLOOKUP(Y1253,【参考】数式用!$A$3:$O$58,15,FALSE)</f>
        <v>#N/A</v>
      </c>
    </row>
    <row r="1254" spans="1:29" ht="33.950000000000003" customHeight="1">
      <c r="A1254" s="133"/>
      <c r="B1254" s="486">
        <f t="shared" si="18"/>
        <v>1210</v>
      </c>
      <c r="C1254" s="509"/>
      <c r="D1254" s="510"/>
      <c r="E1254" s="510"/>
      <c r="F1254" s="510"/>
      <c r="G1254" s="510"/>
      <c r="H1254" s="510"/>
      <c r="I1254" s="510"/>
      <c r="J1254" s="510"/>
      <c r="K1254" s="510"/>
      <c r="L1254" s="511"/>
      <c r="M1254" s="512"/>
      <c r="N1254" s="513"/>
      <c r="O1254" s="513"/>
      <c r="P1254" s="513"/>
      <c r="Q1254" s="514"/>
      <c r="R1254" s="515"/>
      <c r="S1254" s="515"/>
      <c r="T1254" s="515"/>
      <c r="U1254" s="515"/>
      <c r="V1254" s="515"/>
      <c r="W1254" s="418"/>
      <c r="X1254" s="419"/>
      <c r="Y1254" s="421"/>
      <c r="Z1254" s="158" t="str">
        <f>IFERROR(VLOOKUP(Y1254,【参考】数式用!$A$3:$B$58, 2, FALSE), "")</f>
        <v/>
      </c>
      <c r="AA1254" s="159"/>
      <c r="AC1254" s="129" t="e">
        <f>VLOOKUP(Y1254,【参考】数式用!$A$3:$O$58,15,FALSE)</f>
        <v>#N/A</v>
      </c>
    </row>
    <row r="1255" spans="1:29" ht="33.950000000000003" customHeight="1">
      <c r="A1255" s="133"/>
      <c r="B1255" s="486">
        <f t="shared" si="18"/>
        <v>1211</v>
      </c>
      <c r="C1255" s="509"/>
      <c r="D1255" s="510"/>
      <c r="E1255" s="510"/>
      <c r="F1255" s="510"/>
      <c r="G1255" s="510"/>
      <c r="H1255" s="510"/>
      <c r="I1255" s="510"/>
      <c r="J1255" s="510"/>
      <c r="K1255" s="510"/>
      <c r="L1255" s="511"/>
      <c r="M1255" s="512"/>
      <c r="N1255" s="513"/>
      <c r="O1255" s="513"/>
      <c r="P1255" s="513"/>
      <c r="Q1255" s="514"/>
      <c r="R1255" s="515"/>
      <c r="S1255" s="515"/>
      <c r="T1255" s="515"/>
      <c r="U1255" s="515"/>
      <c r="V1255" s="515"/>
      <c r="W1255" s="418"/>
      <c r="X1255" s="419"/>
      <c r="Y1255" s="421"/>
      <c r="Z1255" s="158" t="str">
        <f>IFERROR(VLOOKUP(Y1255,【参考】数式用!$A$3:$B$58, 2, FALSE), "")</f>
        <v/>
      </c>
      <c r="AA1255" s="159"/>
      <c r="AC1255" s="129" t="e">
        <f>VLOOKUP(Y1255,【参考】数式用!$A$3:$O$58,15,FALSE)</f>
        <v>#N/A</v>
      </c>
    </row>
    <row r="1256" spans="1:29" ht="33.950000000000003" customHeight="1">
      <c r="A1256" s="133"/>
      <c r="B1256" s="486">
        <f t="shared" si="18"/>
        <v>1212</v>
      </c>
      <c r="C1256" s="509"/>
      <c r="D1256" s="510"/>
      <c r="E1256" s="510"/>
      <c r="F1256" s="510"/>
      <c r="G1256" s="510"/>
      <c r="H1256" s="510"/>
      <c r="I1256" s="510"/>
      <c r="J1256" s="510"/>
      <c r="K1256" s="510"/>
      <c r="L1256" s="511"/>
      <c r="M1256" s="512"/>
      <c r="N1256" s="513"/>
      <c r="O1256" s="513"/>
      <c r="P1256" s="513"/>
      <c r="Q1256" s="514"/>
      <c r="R1256" s="515"/>
      <c r="S1256" s="515"/>
      <c r="T1256" s="515"/>
      <c r="U1256" s="515"/>
      <c r="V1256" s="515"/>
      <c r="W1256" s="418"/>
      <c r="X1256" s="419"/>
      <c r="Y1256" s="421"/>
      <c r="Z1256" s="158" t="str">
        <f>IFERROR(VLOOKUP(Y1256,【参考】数式用!$A$3:$B$58, 2, FALSE), "")</f>
        <v/>
      </c>
      <c r="AA1256" s="159"/>
      <c r="AC1256" s="129" t="e">
        <f>VLOOKUP(Y1256,【参考】数式用!$A$3:$O$58,15,FALSE)</f>
        <v>#N/A</v>
      </c>
    </row>
    <row r="1257" spans="1:29" ht="33.950000000000003" customHeight="1">
      <c r="A1257" s="133"/>
      <c r="B1257" s="486">
        <f t="shared" si="18"/>
        <v>1213</v>
      </c>
      <c r="C1257" s="509"/>
      <c r="D1257" s="510"/>
      <c r="E1257" s="510"/>
      <c r="F1257" s="510"/>
      <c r="G1257" s="510"/>
      <c r="H1257" s="510"/>
      <c r="I1257" s="510"/>
      <c r="J1257" s="510"/>
      <c r="K1257" s="510"/>
      <c r="L1257" s="511"/>
      <c r="M1257" s="512"/>
      <c r="N1257" s="513"/>
      <c r="O1257" s="513"/>
      <c r="P1257" s="513"/>
      <c r="Q1257" s="514"/>
      <c r="R1257" s="515"/>
      <c r="S1257" s="515"/>
      <c r="T1257" s="515"/>
      <c r="U1257" s="515"/>
      <c r="V1257" s="515"/>
      <c r="W1257" s="418"/>
      <c r="X1257" s="419"/>
      <c r="Y1257" s="421"/>
      <c r="Z1257" s="158" t="str">
        <f>IFERROR(VLOOKUP(Y1257,【参考】数式用!$A$3:$B$58, 2, FALSE), "")</f>
        <v/>
      </c>
      <c r="AA1257" s="159"/>
      <c r="AC1257" s="129" t="e">
        <f>VLOOKUP(Y1257,【参考】数式用!$A$3:$O$58,15,FALSE)</f>
        <v>#N/A</v>
      </c>
    </row>
    <row r="1258" spans="1:29" ht="33.950000000000003" customHeight="1">
      <c r="A1258" s="133"/>
      <c r="B1258" s="486">
        <f t="shared" si="18"/>
        <v>1214</v>
      </c>
      <c r="C1258" s="509"/>
      <c r="D1258" s="510"/>
      <c r="E1258" s="510"/>
      <c r="F1258" s="510"/>
      <c r="G1258" s="510"/>
      <c r="H1258" s="510"/>
      <c r="I1258" s="510"/>
      <c r="J1258" s="510"/>
      <c r="K1258" s="510"/>
      <c r="L1258" s="511"/>
      <c r="M1258" s="512"/>
      <c r="N1258" s="513"/>
      <c r="O1258" s="513"/>
      <c r="P1258" s="513"/>
      <c r="Q1258" s="514"/>
      <c r="R1258" s="515"/>
      <c r="S1258" s="515"/>
      <c r="T1258" s="515"/>
      <c r="U1258" s="515"/>
      <c r="V1258" s="515"/>
      <c r="W1258" s="418"/>
      <c r="X1258" s="419"/>
      <c r="Y1258" s="421"/>
      <c r="Z1258" s="158" t="str">
        <f>IFERROR(VLOOKUP(Y1258,【参考】数式用!$A$3:$B$58, 2, FALSE), "")</f>
        <v/>
      </c>
      <c r="AA1258" s="159"/>
      <c r="AC1258" s="129" t="e">
        <f>VLOOKUP(Y1258,【参考】数式用!$A$3:$O$58,15,FALSE)</f>
        <v>#N/A</v>
      </c>
    </row>
    <row r="1259" spans="1:29" ht="33.950000000000003" customHeight="1">
      <c r="A1259" s="133"/>
      <c r="B1259" s="486">
        <f t="shared" si="18"/>
        <v>1215</v>
      </c>
      <c r="C1259" s="509"/>
      <c r="D1259" s="510"/>
      <c r="E1259" s="510"/>
      <c r="F1259" s="510"/>
      <c r="G1259" s="510"/>
      <c r="H1259" s="510"/>
      <c r="I1259" s="510"/>
      <c r="J1259" s="510"/>
      <c r="K1259" s="510"/>
      <c r="L1259" s="511"/>
      <c r="M1259" s="512"/>
      <c r="N1259" s="513"/>
      <c r="O1259" s="513"/>
      <c r="P1259" s="513"/>
      <c r="Q1259" s="514"/>
      <c r="R1259" s="515"/>
      <c r="S1259" s="515"/>
      <c r="T1259" s="515"/>
      <c r="U1259" s="515"/>
      <c r="V1259" s="515"/>
      <c r="W1259" s="418"/>
      <c r="X1259" s="419"/>
      <c r="Y1259" s="421"/>
      <c r="Z1259" s="158" t="str">
        <f>IFERROR(VLOOKUP(Y1259,【参考】数式用!$A$3:$B$58, 2, FALSE), "")</f>
        <v/>
      </c>
      <c r="AA1259" s="159"/>
      <c r="AC1259" s="129" t="e">
        <f>VLOOKUP(Y1259,【参考】数式用!$A$3:$O$58,15,FALSE)</f>
        <v>#N/A</v>
      </c>
    </row>
    <row r="1260" spans="1:29" ht="33.950000000000003" customHeight="1">
      <c r="A1260" s="133"/>
      <c r="B1260" s="486">
        <f t="shared" si="18"/>
        <v>1216</v>
      </c>
      <c r="C1260" s="509"/>
      <c r="D1260" s="510"/>
      <c r="E1260" s="510"/>
      <c r="F1260" s="510"/>
      <c r="G1260" s="510"/>
      <c r="H1260" s="510"/>
      <c r="I1260" s="510"/>
      <c r="J1260" s="510"/>
      <c r="K1260" s="510"/>
      <c r="L1260" s="511"/>
      <c r="M1260" s="512"/>
      <c r="N1260" s="513"/>
      <c r="O1260" s="513"/>
      <c r="P1260" s="513"/>
      <c r="Q1260" s="514"/>
      <c r="R1260" s="515"/>
      <c r="S1260" s="515"/>
      <c r="T1260" s="515"/>
      <c r="U1260" s="515"/>
      <c r="V1260" s="515"/>
      <c r="W1260" s="418"/>
      <c r="X1260" s="419"/>
      <c r="Y1260" s="421"/>
      <c r="Z1260" s="158" t="str">
        <f>IFERROR(VLOOKUP(Y1260,【参考】数式用!$A$3:$B$58, 2, FALSE), "")</f>
        <v/>
      </c>
      <c r="AA1260" s="159"/>
      <c r="AC1260" s="129" t="e">
        <f>VLOOKUP(Y1260,【参考】数式用!$A$3:$O$58,15,FALSE)</f>
        <v>#N/A</v>
      </c>
    </row>
    <row r="1261" spans="1:29" ht="33.950000000000003" customHeight="1">
      <c r="A1261" s="133"/>
      <c r="B1261" s="486">
        <f t="shared" si="18"/>
        <v>1217</v>
      </c>
      <c r="C1261" s="509"/>
      <c r="D1261" s="510"/>
      <c r="E1261" s="510"/>
      <c r="F1261" s="510"/>
      <c r="G1261" s="510"/>
      <c r="H1261" s="510"/>
      <c r="I1261" s="510"/>
      <c r="J1261" s="510"/>
      <c r="K1261" s="510"/>
      <c r="L1261" s="511"/>
      <c r="M1261" s="512"/>
      <c r="N1261" s="513"/>
      <c r="O1261" s="513"/>
      <c r="P1261" s="513"/>
      <c r="Q1261" s="514"/>
      <c r="R1261" s="515"/>
      <c r="S1261" s="515"/>
      <c r="T1261" s="515"/>
      <c r="U1261" s="515"/>
      <c r="V1261" s="515"/>
      <c r="W1261" s="418"/>
      <c r="X1261" s="419"/>
      <c r="Y1261" s="421"/>
      <c r="Z1261" s="158" t="str">
        <f>IFERROR(VLOOKUP(Y1261,【参考】数式用!$A$3:$B$58, 2, FALSE), "")</f>
        <v/>
      </c>
      <c r="AA1261" s="159"/>
      <c r="AC1261" s="129" t="e">
        <f>VLOOKUP(Y1261,【参考】数式用!$A$3:$O$58,15,FALSE)</f>
        <v>#N/A</v>
      </c>
    </row>
    <row r="1262" spans="1:29" ht="33.950000000000003" customHeight="1">
      <c r="A1262" s="133"/>
      <c r="B1262" s="486">
        <f t="shared" si="18"/>
        <v>1218</v>
      </c>
      <c r="C1262" s="509"/>
      <c r="D1262" s="510"/>
      <c r="E1262" s="510"/>
      <c r="F1262" s="510"/>
      <c r="G1262" s="510"/>
      <c r="H1262" s="510"/>
      <c r="I1262" s="510"/>
      <c r="J1262" s="510"/>
      <c r="K1262" s="510"/>
      <c r="L1262" s="511"/>
      <c r="M1262" s="512"/>
      <c r="N1262" s="513"/>
      <c r="O1262" s="513"/>
      <c r="P1262" s="513"/>
      <c r="Q1262" s="514"/>
      <c r="R1262" s="515"/>
      <c r="S1262" s="515"/>
      <c r="T1262" s="515"/>
      <c r="U1262" s="515"/>
      <c r="V1262" s="515"/>
      <c r="W1262" s="418"/>
      <c r="X1262" s="419"/>
      <c r="Y1262" s="421"/>
      <c r="Z1262" s="158" t="str">
        <f>IFERROR(VLOOKUP(Y1262,【参考】数式用!$A$3:$B$58, 2, FALSE), "")</f>
        <v/>
      </c>
      <c r="AA1262" s="159"/>
      <c r="AC1262" s="129" t="e">
        <f>VLOOKUP(Y1262,【参考】数式用!$A$3:$O$58,15,FALSE)</f>
        <v>#N/A</v>
      </c>
    </row>
    <row r="1263" spans="1:29" ht="33.950000000000003" customHeight="1">
      <c r="A1263" s="133"/>
      <c r="B1263" s="486">
        <f t="shared" ref="B1263:B1326" si="19">B1262+1</f>
        <v>1219</v>
      </c>
      <c r="C1263" s="509"/>
      <c r="D1263" s="510"/>
      <c r="E1263" s="510"/>
      <c r="F1263" s="510"/>
      <c r="G1263" s="510"/>
      <c r="H1263" s="510"/>
      <c r="I1263" s="510"/>
      <c r="J1263" s="510"/>
      <c r="K1263" s="510"/>
      <c r="L1263" s="511"/>
      <c r="M1263" s="512"/>
      <c r="N1263" s="513"/>
      <c r="O1263" s="513"/>
      <c r="P1263" s="513"/>
      <c r="Q1263" s="514"/>
      <c r="R1263" s="515"/>
      <c r="S1263" s="515"/>
      <c r="T1263" s="515"/>
      <c r="U1263" s="515"/>
      <c r="V1263" s="515"/>
      <c r="W1263" s="418"/>
      <c r="X1263" s="419"/>
      <c r="Y1263" s="421"/>
      <c r="Z1263" s="158" t="str">
        <f>IFERROR(VLOOKUP(Y1263,【参考】数式用!$A$3:$B$58, 2, FALSE), "")</f>
        <v/>
      </c>
      <c r="AA1263" s="159"/>
      <c r="AC1263" s="129" t="e">
        <f>VLOOKUP(Y1263,【参考】数式用!$A$3:$O$58,15,FALSE)</f>
        <v>#N/A</v>
      </c>
    </row>
    <row r="1264" spans="1:29" ht="33.950000000000003" customHeight="1">
      <c r="A1264" s="133"/>
      <c r="B1264" s="486">
        <f t="shared" si="19"/>
        <v>1220</v>
      </c>
      <c r="C1264" s="509"/>
      <c r="D1264" s="510"/>
      <c r="E1264" s="510"/>
      <c r="F1264" s="510"/>
      <c r="G1264" s="510"/>
      <c r="H1264" s="510"/>
      <c r="I1264" s="510"/>
      <c r="J1264" s="510"/>
      <c r="K1264" s="510"/>
      <c r="L1264" s="511"/>
      <c r="M1264" s="512"/>
      <c r="N1264" s="513"/>
      <c r="O1264" s="513"/>
      <c r="P1264" s="513"/>
      <c r="Q1264" s="514"/>
      <c r="R1264" s="515"/>
      <c r="S1264" s="515"/>
      <c r="T1264" s="515"/>
      <c r="U1264" s="515"/>
      <c r="V1264" s="515"/>
      <c r="W1264" s="418"/>
      <c r="X1264" s="419"/>
      <c r="Y1264" s="421"/>
      <c r="Z1264" s="158" t="str">
        <f>IFERROR(VLOOKUP(Y1264,【参考】数式用!$A$3:$B$58, 2, FALSE), "")</f>
        <v/>
      </c>
      <c r="AA1264" s="159"/>
      <c r="AC1264" s="129" t="e">
        <f>VLOOKUP(Y1264,【参考】数式用!$A$3:$O$58,15,FALSE)</f>
        <v>#N/A</v>
      </c>
    </row>
    <row r="1265" spans="1:29" ht="33.950000000000003" customHeight="1">
      <c r="A1265" s="133"/>
      <c r="B1265" s="486">
        <f t="shared" si="19"/>
        <v>1221</v>
      </c>
      <c r="C1265" s="509"/>
      <c r="D1265" s="510"/>
      <c r="E1265" s="510"/>
      <c r="F1265" s="510"/>
      <c r="G1265" s="510"/>
      <c r="H1265" s="510"/>
      <c r="I1265" s="510"/>
      <c r="J1265" s="510"/>
      <c r="K1265" s="510"/>
      <c r="L1265" s="511"/>
      <c r="M1265" s="512"/>
      <c r="N1265" s="513"/>
      <c r="O1265" s="513"/>
      <c r="P1265" s="513"/>
      <c r="Q1265" s="514"/>
      <c r="R1265" s="515"/>
      <c r="S1265" s="515"/>
      <c r="T1265" s="515"/>
      <c r="U1265" s="515"/>
      <c r="V1265" s="515"/>
      <c r="W1265" s="418"/>
      <c r="X1265" s="419"/>
      <c r="Y1265" s="421"/>
      <c r="Z1265" s="158" t="str">
        <f>IFERROR(VLOOKUP(Y1265,【参考】数式用!$A$3:$B$58, 2, FALSE), "")</f>
        <v/>
      </c>
      <c r="AA1265" s="159"/>
      <c r="AC1265" s="129" t="e">
        <f>VLOOKUP(Y1265,【参考】数式用!$A$3:$O$58,15,FALSE)</f>
        <v>#N/A</v>
      </c>
    </row>
    <row r="1266" spans="1:29" ht="33.950000000000003" customHeight="1">
      <c r="A1266" s="133"/>
      <c r="B1266" s="486">
        <f t="shared" si="19"/>
        <v>1222</v>
      </c>
      <c r="C1266" s="509"/>
      <c r="D1266" s="510"/>
      <c r="E1266" s="510"/>
      <c r="F1266" s="510"/>
      <c r="G1266" s="510"/>
      <c r="H1266" s="510"/>
      <c r="I1266" s="510"/>
      <c r="J1266" s="510"/>
      <c r="K1266" s="510"/>
      <c r="L1266" s="511"/>
      <c r="M1266" s="512"/>
      <c r="N1266" s="513"/>
      <c r="O1266" s="513"/>
      <c r="P1266" s="513"/>
      <c r="Q1266" s="514"/>
      <c r="R1266" s="515"/>
      <c r="S1266" s="515"/>
      <c r="T1266" s="515"/>
      <c r="U1266" s="515"/>
      <c r="V1266" s="515"/>
      <c r="W1266" s="418"/>
      <c r="X1266" s="419"/>
      <c r="Y1266" s="421"/>
      <c r="Z1266" s="158" t="str">
        <f>IFERROR(VLOOKUP(Y1266,【参考】数式用!$A$3:$B$58, 2, FALSE), "")</f>
        <v/>
      </c>
      <c r="AA1266" s="159"/>
      <c r="AC1266" s="129" t="e">
        <f>VLOOKUP(Y1266,【参考】数式用!$A$3:$O$58,15,FALSE)</f>
        <v>#N/A</v>
      </c>
    </row>
    <row r="1267" spans="1:29" ht="33.950000000000003" customHeight="1">
      <c r="A1267" s="133"/>
      <c r="B1267" s="486">
        <f t="shared" si="19"/>
        <v>1223</v>
      </c>
      <c r="C1267" s="509"/>
      <c r="D1267" s="510"/>
      <c r="E1267" s="510"/>
      <c r="F1267" s="510"/>
      <c r="G1267" s="510"/>
      <c r="H1267" s="510"/>
      <c r="I1267" s="510"/>
      <c r="J1267" s="510"/>
      <c r="K1267" s="510"/>
      <c r="L1267" s="511"/>
      <c r="M1267" s="512"/>
      <c r="N1267" s="513"/>
      <c r="O1267" s="513"/>
      <c r="P1267" s="513"/>
      <c r="Q1267" s="514"/>
      <c r="R1267" s="515"/>
      <c r="S1267" s="515"/>
      <c r="T1267" s="515"/>
      <c r="U1267" s="515"/>
      <c r="V1267" s="515"/>
      <c r="W1267" s="418"/>
      <c r="X1267" s="419"/>
      <c r="Y1267" s="421"/>
      <c r="Z1267" s="158" t="str">
        <f>IFERROR(VLOOKUP(Y1267,【参考】数式用!$A$3:$B$58, 2, FALSE), "")</f>
        <v/>
      </c>
      <c r="AA1267" s="159"/>
      <c r="AC1267" s="129" t="e">
        <f>VLOOKUP(Y1267,【参考】数式用!$A$3:$O$58,15,FALSE)</f>
        <v>#N/A</v>
      </c>
    </row>
    <row r="1268" spans="1:29" ht="33.950000000000003" customHeight="1">
      <c r="A1268" s="133"/>
      <c r="B1268" s="486">
        <f t="shared" si="19"/>
        <v>1224</v>
      </c>
      <c r="C1268" s="509"/>
      <c r="D1268" s="510"/>
      <c r="E1268" s="510"/>
      <c r="F1268" s="510"/>
      <c r="G1268" s="510"/>
      <c r="H1268" s="510"/>
      <c r="I1268" s="510"/>
      <c r="J1268" s="510"/>
      <c r="K1268" s="510"/>
      <c r="L1268" s="511"/>
      <c r="M1268" s="512"/>
      <c r="N1268" s="513"/>
      <c r="O1268" s="513"/>
      <c r="P1268" s="513"/>
      <c r="Q1268" s="514"/>
      <c r="R1268" s="515"/>
      <c r="S1268" s="515"/>
      <c r="T1268" s="515"/>
      <c r="U1268" s="515"/>
      <c r="V1268" s="515"/>
      <c r="W1268" s="418"/>
      <c r="X1268" s="419"/>
      <c r="Y1268" s="421"/>
      <c r="Z1268" s="158" t="str">
        <f>IFERROR(VLOOKUP(Y1268,【参考】数式用!$A$3:$B$58, 2, FALSE), "")</f>
        <v/>
      </c>
      <c r="AA1268" s="159"/>
      <c r="AC1268" s="129" t="e">
        <f>VLOOKUP(Y1268,【参考】数式用!$A$3:$O$58,15,FALSE)</f>
        <v>#N/A</v>
      </c>
    </row>
    <row r="1269" spans="1:29" ht="33.950000000000003" customHeight="1">
      <c r="A1269" s="133"/>
      <c r="B1269" s="486">
        <f t="shared" si="19"/>
        <v>1225</v>
      </c>
      <c r="C1269" s="509"/>
      <c r="D1269" s="510"/>
      <c r="E1269" s="510"/>
      <c r="F1269" s="510"/>
      <c r="G1269" s="510"/>
      <c r="H1269" s="510"/>
      <c r="I1269" s="510"/>
      <c r="J1269" s="510"/>
      <c r="K1269" s="510"/>
      <c r="L1269" s="511"/>
      <c r="M1269" s="512"/>
      <c r="N1269" s="513"/>
      <c r="O1269" s="513"/>
      <c r="P1269" s="513"/>
      <c r="Q1269" s="514"/>
      <c r="R1269" s="515"/>
      <c r="S1269" s="515"/>
      <c r="T1269" s="515"/>
      <c r="U1269" s="515"/>
      <c r="V1269" s="515"/>
      <c r="W1269" s="418"/>
      <c r="X1269" s="419"/>
      <c r="Y1269" s="421"/>
      <c r="Z1269" s="158" t="str">
        <f>IFERROR(VLOOKUP(Y1269,【参考】数式用!$A$3:$B$58, 2, FALSE), "")</f>
        <v/>
      </c>
      <c r="AA1269" s="159"/>
      <c r="AC1269" s="129" t="e">
        <f>VLOOKUP(Y1269,【参考】数式用!$A$3:$O$58,15,FALSE)</f>
        <v>#N/A</v>
      </c>
    </row>
    <row r="1270" spans="1:29" ht="33.950000000000003" customHeight="1">
      <c r="A1270" s="133"/>
      <c r="B1270" s="486">
        <f t="shared" si="19"/>
        <v>1226</v>
      </c>
      <c r="C1270" s="509"/>
      <c r="D1270" s="510"/>
      <c r="E1270" s="510"/>
      <c r="F1270" s="510"/>
      <c r="G1270" s="510"/>
      <c r="H1270" s="510"/>
      <c r="I1270" s="510"/>
      <c r="J1270" s="510"/>
      <c r="K1270" s="510"/>
      <c r="L1270" s="511"/>
      <c r="M1270" s="512"/>
      <c r="N1270" s="513"/>
      <c r="O1270" s="513"/>
      <c r="P1270" s="513"/>
      <c r="Q1270" s="514"/>
      <c r="R1270" s="515"/>
      <c r="S1270" s="515"/>
      <c r="T1270" s="515"/>
      <c r="U1270" s="515"/>
      <c r="V1270" s="515"/>
      <c r="W1270" s="418"/>
      <c r="X1270" s="419"/>
      <c r="Y1270" s="421"/>
      <c r="Z1270" s="158" t="str">
        <f>IFERROR(VLOOKUP(Y1270,【参考】数式用!$A$3:$B$58, 2, FALSE), "")</f>
        <v/>
      </c>
      <c r="AA1270" s="159"/>
      <c r="AC1270" s="129" t="e">
        <f>VLOOKUP(Y1270,【参考】数式用!$A$3:$O$58,15,FALSE)</f>
        <v>#N/A</v>
      </c>
    </row>
    <row r="1271" spans="1:29" ht="33.950000000000003" customHeight="1">
      <c r="A1271" s="133"/>
      <c r="B1271" s="486">
        <f t="shared" si="19"/>
        <v>1227</v>
      </c>
      <c r="C1271" s="509"/>
      <c r="D1271" s="510"/>
      <c r="E1271" s="510"/>
      <c r="F1271" s="510"/>
      <c r="G1271" s="510"/>
      <c r="H1271" s="510"/>
      <c r="I1271" s="510"/>
      <c r="J1271" s="510"/>
      <c r="K1271" s="510"/>
      <c r="L1271" s="511"/>
      <c r="M1271" s="512"/>
      <c r="N1271" s="513"/>
      <c r="O1271" s="513"/>
      <c r="P1271" s="513"/>
      <c r="Q1271" s="514"/>
      <c r="R1271" s="515"/>
      <c r="S1271" s="515"/>
      <c r="T1271" s="515"/>
      <c r="U1271" s="515"/>
      <c r="V1271" s="515"/>
      <c r="W1271" s="418"/>
      <c r="X1271" s="419"/>
      <c r="Y1271" s="421"/>
      <c r="Z1271" s="158" t="str">
        <f>IFERROR(VLOOKUP(Y1271,【参考】数式用!$A$3:$B$58, 2, FALSE), "")</f>
        <v/>
      </c>
      <c r="AA1271" s="159"/>
      <c r="AC1271" s="129" t="e">
        <f>VLOOKUP(Y1271,【参考】数式用!$A$3:$O$58,15,FALSE)</f>
        <v>#N/A</v>
      </c>
    </row>
    <row r="1272" spans="1:29" ht="33.950000000000003" customHeight="1">
      <c r="A1272" s="133"/>
      <c r="B1272" s="486">
        <f t="shared" si="19"/>
        <v>1228</v>
      </c>
      <c r="C1272" s="509"/>
      <c r="D1272" s="510"/>
      <c r="E1272" s="510"/>
      <c r="F1272" s="510"/>
      <c r="G1272" s="510"/>
      <c r="H1272" s="510"/>
      <c r="I1272" s="510"/>
      <c r="J1272" s="510"/>
      <c r="K1272" s="510"/>
      <c r="L1272" s="511"/>
      <c r="M1272" s="512"/>
      <c r="N1272" s="513"/>
      <c r="O1272" s="513"/>
      <c r="P1272" s="513"/>
      <c r="Q1272" s="514"/>
      <c r="R1272" s="515"/>
      <c r="S1272" s="515"/>
      <c r="T1272" s="515"/>
      <c r="U1272" s="515"/>
      <c r="V1272" s="515"/>
      <c r="W1272" s="418"/>
      <c r="X1272" s="419"/>
      <c r="Y1272" s="421"/>
      <c r="Z1272" s="158" t="str">
        <f>IFERROR(VLOOKUP(Y1272,【参考】数式用!$A$3:$B$58, 2, FALSE), "")</f>
        <v/>
      </c>
      <c r="AA1272" s="159"/>
      <c r="AC1272" s="129" t="e">
        <f>VLOOKUP(Y1272,【参考】数式用!$A$3:$O$58,15,FALSE)</f>
        <v>#N/A</v>
      </c>
    </row>
    <row r="1273" spans="1:29" ht="33.950000000000003" customHeight="1">
      <c r="A1273" s="133"/>
      <c r="B1273" s="486">
        <f t="shared" si="19"/>
        <v>1229</v>
      </c>
      <c r="C1273" s="509"/>
      <c r="D1273" s="510"/>
      <c r="E1273" s="510"/>
      <c r="F1273" s="510"/>
      <c r="G1273" s="510"/>
      <c r="H1273" s="510"/>
      <c r="I1273" s="510"/>
      <c r="J1273" s="510"/>
      <c r="K1273" s="510"/>
      <c r="L1273" s="511"/>
      <c r="M1273" s="512"/>
      <c r="N1273" s="513"/>
      <c r="O1273" s="513"/>
      <c r="P1273" s="513"/>
      <c r="Q1273" s="514"/>
      <c r="R1273" s="515"/>
      <c r="S1273" s="515"/>
      <c r="T1273" s="515"/>
      <c r="U1273" s="515"/>
      <c r="V1273" s="515"/>
      <c r="W1273" s="418"/>
      <c r="X1273" s="419"/>
      <c r="Y1273" s="421"/>
      <c r="Z1273" s="158" t="str">
        <f>IFERROR(VLOOKUP(Y1273,【参考】数式用!$A$3:$B$58, 2, FALSE), "")</f>
        <v/>
      </c>
      <c r="AA1273" s="159"/>
      <c r="AC1273" s="129" t="e">
        <f>VLOOKUP(Y1273,【参考】数式用!$A$3:$O$58,15,FALSE)</f>
        <v>#N/A</v>
      </c>
    </row>
    <row r="1274" spans="1:29" ht="33.950000000000003" customHeight="1">
      <c r="A1274" s="133"/>
      <c r="B1274" s="486">
        <f t="shared" si="19"/>
        <v>1230</v>
      </c>
      <c r="C1274" s="509"/>
      <c r="D1274" s="510"/>
      <c r="E1274" s="510"/>
      <c r="F1274" s="510"/>
      <c r="G1274" s="510"/>
      <c r="H1274" s="510"/>
      <c r="I1274" s="510"/>
      <c r="J1274" s="510"/>
      <c r="K1274" s="510"/>
      <c r="L1274" s="511"/>
      <c r="M1274" s="512"/>
      <c r="N1274" s="513"/>
      <c r="O1274" s="513"/>
      <c r="P1274" s="513"/>
      <c r="Q1274" s="514"/>
      <c r="R1274" s="515"/>
      <c r="S1274" s="515"/>
      <c r="T1274" s="515"/>
      <c r="U1274" s="515"/>
      <c r="V1274" s="515"/>
      <c r="W1274" s="418"/>
      <c r="X1274" s="419"/>
      <c r="Y1274" s="421"/>
      <c r="Z1274" s="158" t="str">
        <f>IFERROR(VLOOKUP(Y1274,【参考】数式用!$A$3:$B$58, 2, FALSE), "")</f>
        <v/>
      </c>
      <c r="AA1274" s="159"/>
      <c r="AC1274" s="129" t="e">
        <f>VLOOKUP(Y1274,【参考】数式用!$A$3:$O$58,15,FALSE)</f>
        <v>#N/A</v>
      </c>
    </row>
    <row r="1275" spans="1:29" ht="33.950000000000003" customHeight="1">
      <c r="A1275" s="133"/>
      <c r="B1275" s="486">
        <f t="shared" si="19"/>
        <v>1231</v>
      </c>
      <c r="C1275" s="509"/>
      <c r="D1275" s="510"/>
      <c r="E1275" s="510"/>
      <c r="F1275" s="510"/>
      <c r="G1275" s="510"/>
      <c r="H1275" s="510"/>
      <c r="I1275" s="510"/>
      <c r="J1275" s="510"/>
      <c r="K1275" s="510"/>
      <c r="L1275" s="511"/>
      <c r="M1275" s="512"/>
      <c r="N1275" s="513"/>
      <c r="O1275" s="513"/>
      <c r="P1275" s="513"/>
      <c r="Q1275" s="514"/>
      <c r="R1275" s="515"/>
      <c r="S1275" s="515"/>
      <c r="T1275" s="515"/>
      <c r="U1275" s="515"/>
      <c r="V1275" s="515"/>
      <c r="W1275" s="418"/>
      <c r="X1275" s="419"/>
      <c r="Y1275" s="421"/>
      <c r="Z1275" s="158" t="str">
        <f>IFERROR(VLOOKUP(Y1275,【参考】数式用!$A$3:$B$58, 2, FALSE), "")</f>
        <v/>
      </c>
      <c r="AA1275" s="159"/>
      <c r="AC1275" s="129" t="e">
        <f>VLOOKUP(Y1275,【参考】数式用!$A$3:$O$58,15,FALSE)</f>
        <v>#N/A</v>
      </c>
    </row>
    <row r="1276" spans="1:29" ht="33.950000000000003" customHeight="1">
      <c r="A1276" s="133"/>
      <c r="B1276" s="486">
        <f t="shared" si="19"/>
        <v>1232</v>
      </c>
      <c r="C1276" s="509"/>
      <c r="D1276" s="510"/>
      <c r="E1276" s="510"/>
      <c r="F1276" s="510"/>
      <c r="G1276" s="510"/>
      <c r="H1276" s="510"/>
      <c r="I1276" s="510"/>
      <c r="J1276" s="510"/>
      <c r="K1276" s="510"/>
      <c r="L1276" s="511"/>
      <c r="M1276" s="512"/>
      <c r="N1276" s="513"/>
      <c r="O1276" s="513"/>
      <c r="P1276" s="513"/>
      <c r="Q1276" s="514"/>
      <c r="R1276" s="515"/>
      <c r="S1276" s="515"/>
      <c r="T1276" s="515"/>
      <c r="U1276" s="515"/>
      <c r="V1276" s="515"/>
      <c r="W1276" s="418"/>
      <c r="X1276" s="419"/>
      <c r="Y1276" s="421"/>
      <c r="Z1276" s="158" t="str">
        <f>IFERROR(VLOOKUP(Y1276,【参考】数式用!$A$3:$B$58, 2, FALSE), "")</f>
        <v/>
      </c>
      <c r="AA1276" s="159"/>
      <c r="AC1276" s="129" t="e">
        <f>VLOOKUP(Y1276,【参考】数式用!$A$3:$O$58,15,FALSE)</f>
        <v>#N/A</v>
      </c>
    </row>
    <row r="1277" spans="1:29" ht="33.950000000000003" customHeight="1">
      <c r="A1277" s="133"/>
      <c r="B1277" s="486">
        <f t="shared" si="19"/>
        <v>1233</v>
      </c>
      <c r="C1277" s="509"/>
      <c r="D1277" s="510"/>
      <c r="E1277" s="510"/>
      <c r="F1277" s="510"/>
      <c r="G1277" s="510"/>
      <c r="H1277" s="510"/>
      <c r="I1277" s="510"/>
      <c r="J1277" s="510"/>
      <c r="K1277" s="510"/>
      <c r="L1277" s="511"/>
      <c r="M1277" s="512"/>
      <c r="N1277" s="513"/>
      <c r="O1277" s="513"/>
      <c r="P1277" s="513"/>
      <c r="Q1277" s="514"/>
      <c r="R1277" s="515"/>
      <c r="S1277" s="515"/>
      <c r="T1277" s="515"/>
      <c r="U1277" s="515"/>
      <c r="V1277" s="515"/>
      <c r="W1277" s="418"/>
      <c r="X1277" s="419"/>
      <c r="Y1277" s="421"/>
      <c r="Z1277" s="158" t="str">
        <f>IFERROR(VLOOKUP(Y1277,【参考】数式用!$A$3:$B$58, 2, FALSE), "")</f>
        <v/>
      </c>
      <c r="AA1277" s="159"/>
      <c r="AC1277" s="129" t="e">
        <f>VLOOKUP(Y1277,【参考】数式用!$A$3:$O$58,15,FALSE)</f>
        <v>#N/A</v>
      </c>
    </row>
    <row r="1278" spans="1:29" ht="33.950000000000003" customHeight="1">
      <c r="A1278" s="133"/>
      <c r="B1278" s="486">
        <f t="shared" si="19"/>
        <v>1234</v>
      </c>
      <c r="C1278" s="509"/>
      <c r="D1278" s="510"/>
      <c r="E1278" s="510"/>
      <c r="F1278" s="510"/>
      <c r="G1278" s="510"/>
      <c r="H1278" s="510"/>
      <c r="I1278" s="510"/>
      <c r="J1278" s="510"/>
      <c r="K1278" s="510"/>
      <c r="L1278" s="511"/>
      <c r="M1278" s="512"/>
      <c r="N1278" s="513"/>
      <c r="O1278" s="513"/>
      <c r="P1278" s="513"/>
      <c r="Q1278" s="514"/>
      <c r="R1278" s="515"/>
      <c r="S1278" s="515"/>
      <c r="T1278" s="515"/>
      <c r="U1278" s="515"/>
      <c r="V1278" s="515"/>
      <c r="W1278" s="418"/>
      <c r="X1278" s="419"/>
      <c r="Y1278" s="421"/>
      <c r="Z1278" s="158" t="str">
        <f>IFERROR(VLOOKUP(Y1278,【参考】数式用!$A$3:$B$58, 2, FALSE), "")</f>
        <v/>
      </c>
      <c r="AA1278" s="159"/>
      <c r="AC1278" s="129" t="e">
        <f>VLOOKUP(Y1278,【参考】数式用!$A$3:$O$58,15,FALSE)</f>
        <v>#N/A</v>
      </c>
    </row>
    <row r="1279" spans="1:29" ht="33.950000000000003" customHeight="1">
      <c r="A1279" s="133"/>
      <c r="B1279" s="486">
        <f t="shared" si="19"/>
        <v>1235</v>
      </c>
      <c r="C1279" s="509"/>
      <c r="D1279" s="510"/>
      <c r="E1279" s="510"/>
      <c r="F1279" s="510"/>
      <c r="G1279" s="510"/>
      <c r="H1279" s="510"/>
      <c r="I1279" s="510"/>
      <c r="J1279" s="510"/>
      <c r="K1279" s="510"/>
      <c r="L1279" s="511"/>
      <c r="M1279" s="512"/>
      <c r="N1279" s="513"/>
      <c r="O1279" s="513"/>
      <c r="P1279" s="513"/>
      <c r="Q1279" s="514"/>
      <c r="R1279" s="515"/>
      <c r="S1279" s="515"/>
      <c r="T1279" s="515"/>
      <c r="U1279" s="515"/>
      <c r="V1279" s="515"/>
      <c r="W1279" s="418"/>
      <c r="X1279" s="419"/>
      <c r="Y1279" s="421"/>
      <c r="Z1279" s="158" t="str">
        <f>IFERROR(VLOOKUP(Y1279,【参考】数式用!$A$3:$B$58, 2, FALSE), "")</f>
        <v/>
      </c>
      <c r="AA1279" s="159"/>
      <c r="AC1279" s="129" t="e">
        <f>VLOOKUP(Y1279,【参考】数式用!$A$3:$O$58,15,FALSE)</f>
        <v>#N/A</v>
      </c>
    </row>
    <row r="1280" spans="1:29" ht="33.950000000000003" customHeight="1">
      <c r="A1280" s="133"/>
      <c r="B1280" s="486">
        <f t="shared" si="19"/>
        <v>1236</v>
      </c>
      <c r="C1280" s="509"/>
      <c r="D1280" s="510"/>
      <c r="E1280" s="510"/>
      <c r="F1280" s="510"/>
      <c r="G1280" s="510"/>
      <c r="H1280" s="510"/>
      <c r="I1280" s="510"/>
      <c r="J1280" s="510"/>
      <c r="K1280" s="510"/>
      <c r="L1280" s="511"/>
      <c r="M1280" s="512"/>
      <c r="N1280" s="513"/>
      <c r="O1280" s="513"/>
      <c r="P1280" s="513"/>
      <c r="Q1280" s="514"/>
      <c r="R1280" s="515"/>
      <c r="S1280" s="515"/>
      <c r="T1280" s="515"/>
      <c r="U1280" s="515"/>
      <c r="V1280" s="515"/>
      <c r="W1280" s="418"/>
      <c r="X1280" s="419"/>
      <c r="Y1280" s="421"/>
      <c r="Z1280" s="158" t="str">
        <f>IFERROR(VLOOKUP(Y1280,【参考】数式用!$A$3:$B$58, 2, FALSE), "")</f>
        <v/>
      </c>
      <c r="AA1280" s="159"/>
      <c r="AC1280" s="129" t="e">
        <f>VLOOKUP(Y1280,【参考】数式用!$A$3:$O$58,15,FALSE)</f>
        <v>#N/A</v>
      </c>
    </row>
    <row r="1281" spans="1:29" ht="33.950000000000003" customHeight="1">
      <c r="A1281" s="133"/>
      <c r="B1281" s="486">
        <f t="shared" si="19"/>
        <v>1237</v>
      </c>
      <c r="C1281" s="509"/>
      <c r="D1281" s="510"/>
      <c r="E1281" s="510"/>
      <c r="F1281" s="510"/>
      <c r="G1281" s="510"/>
      <c r="H1281" s="510"/>
      <c r="I1281" s="510"/>
      <c r="J1281" s="510"/>
      <c r="K1281" s="510"/>
      <c r="L1281" s="511"/>
      <c r="M1281" s="512"/>
      <c r="N1281" s="513"/>
      <c r="O1281" s="513"/>
      <c r="P1281" s="513"/>
      <c r="Q1281" s="514"/>
      <c r="R1281" s="515"/>
      <c r="S1281" s="515"/>
      <c r="T1281" s="515"/>
      <c r="U1281" s="515"/>
      <c r="V1281" s="515"/>
      <c r="W1281" s="418"/>
      <c r="X1281" s="419"/>
      <c r="Y1281" s="421"/>
      <c r="Z1281" s="158" t="str">
        <f>IFERROR(VLOOKUP(Y1281,【参考】数式用!$A$3:$B$58, 2, FALSE), "")</f>
        <v/>
      </c>
      <c r="AA1281" s="159"/>
      <c r="AC1281" s="129" t="e">
        <f>VLOOKUP(Y1281,【参考】数式用!$A$3:$O$58,15,FALSE)</f>
        <v>#N/A</v>
      </c>
    </row>
    <row r="1282" spans="1:29" ht="33.950000000000003" customHeight="1">
      <c r="A1282" s="133"/>
      <c r="B1282" s="486">
        <f t="shared" si="19"/>
        <v>1238</v>
      </c>
      <c r="C1282" s="509"/>
      <c r="D1282" s="510"/>
      <c r="E1282" s="510"/>
      <c r="F1282" s="510"/>
      <c r="G1282" s="510"/>
      <c r="H1282" s="510"/>
      <c r="I1282" s="510"/>
      <c r="J1282" s="510"/>
      <c r="K1282" s="510"/>
      <c r="L1282" s="511"/>
      <c r="M1282" s="512"/>
      <c r="N1282" s="513"/>
      <c r="O1282" s="513"/>
      <c r="P1282" s="513"/>
      <c r="Q1282" s="514"/>
      <c r="R1282" s="515"/>
      <c r="S1282" s="515"/>
      <c r="T1282" s="515"/>
      <c r="U1282" s="515"/>
      <c r="V1282" s="515"/>
      <c r="W1282" s="418"/>
      <c r="X1282" s="419"/>
      <c r="Y1282" s="421"/>
      <c r="Z1282" s="158" t="str">
        <f>IFERROR(VLOOKUP(Y1282,【参考】数式用!$A$3:$B$58, 2, FALSE), "")</f>
        <v/>
      </c>
      <c r="AA1282" s="159"/>
      <c r="AC1282" s="129" t="e">
        <f>VLOOKUP(Y1282,【参考】数式用!$A$3:$O$58,15,FALSE)</f>
        <v>#N/A</v>
      </c>
    </row>
    <row r="1283" spans="1:29" ht="33.950000000000003" customHeight="1">
      <c r="A1283" s="133"/>
      <c r="B1283" s="486">
        <f t="shared" si="19"/>
        <v>1239</v>
      </c>
      <c r="C1283" s="509"/>
      <c r="D1283" s="510"/>
      <c r="E1283" s="510"/>
      <c r="F1283" s="510"/>
      <c r="G1283" s="510"/>
      <c r="H1283" s="510"/>
      <c r="I1283" s="510"/>
      <c r="J1283" s="510"/>
      <c r="K1283" s="510"/>
      <c r="L1283" s="511"/>
      <c r="M1283" s="512"/>
      <c r="N1283" s="513"/>
      <c r="O1283" s="513"/>
      <c r="P1283" s="513"/>
      <c r="Q1283" s="514"/>
      <c r="R1283" s="515"/>
      <c r="S1283" s="515"/>
      <c r="T1283" s="515"/>
      <c r="U1283" s="515"/>
      <c r="V1283" s="515"/>
      <c r="W1283" s="418"/>
      <c r="X1283" s="419"/>
      <c r="Y1283" s="421"/>
      <c r="Z1283" s="158" t="str">
        <f>IFERROR(VLOOKUP(Y1283,【参考】数式用!$A$3:$B$58, 2, FALSE), "")</f>
        <v/>
      </c>
      <c r="AA1283" s="159"/>
      <c r="AC1283" s="129" t="e">
        <f>VLOOKUP(Y1283,【参考】数式用!$A$3:$O$58,15,FALSE)</f>
        <v>#N/A</v>
      </c>
    </row>
    <row r="1284" spans="1:29" ht="33.950000000000003" customHeight="1">
      <c r="A1284" s="133"/>
      <c r="B1284" s="486">
        <f t="shared" si="19"/>
        <v>1240</v>
      </c>
      <c r="C1284" s="509"/>
      <c r="D1284" s="510"/>
      <c r="E1284" s="510"/>
      <c r="F1284" s="510"/>
      <c r="G1284" s="510"/>
      <c r="H1284" s="510"/>
      <c r="I1284" s="510"/>
      <c r="J1284" s="510"/>
      <c r="K1284" s="510"/>
      <c r="L1284" s="511"/>
      <c r="M1284" s="512"/>
      <c r="N1284" s="513"/>
      <c r="O1284" s="513"/>
      <c r="P1284" s="513"/>
      <c r="Q1284" s="514"/>
      <c r="R1284" s="515"/>
      <c r="S1284" s="515"/>
      <c r="T1284" s="515"/>
      <c r="U1284" s="515"/>
      <c r="V1284" s="515"/>
      <c r="W1284" s="418"/>
      <c r="X1284" s="419"/>
      <c r="Y1284" s="421"/>
      <c r="Z1284" s="158" t="str">
        <f>IFERROR(VLOOKUP(Y1284,【参考】数式用!$A$3:$B$58, 2, FALSE), "")</f>
        <v/>
      </c>
      <c r="AA1284" s="159"/>
      <c r="AC1284" s="129" t="e">
        <f>VLOOKUP(Y1284,【参考】数式用!$A$3:$O$58,15,FALSE)</f>
        <v>#N/A</v>
      </c>
    </row>
    <row r="1285" spans="1:29" ht="33.950000000000003" customHeight="1">
      <c r="A1285" s="133"/>
      <c r="B1285" s="486">
        <f t="shared" si="19"/>
        <v>1241</v>
      </c>
      <c r="C1285" s="509"/>
      <c r="D1285" s="510"/>
      <c r="E1285" s="510"/>
      <c r="F1285" s="510"/>
      <c r="G1285" s="510"/>
      <c r="H1285" s="510"/>
      <c r="I1285" s="510"/>
      <c r="J1285" s="510"/>
      <c r="K1285" s="510"/>
      <c r="L1285" s="511"/>
      <c r="M1285" s="512"/>
      <c r="N1285" s="513"/>
      <c r="O1285" s="513"/>
      <c r="P1285" s="513"/>
      <c r="Q1285" s="514"/>
      <c r="R1285" s="515"/>
      <c r="S1285" s="515"/>
      <c r="T1285" s="515"/>
      <c r="U1285" s="515"/>
      <c r="V1285" s="515"/>
      <c r="W1285" s="418"/>
      <c r="X1285" s="419"/>
      <c r="Y1285" s="421"/>
      <c r="Z1285" s="158" t="str">
        <f>IFERROR(VLOOKUP(Y1285,【参考】数式用!$A$3:$B$58, 2, FALSE), "")</f>
        <v/>
      </c>
      <c r="AA1285" s="159"/>
      <c r="AC1285" s="129" t="e">
        <f>VLOOKUP(Y1285,【参考】数式用!$A$3:$O$58,15,FALSE)</f>
        <v>#N/A</v>
      </c>
    </row>
    <row r="1286" spans="1:29" ht="33.950000000000003" customHeight="1">
      <c r="A1286" s="133"/>
      <c r="B1286" s="486">
        <f t="shared" si="19"/>
        <v>1242</v>
      </c>
      <c r="C1286" s="509"/>
      <c r="D1286" s="510"/>
      <c r="E1286" s="510"/>
      <c r="F1286" s="510"/>
      <c r="G1286" s="510"/>
      <c r="H1286" s="510"/>
      <c r="I1286" s="510"/>
      <c r="J1286" s="510"/>
      <c r="K1286" s="510"/>
      <c r="L1286" s="511"/>
      <c r="M1286" s="512"/>
      <c r="N1286" s="513"/>
      <c r="O1286" s="513"/>
      <c r="P1286" s="513"/>
      <c r="Q1286" s="514"/>
      <c r="R1286" s="515"/>
      <c r="S1286" s="515"/>
      <c r="T1286" s="515"/>
      <c r="U1286" s="515"/>
      <c r="V1286" s="515"/>
      <c r="W1286" s="418"/>
      <c r="X1286" s="419"/>
      <c r="Y1286" s="421"/>
      <c r="Z1286" s="158" t="str">
        <f>IFERROR(VLOOKUP(Y1286,【参考】数式用!$A$3:$B$58, 2, FALSE), "")</f>
        <v/>
      </c>
      <c r="AA1286" s="159"/>
      <c r="AC1286" s="129" t="e">
        <f>VLOOKUP(Y1286,【参考】数式用!$A$3:$O$58,15,FALSE)</f>
        <v>#N/A</v>
      </c>
    </row>
    <row r="1287" spans="1:29" ht="33.950000000000003" customHeight="1">
      <c r="A1287" s="133"/>
      <c r="B1287" s="486">
        <f t="shared" si="19"/>
        <v>1243</v>
      </c>
      <c r="C1287" s="509"/>
      <c r="D1287" s="510"/>
      <c r="E1287" s="510"/>
      <c r="F1287" s="510"/>
      <c r="G1287" s="510"/>
      <c r="H1287" s="510"/>
      <c r="I1287" s="510"/>
      <c r="J1287" s="510"/>
      <c r="K1287" s="510"/>
      <c r="L1287" s="511"/>
      <c r="M1287" s="512"/>
      <c r="N1287" s="513"/>
      <c r="O1287" s="513"/>
      <c r="P1287" s="513"/>
      <c r="Q1287" s="514"/>
      <c r="R1287" s="515"/>
      <c r="S1287" s="515"/>
      <c r="T1287" s="515"/>
      <c r="U1287" s="515"/>
      <c r="V1287" s="515"/>
      <c r="W1287" s="418"/>
      <c r="X1287" s="419"/>
      <c r="Y1287" s="421"/>
      <c r="Z1287" s="158" t="str">
        <f>IFERROR(VLOOKUP(Y1287,【参考】数式用!$A$3:$B$58, 2, FALSE), "")</f>
        <v/>
      </c>
      <c r="AA1287" s="159"/>
      <c r="AC1287" s="129" t="e">
        <f>VLOOKUP(Y1287,【参考】数式用!$A$3:$O$58,15,FALSE)</f>
        <v>#N/A</v>
      </c>
    </row>
    <row r="1288" spans="1:29" ht="33.950000000000003" customHeight="1">
      <c r="A1288" s="133"/>
      <c r="B1288" s="486">
        <f t="shared" si="19"/>
        <v>1244</v>
      </c>
      <c r="C1288" s="509"/>
      <c r="D1288" s="510"/>
      <c r="E1288" s="510"/>
      <c r="F1288" s="510"/>
      <c r="G1288" s="510"/>
      <c r="H1288" s="510"/>
      <c r="I1288" s="510"/>
      <c r="J1288" s="510"/>
      <c r="K1288" s="510"/>
      <c r="L1288" s="511"/>
      <c r="M1288" s="512"/>
      <c r="N1288" s="513"/>
      <c r="O1288" s="513"/>
      <c r="P1288" s="513"/>
      <c r="Q1288" s="514"/>
      <c r="R1288" s="515"/>
      <c r="S1288" s="515"/>
      <c r="T1288" s="515"/>
      <c r="U1288" s="515"/>
      <c r="V1288" s="515"/>
      <c r="W1288" s="418"/>
      <c r="X1288" s="419"/>
      <c r="Y1288" s="421"/>
      <c r="Z1288" s="158" t="str">
        <f>IFERROR(VLOOKUP(Y1288,【参考】数式用!$A$3:$B$58, 2, FALSE), "")</f>
        <v/>
      </c>
      <c r="AA1288" s="159"/>
      <c r="AC1288" s="129" t="e">
        <f>VLOOKUP(Y1288,【参考】数式用!$A$3:$O$58,15,FALSE)</f>
        <v>#N/A</v>
      </c>
    </row>
    <row r="1289" spans="1:29" ht="33.950000000000003" customHeight="1">
      <c r="A1289" s="133"/>
      <c r="B1289" s="486">
        <f t="shared" si="19"/>
        <v>1245</v>
      </c>
      <c r="C1289" s="509"/>
      <c r="D1289" s="510"/>
      <c r="E1289" s="510"/>
      <c r="F1289" s="510"/>
      <c r="G1289" s="510"/>
      <c r="H1289" s="510"/>
      <c r="I1289" s="510"/>
      <c r="J1289" s="510"/>
      <c r="K1289" s="510"/>
      <c r="L1289" s="511"/>
      <c r="M1289" s="512"/>
      <c r="N1289" s="513"/>
      <c r="O1289" s="513"/>
      <c r="P1289" s="513"/>
      <c r="Q1289" s="514"/>
      <c r="R1289" s="515"/>
      <c r="S1289" s="515"/>
      <c r="T1289" s="515"/>
      <c r="U1289" s="515"/>
      <c r="V1289" s="515"/>
      <c r="W1289" s="418"/>
      <c r="X1289" s="419"/>
      <c r="Y1289" s="421"/>
      <c r="Z1289" s="158" t="str">
        <f>IFERROR(VLOOKUP(Y1289,【参考】数式用!$A$3:$B$58, 2, FALSE), "")</f>
        <v/>
      </c>
      <c r="AA1289" s="159"/>
      <c r="AC1289" s="129" t="e">
        <f>VLOOKUP(Y1289,【参考】数式用!$A$3:$O$58,15,FALSE)</f>
        <v>#N/A</v>
      </c>
    </row>
    <row r="1290" spans="1:29" ht="33.950000000000003" customHeight="1">
      <c r="A1290" s="133"/>
      <c r="B1290" s="486">
        <f t="shared" si="19"/>
        <v>1246</v>
      </c>
      <c r="C1290" s="509"/>
      <c r="D1290" s="510"/>
      <c r="E1290" s="510"/>
      <c r="F1290" s="510"/>
      <c r="G1290" s="510"/>
      <c r="H1290" s="510"/>
      <c r="I1290" s="510"/>
      <c r="J1290" s="510"/>
      <c r="K1290" s="510"/>
      <c r="L1290" s="511"/>
      <c r="M1290" s="512"/>
      <c r="N1290" s="513"/>
      <c r="O1290" s="513"/>
      <c r="P1290" s="513"/>
      <c r="Q1290" s="514"/>
      <c r="R1290" s="515"/>
      <c r="S1290" s="515"/>
      <c r="T1290" s="515"/>
      <c r="U1290" s="515"/>
      <c r="V1290" s="515"/>
      <c r="W1290" s="418"/>
      <c r="X1290" s="419"/>
      <c r="Y1290" s="421"/>
      <c r="Z1290" s="158" t="str">
        <f>IFERROR(VLOOKUP(Y1290,【参考】数式用!$A$3:$B$58, 2, FALSE), "")</f>
        <v/>
      </c>
      <c r="AA1290" s="159"/>
      <c r="AC1290" s="129" t="e">
        <f>VLOOKUP(Y1290,【参考】数式用!$A$3:$O$58,15,FALSE)</f>
        <v>#N/A</v>
      </c>
    </row>
    <row r="1291" spans="1:29" ht="33.950000000000003" customHeight="1">
      <c r="A1291" s="133"/>
      <c r="B1291" s="486">
        <f t="shared" si="19"/>
        <v>1247</v>
      </c>
      <c r="C1291" s="509"/>
      <c r="D1291" s="510"/>
      <c r="E1291" s="510"/>
      <c r="F1291" s="510"/>
      <c r="G1291" s="510"/>
      <c r="H1291" s="510"/>
      <c r="I1291" s="510"/>
      <c r="J1291" s="510"/>
      <c r="K1291" s="510"/>
      <c r="L1291" s="511"/>
      <c r="M1291" s="512"/>
      <c r="N1291" s="513"/>
      <c r="O1291" s="513"/>
      <c r="P1291" s="513"/>
      <c r="Q1291" s="514"/>
      <c r="R1291" s="515"/>
      <c r="S1291" s="515"/>
      <c r="T1291" s="515"/>
      <c r="U1291" s="515"/>
      <c r="V1291" s="515"/>
      <c r="W1291" s="418"/>
      <c r="X1291" s="419"/>
      <c r="Y1291" s="421"/>
      <c r="Z1291" s="158" t="str">
        <f>IFERROR(VLOOKUP(Y1291,【参考】数式用!$A$3:$B$58, 2, FALSE), "")</f>
        <v/>
      </c>
      <c r="AA1291" s="159"/>
      <c r="AC1291" s="129" t="e">
        <f>VLOOKUP(Y1291,【参考】数式用!$A$3:$O$58,15,FALSE)</f>
        <v>#N/A</v>
      </c>
    </row>
    <row r="1292" spans="1:29" ht="33.950000000000003" customHeight="1">
      <c r="A1292" s="133"/>
      <c r="B1292" s="486">
        <f t="shared" si="19"/>
        <v>1248</v>
      </c>
      <c r="C1292" s="509"/>
      <c r="D1292" s="510"/>
      <c r="E1292" s="510"/>
      <c r="F1292" s="510"/>
      <c r="G1292" s="510"/>
      <c r="H1292" s="510"/>
      <c r="I1292" s="510"/>
      <c r="J1292" s="510"/>
      <c r="K1292" s="510"/>
      <c r="L1292" s="511"/>
      <c r="M1292" s="512"/>
      <c r="N1292" s="513"/>
      <c r="O1292" s="513"/>
      <c r="P1292" s="513"/>
      <c r="Q1292" s="514"/>
      <c r="R1292" s="515"/>
      <c r="S1292" s="515"/>
      <c r="T1292" s="515"/>
      <c r="U1292" s="515"/>
      <c r="V1292" s="515"/>
      <c r="W1292" s="418"/>
      <c r="X1292" s="419"/>
      <c r="Y1292" s="421"/>
      <c r="Z1292" s="158" t="str">
        <f>IFERROR(VLOOKUP(Y1292,【参考】数式用!$A$3:$B$58, 2, FALSE), "")</f>
        <v/>
      </c>
      <c r="AA1292" s="159"/>
      <c r="AC1292" s="129" t="e">
        <f>VLOOKUP(Y1292,【参考】数式用!$A$3:$O$58,15,FALSE)</f>
        <v>#N/A</v>
      </c>
    </row>
    <row r="1293" spans="1:29" ht="33.950000000000003" customHeight="1">
      <c r="A1293" s="133"/>
      <c r="B1293" s="486">
        <f t="shared" si="19"/>
        <v>1249</v>
      </c>
      <c r="C1293" s="509"/>
      <c r="D1293" s="510"/>
      <c r="E1293" s="510"/>
      <c r="F1293" s="510"/>
      <c r="G1293" s="510"/>
      <c r="H1293" s="510"/>
      <c r="I1293" s="510"/>
      <c r="J1293" s="510"/>
      <c r="K1293" s="510"/>
      <c r="L1293" s="511"/>
      <c r="M1293" s="512"/>
      <c r="N1293" s="513"/>
      <c r="O1293" s="513"/>
      <c r="P1293" s="513"/>
      <c r="Q1293" s="514"/>
      <c r="R1293" s="515"/>
      <c r="S1293" s="515"/>
      <c r="T1293" s="515"/>
      <c r="U1293" s="515"/>
      <c r="V1293" s="515"/>
      <c r="W1293" s="418"/>
      <c r="X1293" s="419"/>
      <c r="Y1293" s="421"/>
      <c r="Z1293" s="158" t="str">
        <f>IFERROR(VLOOKUP(Y1293,【参考】数式用!$A$3:$B$58, 2, FALSE), "")</f>
        <v/>
      </c>
      <c r="AA1293" s="159"/>
      <c r="AC1293" s="129" t="e">
        <f>VLOOKUP(Y1293,【参考】数式用!$A$3:$O$58,15,FALSE)</f>
        <v>#N/A</v>
      </c>
    </row>
    <row r="1294" spans="1:29" ht="33.950000000000003" customHeight="1">
      <c r="A1294" s="133"/>
      <c r="B1294" s="486">
        <f t="shared" si="19"/>
        <v>1250</v>
      </c>
      <c r="C1294" s="509"/>
      <c r="D1294" s="510"/>
      <c r="E1294" s="510"/>
      <c r="F1294" s="510"/>
      <c r="G1294" s="510"/>
      <c r="H1294" s="510"/>
      <c r="I1294" s="510"/>
      <c r="J1294" s="510"/>
      <c r="K1294" s="510"/>
      <c r="L1294" s="511"/>
      <c r="M1294" s="512"/>
      <c r="N1294" s="513"/>
      <c r="O1294" s="513"/>
      <c r="P1294" s="513"/>
      <c r="Q1294" s="514"/>
      <c r="R1294" s="515"/>
      <c r="S1294" s="515"/>
      <c r="T1294" s="515"/>
      <c r="U1294" s="515"/>
      <c r="V1294" s="515"/>
      <c r="W1294" s="418"/>
      <c r="X1294" s="419"/>
      <c r="Y1294" s="421"/>
      <c r="Z1294" s="158" t="str">
        <f>IFERROR(VLOOKUP(Y1294,【参考】数式用!$A$3:$B$58, 2, FALSE), "")</f>
        <v/>
      </c>
      <c r="AA1294" s="159"/>
      <c r="AC1294" s="129" t="e">
        <f>VLOOKUP(Y1294,【参考】数式用!$A$3:$O$58,15,FALSE)</f>
        <v>#N/A</v>
      </c>
    </row>
    <row r="1295" spans="1:29" ht="33.950000000000003" customHeight="1">
      <c r="A1295" s="133"/>
      <c r="B1295" s="486">
        <f t="shared" si="19"/>
        <v>1251</v>
      </c>
      <c r="C1295" s="509"/>
      <c r="D1295" s="510"/>
      <c r="E1295" s="510"/>
      <c r="F1295" s="510"/>
      <c r="G1295" s="510"/>
      <c r="H1295" s="510"/>
      <c r="I1295" s="510"/>
      <c r="J1295" s="510"/>
      <c r="K1295" s="510"/>
      <c r="L1295" s="511"/>
      <c r="M1295" s="512"/>
      <c r="N1295" s="513"/>
      <c r="O1295" s="513"/>
      <c r="P1295" s="513"/>
      <c r="Q1295" s="514"/>
      <c r="R1295" s="515"/>
      <c r="S1295" s="515"/>
      <c r="T1295" s="515"/>
      <c r="U1295" s="515"/>
      <c r="V1295" s="515"/>
      <c r="W1295" s="418"/>
      <c r="X1295" s="419"/>
      <c r="Y1295" s="421"/>
      <c r="Z1295" s="158" t="str">
        <f>IFERROR(VLOOKUP(Y1295,【参考】数式用!$A$3:$B$58, 2, FALSE), "")</f>
        <v/>
      </c>
      <c r="AA1295" s="159"/>
      <c r="AC1295" s="129" t="e">
        <f>VLOOKUP(Y1295,【参考】数式用!$A$3:$O$58,15,FALSE)</f>
        <v>#N/A</v>
      </c>
    </row>
    <row r="1296" spans="1:29" ht="33.950000000000003" customHeight="1">
      <c r="A1296" s="133"/>
      <c r="B1296" s="486">
        <f t="shared" si="19"/>
        <v>1252</v>
      </c>
      <c r="C1296" s="509"/>
      <c r="D1296" s="510"/>
      <c r="E1296" s="510"/>
      <c r="F1296" s="510"/>
      <c r="G1296" s="510"/>
      <c r="H1296" s="510"/>
      <c r="I1296" s="510"/>
      <c r="J1296" s="510"/>
      <c r="K1296" s="510"/>
      <c r="L1296" s="511"/>
      <c r="M1296" s="512"/>
      <c r="N1296" s="513"/>
      <c r="O1296" s="513"/>
      <c r="P1296" s="513"/>
      <c r="Q1296" s="514"/>
      <c r="R1296" s="515"/>
      <c r="S1296" s="515"/>
      <c r="T1296" s="515"/>
      <c r="U1296" s="515"/>
      <c r="V1296" s="515"/>
      <c r="W1296" s="418"/>
      <c r="X1296" s="419"/>
      <c r="Y1296" s="421"/>
      <c r="Z1296" s="158" t="str">
        <f>IFERROR(VLOOKUP(Y1296,【参考】数式用!$A$3:$B$58, 2, FALSE), "")</f>
        <v/>
      </c>
      <c r="AA1296" s="159"/>
      <c r="AC1296" s="129" t="e">
        <f>VLOOKUP(Y1296,【参考】数式用!$A$3:$O$58,15,FALSE)</f>
        <v>#N/A</v>
      </c>
    </row>
    <row r="1297" spans="1:29" ht="33.950000000000003" customHeight="1">
      <c r="A1297" s="133"/>
      <c r="B1297" s="486">
        <f t="shared" si="19"/>
        <v>1253</v>
      </c>
      <c r="C1297" s="509"/>
      <c r="D1297" s="510"/>
      <c r="E1297" s="510"/>
      <c r="F1297" s="510"/>
      <c r="G1297" s="510"/>
      <c r="H1297" s="510"/>
      <c r="I1297" s="510"/>
      <c r="J1297" s="510"/>
      <c r="K1297" s="510"/>
      <c r="L1297" s="511"/>
      <c r="M1297" s="512"/>
      <c r="N1297" s="513"/>
      <c r="O1297" s="513"/>
      <c r="P1297" s="513"/>
      <c r="Q1297" s="514"/>
      <c r="R1297" s="515"/>
      <c r="S1297" s="515"/>
      <c r="T1297" s="515"/>
      <c r="U1297" s="515"/>
      <c r="V1297" s="515"/>
      <c r="W1297" s="418"/>
      <c r="X1297" s="419"/>
      <c r="Y1297" s="421"/>
      <c r="Z1297" s="158" t="str">
        <f>IFERROR(VLOOKUP(Y1297,【参考】数式用!$A$3:$B$58, 2, FALSE), "")</f>
        <v/>
      </c>
      <c r="AA1297" s="159"/>
      <c r="AC1297" s="129" t="e">
        <f>VLOOKUP(Y1297,【参考】数式用!$A$3:$O$58,15,FALSE)</f>
        <v>#N/A</v>
      </c>
    </row>
    <row r="1298" spans="1:29" ht="33.950000000000003" customHeight="1">
      <c r="A1298" s="133"/>
      <c r="B1298" s="486">
        <f t="shared" si="19"/>
        <v>1254</v>
      </c>
      <c r="C1298" s="509"/>
      <c r="D1298" s="510"/>
      <c r="E1298" s="510"/>
      <c r="F1298" s="510"/>
      <c r="G1298" s="510"/>
      <c r="H1298" s="510"/>
      <c r="I1298" s="510"/>
      <c r="J1298" s="510"/>
      <c r="K1298" s="510"/>
      <c r="L1298" s="511"/>
      <c r="M1298" s="512"/>
      <c r="N1298" s="513"/>
      <c r="O1298" s="513"/>
      <c r="P1298" s="513"/>
      <c r="Q1298" s="514"/>
      <c r="R1298" s="515"/>
      <c r="S1298" s="515"/>
      <c r="T1298" s="515"/>
      <c r="U1298" s="515"/>
      <c r="V1298" s="515"/>
      <c r="W1298" s="418"/>
      <c r="X1298" s="419"/>
      <c r="Y1298" s="421"/>
      <c r="Z1298" s="158" t="str">
        <f>IFERROR(VLOOKUP(Y1298,【参考】数式用!$A$3:$B$58, 2, FALSE), "")</f>
        <v/>
      </c>
      <c r="AA1298" s="159"/>
      <c r="AC1298" s="129" t="e">
        <f>VLOOKUP(Y1298,【参考】数式用!$A$3:$O$58,15,FALSE)</f>
        <v>#N/A</v>
      </c>
    </row>
    <row r="1299" spans="1:29" ht="33.950000000000003" customHeight="1">
      <c r="A1299" s="133"/>
      <c r="B1299" s="486">
        <f t="shared" si="19"/>
        <v>1255</v>
      </c>
      <c r="C1299" s="509"/>
      <c r="D1299" s="510"/>
      <c r="E1299" s="510"/>
      <c r="F1299" s="510"/>
      <c r="G1299" s="510"/>
      <c r="H1299" s="510"/>
      <c r="I1299" s="510"/>
      <c r="J1299" s="510"/>
      <c r="K1299" s="510"/>
      <c r="L1299" s="511"/>
      <c r="M1299" s="512"/>
      <c r="N1299" s="513"/>
      <c r="O1299" s="513"/>
      <c r="P1299" s="513"/>
      <c r="Q1299" s="514"/>
      <c r="R1299" s="515"/>
      <c r="S1299" s="515"/>
      <c r="T1299" s="515"/>
      <c r="U1299" s="515"/>
      <c r="V1299" s="515"/>
      <c r="W1299" s="418"/>
      <c r="X1299" s="419"/>
      <c r="Y1299" s="421"/>
      <c r="Z1299" s="158" t="str">
        <f>IFERROR(VLOOKUP(Y1299,【参考】数式用!$A$3:$B$58, 2, FALSE), "")</f>
        <v/>
      </c>
      <c r="AA1299" s="159"/>
      <c r="AC1299" s="129" t="e">
        <f>VLOOKUP(Y1299,【参考】数式用!$A$3:$O$58,15,FALSE)</f>
        <v>#N/A</v>
      </c>
    </row>
    <row r="1300" spans="1:29" ht="33.950000000000003" customHeight="1">
      <c r="A1300" s="133"/>
      <c r="B1300" s="486">
        <f t="shared" si="19"/>
        <v>1256</v>
      </c>
      <c r="C1300" s="509"/>
      <c r="D1300" s="510"/>
      <c r="E1300" s="510"/>
      <c r="F1300" s="510"/>
      <c r="G1300" s="510"/>
      <c r="H1300" s="510"/>
      <c r="I1300" s="510"/>
      <c r="J1300" s="510"/>
      <c r="K1300" s="510"/>
      <c r="L1300" s="511"/>
      <c r="M1300" s="512"/>
      <c r="N1300" s="513"/>
      <c r="O1300" s="513"/>
      <c r="P1300" s="513"/>
      <c r="Q1300" s="514"/>
      <c r="R1300" s="515"/>
      <c r="S1300" s="515"/>
      <c r="T1300" s="515"/>
      <c r="U1300" s="515"/>
      <c r="V1300" s="515"/>
      <c r="W1300" s="418"/>
      <c r="X1300" s="419"/>
      <c r="Y1300" s="421"/>
      <c r="Z1300" s="158" t="str">
        <f>IFERROR(VLOOKUP(Y1300,【参考】数式用!$A$3:$B$58, 2, FALSE), "")</f>
        <v/>
      </c>
      <c r="AA1300" s="159"/>
      <c r="AC1300" s="129" t="e">
        <f>VLOOKUP(Y1300,【参考】数式用!$A$3:$O$58,15,FALSE)</f>
        <v>#N/A</v>
      </c>
    </row>
    <row r="1301" spans="1:29" ht="33.950000000000003" customHeight="1">
      <c r="A1301" s="133"/>
      <c r="B1301" s="486">
        <f t="shared" si="19"/>
        <v>1257</v>
      </c>
      <c r="C1301" s="509"/>
      <c r="D1301" s="510"/>
      <c r="E1301" s="510"/>
      <c r="F1301" s="510"/>
      <c r="G1301" s="510"/>
      <c r="H1301" s="510"/>
      <c r="I1301" s="510"/>
      <c r="J1301" s="510"/>
      <c r="K1301" s="510"/>
      <c r="L1301" s="511"/>
      <c r="M1301" s="512"/>
      <c r="N1301" s="513"/>
      <c r="O1301" s="513"/>
      <c r="P1301" s="513"/>
      <c r="Q1301" s="514"/>
      <c r="R1301" s="515"/>
      <c r="S1301" s="515"/>
      <c r="T1301" s="515"/>
      <c r="U1301" s="515"/>
      <c r="V1301" s="515"/>
      <c r="W1301" s="418"/>
      <c r="X1301" s="419"/>
      <c r="Y1301" s="421"/>
      <c r="Z1301" s="158" t="str">
        <f>IFERROR(VLOOKUP(Y1301,【参考】数式用!$A$3:$B$58, 2, FALSE), "")</f>
        <v/>
      </c>
      <c r="AA1301" s="159"/>
      <c r="AC1301" s="129" t="e">
        <f>VLOOKUP(Y1301,【参考】数式用!$A$3:$O$58,15,FALSE)</f>
        <v>#N/A</v>
      </c>
    </row>
    <row r="1302" spans="1:29" ht="33.950000000000003" customHeight="1">
      <c r="A1302" s="133"/>
      <c r="B1302" s="486">
        <f t="shared" si="19"/>
        <v>1258</v>
      </c>
      <c r="C1302" s="509"/>
      <c r="D1302" s="510"/>
      <c r="E1302" s="510"/>
      <c r="F1302" s="510"/>
      <c r="G1302" s="510"/>
      <c r="H1302" s="510"/>
      <c r="I1302" s="510"/>
      <c r="J1302" s="510"/>
      <c r="K1302" s="510"/>
      <c r="L1302" s="511"/>
      <c r="M1302" s="512"/>
      <c r="N1302" s="513"/>
      <c r="O1302" s="513"/>
      <c r="P1302" s="513"/>
      <c r="Q1302" s="514"/>
      <c r="R1302" s="515"/>
      <c r="S1302" s="515"/>
      <c r="T1302" s="515"/>
      <c r="U1302" s="515"/>
      <c r="V1302" s="515"/>
      <c r="W1302" s="418"/>
      <c r="X1302" s="419"/>
      <c r="Y1302" s="421"/>
      <c r="Z1302" s="158" t="str">
        <f>IFERROR(VLOOKUP(Y1302,【参考】数式用!$A$3:$B$58, 2, FALSE), "")</f>
        <v/>
      </c>
      <c r="AA1302" s="159"/>
      <c r="AC1302" s="129" t="e">
        <f>VLOOKUP(Y1302,【参考】数式用!$A$3:$O$58,15,FALSE)</f>
        <v>#N/A</v>
      </c>
    </row>
    <row r="1303" spans="1:29" ht="33.950000000000003" customHeight="1">
      <c r="A1303" s="133"/>
      <c r="B1303" s="486">
        <f t="shared" si="19"/>
        <v>1259</v>
      </c>
      <c r="C1303" s="509"/>
      <c r="D1303" s="510"/>
      <c r="E1303" s="510"/>
      <c r="F1303" s="510"/>
      <c r="G1303" s="510"/>
      <c r="H1303" s="510"/>
      <c r="I1303" s="510"/>
      <c r="J1303" s="510"/>
      <c r="K1303" s="510"/>
      <c r="L1303" s="511"/>
      <c r="M1303" s="512"/>
      <c r="N1303" s="513"/>
      <c r="O1303" s="513"/>
      <c r="P1303" s="513"/>
      <c r="Q1303" s="514"/>
      <c r="R1303" s="515"/>
      <c r="S1303" s="515"/>
      <c r="T1303" s="515"/>
      <c r="U1303" s="515"/>
      <c r="V1303" s="515"/>
      <c r="W1303" s="418"/>
      <c r="X1303" s="419"/>
      <c r="Y1303" s="421"/>
      <c r="Z1303" s="158" t="str">
        <f>IFERROR(VLOOKUP(Y1303,【参考】数式用!$A$3:$B$58, 2, FALSE), "")</f>
        <v/>
      </c>
      <c r="AA1303" s="159"/>
      <c r="AC1303" s="129" t="e">
        <f>VLOOKUP(Y1303,【参考】数式用!$A$3:$O$58,15,FALSE)</f>
        <v>#N/A</v>
      </c>
    </row>
    <row r="1304" spans="1:29" ht="33.950000000000003" customHeight="1">
      <c r="A1304" s="133"/>
      <c r="B1304" s="486">
        <f t="shared" si="19"/>
        <v>1260</v>
      </c>
      <c r="C1304" s="509"/>
      <c r="D1304" s="510"/>
      <c r="E1304" s="510"/>
      <c r="F1304" s="510"/>
      <c r="G1304" s="510"/>
      <c r="H1304" s="510"/>
      <c r="I1304" s="510"/>
      <c r="J1304" s="510"/>
      <c r="K1304" s="510"/>
      <c r="L1304" s="511"/>
      <c r="M1304" s="512"/>
      <c r="N1304" s="513"/>
      <c r="O1304" s="513"/>
      <c r="P1304" s="513"/>
      <c r="Q1304" s="514"/>
      <c r="R1304" s="515"/>
      <c r="S1304" s="515"/>
      <c r="T1304" s="515"/>
      <c r="U1304" s="515"/>
      <c r="V1304" s="515"/>
      <c r="W1304" s="418"/>
      <c r="X1304" s="419"/>
      <c r="Y1304" s="421"/>
      <c r="Z1304" s="158" t="str">
        <f>IFERROR(VLOOKUP(Y1304,【参考】数式用!$A$3:$B$58, 2, FALSE), "")</f>
        <v/>
      </c>
      <c r="AA1304" s="159"/>
      <c r="AC1304" s="129" t="e">
        <f>VLOOKUP(Y1304,【参考】数式用!$A$3:$O$58,15,FALSE)</f>
        <v>#N/A</v>
      </c>
    </row>
    <row r="1305" spans="1:29" ht="33.950000000000003" customHeight="1">
      <c r="A1305" s="133"/>
      <c r="B1305" s="486">
        <f t="shared" si="19"/>
        <v>1261</v>
      </c>
      <c r="C1305" s="509"/>
      <c r="D1305" s="510"/>
      <c r="E1305" s="510"/>
      <c r="F1305" s="510"/>
      <c r="G1305" s="510"/>
      <c r="H1305" s="510"/>
      <c r="I1305" s="510"/>
      <c r="J1305" s="510"/>
      <c r="K1305" s="510"/>
      <c r="L1305" s="511"/>
      <c r="M1305" s="512"/>
      <c r="N1305" s="513"/>
      <c r="O1305" s="513"/>
      <c r="P1305" s="513"/>
      <c r="Q1305" s="514"/>
      <c r="R1305" s="515"/>
      <c r="S1305" s="515"/>
      <c r="T1305" s="515"/>
      <c r="U1305" s="515"/>
      <c r="V1305" s="515"/>
      <c r="W1305" s="418"/>
      <c r="X1305" s="419"/>
      <c r="Y1305" s="421"/>
      <c r="Z1305" s="158" t="str">
        <f>IFERROR(VLOOKUP(Y1305,【参考】数式用!$A$3:$B$58, 2, FALSE), "")</f>
        <v/>
      </c>
      <c r="AA1305" s="159"/>
      <c r="AC1305" s="129" t="e">
        <f>VLOOKUP(Y1305,【参考】数式用!$A$3:$O$58,15,FALSE)</f>
        <v>#N/A</v>
      </c>
    </row>
    <row r="1306" spans="1:29" ht="33.950000000000003" customHeight="1">
      <c r="A1306" s="133"/>
      <c r="B1306" s="486">
        <f t="shared" si="19"/>
        <v>1262</v>
      </c>
      <c r="C1306" s="509"/>
      <c r="D1306" s="510"/>
      <c r="E1306" s="510"/>
      <c r="F1306" s="510"/>
      <c r="G1306" s="510"/>
      <c r="H1306" s="510"/>
      <c r="I1306" s="510"/>
      <c r="J1306" s="510"/>
      <c r="K1306" s="510"/>
      <c r="L1306" s="511"/>
      <c r="M1306" s="512"/>
      <c r="N1306" s="513"/>
      <c r="O1306" s="513"/>
      <c r="P1306" s="513"/>
      <c r="Q1306" s="514"/>
      <c r="R1306" s="515"/>
      <c r="S1306" s="515"/>
      <c r="T1306" s="515"/>
      <c r="U1306" s="515"/>
      <c r="V1306" s="515"/>
      <c r="W1306" s="418"/>
      <c r="X1306" s="419"/>
      <c r="Y1306" s="421"/>
      <c r="Z1306" s="158" t="str">
        <f>IFERROR(VLOOKUP(Y1306,【参考】数式用!$A$3:$B$58, 2, FALSE), "")</f>
        <v/>
      </c>
      <c r="AA1306" s="159"/>
      <c r="AC1306" s="129" t="e">
        <f>VLOOKUP(Y1306,【参考】数式用!$A$3:$O$58,15,FALSE)</f>
        <v>#N/A</v>
      </c>
    </row>
    <row r="1307" spans="1:29" ht="33.950000000000003" customHeight="1">
      <c r="A1307" s="133"/>
      <c r="B1307" s="486">
        <f t="shared" si="19"/>
        <v>1263</v>
      </c>
      <c r="C1307" s="509"/>
      <c r="D1307" s="510"/>
      <c r="E1307" s="510"/>
      <c r="F1307" s="510"/>
      <c r="G1307" s="510"/>
      <c r="H1307" s="510"/>
      <c r="I1307" s="510"/>
      <c r="J1307" s="510"/>
      <c r="K1307" s="510"/>
      <c r="L1307" s="511"/>
      <c r="M1307" s="512"/>
      <c r="N1307" s="513"/>
      <c r="O1307" s="513"/>
      <c r="P1307" s="513"/>
      <c r="Q1307" s="514"/>
      <c r="R1307" s="515"/>
      <c r="S1307" s="515"/>
      <c r="T1307" s="515"/>
      <c r="U1307" s="515"/>
      <c r="V1307" s="515"/>
      <c r="W1307" s="418"/>
      <c r="X1307" s="419"/>
      <c r="Y1307" s="421"/>
      <c r="Z1307" s="158" t="str">
        <f>IFERROR(VLOOKUP(Y1307,【参考】数式用!$A$3:$B$58, 2, FALSE), "")</f>
        <v/>
      </c>
      <c r="AA1307" s="159"/>
      <c r="AC1307" s="129" t="e">
        <f>VLOOKUP(Y1307,【参考】数式用!$A$3:$O$58,15,FALSE)</f>
        <v>#N/A</v>
      </c>
    </row>
    <row r="1308" spans="1:29" ht="33.950000000000003" customHeight="1">
      <c r="A1308" s="133"/>
      <c r="B1308" s="486">
        <f t="shared" si="19"/>
        <v>1264</v>
      </c>
      <c r="C1308" s="509"/>
      <c r="D1308" s="510"/>
      <c r="E1308" s="510"/>
      <c r="F1308" s="510"/>
      <c r="G1308" s="510"/>
      <c r="H1308" s="510"/>
      <c r="I1308" s="510"/>
      <c r="J1308" s="510"/>
      <c r="K1308" s="510"/>
      <c r="L1308" s="511"/>
      <c r="M1308" s="512"/>
      <c r="N1308" s="513"/>
      <c r="O1308" s="513"/>
      <c r="P1308" s="513"/>
      <c r="Q1308" s="514"/>
      <c r="R1308" s="515"/>
      <c r="S1308" s="515"/>
      <c r="T1308" s="515"/>
      <c r="U1308" s="515"/>
      <c r="V1308" s="515"/>
      <c r="W1308" s="418"/>
      <c r="X1308" s="419"/>
      <c r="Y1308" s="421"/>
      <c r="Z1308" s="158" t="str">
        <f>IFERROR(VLOOKUP(Y1308,【参考】数式用!$A$3:$B$58, 2, FALSE), "")</f>
        <v/>
      </c>
      <c r="AA1308" s="159"/>
      <c r="AC1308" s="129" t="e">
        <f>VLOOKUP(Y1308,【参考】数式用!$A$3:$O$58,15,FALSE)</f>
        <v>#N/A</v>
      </c>
    </row>
    <row r="1309" spans="1:29" ht="33.950000000000003" customHeight="1">
      <c r="A1309" s="133"/>
      <c r="B1309" s="486">
        <f t="shared" si="19"/>
        <v>1265</v>
      </c>
      <c r="C1309" s="509"/>
      <c r="D1309" s="510"/>
      <c r="E1309" s="510"/>
      <c r="F1309" s="510"/>
      <c r="G1309" s="510"/>
      <c r="H1309" s="510"/>
      <c r="I1309" s="510"/>
      <c r="J1309" s="510"/>
      <c r="K1309" s="510"/>
      <c r="L1309" s="511"/>
      <c r="M1309" s="512"/>
      <c r="N1309" s="513"/>
      <c r="O1309" s="513"/>
      <c r="P1309" s="513"/>
      <c r="Q1309" s="514"/>
      <c r="R1309" s="515"/>
      <c r="S1309" s="515"/>
      <c r="T1309" s="515"/>
      <c r="U1309" s="515"/>
      <c r="V1309" s="515"/>
      <c r="W1309" s="418"/>
      <c r="X1309" s="419"/>
      <c r="Y1309" s="421"/>
      <c r="Z1309" s="158" t="str">
        <f>IFERROR(VLOOKUP(Y1309,【参考】数式用!$A$3:$B$58, 2, FALSE), "")</f>
        <v/>
      </c>
      <c r="AA1309" s="159"/>
      <c r="AC1309" s="129" t="e">
        <f>VLOOKUP(Y1309,【参考】数式用!$A$3:$O$58,15,FALSE)</f>
        <v>#N/A</v>
      </c>
    </row>
    <row r="1310" spans="1:29" ht="33.950000000000003" customHeight="1">
      <c r="A1310" s="133"/>
      <c r="B1310" s="486">
        <f t="shared" si="19"/>
        <v>1266</v>
      </c>
      <c r="C1310" s="509"/>
      <c r="D1310" s="510"/>
      <c r="E1310" s="510"/>
      <c r="F1310" s="510"/>
      <c r="G1310" s="510"/>
      <c r="H1310" s="510"/>
      <c r="I1310" s="510"/>
      <c r="J1310" s="510"/>
      <c r="K1310" s="510"/>
      <c r="L1310" s="511"/>
      <c r="M1310" s="512"/>
      <c r="N1310" s="513"/>
      <c r="O1310" s="513"/>
      <c r="P1310" s="513"/>
      <c r="Q1310" s="514"/>
      <c r="R1310" s="515"/>
      <c r="S1310" s="515"/>
      <c r="T1310" s="515"/>
      <c r="U1310" s="515"/>
      <c r="V1310" s="515"/>
      <c r="W1310" s="418"/>
      <c r="X1310" s="419"/>
      <c r="Y1310" s="421"/>
      <c r="Z1310" s="158" t="str">
        <f>IFERROR(VLOOKUP(Y1310,【参考】数式用!$A$3:$B$58, 2, FALSE), "")</f>
        <v/>
      </c>
      <c r="AA1310" s="159"/>
      <c r="AC1310" s="129" t="e">
        <f>VLOOKUP(Y1310,【参考】数式用!$A$3:$O$58,15,FALSE)</f>
        <v>#N/A</v>
      </c>
    </row>
    <row r="1311" spans="1:29" ht="33.950000000000003" customHeight="1">
      <c r="A1311" s="133"/>
      <c r="B1311" s="486">
        <f t="shared" si="19"/>
        <v>1267</v>
      </c>
      <c r="C1311" s="509"/>
      <c r="D1311" s="510"/>
      <c r="E1311" s="510"/>
      <c r="F1311" s="510"/>
      <c r="G1311" s="510"/>
      <c r="H1311" s="510"/>
      <c r="I1311" s="510"/>
      <c r="J1311" s="510"/>
      <c r="K1311" s="510"/>
      <c r="L1311" s="511"/>
      <c r="M1311" s="512"/>
      <c r="N1311" s="513"/>
      <c r="O1311" s="513"/>
      <c r="P1311" s="513"/>
      <c r="Q1311" s="514"/>
      <c r="R1311" s="515"/>
      <c r="S1311" s="515"/>
      <c r="T1311" s="515"/>
      <c r="U1311" s="515"/>
      <c r="V1311" s="515"/>
      <c r="W1311" s="418"/>
      <c r="X1311" s="419"/>
      <c r="Y1311" s="421"/>
      <c r="Z1311" s="158" t="str">
        <f>IFERROR(VLOOKUP(Y1311,【参考】数式用!$A$3:$B$58, 2, FALSE), "")</f>
        <v/>
      </c>
      <c r="AA1311" s="159"/>
      <c r="AC1311" s="129" t="e">
        <f>VLOOKUP(Y1311,【参考】数式用!$A$3:$O$58,15,FALSE)</f>
        <v>#N/A</v>
      </c>
    </row>
    <row r="1312" spans="1:29" ht="33.950000000000003" customHeight="1">
      <c r="A1312" s="133"/>
      <c r="B1312" s="486">
        <f t="shared" si="19"/>
        <v>1268</v>
      </c>
      <c r="C1312" s="509"/>
      <c r="D1312" s="510"/>
      <c r="E1312" s="510"/>
      <c r="F1312" s="510"/>
      <c r="G1312" s="510"/>
      <c r="H1312" s="510"/>
      <c r="I1312" s="510"/>
      <c r="J1312" s="510"/>
      <c r="K1312" s="510"/>
      <c r="L1312" s="511"/>
      <c r="M1312" s="512"/>
      <c r="N1312" s="513"/>
      <c r="O1312" s="513"/>
      <c r="P1312" s="513"/>
      <c r="Q1312" s="514"/>
      <c r="R1312" s="515"/>
      <c r="S1312" s="515"/>
      <c r="T1312" s="515"/>
      <c r="U1312" s="515"/>
      <c r="V1312" s="515"/>
      <c r="W1312" s="418"/>
      <c r="X1312" s="419"/>
      <c r="Y1312" s="421"/>
      <c r="Z1312" s="158" t="str">
        <f>IFERROR(VLOOKUP(Y1312,【参考】数式用!$A$3:$B$58, 2, FALSE), "")</f>
        <v/>
      </c>
      <c r="AA1312" s="159"/>
      <c r="AC1312" s="129" t="e">
        <f>VLOOKUP(Y1312,【参考】数式用!$A$3:$O$58,15,FALSE)</f>
        <v>#N/A</v>
      </c>
    </row>
    <row r="1313" spans="1:29" ht="33.950000000000003" customHeight="1">
      <c r="A1313" s="133"/>
      <c r="B1313" s="486">
        <f t="shared" si="19"/>
        <v>1269</v>
      </c>
      <c r="C1313" s="509"/>
      <c r="D1313" s="510"/>
      <c r="E1313" s="510"/>
      <c r="F1313" s="510"/>
      <c r="G1313" s="510"/>
      <c r="H1313" s="510"/>
      <c r="I1313" s="510"/>
      <c r="J1313" s="510"/>
      <c r="K1313" s="510"/>
      <c r="L1313" s="511"/>
      <c r="M1313" s="512"/>
      <c r="N1313" s="513"/>
      <c r="O1313" s="513"/>
      <c r="P1313" s="513"/>
      <c r="Q1313" s="514"/>
      <c r="R1313" s="515"/>
      <c r="S1313" s="515"/>
      <c r="T1313" s="515"/>
      <c r="U1313" s="515"/>
      <c r="V1313" s="515"/>
      <c r="W1313" s="418"/>
      <c r="X1313" s="419"/>
      <c r="Y1313" s="421"/>
      <c r="Z1313" s="158" t="str">
        <f>IFERROR(VLOOKUP(Y1313,【参考】数式用!$A$3:$B$58, 2, FALSE), "")</f>
        <v/>
      </c>
      <c r="AA1313" s="159"/>
      <c r="AC1313" s="129" t="e">
        <f>VLOOKUP(Y1313,【参考】数式用!$A$3:$O$58,15,FALSE)</f>
        <v>#N/A</v>
      </c>
    </row>
    <row r="1314" spans="1:29" ht="33.950000000000003" customHeight="1">
      <c r="A1314" s="133"/>
      <c r="B1314" s="486">
        <f t="shared" si="19"/>
        <v>1270</v>
      </c>
      <c r="C1314" s="509"/>
      <c r="D1314" s="510"/>
      <c r="E1314" s="510"/>
      <c r="F1314" s="510"/>
      <c r="G1314" s="510"/>
      <c r="H1314" s="510"/>
      <c r="I1314" s="510"/>
      <c r="J1314" s="510"/>
      <c r="K1314" s="510"/>
      <c r="L1314" s="511"/>
      <c r="M1314" s="512"/>
      <c r="N1314" s="513"/>
      <c r="O1314" s="513"/>
      <c r="P1314" s="513"/>
      <c r="Q1314" s="514"/>
      <c r="R1314" s="515"/>
      <c r="S1314" s="515"/>
      <c r="T1314" s="515"/>
      <c r="U1314" s="515"/>
      <c r="V1314" s="515"/>
      <c r="W1314" s="418"/>
      <c r="X1314" s="419"/>
      <c r="Y1314" s="421"/>
      <c r="Z1314" s="158" t="str">
        <f>IFERROR(VLOOKUP(Y1314,【参考】数式用!$A$3:$B$58, 2, FALSE), "")</f>
        <v/>
      </c>
      <c r="AA1314" s="159"/>
      <c r="AC1314" s="129" t="e">
        <f>VLOOKUP(Y1314,【参考】数式用!$A$3:$O$58,15,FALSE)</f>
        <v>#N/A</v>
      </c>
    </row>
    <row r="1315" spans="1:29" ht="33.950000000000003" customHeight="1">
      <c r="A1315" s="133"/>
      <c r="B1315" s="486">
        <f t="shared" si="19"/>
        <v>1271</v>
      </c>
      <c r="C1315" s="509"/>
      <c r="D1315" s="510"/>
      <c r="E1315" s="510"/>
      <c r="F1315" s="510"/>
      <c r="G1315" s="510"/>
      <c r="H1315" s="510"/>
      <c r="I1315" s="510"/>
      <c r="J1315" s="510"/>
      <c r="K1315" s="510"/>
      <c r="L1315" s="511"/>
      <c r="M1315" s="512"/>
      <c r="N1315" s="513"/>
      <c r="O1315" s="513"/>
      <c r="P1315" s="513"/>
      <c r="Q1315" s="514"/>
      <c r="R1315" s="515"/>
      <c r="S1315" s="515"/>
      <c r="T1315" s="515"/>
      <c r="U1315" s="515"/>
      <c r="V1315" s="515"/>
      <c r="W1315" s="418"/>
      <c r="X1315" s="419"/>
      <c r="Y1315" s="421"/>
      <c r="Z1315" s="158" t="str">
        <f>IFERROR(VLOOKUP(Y1315,【参考】数式用!$A$3:$B$58, 2, FALSE), "")</f>
        <v/>
      </c>
      <c r="AA1315" s="159"/>
      <c r="AC1315" s="129" t="e">
        <f>VLOOKUP(Y1315,【参考】数式用!$A$3:$O$58,15,FALSE)</f>
        <v>#N/A</v>
      </c>
    </row>
    <row r="1316" spans="1:29" ht="33.950000000000003" customHeight="1">
      <c r="A1316" s="133"/>
      <c r="B1316" s="486">
        <f t="shared" si="19"/>
        <v>1272</v>
      </c>
      <c r="C1316" s="509"/>
      <c r="D1316" s="510"/>
      <c r="E1316" s="510"/>
      <c r="F1316" s="510"/>
      <c r="G1316" s="510"/>
      <c r="H1316" s="510"/>
      <c r="I1316" s="510"/>
      <c r="J1316" s="510"/>
      <c r="K1316" s="510"/>
      <c r="L1316" s="511"/>
      <c r="M1316" s="512"/>
      <c r="N1316" s="513"/>
      <c r="O1316" s="513"/>
      <c r="P1316" s="513"/>
      <c r="Q1316" s="514"/>
      <c r="R1316" s="515"/>
      <c r="S1316" s="515"/>
      <c r="T1316" s="515"/>
      <c r="U1316" s="515"/>
      <c r="V1316" s="515"/>
      <c r="W1316" s="418"/>
      <c r="X1316" s="419"/>
      <c r="Y1316" s="421"/>
      <c r="Z1316" s="158" t="str">
        <f>IFERROR(VLOOKUP(Y1316,【参考】数式用!$A$3:$B$58, 2, FALSE), "")</f>
        <v/>
      </c>
      <c r="AA1316" s="159"/>
      <c r="AC1316" s="129" t="e">
        <f>VLOOKUP(Y1316,【参考】数式用!$A$3:$O$58,15,FALSE)</f>
        <v>#N/A</v>
      </c>
    </row>
    <row r="1317" spans="1:29" ht="33.950000000000003" customHeight="1">
      <c r="A1317" s="133"/>
      <c r="B1317" s="486">
        <f t="shared" si="19"/>
        <v>1273</v>
      </c>
      <c r="C1317" s="509"/>
      <c r="D1317" s="510"/>
      <c r="E1317" s="510"/>
      <c r="F1317" s="510"/>
      <c r="G1317" s="510"/>
      <c r="H1317" s="510"/>
      <c r="I1317" s="510"/>
      <c r="J1317" s="510"/>
      <c r="K1317" s="510"/>
      <c r="L1317" s="511"/>
      <c r="M1317" s="512"/>
      <c r="N1317" s="513"/>
      <c r="O1317" s="513"/>
      <c r="P1317" s="513"/>
      <c r="Q1317" s="514"/>
      <c r="R1317" s="515"/>
      <c r="S1317" s="515"/>
      <c r="T1317" s="515"/>
      <c r="U1317" s="515"/>
      <c r="V1317" s="515"/>
      <c r="W1317" s="418"/>
      <c r="X1317" s="419"/>
      <c r="Y1317" s="421"/>
      <c r="Z1317" s="158" t="str">
        <f>IFERROR(VLOOKUP(Y1317,【参考】数式用!$A$3:$B$58, 2, FALSE), "")</f>
        <v/>
      </c>
      <c r="AA1317" s="159"/>
      <c r="AC1317" s="129" t="e">
        <f>VLOOKUP(Y1317,【参考】数式用!$A$3:$O$58,15,FALSE)</f>
        <v>#N/A</v>
      </c>
    </row>
    <row r="1318" spans="1:29" ht="33.950000000000003" customHeight="1">
      <c r="A1318" s="133"/>
      <c r="B1318" s="486">
        <f t="shared" si="19"/>
        <v>1274</v>
      </c>
      <c r="C1318" s="509"/>
      <c r="D1318" s="510"/>
      <c r="E1318" s="510"/>
      <c r="F1318" s="510"/>
      <c r="G1318" s="510"/>
      <c r="H1318" s="510"/>
      <c r="I1318" s="510"/>
      <c r="J1318" s="510"/>
      <c r="K1318" s="510"/>
      <c r="L1318" s="511"/>
      <c r="M1318" s="512"/>
      <c r="N1318" s="513"/>
      <c r="O1318" s="513"/>
      <c r="P1318" s="513"/>
      <c r="Q1318" s="514"/>
      <c r="R1318" s="515"/>
      <c r="S1318" s="515"/>
      <c r="T1318" s="515"/>
      <c r="U1318" s="515"/>
      <c r="V1318" s="515"/>
      <c r="W1318" s="418"/>
      <c r="X1318" s="419"/>
      <c r="Y1318" s="421"/>
      <c r="Z1318" s="158" t="str">
        <f>IFERROR(VLOOKUP(Y1318,【参考】数式用!$A$3:$B$58, 2, FALSE), "")</f>
        <v/>
      </c>
      <c r="AA1318" s="159"/>
      <c r="AC1318" s="129" t="e">
        <f>VLOOKUP(Y1318,【参考】数式用!$A$3:$O$58,15,FALSE)</f>
        <v>#N/A</v>
      </c>
    </row>
    <row r="1319" spans="1:29" ht="33.950000000000003" customHeight="1">
      <c r="A1319" s="133"/>
      <c r="B1319" s="486">
        <f t="shared" si="19"/>
        <v>1275</v>
      </c>
      <c r="C1319" s="509"/>
      <c r="D1319" s="510"/>
      <c r="E1319" s="510"/>
      <c r="F1319" s="510"/>
      <c r="G1319" s="510"/>
      <c r="H1319" s="510"/>
      <c r="I1319" s="510"/>
      <c r="J1319" s="510"/>
      <c r="K1319" s="510"/>
      <c r="L1319" s="511"/>
      <c r="M1319" s="512"/>
      <c r="N1319" s="513"/>
      <c r="O1319" s="513"/>
      <c r="P1319" s="513"/>
      <c r="Q1319" s="514"/>
      <c r="R1319" s="515"/>
      <c r="S1319" s="515"/>
      <c r="T1319" s="515"/>
      <c r="U1319" s="515"/>
      <c r="V1319" s="515"/>
      <c r="W1319" s="418"/>
      <c r="X1319" s="419"/>
      <c r="Y1319" s="421"/>
      <c r="Z1319" s="158" t="str">
        <f>IFERROR(VLOOKUP(Y1319,【参考】数式用!$A$3:$B$58, 2, FALSE), "")</f>
        <v/>
      </c>
      <c r="AA1319" s="159"/>
      <c r="AC1319" s="129" t="e">
        <f>VLOOKUP(Y1319,【参考】数式用!$A$3:$O$58,15,FALSE)</f>
        <v>#N/A</v>
      </c>
    </row>
    <row r="1320" spans="1:29" ht="33.950000000000003" customHeight="1">
      <c r="A1320" s="133"/>
      <c r="B1320" s="486">
        <f t="shared" si="19"/>
        <v>1276</v>
      </c>
      <c r="C1320" s="509"/>
      <c r="D1320" s="510"/>
      <c r="E1320" s="510"/>
      <c r="F1320" s="510"/>
      <c r="G1320" s="510"/>
      <c r="H1320" s="510"/>
      <c r="I1320" s="510"/>
      <c r="J1320" s="510"/>
      <c r="K1320" s="510"/>
      <c r="L1320" s="511"/>
      <c r="M1320" s="512"/>
      <c r="N1320" s="513"/>
      <c r="O1320" s="513"/>
      <c r="P1320" s="513"/>
      <c r="Q1320" s="514"/>
      <c r="R1320" s="515"/>
      <c r="S1320" s="515"/>
      <c r="T1320" s="515"/>
      <c r="U1320" s="515"/>
      <c r="V1320" s="515"/>
      <c r="W1320" s="418"/>
      <c r="X1320" s="419"/>
      <c r="Y1320" s="421"/>
      <c r="Z1320" s="158" t="str">
        <f>IFERROR(VLOOKUP(Y1320,【参考】数式用!$A$3:$B$58, 2, FALSE), "")</f>
        <v/>
      </c>
      <c r="AA1320" s="159"/>
      <c r="AC1320" s="129" t="e">
        <f>VLOOKUP(Y1320,【参考】数式用!$A$3:$O$58,15,FALSE)</f>
        <v>#N/A</v>
      </c>
    </row>
    <row r="1321" spans="1:29" ht="33.950000000000003" customHeight="1">
      <c r="A1321" s="133"/>
      <c r="B1321" s="486">
        <f t="shared" si="19"/>
        <v>1277</v>
      </c>
      <c r="C1321" s="509"/>
      <c r="D1321" s="510"/>
      <c r="E1321" s="510"/>
      <c r="F1321" s="510"/>
      <c r="G1321" s="510"/>
      <c r="H1321" s="510"/>
      <c r="I1321" s="510"/>
      <c r="J1321" s="510"/>
      <c r="K1321" s="510"/>
      <c r="L1321" s="511"/>
      <c r="M1321" s="512"/>
      <c r="N1321" s="513"/>
      <c r="O1321" s="513"/>
      <c r="P1321" s="513"/>
      <c r="Q1321" s="514"/>
      <c r="R1321" s="515"/>
      <c r="S1321" s="515"/>
      <c r="T1321" s="515"/>
      <c r="U1321" s="515"/>
      <c r="V1321" s="515"/>
      <c r="W1321" s="418"/>
      <c r="X1321" s="419"/>
      <c r="Y1321" s="421"/>
      <c r="Z1321" s="158" t="str">
        <f>IFERROR(VLOOKUP(Y1321,【参考】数式用!$A$3:$B$58, 2, FALSE), "")</f>
        <v/>
      </c>
      <c r="AA1321" s="159"/>
      <c r="AC1321" s="129" t="e">
        <f>VLOOKUP(Y1321,【参考】数式用!$A$3:$O$58,15,FALSE)</f>
        <v>#N/A</v>
      </c>
    </row>
    <row r="1322" spans="1:29" ht="33.950000000000003" customHeight="1">
      <c r="A1322" s="133"/>
      <c r="B1322" s="486">
        <f t="shared" si="19"/>
        <v>1278</v>
      </c>
      <c r="C1322" s="509"/>
      <c r="D1322" s="510"/>
      <c r="E1322" s="510"/>
      <c r="F1322" s="510"/>
      <c r="G1322" s="510"/>
      <c r="H1322" s="510"/>
      <c r="I1322" s="510"/>
      <c r="J1322" s="510"/>
      <c r="K1322" s="510"/>
      <c r="L1322" s="511"/>
      <c r="M1322" s="512"/>
      <c r="N1322" s="513"/>
      <c r="O1322" s="513"/>
      <c r="P1322" s="513"/>
      <c r="Q1322" s="514"/>
      <c r="R1322" s="515"/>
      <c r="S1322" s="515"/>
      <c r="T1322" s="515"/>
      <c r="U1322" s="515"/>
      <c r="V1322" s="515"/>
      <c r="W1322" s="418"/>
      <c r="X1322" s="419"/>
      <c r="Y1322" s="421"/>
      <c r="Z1322" s="158" t="str">
        <f>IFERROR(VLOOKUP(Y1322,【参考】数式用!$A$3:$B$58, 2, FALSE), "")</f>
        <v/>
      </c>
      <c r="AA1322" s="159"/>
      <c r="AC1322" s="129" t="e">
        <f>VLOOKUP(Y1322,【参考】数式用!$A$3:$O$58,15,FALSE)</f>
        <v>#N/A</v>
      </c>
    </row>
    <row r="1323" spans="1:29" ht="33.950000000000003" customHeight="1">
      <c r="A1323" s="133"/>
      <c r="B1323" s="486">
        <f t="shared" si="19"/>
        <v>1279</v>
      </c>
      <c r="C1323" s="509"/>
      <c r="D1323" s="510"/>
      <c r="E1323" s="510"/>
      <c r="F1323" s="510"/>
      <c r="G1323" s="510"/>
      <c r="H1323" s="510"/>
      <c r="I1323" s="510"/>
      <c r="J1323" s="510"/>
      <c r="K1323" s="510"/>
      <c r="L1323" s="511"/>
      <c r="M1323" s="512"/>
      <c r="N1323" s="513"/>
      <c r="O1323" s="513"/>
      <c r="P1323" s="513"/>
      <c r="Q1323" s="514"/>
      <c r="R1323" s="515"/>
      <c r="S1323" s="515"/>
      <c r="T1323" s="515"/>
      <c r="U1323" s="515"/>
      <c r="V1323" s="515"/>
      <c r="W1323" s="418"/>
      <c r="X1323" s="419"/>
      <c r="Y1323" s="421"/>
      <c r="Z1323" s="158" t="str">
        <f>IFERROR(VLOOKUP(Y1323,【参考】数式用!$A$3:$B$58, 2, FALSE), "")</f>
        <v/>
      </c>
      <c r="AA1323" s="159"/>
      <c r="AC1323" s="129" t="e">
        <f>VLOOKUP(Y1323,【参考】数式用!$A$3:$O$58,15,FALSE)</f>
        <v>#N/A</v>
      </c>
    </row>
    <row r="1324" spans="1:29" ht="33.950000000000003" customHeight="1">
      <c r="A1324" s="133"/>
      <c r="B1324" s="486">
        <f t="shared" si="19"/>
        <v>1280</v>
      </c>
      <c r="C1324" s="509"/>
      <c r="D1324" s="510"/>
      <c r="E1324" s="510"/>
      <c r="F1324" s="510"/>
      <c r="G1324" s="510"/>
      <c r="H1324" s="510"/>
      <c r="I1324" s="510"/>
      <c r="J1324" s="510"/>
      <c r="K1324" s="510"/>
      <c r="L1324" s="511"/>
      <c r="M1324" s="512"/>
      <c r="N1324" s="513"/>
      <c r="O1324" s="513"/>
      <c r="P1324" s="513"/>
      <c r="Q1324" s="514"/>
      <c r="R1324" s="515"/>
      <c r="S1324" s="515"/>
      <c r="T1324" s="515"/>
      <c r="U1324" s="515"/>
      <c r="V1324" s="515"/>
      <c r="W1324" s="418"/>
      <c r="X1324" s="419"/>
      <c r="Y1324" s="421"/>
      <c r="Z1324" s="158" t="str">
        <f>IFERROR(VLOOKUP(Y1324,【参考】数式用!$A$3:$B$58, 2, FALSE), "")</f>
        <v/>
      </c>
      <c r="AA1324" s="159"/>
      <c r="AC1324" s="129" t="e">
        <f>VLOOKUP(Y1324,【参考】数式用!$A$3:$O$58,15,FALSE)</f>
        <v>#N/A</v>
      </c>
    </row>
    <row r="1325" spans="1:29" ht="33.950000000000003" customHeight="1">
      <c r="A1325" s="133"/>
      <c r="B1325" s="486">
        <f t="shared" si="19"/>
        <v>1281</v>
      </c>
      <c r="C1325" s="509"/>
      <c r="D1325" s="510"/>
      <c r="E1325" s="510"/>
      <c r="F1325" s="510"/>
      <c r="G1325" s="510"/>
      <c r="H1325" s="510"/>
      <c r="I1325" s="510"/>
      <c r="J1325" s="510"/>
      <c r="K1325" s="510"/>
      <c r="L1325" s="511"/>
      <c r="M1325" s="512"/>
      <c r="N1325" s="513"/>
      <c r="O1325" s="513"/>
      <c r="P1325" s="513"/>
      <c r="Q1325" s="514"/>
      <c r="R1325" s="515"/>
      <c r="S1325" s="515"/>
      <c r="T1325" s="515"/>
      <c r="U1325" s="515"/>
      <c r="V1325" s="515"/>
      <c r="W1325" s="418"/>
      <c r="X1325" s="419"/>
      <c r="Y1325" s="421"/>
      <c r="Z1325" s="158" t="str">
        <f>IFERROR(VLOOKUP(Y1325,【参考】数式用!$A$3:$B$58, 2, FALSE), "")</f>
        <v/>
      </c>
      <c r="AA1325" s="159"/>
      <c r="AC1325" s="129" t="e">
        <f>VLOOKUP(Y1325,【参考】数式用!$A$3:$O$58,15,FALSE)</f>
        <v>#N/A</v>
      </c>
    </row>
    <row r="1326" spans="1:29" ht="33.950000000000003" customHeight="1">
      <c r="A1326" s="133"/>
      <c r="B1326" s="486">
        <f t="shared" si="19"/>
        <v>1282</v>
      </c>
      <c r="C1326" s="509"/>
      <c r="D1326" s="510"/>
      <c r="E1326" s="510"/>
      <c r="F1326" s="510"/>
      <c r="G1326" s="510"/>
      <c r="H1326" s="510"/>
      <c r="I1326" s="510"/>
      <c r="J1326" s="510"/>
      <c r="K1326" s="510"/>
      <c r="L1326" s="511"/>
      <c r="M1326" s="512"/>
      <c r="N1326" s="513"/>
      <c r="O1326" s="513"/>
      <c r="P1326" s="513"/>
      <c r="Q1326" s="514"/>
      <c r="R1326" s="515"/>
      <c r="S1326" s="515"/>
      <c r="T1326" s="515"/>
      <c r="U1326" s="515"/>
      <c r="V1326" s="515"/>
      <c r="W1326" s="418"/>
      <c r="X1326" s="419"/>
      <c r="Y1326" s="421"/>
      <c r="Z1326" s="158" t="str">
        <f>IFERROR(VLOOKUP(Y1326,【参考】数式用!$A$3:$B$58, 2, FALSE), "")</f>
        <v/>
      </c>
      <c r="AA1326" s="159"/>
      <c r="AC1326" s="129" t="e">
        <f>VLOOKUP(Y1326,【参考】数式用!$A$3:$O$58,15,FALSE)</f>
        <v>#N/A</v>
      </c>
    </row>
    <row r="1327" spans="1:29" ht="33.950000000000003" customHeight="1">
      <c r="A1327" s="133"/>
      <c r="B1327" s="486">
        <f t="shared" ref="B1327:B1390" si="20">B1326+1</f>
        <v>1283</v>
      </c>
      <c r="C1327" s="509"/>
      <c r="D1327" s="510"/>
      <c r="E1327" s="510"/>
      <c r="F1327" s="510"/>
      <c r="G1327" s="510"/>
      <c r="H1327" s="510"/>
      <c r="I1327" s="510"/>
      <c r="J1327" s="510"/>
      <c r="K1327" s="510"/>
      <c r="L1327" s="511"/>
      <c r="M1327" s="512"/>
      <c r="N1327" s="513"/>
      <c r="O1327" s="513"/>
      <c r="P1327" s="513"/>
      <c r="Q1327" s="514"/>
      <c r="R1327" s="515"/>
      <c r="S1327" s="515"/>
      <c r="T1327" s="515"/>
      <c r="U1327" s="515"/>
      <c r="V1327" s="515"/>
      <c r="W1327" s="418"/>
      <c r="X1327" s="419"/>
      <c r="Y1327" s="421"/>
      <c r="Z1327" s="158" t="str">
        <f>IFERROR(VLOOKUP(Y1327,【参考】数式用!$A$3:$B$58, 2, FALSE), "")</f>
        <v/>
      </c>
      <c r="AA1327" s="159"/>
      <c r="AC1327" s="129" t="e">
        <f>VLOOKUP(Y1327,【参考】数式用!$A$3:$O$58,15,FALSE)</f>
        <v>#N/A</v>
      </c>
    </row>
    <row r="1328" spans="1:29" ht="33.950000000000003" customHeight="1">
      <c r="A1328" s="133"/>
      <c r="B1328" s="486">
        <f t="shared" si="20"/>
        <v>1284</v>
      </c>
      <c r="C1328" s="509"/>
      <c r="D1328" s="510"/>
      <c r="E1328" s="510"/>
      <c r="F1328" s="510"/>
      <c r="G1328" s="510"/>
      <c r="H1328" s="510"/>
      <c r="I1328" s="510"/>
      <c r="J1328" s="510"/>
      <c r="K1328" s="510"/>
      <c r="L1328" s="511"/>
      <c r="M1328" s="512"/>
      <c r="N1328" s="513"/>
      <c r="O1328" s="513"/>
      <c r="P1328" s="513"/>
      <c r="Q1328" s="514"/>
      <c r="R1328" s="515"/>
      <c r="S1328" s="515"/>
      <c r="T1328" s="515"/>
      <c r="U1328" s="515"/>
      <c r="V1328" s="515"/>
      <c r="W1328" s="418"/>
      <c r="X1328" s="419"/>
      <c r="Y1328" s="421"/>
      <c r="Z1328" s="158" t="str">
        <f>IFERROR(VLOOKUP(Y1328,【参考】数式用!$A$3:$B$58, 2, FALSE), "")</f>
        <v/>
      </c>
      <c r="AA1328" s="159"/>
      <c r="AC1328" s="129" t="e">
        <f>VLOOKUP(Y1328,【参考】数式用!$A$3:$O$58,15,FALSE)</f>
        <v>#N/A</v>
      </c>
    </row>
    <row r="1329" spans="1:29" ht="33.950000000000003" customHeight="1">
      <c r="A1329" s="133"/>
      <c r="B1329" s="486">
        <f t="shared" si="20"/>
        <v>1285</v>
      </c>
      <c r="C1329" s="509"/>
      <c r="D1329" s="510"/>
      <c r="E1329" s="510"/>
      <c r="F1329" s="510"/>
      <c r="G1329" s="510"/>
      <c r="H1329" s="510"/>
      <c r="I1329" s="510"/>
      <c r="J1329" s="510"/>
      <c r="K1329" s="510"/>
      <c r="L1329" s="511"/>
      <c r="M1329" s="512"/>
      <c r="N1329" s="513"/>
      <c r="O1329" s="513"/>
      <c r="P1329" s="513"/>
      <c r="Q1329" s="514"/>
      <c r="R1329" s="515"/>
      <c r="S1329" s="515"/>
      <c r="T1329" s="515"/>
      <c r="U1329" s="515"/>
      <c r="V1329" s="515"/>
      <c r="W1329" s="418"/>
      <c r="X1329" s="419"/>
      <c r="Y1329" s="421"/>
      <c r="Z1329" s="158" t="str">
        <f>IFERROR(VLOOKUP(Y1329,【参考】数式用!$A$3:$B$58, 2, FALSE), "")</f>
        <v/>
      </c>
      <c r="AA1329" s="159"/>
      <c r="AC1329" s="129" t="e">
        <f>VLOOKUP(Y1329,【参考】数式用!$A$3:$O$58,15,FALSE)</f>
        <v>#N/A</v>
      </c>
    </row>
    <row r="1330" spans="1:29" ht="33.950000000000003" customHeight="1">
      <c r="A1330" s="133"/>
      <c r="B1330" s="486">
        <f t="shared" si="20"/>
        <v>1286</v>
      </c>
      <c r="C1330" s="509"/>
      <c r="D1330" s="510"/>
      <c r="E1330" s="510"/>
      <c r="F1330" s="510"/>
      <c r="G1330" s="510"/>
      <c r="H1330" s="510"/>
      <c r="I1330" s="510"/>
      <c r="J1330" s="510"/>
      <c r="K1330" s="510"/>
      <c r="L1330" s="511"/>
      <c r="M1330" s="512"/>
      <c r="N1330" s="513"/>
      <c r="O1330" s="513"/>
      <c r="P1330" s="513"/>
      <c r="Q1330" s="514"/>
      <c r="R1330" s="515"/>
      <c r="S1330" s="515"/>
      <c r="T1330" s="515"/>
      <c r="U1330" s="515"/>
      <c r="V1330" s="515"/>
      <c r="W1330" s="418"/>
      <c r="X1330" s="419"/>
      <c r="Y1330" s="421"/>
      <c r="Z1330" s="158" t="str">
        <f>IFERROR(VLOOKUP(Y1330,【参考】数式用!$A$3:$B$58, 2, FALSE), "")</f>
        <v/>
      </c>
      <c r="AA1330" s="159"/>
      <c r="AC1330" s="129" t="e">
        <f>VLOOKUP(Y1330,【参考】数式用!$A$3:$O$58,15,FALSE)</f>
        <v>#N/A</v>
      </c>
    </row>
    <row r="1331" spans="1:29" ht="33.950000000000003" customHeight="1">
      <c r="A1331" s="133"/>
      <c r="B1331" s="486">
        <f t="shared" si="20"/>
        <v>1287</v>
      </c>
      <c r="C1331" s="509"/>
      <c r="D1331" s="510"/>
      <c r="E1331" s="510"/>
      <c r="F1331" s="510"/>
      <c r="G1331" s="510"/>
      <c r="H1331" s="510"/>
      <c r="I1331" s="510"/>
      <c r="J1331" s="510"/>
      <c r="K1331" s="510"/>
      <c r="L1331" s="511"/>
      <c r="M1331" s="512"/>
      <c r="N1331" s="513"/>
      <c r="O1331" s="513"/>
      <c r="P1331" s="513"/>
      <c r="Q1331" s="514"/>
      <c r="R1331" s="515"/>
      <c r="S1331" s="515"/>
      <c r="T1331" s="515"/>
      <c r="U1331" s="515"/>
      <c r="V1331" s="515"/>
      <c r="W1331" s="418"/>
      <c r="X1331" s="419"/>
      <c r="Y1331" s="421"/>
      <c r="Z1331" s="158" t="str">
        <f>IFERROR(VLOOKUP(Y1331,【参考】数式用!$A$3:$B$58, 2, FALSE), "")</f>
        <v/>
      </c>
      <c r="AA1331" s="159"/>
      <c r="AC1331" s="129" t="e">
        <f>VLOOKUP(Y1331,【参考】数式用!$A$3:$O$58,15,FALSE)</f>
        <v>#N/A</v>
      </c>
    </row>
    <row r="1332" spans="1:29" ht="33.950000000000003" customHeight="1">
      <c r="A1332" s="133"/>
      <c r="B1332" s="486">
        <f t="shared" si="20"/>
        <v>1288</v>
      </c>
      <c r="C1332" s="509"/>
      <c r="D1332" s="510"/>
      <c r="E1332" s="510"/>
      <c r="F1332" s="510"/>
      <c r="G1332" s="510"/>
      <c r="H1332" s="510"/>
      <c r="I1332" s="510"/>
      <c r="J1332" s="510"/>
      <c r="K1332" s="510"/>
      <c r="L1332" s="511"/>
      <c r="M1332" s="512"/>
      <c r="N1332" s="513"/>
      <c r="O1332" s="513"/>
      <c r="P1332" s="513"/>
      <c r="Q1332" s="514"/>
      <c r="R1332" s="515"/>
      <c r="S1332" s="515"/>
      <c r="T1332" s="515"/>
      <c r="U1332" s="515"/>
      <c r="V1332" s="515"/>
      <c r="W1332" s="418"/>
      <c r="X1332" s="419"/>
      <c r="Y1332" s="421"/>
      <c r="Z1332" s="158" t="str">
        <f>IFERROR(VLOOKUP(Y1332,【参考】数式用!$A$3:$B$58, 2, FALSE), "")</f>
        <v/>
      </c>
      <c r="AA1332" s="159"/>
      <c r="AC1332" s="129" t="e">
        <f>VLOOKUP(Y1332,【参考】数式用!$A$3:$O$58,15,FALSE)</f>
        <v>#N/A</v>
      </c>
    </row>
    <row r="1333" spans="1:29" ht="33.950000000000003" customHeight="1">
      <c r="A1333" s="133"/>
      <c r="B1333" s="486">
        <f t="shared" si="20"/>
        <v>1289</v>
      </c>
      <c r="C1333" s="509"/>
      <c r="D1333" s="510"/>
      <c r="E1333" s="510"/>
      <c r="F1333" s="510"/>
      <c r="G1333" s="510"/>
      <c r="H1333" s="510"/>
      <c r="I1333" s="510"/>
      <c r="J1333" s="510"/>
      <c r="K1333" s="510"/>
      <c r="L1333" s="511"/>
      <c r="M1333" s="512"/>
      <c r="N1333" s="513"/>
      <c r="O1333" s="513"/>
      <c r="P1333" s="513"/>
      <c r="Q1333" s="514"/>
      <c r="R1333" s="515"/>
      <c r="S1333" s="515"/>
      <c r="T1333" s="515"/>
      <c r="U1333" s="515"/>
      <c r="V1333" s="515"/>
      <c r="W1333" s="418"/>
      <c r="X1333" s="419"/>
      <c r="Y1333" s="421"/>
      <c r="Z1333" s="158" t="str">
        <f>IFERROR(VLOOKUP(Y1333,【参考】数式用!$A$3:$B$58, 2, FALSE), "")</f>
        <v/>
      </c>
      <c r="AA1333" s="159"/>
      <c r="AC1333" s="129" t="e">
        <f>VLOOKUP(Y1333,【参考】数式用!$A$3:$O$58,15,FALSE)</f>
        <v>#N/A</v>
      </c>
    </row>
    <row r="1334" spans="1:29" ht="33.950000000000003" customHeight="1">
      <c r="A1334" s="133"/>
      <c r="B1334" s="486">
        <f t="shared" si="20"/>
        <v>1290</v>
      </c>
      <c r="C1334" s="509"/>
      <c r="D1334" s="510"/>
      <c r="E1334" s="510"/>
      <c r="F1334" s="510"/>
      <c r="G1334" s="510"/>
      <c r="H1334" s="510"/>
      <c r="I1334" s="510"/>
      <c r="J1334" s="510"/>
      <c r="K1334" s="510"/>
      <c r="L1334" s="511"/>
      <c r="M1334" s="512"/>
      <c r="N1334" s="513"/>
      <c r="O1334" s="513"/>
      <c r="P1334" s="513"/>
      <c r="Q1334" s="514"/>
      <c r="R1334" s="515"/>
      <c r="S1334" s="515"/>
      <c r="T1334" s="515"/>
      <c r="U1334" s="515"/>
      <c r="V1334" s="515"/>
      <c r="W1334" s="418"/>
      <c r="X1334" s="419"/>
      <c r="Y1334" s="421"/>
      <c r="Z1334" s="158" t="str">
        <f>IFERROR(VLOOKUP(Y1334,【参考】数式用!$A$3:$B$58, 2, FALSE), "")</f>
        <v/>
      </c>
      <c r="AA1334" s="159"/>
      <c r="AC1334" s="129" t="e">
        <f>VLOOKUP(Y1334,【参考】数式用!$A$3:$O$58,15,FALSE)</f>
        <v>#N/A</v>
      </c>
    </row>
    <row r="1335" spans="1:29" ht="33.950000000000003" customHeight="1">
      <c r="A1335" s="133"/>
      <c r="B1335" s="486">
        <f t="shared" si="20"/>
        <v>1291</v>
      </c>
      <c r="C1335" s="509"/>
      <c r="D1335" s="510"/>
      <c r="E1335" s="510"/>
      <c r="F1335" s="510"/>
      <c r="G1335" s="510"/>
      <c r="H1335" s="510"/>
      <c r="I1335" s="510"/>
      <c r="J1335" s="510"/>
      <c r="K1335" s="510"/>
      <c r="L1335" s="511"/>
      <c r="M1335" s="512"/>
      <c r="N1335" s="513"/>
      <c r="O1335" s="513"/>
      <c r="P1335" s="513"/>
      <c r="Q1335" s="514"/>
      <c r="R1335" s="515"/>
      <c r="S1335" s="515"/>
      <c r="T1335" s="515"/>
      <c r="U1335" s="515"/>
      <c r="V1335" s="515"/>
      <c r="W1335" s="418"/>
      <c r="X1335" s="419"/>
      <c r="Y1335" s="421"/>
      <c r="Z1335" s="158" t="str">
        <f>IFERROR(VLOOKUP(Y1335,【参考】数式用!$A$3:$B$58, 2, FALSE), "")</f>
        <v/>
      </c>
      <c r="AA1335" s="159"/>
      <c r="AC1335" s="129" t="e">
        <f>VLOOKUP(Y1335,【参考】数式用!$A$3:$O$58,15,FALSE)</f>
        <v>#N/A</v>
      </c>
    </row>
    <row r="1336" spans="1:29" ht="33.950000000000003" customHeight="1">
      <c r="A1336" s="133"/>
      <c r="B1336" s="486">
        <f t="shared" si="20"/>
        <v>1292</v>
      </c>
      <c r="C1336" s="509"/>
      <c r="D1336" s="510"/>
      <c r="E1336" s="510"/>
      <c r="F1336" s="510"/>
      <c r="G1336" s="510"/>
      <c r="H1336" s="510"/>
      <c r="I1336" s="510"/>
      <c r="J1336" s="510"/>
      <c r="K1336" s="510"/>
      <c r="L1336" s="511"/>
      <c r="M1336" s="512"/>
      <c r="N1336" s="513"/>
      <c r="O1336" s="513"/>
      <c r="P1336" s="513"/>
      <c r="Q1336" s="514"/>
      <c r="R1336" s="515"/>
      <c r="S1336" s="515"/>
      <c r="T1336" s="515"/>
      <c r="U1336" s="515"/>
      <c r="V1336" s="515"/>
      <c r="W1336" s="418"/>
      <c r="X1336" s="419"/>
      <c r="Y1336" s="421"/>
      <c r="Z1336" s="158" t="str">
        <f>IFERROR(VLOOKUP(Y1336,【参考】数式用!$A$3:$B$58, 2, FALSE), "")</f>
        <v/>
      </c>
      <c r="AA1336" s="159"/>
      <c r="AC1336" s="129" t="e">
        <f>VLOOKUP(Y1336,【参考】数式用!$A$3:$O$58,15,FALSE)</f>
        <v>#N/A</v>
      </c>
    </row>
    <row r="1337" spans="1:29" ht="33.950000000000003" customHeight="1">
      <c r="A1337" s="133"/>
      <c r="B1337" s="486">
        <f t="shared" si="20"/>
        <v>1293</v>
      </c>
      <c r="C1337" s="509"/>
      <c r="D1337" s="510"/>
      <c r="E1337" s="510"/>
      <c r="F1337" s="510"/>
      <c r="G1337" s="510"/>
      <c r="H1337" s="510"/>
      <c r="I1337" s="510"/>
      <c r="J1337" s="510"/>
      <c r="K1337" s="510"/>
      <c r="L1337" s="511"/>
      <c r="M1337" s="512"/>
      <c r="N1337" s="513"/>
      <c r="O1337" s="513"/>
      <c r="P1337" s="513"/>
      <c r="Q1337" s="514"/>
      <c r="R1337" s="515"/>
      <c r="S1337" s="515"/>
      <c r="T1337" s="515"/>
      <c r="U1337" s="515"/>
      <c r="V1337" s="515"/>
      <c r="W1337" s="418"/>
      <c r="X1337" s="419"/>
      <c r="Y1337" s="421"/>
      <c r="Z1337" s="158" t="str">
        <f>IFERROR(VLOOKUP(Y1337,【参考】数式用!$A$3:$B$58, 2, FALSE), "")</f>
        <v/>
      </c>
      <c r="AA1337" s="159"/>
      <c r="AC1337" s="129" t="e">
        <f>VLOOKUP(Y1337,【参考】数式用!$A$3:$O$58,15,FALSE)</f>
        <v>#N/A</v>
      </c>
    </row>
    <row r="1338" spans="1:29" ht="33.950000000000003" customHeight="1">
      <c r="A1338" s="133"/>
      <c r="B1338" s="486">
        <f t="shared" si="20"/>
        <v>1294</v>
      </c>
      <c r="C1338" s="509"/>
      <c r="D1338" s="510"/>
      <c r="E1338" s="510"/>
      <c r="F1338" s="510"/>
      <c r="G1338" s="510"/>
      <c r="H1338" s="510"/>
      <c r="I1338" s="510"/>
      <c r="J1338" s="510"/>
      <c r="K1338" s="510"/>
      <c r="L1338" s="511"/>
      <c r="M1338" s="512"/>
      <c r="N1338" s="513"/>
      <c r="O1338" s="513"/>
      <c r="P1338" s="513"/>
      <c r="Q1338" s="514"/>
      <c r="R1338" s="515"/>
      <c r="S1338" s="515"/>
      <c r="T1338" s="515"/>
      <c r="U1338" s="515"/>
      <c r="V1338" s="515"/>
      <c r="W1338" s="418"/>
      <c r="X1338" s="419"/>
      <c r="Y1338" s="421"/>
      <c r="Z1338" s="158" t="str">
        <f>IFERROR(VLOOKUP(Y1338,【参考】数式用!$A$3:$B$58, 2, FALSE), "")</f>
        <v/>
      </c>
      <c r="AA1338" s="159"/>
      <c r="AC1338" s="129" t="e">
        <f>VLOOKUP(Y1338,【参考】数式用!$A$3:$O$58,15,FALSE)</f>
        <v>#N/A</v>
      </c>
    </row>
    <row r="1339" spans="1:29" ht="33.950000000000003" customHeight="1">
      <c r="A1339" s="133"/>
      <c r="B1339" s="486">
        <f t="shared" si="20"/>
        <v>1295</v>
      </c>
      <c r="C1339" s="509"/>
      <c r="D1339" s="510"/>
      <c r="E1339" s="510"/>
      <c r="F1339" s="510"/>
      <c r="G1339" s="510"/>
      <c r="H1339" s="510"/>
      <c r="I1339" s="510"/>
      <c r="J1339" s="510"/>
      <c r="K1339" s="510"/>
      <c r="L1339" s="511"/>
      <c r="M1339" s="512"/>
      <c r="N1339" s="513"/>
      <c r="O1339" s="513"/>
      <c r="P1339" s="513"/>
      <c r="Q1339" s="514"/>
      <c r="R1339" s="515"/>
      <c r="S1339" s="515"/>
      <c r="T1339" s="515"/>
      <c r="U1339" s="515"/>
      <c r="V1339" s="515"/>
      <c r="W1339" s="418"/>
      <c r="X1339" s="419"/>
      <c r="Y1339" s="421"/>
      <c r="Z1339" s="158" t="str">
        <f>IFERROR(VLOOKUP(Y1339,【参考】数式用!$A$3:$B$58, 2, FALSE), "")</f>
        <v/>
      </c>
      <c r="AA1339" s="159"/>
      <c r="AC1339" s="129" t="e">
        <f>VLOOKUP(Y1339,【参考】数式用!$A$3:$O$58,15,FALSE)</f>
        <v>#N/A</v>
      </c>
    </row>
    <row r="1340" spans="1:29" ht="33.950000000000003" customHeight="1">
      <c r="A1340" s="133"/>
      <c r="B1340" s="486">
        <f t="shared" si="20"/>
        <v>1296</v>
      </c>
      <c r="C1340" s="509"/>
      <c r="D1340" s="510"/>
      <c r="E1340" s="510"/>
      <c r="F1340" s="510"/>
      <c r="G1340" s="510"/>
      <c r="H1340" s="510"/>
      <c r="I1340" s="510"/>
      <c r="J1340" s="510"/>
      <c r="K1340" s="510"/>
      <c r="L1340" s="511"/>
      <c r="M1340" s="512"/>
      <c r="N1340" s="513"/>
      <c r="O1340" s="513"/>
      <c r="P1340" s="513"/>
      <c r="Q1340" s="514"/>
      <c r="R1340" s="515"/>
      <c r="S1340" s="515"/>
      <c r="T1340" s="515"/>
      <c r="U1340" s="515"/>
      <c r="V1340" s="515"/>
      <c r="W1340" s="418"/>
      <c r="X1340" s="419"/>
      <c r="Y1340" s="421"/>
      <c r="Z1340" s="158" t="str">
        <f>IFERROR(VLOOKUP(Y1340,【参考】数式用!$A$3:$B$58, 2, FALSE), "")</f>
        <v/>
      </c>
      <c r="AA1340" s="159"/>
      <c r="AC1340" s="129" t="e">
        <f>VLOOKUP(Y1340,【参考】数式用!$A$3:$O$58,15,FALSE)</f>
        <v>#N/A</v>
      </c>
    </row>
    <row r="1341" spans="1:29" ht="33.950000000000003" customHeight="1">
      <c r="A1341" s="133"/>
      <c r="B1341" s="486">
        <f t="shared" si="20"/>
        <v>1297</v>
      </c>
      <c r="C1341" s="509"/>
      <c r="D1341" s="510"/>
      <c r="E1341" s="510"/>
      <c r="F1341" s="510"/>
      <c r="G1341" s="510"/>
      <c r="H1341" s="510"/>
      <c r="I1341" s="510"/>
      <c r="J1341" s="510"/>
      <c r="K1341" s="510"/>
      <c r="L1341" s="511"/>
      <c r="M1341" s="512"/>
      <c r="N1341" s="513"/>
      <c r="O1341" s="513"/>
      <c r="P1341" s="513"/>
      <c r="Q1341" s="514"/>
      <c r="R1341" s="515"/>
      <c r="S1341" s="515"/>
      <c r="T1341" s="515"/>
      <c r="U1341" s="515"/>
      <c r="V1341" s="515"/>
      <c r="W1341" s="418"/>
      <c r="X1341" s="419"/>
      <c r="Y1341" s="421"/>
      <c r="Z1341" s="158" t="str">
        <f>IFERROR(VLOOKUP(Y1341,【参考】数式用!$A$3:$B$58, 2, FALSE), "")</f>
        <v/>
      </c>
      <c r="AA1341" s="159"/>
      <c r="AC1341" s="129" t="e">
        <f>VLOOKUP(Y1341,【参考】数式用!$A$3:$O$58,15,FALSE)</f>
        <v>#N/A</v>
      </c>
    </row>
    <row r="1342" spans="1:29" ht="33.950000000000003" customHeight="1">
      <c r="A1342" s="133"/>
      <c r="B1342" s="486">
        <f t="shared" si="20"/>
        <v>1298</v>
      </c>
      <c r="C1342" s="509"/>
      <c r="D1342" s="510"/>
      <c r="E1342" s="510"/>
      <c r="F1342" s="510"/>
      <c r="G1342" s="510"/>
      <c r="H1342" s="510"/>
      <c r="I1342" s="510"/>
      <c r="J1342" s="510"/>
      <c r="K1342" s="510"/>
      <c r="L1342" s="511"/>
      <c r="M1342" s="512"/>
      <c r="N1342" s="513"/>
      <c r="O1342" s="513"/>
      <c r="P1342" s="513"/>
      <c r="Q1342" s="514"/>
      <c r="R1342" s="515"/>
      <c r="S1342" s="515"/>
      <c r="T1342" s="515"/>
      <c r="U1342" s="515"/>
      <c r="V1342" s="515"/>
      <c r="W1342" s="418"/>
      <c r="X1342" s="419"/>
      <c r="Y1342" s="421"/>
      <c r="Z1342" s="158" t="str">
        <f>IFERROR(VLOOKUP(Y1342,【参考】数式用!$A$3:$B$58, 2, FALSE), "")</f>
        <v/>
      </c>
      <c r="AA1342" s="159"/>
      <c r="AC1342" s="129" t="e">
        <f>VLOOKUP(Y1342,【参考】数式用!$A$3:$O$58,15,FALSE)</f>
        <v>#N/A</v>
      </c>
    </row>
    <row r="1343" spans="1:29" ht="33.950000000000003" customHeight="1">
      <c r="A1343" s="133"/>
      <c r="B1343" s="486">
        <f t="shared" si="20"/>
        <v>1299</v>
      </c>
      <c r="C1343" s="509"/>
      <c r="D1343" s="510"/>
      <c r="E1343" s="510"/>
      <c r="F1343" s="510"/>
      <c r="G1343" s="510"/>
      <c r="H1343" s="510"/>
      <c r="I1343" s="510"/>
      <c r="J1343" s="510"/>
      <c r="K1343" s="510"/>
      <c r="L1343" s="511"/>
      <c r="M1343" s="512"/>
      <c r="N1343" s="513"/>
      <c r="O1343" s="513"/>
      <c r="P1343" s="513"/>
      <c r="Q1343" s="514"/>
      <c r="R1343" s="515"/>
      <c r="S1343" s="515"/>
      <c r="T1343" s="515"/>
      <c r="U1343" s="515"/>
      <c r="V1343" s="515"/>
      <c r="W1343" s="418"/>
      <c r="X1343" s="419"/>
      <c r="Y1343" s="421"/>
      <c r="Z1343" s="158" t="str">
        <f>IFERROR(VLOOKUP(Y1343,【参考】数式用!$A$3:$B$58, 2, FALSE), "")</f>
        <v/>
      </c>
      <c r="AA1343" s="159"/>
      <c r="AC1343" s="129" t="e">
        <f>VLOOKUP(Y1343,【参考】数式用!$A$3:$O$58,15,FALSE)</f>
        <v>#N/A</v>
      </c>
    </row>
    <row r="1344" spans="1:29" ht="33.950000000000003" customHeight="1">
      <c r="A1344" s="133"/>
      <c r="B1344" s="486">
        <f t="shared" si="20"/>
        <v>1300</v>
      </c>
      <c r="C1344" s="509"/>
      <c r="D1344" s="510"/>
      <c r="E1344" s="510"/>
      <c r="F1344" s="510"/>
      <c r="G1344" s="510"/>
      <c r="H1344" s="510"/>
      <c r="I1344" s="510"/>
      <c r="J1344" s="510"/>
      <c r="K1344" s="510"/>
      <c r="L1344" s="511"/>
      <c r="M1344" s="512"/>
      <c r="N1344" s="513"/>
      <c r="O1344" s="513"/>
      <c r="P1344" s="513"/>
      <c r="Q1344" s="514"/>
      <c r="R1344" s="515"/>
      <c r="S1344" s="515"/>
      <c r="T1344" s="515"/>
      <c r="U1344" s="515"/>
      <c r="V1344" s="515"/>
      <c r="W1344" s="418"/>
      <c r="X1344" s="419"/>
      <c r="Y1344" s="421"/>
      <c r="Z1344" s="158" t="str">
        <f>IFERROR(VLOOKUP(Y1344,【参考】数式用!$A$3:$B$58, 2, FALSE), "")</f>
        <v/>
      </c>
      <c r="AA1344" s="159"/>
      <c r="AC1344" s="129" t="e">
        <f>VLOOKUP(Y1344,【参考】数式用!$A$3:$O$58,15,FALSE)</f>
        <v>#N/A</v>
      </c>
    </row>
    <row r="1345" spans="1:29" ht="33.950000000000003" customHeight="1">
      <c r="A1345" s="133"/>
      <c r="B1345" s="486">
        <f t="shared" si="20"/>
        <v>1301</v>
      </c>
      <c r="C1345" s="509"/>
      <c r="D1345" s="510"/>
      <c r="E1345" s="510"/>
      <c r="F1345" s="510"/>
      <c r="G1345" s="510"/>
      <c r="H1345" s="510"/>
      <c r="I1345" s="510"/>
      <c r="J1345" s="510"/>
      <c r="K1345" s="510"/>
      <c r="L1345" s="511"/>
      <c r="M1345" s="512"/>
      <c r="N1345" s="513"/>
      <c r="O1345" s="513"/>
      <c r="P1345" s="513"/>
      <c r="Q1345" s="514"/>
      <c r="R1345" s="515"/>
      <c r="S1345" s="515"/>
      <c r="T1345" s="515"/>
      <c r="U1345" s="515"/>
      <c r="V1345" s="515"/>
      <c r="W1345" s="418"/>
      <c r="X1345" s="419"/>
      <c r="Y1345" s="421"/>
      <c r="Z1345" s="158" t="str">
        <f>IFERROR(VLOOKUP(Y1345,【参考】数式用!$A$3:$B$58, 2, FALSE), "")</f>
        <v/>
      </c>
      <c r="AA1345" s="159"/>
      <c r="AC1345" s="129" t="e">
        <f>VLOOKUP(Y1345,【参考】数式用!$A$3:$O$58,15,FALSE)</f>
        <v>#N/A</v>
      </c>
    </row>
    <row r="1346" spans="1:29" ht="33.950000000000003" customHeight="1">
      <c r="A1346" s="133"/>
      <c r="B1346" s="486">
        <f t="shared" si="20"/>
        <v>1302</v>
      </c>
      <c r="C1346" s="509"/>
      <c r="D1346" s="510"/>
      <c r="E1346" s="510"/>
      <c r="F1346" s="510"/>
      <c r="G1346" s="510"/>
      <c r="H1346" s="510"/>
      <c r="I1346" s="510"/>
      <c r="J1346" s="510"/>
      <c r="K1346" s="510"/>
      <c r="L1346" s="511"/>
      <c r="M1346" s="512"/>
      <c r="N1346" s="513"/>
      <c r="O1346" s="513"/>
      <c r="P1346" s="513"/>
      <c r="Q1346" s="514"/>
      <c r="R1346" s="515"/>
      <c r="S1346" s="515"/>
      <c r="T1346" s="515"/>
      <c r="U1346" s="515"/>
      <c r="V1346" s="515"/>
      <c r="W1346" s="418"/>
      <c r="X1346" s="419"/>
      <c r="Y1346" s="421"/>
      <c r="Z1346" s="158" t="str">
        <f>IFERROR(VLOOKUP(Y1346,【参考】数式用!$A$3:$B$58, 2, FALSE), "")</f>
        <v/>
      </c>
      <c r="AA1346" s="159"/>
      <c r="AC1346" s="129" t="e">
        <f>VLOOKUP(Y1346,【参考】数式用!$A$3:$O$58,15,FALSE)</f>
        <v>#N/A</v>
      </c>
    </row>
    <row r="1347" spans="1:29" ht="33.950000000000003" customHeight="1">
      <c r="A1347" s="133"/>
      <c r="B1347" s="486">
        <f t="shared" si="20"/>
        <v>1303</v>
      </c>
      <c r="C1347" s="509"/>
      <c r="D1347" s="510"/>
      <c r="E1347" s="510"/>
      <c r="F1347" s="510"/>
      <c r="G1347" s="510"/>
      <c r="H1347" s="510"/>
      <c r="I1347" s="510"/>
      <c r="J1347" s="510"/>
      <c r="K1347" s="510"/>
      <c r="L1347" s="511"/>
      <c r="M1347" s="512"/>
      <c r="N1347" s="513"/>
      <c r="O1347" s="513"/>
      <c r="P1347" s="513"/>
      <c r="Q1347" s="514"/>
      <c r="R1347" s="515"/>
      <c r="S1347" s="515"/>
      <c r="T1347" s="515"/>
      <c r="U1347" s="515"/>
      <c r="V1347" s="515"/>
      <c r="W1347" s="418"/>
      <c r="X1347" s="419"/>
      <c r="Y1347" s="421"/>
      <c r="Z1347" s="158" t="str">
        <f>IFERROR(VLOOKUP(Y1347,【参考】数式用!$A$3:$B$58, 2, FALSE), "")</f>
        <v/>
      </c>
      <c r="AA1347" s="159"/>
      <c r="AC1347" s="129" t="e">
        <f>VLOOKUP(Y1347,【参考】数式用!$A$3:$O$58,15,FALSE)</f>
        <v>#N/A</v>
      </c>
    </row>
    <row r="1348" spans="1:29" ht="33.950000000000003" customHeight="1">
      <c r="A1348" s="133"/>
      <c r="B1348" s="486">
        <f t="shared" si="20"/>
        <v>1304</v>
      </c>
      <c r="C1348" s="509"/>
      <c r="D1348" s="510"/>
      <c r="E1348" s="510"/>
      <c r="F1348" s="510"/>
      <c r="G1348" s="510"/>
      <c r="H1348" s="510"/>
      <c r="I1348" s="510"/>
      <c r="J1348" s="510"/>
      <c r="K1348" s="510"/>
      <c r="L1348" s="511"/>
      <c r="M1348" s="512"/>
      <c r="N1348" s="513"/>
      <c r="O1348" s="513"/>
      <c r="P1348" s="513"/>
      <c r="Q1348" s="514"/>
      <c r="R1348" s="515"/>
      <c r="S1348" s="515"/>
      <c r="T1348" s="515"/>
      <c r="U1348" s="515"/>
      <c r="V1348" s="515"/>
      <c r="W1348" s="418"/>
      <c r="X1348" s="419"/>
      <c r="Y1348" s="421"/>
      <c r="Z1348" s="158" t="str">
        <f>IFERROR(VLOOKUP(Y1348,【参考】数式用!$A$3:$B$58, 2, FALSE), "")</f>
        <v/>
      </c>
      <c r="AA1348" s="159"/>
      <c r="AC1348" s="129" t="e">
        <f>VLOOKUP(Y1348,【参考】数式用!$A$3:$O$58,15,FALSE)</f>
        <v>#N/A</v>
      </c>
    </row>
    <row r="1349" spans="1:29" ht="33.950000000000003" customHeight="1">
      <c r="A1349" s="133"/>
      <c r="B1349" s="486">
        <f t="shared" si="20"/>
        <v>1305</v>
      </c>
      <c r="C1349" s="509"/>
      <c r="D1349" s="510"/>
      <c r="E1349" s="510"/>
      <c r="F1349" s="510"/>
      <c r="G1349" s="510"/>
      <c r="H1349" s="510"/>
      <c r="I1349" s="510"/>
      <c r="J1349" s="510"/>
      <c r="K1349" s="510"/>
      <c r="L1349" s="511"/>
      <c r="M1349" s="512"/>
      <c r="N1349" s="513"/>
      <c r="O1349" s="513"/>
      <c r="P1349" s="513"/>
      <c r="Q1349" s="514"/>
      <c r="R1349" s="515"/>
      <c r="S1349" s="515"/>
      <c r="T1349" s="515"/>
      <c r="U1349" s="515"/>
      <c r="V1349" s="515"/>
      <c r="W1349" s="418"/>
      <c r="X1349" s="419"/>
      <c r="Y1349" s="421"/>
      <c r="Z1349" s="158" t="str">
        <f>IFERROR(VLOOKUP(Y1349,【参考】数式用!$A$3:$B$58, 2, FALSE), "")</f>
        <v/>
      </c>
      <c r="AA1349" s="159"/>
      <c r="AC1349" s="129" t="e">
        <f>VLOOKUP(Y1349,【参考】数式用!$A$3:$O$58,15,FALSE)</f>
        <v>#N/A</v>
      </c>
    </row>
    <row r="1350" spans="1:29" ht="33.950000000000003" customHeight="1">
      <c r="A1350" s="133"/>
      <c r="B1350" s="486">
        <f t="shared" si="20"/>
        <v>1306</v>
      </c>
      <c r="C1350" s="509"/>
      <c r="D1350" s="510"/>
      <c r="E1350" s="510"/>
      <c r="F1350" s="510"/>
      <c r="G1350" s="510"/>
      <c r="H1350" s="510"/>
      <c r="I1350" s="510"/>
      <c r="J1350" s="510"/>
      <c r="K1350" s="510"/>
      <c r="L1350" s="511"/>
      <c r="M1350" s="512"/>
      <c r="N1350" s="513"/>
      <c r="O1350" s="513"/>
      <c r="P1350" s="513"/>
      <c r="Q1350" s="514"/>
      <c r="R1350" s="515"/>
      <c r="S1350" s="515"/>
      <c r="T1350" s="515"/>
      <c r="U1350" s="515"/>
      <c r="V1350" s="515"/>
      <c r="W1350" s="418"/>
      <c r="X1350" s="419"/>
      <c r="Y1350" s="421"/>
      <c r="Z1350" s="158" t="str">
        <f>IFERROR(VLOOKUP(Y1350,【参考】数式用!$A$3:$B$58, 2, FALSE), "")</f>
        <v/>
      </c>
      <c r="AA1350" s="159"/>
      <c r="AC1350" s="129" t="e">
        <f>VLOOKUP(Y1350,【参考】数式用!$A$3:$O$58,15,FALSE)</f>
        <v>#N/A</v>
      </c>
    </row>
    <row r="1351" spans="1:29" ht="33.950000000000003" customHeight="1">
      <c r="A1351" s="133"/>
      <c r="B1351" s="486">
        <f t="shared" si="20"/>
        <v>1307</v>
      </c>
      <c r="C1351" s="509"/>
      <c r="D1351" s="510"/>
      <c r="E1351" s="510"/>
      <c r="F1351" s="510"/>
      <c r="G1351" s="510"/>
      <c r="H1351" s="510"/>
      <c r="I1351" s="510"/>
      <c r="J1351" s="510"/>
      <c r="K1351" s="510"/>
      <c r="L1351" s="511"/>
      <c r="M1351" s="512"/>
      <c r="N1351" s="513"/>
      <c r="O1351" s="513"/>
      <c r="P1351" s="513"/>
      <c r="Q1351" s="514"/>
      <c r="R1351" s="515"/>
      <c r="S1351" s="515"/>
      <c r="T1351" s="515"/>
      <c r="U1351" s="515"/>
      <c r="V1351" s="515"/>
      <c r="W1351" s="418"/>
      <c r="X1351" s="419"/>
      <c r="Y1351" s="421"/>
      <c r="Z1351" s="158" t="str">
        <f>IFERROR(VLOOKUP(Y1351,【参考】数式用!$A$3:$B$58, 2, FALSE), "")</f>
        <v/>
      </c>
      <c r="AA1351" s="159"/>
      <c r="AC1351" s="129" t="e">
        <f>VLOOKUP(Y1351,【参考】数式用!$A$3:$O$58,15,FALSE)</f>
        <v>#N/A</v>
      </c>
    </row>
    <row r="1352" spans="1:29" ht="33.950000000000003" customHeight="1">
      <c r="A1352" s="133"/>
      <c r="B1352" s="486">
        <f t="shared" si="20"/>
        <v>1308</v>
      </c>
      <c r="C1352" s="509"/>
      <c r="D1352" s="510"/>
      <c r="E1352" s="510"/>
      <c r="F1352" s="510"/>
      <c r="G1352" s="510"/>
      <c r="H1352" s="510"/>
      <c r="I1352" s="510"/>
      <c r="J1352" s="510"/>
      <c r="K1352" s="510"/>
      <c r="L1352" s="511"/>
      <c r="M1352" s="512"/>
      <c r="N1352" s="513"/>
      <c r="O1352" s="513"/>
      <c r="P1352" s="513"/>
      <c r="Q1352" s="514"/>
      <c r="R1352" s="515"/>
      <c r="S1352" s="515"/>
      <c r="T1352" s="515"/>
      <c r="U1352" s="515"/>
      <c r="V1352" s="515"/>
      <c r="W1352" s="418"/>
      <c r="X1352" s="419"/>
      <c r="Y1352" s="421"/>
      <c r="Z1352" s="158" t="str">
        <f>IFERROR(VLOOKUP(Y1352,【参考】数式用!$A$3:$B$58, 2, FALSE), "")</f>
        <v/>
      </c>
      <c r="AA1352" s="159"/>
      <c r="AC1352" s="129" t="e">
        <f>VLOOKUP(Y1352,【参考】数式用!$A$3:$O$58,15,FALSE)</f>
        <v>#N/A</v>
      </c>
    </row>
    <row r="1353" spans="1:29" ht="33.950000000000003" customHeight="1">
      <c r="A1353" s="133"/>
      <c r="B1353" s="486">
        <f t="shared" si="20"/>
        <v>1309</v>
      </c>
      <c r="C1353" s="509"/>
      <c r="D1353" s="510"/>
      <c r="E1353" s="510"/>
      <c r="F1353" s="510"/>
      <c r="G1353" s="510"/>
      <c r="H1353" s="510"/>
      <c r="I1353" s="510"/>
      <c r="J1353" s="510"/>
      <c r="K1353" s="510"/>
      <c r="L1353" s="511"/>
      <c r="M1353" s="512"/>
      <c r="N1353" s="513"/>
      <c r="O1353" s="513"/>
      <c r="P1353" s="513"/>
      <c r="Q1353" s="514"/>
      <c r="R1353" s="515"/>
      <c r="S1353" s="515"/>
      <c r="T1353" s="515"/>
      <c r="U1353" s="515"/>
      <c r="V1353" s="515"/>
      <c r="W1353" s="418"/>
      <c r="X1353" s="419"/>
      <c r="Y1353" s="421"/>
      <c r="Z1353" s="158" t="str">
        <f>IFERROR(VLOOKUP(Y1353,【参考】数式用!$A$3:$B$58, 2, FALSE), "")</f>
        <v/>
      </c>
      <c r="AA1353" s="159"/>
      <c r="AC1353" s="129" t="e">
        <f>VLOOKUP(Y1353,【参考】数式用!$A$3:$O$58,15,FALSE)</f>
        <v>#N/A</v>
      </c>
    </row>
    <row r="1354" spans="1:29" ht="33.950000000000003" customHeight="1">
      <c r="A1354" s="133"/>
      <c r="B1354" s="486">
        <f t="shared" si="20"/>
        <v>1310</v>
      </c>
      <c r="C1354" s="509"/>
      <c r="D1354" s="510"/>
      <c r="E1354" s="510"/>
      <c r="F1354" s="510"/>
      <c r="G1354" s="510"/>
      <c r="H1354" s="510"/>
      <c r="I1354" s="510"/>
      <c r="J1354" s="510"/>
      <c r="K1354" s="510"/>
      <c r="L1354" s="511"/>
      <c r="M1354" s="512"/>
      <c r="N1354" s="513"/>
      <c r="O1354" s="513"/>
      <c r="P1354" s="513"/>
      <c r="Q1354" s="514"/>
      <c r="R1354" s="515"/>
      <c r="S1354" s="515"/>
      <c r="T1354" s="515"/>
      <c r="U1354" s="515"/>
      <c r="V1354" s="515"/>
      <c r="W1354" s="418"/>
      <c r="X1354" s="419"/>
      <c r="Y1354" s="421"/>
      <c r="Z1354" s="158" t="str">
        <f>IFERROR(VLOOKUP(Y1354,【参考】数式用!$A$3:$B$58, 2, FALSE), "")</f>
        <v/>
      </c>
      <c r="AA1354" s="159"/>
      <c r="AC1354" s="129" t="e">
        <f>VLOOKUP(Y1354,【参考】数式用!$A$3:$O$58,15,FALSE)</f>
        <v>#N/A</v>
      </c>
    </row>
    <row r="1355" spans="1:29" ht="33.950000000000003" customHeight="1">
      <c r="A1355" s="133"/>
      <c r="B1355" s="486">
        <f t="shared" si="20"/>
        <v>1311</v>
      </c>
      <c r="C1355" s="509"/>
      <c r="D1355" s="510"/>
      <c r="E1355" s="510"/>
      <c r="F1355" s="510"/>
      <c r="G1355" s="510"/>
      <c r="H1355" s="510"/>
      <c r="I1355" s="510"/>
      <c r="J1355" s="510"/>
      <c r="K1355" s="510"/>
      <c r="L1355" s="511"/>
      <c r="M1355" s="512"/>
      <c r="N1355" s="513"/>
      <c r="O1355" s="513"/>
      <c r="P1355" s="513"/>
      <c r="Q1355" s="514"/>
      <c r="R1355" s="515"/>
      <c r="S1355" s="515"/>
      <c r="T1355" s="515"/>
      <c r="U1355" s="515"/>
      <c r="V1355" s="515"/>
      <c r="W1355" s="418"/>
      <c r="X1355" s="419"/>
      <c r="Y1355" s="421"/>
      <c r="Z1355" s="158" t="str">
        <f>IFERROR(VLOOKUP(Y1355,【参考】数式用!$A$3:$B$58, 2, FALSE), "")</f>
        <v/>
      </c>
      <c r="AA1355" s="159"/>
      <c r="AC1355" s="129" t="e">
        <f>VLOOKUP(Y1355,【参考】数式用!$A$3:$O$58,15,FALSE)</f>
        <v>#N/A</v>
      </c>
    </row>
    <row r="1356" spans="1:29" ht="33.950000000000003" customHeight="1">
      <c r="A1356" s="133"/>
      <c r="B1356" s="486">
        <f t="shared" si="20"/>
        <v>1312</v>
      </c>
      <c r="C1356" s="509"/>
      <c r="D1356" s="510"/>
      <c r="E1356" s="510"/>
      <c r="F1356" s="510"/>
      <c r="G1356" s="510"/>
      <c r="H1356" s="510"/>
      <c r="I1356" s="510"/>
      <c r="J1356" s="510"/>
      <c r="K1356" s="510"/>
      <c r="L1356" s="511"/>
      <c r="M1356" s="512"/>
      <c r="N1356" s="513"/>
      <c r="O1356" s="513"/>
      <c r="P1356" s="513"/>
      <c r="Q1356" s="514"/>
      <c r="R1356" s="515"/>
      <c r="S1356" s="515"/>
      <c r="T1356" s="515"/>
      <c r="U1356" s="515"/>
      <c r="V1356" s="515"/>
      <c r="W1356" s="418"/>
      <c r="X1356" s="419"/>
      <c r="Y1356" s="421"/>
      <c r="Z1356" s="158" t="str">
        <f>IFERROR(VLOOKUP(Y1356,【参考】数式用!$A$3:$B$58, 2, FALSE), "")</f>
        <v/>
      </c>
      <c r="AA1356" s="159"/>
      <c r="AC1356" s="129" t="e">
        <f>VLOOKUP(Y1356,【参考】数式用!$A$3:$O$58,15,FALSE)</f>
        <v>#N/A</v>
      </c>
    </row>
    <row r="1357" spans="1:29" ht="33.950000000000003" customHeight="1">
      <c r="A1357" s="133"/>
      <c r="B1357" s="486">
        <f t="shared" si="20"/>
        <v>1313</v>
      </c>
      <c r="C1357" s="509"/>
      <c r="D1357" s="510"/>
      <c r="E1357" s="510"/>
      <c r="F1357" s="510"/>
      <c r="G1357" s="510"/>
      <c r="H1357" s="510"/>
      <c r="I1357" s="510"/>
      <c r="J1357" s="510"/>
      <c r="K1357" s="510"/>
      <c r="L1357" s="511"/>
      <c r="M1357" s="512"/>
      <c r="N1357" s="513"/>
      <c r="O1357" s="513"/>
      <c r="P1357" s="513"/>
      <c r="Q1357" s="514"/>
      <c r="R1357" s="515"/>
      <c r="S1357" s="515"/>
      <c r="T1357" s="515"/>
      <c r="U1357" s="515"/>
      <c r="V1357" s="515"/>
      <c r="W1357" s="418"/>
      <c r="X1357" s="419"/>
      <c r="Y1357" s="421"/>
      <c r="Z1357" s="158" t="str">
        <f>IFERROR(VLOOKUP(Y1357,【参考】数式用!$A$3:$B$58, 2, FALSE), "")</f>
        <v/>
      </c>
      <c r="AA1357" s="159"/>
      <c r="AC1357" s="129" t="e">
        <f>VLOOKUP(Y1357,【参考】数式用!$A$3:$O$58,15,FALSE)</f>
        <v>#N/A</v>
      </c>
    </row>
    <row r="1358" spans="1:29" ht="33.950000000000003" customHeight="1">
      <c r="A1358" s="133"/>
      <c r="B1358" s="486">
        <f t="shared" si="20"/>
        <v>1314</v>
      </c>
      <c r="C1358" s="509"/>
      <c r="D1358" s="510"/>
      <c r="E1358" s="510"/>
      <c r="F1358" s="510"/>
      <c r="G1358" s="510"/>
      <c r="H1358" s="510"/>
      <c r="I1358" s="510"/>
      <c r="J1358" s="510"/>
      <c r="K1358" s="510"/>
      <c r="L1358" s="511"/>
      <c r="M1358" s="512"/>
      <c r="N1358" s="513"/>
      <c r="O1358" s="513"/>
      <c r="P1358" s="513"/>
      <c r="Q1358" s="514"/>
      <c r="R1358" s="515"/>
      <c r="S1358" s="515"/>
      <c r="T1358" s="515"/>
      <c r="U1358" s="515"/>
      <c r="V1358" s="515"/>
      <c r="W1358" s="418"/>
      <c r="X1358" s="419"/>
      <c r="Y1358" s="421"/>
      <c r="Z1358" s="158" t="str">
        <f>IFERROR(VLOOKUP(Y1358,【参考】数式用!$A$3:$B$58, 2, FALSE), "")</f>
        <v/>
      </c>
      <c r="AA1358" s="159"/>
      <c r="AC1358" s="129" t="e">
        <f>VLOOKUP(Y1358,【参考】数式用!$A$3:$O$58,15,FALSE)</f>
        <v>#N/A</v>
      </c>
    </row>
    <row r="1359" spans="1:29" ht="33.950000000000003" customHeight="1">
      <c r="A1359" s="133"/>
      <c r="B1359" s="486">
        <f t="shared" si="20"/>
        <v>1315</v>
      </c>
      <c r="C1359" s="509"/>
      <c r="D1359" s="510"/>
      <c r="E1359" s="510"/>
      <c r="F1359" s="510"/>
      <c r="G1359" s="510"/>
      <c r="H1359" s="510"/>
      <c r="I1359" s="510"/>
      <c r="J1359" s="510"/>
      <c r="K1359" s="510"/>
      <c r="L1359" s="511"/>
      <c r="M1359" s="512"/>
      <c r="N1359" s="513"/>
      <c r="O1359" s="513"/>
      <c r="P1359" s="513"/>
      <c r="Q1359" s="514"/>
      <c r="R1359" s="515"/>
      <c r="S1359" s="515"/>
      <c r="T1359" s="515"/>
      <c r="U1359" s="515"/>
      <c r="V1359" s="515"/>
      <c r="W1359" s="418"/>
      <c r="X1359" s="419"/>
      <c r="Y1359" s="421"/>
      <c r="Z1359" s="158" t="str">
        <f>IFERROR(VLOOKUP(Y1359,【参考】数式用!$A$3:$B$58, 2, FALSE), "")</f>
        <v/>
      </c>
      <c r="AA1359" s="159"/>
      <c r="AC1359" s="129" t="e">
        <f>VLOOKUP(Y1359,【参考】数式用!$A$3:$O$58,15,FALSE)</f>
        <v>#N/A</v>
      </c>
    </row>
    <row r="1360" spans="1:29" ht="33.950000000000003" customHeight="1">
      <c r="A1360" s="133"/>
      <c r="B1360" s="486">
        <f t="shared" si="20"/>
        <v>1316</v>
      </c>
      <c r="C1360" s="509"/>
      <c r="D1360" s="510"/>
      <c r="E1360" s="510"/>
      <c r="F1360" s="510"/>
      <c r="G1360" s="510"/>
      <c r="H1360" s="510"/>
      <c r="I1360" s="510"/>
      <c r="J1360" s="510"/>
      <c r="K1360" s="510"/>
      <c r="L1360" s="511"/>
      <c r="M1360" s="512"/>
      <c r="N1360" s="513"/>
      <c r="O1360" s="513"/>
      <c r="P1360" s="513"/>
      <c r="Q1360" s="514"/>
      <c r="R1360" s="515"/>
      <c r="S1360" s="515"/>
      <c r="T1360" s="515"/>
      <c r="U1360" s="515"/>
      <c r="V1360" s="515"/>
      <c r="W1360" s="418"/>
      <c r="X1360" s="419"/>
      <c r="Y1360" s="421"/>
      <c r="Z1360" s="158" t="str">
        <f>IFERROR(VLOOKUP(Y1360,【参考】数式用!$A$3:$B$58, 2, FALSE), "")</f>
        <v/>
      </c>
      <c r="AA1360" s="159"/>
      <c r="AC1360" s="129" t="e">
        <f>VLOOKUP(Y1360,【参考】数式用!$A$3:$O$58,15,FALSE)</f>
        <v>#N/A</v>
      </c>
    </row>
    <row r="1361" spans="1:29" ht="33.950000000000003" customHeight="1">
      <c r="A1361" s="133"/>
      <c r="B1361" s="486">
        <f t="shared" si="20"/>
        <v>1317</v>
      </c>
      <c r="C1361" s="509"/>
      <c r="D1361" s="510"/>
      <c r="E1361" s="510"/>
      <c r="F1361" s="510"/>
      <c r="G1361" s="510"/>
      <c r="H1361" s="510"/>
      <c r="I1361" s="510"/>
      <c r="J1361" s="510"/>
      <c r="K1361" s="510"/>
      <c r="L1361" s="511"/>
      <c r="M1361" s="512"/>
      <c r="N1361" s="513"/>
      <c r="O1361" s="513"/>
      <c r="P1361" s="513"/>
      <c r="Q1361" s="514"/>
      <c r="R1361" s="515"/>
      <c r="S1361" s="515"/>
      <c r="T1361" s="515"/>
      <c r="U1361" s="515"/>
      <c r="V1361" s="515"/>
      <c r="W1361" s="418"/>
      <c r="X1361" s="419"/>
      <c r="Y1361" s="421"/>
      <c r="Z1361" s="158" t="str">
        <f>IFERROR(VLOOKUP(Y1361,【参考】数式用!$A$3:$B$58, 2, FALSE), "")</f>
        <v/>
      </c>
      <c r="AA1361" s="159"/>
      <c r="AC1361" s="129" t="e">
        <f>VLOOKUP(Y1361,【参考】数式用!$A$3:$O$58,15,FALSE)</f>
        <v>#N/A</v>
      </c>
    </row>
    <row r="1362" spans="1:29" ht="33.950000000000003" customHeight="1">
      <c r="A1362" s="133"/>
      <c r="B1362" s="486">
        <f t="shared" si="20"/>
        <v>1318</v>
      </c>
      <c r="C1362" s="509"/>
      <c r="D1362" s="510"/>
      <c r="E1362" s="510"/>
      <c r="F1362" s="510"/>
      <c r="G1362" s="510"/>
      <c r="H1362" s="510"/>
      <c r="I1362" s="510"/>
      <c r="J1362" s="510"/>
      <c r="K1362" s="510"/>
      <c r="L1362" s="511"/>
      <c r="M1362" s="512"/>
      <c r="N1362" s="513"/>
      <c r="O1362" s="513"/>
      <c r="P1362" s="513"/>
      <c r="Q1362" s="514"/>
      <c r="R1362" s="515"/>
      <c r="S1362" s="515"/>
      <c r="T1362" s="515"/>
      <c r="U1362" s="515"/>
      <c r="V1362" s="515"/>
      <c r="W1362" s="418"/>
      <c r="X1362" s="419"/>
      <c r="Y1362" s="421"/>
      <c r="Z1362" s="158" t="str">
        <f>IFERROR(VLOOKUP(Y1362,【参考】数式用!$A$3:$B$58, 2, FALSE), "")</f>
        <v/>
      </c>
      <c r="AA1362" s="159"/>
      <c r="AC1362" s="129" t="e">
        <f>VLOOKUP(Y1362,【参考】数式用!$A$3:$O$58,15,FALSE)</f>
        <v>#N/A</v>
      </c>
    </row>
    <row r="1363" spans="1:29" ht="33.950000000000003" customHeight="1">
      <c r="A1363" s="133"/>
      <c r="B1363" s="486">
        <f t="shared" si="20"/>
        <v>1319</v>
      </c>
      <c r="C1363" s="509"/>
      <c r="D1363" s="510"/>
      <c r="E1363" s="510"/>
      <c r="F1363" s="510"/>
      <c r="G1363" s="510"/>
      <c r="H1363" s="510"/>
      <c r="I1363" s="510"/>
      <c r="J1363" s="510"/>
      <c r="K1363" s="510"/>
      <c r="L1363" s="511"/>
      <c r="M1363" s="512"/>
      <c r="N1363" s="513"/>
      <c r="O1363" s="513"/>
      <c r="P1363" s="513"/>
      <c r="Q1363" s="514"/>
      <c r="R1363" s="515"/>
      <c r="S1363" s="515"/>
      <c r="T1363" s="515"/>
      <c r="U1363" s="515"/>
      <c r="V1363" s="515"/>
      <c r="W1363" s="418"/>
      <c r="X1363" s="419"/>
      <c r="Y1363" s="421"/>
      <c r="Z1363" s="158" t="str">
        <f>IFERROR(VLOOKUP(Y1363,【参考】数式用!$A$3:$B$58, 2, FALSE), "")</f>
        <v/>
      </c>
      <c r="AA1363" s="159"/>
      <c r="AC1363" s="129" t="e">
        <f>VLOOKUP(Y1363,【参考】数式用!$A$3:$O$58,15,FALSE)</f>
        <v>#N/A</v>
      </c>
    </row>
    <row r="1364" spans="1:29" ht="33.950000000000003" customHeight="1">
      <c r="A1364" s="133"/>
      <c r="B1364" s="486">
        <f t="shared" si="20"/>
        <v>1320</v>
      </c>
      <c r="C1364" s="509"/>
      <c r="D1364" s="510"/>
      <c r="E1364" s="510"/>
      <c r="F1364" s="510"/>
      <c r="G1364" s="510"/>
      <c r="H1364" s="510"/>
      <c r="I1364" s="510"/>
      <c r="J1364" s="510"/>
      <c r="K1364" s="510"/>
      <c r="L1364" s="511"/>
      <c r="M1364" s="512"/>
      <c r="N1364" s="513"/>
      <c r="O1364" s="513"/>
      <c r="P1364" s="513"/>
      <c r="Q1364" s="514"/>
      <c r="R1364" s="515"/>
      <c r="S1364" s="515"/>
      <c r="T1364" s="515"/>
      <c r="U1364" s="515"/>
      <c r="V1364" s="515"/>
      <c r="W1364" s="418"/>
      <c r="X1364" s="419"/>
      <c r="Y1364" s="421"/>
      <c r="Z1364" s="158" t="str">
        <f>IFERROR(VLOOKUP(Y1364,【参考】数式用!$A$3:$B$58, 2, FALSE), "")</f>
        <v/>
      </c>
      <c r="AA1364" s="159"/>
      <c r="AC1364" s="129" t="e">
        <f>VLOOKUP(Y1364,【参考】数式用!$A$3:$O$58,15,FALSE)</f>
        <v>#N/A</v>
      </c>
    </row>
    <row r="1365" spans="1:29" ht="33.950000000000003" customHeight="1">
      <c r="A1365" s="133"/>
      <c r="B1365" s="486">
        <f t="shared" si="20"/>
        <v>1321</v>
      </c>
      <c r="C1365" s="509"/>
      <c r="D1365" s="510"/>
      <c r="E1365" s="510"/>
      <c r="F1365" s="510"/>
      <c r="G1365" s="510"/>
      <c r="H1365" s="510"/>
      <c r="I1365" s="510"/>
      <c r="J1365" s="510"/>
      <c r="K1365" s="510"/>
      <c r="L1365" s="511"/>
      <c r="M1365" s="512"/>
      <c r="N1365" s="513"/>
      <c r="O1365" s="513"/>
      <c r="P1365" s="513"/>
      <c r="Q1365" s="514"/>
      <c r="R1365" s="515"/>
      <c r="S1365" s="515"/>
      <c r="T1365" s="515"/>
      <c r="U1365" s="515"/>
      <c r="V1365" s="515"/>
      <c r="W1365" s="418"/>
      <c r="X1365" s="419"/>
      <c r="Y1365" s="421"/>
      <c r="Z1365" s="158" t="str">
        <f>IFERROR(VLOOKUP(Y1365,【参考】数式用!$A$3:$B$58, 2, FALSE), "")</f>
        <v/>
      </c>
      <c r="AA1365" s="159"/>
      <c r="AC1365" s="129" t="e">
        <f>VLOOKUP(Y1365,【参考】数式用!$A$3:$O$58,15,FALSE)</f>
        <v>#N/A</v>
      </c>
    </row>
    <row r="1366" spans="1:29" ht="33.950000000000003" customHeight="1">
      <c r="A1366" s="133"/>
      <c r="B1366" s="486">
        <f t="shared" si="20"/>
        <v>1322</v>
      </c>
      <c r="C1366" s="509"/>
      <c r="D1366" s="510"/>
      <c r="E1366" s="510"/>
      <c r="F1366" s="510"/>
      <c r="G1366" s="510"/>
      <c r="H1366" s="510"/>
      <c r="I1366" s="510"/>
      <c r="J1366" s="510"/>
      <c r="K1366" s="510"/>
      <c r="L1366" s="511"/>
      <c r="M1366" s="512"/>
      <c r="N1366" s="513"/>
      <c r="O1366" s="513"/>
      <c r="P1366" s="513"/>
      <c r="Q1366" s="514"/>
      <c r="R1366" s="515"/>
      <c r="S1366" s="515"/>
      <c r="T1366" s="515"/>
      <c r="U1366" s="515"/>
      <c r="V1366" s="515"/>
      <c r="W1366" s="418"/>
      <c r="X1366" s="419"/>
      <c r="Y1366" s="421"/>
      <c r="Z1366" s="158" t="str">
        <f>IFERROR(VLOOKUP(Y1366,【参考】数式用!$A$3:$B$58, 2, FALSE), "")</f>
        <v/>
      </c>
      <c r="AA1366" s="159"/>
      <c r="AC1366" s="129" t="e">
        <f>VLOOKUP(Y1366,【参考】数式用!$A$3:$O$58,15,FALSE)</f>
        <v>#N/A</v>
      </c>
    </row>
    <row r="1367" spans="1:29" ht="33.950000000000003" customHeight="1">
      <c r="A1367" s="133"/>
      <c r="B1367" s="486">
        <f t="shared" si="20"/>
        <v>1323</v>
      </c>
      <c r="C1367" s="509"/>
      <c r="D1367" s="510"/>
      <c r="E1367" s="510"/>
      <c r="F1367" s="510"/>
      <c r="G1367" s="510"/>
      <c r="H1367" s="510"/>
      <c r="I1367" s="510"/>
      <c r="J1367" s="510"/>
      <c r="K1367" s="510"/>
      <c r="L1367" s="511"/>
      <c r="M1367" s="512"/>
      <c r="N1367" s="513"/>
      <c r="O1367" s="513"/>
      <c r="P1367" s="513"/>
      <c r="Q1367" s="514"/>
      <c r="R1367" s="515"/>
      <c r="S1367" s="515"/>
      <c r="T1367" s="515"/>
      <c r="U1367" s="515"/>
      <c r="V1367" s="515"/>
      <c r="W1367" s="418"/>
      <c r="X1367" s="419"/>
      <c r="Y1367" s="421"/>
      <c r="Z1367" s="158" t="str">
        <f>IFERROR(VLOOKUP(Y1367,【参考】数式用!$A$3:$B$58, 2, FALSE), "")</f>
        <v/>
      </c>
      <c r="AA1367" s="159"/>
      <c r="AC1367" s="129" t="e">
        <f>VLOOKUP(Y1367,【参考】数式用!$A$3:$O$58,15,FALSE)</f>
        <v>#N/A</v>
      </c>
    </row>
    <row r="1368" spans="1:29" ht="33.950000000000003" customHeight="1">
      <c r="A1368" s="133"/>
      <c r="B1368" s="486">
        <f t="shared" si="20"/>
        <v>1324</v>
      </c>
      <c r="C1368" s="509"/>
      <c r="D1368" s="510"/>
      <c r="E1368" s="510"/>
      <c r="F1368" s="510"/>
      <c r="G1368" s="510"/>
      <c r="H1368" s="510"/>
      <c r="I1368" s="510"/>
      <c r="J1368" s="510"/>
      <c r="K1368" s="510"/>
      <c r="L1368" s="511"/>
      <c r="M1368" s="512"/>
      <c r="N1368" s="513"/>
      <c r="O1368" s="513"/>
      <c r="P1368" s="513"/>
      <c r="Q1368" s="514"/>
      <c r="R1368" s="515"/>
      <c r="S1368" s="515"/>
      <c r="T1368" s="515"/>
      <c r="U1368" s="515"/>
      <c r="V1368" s="515"/>
      <c r="W1368" s="418"/>
      <c r="X1368" s="419"/>
      <c r="Y1368" s="421"/>
      <c r="Z1368" s="158" t="str">
        <f>IFERROR(VLOOKUP(Y1368,【参考】数式用!$A$3:$B$58, 2, FALSE), "")</f>
        <v/>
      </c>
      <c r="AA1368" s="159"/>
      <c r="AC1368" s="129" t="e">
        <f>VLOOKUP(Y1368,【参考】数式用!$A$3:$O$58,15,FALSE)</f>
        <v>#N/A</v>
      </c>
    </row>
    <row r="1369" spans="1:29" ht="33.950000000000003" customHeight="1">
      <c r="A1369" s="133"/>
      <c r="B1369" s="486">
        <f t="shared" si="20"/>
        <v>1325</v>
      </c>
      <c r="C1369" s="509"/>
      <c r="D1369" s="510"/>
      <c r="E1369" s="510"/>
      <c r="F1369" s="510"/>
      <c r="G1369" s="510"/>
      <c r="H1369" s="510"/>
      <c r="I1369" s="510"/>
      <c r="J1369" s="510"/>
      <c r="K1369" s="510"/>
      <c r="L1369" s="511"/>
      <c r="M1369" s="512"/>
      <c r="N1369" s="513"/>
      <c r="O1369" s="513"/>
      <c r="P1369" s="513"/>
      <c r="Q1369" s="514"/>
      <c r="R1369" s="515"/>
      <c r="S1369" s="515"/>
      <c r="T1369" s="515"/>
      <c r="U1369" s="515"/>
      <c r="V1369" s="515"/>
      <c r="W1369" s="418"/>
      <c r="X1369" s="419"/>
      <c r="Y1369" s="421"/>
      <c r="Z1369" s="158" t="str">
        <f>IFERROR(VLOOKUP(Y1369,【参考】数式用!$A$3:$B$58, 2, FALSE), "")</f>
        <v/>
      </c>
      <c r="AA1369" s="159"/>
      <c r="AC1369" s="129" t="e">
        <f>VLOOKUP(Y1369,【参考】数式用!$A$3:$O$58,15,FALSE)</f>
        <v>#N/A</v>
      </c>
    </row>
    <row r="1370" spans="1:29" ht="33.950000000000003" customHeight="1">
      <c r="A1370" s="133"/>
      <c r="B1370" s="486">
        <f t="shared" si="20"/>
        <v>1326</v>
      </c>
      <c r="C1370" s="509"/>
      <c r="D1370" s="510"/>
      <c r="E1370" s="510"/>
      <c r="F1370" s="510"/>
      <c r="G1370" s="510"/>
      <c r="H1370" s="510"/>
      <c r="I1370" s="510"/>
      <c r="J1370" s="510"/>
      <c r="K1370" s="510"/>
      <c r="L1370" s="511"/>
      <c r="M1370" s="512"/>
      <c r="N1370" s="513"/>
      <c r="O1370" s="513"/>
      <c r="P1370" s="513"/>
      <c r="Q1370" s="514"/>
      <c r="R1370" s="515"/>
      <c r="S1370" s="515"/>
      <c r="T1370" s="515"/>
      <c r="U1370" s="515"/>
      <c r="V1370" s="515"/>
      <c r="W1370" s="418"/>
      <c r="X1370" s="419"/>
      <c r="Y1370" s="421"/>
      <c r="Z1370" s="158" t="str">
        <f>IFERROR(VLOOKUP(Y1370,【参考】数式用!$A$3:$B$58, 2, FALSE), "")</f>
        <v/>
      </c>
      <c r="AA1370" s="159"/>
      <c r="AC1370" s="129" t="e">
        <f>VLOOKUP(Y1370,【参考】数式用!$A$3:$O$58,15,FALSE)</f>
        <v>#N/A</v>
      </c>
    </row>
    <row r="1371" spans="1:29" ht="33.950000000000003" customHeight="1">
      <c r="A1371" s="133"/>
      <c r="B1371" s="486">
        <f t="shared" si="20"/>
        <v>1327</v>
      </c>
      <c r="C1371" s="509"/>
      <c r="D1371" s="510"/>
      <c r="E1371" s="510"/>
      <c r="F1371" s="510"/>
      <c r="G1371" s="510"/>
      <c r="H1371" s="510"/>
      <c r="I1371" s="510"/>
      <c r="J1371" s="510"/>
      <c r="K1371" s="510"/>
      <c r="L1371" s="511"/>
      <c r="M1371" s="512"/>
      <c r="N1371" s="513"/>
      <c r="O1371" s="513"/>
      <c r="P1371" s="513"/>
      <c r="Q1371" s="514"/>
      <c r="R1371" s="515"/>
      <c r="S1371" s="515"/>
      <c r="T1371" s="515"/>
      <c r="U1371" s="515"/>
      <c r="V1371" s="515"/>
      <c r="W1371" s="418"/>
      <c r="X1371" s="419"/>
      <c r="Y1371" s="421"/>
      <c r="Z1371" s="158" t="str">
        <f>IFERROR(VLOOKUP(Y1371,【参考】数式用!$A$3:$B$58, 2, FALSE), "")</f>
        <v/>
      </c>
      <c r="AA1371" s="159"/>
      <c r="AC1371" s="129" t="e">
        <f>VLOOKUP(Y1371,【参考】数式用!$A$3:$O$58,15,FALSE)</f>
        <v>#N/A</v>
      </c>
    </row>
    <row r="1372" spans="1:29" ht="33.950000000000003" customHeight="1">
      <c r="A1372" s="133"/>
      <c r="B1372" s="486">
        <f t="shared" si="20"/>
        <v>1328</v>
      </c>
      <c r="C1372" s="509"/>
      <c r="D1372" s="510"/>
      <c r="E1372" s="510"/>
      <c r="F1372" s="510"/>
      <c r="G1372" s="510"/>
      <c r="H1372" s="510"/>
      <c r="I1372" s="510"/>
      <c r="J1372" s="510"/>
      <c r="K1372" s="510"/>
      <c r="L1372" s="511"/>
      <c r="M1372" s="512"/>
      <c r="N1372" s="513"/>
      <c r="O1372" s="513"/>
      <c r="P1372" s="513"/>
      <c r="Q1372" s="514"/>
      <c r="R1372" s="515"/>
      <c r="S1372" s="515"/>
      <c r="T1372" s="515"/>
      <c r="U1372" s="515"/>
      <c r="V1372" s="515"/>
      <c r="W1372" s="418"/>
      <c r="X1372" s="419"/>
      <c r="Y1372" s="421"/>
      <c r="Z1372" s="158" t="str">
        <f>IFERROR(VLOOKUP(Y1372,【参考】数式用!$A$3:$B$58, 2, FALSE), "")</f>
        <v/>
      </c>
      <c r="AA1372" s="159"/>
      <c r="AC1372" s="129" t="e">
        <f>VLOOKUP(Y1372,【参考】数式用!$A$3:$O$58,15,FALSE)</f>
        <v>#N/A</v>
      </c>
    </row>
    <row r="1373" spans="1:29" ht="33.950000000000003" customHeight="1">
      <c r="A1373" s="133"/>
      <c r="B1373" s="486">
        <f t="shared" si="20"/>
        <v>1329</v>
      </c>
      <c r="C1373" s="509"/>
      <c r="D1373" s="510"/>
      <c r="E1373" s="510"/>
      <c r="F1373" s="510"/>
      <c r="G1373" s="510"/>
      <c r="H1373" s="510"/>
      <c r="I1373" s="510"/>
      <c r="J1373" s="510"/>
      <c r="K1373" s="510"/>
      <c r="L1373" s="511"/>
      <c r="M1373" s="512"/>
      <c r="N1373" s="513"/>
      <c r="O1373" s="513"/>
      <c r="P1373" s="513"/>
      <c r="Q1373" s="514"/>
      <c r="R1373" s="515"/>
      <c r="S1373" s="515"/>
      <c r="T1373" s="515"/>
      <c r="U1373" s="515"/>
      <c r="V1373" s="515"/>
      <c r="W1373" s="418"/>
      <c r="X1373" s="419"/>
      <c r="Y1373" s="421"/>
      <c r="Z1373" s="158" t="str">
        <f>IFERROR(VLOOKUP(Y1373,【参考】数式用!$A$3:$B$58, 2, FALSE), "")</f>
        <v/>
      </c>
      <c r="AA1373" s="159"/>
      <c r="AC1373" s="129" t="e">
        <f>VLOOKUP(Y1373,【参考】数式用!$A$3:$O$58,15,FALSE)</f>
        <v>#N/A</v>
      </c>
    </row>
    <row r="1374" spans="1:29" ht="33.950000000000003" customHeight="1">
      <c r="A1374" s="133"/>
      <c r="B1374" s="486">
        <f t="shared" si="20"/>
        <v>1330</v>
      </c>
      <c r="C1374" s="509"/>
      <c r="D1374" s="510"/>
      <c r="E1374" s="510"/>
      <c r="F1374" s="510"/>
      <c r="G1374" s="510"/>
      <c r="H1374" s="510"/>
      <c r="I1374" s="510"/>
      <c r="J1374" s="510"/>
      <c r="K1374" s="510"/>
      <c r="L1374" s="511"/>
      <c r="M1374" s="512"/>
      <c r="N1374" s="513"/>
      <c r="O1374" s="513"/>
      <c r="P1374" s="513"/>
      <c r="Q1374" s="514"/>
      <c r="R1374" s="515"/>
      <c r="S1374" s="515"/>
      <c r="T1374" s="515"/>
      <c r="U1374" s="515"/>
      <c r="V1374" s="515"/>
      <c r="W1374" s="418"/>
      <c r="X1374" s="419"/>
      <c r="Y1374" s="421"/>
      <c r="Z1374" s="158" t="str">
        <f>IFERROR(VLOOKUP(Y1374,【参考】数式用!$A$3:$B$58, 2, FALSE), "")</f>
        <v/>
      </c>
      <c r="AA1374" s="159"/>
      <c r="AC1374" s="129" t="e">
        <f>VLOOKUP(Y1374,【参考】数式用!$A$3:$O$58,15,FALSE)</f>
        <v>#N/A</v>
      </c>
    </row>
    <row r="1375" spans="1:29" ht="33.950000000000003" customHeight="1">
      <c r="A1375" s="133"/>
      <c r="B1375" s="486">
        <f t="shared" si="20"/>
        <v>1331</v>
      </c>
      <c r="C1375" s="509"/>
      <c r="D1375" s="510"/>
      <c r="E1375" s="510"/>
      <c r="F1375" s="510"/>
      <c r="G1375" s="510"/>
      <c r="H1375" s="510"/>
      <c r="I1375" s="510"/>
      <c r="J1375" s="510"/>
      <c r="K1375" s="510"/>
      <c r="L1375" s="511"/>
      <c r="M1375" s="512"/>
      <c r="N1375" s="513"/>
      <c r="O1375" s="513"/>
      <c r="P1375" s="513"/>
      <c r="Q1375" s="514"/>
      <c r="R1375" s="515"/>
      <c r="S1375" s="515"/>
      <c r="T1375" s="515"/>
      <c r="U1375" s="515"/>
      <c r="V1375" s="515"/>
      <c r="W1375" s="418"/>
      <c r="X1375" s="419"/>
      <c r="Y1375" s="421"/>
      <c r="Z1375" s="158" t="str">
        <f>IFERROR(VLOOKUP(Y1375,【参考】数式用!$A$3:$B$58, 2, FALSE), "")</f>
        <v/>
      </c>
      <c r="AA1375" s="159"/>
      <c r="AC1375" s="129" t="e">
        <f>VLOOKUP(Y1375,【参考】数式用!$A$3:$O$58,15,FALSE)</f>
        <v>#N/A</v>
      </c>
    </row>
    <row r="1376" spans="1:29" ht="33.950000000000003" customHeight="1">
      <c r="A1376" s="133"/>
      <c r="B1376" s="486">
        <f t="shared" si="20"/>
        <v>1332</v>
      </c>
      <c r="C1376" s="509"/>
      <c r="D1376" s="510"/>
      <c r="E1376" s="510"/>
      <c r="F1376" s="510"/>
      <c r="G1376" s="510"/>
      <c r="H1376" s="510"/>
      <c r="I1376" s="510"/>
      <c r="J1376" s="510"/>
      <c r="K1376" s="510"/>
      <c r="L1376" s="511"/>
      <c r="M1376" s="512"/>
      <c r="N1376" s="513"/>
      <c r="O1376" s="513"/>
      <c r="P1376" s="513"/>
      <c r="Q1376" s="514"/>
      <c r="R1376" s="515"/>
      <c r="S1376" s="515"/>
      <c r="T1376" s="515"/>
      <c r="U1376" s="515"/>
      <c r="V1376" s="515"/>
      <c r="W1376" s="418"/>
      <c r="X1376" s="419"/>
      <c r="Y1376" s="421"/>
      <c r="Z1376" s="158" t="str">
        <f>IFERROR(VLOOKUP(Y1376,【参考】数式用!$A$3:$B$58, 2, FALSE), "")</f>
        <v/>
      </c>
      <c r="AA1376" s="159"/>
      <c r="AC1376" s="129" t="e">
        <f>VLOOKUP(Y1376,【参考】数式用!$A$3:$O$58,15,FALSE)</f>
        <v>#N/A</v>
      </c>
    </row>
    <row r="1377" spans="1:29" ht="33.950000000000003" customHeight="1">
      <c r="A1377" s="133"/>
      <c r="B1377" s="486">
        <f t="shared" si="20"/>
        <v>1333</v>
      </c>
      <c r="C1377" s="509"/>
      <c r="D1377" s="510"/>
      <c r="E1377" s="510"/>
      <c r="F1377" s="510"/>
      <c r="G1377" s="510"/>
      <c r="H1377" s="510"/>
      <c r="I1377" s="510"/>
      <c r="J1377" s="510"/>
      <c r="K1377" s="510"/>
      <c r="L1377" s="511"/>
      <c r="M1377" s="512"/>
      <c r="N1377" s="513"/>
      <c r="O1377" s="513"/>
      <c r="P1377" s="513"/>
      <c r="Q1377" s="514"/>
      <c r="R1377" s="515"/>
      <c r="S1377" s="515"/>
      <c r="T1377" s="515"/>
      <c r="U1377" s="515"/>
      <c r="V1377" s="515"/>
      <c r="W1377" s="418"/>
      <c r="X1377" s="419"/>
      <c r="Y1377" s="421"/>
      <c r="Z1377" s="158" t="str">
        <f>IFERROR(VLOOKUP(Y1377,【参考】数式用!$A$3:$B$58, 2, FALSE), "")</f>
        <v/>
      </c>
      <c r="AA1377" s="159"/>
      <c r="AC1377" s="129" t="e">
        <f>VLOOKUP(Y1377,【参考】数式用!$A$3:$O$58,15,FALSE)</f>
        <v>#N/A</v>
      </c>
    </row>
    <row r="1378" spans="1:29" ht="33.950000000000003" customHeight="1">
      <c r="A1378" s="133"/>
      <c r="B1378" s="486">
        <f t="shared" si="20"/>
        <v>1334</v>
      </c>
      <c r="C1378" s="509"/>
      <c r="D1378" s="510"/>
      <c r="E1378" s="510"/>
      <c r="F1378" s="510"/>
      <c r="G1378" s="510"/>
      <c r="H1378" s="510"/>
      <c r="I1378" s="510"/>
      <c r="J1378" s="510"/>
      <c r="K1378" s="510"/>
      <c r="L1378" s="511"/>
      <c r="M1378" s="512"/>
      <c r="N1378" s="513"/>
      <c r="O1378" s="513"/>
      <c r="P1378" s="513"/>
      <c r="Q1378" s="514"/>
      <c r="R1378" s="515"/>
      <c r="S1378" s="515"/>
      <c r="T1378" s="515"/>
      <c r="U1378" s="515"/>
      <c r="V1378" s="515"/>
      <c r="W1378" s="418"/>
      <c r="X1378" s="419"/>
      <c r="Y1378" s="421"/>
      <c r="Z1378" s="158" t="str">
        <f>IFERROR(VLOOKUP(Y1378,【参考】数式用!$A$3:$B$58, 2, FALSE), "")</f>
        <v/>
      </c>
      <c r="AA1378" s="159"/>
      <c r="AC1378" s="129" t="e">
        <f>VLOOKUP(Y1378,【参考】数式用!$A$3:$O$58,15,FALSE)</f>
        <v>#N/A</v>
      </c>
    </row>
    <row r="1379" spans="1:29" ht="33.950000000000003" customHeight="1">
      <c r="A1379" s="133"/>
      <c r="B1379" s="486">
        <f t="shared" si="20"/>
        <v>1335</v>
      </c>
      <c r="C1379" s="509"/>
      <c r="D1379" s="510"/>
      <c r="E1379" s="510"/>
      <c r="F1379" s="510"/>
      <c r="G1379" s="510"/>
      <c r="H1379" s="510"/>
      <c r="I1379" s="510"/>
      <c r="J1379" s="510"/>
      <c r="K1379" s="510"/>
      <c r="L1379" s="511"/>
      <c r="M1379" s="512"/>
      <c r="N1379" s="513"/>
      <c r="O1379" s="513"/>
      <c r="P1379" s="513"/>
      <c r="Q1379" s="514"/>
      <c r="R1379" s="515"/>
      <c r="S1379" s="515"/>
      <c r="T1379" s="515"/>
      <c r="U1379" s="515"/>
      <c r="V1379" s="515"/>
      <c r="W1379" s="418"/>
      <c r="X1379" s="419"/>
      <c r="Y1379" s="421"/>
      <c r="Z1379" s="158" t="str">
        <f>IFERROR(VLOOKUP(Y1379,【参考】数式用!$A$3:$B$58, 2, FALSE), "")</f>
        <v/>
      </c>
      <c r="AA1379" s="159"/>
      <c r="AC1379" s="129" t="e">
        <f>VLOOKUP(Y1379,【参考】数式用!$A$3:$O$58,15,FALSE)</f>
        <v>#N/A</v>
      </c>
    </row>
    <row r="1380" spans="1:29" ht="33.950000000000003" customHeight="1">
      <c r="A1380" s="133"/>
      <c r="B1380" s="486">
        <f t="shared" si="20"/>
        <v>1336</v>
      </c>
      <c r="C1380" s="509"/>
      <c r="D1380" s="510"/>
      <c r="E1380" s="510"/>
      <c r="F1380" s="510"/>
      <c r="G1380" s="510"/>
      <c r="H1380" s="510"/>
      <c r="I1380" s="510"/>
      <c r="J1380" s="510"/>
      <c r="K1380" s="510"/>
      <c r="L1380" s="511"/>
      <c r="M1380" s="512"/>
      <c r="N1380" s="513"/>
      <c r="O1380" s="513"/>
      <c r="P1380" s="513"/>
      <c r="Q1380" s="514"/>
      <c r="R1380" s="515"/>
      <c r="S1380" s="515"/>
      <c r="T1380" s="515"/>
      <c r="U1380" s="515"/>
      <c r="V1380" s="515"/>
      <c r="W1380" s="418"/>
      <c r="X1380" s="419"/>
      <c r="Y1380" s="421"/>
      <c r="Z1380" s="158" t="str">
        <f>IFERROR(VLOOKUP(Y1380,【参考】数式用!$A$3:$B$58, 2, FALSE), "")</f>
        <v/>
      </c>
      <c r="AA1380" s="159"/>
      <c r="AC1380" s="129" t="e">
        <f>VLOOKUP(Y1380,【参考】数式用!$A$3:$O$58,15,FALSE)</f>
        <v>#N/A</v>
      </c>
    </row>
    <row r="1381" spans="1:29" ht="33.950000000000003" customHeight="1">
      <c r="A1381" s="133"/>
      <c r="B1381" s="486">
        <f t="shared" si="20"/>
        <v>1337</v>
      </c>
      <c r="C1381" s="509"/>
      <c r="D1381" s="510"/>
      <c r="E1381" s="510"/>
      <c r="F1381" s="510"/>
      <c r="G1381" s="510"/>
      <c r="H1381" s="510"/>
      <c r="I1381" s="510"/>
      <c r="J1381" s="510"/>
      <c r="K1381" s="510"/>
      <c r="L1381" s="511"/>
      <c r="M1381" s="512"/>
      <c r="N1381" s="513"/>
      <c r="O1381" s="513"/>
      <c r="P1381" s="513"/>
      <c r="Q1381" s="514"/>
      <c r="R1381" s="515"/>
      <c r="S1381" s="515"/>
      <c r="T1381" s="515"/>
      <c r="U1381" s="515"/>
      <c r="V1381" s="515"/>
      <c r="W1381" s="418"/>
      <c r="X1381" s="419"/>
      <c r="Y1381" s="421"/>
      <c r="Z1381" s="158" t="str">
        <f>IFERROR(VLOOKUP(Y1381,【参考】数式用!$A$3:$B$58, 2, FALSE), "")</f>
        <v/>
      </c>
      <c r="AA1381" s="159"/>
      <c r="AC1381" s="129" t="e">
        <f>VLOOKUP(Y1381,【参考】数式用!$A$3:$O$58,15,FALSE)</f>
        <v>#N/A</v>
      </c>
    </row>
    <row r="1382" spans="1:29" ht="33.950000000000003" customHeight="1">
      <c r="A1382" s="133"/>
      <c r="B1382" s="486">
        <f t="shared" si="20"/>
        <v>1338</v>
      </c>
      <c r="C1382" s="509"/>
      <c r="D1382" s="510"/>
      <c r="E1382" s="510"/>
      <c r="F1382" s="510"/>
      <c r="G1382" s="510"/>
      <c r="H1382" s="510"/>
      <c r="I1382" s="510"/>
      <c r="J1382" s="510"/>
      <c r="K1382" s="510"/>
      <c r="L1382" s="511"/>
      <c r="M1382" s="512"/>
      <c r="N1382" s="513"/>
      <c r="O1382" s="513"/>
      <c r="P1382" s="513"/>
      <c r="Q1382" s="514"/>
      <c r="R1382" s="515"/>
      <c r="S1382" s="515"/>
      <c r="T1382" s="515"/>
      <c r="U1382" s="515"/>
      <c r="V1382" s="515"/>
      <c r="W1382" s="418"/>
      <c r="X1382" s="419"/>
      <c r="Y1382" s="421"/>
      <c r="Z1382" s="158" t="str">
        <f>IFERROR(VLOOKUP(Y1382,【参考】数式用!$A$3:$B$58, 2, FALSE), "")</f>
        <v/>
      </c>
      <c r="AA1382" s="159"/>
      <c r="AC1382" s="129" t="e">
        <f>VLOOKUP(Y1382,【参考】数式用!$A$3:$O$58,15,FALSE)</f>
        <v>#N/A</v>
      </c>
    </row>
    <row r="1383" spans="1:29" ht="33.950000000000003" customHeight="1">
      <c r="A1383" s="133"/>
      <c r="B1383" s="486">
        <f t="shared" si="20"/>
        <v>1339</v>
      </c>
      <c r="C1383" s="509"/>
      <c r="D1383" s="510"/>
      <c r="E1383" s="510"/>
      <c r="F1383" s="510"/>
      <c r="G1383" s="510"/>
      <c r="H1383" s="510"/>
      <c r="I1383" s="510"/>
      <c r="J1383" s="510"/>
      <c r="K1383" s="510"/>
      <c r="L1383" s="511"/>
      <c r="M1383" s="512"/>
      <c r="N1383" s="513"/>
      <c r="O1383" s="513"/>
      <c r="P1383" s="513"/>
      <c r="Q1383" s="514"/>
      <c r="R1383" s="515"/>
      <c r="S1383" s="515"/>
      <c r="T1383" s="515"/>
      <c r="U1383" s="515"/>
      <c r="V1383" s="515"/>
      <c r="W1383" s="418"/>
      <c r="X1383" s="419"/>
      <c r="Y1383" s="421"/>
      <c r="Z1383" s="158" t="str">
        <f>IFERROR(VLOOKUP(Y1383,【参考】数式用!$A$3:$B$58, 2, FALSE), "")</f>
        <v/>
      </c>
      <c r="AA1383" s="159"/>
      <c r="AC1383" s="129" t="e">
        <f>VLOOKUP(Y1383,【参考】数式用!$A$3:$O$58,15,FALSE)</f>
        <v>#N/A</v>
      </c>
    </row>
    <row r="1384" spans="1:29" ht="33.950000000000003" customHeight="1">
      <c r="A1384" s="133"/>
      <c r="B1384" s="486">
        <f t="shared" si="20"/>
        <v>1340</v>
      </c>
      <c r="C1384" s="509"/>
      <c r="D1384" s="510"/>
      <c r="E1384" s="510"/>
      <c r="F1384" s="510"/>
      <c r="G1384" s="510"/>
      <c r="H1384" s="510"/>
      <c r="I1384" s="510"/>
      <c r="J1384" s="510"/>
      <c r="K1384" s="510"/>
      <c r="L1384" s="511"/>
      <c r="M1384" s="512"/>
      <c r="N1384" s="513"/>
      <c r="O1384" s="513"/>
      <c r="P1384" s="513"/>
      <c r="Q1384" s="514"/>
      <c r="R1384" s="515"/>
      <c r="S1384" s="515"/>
      <c r="T1384" s="515"/>
      <c r="U1384" s="515"/>
      <c r="V1384" s="515"/>
      <c r="W1384" s="418"/>
      <c r="X1384" s="419"/>
      <c r="Y1384" s="421"/>
      <c r="Z1384" s="158" t="str">
        <f>IFERROR(VLOOKUP(Y1384,【参考】数式用!$A$3:$B$58, 2, FALSE), "")</f>
        <v/>
      </c>
      <c r="AA1384" s="159"/>
      <c r="AC1384" s="129" t="e">
        <f>VLOOKUP(Y1384,【参考】数式用!$A$3:$O$58,15,FALSE)</f>
        <v>#N/A</v>
      </c>
    </row>
    <row r="1385" spans="1:29" ht="33.950000000000003" customHeight="1">
      <c r="A1385" s="133"/>
      <c r="B1385" s="486">
        <f t="shared" si="20"/>
        <v>1341</v>
      </c>
      <c r="C1385" s="509"/>
      <c r="D1385" s="510"/>
      <c r="E1385" s="510"/>
      <c r="F1385" s="510"/>
      <c r="G1385" s="510"/>
      <c r="H1385" s="510"/>
      <c r="I1385" s="510"/>
      <c r="J1385" s="510"/>
      <c r="K1385" s="510"/>
      <c r="L1385" s="511"/>
      <c r="M1385" s="512"/>
      <c r="N1385" s="513"/>
      <c r="O1385" s="513"/>
      <c r="P1385" s="513"/>
      <c r="Q1385" s="514"/>
      <c r="R1385" s="515"/>
      <c r="S1385" s="515"/>
      <c r="T1385" s="515"/>
      <c r="U1385" s="515"/>
      <c r="V1385" s="515"/>
      <c r="W1385" s="418"/>
      <c r="X1385" s="419"/>
      <c r="Y1385" s="421"/>
      <c r="Z1385" s="158" t="str">
        <f>IFERROR(VLOOKUP(Y1385,【参考】数式用!$A$3:$B$58, 2, FALSE), "")</f>
        <v/>
      </c>
      <c r="AA1385" s="159"/>
      <c r="AC1385" s="129" t="e">
        <f>VLOOKUP(Y1385,【参考】数式用!$A$3:$O$58,15,FALSE)</f>
        <v>#N/A</v>
      </c>
    </row>
    <row r="1386" spans="1:29" ht="33.950000000000003" customHeight="1">
      <c r="A1386" s="133"/>
      <c r="B1386" s="486">
        <f t="shared" si="20"/>
        <v>1342</v>
      </c>
      <c r="C1386" s="509"/>
      <c r="D1386" s="510"/>
      <c r="E1386" s="510"/>
      <c r="F1386" s="510"/>
      <c r="G1386" s="510"/>
      <c r="H1386" s="510"/>
      <c r="I1386" s="510"/>
      <c r="J1386" s="510"/>
      <c r="K1386" s="510"/>
      <c r="L1386" s="511"/>
      <c r="M1386" s="512"/>
      <c r="N1386" s="513"/>
      <c r="O1386" s="513"/>
      <c r="P1386" s="513"/>
      <c r="Q1386" s="514"/>
      <c r="R1386" s="515"/>
      <c r="S1386" s="515"/>
      <c r="T1386" s="515"/>
      <c r="U1386" s="515"/>
      <c r="V1386" s="515"/>
      <c r="W1386" s="418"/>
      <c r="X1386" s="419"/>
      <c r="Y1386" s="421"/>
      <c r="Z1386" s="158" t="str">
        <f>IFERROR(VLOOKUP(Y1386,【参考】数式用!$A$3:$B$58, 2, FALSE), "")</f>
        <v/>
      </c>
      <c r="AA1386" s="159"/>
      <c r="AC1386" s="129" t="e">
        <f>VLOOKUP(Y1386,【参考】数式用!$A$3:$O$58,15,FALSE)</f>
        <v>#N/A</v>
      </c>
    </row>
    <row r="1387" spans="1:29" ht="33.950000000000003" customHeight="1">
      <c r="A1387" s="133"/>
      <c r="B1387" s="486">
        <f t="shared" si="20"/>
        <v>1343</v>
      </c>
      <c r="C1387" s="509"/>
      <c r="D1387" s="510"/>
      <c r="E1387" s="510"/>
      <c r="F1387" s="510"/>
      <c r="G1387" s="510"/>
      <c r="H1387" s="510"/>
      <c r="I1387" s="510"/>
      <c r="J1387" s="510"/>
      <c r="K1387" s="510"/>
      <c r="L1387" s="511"/>
      <c r="M1387" s="512"/>
      <c r="N1387" s="513"/>
      <c r="O1387" s="513"/>
      <c r="P1387" s="513"/>
      <c r="Q1387" s="514"/>
      <c r="R1387" s="515"/>
      <c r="S1387" s="515"/>
      <c r="T1387" s="515"/>
      <c r="U1387" s="515"/>
      <c r="V1387" s="515"/>
      <c r="W1387" s="418"/>
      <c r="X1387" s="419"/>
      <c r="Y1387" s="421"/>
      <c r="Z1387" s="158" t="str">
        <f>IFERROR(VLOOKUP(Y1387,【参考】数式用!$A$3:$B$58, 2, FALSE), "")</f>
        <v/>
      </c>
      <c r="AA1387" s="159"/>
      <c r="AC1387" s="129" t="e">
        <f>VLOOKUP(Y1387,【参考】数式用!$A$3:$O$58,15,FALSE)</f>
        <v>#N/A</v>
      </c>
    </row>
    <row r="1388" spans="1:29" ht="33.950000000000003" customHeight="1">
      <c r="A1388" s="133"/>
      <c r="B1388" s="486">
        <f t="shared" si="20"/>
        <v>1344</v>
      </c>
      <c r="C1388" s="509"/>
      <c r="D1388" s="510"/>
      <c r="E1388" s="510"/>
      <c r="F1388" s="510"/>
      <c r="G1388" s="510"/>
      <c r="H1388" s="510"/>
      <c r="I1388" s="510"/>
      <c r="J1388" s="510"/>
      <c r="K1388" s="510"/>
      <c r="L1388" s="511"/>
      <c r="M1388" s="512"/>
      <c r="N1388" s="513"/>
      <c r="O1388" s="513"/>
      <c r="P1388" s="513"/>
      <c r="Q1388" s="514"/>
      <c r="R1388" s="515"/>
      <c r="S1388" s="515"/>
      <c r="T1388" s="515"/>
      <c r="U1388" s="515"/>
      <c r="V1388" s="515"/>
      <c r="W1388" s="418"/>
      <c r="X1388" s="419"/>
      <c r="Y1388" s="421"/>
      <c r="Z1388" s="158" t="str">
        <f>IFERROR(VLOOKUP(Y1388,【参考】数式用!$A$3:$B$58, 2, FALSE), "")</f>
        <v/>
      </c>
      <c r="AA1388" s="159"/>
      <c r="AC1388" s="129" t="e">
        <f>VLOOKUP(Y1388,【参考】数式用!$A$3:$O$58,15,FALSE)</f>
        <v>#N/A</v>
      </c>
    </row>
    <row r="1389" spans="1:29" ht="33.950000000000003" customHeight="1">
      <c r="A1389" s="133"/>
      <c r="B1389" s="486">
        <f t="shared" si="20"/>
        <v>1345</v>
      </c>
      <c r="C1389" s="509"/>
      <c r="D1389" s="510"/>
      <c r="E1389" s="510"/>
      <c r="F1389" s="510"/>
      <c r="G1389" s="510"/>
      <c r="H1389" s="510"/>
      <c r="I1389" s="510"/>
      <c r="J1389" s="510"/>
      <c r="K1389" s="510"/>
      <c r="L1389" s="511"/>
      <c r="M1389" s="512"/>
      <c r="N1389" s="513"/>
      <c r="O1389" s="513"/>
      <c r="P1389" s="513"/>
      <c r="Q1389" s="514"/>
      <c r="R1389" s="515"/>
      <c r="S1389" s="515"/>
      <c r="T1389" s="515"/>
      <c r="U1389" s="515"/>
      <c r="V1389" s="515"/>
      <c r="W1389" s="418"/>
      <c r="X1389" s="419"/>
      <c r="Y1389" s="421"/>
      <c r="Z1389" s="158" t="str">
        <f>IFERROR(VLOOKUP(Y1389,【参考】数式用!$A$3:$B$58, 2, FALSE), "")</f>
        <v/>
      </c>
      <c r="AA1389" s="159"/>
      <c r="AC1389" s="129" t="e">
        <f>VLOOKUP(Y1389,【参考】数式用!$A$3:$O$58,15,FALSE)</f>
        <v>#N/A</v>
      </c>
    </row>
    <row r="1390" spans="1:29" ht="33.950000000000003" customHeight="1">
      <c r="A1390" s="133"/>
      <c r="B1390" s="486">
        <f t="shared" si="20"/>
        <v>1346</v>
      </c>
      <c r="C1390" s="509"/>
      <c r="D1390" s="510"/>
      <c r="E1390" s="510"/>
      <c r="F1390" s="510"/>
      <c r="G1390" s="510"/>
      <c r="H1390" s="510"/>
      <c r="I1390" s="510"/>
      <c r="J1390" s="510"/>
      <c r="K1390" s="510"/>
      <c r="L1390" s="511"/>
      <c r="M1390" s="512"/>
      <c r="N1390" s="513"/>
      <c r="O1390" s="513"/>
      <c r="P1390" s="513"/>
      <c r="Q1390" s="514"/>
      <c r="R1390" s="515"/>
      <c r="S1390" s="515"/>
      <c r="T1390" s="515"/>
      <c r="U1390" s="515"/>
      <c r="V1390" s="515"/>
      <c r="W1390" s="418"/>
      <c r="X1390" s="419"/>
      <c r="Y1390" s="421"/>
      <c r="Z1390" s="158" t="str">
        <f>IFERROR(VLOOKUP(Y1390,【参考】数式用!$A$3:$B$58, 2, FALSE), "")</f>
        <v/>
      </c>
      <c r="AA1390" s="159"/>
      <c r="AC1390" s="129" t="e">
        <f>VLOOKUP(Y1390,【参考】数式用!$A$3:$O$58,15,FALSE)</f>
        <v>#N/A</v>
      </c>
    </row>
    <row r="1391" spans="1:29" ht="33.950000000000003" customHeight="1">
      <c r="A1391" s="133"/>
      <c r="B1391" s="486">
        <f t="shared" ref="B1391:B1454" si="21">B1390+1</f>
        <v>1347</v>
      </c>
      <c r="C1391" s="509"/>
      <c r="D1391" s="510"/>
      <c r="E1391" s="510"/>
      <c r="F1391" s="510"/>
      <c r="G1391" s="510"/>
      <c r="H1391" s="510"/>
      <c r="I1391" s="510"/>
      <c r="J1391" s="510"/>
      <c r="K1391" s="510"/>
      <c r="L1391" s="511"/>
      <c r="M1391" s="512"/>
      <c r="N1391" s="513"/>
      <c r="O1391" s="513"/>
      <c r="P1391" s="513"/>
      <c r="Q1391" s="514"/>
      <c r="R1391" s="515"/>
      <c r="S1391" s="515"/>
      <c r="T1391" s="515"/>
      <c r="U1391" s="515"/>
      <c r="V1391" s="515"/>
      <c r="W1391" s="418"/>
      <c r="X1391" s="419"/>
      <c r="Y1391" s="421"/>
      <c r="Z1391" s="158" t="str">
        <f>IFERROR(VLOOKUP(Y1391,【参考】数式用!$A$3:$B$58, 2, FALSE), "")</f>
        <v/>
      </c>
      <c r="AA1391" s="159"/>
      <c r="AC1391" s="129" t="e">
        <f>VLOOKUP(Y1391,【参考】数式用!$A$3:$O$58,15,FALSE)</f>
        <v>#N/A</v>
      </c>
    </row>
    <row r="1392" spans="1:29" ht="33.950000000000003" customHeight="1">
      <c r="A1392" s="133"/>
      <c r="B1392" s="486">
        <f t="shared" si="21"/>
        <v>1348</v>
      </c>
      <c r="C1392" s="509"/>
      <c r="D1392" s="510"/>
      <c r="E1392" s="510"/>
      <c r="F1392" s="510"/>
      <c r="G1392" s="510"/>
      <c r="H1392" s="510"/>
      <c r="I1392" s="510"/>
      <c r="J1392" s="510"/>
      <c r="K1392" s="510"/>
      <c r="L1392" s="511"/>
      <c r="M1392" s="512"/>
      <c r="N1392" s="513"/>
      <c r="O1392" s="513"/>
      <c r="P1392" s="513"/>
      <c r="Q1392" s="514"/>
      <c r="R1392" s="515"/>
      <c r="S1392" s="515"/>
      <c r="T1392" s="515"/>
      <c r="U1392" s="515"/>
      <c r="V1392" s="515"/>
      <c r="W1392" s="418"/>
      <c r="X1392" s="419"/>
      <c r="Y1392" s="421"/>
      <c r="Z1392" s="158" t="str">
        <f>IFERROR(VLOOKUP(Y1392,【参考】数式用!$A$3:$B$58, 2, FALSE), "")</f>
        <v/>
      </c>
      <c r="AA1392" s="159"/>
      <c r="AC1392" s="129" t="e">
        <f>VLOOKUP(Y1392,【参考】数式用!$A$3:$O$58,15,FALSE)</f>
        <v>#N/A</v>
      </c>
    </row>
    <row r="1393" spans="1:29" ht="33.950000000000003" customHeight="1">
      <c r="A1393" s="133"/>
      <c r="B1393" s="486">
        <f t="shared" si="21"/>
        <v>1349</v>
      </c>
      <c r="C1393" s="509"/>
      <c r="D1393" s="510"/>
      <c r="E1393" s="510"/>
      <c r="F1393" s="510"/>
      <c r="G1393" s="510"/>
      <c r="H1393" s="510"/>
      <c r="I1393" s="510"/>
      <c r="J1393" s="510"/>
      <c r="K1393" s="510"/>
      <c r="L1393" s="511"/>
      <c r="M1393" s="512"/>
      <c r="N1393" s="513"/>
      <c r="O1393" s="513"/>
      <c r="P1393" s="513"/>
      <c r="Q1393" s="514"/>
      <c r="R1393" s="515"/>
      <c r="S1393" s="515"/>
      <c r="T1393" s="515"/>
      <c r="U1393" s="515"/>
      <c r="V1393" s="515"/>
      <c r="W1393" s="418"/>
      <c r="X1393" s="419"/>
      <c r="Y1393" s="421"/>
      <c r="Z1393" s="158" t="str">
        <f>IFERROR(VLOOKUP(Y1393,【参考】数式用!$A$3:$B$58, 2, FALSE), "")</f>
        <v/>
      </c>
      <c r="AA1393" s="159"/>
      <c r="AC1393" s="129" t="e">
        <f>VLOOKUP(Y1393,【参考】数式用!$A$3:$O$58,15,FALSE)</f>
        <v>#N/A</v>
      </c>
    </row>
    <row r="1394" spans="1:29" ht="33.950000000000003" customHeight="1">
      <c r="A1394" s="133"/>
      <c r="B1394" s="486">
        <f t="shared" si="21"/>
        <v>1350</v>
      </c>
      <c r="C1394" s="509"/>
      <c r="D1394" s="510"/>
      <c r="E1394" s="510"/>
      <c r="F1394" s="510"/>
      <c r="G1394" s="510"/>
      <c r="H1394" s="510"/>
      <c r="I1394" s="510"/>
      <c r="J1394" s="510"/>
      <c r="K1394" s="510"/>
      <c r="L1394" s="511"/>
      <c r="M1394" s="512"/>
      <c r="N1394" s="513"/>
      <c r="O1394" s="513"/>
      <c r="P1394" s="513"/>
      <c r="Q1394" s="514"/>
      <c r="R1394" s="515"/>
      <c r="S1394" s="515"/>
      <c r="T1394" s="515"/>
      <c r="U1394" s="515"/>
      <c r="V1394" s="515"/>
      <c r="W1394" s="418"/>
      <c r="X1394" s="419"/>
      <c r="Y1394" s="421"/>
      <c r="Z1394" s="158" t="str">
        <f>IFERROR(VLOOKUP(Y1394,【参考】数式用!$A$3:$B$58, 2, FALSE), "")</f>
        <v/>
      </c>
      <c r="AA1394" s="159"/>
      <c r="AC1394" s="129" t="e">
        <f>VLOOKUP(Y1394,【参考】数式用!$A$3:$O$58,15,FALSE)</f>
        <v>#N/A</v>
      </c>
    </row>
    <row r="1395" spans="1:29" ht="33.950000000000003" customHeight="1">
      <c r="A1395" s="133"/>
      <c r="B1395" s="486">
        <f t="shared" si="21"/>
        <v>1351</v>
      </c>
      <c r="C1395" s="509"/>
      <c r="D1395" s="510"/>
      <c r="E1395" s="510"/>
      <c r="F1395" s="510"/>
      <c r="G1395" s="510"/>
      <c r="H1395" s="510"/>
      <c r="I1395" s="510"/>
      <c r="J1395" s="510"/>
      <c r="K1395" s="510"/>
      <c r="L1395" s="511"/>
      <c r="M1395" s="512"/>
      <c r="N1395" s="513"/>
      <c r="O1395" s="513"/>
      <c r="P1395" s="513"/>
      <c r="Q1395" s="514"/>
      <c r="R1395" s="515"/>
      <c r="S1395" s="515"/>
      <c r="T1395" s="515"/>
      <c r="U1395" s="515"/>
      <c r="V1395" s="515"/>
      <c r="W1395" s="418"/>
      <c r="X1395" s="419"/>
      <c r="Y1395" s="421"/>
      <c r="Z1395" s="158" t="str">
        <f>IFERROR(VLOOKUP(Y1395,【参考】数式用!$A$3:$B$58, 2, FALSE), "")</f>
        <v/>
      </c>
      <c r="AA1395" s="159"/>
      <c r="AC1395" s="129" t="e">
        <f>VLOOKUP(Y1395,【参考】数式用!$A$3:$O$58,15,FALSE)</f>
        <v>#N/A</v>
      </c>
    </row>
    <row r="1396" spans="1:29" ht="33.950000000000003" customHeight="1">
      <c r="A1396" s="133"/>
      <c r="B1396" s="486">
        <f t="shared" si="21"/>
        <v>1352</v>
      </c>
      <c r="C1396" s="509"/>
      <c r="D1396" s="510"/>
      <c r="E1396" s="510"/>
      <c r="F1396" s="510"/>
      <c r="G1396" s="510"/>
      <c r="H1396" s="510"/>
      <c r="I1396" s="510"/>
      <c r="J1396" s="510"/>
      <c r="K1396" s="510"/>
      <c r="L1396" s="511"/>
      <c r="M1396" s="512"/>
      <c r="N1396" s="513"/>
      <c r="O1396" s="513"/>
      <c r="P1396" s="513"/>
      <c r="Q1396" s="514"/>
      <c r="R1396" s="515"/>
      <c r="S1396" s="515"/>
      <c r="T1396" s="515"/>
      <c r="U1396" s="515"/>
      <c r="V1396" s="515"/>
      <c r="W1396" s="418"/>
      <c r="X1396" s="419"/>
      <c r="Y1396" s="421"/>
      <c r="Z1396" s="158" t="str">
        <f>IFERROR(VLOOKUP(Y1396,【参考】数式用!$A$3:$B$58, 2, FALSE), "")</f>
        <v/>
      </c>
      <c r="AA1396" s="159"/>
      <c r="AC1396" s="129" t="e">
        <f>VLOOKUP(Y1396,【参考】数式用!$A$3:$O$58,15,FALSE)</f>
        <v>#N/A</v>
      </c>
    </row>
    <row r="1397" spans="1:29" ht="33.950000000000003" customHeight="1">
      <c r="A1397" s="133"/>
      <c r="B1397" s="486">
        <f t="shared" si="21"/>
        <v>1353</v>
      </c>
      <c r="C1397" s="509"/>
      <c r="D1397" s="510"/>
      <c r="E1397" s="510"/>
      <c r="F1397" s="510"/>
      <c r="G1397" s="510"/>
      <c r="H1397" s="510"/>
      <c r="I1397" s="510"/>
      <c r="J1397" s="510"/>
      <c r="K1397" s="510"/>
      <c r="L1397" s="511"/>
      <c r="M1397" s="512"/>
      <c r="N1397" s="513"/>
      <c r="O1397" s="513"/>
      <c r="P1397" s="513"/>
      <c r="Q1397" s="514"/>
      <c r="R1397" s="515"/>
      <c r="S1397" s="515"/>
      <c r="T1397" s="515"/>
      <c r="U1397" s="515"/>
      <c r="V1397" s="515"/>
      <c r="W1397" s="418"/>
      <c r="X1397" s="419"/>
      <c r="Y1397" s="421"/>
      <c r="Z1397" s="158" t="str">
        <f>IFERROR(VLOOKUP(Y1397,【参考】数式用!$A$3:$B$58, 2, FALSE), "")</f>
        <v/>
      </c>
      <c r="AA1397" s="159"/>
      <c r="AC1397" s="129" t="e">
        <f>VLOOKUP(Y1397,【参考】数式用!$A$3:$O$58,15,FALSE)</f>
        <v>#N/A</v>
      </c>
    </row>
    <row r="1398" spans="1:29" ht="33.950000000000003" customHeight="1">
      <c r="A1398" s="133"/>
      <c r="B1398" s="486">
        <f t="shared" si="21"/>
        <v>1354</v>
      </c>
      <c r="C1398" s="509"/>
      <c r="D1398" s="510"/>
      <c r="E1398" s="510"/>
      <c r="F1398" s="510"/>
      <c r="G1398" s="510"/>
      <c r="H1398" s="510"/>
      <c r="I1398" s="510"/>
      <c r="J1398" s="510"/>
      <c r="K1398" s="510"/>
      <c r="L1398" s="511"/>
      <c r="M1398" s="512"/>
      <c r="N1398" s="513"/>
      <c r="O1398" s="513"/>
      <c r="P1398" s="513"/>
      <c r="Q1398" s="514"/>
      <c r="R1398" s="515"/>
      <c r="S1398" s="515"/>
      <c r="T1398" s="515"/>
      <c r="U1398" s="515"/>
      <c r="V1398" s="515"/>
      <c r="W1398" s="418"/>
      <c r="X1398" s="419"/>
      <c r="Y1398" s="421"/>
      <c r="Z1398" s="158" t="str">
        <f>IFERROR(VLOOKUP(Y1398,【参考】数式用!$A$3:$B$58, 2, FALSE), "")</f>
        <v/>
      </c>
      <c r="AA1398" s="159"/>
      <c r="AC1398" s="129" t="e">
        <f>VLOOKUP(Y1398,【参考】数式用!$A$3:$O$58,15,FALSE)</f>
        <v>#N/A</v>
      </c>
    </row>
    <row r="1399" spans="1:29" ht="33.950000000000003" customHeight="1">
      <c r="A1399" s="133"/>
      <c r="B1399" s="486">
        <f t="shared" si="21"/>
        <v>1355</v>
      </c>
      <c r="C1399" s="509"/>
      <c r="D1399" s="510"/>
      <c r="E1399" s="510"/>
      <c r="F1399" s="510"/>
      <c r="G1399" s="510"/>
      <c r="H1399" s="510"/>
      <c r="I1399" s="510"/>
      <c r="J1399" s="510"/>
      <c r="K1399" s="510"/>
      <c r="L1399" s="511"/>
      <c r="M1399" s="512"/>
      <c r="N1399" s="513"/>
      <c r="O1399" s="513"/>
      <c r="P1399" s="513"/>
      <c r="Q1399" s="514"/>
      <c r="R1399" s="515"/>
      <c r="S1399" s="515"/>
      <c r="T1399" s="515"/>
      <c r="U1399" s="515"/>
      <c r="V1399" s="515"/>
      <c r="W1399" s="418"/>
      <c r="X1399" s="419"/>
      <c r="Y1399" s="421"/>
      <c r="Z1399" s="158" t="str">
        <f>IFERROR(VLOOKUP(Y1399,【参考】数式用!$A$3:$B$58, 2, FALSE), "")</f>
        <v/>
      </c>
      <c r="AA1399" s="159"/>
      <c r="AC1399" s="129" t="e">
        <f>VLOOKUP(Y1399,【参考】数式用!$A$3:$O$58,15,FALSE)</f>
        <v>#N/A</v>
      </c>
    </row>
    <row r="1400" spans="1:29" ht="33.950000000000003" customHeight="1">
      <c r="A1400" s="133"/>
      <c r="B1400" s="486">
        <f t="shared" si="21"/>
        <v>1356</v>
      </c>
      <c r="C1400" s="509"/>
      <c r="D1400" s="510"/>
      <c r="E1400" s="510"/>
      <c r="F1400" s="510"/>
      <c r="G1400" s="510"/>
      <c r="H1400" s="510"/>
      <c r="I1400" s="510"/>
      <c r="J1400" s="510"/>
      <c r="K1400" s="510"/>
      <c r="L1400" s="511"/>
      <c r="M1400" s="512"/>
      <c r="N1400" s="513"/>
      <c r="O1400" s="513"/>
      <c r="P1400" s="513"/>
      <c r="Q1400" s="514"/>
      <c r="R1400" s="515"/>
      <c r="S1400" s="515"/>
      <c r="T1400" s="515"/>
      <c r="U1400" s="515"/>
      <c r="V1400" s="515"/>
      <c r="W1400" s="418"/>
      <c r="X1400" s="419"/>
      <c r="Y1400" s="421"/>
      <c r="Z1400" s="158" t="str">
        <f>IFERROR(VLOOKUP(Y1400,【参考】数式用!$A$3:$B$58, 2, FALSE), "")</f>
        <v/>
      </c>
      <c r="AA1400" s="159"/>
      <c r="AC1400" s="129" t="e">
        <f>VLOOKUP(Y1400,【参考】数式用!$A$3:$O$58,15,FALSE)</f>
        <v>#N/A</v>
      </c>
    </row>
    <row r="1401" spans="1:29" ht="33.950000000000003" customHeight="1">
      <c r="A1401" s="133"/>
      <c r="B1401" s="486">
        <f t="shared" si="21"/>
        <v>1357</v>
      </c>
      <c r="C1401" s="509"/>
      <c r="D1401" s="510"/>
      <c r="E1401" s="510"/>
      <c r="F1401" s="510"/>
      <c r="G1401" s="510"/>
      <c r="H1401" s="510"/>
      <c r="I1401" s="510"/>
      <c r="J1401" s="510"/>
      <c r="K1401" s="510"/>
      <c r="L1401" s="511"/>
      <c r="M1401" s="512"/>
      <c r="N1401" s="513"/>
      <c r="O1401" s="513"/>
      <c r="P1401" s="513"/>
      <c r="Q1401" s="514"/>
      <c r="R1401" s="515"/>
      <c r="S1401" s="515"/>
      <c r="T1401" s="515"/>
      <c r="U1401" s="515"/>
      <c r="V1401" s="515"/>
      <c r="W1401" s="418"/>
      <c r="X1401" s="419"/>
      <c r="Y1401" s="421"/>
      <c r="Z1401" s="158" t="str">
        <f>IFERROR(VLOOKUP(Y1401,【参考】数式用!$A$3:$B$58, 2, FALSE), "")</f>
        <v/>
      </c>
      <c r="AA1401" s="159"/>
      <c r="AC1401" s="129" t="e">
        <f>VLOOKUP(Y1401,【参考】数式用!$A$3:$O$58,15,FALSE)</f>
        <v>#N/A</v>
      </c>
    </row>
    <row r="1402" spans="1:29" ht="33.950000000000003" customHeight="1">
      <c r="A1402" s="133"/>
      <c r="B1402" s="486">
        <f t="shared" si="21"/>
        <v>1358</v>
      </c>
      <c r="C1402" s="509"/>
      <c r="D1402" s="510"/>
      <c r="E1402" s="510"/>
      <c r="F1402" s="510"/>
      <c r="G1402" s="510"/>
      <c r="H1402" s="510"/>
      <c r="I1402" s="510"/>
      <c r="J1402" s="510"/>
      <c r="K1402" s="510"/>
      <c r="L1402" s="511"/>
      <c r="M1402" s="512"/>
      <c r="N1402" s="513"/>
      <c r="O1402" s="513"/>
      <c r="P1402" s="513"/>
      <c r="Q1402" s="514"/>
      <c r="R1402" s="515"/>
      <c r="S1402" s="515"/>
      <c r="T1402" s="515"/>
      <c r="U1402" s="515"/>
      <c r="V1402" s="515"/>
      <c r="W1402" s="418"/>
      <c r="X1402" s="419"/>
      <c r="Y1402" s="421"/>
      <c r="Z1402" s="158" t="str">
        <f>IFERROR(VLOOKUP(Y1402,【参考】数式用!$A$3:$B$58, 2, FALSE), "")</f>
        <v/>
      </c>
      <c r="AA1402" s="159"/>
      <c r="AC1402" s="129" t="e">
        <f>VLOOKUP(Y1402,【参考】数式用!$A$3:$O$58,15,FALSE)</f>
        <v>#N/A</v>
      </c>
    </row>
    <row r="1403" spans="1:29" ht="33.950000000000003" customHeight="1">
      <c r="A1403" s="133"/>
      <c r="B1403" s="486">
        <f t="shared" si="21"/>
        <v>1359</v>
      </c>
      <c r="C1403" s="509"/>
      <c r="D1403" s="510"/>
      <c r="E1403" s="510"/>
      <c r="F1403" s="510"/>
      <c r="G1403" s="510"/>
      <c r="H1403" s="510"/>
      <c r="I1403" s="510"/>
      <c r="J1403" s="510"/>
      <c r="K1403" s="510"/>
      <c r="L1403" s="511"/>
      <c r="M1403" s="512"/>
      <c r="N1403" s="513"/>
      <c r="O1403" s="513"/>
      <c r="P1403" s="513"/>
      <c r="Q1403" s="514"/>
      <c r="R1403" s="515"/>
      <c r="S1403" s="515"/>
      <c r="T1403" s="515"/>
      <c r="U1403" s="515"/>
      <c r="V1403" s="515"/>
      <c r="W1403" s="418"/>
      <c r="X1403" s="419"/>
      <c r="Y1403" s="421"/>
      <c r="Z1403" s="158" t="str">
        <f>IFERROR(VLOOKUP(Y1403,【参考】数式用!$A$3:$B$58, 2, FALSE), "")</f>
        <v/>
      </c>
      <c r="AA1403" s="159"/>
      <c r="AC1403" s="129" t="e">
        <f>VLOOKUP(Y1403,【参考】数式用!$A$3:$O$58,15,FALSE)</f>
        <v>#N/A</v>
      </c>
    </row>
    <row r="1404" spans="1:29" ht="33.950000000000003" customHeight="1">
      <c r="A1404" s="133"/>
      <c r="B1404" s="486">
        <f t="shared" si="21"/>
        <v>1360</v>
      </c>
      <c r="C1404" s="509"/>
      <c r="D1404" s="510"/>
      <c r="E1404" s="510"/>
      <c r="F1404" s="510"/>
      <c r="G1404" s="510"/>
      <c r="H1404" s="510"/>
      <c r="I1404" s="510"/>
      <c r="J1404" s="510"/>
      <c r="K1404" s="510"/>
      <c r="L1404" s="511"/>
      <c r="M1404" s="512"/>
      <c r="N1404" s="513"/>
      <c r="O1404" s="513"/>
      <c r="P1404" s="513"/>
      <c r="Q1404" s="514"/>
      <c r="R1404" s="515"/>
      <c r="S1404" s="515"/>
      <c r="T1404" s="515"/>
      <c r="U1404" s="515"/>
      <c r="V1404" s="515"/>
      <c r="W1404" s="418"/>
      <c r="X1404" s="419"/>
      <c r="Y1404" s="421"/>
      <c r="Z1404" s="158" t="str">
        <f>IFERROR(VLOOKUP(Y1404,【参考】数式用!$A$3:$B$58, 2, FALSE), "")</f>
        <v/>
      </c>
      <c r="AA1404" s="159"/>
      <c r="AC1404" s="129" t="e">
        <f>VLOOKUP(Y1404,【参考】数式用!$A$3:$O$58,15,FALSE)</f>
        <v>#N/A</v>
      </c>
    </row>
    <row r="1405" spans="1:29" ht="33.950000000000003" customHeight="1">
      <c r="A1405" s="133"/>
      <c r="B1405" s="486">
        <f t="shared" si="21"/>
        <v>1361</v>
      </c>
      <c r="C1405" s="509"/>
      <c r="D1405" s="510"/>
      <c r="E1405" s="510"/>
      <c r="F1405" s="510"/>
      <c r="G1405" s="510"/>
      <c r="H1405" s="510"/>
      <c r="I1405" s="510"/>
      <c r="J1405" s="510"/>
      <c r="K1405" s="510"/>
      <c r="L1405" s="511"/>
      <c r="M1405" s="512"/>
      <c r="N1405" s="513"/>
      <c r="O1405" s="513"/>
      <c r="P1405" s="513"/>
      <c r="Q1405" s="514"/>
      <c r="R1405" s="515"/>
      <c r="S1405" s="515"/>
      <c r="T1405" s="515"/>
      <c r="U1405" s="515"/>
      <c r="V1405" s="515"/>
      <c r="W1405" s="418"/>
      <c r="X1405" s="419"/>
      <c r="Y1405" s="421"/>
      <c r="Z1405" s="158" t="str">
        <f>IFERROR(VLOOKUP(Y1405,【参考】数式用!$A$3:$B$58, 2, FALSE), "")</f>
        <v/>
      </c>
      <c r="AA1405" s="159"/>
      <c r="AC1405" s="129" t="e">
        <f>VLOOKUP(Y1405,【参考】数式用!$A$3:$O$58,15,FALSE)</f>
        <v>#N/A</v>
      </c>
    </row>
    <row r="1406" spans="1:29" ht="33.950000000000003" customHeight="1">
      <c r="A1406" s="133"/>
      <c r="B1406" s="486">
        <f t="shared" si="21"/>
        <v>1362</v>
      </c>
      <c r="C1406" s="509"/>
      <c r="D1406" s="510"/>
      <c r="E1406" s="510"/>
      <c r="F1406" s="510"/>
      <c r="G1406" s="510"/>
      <c r="H1406" s="510"/>
      <c r="I1406" s="510"/>
      <c r="J1406" s="510"/>
      <c r="K1406" s="510"/>
      <c r="L1406" s="511"/>
      <c r="M1406" s="512"/>
      <c r="N1406" s="513"/>
      <c r="O1406" s="513"/>
      <c r="P1406" s="513"/>
      <c r="Q1406" s="514"/>
      <c r="R1406" s="515"/>
      <c r="S1406" s="515"/>
      <c r="T1406" s="515"/>
      <c r="U1406" s="515"/>
      <c r="V1406" s="515"/>
      <c r="W1406" s="418"/>
      <c r="X1406" s="419"/>
      <c r="Y1406" s="421"/>
      <c r="Z1406" s="158" t="str">
        <f>IFERROR(VLOOKUP(Y1406,【参考】数式用!$A$3:$B$58, 2, FALSE), "")</f>
        <v/>
      </c>
      <c r="AA1406" s="159"/>
      <c r="AC1406" s="129" t="e">
        <f>VLOOKUP(Y1406,【参考】数式用!$A$3:$O$58,15,FALSE)</f>
        <v>#N/A</v>
      </c>
    </row>
    <row r="1407" spans="1:29" ht="33.950000000000003" customHeight="1">
      <c r="A1407" s="133"/>
      <c r="B1407" s="486">
        <f t="shared" si="21"/>
        <v>1363</v>
      </c>
      <c r="C1407" s="509"/>
      <c r="D1407" s="510"/>
      <c r="E1407" s="510"/>
      <c r="F1407" s="510"/>
      <c r="G1407" s="510"/>
      <c r="H1407" s="510"/>
      <c r="I1407" s="510"/>
      <c r="J1407" s="510"/>
      <c r="K1407" s="510"/>
      <c r="L1407" s="511"/>
      <c r="M1407" s="512"/>
      <c r="N1407" s="513"/>
      <c r="O1407" s="513"/>
      <c r="P1407" s="513"/>
      <c r="Q1407" s="514"/>
      <c r="R1407" s="515"/>
      <c r="S1407" s="515"/>
      <c r="T1407" s="515"/>
      <c r="U1407" s="515"/>
      <c r="V1407" s="515"/>
      <c r="W1407" s="418"/>
      <c r="X1407" s="419"/>
      <c r="Y1407" s="421"/>
      <c r="Z1407" s="158" t="str">
        <f>IFERROR(VLOOKUP(Y1407,【参考】数式用!$A$3:$B$58, 2, FALSE), "")</f>
        <v/>
      </c>
      <c r="AA1407" s="159"/>
      <c r="AC1407" s="129" t="e">
        <f>VLOOKUP(Y1407,【参考】数式用!$A$3:$O$58,15,FALSE)</f>
        <v>#N/A</v>
      </c>
    </row>
    <row r="1408" spans="1:29" ht="33.950000000000003" customHeight="1">
      <c r="A1408" s="133"/>
      <c r="B1408" s="486">
        <f t="shared" si="21"/>
        <v>1364</v>
      </c>
      <c r="C1408" s="509"/>
      <c r="D1408" s="510"/>
      <c r="E1408" s="510"/>
      <c r="F1408" s="510"/>
      <c r="G1408" s="510"/>
      <c r="H1408" s="510"/>
      <c r="I1408" s="510"/>
      <c r="J1408" s="510"/>
      <c r="K1408" s="510"/>
      <c r="L1408" s="511"/>
      <c r="M1408" s="512"/>
      <c r="N1408" s="513"/>
      <c r="O1408" s="513"/>
      <c r="P1408" s="513"/>
      <c r="Q1408" s="514"/>
      <c r="R1408" s="515"/>
      <c r="S1408" s="515"/>
      <c r="T1408" s="515"/>
      <c r="U1408" s="515"/>
      <c r="V1408" s="515"/>
      <c r="W1408" s="418"/>
      <c r="X1408" s="419"/>
      <c r="Y1408" s="421"/>
      <c r="Z1408" s="158" t="str">
        <f>IFERROR(VLOOKUP(Y1408,【参考】数式用!$A$3:$B$58, 2, FALSE), "")</f>
        <v/>
      </c>
      <c r="AA1408" s="159"/>
      <c r="AC1408" s="129" t="e">
        <f>VLOOKUP(Y1408,【参考】数式用!$A$3:$O$58,15,FALSE)</f>
        <v>#N/A</v>
      </c>
    </row>
    <row r="1409" spans="1:29" ht="33.950000000000003" customHeight="1">
      <c r="A1409" s="133"/>
      <c r="B1409" s="486">
        <f t="shared" si="21"/>
        <v>1365</v>
      </c>
      <c r="C1409" s="509"/>
      <c r="D1409" s="510"/>
      <c r="E1409" s="510"/>
      <c r="F1409" s="510"/>
      <c r="G1409" s="510"/>
      <c r="H1409" s="510"/>
      <c r="I1409" s="510"/>
      <c r="J1409" s="510"/>
      <c r="K1409" s="510"/>
      <c r="L1409" s="511"/>
      <c r="M1409" s="512"/>
      <c r="N1409" s="513"/>
      <c r="O1409" s="513"/>
      <c r="P1409" s="513"/>
      <c r="Q1409" s="514"/>
      <c r="R1409" s="515"/>
      <c r="S1409" s="515"/>
      <c r="T1409" s="515"/>
      <c r="U1409" s="515"/>
      <c r="V1409" s="515"/>
      <c r="W1409" s="418"/>
      <c r="X1409" s="419"/>
      <c r="Y1409" s="421"/>
      <c r="Z1409" s="158" t="str">
        <f>IFERROR(VLOOKUP(Y1409,【参考】数式用!$A$3:$B$58, 2, FALSE), "")</f>
        <v/>
      </c>
      <c r="AA1409" s="159"/>
      <c r="AC1409" s="129" t="e">
        <f>VLOOKUP(Y1409,【参考】数式用!$A$3:$O$58,15,FALSE)</f>
        <v>#N/A</v>
      </c>
    </row>
    <row r="1410" spans="1:29" ht="33.950000000000003" customHeight="1">
      <c r="A1410" s="133"/>
      <c r="B1410" s="486">
        <f t="shared" si="21"/>
        <v>1366</v>
      </c>
      <c r="C1410" s="509"/>
      <c r="D1410" s="510"/>
      <c r="E1410" s="510"/>
      <c r="F1410" s="510"/>
      <c r="G1410" s="510"/>
      <c r="H1410" s="510"/>
      <c r="I1410" s="510"/>
      <c r="J1410" s="510"/>
      <c r="K1410" s="510"/>
      <c r="L1410" s="511"/>
      <c r="M1410" s="512"/>
      <c r="N1410" s="513"/>
      <c r="O1410" s="513"/>
      <c r="P1410" s="513"/>
      <c r="Q1410" s="514"/>
      <c r="R1410" s="515"/>
      <c r="S1410" s="515"/>
      <c r="T1410" s="515"/>
      <c r="U1410" s="515"/>
      <c r="V1410" s="515"/>
      <c r="W1410" s="418"/>
      <c r="X1410" s="419"/>
      <c r="Y1410" s="421"/>
      <c r="Z1410" s="158" t="str">
        <f>IFERROR(VLOOKUP(Y1410,【参考】数式用!$A$3:$B$58, 2, FALSE), "")</f>
        <v/>
      </c>
      <c r="AA1410" s="159"/>
      <c r="AC1410" s="129" t="e">
        <f>VLOOKUP(Y1410,【参考】数式用!$A$3:$O$58,15,FALSE)</f>
        <v>#N/A</v>
      </c>
    </row>
    <row r="1411" spans="1:29" ht="33.950000000000003" customHeight="1">
      <c r="A1411" s="133"/>
      <c r="B1411" s="486">
        <f t="shared" si="21"/>
        <v>1367</v>
      </c>
      <c r="C1411" s="509"/>
      <c r="D1411" s="510"/>
      <c r="E1411" s="510"/>
      <c r="F1411" s="510"/>
      <c r="G1411" s="510"/>
      <c r="H1411" s="510"/>
      <c r="I1411" s="510"/>
      <c r="J1411" s="510"/>
      <c r="K1411" s="510"/>
      <c r="L1411" s="511"/>
      <c r="M1411" s="512"/>
      <c r="N1411" s="513"/>
      <c r="O1411" s="513"/>
      <c r="P1411" s="513"/>
      <c r="Q1411" s="514"/>
      <c r="R1411" s="515"/>
      <c r="S1411" s="515"/>
      <c r="T1411" s="515"/>
      <c r="U1411" s="515"/>
      <c r="V1411" s="515"/>
      <c r="W1411" s="418"/>
      <c r="X1411" s="419"/>
      <c r="Y1411" s="421"/>
      <c r="Z1411" s="158" t="str">
        <f>IFERROR(VLOOKUP(Y1411,【参考】数式用!$A$3:$B$58, 2, FALSE), "")</f>
        <v/>
      </c>
      <c r="AA1411" s="159"/>
      <c r="AC1411" s="129" t="e">
        <f>VLOOKUP(Y1411,【参考】数式用!$A$3:$O$58,15,FALSE)</f>
        <v>#N/A</v>
      </c>
    </row>
    <row r="1412" spans="1:29" ht="33.950000000000003" customHeight="1">
      <c r="A1412" s="133"/>
      <c r="B1412" s="486">
        <f t="shared" si="21"/>
        <v>1368</v>
      </c>
      <c r="C1412" s="509"/>
      <c r="D1412" s="510"/>
      <c r="E1412" s="510"/>
      <c r="F1412" s="510"/>
      <c r="G1412" s="510"/>
      <c r="H1412" s="510"/>
      <c r="I1412" s="510"/>
      <c r="J1412" s="510"/>
      <c r="K1412" s="510"/>
      <c r="L1412" s="511"/>
      <c r="M1412" s="512"/>
      <c r="N1412" s="513"/>
      <c r="O1412" s="513"/>
      <c r="P1412" s="513"/>
      <c r="Q1412" s="514"/>
      <c r="R1412" s="515"/>
      <c r="S1412" s="515"/>
      <c r="T1412" s="515"/>
      <c r="U1412" s="515"/>
      <c r="V1412" s="515"/>
      <c r="W1412" s="418"/>
      <c r="X1412" s="419"/>
      <c r="Y1412" s="421"/>
      <c r="Z1412" s="158" t="str">
        <f>IFERROR(VLOOKUP(Y1412,【参考】数式用!$A$3:$B$58, 2, FALSE), "")</f>
        <v/>
      </c>
      <c r="AA1412" s="159"/>
      <c r="AC1412" s="129" t="e">
        <f>VLOOKUP(Y1412,【参考】数式用!$A$3:$O$58,15,FALSE)</f>
        <v>#N/A</v>
      </c>
    </row>
    <row r="1413" spans="1:29" ht="33.950000000000003" customHeight="1">
      <c r="A1413" s="133"/>
      <c r="B1413" s="486">
        <f t="shared" si="21"/>
        <v>1369</v>
      </c>
      <c r="C1413" s="509"/>
      <c r="D1413" s="510"/>
      <c r="E1413" s="510"/>
      <c r="F1413" s="510"/>
      <c r="G1413" s="510"/>
      <c r="H1413" s="510"/>
      <c r="I1413" s="510"/>
      <c r="J1413" s="510"/>
      <c r="K1413" s="510"/>
      <c r="L1413" s="511"/>
      <c r="M1413" s="512"/>
      <c r="N1413" s="513"/>
      <c r="O1413" s="513"/>
      <c r="P1413" s="513"/>
      <c r="Q1413" s="514"/>
      <c r="R1413" s="515"/>
      <c r="S1413" s="515"/>
      <c r="T1413" s="515"/>
      <c r="U1413" s="515"/>
      <c r="V1413" s="515"/>
      <c r="W1413" s="418"/>
      <c r="X1413" s="419"/>
      <c r="Y1413" s="421"/>
      <c r="Z1413" s="158" t="str">
        <f>IFERROR(VLOOKUP(Y1413,【参考】数式用!$A$3:$B$58, 2, FALSE), "")</f>
        <v/>
      </c>
      <c r="AA1413" s="159"/>
      <c r="AC1413" s="129" t="e">
        <f>VLOOKUP(Y1413,【参考】数式用!$A$3:$O$58,15,FALSE)</f>
        <v>#N/A</v>
      </c>
    </row>
    <row r="1414" spans="1:29" ht="33.950000000000003" customHeight="1">
      <c r="A1414" s="133"/>
      <c r="B1414" s="486">
        <f t="shared" si="21"/>
        <v>1370</v>
      </c>
      <c r="C1414" s="509"/>
      <c r="D1414" s="510"/>
      <c r="E1414" s="510"/>
      <c r="F1414" s="510"/>
      <c r="G1414" s="510"/>
      <c r="H1414" s="510"/>
      <c r="I1414" s="510"/>
      <c r="J1414" s="510"/>
      <c r="K1414" s="510"/>
      <c r="L1414" s="511"/>
      <c r="M1414" s="512"/>
      <c r="N1414" s="513"/>
      <c r="O1414" s="513"/>
      <c r="P1414" s="513"/>
      <c r="Q1414" s="514"/>
      <c r="R1414" s="515"/>
      <c r="S1414" s="515"/>
      <c r="T1414" s="515"/>
      <c r="U1414" s="515"/>
      <c r="V1414" s="515"/>
      <c r="W1414" s="418"/>
      <c r="X1414" s="419"/>
      <c r="Y1414" s="421"/>
      <c r="Z1414" s="158" t="str">
        <f>IFERROR(VLOOKUP(Y1414,【参考】数式用!$A$3:$B$58, 2, FALSE), "")</f>
        <v/>
      </c>
      <c r="AA1414" s="159"/>
      <c r="AC1414" s="129" t="e">
        <f>VLOOKUP(Y1414,【参考】数式用!$A$3:$O$58,15,FALSE)</f>
        <v>#N/A</v>
      </c>
    </row>
    <row r="1415" spans="1:29" ht="33.950000000000003" customHeight="1">
      <c r="A1415" s="133"/>
      <c r="B1415" s="486">
        <f t="shared" si="21"/>
        <v>1371</v>
      </c>
      <c r="C1415" s="509"/>
      <c r="D1415" s="510"/>
      <c r="E1415" s="510"/>
      <c r="F1415" s="510"/>
      <c r="G1415" s="510"/>
      <c r="H1415" s="510"/>
      <c r="I1415" s="510"/>
      <c r="J1415" s="510"/>
      <c r="K1415" s="510"/>
      <c r="L1415" s="511"/>
      <c r="M1415" s="512"/>
      <c r="N1415" s="513"/>
      <c r="O1415" s="513"/>
      <c r="P1415" s="513"/>
      <c r="Q1415" s="514"/>
      <c r="R1415" s="515"/>
      <c r="S1415" s="515"/>
      <c r="T1415" s="515"/>
      <c r="U1415" s="515"/>
      <c r="V1415" s="515"/>
      <c r="W1415" s="418"/>
      <c r="X1415" s="419"/>
      <c r="Y1415" s="421"/>
      <c r="Z1415" s="158" t="str">
        <f>IFERROR(VLOOKUP(Y1415,【参考】数式用!$A$3:$B$58, 2, FALSE), "")</f>
        <v/>
      </c>
      <c r="AA1415" s="159"/>
      <c r="AC1415" s="129" t="e">
        <f>VLOOKUP(Y1415,【参考】数式用!$A$3:$O$58,15,FALSE)</f>
        <v>#N/A</v>
      </c>
    </row>
    <row r="1416" spans="1:29" ht="33.950000000000003" customHeight="1">
      <c r="A1416" s="133"/>
      <c r="B1416" s="486">
        <f t="shared" si="21"/>
        <v>1372</v>
      </c>
      <c r="C1416" s="509"/>
      <c r="D1416" s="510"/>
      <c r="E1416" s="510"/>
      <c r="F1416" s="510"/>
      <c r="G1416" s="510"/>
      <c r="H1416" s="510"/>
      <c r="I1416" s="510"/>
      <c r="J1416" s="510"/>
      <c r="K1416" s="510"/>
      <c r="L1416" s="511"/>
      <c r="M1416" s="512"/>
      <c r="N1416" s="513"/>
      <c r="O1416" s="513"/>
      <c r="P1416" s="513"/>
      <c r="Q1416" s="514"/>
      <c r="R1416" s="515"/>
      <c r="S1416" s="515"/>
      <c r="T1416" s="515"/>
      <c r="U1416" s="515"/>
      <c r="V1416" s="515"/>
      <c r="W1416" s="418"/>
      <c r="X1416" s="419"/>
      <c r="Y1416" s="421"/>
      <c r="Z1416" s="158" t="str">
        <f>IFERROR(VLOOKUP(Y1416,【参考】数式用!$A$3:$B$58, 2, FALSE), "")</f>
        <v/>
      </c>
      <c r="AA1416" s="159"/>
      <c r="AC1416" s="129" t="e">
        <f>VLOOKUP(Y1416,【参考】数式用!$A$3:$O$58,15,FALSE)</f>
        <v>#N/A</v>
      </c>
    </row>
    <row r="1417" spans="1:29" ht="33.950000000000003" customHeight="1">
      <c r="A1417" s="133"/>
      <c r="B1417" s="486">
        <f t="shared" si="21"/>
        <v>1373</v>
      </c>
      <c r="C1417" s="509"/>
      <c r="D1417" s="510"/>
      <c r="E1417" s="510"/>
      <c r="F1417" s="510"/>
      <c r="G1417" s="510"/>
      <c r="H1417" s="510"/>
      <c r="I1417" s="510"/>
      <c r="J1417" s="510"/>
      <c r="K1417" s="510"/>
      <c r="L1417" s="511"/>
      <c r="M1417" s="512"/>
      <c r="N1417" s="513"/>
      <c r="O1417" s="513"/>
      <c r="P1417" s="513"/>
      <c r="Q1417" s="514"/>
      <c r="R1417" s="515"/>
      <c r="S1417" s="515"/>
      <c r="T1417" s="515"/>
      <c r="U1417" s="515"/>
      <c r="V1417" s="515"/>
      <c r="W1417" s="418"/>
      <c r="X1417" s="419"/>
      <c r="Y1417" s="421"/>
      <c r="Z1417" s="158" t="str">
        <f>IFERROR(VLOOKUP(Y1417,【参考】数式用!$A$3:$B$58, 2, FALSE), "")</f>
        <v/>
      </c>
      <c r="AA1417" s="159"/>
      <c r="AC1417" s="129" t="e">
        <f>VLOOKUP(Y1417,【参考】数式用!$A$3:$O$58,15,FALSE)</f>
        <v>#N/A</v>
      </c>
    </row>
    <row r="1418" spans="1:29" ht="33.950000000000003" customHeight="1">
      <c r="A1418" s="133"/>
      <c r="B1418" s="486">
        <f t="shared" si="21"/>
        <v>1374</v>
      </c>
      <c r="C1418" s="509"/>
      <c r="D1418" s="510"/>
      <c r="E1418" s="510"/>
      <c r="F1418" s="510"/>
      <c r="G1418" s="510"/>
      <c r="H1418" s="510"/>
      <c r="I1418" s="510"/>
      <c r="J1418" s="510"/>
      <c r="K1418" s="510"/>
      <c r="L1418" s="511"/>
      <c r="M1418" s="512"/>
      <c r="N1418" s="513"/>
      <c r="O1418" s="513"/>
      <c r="P1418" s="513"/>
      <c r="Q1418" s="514"/>
      <c r="R1418" s="515"/>
      <c r="S1418" s="515"/>
      <c r="T1418" s="515"/>
      <c r="U1418" s="515"/>
      <c r="V1418" s="515"/>
      <c r="W1418" s="418"/>
      <c r="X1418" s="419"/>
      <c r="Y1418" s="421"/>
      <c r="Z1418" s="158" t="str">
        <f>IFERROR(VLOOKUP(Y1418,【参考】数式用!$A$3:$B$58, 2, FALSE), "")</f>
        <v/>
      </c>
      <c r="AA1418" s="159"/>
      <c r="AC1418" s="129" t="e">
        <f>VLOOKUP(Y1418,【参考】数式用!$A$3:$O$58,15,FALSE)</f>
        <v>#N/A</v>
      </c>
    </row>
    <row r="1419" spans="1:29" ht="33.950000000000003" customHeight="1">
      <c r="A1419" s="133"/>
      <c r="B1419" s="486">
        <f t="shared" si="21"/>
        <v>1375</v>
      </c>
      <c r="C1419" s="509"/>
      <c r="D1419" s="510"/>
      <c r="E1419" s="510"/>
      <c r="F1419" s="510"/>
      <c r="G1419" s="510"/>
      <c r="H1419" s="510"/>
      <c r="I1419" s="510"/>
      <c r="J1419" s="510"/>
      <c r="K1419" s="510"/>
      <c r="L1419" s="511"/>
      <c r="M1419" s="512"/>
      <c r="N1419" s="513"/>
      <c r="O1419" s="513"/>
      <c r="P1419" s="513"/>
      <c r="Q1419" s="514"/>
      <c r="R1419" s="515"/>
      <c r="S1419" s="515"/>
      <c r="T1419" s="515"/>
      <c r="U1419" s="515"/>
      <c r="V1419" s="515"/>
      <c r="W1419" s="418"/>
      <c r="X1419" s="419"/>
      <c r="Y1419" s="421"/>
      <c r="Z1419" s="158" t="str">
        <f>IFERROR(VLOOKUP(Y1419,【参考】数式用!$A$3:$B$58, 2, FALSE), "")</f>
        <v/>
      </c>
      <c r="AA1419" s="159"/>
      <c r="AC1419" s="129" t="e">
        <f>VLOOKUP(Y1419,【参考】数式用!$A$3:$O$58,15,FALSE)</f>
        <v>#N/A</v>
      </c>
    </row>
    <row r="1420" spans="1:29" ht="33.950000000000003" customHeight="1">
      <c r="A1420" s="133"/>
      <c r="B1420" s="486">
        <f t="shared" si="21"/>
        <v>1376</v>
      </c>
      <c r="C1420" s="509"/>
      <c r="D1420" s="510"/>
      <c r="E1420" s="510"/>
      <c r="F1420" s="510"/>
      <c r="G1420" s="510"/>
      <c r="H1420" s="510"/>
      <c r="I1420" s="510"/>
      <c r="J1420" s="510"/>
      <c r="K1420" s="510"/>
      <c r="L1420" s="511"/>
      <c r="M1420" s="512"/>
      <c r="N1420" s="513"/>
      <c r="O1420" s="513"/>
      <c r="P1420" s="513"/>
      <c r="Q1420" s="514"/>
      <c r="R1420" s="515"/>
      <c r="S1420" s="515"/>
      <c r="T1420" s="515"/>
      <c r="U1420" s="515"/>
      <c r="V1420" s="515"/>
      <c r="W1420" s="418"/>
      <c r="X1420" s="419"/>
      <c r="Y1420" s="421"/>
      <c r="Z1420" s="158" t="str">
        <f>IFERROR(VLOOKUP(Y1420,【参考】数式用!$A$3:$B$58, 2, FALSE), "")</f>
        <v/>
      </c>
      <c r="AA1420" s="159"/>
      <c r="AC1420" s="129" t="e">
        <f>VLOOKUP(Y1420,【参考】数式用!$A$3:$O$58,15,FALSE)</f>
        <v>#N/A</v>
      </c>
    </row>
    <row r="1421" spans="1:29" ht="33.950000000000003" customHeight="1">
      <c r="A1421" s="133"/>
      <c r="B1421" s="486">
        <f t="shared" si="21"/>
        <v>1377</v>
      </c>
      <c r="C1421" s="509"/>
      <c r="D1421" s="510"/>
      <c r="E1421" s="510"/>
      <c r="F1421" s="510"/>
      <c r="G1421" s="510"/>
      <c r="H1421" s="510"/>
      <c r="I1421" s="510"/>
      <c r="J1421" s="510"/>
      <c r="K1421" s="510"/>
      <c r="L1421" s="511"/>
      <c r="M1421" s="512"/>
      <c r="N1421" s="513"/>
      <c r="O1421" s="513"/>
      <c r="P1421" s="513"/>
      <c r="Q1421" s="514"/>
      <c r="R1421" s="515"/>
      <c r="S1421" s="515"/>
      <c r="T1421" s="515"/>
      <c r="U1421" s="515"/>
      <c r="V1421" s="515"/>
      <c r="W1421" s="418"/>
      <c r="X1421" s="419"/>
      <c r="Y1421" s="421"/>
      <c r="Z1421" s="158" t="str">
        <f>IFERROR(VLOOKUP(Y1421,【参考】数式用!$A$3:$B$58, 2, FALSE), "")</f>
        <v/>
      </c>
      <c r="AA1421" s="159"/>
      <c r="AC1421" s="129" t="e">
        <f>VLOOKUP(Y1421,【参考】数式用!$A$3:$O$58,15,FALSE)</f>
        <v>#N/A</v>
      </c>
    </row>
    <row r="1422" spans="1:29" ht="33.950000000000003" customHeight="1">
      <c r="A1422" s="133"/>
      <c r="B1422" s="486">
        <f t="shared" si="21"/>
        <v>1378</v>
      </c>
      <c r="C1422" s="509"/>
      <c r="D1422" s="510"/>
      <c r="E1422" s="510"/>
      <c r="F1422" s="510"/>
      <c r="G1422" s="510"/>
      <c r="H1422" s="510"/>
      <c r="I1422" s="510"/>
      <c r="J1422" s="510"/>
      <c r="K1422" s="510"/>
      <c r="L1422" s="511"/>
      <c r="M1422" s="512"/>
      <c r="N1422" s="513"/>
      <c r="O1422" s="513"/>
      <c r="P1422" s="513"/>
      <c r="Q1422" s="514"/>
      <c r="R1422" s="515"/>
      <c r="S1422" s="515"/>
      <c r="T1422" s="515"/>
      <c r="U1422" s="515"/>
      <c r="V1422" s="515"/>
      <c r="W1422" s="418"/>
      <c r="X1422" s="419"/>
      <c r="Y1422" s="421"/>
      <c r="Z1422" s="158" t="str">
        <f>IFERROR(VLOOKUP(Y1422,【参考】数式用!$A$3:$B$58, 2, FALSE), "")</f>
        <v/>
      </c>
      <c r="AA1422" s="159"/>
      <c r="AC1422" s="129" t="e">
        <f>VLOOKUP(Y1422,【参考】数式用!$A$3:$O$58,15,FALSE)</f>
        <v>#N/A</v>
      </c>
    </row>
    <row r="1423" spans="1:29" ht="33.950000000000003" customHeight="1">
      <c r="A1423" s="133"/>
      <c r="B1423" s="486">
        <f t="shared" si="21"/>
        <v>1379</v>
      </c>
      <c r="C1423" s="509"/>
      <c r="D1423" s="510"/>
      <c r="E1423" s="510"/>
      <c r="F1423" s="510"/>
      <c r="G1423" s="510"/>
      <c r="H1423" s="510"/>
      <c r="I1423" s="510"/>
      <c r="J1423" s="510"/>
      <c r="K1423" s="510"/>
      <c r="L1423" s="511"/>
      <c r="M1423" s="512"/>
      <c r="N1423" s="513"/>
      <c r="O1423" s="513"/>
      <c r="P1423" s="513"/>
      <c r="Q1423" s="514"/>
      <c r="R1423" s="515"/>
      <c r="S1423" s="515"/>
      <c r="T1423" s="515"/>
      <c r="U1423" s="515"/>
      <c r="V1423" s="515"/>
      <c r="W1423" s="418"/>
      <c r="X1423" s="419"/>
      <c r="Y1423" s="421"/>
      <c r="Z1423" s="158" t="str">
        <f>IFERROR(VLOOKUP(Y1423,【参考】数式用!$A$3:$B$58, 2, FALSE), "")</f>
        <v/>
      </c>
      <c r="AA1423" s="159"/>
      <c r="AC1423" s="129" t="e">
        <f>VLOOKUP(Y1423,【参考】数式用!$A$3:$O$58,15,FALSE)</f>
        <v>#N/A</v>
      </c>
    </row>
    <row r="1424" spans="1:29" ht="33.950000000000003" customHeight="1">
      <c r="A1424" s="133"/>
      <c r="B1424" s="486">
        <f t="shared" si="21"/>
        <v>1380</v>
      </c>
      <c r="C1424" s="509"/>
      <c r="D1424" s="510"/>
      <c r="E1424" s="510"/>
      <c r="F1424" s="510"/>
      <c r="G1424" s="510"/>
      <c r="H1424" s="510"/>
      <c r="I1424" s="510"/>
      <c r="J1424" s="510"/>
      <c r="K1424" s="510"/>
      <c r="L1424" s="511"/>
      <c r="M1424" s="512"/>
      <c r="N1424" s="513"/>
      <c r="O1424" s="513"/>
      <c r="P1424" s="513"/>
      <c r="Q1424" s="514"/>
      <c r="R1424" s="515"/>
      <c r="S1424" s="515"/>
      <c r="T1424" s="515"/>
      <c r="U1424" s="515"/>
      <c r="V1424" s="515"/>
      <c r="W1424" s="418"/>
      <c r="X1424" s="419"/>
      <c r="Y1424" s="421"/>
      <c r="Z1424" s="158" t="str">
        <f>IFERROR(VLOOKUP(Y1424,【参考】数式用!$A$3:$B$58, 2, FALSE), "")</f>
        <v/>
      </c>
      <c r="AA1424" s="159"/>
      <c r="AC1424" s="129" t="e">
        <f>VLOOKUP(Y1424,【参考】数式用!$A$3:$O$58,15,FALSE)</f>
        <v>#N/A</v>
      </c>
    </row>
    <row r="1425" spans="1:29" ht="33.950000000000003" customHeight="1">
      <c r="A1425" s="133"/>
      <c r="B1425" s="486">
        <f t="shared" si="21"/>
        <v>1381</v>
      </c>
      <c r="C1425" s="509"/>
      <c r="D1425" s="510"/>
      <c r="E1425" s="510"/>
      <c r="F1425" s="510"/>
      <c r="G1425" s="510"/>
      <c r="H1425" s="510"/>
      <c r="I1425" s="510"/>
      <c r="J1425" s="510"/>
      <c r="K1425" s="510"/>
      <c r="L1425" s="511"/>
      <c r="M1425" s="512"/>
      <c r="N1425" s="513"/>
      <c r="O1425" s="513"/>
      <c r="P1425" s="513"/>
      <c r="Q1425" s="514"/>
      <c r="R1425" s="515"/>
      <c r="S1425" s="515"/>
      <c r="T1425" s="515"/>
      <c r="U1425" s="515"/>
      <c r="V1425" s="515"/>
      <c r="W1425" s="418"/>
      <c r="X1425" s="419"/>
      <c r="Y1425" s="421"/>
      <c r="Z1425" s="158" t="str">
        <f>IFERROR(VLOOKUP(Y1425,【参考】数式用!$A$3:$B$58, 2, FALSE), "")</f>
        <v/>
      </c>
      <c r="AA1425" s="159"/>
      <c r="AC1425" s="129" t="e">
        <f>VLOOKUP(Y1425,【参考】数式用!$A$3:$O$58,15,FALSE)</f>
        <v>#N/A</v>
      </c>
    </row>
    <row r="1426" spans="1:29" ht="33.950000000000003" customHeight="1">
      <c r="A1426" s="133"/>
      <c r="B1426" s="486">
        <f t="shared" si="21"/>
        <v>1382</v>
      </c>
      <c r="C1426" s="509"/>
      <c r="D1426" s="510"/>
      <c r="E1426" s="510"/>
      <c r="F1426" s="510"/>
      <c r="G1426" s="510"/>
      <c r="H1426" s="510"/>
      <c r="I1426" s="510"/>
      <c r="J1426" s="510"/>
      <c r="K1426" s="510"/>
      <c r="L1426" s="511"/>
      <c r="M1426" s="512"/>
      <c r="N1426" s="513"/>
      <c r="O1426" s="513"/>
      <c r="P1426" s="513"/>
      <c r="Q1426" s="514"/>
      <c r="R1426" s="515"/>
      <c r="S1426" s="515"/>
      <c r="T1426" s="515"/>
      <c r="U1426" s="515"/>
      <c r="V1426" s="515"/>
      <c r="W1426" s="418"/>
      <c r="X1426" s="419"/>
      <c r="Y1426" s="421"/>
      <c r="Z1426" s="158" t="str">
        <f>IFERROR(VLOOKUP(Y1426,【参考】数式用!$A$3:$B$58, 2, FALSE), "")</f>
        <v/>
      </c>
      <c r="AA1426" s="159"/>
      <c r="AC1426" s="129" t="e">
        <f>VLOOKUP(Y1426,【参考】数式用!$A$3:$O$58,15,FALSE)</f>
        <v>#N/A</v>
      </c>
    </row>
    <row r="1427" spans="1:29" ht="33.950000000000003" customHeight="1">
      <c r="A1427" s="133"/>
      <c r="B1427" s="486">
        <f t="shared" si="21"/>
        <v>1383</v>
      </c>
      <c r="C1427" s="509"/>
      <c r="D1427" s="510"/>
      <c r="E1427" s="510"/>
      <c r="F1427" s="510"/>
      <c r="G1427" s="510"/>
      <c r="H1427" s="510"/>
      <c r="I1427" s="510"/>
      <c r="J1427" s="510"/>
      <c r="K1427" s="510"/>
      <c r="L1427" s="511"/>
      <c r="M1427" s="512"/>
      <c r="N1427" s="513"/>
      <c r="O1427" s="513"/>
      <c r="P1427" s="513"/>
      <c r="Q1427" s="514"/>
      <c r="R1427" s="515"/>
      <c r="S1427" s="515"/>
      <c r="T1427" s="515"/>
      <c r="U1427" s="515"/>
      <c r="V1427" s="515"/>
      <c r="W1427" s="418"/>
      <c r="X1427" s="419"/>
      <c r="Y1427" s="421"/>
      <c r="Z1427" s="158" t="str">
        <f>IFERROR(VLOOKUP(Y1427,【参考】数式用!$A$3:$B$58, 2, FALSE), "")</f>
        <v/>
      </c>
      <c r="AA1427" s="159"/>
      <c r="AC1427" s="129" t="e">
        <f>VLOOKUP(Y1427,【参考】数式用!$A$3:$O$58,15,FALSE)</f>
        <v>#N/A</v>
      </c>
    </row>
    <row r="1428" spans="1:29" ht="33.950000000000003" customHeight="1">
      <c r="A1428" s="133"/>
      <c r="B1428" s="486">
        <f t="shared" si="21"/>
        <v>1384</v>
      </c>
      <c r="C1428" s="509"/>
      <c r="D1428" s="510"/>
      <c r="E1428" s="510"/>
      <c r="F1428" s="510"/>
      <c r="G1428" s="510"/>
      <c r="H1428" s="510"/>
      <c r="I1428" s="510"/>
      <c r="J1428" s="510"/>
      <c r="K1428" s="510"/>
      <c r="L1428" s="511"/>
      <c r="M1428" s="512"/>
      <c r="N1428" s="513"/>
      <c r="O1428" s="513"/>
      <c r="P1428" s="513"/>
      <c r="Q1428" s="514"/>
      <c r="R1428" s="515"/>
      <c r="S1428" s="515"/>
      <c r="T1428" s="515"/>
      <c r="U1428" s="515"/>
      <c r="V1428" s="515"/>
      <c r="W1428" s="418"/>
      <c r="X1428" s="419"/>
      <c r="Y1428" s="421"/>
      <c r="Z1428" s="158" t="str">
        <f>IFERROR(VLOOKUP(Y1428,【参考】数式用!$A$3:$B$58, 2, FALSE), "")</f>
        <v/>
      </c>
      <c r="AA1428" s="159"/>
      <c r="AC1428" s="129" t="e">
        <f>VLOOKUP(Y1428,【参考】数式用!$A$3:$O$58,15,FALSE)</f>
        <v>#N/A</v>
      </c>
    </row>
    <row r="1429" spans="1:29" ht="33.950000000000003" customHeight="1">
      <c r="A1429" s="133"/>
      <c r="B1429" s="486">
        <f t="shared" si="21"/>
        <v>1385</v>
      </c>
      <c r="C1429" s="509"/>
      <c r="D1429" s="510"/>
      <c r="E1429" s="510"/>
      <c r="F1429" s="510"/>
      <c r="G1429" s="510"/>
      <c r="H1429" s="510"/>
      <c r="I1429" s="510"/>
      <c r="J1429" s="510"/>
      <c r="K1429" s="510"/>
      <c r="L1429" s="511"/>
      <c r="M1429" s="512"/>
      <c r="N1429" s="513"/>
      <c r="O1429" s="513"/>
      <c r="P1429" s="513"/>
      <c r="Q1429" s="514"/>
      <c r="R1429" s="515"/>
      <c r="S1429" s="515"/>
      <c r="T1429" s="515"/>
      <c r="U1429" s="515"/>
      <c r="V1429" s="515"/>
      <c r="W1429" s="418"/>
      <c r="X1429" s="419"/>
      <c r="Y1429" s="421"/>
      <c r="Z1429" s="158" t="str">
        <f>IFERROR(VLOOKUP(Y1429,【参考】数式用!$A$3:$B$58, 2, FALSE), "")</f>
        <v/>
      </c>
      <c r="AA1429" s="159"/>
      <c r="AC1429" s="129" t="e">
        <f>VLOOKUP(Y1429,【参考】数式用!$A$3:$O$58,15,FALSE)</f>
        <v>#N/A</v>
      </c>
    </row>
    <row r="1430" spans="1:29" ht="33.950000000000003" customHeight="1">
      <c r="A1430" s="133"/>
      <c r="B1430" s="486">
        <f t="shared" si="21"/>
        <v>1386</v>
      </c>
      <c r="C1430" s="509"/>
      <c r="D1430" s="510"/>
      <c r="E1430" s="510"/>
      <c r="F1430" s="510"/>
      <c r="G1430" s="510"/>
      <c r="H1430" s="510"/>
      <c r="I1430" s="510"/>
      <c r="J1430" s="510"/>
      <c r="K1430" s="510"/>
      <c r="L1430" s="511"/>
      <c r="M1430" s="512"/>
      <c r="N1430" s="513"/>
      <c r="O1430" s="513"/>
      <c r="P1430" s="513"/>
      <c r="Q1430" s="514"/>
      <c r="R1430" s="515"/>
      <c r="S1430" s="515"/>
      <c r="T1430" s="515"/>
      <c r="U1430" s="515"/>
      <c r="V1430" s="515"/>
      <c r="W1430" s="418"/>
      <c r="X1430" s="419"/>
      <c r="Y1430" s="421"/>
      <c r="Z1430" s="158" t="str">
        <f>IFERROR(VLOOKUP(Y1430,【参考】数式用!$A$3:$B$58, 2, FALSE), "")</f>
        <v/>
      </c>
      <c r="AA1430" s="159"/>
      <c r="AC1430" s="129" t="e">
        <f>VLOOKUP(Y1430,【参考】数式用!$A$3:$O$58,15,FALSE)</f>
        <v>#N/A</v>
      </c>
    </row>
    <row r="1431" spans="1:29" ht="33.950000000000003" customHeight="1">
      <c r="A1431" s="133"/>
      <c r="B1431" s="486">
        <f t="shared" si="21"/>
        <v>1387</v>
      </c>
      <c r="C1431" s="509"/>
      <c r="D1431" s="510"/>
      <c r="E1431" s="510"/>
      <c r="F1431" s="510"/>
      <c r="G1431" s="510"/>
      <c r="H1431" s="510"/>
      <c r="I1431" s="510"/>
      <c r="J1431" s="510"/>
      <c r="K1431" s="510"/>
      <c r="L1431" s="511"/>
      <c r="M1431" s="512"/>
      <c r="N1431" s="513"/>
      <c r="O1431" s="513"/>
      <c r="P1431" s="513"/>
      <c r="Q1431" s="514"/>
      <c r="R1431" s="515"/>
      <c r="S1431" s="515"/>
      <c r="T1431" s="515"/>
      <c r="U1431" s="515"/>
      <c r="V1431" s="515"/>
      <c r="W1431" s="418"/>
      <c r="X1431" s="419"/>
      <c r="Y1431" s="421"/>
      <c r="Z1431" s="158" t="str">
        <f>IFERROR(VLOOKUP(Y1431,【参考】数式用!$A$3:$B$58, 2, FALSE), "")</f>
        <v/>
      </c>
      <c r="AA1431" s="159"/>
      <c r="AC1431" s="129" t="e">
        <f>VLOOKUP(Y1431,【参考】数式用!$A$3:$O$58,15,FALSE)</f>
        <v>#N/A</v>
      </c>
    </row>
    <row r="1432" spans="1:29" ht="33.950000000000003" customHeight="1">
      <c r="A1432" s="133"/>
      <c r="B1432" s="486">
        <f t="shared" si="21"/>
        <v>1388</v>
      </c>
      <c r="C1432" s="509"/>
      <c r="D1432" s="510"/>
      <c r="E1432" s="510"/>
      <c r="F1432" s="510"/>
      <c r="G1432" s="510"/>
      <c r="H1432" s="510"/>
      <c r="I1432" s="510"/>
      <c r="J1432" s="510"/>
      <c r="K1432" s="510"/>
      <c r="L1432" s="511"/>
      <c r="M1432" s="512"/>
      <c r="N1432" s="513"/>
      <c r="O1432" s="513"/>
      <c r="P1432" s="513"/>
      <c r="Q1432" s="514"/>
      <c r="R1432" s="515"/>
      <c r="S1432" s="515"/>
      <c r="T1432" s="515"/>
      <c r="U1432" s="515"/>
      <c r="V1432" s="515"/>
      <c r="W1432" s="418"/>
      <c r="X1432" s="419"/>
      <c r="Y1432" s="421"/>
      <c r="Z1432" s="158" t="str">
        <f>IFERROR(VLOOKUP(Y1432,【参考】数式用!$A$3:$B$58, 2, FALSE), "")</f>
        <v/>
      </c>
      <c r="AA1432" s="159"/>
      <c r="AC1432" s="129" t="e">
        <f>VLOOKUP(Y1432,【参考】数式用!$A$3:$O$58,15,FALSE)</f>
        <v>#N/A</v>
      </c>
    </row>
    <row r="1433" spans="1:29" ht="33.950000000000003" customHeight="1">
      <c r="A1433" s="133"/>
      <c r="B1433" s="486">
        <f t="shared" si="21"/>
        <v>1389</v>
      </c>
      <c r="C1433" s="509"/>
      <c r="D1433" s="510"/>
      <c r="E1433" s="510"/>
      <c r="F1433" s="510"/>
      <c r="G1433" s="510"/>
      <c r="H1433" s="510"/>
      <c r="I1433" s="510"/>
      <c r="J1433" s="510"/>
      <c r="K1433" s="510"/>
      <c r="L1433" s="511"/>
      <c r="M1433" s="512"/>
      <c r="N1433" s="513"/>
      <c r="O1433" s="513"/>
      <c r="P1433" s="513"/>
      <c r="Q1433" s="514"/>
      <c r="R1433" s="515"/>
      <c r="S1433" s="515"/>
      <c r="T1433" s="515"/>
      <c r="U1433" s="515"/>
      <c r="V1433" s="515"/>
      <c r="W1433" s="418"/>
      <c r="X1433" s="419"/>
      <c r="Y1433" s="421"/>
      <c r="Z1433" s="158" t="str">
        <f>IFERROR(VLOOKUP(Y1433,【参考】数式用!$A$3:$B$58, 2, FALSE), "")</f>
        <v/>
      </c>
      <c r="AA1433" s="159"/>
      <c r="AC1433" s="129" t="e">
        <f>VLOOKUP(Y1433,【参考】数式用!$A$3:$O$58,15,FALSE)</f>
        <v>#N/A</v>
      </c>
    </row>
    <row r="1434" spans="1:29" ht="33.950000000000003" customHeight="1">
      <c r="A1434" s="133"/>
      <c r="B1434" s="486">
        <f t="shared" si="21"/>
        <v>1390</v>
      </c>
      <c r="C1434" s="509"/>
      <c r="D1434" s="510"/>
      <c r="E1434" s="510"/>
      <c r="F1434" s="510"/>
      <c r="G1434" s="510"/>
      <c r="H1434" s="510"/>
      <c r="I1434" s="510"/>
      <c r="J1434" s="510"/>
      <c r="K1434" s="510"/>
      <c r="L1434" s="511"/>
      <c r="M1434" s="512"/>
      <c r="N1434" s="513"/>
      <c r="O1434" s="513"/>
      <c r="P1434" s="513"/>
      <c r="Q1434" s="514"/>
      <c r="R1434" s="515"/>
      <c r="S1434" s="515"/>
      <c r="T1434" s="515"/>
      <c r="U1434" s="515"/>
      <c r="V1434" s="515"/>
      <c r="W1434" s="418"/>
      <c r="X1434" s="419"/>
      <c r="Y1434" s="421"/>
      <c r="Z1434" s="158" t="str">
        <f>IFERROR(VLOOKUP(Y1434,【参考】数式用!$A$3:$B$58, 2, FALSE), "")</f>
        <v/>
      </c>
      <c r="AA1434" s="159"/>
      <c r="AC1434" s="129" t="e">
        <f>VLOOKUP(Y1434,【参考】数式用!$A$3:$O$58,15,FALSE)</f>
        <v>#N/A</v>
      </c>
    </row>
    <row r="1435" spans="1:29" ht="33.950000000000003" customHeight="1">
      <c r="A1435" s="133"/>
      <c r="B1435" s="486">
        <f t="shared" si="21"/>
        <v>1391</v>
      </c>
      <c r="C1435" s="509"/>
      <c r="D1435" s="510"/>
      <c r="E1435" s="510"/>
      <c r="F1435" s="510"/>
      <c r="G1435" s="510"/>
      <c r="H1435" s="510"/>
      <c r="I1435" s="510"/>
      <c r="J1435" s="510"/>
      <c r="K1435" s="510"/>
      <c r="L1435" s="511"/>
      <c r="M1435" s="512"/>
      <c r="N1435" s="513"/>
      <c r="O1435" s="513"/>
      <c r="P1435" s="513"/>
      <c r="Q1435" s="514"/>
      <c r="R1435" s="515"/>
      <c r="S1435" s="515"/>
      <c r="T1435" s="515"/>
      <c r="U1435" s="515"/>
      <c r="V1435" s="515"/>
      <c r="W1435" s="418"/>
      <c r="X1435" s="419"/>
      <c r="Y1435" s="421"/>
      <c r="Z1435" s="158" t="str">
        <f>IFERROR(VLOOKUP(Y1435,【参考】数式用!$A$3:$B$58, 2, FALSE), "")</f>
        <v/>
      </c>
      <c r="AA1435" s="159"/>
      <c r="AC1435" s="129" t="e">
        <f>VLOOKUP(Y1435,【参考】数式用!$A$3:$O$58,15,FALSE)</f>
        <v>#N/A</v>
      </c>
    </row>
    <row r="1436" spans="1:29" ht="33.950000000000003" customHeight="1">
      <c r="A1436" s="133"/>
      <c r="B1436" s="486">
        <f t="shared" si="21"/>
        <v>1392</v>
      </c>
      <c r="C1436" s="509"/>
      <c r="D1436" s="510"/>
      <c r="E1436" s="510"/>
      <c r="F1436" s="510"/>
      <c r="G1436" s="510"/>
      <c r="H1436" s="510"/>
      <c r="I1436" s="510"/>
      <c r="J1436" s="510"/>
      <c r="K1436" s="510"/>
      <c r="L1436" s="511"/>
      <c r="M1436" s="512"/>
      <c r="N1436" s="513"/>
      <c r="O1436" s="513"/>
      <c r="P1436" s="513"/>
      <c r="Q1436" s="514"/>
      <c r="R1436" s="515"/>
      <c r="S1436" s="515"/>
      <c r="T1436" s="515"/>
      <c r="U1436" s="515"/>
      <c r="V1436" s="515"/>
      <c r="W1436" s="418"/>
      <c r="X1436" s="419"/>
      <c r="Y1436" s="421"/>
      <c r="Z1436" s="158" t="str">
        <f>IFERROR(VLOOKUP(Y1436,【参考】数式用!$A$3:$B$58, 2, FALSE), "")</f>
        <v/>
      </c>
      <c r="AA1436" s="159"/>
      <c r="AC1436" s="129" t="e">
        <f>VLOOKUP(Y1436,【参考】数式用!$A$3:$O$58,15,FALSE)</f>
        <v>#N/A</v>
      </c>
    </row>
    <row r="1437" spans="1:29" ht="33.950000000000003" customHeight="1">
      <c r="A1437" s="133"/>
      <c r="B1437" s="486">
        <f t="shared" si="21"/>
        <v>1393</v>
      </c>
      <c r="C1437" s="509"/>
      <c r="D1437" s="510"/>
      <c r="E1437" s="510"/>
      <c r="F1437" s="510"/>
      <c r="G1437" s="510"/>
      <c r="H1437" s="510"/>
      <c r="I1437" s="510"/>
      <c r="J1437" s="510"/>
      <c r="K1437" s="510"/>
      <c r="L1437" s="511"/>
      <c r="M1437" s="512"/>
      <c r="N1437" s="513"/>
      <c r="O1437" s="513"/>
      <c r="P1437" s="513"/>
      <c r="Q1437" s="514"/>
      <c r="R1437" s="515"/>
      <c r="S1437" s="515"/>
      <c r="T1437" s="515"/>
      <c r="U1437" s="515"/>
      <c r="V1437" s="515"/>
      <c r="W1437" s="418"/>
      <c r="X1437" s="419"/>
      <c r="Y1437" s="421"/>
      <c r="Z1437" s="158" t="str">
        <f>IFERROR(VLOOKUP(Y1437,【参考】数式用!$A$3:$B$58, 2, FALSE), "")</f>
        <v/>
      </c>
      <c r="AA1437" s="159"/>
      <c r="AC1437" s="129" t="e">
        <f>VLOOKUP(Y1437,【参考】数式用!$A$3:$O$58,15,FALSE)</f>
        <v>#N/A</v>
      </c>
    </row>
    <row r="1438" spans="1:29" ht="33.950000000000003" customHeight="1">
      <c r="A1438" s="133"/>
      <c r="B1438" s="486">
        <f t="shared" si="21"/>
        <v>1394</v>
      </c>
      <c r="C1438" s="509"/>
      <c r="D1438" s="510"/>
      <c r="E1438" s="510"/>
      <c r="F1438" s="510"/>
      <c r="G1438" s="510"/>
      <c r="H1438" s="510"/>
      <c r="I1438" s="510"/>
      <c r="J1438" s="510"/>
      <c r="K1438" s="510"/>
      <c r="L1438" s="511"/>
      <c r="M1438" s="512"/>
      <c r="N1438" s="513"/>
      <c r="O1438" s="513"/>
      <c r="P1438" s="513"/>
      <c r="Q1438" s="514"/>
      <c r="R1438" s="515"/>
      <c r="S1438" s="515"/>
      <c r="T1438" s="515"/>
      <c r="U1438" s="515"/>
      <c r="V1438" s="515"/>
      <c r="W1438" s="418"/>
      <c r="X1438" s="419"/>
      <c r="Y1438" s="421"/>
      <c r="Z1438" s="158" t="str">
        <f>IFERROR(VLOOKUP(Y1438,【参考】数式用!$A$3:$B$58, 2, FALSE), "")</f>
        <v/>
      </c>
      <c r="AA1438" s="159"/>
      <c r="AC1438" s="129" t="e">
        <f>VLOOKUP(Y1438,【参考】数式用!$A$3:$O$58,15,FALSE)</f>
        <v>#N/A</v>
      </c>
    </row>
    <row r="1439" spans="1:29" ht="33.950000000000003" customHeight="1">
      <c r="A1439" s="133"/>
      <c r="B1439" s="486">
        <f t="shared" si="21"/>
        <v>1395</v>
      </c>
      <c r="C1439" s="509"/>
      <c r="D1439" s="510"/>
      <c r="E1439" s="510"/>
      <c r="F1439" s="510"/>
      <c r="G1439" s="510"/>
      <c r="H1439" s="510"/>
      <c r="I1439" s="510"/>
      <c r="J1439" s="510"/>
      <c r="K1439" s="510"/>
      <c r="L1439" s="511"/>
      <c r="M1439" s="512"/>
      <c r="N1439" s="513"/>
      <c r="O1439" s="513"/>
      <c r="P1439" s="513"/>
      <c r="Q1439" s="514"/>
      <c r="R1439" s="515"/>
      <c r="S1439" s="515"/>
      <c r="T1439" s="515"/>
      <c r="U1439" s="515"/>
      <c r="V1439" s="515"/>
      <c r="W1439" s="418"/>
      <c r="X1439" s="419"/>
      <c r="Y1439" s="421"/>
      <c r="Z1439" s="158" t="str">
        <f>IFERROR(VLOOKUP(Y1439,【参考】数式用!$A$3:$B$58, 2, FALSE), "")</f>
        <v/>
      </c>
      <c r="AA1439" s="159"/>
      <c r="AC1439" s="129" t="e">
        <f>VLOOKUP(Y1439,【参考】数式用!$A$3:$O$58,15,FALSE)</f>
        <v>#N/A</v>
      </c>
    </row>
    <row r="1440" spans="1:29" ht="33.950000000000003" customHeight="1">
      <c r="A1440" s="133"/>
      <c r="B1440" s="486">
        <f t="shared" si="21"/>
        <v>1396</v>
      </c>
      <c r="C1440" s="509"/>
      <c r="D1440" s="510"/>
      <c r="E1440" s="510"/>
      <c r="F1440" s="510"/>
      <c r="G1440" s="510"/>
      <c r="H1440" s="510"/>
      <c r="I1440" s="510"/>
      <c r="J1440" s="510"/>
      <c r="K1440" s="510"/>
      <c r="L1440" s="511"/>
      <c r="M1440" s="512"/>
      <c r="N1440" s="513"/>
      <c r="O1440" s="513"/>
      <c r="P1440" s="513"/>
      <c r="Q1440" s="514"/>
      <c r="R1440" s="515"/>
      <c r="S1440" s="515"/>
      <c r="T1440" s="515"/>
      <c r="U1440" s="515"/>
      <c r="V1440" s="515"/>
      <c r="W1440" s="418"/>
      <c r="X1440" s="419"/>
      <c r="Y1440" s="421"/>
      <c r="Z1440" s="158" t="str">
        <f>IFERROR(VLOOKUP(Y1440,【参考】数式用!$A$3:$B$58, 2, FALSE), "")</f>
        <v/>
      </c>
      <c r="AA1440" s="159"/>
      <c r="AC1440" s="129" t="e">
        <f>VLOOKUP(Y1440,【参考】数式用!$A$3:$O$58,15,FALSE)</f>
        <v>#N/A</v>
      </c>
    </row>
    <row r="1441" spans="1:29" ht="33.950000000000003" customHeight="1">
      <c r="A1441" s="133"/>
      <c r="B1441" s="486">
        <f t="shared" si="21"/>
        <v>1397</v>
      </c>
      <c r="C1441" s="509"/>
      <c r="D1441" s="510"/>
      <c r="E1441" s="510"/>
      <c r="F1441" s="510"/>
      <c r="G1441" s="510"/>
      <c r="H1441" s="510"/>
      <c r="I1441" s="510"/>
      <c r="J1441" s="510"/>
      <c r="K1441" s="510"/>
      <c r="L1441" s="511"/>
      <c r="M1441" s="512"/>
      <c r="N1441" s="513"/>
      <c r="O1441" s="513"/>
      <c r="P1441" s="513"/>
      <c r="Q1441" s="514"/>
      <c r="R1441" s="515"/>
      <c r="S1441" s="515"/>
      <c r="T1441" s="515"/>
      <c r="U1441" s="515"/>
      <c r="V1441" s="515"/>
      <c r="W1441" s="418"/>
      <c r="X1441" s="419"/>
      <c r="Y1441" s="421"/>
      <c r="Z1441" s="158" t="str">
        <f>IFERROR(VLOOKUP(Y1441,【参考】数式用!$A$3:$B$58, 2, FALSE), "")</f>
        <v/>
      </c>
      <c r="AA1441" s="159"/>
      <c r="AC1441" s="129" t="e">
        <f>VLOOKUP(Y1441,【参考】数式用!$A$3:$O$58,15,FALSE)</f>
        <v>#N/A</v>
      </c>
    </row>
    <row r="1442" spans="1:29" ht="33.950000000000003" customHeight="1">
      <c r="A1442" s="133"/>
      <c r="B1442" s="486">
        <f t="shared" si="21"/>
        <v>1398</v>
      </c>
      <c r="C1442" s="509"/>
      <c r="D1442" s="510"/>
      <c r="E1442" s="510"/>
      <c r="F1442" s="510"/>
      <c r="G1442" s="510"/>
      <c r="H1442" s="510"/>
      <c r="I1442" s="510"/>
      <c r="J1442" s="510"/>
      <c r="K1442" s="510"/>
      <c r="L1442" s="511"/>
      <c r="M1442" s="512"/>
      <c r="N1442" s="513"/>
      <c r="O1442" s="513"/>
      <c r="P1442" s="513"/>
      <c r="Q1442" s="514"/>
      <c r="R1442" s="515"/>
      <c r="S1442" s="515"/>
      <c r="T1442" s="515"/>
      <c r="U1442" s="515"/>
      <c r="V1442" s="515"/>
      <c r="W1442" s="418"/>
      <c r="X1442" s="419"/>
      <c r="Y1442" s="421"/>
      <c r="Z1442" s="158" t="str">
        <f>IFERROR(VLOOKUP(Y1442,【参考】数式用!$A$3:$B$58, 2, FALSE), "")</f>
        <v/>
      </c>
      <c r="AA1442" s="159"/>
      <c r="AC1442" s="129" t="e">
        <f>VLOOKUP(Y1442,【参考】数式用!$A$3:$O$58,15,FALSE)</f>
        <v>#N/A</v>
      </c>
    </row>
    <row r="1443" spans="1:29" ht="33.950000000000003" customHeight="1">
      <c r="A1443" s="133"/>
      <c r="B1443" s="486">
        <f t="shared" si="21"/>
        <v>1399</v>
      </c>
      <c r="C1443" s="509"/>
      <c r="D1443" s="510"/>
      <c r="E1443" s="510"/>
      <c r="F1443" s="510"/>
      <c r="G1443" s="510"/>
      <c r="H1443" s="510"/>
      <c r="I1443" s="510"/>
      <c r="J1443" s="510"/>
      <c r="K1443" s="510"/>
      <c r="L1443" s="511"/>
      <c r="M1443" s="512"/>
      <c r="N1443" s="513"/>
      <c r="O1443" s="513"/>
      <c r="P1443" s="513"/>
      <c r="Q1443" s="514"/>
      <c r="R1443" s="515"/>
      <c r="S1443" s="515"/>
      <c r="T1443" s="515"/>
      <c r="U1443" s="515"/>
      <c r="V1443" s="515"/>
      <c r="W1443" s="418"/>
      <c r="X1443" s="419"/>
      <c r="Y1443" s="421"/>
      <c r="Z1443" s="158" t="str">
        <f>IFERROR(VLOOKUP(Y1443,【参考】数式用!$A$3:$B$58, 2, FALSE), "")</f>
        <v/>
      </c>
      <c r="AA1443" s="159"/>
      <c r="AC1443" s="129" t="e">
        <f>VLOOKUP(Y1443,【参考】数式用!$A$3:$O$58,15,FALSE)</f>
        <v>#N/A</v>
      </c>
    </row>
    <row r="1444" spans="1:29" ht="33.950000000000003" customHeight="1">
      <c r="A1444" s="133"/>
      <c r="B1444" s="486">
        <f t="shared" si="21"/>
        <v>1400</v>
      </c>
      <c r="C1444" s="509"/>
      <c r="D1444" s="510"/>
      <c r="E1444" s="510"/>
      <c r="F1444" s="510"/>
      <c r="G1444" s="510"/>
      <c r="H1444" s="510"/>
      <c r="I1444" s="510"/>
      <c r="J1444" s="510"/>
      <c r="K1444" s="510"/>
      <c r="L1444" s="511"/>
      <c r="M1444" s="512"/>
      <c r="N1444" s="513"/>
      <c r="O1444" s="513"/>
      <c r="P1444" s="513"/>
      <c r="Q1444" s="514"/>
      <c r="R1444" s="515"/>
      <c r="S1444" s="515"/>
      <c r="T1444" s="515"/>
      <c r="U1444" s="515"/>
      <c r="V1444" s="515"/>
      <c r="W1444" s="418"/>
      <c r="X1444" s="419"/>
      <c r="Y1444" s="421"/>
      <c r="Z1444" s="158" t="str">
        <f>IFERROR(VLOOKUP(Y1444,【参考】数式用!$A$3:$B$58, 2, FALSE), "")</f>
        <v/>
      </c>
      <c r="AA1444" s="159"/>
      <c r="AC1444" s="129" t="e">
        <f>VLOOKUP(Y1444,【参考】数式用!$A$3:$O$58,15,FALSE)</f>
        <v>#N/A</v>
      </c>
    </row>
    <row r="1445" spans="1:29" ht="33.950000000000003" customHeight="1">
      <c r="A1445" s="133"/>
      <c r="B1445" s="486">
        <f t="shared" si="21"/>
        <v>1401</v>
      </c>
      <c r="C1445" s="509"/>
      <c r="D1445" s="510"/>
      <c r="E1445" s="510"/>
      <c r="F1445" s="510"/>
      <c r="G1445" s="510"/>
      <c r="H1445" s="510"/>
      <c r="I1445" s="510"/>
      <c r="J1445" s="510"/>
      <c r="K1445" s="510"/>
      <c r="L1445" s="511"/>
      <c r="M1445" s="512"/>
      <c r="N1445" s="513"/>
      <c r="O1445" s="513"/>
      <c r="P1445" s="513"/>
      <c r="Q1445" s="514"/>
      <c r="R1445" s="515"/>
      <c r="S1445" s="515"/>
      <c r="T1445" s="515"/>
      <c r="U1445" s="515"/>
      <c r="V1445" s="515"/>
      <c r="W1445" s="418"/>
      <c r="X1445" s="419"/>
      <c r="Y1445" s="421"/>
      <c r="Z1445" s="158" t="str">
        <f>IFERROR(VLOOKUP(Y1445,【参考】数式用!$A$3:$B$58, 2, FALSE), "")</f>
        <v/>
      </c>
      <c r="AA1445" s="159"/>
      <c r="AC1445" s="129" t="e">
        <f>VLOOKUP(Y1445,【参考】数式用!$A$3:$O$58,15,FALSE)</f>
        <v>#N/A</v>
      </c>
    </row>
    <row r="1446" spans="1:29" ht="33.950000000000003" customHeight="1">
      <c r="A1446" s="133"/>
      <c r="B1446" s="486">
        <f t="shared" si="21"/>
        <v>1402</v>
      </c>
      <c r="C1446" s="509"/>
      <c r="D1446" s="510"/>
      <c r="E1446" s="510"/>
      <c r="F1446" s="510"/>
      <c r="G1446" s="510"/>
      <c r="H1446" s="510"/>
      <c r="I1446" s="510"/>
      <c r="J1446" s="510"/>
      <c r="K1446" s="510"/>
      <c r="L1446" s="511"/>
      <c r="M1446" s="512"/>
      <c r="N1446" s="513"/>
      <c r="O1446" s="513"/>
      <c r="P1446" s="513"/>
      <c r="Q1446" s="514"/>
      <c r="R1446" s="515"/>
      <c r="S1446" s="515"/>
      <c r="T1446" s="515"/>
      <c r="U1446" s="515"/>
      <c r="V1446" s="515"/>
      <c r="W1446" s="418"/>
      <c r="X1446" s="419"/>
      <c r="Y1446" s="421"/>
      <c r="Z1446" s="158" t="str">
        <f>IFERROR(VLOOKUP(Y1446,【参考】数式用!$A$3:$B$58, 2, FALSE), "")</f>
        <v/>
      </c>
      <c r="AA1446" s="159"/>
      <c r="AC1446" s="129" t="e">
        <f>VLOOKUP(Y1446,【参考】数式用!$A$3:$O$58,15,FALSE)</f>
        <v>#N/A</v>
      </c>
    </row>
    <row r="1447" spans="1:29" ht="33.950000000000003" customHeight="1">
      <c r="A1447" s="133"/>
      <c r="B1447" s="486">
        <f t="shared" si="21"/>
        <v>1403</v>
      </c>
      <c r="C1447" s="509"/>
      <c r="D1447" s="510"/>
      <c r="E1447" s="510"/>
      <c r="F1447" s="510"/>
      <c r="G1447" s="510"/>
      <c r="H1447" s="510"/>
      <c r="I1447" s="510"/>
      <c r="J1447" s="510"/>
      <c r="K1447" s="510"/>
      <c r="L1447" s="511"/>
      <c r="M1447" s="512"/>
      <c r="N1447" s="513"/>
      <c r="O1447" s="513"/>
      <c r="P1447" s="513"/>
      <c r="Q1447" s="514"/>
      <c r="R1447" s="515"/>
      <c r="S1447" s="515"/>
      <c r="T1447" s="515"/>
      <c r="U1447" s="515"/>
      <c r="V1447" s="515"/>
      <c r="W1447" s="418"/>
      <c r="X1447" s="419"/>
      <c r="Y1447" s="421"/>
      <c r="Z1447" s="158" t="str">
        <f>IFERROR(VLOOKUP(Y1447,【参考】数式用!$A$3:$B$58, 2, FALSE), "")</f>
        <v/>
      </c>
      <c r="AA1447" s="159"/>
      <c r="AC1447" s="129" t="e">
        <f>VLOOKUP(Y1447,【参考】数式用!$A$3:$O$58,15,FALSE)</f>
        <v>#N/A</v>
      </c>
    </row>
    <row r="1448" spans="1:29" ht="33.950000000000003" customHeight="1">
      <c r="A1448" s="133"/>
      <c r="B1448" s="486">
        <f t="shared" si="21"/>
        <v>1404</v>
      </c>
      <c r="C1448" s="509"/>
      <c r="D1448" s="510"/>
      <c r="E1448" s="510"/>
      <c r="F1448" s="510"/>
      <c r="G1448" s="510"/>
      <c r="H1448" s="510"/>
      <c r="I1448" s="510"/>
      <c r="J1448" s="510"/>
      <c r="K1448" s="510"/>
      <c r="L1448" s="511"/>
      <c r="M1448" s="512"/>
      <c r="N1448" s="513"/>
      <c r="O1448" s="513"/>
      <c r="P1448" s="513"/>
      <c r="Q1448" s="514"/>
      <c r="R1448" s="515"/>
      <c r="S1448" s="515"/>
      <c r="T1448" s="515"/>
      <c r="U1448" s="515"/>
      <c r="V1448" s="515"/>
      <c r="W1448" s="418"/>
      <c r="X1448" s="419"/>
      <c r="Y1448" s="421"/>
      <c r="Z1448" s="158" t="str">
        <f>IFERROR(VLOOKUP(Y1448,【参考】数式用!$A$3:$B$58, 2, FALSE), "")</f>
        <v/>
      </c>
      <c r="AA1448" s="159"/>
      <c r="AC1448" s="129" t="e">
        <f>VLOOKUP(Y1448,【参考】数式用!$A$3:$O$58,15,FALSE)</f>
        <v>#N/A</v>
      </c>
    </row>
    <row r="1449" spans="1:29" ht="33.950000000000003" customHeight="1">
      <c r="A1449" s="133"/>
      <c r="B1449" s="486">
        <f t="shared" si="21"/>
        <v>1405</v>
      </c>
      <c r="C1449" s="509"/>
      <c r="D1449" s="510"/>
      <c r="E1449" s="510"/>
      <c r="F1449" s="510"/>
      <c r="G1449" s="510"/>
      <c r="H1449" s="510"/>
      <c r="I1449" s="510"/>
      <c r="J1449" s="510"/>
      <c r="K1449" s="510"/>
      <c r="L1449" s="511"/>
      <c r="M1449" s="512"/>
      <c r="N1449" s="513"/>
      <c r="O1449" s="513"/>
      <c r="P1449" s="513"/>
      <c r="Q1449" s="514"/>
      <c r="R1449" s="515"/>
      <c r="S1449" s="515"/>
      <c r="T1449" s="515"/>
      <c r="U1449" s="515"/>
      <c r="V1449" s="515"/>
      <c r="W1449" s="418"/>
      <c r="X1449" s="419"/>
      <c r="Y1449" s="421"/>
      <c r="Z1449" s="158" t="str">
        <f>IFERROR(VLOOKUP(Y1449,【参考】数式用!$A$3:$B$58, 2, FALSE), "")</f>
        <v/>
      </c>
      <c r="AA1449" s="159"/>
      <c r="AC1449" s="129" t="e">
        <f>VLOOKUP(Y1449,【参考】数式用!$A$3:$O$58,15,FALSE)</f>
        <v>#N/A</v>
      </c>
    </row>
    <row r="1450" spans="1:29" ht="33.950000000000003" customHeight="1">
      <c r="A1450" s="133"/>
      <c r="B1450" s="486">
        <f t="shared" si="21"/>
        <v>1406</v>
      </c>
      <c r="C1450" s="509"/>
      <c r="D1450" s="510"/>
      <c r="E1450" s="510"/>
      <c r="F1450" s="510"/>
      <c r="G1450" s="510"/>
      <c r="H1450" s="510"/>
      <c r="I1450" s="510"/>
      <c r="J1450" s="510"/>
      <c r="K1450" s="510"/>
      <c r="L1450" s="511"/>
      <c r="M1450" s="512"/>
      <c r="N1450" s="513"/>
      <c r="O1450" s="513"/>
      <c r="P1450" s="513"/>
      <c r="Q1450" s="514"/>
      <c r="R1450" s="515"/>
      <c r="S1450" s="515"/>
      <c r="T1450" s="515"/>
      <c r="U1450" s="515"/>
      <c r="V1450" s="515"/>
      <c r="W1450" s="418"/>
      <c r="X1450" s="419"/>
      <c r="Y1450" s="421"/>
      <c r="Z1450" s="158" t="str">
        <f>IFERROR(VLOOKUP(Y1450,【参考】数式用!$A$3:$B$58, 2, FALSE), "")</f>
        <v/>
      </c>
      <c r="AA1450" s="159"/>
      <c r="AC1450" s="129" t="e">
        <f>VLOOKUP(Y1450,【参考】数式用!$A$3:$O$58,15,FALSE)</f>
        <v>#N/A</v>
      </c>
    </row>
    <row r="1451" spans="1:29" ht="33.950000000000003" customHeight="1">
      <c r="A1451" s="133"/>
      <c r="B1451" s="486">
        <f t="shared" si="21"/>
        <v>1407</v>
      </c>
      <c r="C1451" s="509"/>
      <c r="D1451" s="510"/>
      <c r="E1451" s="510"/>
      <c r="F1451" s="510"/>
      <c r="G1451" s="510"/>
      <c r="H1451" s="510"/>
      <c r="I1451" s="510"/>
      <c r="J1451" s="510"/>
      <c r="K1451" s="510"/>
      <c r="L1451" s="511"/>
      <c r="M1451" s="512"/>
      <c r="N1451" s="513"/>
      <c r="O1451" s="513"/>
      <c r="P1451" s="513"/>
      <c r="Q1451" s="514"/>
      <c r="R1451" s="515"/>
      <c r="S1451" s="515"/>
      <c r="T1451" s="515"/>
      <c r="U1451" s="515"/>
      <c r="V1451" s="515"/>
      <c r="W1451" s="418"/>
      <c r="X1451" s="419"/>
      <c r="Y1451" s="421"/>
      <c r="Z1451" s="158" t="str">
        <f>IFERROR(VLOOKUP(Y1451,【参考】数式用!$A$3:$B$58, 2, FALSE), "")</f>
        <v/>
      </c>
      <c r="AA1451" s="159"/>
      <c r="AC1451" s="129" t="e">
        <f>VLOOKUP(Y1451,【参考】数式用!$A$3:$O$58,15,FALSE)</f>
        <v>#N/A</v>
      </c>
    </row>
    <row r="1452" spans="1:29" ht="33.950000000000003" customHeight="1">
      <c r="A1452" s="133"/>
      <c r="B1452" s="486">
        <f t="shared" si="21"/>
        <v>1408</v>
      </c>
      <c r="C1452" s="509"/>
      <c r="D1452" s="510"/>
      <c r="E1452" s="510"/>
      <c r="F1452" s="510"/>
      <c r="G1452" s="510"/>
      <c r="H1452" s="510"/>
      <c r="I1452" s="510"/>
      <c r="J1452" s="510"/>
      <c r="K1452" s="510"/>
      <c r="L1452" s="511"/>
      <c r="M1452" s="512"/>
      <c r="N1452" s="513"/>
      <c r="O1452" s="513"/>
      <c r="P1452" s="513"/>
      <c r="Q1452" s="514"/>
      <c r="R1452" s="515"/>
      <c r="S1452" s="515"/>
      <c r="T1452" s="515"/>
      <c r="U1452" s="515"/>
      <c r="V1452" s="515"/>
      <c r="W1452" s="418"/>
      <c r="X1452" s="419"/>
      <c r="Y1452" s="421"/>
      <c r="Z1452" s="158" t="str">
        <f>IFERROR(VLOOKUP(Y1452,【参考】数式用!$A$3:$B$58, 2, FALSE), "")</f>
        <v/>
      </c>
      <c r="AA1452" s="159"/>
      <c r="AC1452" s="129" t="e">
        <f>VLOOKUP(Y1452,【参考】数式用!$A$3:$O$58,15,FALSE)</f>
        <v>#N/A</v>
      </c>
    </row>
    <row r="1453" spans="1:29" ht="33.950000000000003" customHeight="1">
      <c r="A1453" s="133"/>
      <c r="B1453" s="486">
        <f t="shared" si="21"/>
        <v>1409</v>
      </c>
      <c r="C1453" s="509"/>
      <c r="D1453" s="510"/>
      <c r="E1453" s="510"/>
      <c r="F1453" s="510"/>
      <c r="G1453" s="510"/>
      <c r="H1453" s="510"/>
      <c r="I1453" s="510"/>
      <c r="J1453" s="510"/>
      <c r="K1453" s="510"/>
      <c r="L1453" s="511"/>
      <c r="M1453" s="512"/>
      <c r="N1453" s="513"/>
      <c r="O1453" s="513"/>
      <c r="P1453" s="513"/>
      <c r="Q1453" s="514"/>
      <c r="R1453" s="515"/>
      <c r="S1453" s="515"/>
      <c r="T1453" s="515"/>
      <c r="U1453" s="515"/>
      <c r="V1453" s="515"/>
      <c r="W1453" s="418"/>
      <c r="X1453" s="419"/>
      <c r="Y1453" s="421"/>
      <c r="Z1453" s="158" t="str">
        <f>IFERROR(VLOOKUP(Y1453,【参考】数式用!$A$3:$B$58, 2, FALSE), "")</f>
        <v/>
      </c>
      <c r="AA1453" s="159"/>
      <c r="AC1453" s="129" t="e">
        <f>VLOOKUP(Y1453,【参考】数式用!$A$3:$O$58,15,FALSE)</f>
        <v>#N/A</v>
      </c>
    </row>
    <row r="1454" spans="1:29" ht="33.950000000000003" customHeight="1">
      <c r="A1454" s="133"/>
      <c r="B1454" s="486">
        <f t="shared" si="21"/>
        <v>1410</v>
      </c>
      <c r="C1454" s="509"/>
      <c r="D1454" s="510"/>
      <c r="E1454" s="510"/>
      <c r="F1454" s="510"/>
      <c r="G1454" s="510"/>
      <c r="H1454" s="510"/>
      <c r="I1454" s="510"/>
      <c r="J1454" s="510"/>
      <c r="K1454" s="510"/>
      <c r="L1454" s="511"/>
      <c r="M1454" s="512"/>
      <c r="N1454" s="513"/>
      <c r="O1454" s="513"/>
      <c r="P1454" s="513"/>
      <c r="Q1454" s="514"/>
      <c r="R1454" s="515"/>
      <c r="S1454" s="515"/>
      <c r="T1454" s="515"/>
      <c r="U1454" s="515"/>
      <c r="V1454" s="515"/>
      <c r="W1454" s="418"/>
      <c r="X1454" s="419"/>
      <c r="Y1454" s="421"/>
      <c r="Z1454" s="158" t="str">
        <f>IFERROR(VLOOKUP(Y1454,【参考】数式用!$A$3:$B$58, 2, FALSE), "")</f>
        <v/>
      </c>
      <c r="AA1454" s="159"/>
      <c r="AC1454" s="129" t="e">
        <f>VLOOKUP(Y1454,【参考】数式用!$A$3:$O$58,15,FALSE)</f>
        <v>#N/A</v>
      </c>
    </row>
    <row r="1455" spans="1:29" ht="33.950000000000003" customHeight="1">
      <c r="A1455" s="133"/>
      <c r="B1455" s="486">
        <f t="shared" ref="B1455:B1518" si="22">B1454+1</f>
        <v>1411</v>
      </c>
      <c r="C1455" s="509"/>
      <c r="D1455" s="510"/>
      <c r="E1455" s="510"/>
      <c r="F1455" s="510"/>
      <c r="G1455" s="510"/>
      <c r="H1455" s="510"/>
      <c r="I1455" s="510"/>
      <c r="J1455" s="510"/>
      <c r="K1455" s="510"/>
      <c r="L1455" s="511"/>
      <c r="M1455" s="512"/>
      <c r="N1455" s="513"/>
      <c r="O1455" s="513"/>
      <c r="P1455" s="513"/>
      <c r="Q1455" s="514"/>
      <c r="R1455" s="515"/>
      <c r="S1455" s="515"/>
      <c r="T1455" s="515"/>
      <c r="U1455" s="515"/>
      <c r="V1455" s="515"/>
      <c r="W1455" s="418"/>
      <c r="X1455" s="419"/>
      <c r="Y1455" s="421"/>
      <c r="Z1455" s="158" t="str">
        <f>IFERROR(VLOOKUP(Y1455,【参考】数式用!$A$3:$B$58, 2, FALSE), "")</f>
        <v/>
      </c>
      <c r="AA1455" s="159"/>
      <c r="AC1455" s="129" t="e">
        <f>VLOOKUP(Y1455,【参考】数式用!$A$3:$O$58,15,FALSE)</f>
        <v>#N/A</v>
      </c>
    </row>
    <row r="1456" spans="1:29" ht="33.950000000000003" customHeight="1">
      <c r="A1456" s="133"/>
      <c r="B1456" s="486">
        <f t="shared" si="22"/>
        <v>1412</v>
      </c>
      <c r="C1456" s="509"/>
      <c r="D1456" s="510"/>
      <c r="E1456" s="510"/>
      <c r="F1456" s="510"/>
      <c r="G1456" s="510"/>
      <c r="H1456" s="510"/>
      <c r="I1456" s="510"/>
      <c r="J1456" s="510"/>
      <c r="K1456" s="510"/>
      <c r="L1456" s="511"/>
      <c r="M1456" s="512"/>
      <c r="N1456" s="513"/>
      <c r="O1456" s="513"/>
      <c r="P1456" s="513"/>
      <c r="Q1456" s="514"/>
      <c r="R1456" s="515"/>
      <c r="S1456" s="515"/>
      <c r="T1456" s="515"/>
      <c r="U1456" s="515"/>
      <c r="V1456" s="515"/>
      <c r="W1456" s="418"/>
      <c r="X1456" s="419"/>
      <c r="Y1456" s="421"/>
      <c r="Z1456" s="158" t="str">
        <f>IFERROR(VLOOKUP(Y1456,【参考】数式用!$A$3:$B$58, 2, FALSE), "")</f>
        <v/>
      </c>
      <c r="AA1456" s="159"/>
      <c r="AC1456" s="129" t="e">
        <f>VLOOKUP(Y1456,【参考】数式用!$A$3:$O$58,15,FALSE)</f>
        <v>#N/A</v>
      </c>
    </row>
    <row r="1457" spans="1:29" ht="33.950000000000003" customHeight="1">
      <c r="A1457" s="133"/>
      <c r="B1457" s="486">
        <f t="shared" si="22"/>
        <v>1413</v>
      </c>
      <c r="C1457" s="509"/>
      <c r="D1457" s="510"/>
      <c r="E1457" s="510"/>
      <c r="F1457" s="510"/>
      <c r="G1457" s="510"/>
      <c r="H1457" s="510"/>
      <c r="I1457" s="510"/>
      <c r="J1457" s="510"/>
      <c r="K1457" s="510"/>
      <c r="L1457" s="511"/>
      <c r="M1457" s="512"/>
      <c r="N1457" s="513"/>
      <c r="O1457" s="513"/>
      <c r="P1457" s="513"/>
      <c r="Q1457" s="514"/>
      <c r="R1457" s="515"/>
      <c r="S1457" s="515"/>
      <c r="T1457" s="515"/>
      <c r="U1457" s="515"/>
      <c r="V1457" s="515"/>
      <c r="W1457" s="418"/>
      <c r="X1457" s="419"/>
      <c r="Y1457" s="421"/>
      <c r="Z1457" s="158" t="str">
        <f>IFERROR(VLOOKUP(Y1457,【参考】数式用!$A$3:$B$58, 2, FALSE), "")</f>
        <v/>
      </c>
      <c r="AA1457" s="159"/>
      <c r="AC1457" s="129" t="e">
        <f>VLOOKUP(Y1457,【参考】数式用!$A$3:$O$58,15,FALSE)</f>
        <v>#N/A</v>
      </c>
    </row>
    <row r="1458" spans="1:29" ht="33.950000000000003" customHeight="1">
      <c r="A1458" s="133"/>
      <c r="B1458" s="486">
        <f t="shared" si="22"/>
        <v>1414</v>
      </c>
      <c r="C1458" s="509"/>
      <c r="D1458" s="510"/>
      <c r="E1458" s="510"/>
      <c r="F1458" s="510"/>
      <c r="G1458" s="510"/>
      <c r="H1458" s="510"/>
      <c r="I1458" s="510"/>
      <c r="J1458" s="510"/>
      <c r="K1458" s="510"/>
      <c r="L1458" s="511"/>
      <c r="M1458" s="512"/>
      <c r="N1458" s="513"/>
      <c r="O1458" s="513"/>
      <c r="P1458" s="513"/>
      <c r="Q1458" s="514"/>
      <c r="R1458" s="515"/>
      <c r="S1458" s="515"/>
      <c r="T1458" s="515"/>
      <c r="U1458" s="515"/>
      <c r="V1458" s="515"/>
      <c r="W1458" s="418"/>
      <c r="X1458" s="419"/>
      <c r="Y1458" s="421"/>
      <c r="Z1458" s="158" t="str">
        <f>IFERROR(VLOOKUP(Y1458,【参考】数式用!$A$3:$B$58, 2, FALSE), "")</f>
        <v/>
      </c>
      <c r="AA1458" s="159"/>
      <c r="AC1458" s="129" t="e">
        <f>VLOOKUP(Y1458,【参考】数式用!$A$3:$O$58,15,FALSE)</f>
        <v>#N/A</v>
      </c>
    </row>
    <row r="1459" spans="1:29" ht="33.950000000000003" customHeight="1">
      <c r="A1459" s="133"/>
      <c r="B1459" s="486">
        <f t="shared" si="22"/>
        <v>1415</v>
      </c>
      <c r="C1459" s="509"/>
      <c r="D1459" s="510"/>
      <c r="E1459" s="510"/>
      <c r="F1459" s="510"/>
      <c r="G1459" s="510"/>
      <c r="H1459" s="510"/>
      <c r="I1459" s="510"/>
      <c r="J1459" s="510"/>
      <c r="K1459" s="510"/>
      <c r="L1459" s="511"/>
      <c r="M1459" s="512"/>
      <c r="N1459" s="513"/>
      <c r="O1459" s="513"/>
      <c r="P1459" s="513"/>
      <c r="Q1459" s="514"/>
      <c r="R1459" s="515"/>
      <c r="S1459" s="515"/>
      <c r="T1459" s="515"/>
      <c r="U1459" s="515"/>
      <c r="V1459" s="515"/>
      <c r="W1459" s="418"/>
      <c r="X1459" s="419"/>
      <c r="Y1459" s="421"/>
      <c r="Z1459" s="158" t="str">
        <f>IFERROR(VLOOKUP(Y1459,【参考】数式用!$A$3:$B$58, 2, FALSE), "")</f>
        <v/>
      </c>
      <c r="AA1459" s="159"/>
      <c r="AC1459" s="129" t="e">
        <f>VLOOKUP(Y1459,【参考】数式用!$A$3:$O$58,15,FALSE)</f>
        <v>#N/A</v>
      </c>
    </row>
    <row r="1460" spans="1:29" ht="33.950000000000003" customHeight="1">
      <c r="A1460" s="133"/>
      <c r="B1460" s="486">
        <f t="shared" si="22"/>
        <v>1416</v>
      </c>
      <c r="C1460" s="509"/>
      <c r="D1460" s="510"/>
      <c r="E1460" s="510"/>
      <c r="F1460" s="510"/>
      <c r="G1460" s="510"/>
      <c r="H1460" s="510"/>
      <c r="I1460" s="510"/>
      <c r="J1460" s="510"/>
      <c r="K1460" s="510"/>
      <c r="L1460" s="511"/>
      <c r="M1460" s="512"/>
      <c r="N1460" s="513"/>
      <c r="O1460" s="513"/>
      <c r="P1460" s="513"/>
      <c r="Q1460" s="514"/>
      <c r="R1460" s="515"/>
      <c r="S1460" s="515"/>
      <c r="T1460" s="515"/>
      <c r="U1460" s="515"/>
      <c r="V1460" s="515"/>
      <c r="W1460" s="418"/>
      <c r="X1460" s="419"/>
      <c r="Y1460" s="421"/>
      <c r="Z1460" s="158" t="str">
        <f>IFERROR(VLOOKUP(Y1460,【参考】数式用!$A$3:$B$58, 2, FALSE), "")</f>
        <v/>
      </c>
      <c r="AA1460" s="159"/>
      <c r="AC1460" s="129" t="e">
        <f>VLOOKUP(Y1460,【参考】数式用!$A$3:$O$58,15,FALSE)</f>
        <v>#N/A</v>
      </c>
    </row>
    <row r="1461" spans="1:29" ht="33.950000000000003" customHeight="1">
      <c r="A1461" s="133"/>
      <c r="B1461" s="486">
        <f t="shared" si="22"/>
        <v>1417</v>
      </c>
      <c r="C1461" s="509"/>
      <c r="D1461" s="510"/>
      <c r="E1461" s="510"/>
      <c r="F1461" s="510"/>
      <c r="G1461" s="510"/>
      <c r="H1461" s="510"/>
      <c r="I1461" s="510"/>
      <c r="J1461" s="510"/>
      <c r="K1461" s="510"/>
      <c r="L1461" s="511"/>
      <c r="M1461" s="512"/>
      <c r="N1461" s="513"/>
      <c r="O1461" s="513"/>
      <c r="P1461" s="513"/>
      <c r="Q1461" s="514"/>
      <c r="R1461" s="515"/>
      <c r="S1461" s="515"/>
      <c r="T1461" s="515"/>
      <c r="U1461" s="515"/>
      <c r="V1461" s="515"/>
      <c r="W1461" s="418"/>
      <c r="X1461" s="419"/>
      <c r="Y1461" s="421"/>
      <c r="Z1461" s="158" t="str">
        <f>IFERROR(VLOOKUP(Y1461,【参考】数式用!$A$3:$B$58, 2, FALSE), "")</f>
        <v/>
      </c>
      <c r="AA1461" s="159"/>
      <c r="AC1461" s="129" t="e">
        <f>VLOOKUP(Y1461,【参考】数式用!$A$3:$O$58,15,FALSE)</f>
        <v>#N/A</v>
      </c>
    </row>
    <row r="1462" spans="1:29" ht="33.950000000000003" customHeight="1">
      <c r="A1462" s="133"/>
      <c r="B1462" s="486">
        <f t="shared" si="22"/>
        <v>1418</v>
      </c>
      <c r="C1462" s="509"/>
      <c r="D1462" s="510"/>
      <c r="E1462" s="510"/>
      <c r="F1462" s="510"/>
      <c r="G1462" s="510"/>
      <c r="H1462" s="510"/>
      <c r="I1462" s="510"/>
      <c r="J1462" s="510"/>
      <c r="K1462" s="510"/>
      <c r="L1462" s="511"/>
      <c r="M1462" s="512"/>
      <c r="N1462" s="513"/>
      <c r="O1462" s="513"/>
      <c r="P1462" s="513"/>
      <c r="Q1462" s="514"/>
      <c r="R1462" s="515"/>
      <c r="S1462" s="515"/>
      <c r="T1462" s="515"/>
      <c r="U1462" s="515"/>
      <c r="V1462" s="515"/>
      <c r="W1462" s="418"/>
      <c r="X1462" s="419"/>
      <c r="Y1462" s="421"/>
      <c r="Z1462" s="158" t="str">
        <f>IFERROR(VLOOKUP(Y1462,【参考】数式用!$A$3:$B$58, 2, FALSE), "")</f>
        <v/>
      </c>
      <c r="AA1462" s="159"/>
      <c r="AC1462" s="129" t="e">
        <f>VLOOKUP(Y1462,【参考】数式用!$A$3:$O$58,15,FALSE)</f>
        <v>#N/A</v>
      </c>
    </row>
    <row r="1463" spans="1:29" ht="33.950000000000003" customHeight="1">
      <c r="A1463" s="133"/>
      <c r="B1463" s="486">
        <f t="shared" si="22"/>
        <v>1419</v>
      </c>
      <c r="C1463" s="509"/>
      <c r="D1463" s="510"/>
      <c r="E1463" s="510"/>
      <c r="F1463" s="510"/>
      <c r="G1463" s="510"/>
      <c r="H1463" s="510"/>
      <c r="I1463" s="510"/>
      <c r="J1463" s="510"/>
      <c r="K1463" s="510"/>
      <c r="L1463" s="511"/>
      <c r="M1463" s="512"/>
      <c r="N1463" s="513"/>
      <c r="O1463" s="513"/>
      <c r="P1463" s="513"/>
      <c r="Q1463" s="514"/>
      <c r="R1463" s="515"/>
      <c r="S1463" s="515"/>
      <c r="T1463" s="515"/>
      <c r="U1463" s="515"/>
      <c r="V1463" s="515"/>
      <c r="W1463" s="418"/>
      <c r="X1463" s="419"/>
      <c r="Y1463" s="421"/>
      <c r="Z1463" s="158" t="str">
        <f>IFERROR(VLOOKUP(Y1463,【参考】数式用!$A$3:$B$58, 2, FALSE), "")</f>
        <v/>
      </c>
      <c r="AA1463" s="159"/>
      <c r="AC1463" s="129" t="e">
        <f>VLOOKUP(Y1463,【参考】数式用!$A$3:$O$58,15,FALSE)</f>
        <v>#N/A</v>
      </c>
    </row>
    <row r="1464" spans="1:29" ht="33.950000000000003" customHeight="1">
      <c r="A1464" s="133"/>
      <c r="B1464" s="486">
        <f t="shared" si="22"/>
        <v>1420</v>
      </c>
      <c r="C1464" s="509"/>
      <c r="D1464" s="510"/>
      <c r="E1464" s="510"/>
      <c r="F1464" s="510"/>
      <c r="G1464" s="510"/>
      <c r="H1464" s="510"/>
      <c r="I1464" s="510"/>
      <c r="J1464" s="510"/>
      <c r="K1464" s="510"/>
      <c r="L1464" s="511"/>
      <c r="M1464" s="512"/>
      <c r="N1464" s="513"/>
      <c r="O1464" s="513"/>
      <c r="P1464" s="513"/>
      <c r="Q1464" s="514"/>
      <c r="R1464" s="515"/>
      <c r="S1464" s="515"/>
      <c r="T1464" s="515"/>
      <c r="U1464" s="515"/>
      <c r="V1464" s="515"/>
      <c r="W1464" s="418"/>
      <c r="X1464" s="419"/>
      <c r="Y1464" s="421"/>
      <c r="Z1464" s="158" t="str">
        <f>IFERROR(VLOOKUP(Y1464,【参考】数式用!$A$3:$B$58, 2, FALSE), "")</f>
        <v/>
      </c>
      <c r="AA1464" s="159"/>
      <c r="AC1464" s="129" t="e">
        <f>VLOOKUP(Y1464,【参考】数式用!$A$3:$O$58,15,FALSE)</f>
        <v>#N/A</v>
      </c>
    </row>
    <row r="1465" spans="1:29" ht="33.950000000000003" customHeight="1">
      <c r="A1465" s="133"/>
      <c r="B1465" s="486">
        <f t="shared" si="22"/>
        <v>1421</v>
      </c>
      <c r="C1465" s="509"/>
      <c r="D1465" s="510"/>
      <c r="E1465" s="510"/>
      <c r="F1465" s="510"/>
      <c r="G1465" s="510"/>
      <c r="H1465" s="510"/>
      <c r="I1465" s="510"/>
      <c r="J1465" s="510"/>
      <c r="K1465" s="510"/>
      <c r="L1465" s="511"/>
      <c r="M1465" s="512"/>
      <c r="N1465" s="513"/>
      <c r="O1465" s="513"/>
      <c r="P1465" s="513"/>
      <c r="Q1465" s="514"/>
      <c r="R1465" s="515"/>
      <c r="S1465" s="515"/>
      <c r="T1465" s="515"/>
      <c r="U1465" s="515"/>
      <c r="V1465" s="515"/>
      <c r="W1465" s="418"/>
      <c r="X1465" s="419"/>
      <c r="Y1465" s="421"/>
      <c r="Z1465" s="158" t="str">
        <f>IFERROR(VLOOKUP(Y1465,【参考】数式用!$A$3:$B$58, 2, FALSE), "")</f>
        <v/>
      </c>
      <c r="AA1465" s="159"/>
      <c r="AC1465" s="129" t="e">
        <f>VLOOKUP(Y1465,【参考】数式用!$A$3:$O$58,15,FALSE)</f>
        <v>#N/A</v>
      </c>
    </row>
    <row r="1466" spans="1:29" ht="33.950000000000003" customHeight="1">
      <c r="A1466" s="133"/>
      <c r="B1466" s="486">
        <f t="shared" si="22"/>
        <v>1422</v>
      </c>
      <c r="C1466" s="509"/>
      <c r="D1466" s="510"/>
      <c r="E1466" s="510"/>
      <c r="F1466" s="510"/>
      <c r="G1466" s="510"/>
      <c r="H1466" s="510"/>
      <c r="I1466" s="510"/>
      <c r="J1466" s="510"/>
      <c r="K1466" s="510"/>
      <c r="L1466" s="511"/>
      <c r="M1466" s="512"/>
      <c r="N1466" s="513"/>
      <c r="O1466" s="513"/>
      <c r="P1466" s="513"/>
      <c r="Q1466" s="514"/>
      <c r="R1466" s="515"/>
      <c r="S1466" s="515"/>
      <c r="T1466" s="515"/>
      <c r="U1466" s="515"/>
      <c r="V1466" s="515"/>
      <c r="W1466" s="418"/>
      <c r="X1466" s="419"/>
      <c r="Y1466" s="421"/>
      <c r="Z1466" s="158" t="str">
        <f>IFERROR(VLOOKUP(Y1466,【参考】数式用!$A$3:$B$58, 2, FALSE), "")</f>
        <v/>
      </c>
      <c r="AA1466" s="159"/>
      <c r="AC1466" s="129" t="e">
        <f>VLOOKUP(Y1466,【参考】数式用!$A$3:$O$58,15,FALSE)</f>
        <v>#N/A</v>
      </c>
    </row>
    <row r="1467" spans="1:29" ht="33.950000000000003" customHeight="1">
      <c r="A1467" s="133"/>
      <c r="B1467" s="486">
        <f t="shared" si="22"/>
        <v>1423</v>
      </c>
      <c r="C1467" s="509"/>
      <c r="D1467" s="510"/>
      <c r="E1467" s="510"/>
      <c r="F1467" s="510"/>
      <c r="G1467" s="510"/>
      <c r="H1467" s="510"/>
      <c r="I1467" s="510"/>
      <c r="J1467" s="510"/>
      <c r="K1467" s="510"/>
      <c r="L1467" s="511"/>
      <c r="M1467" s="512"/>
      <c r="N1467" s="513"/>
      <c r="O1467" s="513"/>
      <c r="P1467" s="513"/>
      <c r="Q1467" s="514"/>
      <c r="R1467" s="515"/>
      <c r="S1467" s="515"/>
      <c r="T1467" s="515"/>
      <c r="U1467" s="515"/>
      <c r="V1467" s="515"/>
      <c r="W1467" s="418"/>
      <c r="X1467" s="419"/>
      <c r="Y1467" s="421"/>
      <c r="Z1467" s="158" t="str">
        <f>IFERROR(VLOOKUP(Y1467,【参考】数式用!$A$3:$B$58, 2, FALSE), "")</f>
        <v/>
      </c>
      <c r="AA1467" s="159"/>
      <c r="AC1467" s="129" t="e">
        <f>VLOOKUP(Y1467,【参考】数式用!$A$3:$O$58,15,FALSE)</f>
        <v>#N/A</v>
      </c>
    </row>
    <row r="1468" spans="1:29" ht="33.950000000000003" customHeight="1">
      <c r="A1468" s="133"/>
      <c r="B1468" s="486">
        <f t="shared" si="22"/>
        <v>1424</v>
      </c>
      <c r="C1468" s="509"/>
      <c r="D1468" s="510"/>
      <c r="E1468" s="510"/>
      <c r="F1468" s="510"/>
      <c r="G1468" s="510"/>
      <c r="H1468" s="510"/>
      <c r="I1468" s="510"/>
      <c r="J1468" s="510"/>
      <c r="K1468" s="510"/>
      <c r="L1468" s="511"/>
      <c r="M1468" s="512"/>
      <c r="N1468" s="513"/>
      <c r="O1468" s="513"/>
      <c r="P1468" s="513"/>
      <c r="Q1468" s="514"/>
      <c r="R1468" s="515"/>
      <c r="S1468" s="515"/>
      <c r="T1468" s="515"/>
      <c r="U1468" s="515"/>
      <c r="V1468" s="515"/>
      <c r="W1468" s="418"/>
      <c r="X1468" s="419"/>
      <c r="Y1468" s="421"/>
      <c r="Z1468" s="158" t="str">
        <f>IFERROR(VLOOKUP(Y1468,【参考】数式用!$A$3:$B$58, 2, FALSE), "")</f>
        <v/>
      </c>
      <c r="AA1468" s="159"/>
      <c r="AC1468" s="129" t="e">
        <f>VLOOKUP(Y1468,【参考】数式用!$A$3:$O$58,15,FALSE)</f>
        <v>#N/A</v>
      </c>
    </row>
    <row r="1469" spans="1:29" ht="33.950000000000003" customHeight="1">
      <c r="A1469" s="133"/>
      <c r="B1469" s="486">
        <f t="shared" si="22"/>
        <v>1425</v>
      </c>
      <c r="C1469" s="509"/>
      <c r="D1469" s="510"/>
      <c r="E1469" s="510"/>
      <c r="F1469" s="510"/>
      <c r="G1469" s="510"/>
      <c r="H1469" s="510"/>
      <c r="I1469" s="510"/>
      <c r="J1469" s="510"/>
      <c r="K1469" s="510"/>
      <c r="L1469" s="511"/>
      <c r="M1469" s="512"/>
      <c r="N1469" s="513"/>
      <c r="O1469" s="513"/>
      <c r="P1469" s="513"/>
      <c r="Q1469" s="514"/>
      <c r="R1469" s="515"/>
      <c r="S1469" s="515"/>
      <c r="T1469" s="515"/>
      <c r="U1469" s="515"/>
      <c r="V1469" s="515"/>
      <c r="W1469" s="418"/>
      <c r="X1469" s="419"/>
      <c r="Y1469" s="421"/>
      <c r="Z1469" s="158" t="str">
        <f>IFERROR(VLOOKUP(Y1469,【参考】数式用!$A$3:$B$58, 2, FALSE), "")</f>
        <v/>
      </c>
      <c r="AA1469" s="159"/>
      <c r="AC1469" s="129" t="e">
        <f>VLOOKUP(Y1469,【参考】数式用!$A$3:$O$58,15,FALSE)</f>
        <v>#N/A</v>
      </c>
    </row>
    <row r="1470" spans="1:29" ht="33.950000000000003" customHeight="1">
      <c r="A1470" s="133"/>
      <c r="B1470" s="486">
        <f t="shared" si="22"/>
        <v>1426</v>
      </c>
      <c r="C1470" s="509"/>
      <c r="D1470" s="510"/>
      <c r="E1470" s="510"/>
      <c r="F1470" s="510"/>
      <c r="G1470" s="510"/>
      <c r="H1470" s="510"/>
      <c r="I1470" s="510"/>
      <c r="J1470" s="510"/>
      <c r="K1470" s="510"/>
      <c r="L1470" s="511"/>
      <c r="M1470" s="512"/>
      <c r="N1470" s="513"/>
      <c r="O1470" s="513"/>
      <c r="P1470" s="513"/>
      <c r="Q1470" s="514"/>
      <c r="R1470" s="515"/>
      <c r="S1470" s="515"/>
      <c r="T1470" s="515"/>
      <c r="U1470" s="515"/>
      <c r="V1470" s="515"/>
      <c r="W1470" s="418"/>
      <c r="X1470" s="419"/>
      <c r="Y1470" s="421"/>
      <c r="Z1470" s="158" t="str">
        <f>IFERROR(VLOOKUP(Y1470,【参考】数式用!$A$3:$B$58, 2, FALSE), "")</f>
        <v/>
      </c>
      <c r="AA1470" s="159"/>
      <c r="AC1470" s="129" t="e">
        <f>VLOOKUP(Y1470,【参考】数式用!$A$3:$O$58,15,FALSE)</f>
        <v>#N/A</v>
      </c>
    </row>
    <row r="1471" spans="1:29" ht="33.950000000000003" customHeight="1">
      <c r="A1471" s="133"/>
      <c r="B1471" s="486">
        <f t="shared" si="22"/>
        <v>1427</v>
      </c>
      <c r="C1471" s="509"/>
      <c r="D1471" s="510"/>
      <c r="E1471" s="510"/>
      <c r="F1471" s="510"/>
      <c r="G1471" s="510"/>
      <c r="H1471" s="510"/>
      <c r="I1471" s="510"/>
      <c r="J1471" s="510"/>
      <c r="K1471" s="510"/>
      <c r="L1471" s="511"/>
      <c r="M1471" s="512"/>
      <c r="N1471" s="513"/>
      <c r="O1471" s="513"/>
      <c r="P1471" s="513"/>
      <c r="Q1471" s="514"/>
      <c r="R1471" s="515"/>
      <c r="S1471" s="515"/>
      <c r="T1471" s="515"/>
      <c r="U1471" s="515"/>
      <c r="V1471" s="515"/>
      <c r="W1471" s="418"/>
      <c r="X1471" s="419"/>
      <c r="Y1471" s="421"/>
      <c r="Z1471" s="158" t="str">
        <f>IFERROR(VLOOKUP(Y1471,【参考】数式用!$A$3:$B$58, 2, FALSE), "")</f>
        <v/>
      </c>
      <c r="AA1471" s="159"/>
      <c r="AC1471" s="129" t="e">
        <f>VLOOKUP(Y1471,【参考】数式用!$A$3:$O$58,15,FALSE)</f>
        <v>#N/A</v>
      </c>
    </row>
    <row r="1472" spans="1:29" ht="33.950000000000003" customHeight="1">
      <c r="A1472" s="133"/>
      <c r="B1472" s="486">
        <f t="shared" si="22"/>
        <v>1428</v>
      </c>
      <c r="C1472" s="509"/>
      <c r="D1472" s="510"/>
      <c r="E1472" s="510"/>
      <c r="F1472" s="510"/>
      <c r="G1472" s="510"/>
      <c r="H1472" s="510"/>
      <c r="I1472" s="510"/>
      <c r="J1472" s="510"/>
      <c r="K1472" s="510"/>
      <c r="L1472" s="511"/>
      <c r="M1472" s="512"/>
      <c r="N1472" s="513"/>
      <c r="O1472" s="513"/>
      <c r="P1472" s="513"/>
      <c r="Q1472" s="514"/>
      <c r="R1472" s="515"/>
      <c r="S1472" s="515"/>
      <c r="T1472" s="515"/>
      <c r="U1472" s="515"/>
      <c r="V1472" s="515"/>
      <c r="W1472" s="418"/>
      <c r="X1472" s="419"/>
      <c r="Y1472" s="421"/>
      <c r="Z1472" s="158" t="str">
        <f>IFERROR(VLOOKUP(Y1472,【参考】数式用!$A$3:$B$58, 2, FALSE), "")</f>
        <v/>
      </c>
      <c r="AA1472" s="159"/>
      <c r="AC1472" s="129" t="e">
        <f>VLOOKUP(Y1472,【参考】数式用!$A$3:$O$58,15,FALSE)</f>
        <v>#N/A</v>
      </c>
    </row>
    <row r="1473" spans="1:29" ht="33.950000000000003" customHeight="1">
      <c r="A1473" s="133"/>
      <c r="B1473" s="486">
        <f t="shared" si="22"/>
        <v>1429</v>
      </c>
      <c r="C1473" s="509"/>
      <c r="D1473" s="510"/>
      <c r="E1473" s="510"/>
      <c r="F1473" s="510"/>
      <c r="G1473" s="510"/>
      <c r="H1473" s="510"/>
      <c r="I1473" s="510"/>
      <c r="J1473" s="510"/>
      <c r="K1473" s="510"/>
      <c r="L1473" s="511"/>
      <c r="M1473" s="512"/>
      <c r="N1473" s="513"/>
      <c r="O1473" s="513"/>
      <c r="P1473" s="513"/>
      <c r="Q1473" s="514"/>
      <c r="R1473" s="515"/>
      <c r="S1473" s="515"/>
      <c r="T1473" s="515"/>
      <c r="U1473" s="515"/>
      <c r="V1473" s="515"/>
      <c r="W1473" s="418"/>
      <c r="X1473" s="419"/>
      <c r="Y1473" s="421"/>
      <c r="Z1473" s="158" t="str">
        <f>IFERROR(VLOOKUP(Y1473,【参考】数式用!$A$3:$B$58, 2, FALSE), "")</f>
        <v/>
      </c>
      <c r="AA1473" s="159"/>
      <c r="AC1473" s="129" t="e">
        <f>VLOOKUP(Y1473,【参考】数式用!$A$3:$O$58,15,FALSE)</f>
        <v>#N/A</v>
      </c>
    </row>
    <row r="1474" spans="1:29" ht="33.950000000000003" customHeight="1">
      <c r="A1474" s="133"/>
      <c r="B1474" s="486">
        <f t="shared" si="22"/>
        <v>1430</v>
      </c>
      <c r="C1474" s="509"/>
      <c r="D1474" s="510"/>
      <c r="E1474" s="510"/>
      <c r="F1474" s="510"/>
      <c r="G1474" s="510"/>
      <c r="H1474" s="510"/>
      <c r="I1474" s="510"/>
      <c r="J1474" s="510"/>
      <c r="K1474" s="510"/>
      <c r="L1474" s="511"/>
      <c r="M1474" s="512"/>
      <c r="N1474" s="513"/>
      <c r="O1474" s="513"/>
      <c r="P1474" s="513"/>
      <c r="Q1474" s="514"/>
      <c r="R1474" s="515"/>
      <c r="S1474" s="515"/>
      <c r="T1474" s="515"/>
      <c r="U1474" s="515"/>
      <c r="V1474" s="515"/>
      <c r="W1474" s="418"/>
      <c r="X1474" s="419"/>
      <c r="Y1474" s="421"/>
      <c r="Z1474" s="158" t="str">
        <f>IFERROR(VLOOKUP(Y1474,【参考】数式用!$A$3:$B$58, 2, FALSE), "")</f>
        <v/>
      </c>
      <c r="AA1474" s="159"/>
      <c r="AC1474" s="129" t="e">
        <f>VLOOKUP(Y1474,【参考】数式用!$A$3:$O$58,15,FALSE)</f>
        <v>#N/A</v>
      </c>
    </row>
    <row r="1475" spans="1:29" ht="33.950000000000003" customHeight="1">
      <c r="A1475" s="133"/>
      <c r="B1475" s="486">
        <f t="shared" si="22"/>
        <v>1431</v>
      </c>
      <c r="C1475" s="509"/>
      <c r="D1475" s="510"/>
      <c r="E1475" s="510"/>
      <c r="F1475" s="510"/>
      <c r="G1475" s="510"/>
      <c r="H1475" s="510"/>
      <c r="I1475" s="510"/>
      <c r="J1475" s="510"/>
      <c r="K1475" s="510"/>
      <c r="L1475" s="511"/>
      <c r="M1475" s="512"/>
      <c r="N1475" s="513"/>
      <c r="O1475" s="513"/>
      <c r="P1475" s="513"/>
      <c r="Q1475" s="514"/>
      <c r="R1475" s="515"/>
      <c r="S1475" s="515"/>
      <c r="T1475" s="515"/>
      <c r="U1475" s="515"/>
      <c r="V1475" s="515"/>
      <c r="W1475" s="418"/>
      <c r="X1475" s="419"/>
      <c r="Y1475" s="421"/>
      <c r="Z1475" s="158" t="str">
        <f>IFERROR(VLOOKUP(Y1475,【参考】数式用!$A$3:$B$58, 2, FALSE), "")</f>
        <v/>
      </c>
      <c r="AA1475" s="159"/>
      <c r="AC1475" s="129" t="e">
        <f>VLOOKUP(Y1475,【参考】数式用!$A$3:$O$58,15,FALSE)</f>
        <v>#N/A</v>
      </c>
    </row>
    <row r="1476" spans="1:29" ht="33.950000000000003" customHeight="1">
      <c r="A1476" s="133"/>
      <c r="B1476" s="486">
        <f t="shared" si="22"/>
        <v>1432</v>
      </c>
      <c r="C1476" s="509"/>
      <c r="D1476" s="510"/>
      <c r="E1476" s="510"/>
      <c r="F1476" s="510"/>
      <c r="G1476" s="510"/>
      <c r="H1476" s="510"/>
      <c r="I1476" s="510"/>
      <c r="J1476" s="510"/>
      <c r="K1476" s="510"/>
      <c r="L1476" s="511"/>
      <c r="M1476" s="512"/>
      <c r="N1476" s="513"/>
      <c r="O1476" s="513"/>
      <c r="P1476" s="513"/>
      <c r="Q1476" s="514"/>
      <c r="R1476" s="515"/>
      <c r="S1476" s="515"/>
      <c r="T1476" s="515"/>
      <c r="U1476" s="515"/>
      <c r="V1476" s="515"/>
      <c r="W1476" s="418"/>
      <c r="X1476" s="419"/>
      <c r="Y1476" s="421"/>
      <c r="Z1476" s="158" t="str">
        <f>IFERROR(VLOOKUP(Y1476,【参考】数式用!$A$3:$B$58, 2, FALSE), "")</f>
        <v/>
      </c>
      <c r="AA1476" s="159"/>
      <c r="AC1476" s="129" t="e">
        <f>VLOOKUP(Y1476,【参考】数式用!$A$3:$O$58,15,FALSE)</f>
        <v>#N/A</v>
      </c>
    </row>
    <row r="1477" spans="1:29" ht="33.950000000000003" customHeight="1">
      <c r="A1477" s="133"/>
      <c r="B1477" s="486">
        <f t="shared" si="22"/>
        <v>1433</v>
      </c>
      <c r="C1477" s="509"/>
      <c r="D1477" s="510"/>
      <c r="E1477" s="510"/>
      <c r="F1477" s="510"/>
      <c r="G1477" s="510"/>
      <c r="H1477" s="510"/>
      <c r="I1477" s="510"/>
      <c r="J1477" s="510"/>
      <c r="K1477" s="510"/>
      <c r="L1477" s="511"/>
      <c r="M1477" s="512"/>
      <c r="N1477" s="513"/>
      <c r="O1477" s="513"/>
      <c r="P1477" s="513"/>
      <c r="Q1477" s="514"/>
      <c r="R1477" s="515"/>
      <c r="S1477" s="515"/>
      <c r="T1477" s="515"/>
      <c r="U1477" s="515"/>
      <c r="V1477" s="515"/>
      <c r="W1477" s="418"/>
      <c r="X1477" s="419"/>
      <c r="Y1477" s="421"/>
      <c r="Z1477" s="158" t="str">
        <f>IFERROR(VLOOKUP(Y1477,【参考】数式用!$A$3:$B$58, 2, FALSE), "")</f>
        <v/>
      </c>
      <c r="AA1477" s="159"/>
      <c r="AC1477" s="129" t="e">
        <f>VLOOKUP(Y1477,【参考】数式用!$A$3:$O$58,15,FALSE)</f>
        <v>#N/A</v>
      </c>
    </row>
    <row r="1478" spans="1:29" ht="33.950000000000003" customHeight="1">
      <c r="A1478" s="133"/>
      <c r="B1478" s="486">
        <f t="shared" si="22"/>
        <v>1434</v>
      </c>
      <c r="C1478" s="509"/>
      <c r="D1478" s="510"/>
      <c r="E1478" s="510"/>
      <c r="F1478" s="510"/>
      <c r="G1478" s="510"/>
      <c r="H1478" s="510"/>
      <c r="I1478" s="510"/>
      <c r="J1478" s="510"/>
      <c r="K1478" s="510"/>
      <c r="L1478" s="511"/>
      <c r="M1478" s="512"/>
      <c r="N1478" s="513"/>
      <c r="O1478" s="513"/>
      <c r="P1478" s="513"/>
      <c r="Q1478" s="514"/>
      <c r="R1478" s="515"/>
      <c r="S1478" s="515"/>
      <c r="T1478" s="515"/>
      <c r="U1478" s="515"/>
      <c r="V1478" s="515"/>
      <c r="W1478" s="418"/>
      <c r="X1478" s="419"/>
      <c r="Y1478" s="421"/>
      <c r="Z1478" s="158" t="str">
        <f>IFERROR(VLOOKUP(Y1478,【参考】数式用!$A$3:$B$58, 2, FALSE), "")</f>
        <v/>
      </c>
      <c r="AA1478" s="159"/>
      <c r="AC1478" s="129" t="e">
        <f>VLOOKUP(Y1478,【参考】数式用!$A$3:$O$58,15,FALSE)</f>
        <v>#N/A</v>
      </c>
    </row>
    <row r="1479" spans="1:29" ht="33.950000000000003" customHeight="1">
      <c r="A1479" s="133"/>
      <c r="B1479" s="486">
        <f t="shared" si="22"/>
        <v>1435</v>
      </c>
      <c r="C1479" s="509"/>
      <c r="D1479" s="510"/>
      <c r="E1479" s="510"/>
      <c r="F1479" s="510"/>
      <c r="G1479" s="510"/>
      <c r="H1479" s="510"/>
      <c r="I1479" s="510"/>
      <c r="J1479" s="510"/>
      <c r="K1479" s="510"/>
      <c r="L1479" s="511"/>
      <c r="M1479" s="512"/>
      <c r="N1479" s="513"/>
      <c r="O1479" s="513"/>
      <c r="P1479" s="513"/>
      <c r="Q1479" s="514"/>
      <c r="R1479" s="515"/>
      <c r="S1479" s="515"/>
      <c r="T1479" s="515"/>
      <c r="U1479" s="515"/>
      <c r="V1479" s="515"/>
      <c r="W1479" s="418"/>
      <c r="X1479" s="419"/>
      <c r="Y1479" s="421"/>
      <c r="Z1479" s="158" t="str">
        <f>IFERROR(VLOOKUP(Y1479,【参考】数式用!$A$3:$B$58, 2, FALSE), "")</f>
        <v/>
      </c>
      <c r="AA1479" s="159"/>
      <c r="AC1479" s="129" t="e">
        <f>VLOOKUP(Y1479,【参考】数式用!$A$3:$O$58,15,FALSE)</f>
        <v>#N/A</v>
      </c>
    </row>
    <row r="1480" spans="1:29" ht="33.950000000000003" customHeight="1">
      <c r="A1480" s="133"/>
      <c r="B1480" s="486">
        <f t="shared" si="22"/>
        <v>1436</v>
      </c>
      <c r="C1480" s="509"/>
      <c r="D1480" s="510"/>
      <c r="E1480" s="510"/>
      <c r="F1480" s="510"/>
      <c r="G1480" s="510"/>
      <c r="H1480" s="510"/>
      <c r="I1480" s="510"/>
      <c r="J1480" s="510"/>
      <c r="K1480" s="510"/>
      <c r="L1480" s="511"/>
      <c r="M1480" s="512"/>
      <c r="N1480" s="513"/>
      <c r="O1480" s="513"/>
      <c r="P1480" s="513"/>
      <c r="Q1480" s="514"/>
      <c r="R1480" s="515"/>
      <c r="S1480" s="515"/>
      <c r="T1480" s="515"/>
      <c r="U1480" s="515"/>
      <c r="V1480" s="515"/>
      <c r="W1480" s="418"/>
      <c r="X1480" s="419"/>
      <c r="Y1480" s="421"/>
      <c r="Z1480" s="158" t="str">
        <f>IFERROR(VLOOKUP(Y1480,【参考】数式用!$A$3:$B$58, 2, FALSE), "")</f>
        <v/>
      </c>
      <c r="AA1480" s="159"/>
      <c r="AC1480" s="129" t="e">
        <f>VLOOKUP(Y1480,【参考】数式用!$A$3:$O$58,15,FALSE)</f>
        <v>#N/A</v>
      </c>
    </row>
    <row r="1481" spans="1:29" ht="33.950000000000003" customHeight="1">
      <c r="A1481" s="133"/>
      <c r="B1481" s="486">
        <f t="shared" si="22"/>
        <v>1437</v>
      </c>
      <c r="C1481" s="509"/>
      <c r="D1481" s="510"/>
      <c r="E1481" s="510"/>
      <c r="F1481" s="510"/>
      <c r="G1481" s="510"/>
      <c r="H1481" s="510"/>
      <c r="I1481" s="510"/>
      <c r="J1481" s="510"/>
      <c r="K1481" s="510"/>
      <c r="L1481" s="511"/>
      <c r="M1481" s="512"/>
      <c r="N1481" s="513"/>
      <c r="O1481" s="513"/>
      <c r="P1481" s="513"/>
      <c r="Q1481" s="514"/>
      <c r="R1481" s="515"/>
      <c r="S1481" s="515"/>
      <c r="T1481" s="515"/>
      <c r="U1481" s="515"/>
      <c r="V1481" s="515"/>
      <c r="W1481" s="418"/>
      <c r="X1481" s="419"/>
      <c r="Y1481" s="421"/>
      <c r="Z1481" s="158" t="str">
        <f>IFERROR(VLOOKUP(Y1481,【参考】数式用!$A$3:$B$58, 2, FALSE), "")</f>
        <v/>
      </c>
      <c r="AA1481" s="159"/>
      <c r="AC1481" s="129" t="e">
        <f>VLOOKUP(Y1481,【参考】数式用!$A$3:$O$58,15,FALSE)</f>
        <v>#N/A</v>
      </c>
    </row>
    <row r="1482" spans="1:29" ht="33.950000000000003" customHeight="1">
      <c r="A1482" s="133"/>
      <c r="B1482" s="486">
        <f t="shared" si="22"/>
        <v>1438</v>
      </c>
      <c r="C1482" s="509"/>
      <c r="D1482" s="510"/>
      <c r="E1482" s="510"/>
      <c r="F1482" s="510"/>
      <c r="G1482" s="510"/>
      <c r="H1482" s="510"/>
      <c r="I1482" s="510"/>
      <c r="J1482" s="510"/>
      <c r="K1482" s="510"/>
      <c r="L1482" s="511"/>
      <c r="M1482" s="512"/>
      <c r="N1482" s="513"/>
      <c r="O1482" s="513"/>
      <c r="P1482" s="513"/>
      <c r="Q1482" s="514"/>
      <c r="R1482" s="515"/>
      <c r="S1482" s="515"/>
      <c r="T1482" s="515"/>
      <c r="U1482" s="515"/>
      <c r="V1482" s="515"/>
      <c r="W1482" s="418"/>
      <c r="X1482" s="419"/>
      <c r="Y1482" s="421"/>
      <c r="Z1482" s="158" t="str">
        <f>IFERROR(VLOOKUP(Y1482,【参考】数式用!$A$3:$B$58, 2, FALSE), "")</f>
        <v/>
      </c>
      <c r="AA1482" s="159"/>
      <c r="AC1482" s="129" t="e">
        <f>VLOOKUP(Y1482,【参考】数式用!$A$3:$O$58,15,FALSE)</f>
        <v>#N/A</v>
      </c>
    </row>
    <row r="1483" spans="1:29" ht="33.950000000000003" customHeight="1">
      <c r="A1483" s="133"/>
      <c r="B1483" s="486">
        <f t="shared" si="22"/>
        <v>1439</v>
      </c>
      <c r="C1483" s="509"/>
      <c r="D1483" s="510"/>
      <c r="E1483" s="510"/>
      <c r="F1483" s="510"/>
      <c r="G1483" s="510"/>
      <c r="H1483" s="510"/>
      <c r="I1483" s="510"/>
      <c r="J1483" s="510"/>
      <c r="K1483" s="510"/>
      <c r="L1483" s="511"/>
      <c r="M1483" s="512"/>
      <c r="N1483" s="513"/>
      <c r="O1483" s="513"/>
      <c r="P1483" s="513"/>
      <c r="Q1483" s="514"/>
      <c r="R1483" s="515"/>
      <c r="S1483" s="515"/>
      <c r="T1483" s="515"/>
      <c r="U1483" s="515"/>
      <c r="V1483" s="515"/>
      <c r="W1483" s="418"/>
      <c r="X1483" s="419"/>
      <c r="Y1483" s="421"/>
      <c r="Z1483" s="158" t="str">
        <f>IFERROR(VLOOKUP(Y1483,【参考】数式用!$A$3:$B$58, 2, FALSE), "")</f>
        <v/>
      </c>
      <c r="AA1483" s="159"/>
      <c r="AC1483" s="129" t="e">
        <f>VLOOKUP(Y1483,【参考】数式用!$A$3:$O$58,15,FALSE)</f>
        <v>#N/A</v>
      </c>
    </row>
    <row r="1484" spans="1:29" ht="33.950000000000003" customHeight="1">
      <c r="A1484" s="133"/>
      <c r="B1484" s="486">
        <f t="shared" si="22"/>
        <v>1440</v>
      </c>
      <c r="C1484" s="509"/>
      <c r="D1484" s="510"/>
      <c r="E1484" s="510"/>
      <c r="F1484" s="510"/>
      <c r="G1484" s="510"/>
      <c r="H1484" s="510"/>
      <c r="I1484" s="510"/>
      <c r="J1484" s="510"/>
      <c r="K1484" s="510"/>
      <c r="L1484" s="511"/>
      <c r="M1484" s="512"/>
      <c r="N1484" s="513"/>
      <c r="O1484" s="513"/>
      <c r="P1484" s="513"/>
      <c r="Q1484" s="514"/>
      <c r="R1484" s="515"/>
      <c r="S1484" s="515"/>
      <c r="T1484" s="515"/>
      <c r="U1484" s="515"/>
      <c r="V1484" s="515"/>
      <c r="W1484" s="418"/>
      <c r="X1484" s="419"/>
      <c r="Y1484" s="421"/>
      <c r="Z1484" s="158" t="str">
        <f>IFERROR(VLOOKUP(Y1484,【参考】数式用!$A$3:$B$58, 2, FALSE), "")</f>
        <v/>
      </c>
      <c r="AA1484" s="159"/>
      <c r="AC1484" s="129" t="e">
        <f>VLOOKUP(Y1484,【参考】数式用!$A$3:$O$58,15,FALSE)</f>
        <v>#N/A</v>
      </c>
    </row>
    <row r="1485" spans="1:29" ht="33.950000000000003" customHeight="1">
      <c r="A1485" s="133"/>
      <c r="B1485" s="486">
        <f t="shared" si="22"/>
        <v>1441</v>
      </c>
      <c r="C1485" s="509"/>
      <c r="D1485" s="510"/>
      <c r="E1485" s="510"/>
      <c r="F1485" s="510"/>
      <c r="G1485" s="510"/>
      <c r="H1485" s="510"/>
      <c r="I1485" s="510"/>
      <c r="J1485" s="510"/>
      <c r="K1485" s="510"/>
      <c r="L1485" s="511"/>
      <c r="M1485" s="512"/>
      <c r="N1485" s="513"/>
      <c r="O1485" s="513"/>
      <c r="P1485" s="513"/>
      <c r="Q1485" s="514"/>
      <c r="R1485" s="515"/>
      <c r="S1485" s="515"/>
      <c r="T1485" s="515"/>
      <c r="U1485" s="515"/>
      <c r="V1485" s="515"/>
      <c r="W1485" s="418"/>
      <c r="X1485" s="419"/>
      <c r="Y1485" s="421"/>
      <c r="Z1485" s="158" t="str">
        <f>IFERROR(VLOOKUP(Y1485,【参考】数式用!$A$3:$B$58, 2, FALSE), "")</f>
        <v/>
      </c>
      <c r="AA1485" s="159"/>
      <c r="AC1485" s="129" t="e">
        <f>VLOOKUP(Y1485,【参考】数式用!$A$3:$O$58,15,FALSE)</f>
        <v>#N/A</v>
      </c>
    </row>
    <row r="1486" spans="1:29" ht="33.950000000000003" customHeight="1">
      <c r="A1486" s="133"/>
      <c r="B1486" s="486">
        <f t="shared" si="22"/>
        <v>1442</v>
      </c>
      <c r="C1486" s="509"/>
      <c r="D1486" s="510"/>
      <c r="E1486" s="510"/>
      <c r="F1486" s="510"/>
      <c r="G1486" s="510"/>
      <c r="H1486" s="510"/>
      <c r="I1486" s="510"/>
      <c r="J1486" s="510"/>
      <c r="K1486" s="510"/>
      <c r="L1486" s="511"/>
      <c r="M1486" s="512"/>
      <c r="N1486" s="513"/>
      <c r="O1486" s="513"/>
      <c r="P1486" s="513"/>
      <c r="Q1486" s="514"/>
      <c r="R1486" s="515"/>
      <c r="S1486" s="515"/>
      <c r="T1486" s="515"/>
      <c r="U1486" s="515"/>
      <c r="V1486" s="515"/>
      <c r="W1486" s="418"/>
      <c r="X1486" s="419"/>
      <c r="Y1486" s="421"/>
      <c r="Z1486" s="158" t="str">
        <f>IFERROR(VLOOKUP(Y1486,【参考】数式用!$A$3:$B$58, 2, FALSE), "")</f>
        <v/>
      </c>
      <c r="AA1486" s="159"/>
      <c r="AC1486" s="129" t="e">
        <f>VLOOKUP(Y1486,【参考】数式用!$A$3:$O$58,15,FALSE)</f>
        <v>#N/A</v>
      </c>
    </row>
    <row r="1487" spans="1:29" ht="33.950000000000003" customHeight="1">
      <c r="A1487" s="133"/>
      <c r="B1487" s="486">
        <f t="shared" si="22"/>
        <v>1443</v>
      </c>
      <c r="C1487" s="509"/>
      <c r="D1487" s="510"/>
      <c r="E1487" s="510"/>
      <c r="F1487" s="510"/>
      <c r="G1487" s="510"/>
      <c r="H1487" s="510"/>
      <c r="I1487" s="510"/>
      <c r="J1487" s="510"/>
      <c r="K1487" s="510"/>
      <c r="L1487" s="511"/>
      <c r="M1487" s="512"/>
      <c r="N1487" s="513"/>
      <c r="O1487" s="513"/>
      <c r="P1487" s="513"/>
      <c r="Q1487" s="514"/>
      <c r="R1487" s="515"/>
      <c r="S1487" s="515"/>
      <c r="T1487" s="515"/>
      <c r="U1487" s="515"/>
      <c r="V1487" s="515"/>
      <c r="W1487" s="418"/>
      <c r="X1487" s="419"/>
      <c r="Y1487" s="421"/>
      <c r="Z1487" s="158" t="str">
        <f>IFERROR(VLOOKUP(Y1487,【参考】数式用!$A$3:$B$58, 2, FALSE), "")</f>
        <v/>
      </c>
      <c r="AA1487" s="159"/>
      <c r="AC1487" s="129" t="e">
        <f>VLOOKUP(Y1487,【参考】数式用!$A$3:$O$58,15,FALSE)</f>
        <v>#N/A</v>
      </c>
    </row>
    <row r="1488" spans="1:29" ht="33.950000000000003" customHeight="1">
      <c r="A1488" s="133"/>
      <c r="B1488" s="486">
        <f t="shared" si="22"/>
        <v>1444</v>
      </c>
      <c r="C1488" s="509"/>
      <c r="D1488" s="510"/>
      <c r="E1488" s="510"/>
      <c r="F1488" s="510"/>
      <c r="G1488" s="510"/>
      <c r="H1488" s="510"/>
      <c r="I1488" s="510"/>
      <c r="J1488" s="510"/>
      <c r="K1488" s="510"/>
      <c r="L1488" s="511"/>
      <c r="M1488" s="512"/>
      <c r="N1488" s="513"/>
      <c r="O1488" s="513"/>
      <c r="P1488" s="513"/>
      <c r="Q1488" s="514"/>
      <c r="R1488" s="515"/>
      <c r="S1488" s="515"/>
      <c r="T1488" s="515"/>
      <c r="U1488" s="515"/>
      <c r="V1488" s="515"/>
      <c r="W1488" s="418"/>
      <c r="X1488" s="419"/>
      <c r="Y1488" s="421"/>
      <c r="Z1488" s="158" t="str">
        <f>IFERROR(VLOOKUP(Y1488,【参考】数式用!$A$3:$B$58, 2, FALSE), "")</f>
        <v/>
      </c>
      <c r="AA1488" s="159"/>
      <c r="AC1488" s="129" t="e">
        <f>VLOOKUP(Y1488,【参考】数式用!$A$3:$O$58,15,FALSE)</f>
        <v>#N/A</v>
      </c>
    </row>
    <row r="1489" spans="1:29" ht="33.950000000000003" customHeight="1">
      <c r="A1489" s="133"/>
      <c r="B1489" s="486">
        <f t="shared" si="22"/>
        <v>1445</v>
      </c>
      <c r="C1489" s="509"/>
      <c r="D1489" s="510"/>
      <c r="E1489" s="510"/>
      <c r="F1489" s="510"/>
      <c r="G1489" s="510"/>
      <c r="H1489" s="510"/>
      <c r="I1489" s="510"/>
      <c r="J1489" s="510"/>
      <c r="K1489" s="510"/>
      <c r="L1489" s="511"/>
      <c r="M1489" s="512"/>
      <c r="N1489" s="513"/>
      <c r="O1489" s="513"/>
      <c r="P1489" s="513"/>
      <c r="Q1489" s="514"/>
      <c r="R1489" s="515"/>
      <c r="S1489" s="515"/>
      <c r="T1489" s="515"/>
      <c r="U1489" s="515"/>
      <c r="V1489" s="515"/>
      <c r="W1489" s="418"/>
      <c r="X1489" s="419"/>
      <c r="Y1489" s="421"/>
      <c r="Z1489" s="158" t="str">
        <f>IFERROR(VLOOKUP(Y1489,【参考】数式用!$A$3:$B$58, 2, FALSE), "")</f>
        <v/>
      </c>
      <c r="AA1489" s="159"/>
      <c r="AC1489" s="129" t="e">
        <f>VLOOKUP(Y1489,【参考】数式用!$A$3:$O$58,15,FALSE)</f>
        <v>#N/A</v>
      </c>
    </row>
    <row r="1490" spans="1:29" ht="33.950000000000003" customHeight="1">
      <c r="A1490" s="133"/>
      <c r="B1490" s="486">
        <f t="shared" si="22"/>
        <v>1446</v>
      </c>
      <c r="C1490" s="509"/>
      <c r="D1490" s="510"/>
      <c r="E1490" s="510"/>
      <c r="F1490" s="510"/>
      <c r="G1490" s="510"/>
      <c r="H1490" s="510"/>
      <c r="I1490" s="510"/>
      <c r="J1490" s="510"/>
      <c r="K1490" s="510"/>
      <c r="L1490" s="511"/>
      <c r="M1490" s="512"/>
      <c r="N1490" s="513"/>
      <c r="O1490" s="513"/>
      <c r="P1490" s="513"/>
      <c r="Q1490" s="514"/>
      <c r="R1490" s="515"/>
      <c r="S1490" s="515"/>
      <c r="T1490" s="515"/>
      <c r="U1490" s="515"/>
      <c r="V1490" s="515"/>
      <c r="W1490" s="418"/>
      <c r="X1490" s="419"/>
      <c r="Y1490" s="421"/>
      <c r="Z1490" s="158" t="str">
        <f>IFERROR(VLOOKUP(Y1490,【参考】数式用!$A$3:$B$58, 2, FALSE), "")</f>
        <v/>
      </c>
      <c r="AA1490" s="159"/>
      <c r="AC1490" s="129" t="e">
        <f>VLOOKUP(Y1490,【参考】数式用!$A$3:$O$58,15,FALSE)</f>
        <v>#N/A</v>
      </c>
    </row>
    <row r="1491" spans="1:29" ht="33.950000000000003" customHeight="1">
      <c r="A1491" s="133"/>
      <c r="B1491" s="486">
        <f t="shared" si="22"/>
        <v>1447</v>
      </c>
      <c r="C1491" s="509"/>
      <c r="D1491" s="510"/>
      <c r="E1491" s="510"/>
      <c r="F1491" s="510"/>
      <c r="G1491" s="510"/>
      <c r="H1491" s="510"/>
      <c r="I1491" s="510"/>
      <c r="J1491" s="510"/>
      <c r="K1491" s="510"/>
      <c r="L1491" s="511"/>
      <c r="M1491" s="512"/>
      <c r="N1491" s="513"/>
      <c r="O1491" s="513"/>
      <c r="P1491" s="513"/>
      <c r="Q1491" s="514"/>
      <c r="R1491" s="515"/>
      <c r="S1491" s="515"/>
      <c r="T1491" s="515"/>
      <c r="U1491" s="515"/>
      <c r="V1491" s="515"/>
      <c r="W1491" s="418"/>
      <c r="X1491" s="419"/>
      <c r="Y1491" s="421"/>
      <c r="Z1491" s="158" t="str">
        <f>IFERROR(VLOOKUP(Y1491,【参考】数式用!$A$3:$B$58, 2, FALSE), "")</f>
        <v/>
      </c>
      <c r="AA1491" s="159"/>
      <c r="AC1491" s="129" t="e">
        <f>VLOOKUP(Y1491,【参考】数式用!$A$3:$O$58,15,FALSE)</f>
        <v>#N/A</v>
      </c>
    </row>
    <row r="1492" spans="1:29" ht="33.950000000000003" customHeight="1">
      <c r="A1492" s="133"/>
      <c r="B1492" s="486">
        <f t="shared" si="22"/>
        <v>1448</v>
      </c>
      <c r="C1492" s="509"/>
      <c r="D1492" s="510"/>
      <c r="E1492" s="510"/>
      <c r="F1492" s="510"/>
      <c r="G1492" s="510"/>
      <c r="H1492" s="510"/>
      <c r="I1492" s="510"/>
      <c r="J1492" s="510"/>
      <c r="K1492" s="510"/>
      <c r="L1492" s="511"/>
      <c r="M1492" s="512"/>
      <c r="N1492" s="513"/>
      <c r="O1492" s="513"/>
      <c r="P1492" s="513"/>
      <c r="Q1492" s="514"/>
      <c r="R1492" s="515"/>
      <c r="S1492" s="515"/>
      <c r="T1492" s="515"/>
      <c r="U1492" s="515"/>
      <c r="V1492" s="515"/>
      <c r="W1492" s="418"/>
      <c r="X1492" s="419"/>
      <c r="Y1492" s="421"/>
      <c r="Z1492" s="158" t="str">
        <f>IFERROR(VLOOKUP(Y1492,【参考】数式用!$A$3:$B$58, 2, FALSE), "")</f>
        <v/>
      </c>
      <c r="AA1492" s="159"/>
      <c r="AC1492" s="129" t="e">
        <f>VLOOKUP(Y1492,【参考】数式用!$A$3:$O$58,15,FALSE)</f>
        <v>#N/A</v>
      </c>
    </row>
    <row r="1493" spans="1:29" ht="33.950000000000003" customHeight="1">
      <c r="A1493" s="133"/>
      <c r="B1493" s="486">
        <f t="shared" si="22"/>
        <v>1449</v>
      </c>
      <c r="C1493" s="509"/>
      <c r="D1493" s="510"/>
      <c r="E1493" s="510"/>
      <c r="F1493" s="510"/>
      <c r="G1493" s="510"/>
      <c r="H1493" s="510"/>
      <c r="I1493" s="510"/>
      <c r="J1493" s="510"/>
      <c r="K1493" s="510"/>
      <c r="L1493" s="511"/>
      <c r="M1493" s="512"/>
      <c r="N1493" s="513"/>
      <c r="O1493" s="513"/>
      <c r="P1493" s="513"/>
      <c r="Q1493" s="514"/>
      <c r="R1493" s="515"/>
      <c r="S1493" s="515"/>
      <c r="T1493" s="515"/>
      <c r="U1493" s="515"/>
      <c r="V1493" s="515"/>
      <c r="W1493" s="418"/>
      <c r="X1493" s="419"/>
      <c r="Y1493" s="421"/>
      <c r="Z1493" s="158" t="str">
        <f>IFERROR(VLOOKUP(Y1493,【参考】数式用!$A$3:$B$58, 2, FALSE), "")</f>
        <v/>
      </c>
      <c r="AA1493" s="159"/>
      <c r="AC1493" s="129" t="e">
        <f>VLOOKUP(Y1493,【参考】数式用!$A$3:$O$58,15,FALSE)</f>
        <v>#N/A</v>
      </c>
    </row>
    <row r="1494" spans="1:29" ht="33.950000000000003" customHeight="1">
      <c r="A1494" s="133"/>
      <c r="B1494" s="486">
        <f t="shared" si="22"/>
        <v>1450</v>
      </c>
      <c r="C1494" s="509"/>
      <c r="D1494" s="510"/>
      <c r="E1494" s="510"/>
      <c r="F1494" s="510"/>
      <c r="G1494" s="510"/>
      <c r="H1494" s="510"/>
      <c r="I1494" s="510"/>
      <c r="J1494" s="510"/>
      <c r="K1494" s="510"/>
      <c r="L1494" s="511"/>
      <c r="M1494" s="512"/>
      <c r="N1494" s="513"/>
      <c r="O1494" s="513"/>
      <c r="P1494" s="513"/>
      <c r="Q1494" s="514"/>
      <c r="R1494" s="515"/>
      <c r="S1494" s="515"/>
      <c r="T1494" s="515"/>
      <c r="U1494" s="515"/>
      <c r="V1494" s="515"/>
      <c r="W1494" s="418"/>
      <c r="X1494" s="419"/>
      <c r="Y1494" s="421"/>
      <c r="Z1494" s="158" t="str">
        <f>IFERROR(VLOOKUP(Y1494,【参考】数式用!$A$3:$B$58, 2, FALSE), "")</f>
        <v/>
      </c>
      <c r="AA1494" s="159"/>
      <c r="AC1494" s="129" t="e">
        <f>VLOOKUP(Y1494,【参考】数式用!$A$3:$O$58,15,FALSE)</f>
        <v>#N/A</v>
      </c>
    </row>
    <row r="1495" spans="1:29" ht="33.950000000000003" customHeight="1">
      <c r="A1495" s="133"/>
      <c r="B1495" s="486">
        <f t="shared" si="22"/>
        <v>1451</v>
      </c>
      <c r="C1495" s="509"/>
      <c r="D1495" s="510"/>
      <c r="E1495" s="510"/>
      <c r="F1495" s="510"/>
      <c r="G1495" s="510"/>
      <c r="H1495" s="510"/>
      <c r="I1495" s="510"/>
      <c r="J1495" s="510"/>
      <c r="K1495" s="510"/>
      <c r="L1495" s="511"/>
      <c r="M1495" s="512"/>
      <c r="N1495" s="513"/>
      <c r="O1495" s="513"/>
      <c r="P1495" s="513"/>
      <c r="Q1495" s="514"/>
      <c r="R1495" s="515"/>
      <c r="S1495" s="515"/>
      <c r="T1495" s="515"/>
      <c r="U1495" s="515"/>
      <c r="V1495" s="515"/>
      <c r="W1495" s="418"/>
      <c r="X1495" s="419"/>
      <c r="Y1495" s="421"/>
      <c r="Z1495" s="158" t="str">
        <f>IFERROR(VLOOKUP(Y1495,【参考】数式用!$A$3:$B$58, 2, FALSE), "")</f>
        <v/>
      </c>
      <c r="AA1495" s="159"/>
      <c r="AC1495" s="129" t="e">
        <f>VLOOKUP(Y1495,【参考】数式用!$A$3:$O$58,15,FALSE)</f>
        <v>#N/A</v>
      </c>
    </row>
    <row r="1496" spans="1:29" ht="33.950000000000003" customHeight="1">
      <c r="A1496" s="133"/>
      <c r="B1496" s="486">
        <f t="shared" si="22"/>
        <v>1452</v>
      </c>
      <c r="C1496" s="509"/>
      <c r="D1496" s="510"/>
      <c r="E1496" s="510"/>
      <c r="F1496" s="510"/>
      <c r="G1496" s="510"/>
      <c r="H1496" s="510"/>
      <c r="I1496" s="510"/>
      <c r="J1496" s="510"/>
      <c r="K1496" s="510"/>
      <c r="L1496" s="511"/>
      <c r="M1496" s="512"/>
      <c r="N1496" s="513"/>
      <c r="O1496" s="513"/>
      <c r="P1496" s="513"/>
      <c r="Q1496" s="514"/>
      <c r="R1496" s="515"/>
      <c r="S1496" s="515"/>
      <c r="T1496" s="515"/>
      <c r="U1496" s="515"/>
      <c r="V1496" s="515"/>
      <c r="W1496" s="418"/>
      <c r="X1496" s="419"/>
      <c r="Y1496" s="421"/>
      <c r="Z1496" s="158" t="str">
        <f>IFERROR(VLOOKUP(Y1496,【参考】数式用!$A$3:$B$58, 2, FALSE), "")</f>
        <v/>
      </c>
      <c r="AA1496" s="159"/>
      <c r="AC1496" s="129" t="e">
        <f>VLOOKUP(Y1496,【参考】数式用!$A$3:$O$58,15,FALSE)</f>
        <v>#N/A</v>
      </c>
    </row>
    <row r="1497" spans="1:29" ht="33.950000000000003" customHeight="1">
      <c r="A1497" s="133"/>
      <c r="B1497" s="486">
        <f t="shared" si="22"/>
        <v>1453</v>
      </c>
      <c r="C1497" s="509"/>
      <c r="D1497" s="510"/>
      <c r="E1497" s="510"/>
      <c r="F1497" s="510"/>
      <c r="G1497" s="510"/>
      <c r="H1497" s="510"/>
      <c r="I1497" s="510"/>
      <c r="J1497" s="510"/>
      <c r="K1497" s="510"/>
      <c r="L1497" s="511"/>
      <c r="M1497" s="512"/>
      <c r="N1497" s="513"/>
      <c r="O1497" s="513"/>
      <c r="P1497" s="513"/>
      <c r="Q1497" s="514"/>
      <c r="R1497" s="515"/>
      <c r="S1497" s="515"/>
      <c r="T1497" s="515"/>
      <c r="U1497" s="515"/>
      <c r="V1497" s="515"/>
      <c r="W1497" s="418"/>
      <c r="X1497" s="419"/>
      <c r="Y1497" s="421"/>
      <c r="Z1497" s="158" t="str">
        <f>IFERROR(VLOOKUP(Y1497,【参考】数式用!$A$3:$B$58, 2, FALSE), "")</f>
        <v/>
      </c>
      <c r="AA1497" s="159"/>
      <c r="AC1497" s="129" t="e">
        <f>VLOOKUP(Y1497,【参考】数式用!$A$3:$O$58,15,FALSE)</f>
        <v>#N/A</v>
      </c>
    </row>
    <row r="1498" spans="1:29" ht="33.950000000000003" customHeight="1">
      <c r="A1498" s="133"/>
      <c r="B1498" s="486">
        <f t="shared" si="22"/>
        <v>1454</v>
      </c>
      <c r="C1498" s="509"/>
      <c r="D1498" s="510"/>
      <c r="E1498" s="510"/>
      <c r="F1498" s="510"/>
      <c r="G1498" s="510"/>
      <c r="H1498" s="510"/>
      <c r="I1498" s="510"/>
      <c r="J1498" s="510"/>
      <c r="K1498" s="510"/>
      <c r="L1498" s="511"/>
      <c r="M1498" s="512"/>
      <c r="N1498" s="513"/>
      <c r="O1498" s="513"/>
      <c r="P1498" s="513"/>
      <c r="Q1498" s="514"/>
      <c r="R1498" s="515"/>
      <c r="S1498" s="515"/>
      <c r="T1498" s="515"/>
      <c r="U1498" s="515"/>
      <c r="V1498" s="515"/>
      <c r="W1498" s="418"/>
      <c r="X1498" s="419"/>
      <c r="Y1498" s="421"/>
      <c r="Z1498" s="158" t="str">
        <f>IFERROR(VLOOKUP(Y1498,【参考】数式用!$A$3:$B$58, 2, FALSE), "")</f>
        <v/>
      </c>
      <c r="AA1498" s="159"/>
      <c r="AC1498" s="129" t="e">
        <f>VLOOKUP(Y1498,【参考】数式用!$A$3:$O$58,15,FALSE)</f>
        <v>#N/A</v>
      </c>
    </row>
    <row r="1499" spans="1:29" ht="33.950000000000003" customHeight="1">
      <c r="A1499" s="133"/>
      <c r="B1499" s="486">
        <f t="shared" si="22"/>
        <v>1455</v>
      </c>
      <c r="C1499" s="509"/>
      <c r="D1499" s="510"/>
      <c r="E1499" s="510"/>
      <c r="F1499" s="510"/>
      <c r="G1499" s="510"/>
      <c r="H1499" s="510"/>
      <c r="I1499" s="510"/>
      <c r="J1499" s="510"/>
      <c r="K1499" s="510"/>
      <c r="L1499" s="511"/>
      <c r="M1499" s="512"/>
      <c r="N1499" s="513"/>
      <c r="O1499" s="513"/>
      <c r="P1499" s="513"/>
      <c r="Q1499" s="514"/>
      <c r="R1499" s="515"/>
      <c r="S1499" s="515"/>
      <c r="T1499" s="515"/>
      <c r="U1499" s="515"/>
      <c r="V1499" s="515"/>
      <c r="W1499" s="418"/>
      <c r="X1499" s="419"/>
      <c r="Y1499" s="421"/>
      <c r="Z1499" s="158" t="str">
        <f>IFERROR(VLOOKUP(Y1499,【参考】数式用!$A$3:$B$58, 2, FALSE), "")</f>
        <v/>
      </c>
      <c r="AA1499" s="159"/>
      <c r="AC1499" s="129" t="e">
        <f>VLOOKUP(Y1499,【参考】数式用!$A$3:$O$58,15,FALSE)</f>
        <v>#N/A</v>
      </c>
    </row>
    <row r="1500" spans="1:29" ht="33.950000000000003" customHeight="1">
      <c r="A1500" s="133"/>
      <c r="B1500" s="486">
        <f t="shared" si="22"/>
        <v>1456</v>
      </c>
      <c r="C1500" s="509"/>
      <c r="D1500" s="510"/>
      <c r="E1500" s="510"/>
      <c r="F1500" s="510"/>
      <c r="G1500" s="510"/>
      <c r="H1500" s="510"/>
      <c r="I1500" s="510"/>
      <c r="J1500" s="510"/>
      <c r="K1500" s="510"/>
      <c r="L1500" s="511"/>
      <c r="M1500" s="512"/>
      <c r="N1500" s="513"/>
      <c r="O1500" s="513"/>
      <c r="P1500" s="513"/>
      <c r="Q1500" s="514"/>
      <c r="R1500" s="515"/>
      <c r="S1500" s="515"/>
      <c r="T1500" s="515"/>
      <c r="U1500" s="515"/>
      <c r="V1500" s="515"/>
      <c r="W1500" s="418"/>
      <c r="X1500" s="419"/>
      <c r="Y1500" s="421"/>
      <c r="Z1500" s="158" t="str">
        <f>IFERROR(VLOOKUP(Y1500,【参考】数式用!$A$3:$B$58, 2, FALSE), "")</f>
        <v/>
      </c>
      <c r="AA1500" s="159"/>
      <c r="AC1500" s="129" t="e">
        <f>VLOOKUP(Y1500,【参考】数式用!$A$3:$O$58,15,FALSE)</f>
        <v>#N/A</v>
      </c>
    </row>
    <row r="1501" spans="1:29" ht="33.950000000000003" customHeight="1">
      <c r="A1501" s="133"/>
      <c r="B1501" s="486">
        <f t="shared" si="22"/>
        <v>1457</v>
      </c>
      <c r="C1501" s="509"/>
      <c r="D1501" s="510"/>
      <c r="E1501" s="510"/>
      <c r="F1501" s="510"/>
      <c r="G1501" s="510"/>
      <c r="H1501" s="510"/>
      <c r="I1501" s="510"/>
      <c r="J1501" s="510"/>
      <c r="K1501" s="510"/>
      <c r="L1501" s="511"/>
      <c r="M1501" s="512"/>
      <c r="N1501" s="513"/>
      <c r="O1501" s="513"/>
      <c r="P1501" s="513"/>
      <c r="Q1501" s="514"/>
      <c r="R1501" s="515"/>
      <c r="S1501" s="515"/>
      <c r="T1501" s="515"/>
      <c r="U1501" s="515"/>
      <c r="V1501" s="515"/>
      <c r="W1501" s="418"/>
      <c r="X1501" s="419"/>
      <c r="Y1501" s="421"/>
      <c r="Z1501" s="158" t="str">
        <f>IFERROR(VLOOKUP(Y1501,【参考】数式用!$A$3:$B$58, 2, FALSE), "")</f>
        <v/>
      </c>
      <c r="AA1501" s="159"/>
      <c r="AC1501" s="129" t="e">
        <f>VLOOKUP(Y1501,【参考】数式用!$A$3:$O$58,15,FALSE)</f>
        <v>#N/A</v>
      </c>
    </row>
    <row r="1502" spans="1:29" ht="33.950000000000003" customHeight="1">
      <c r="A1502" s="133"/>
      <c r="B1502" s="486">
        <f t="shared" si="22"/>
        <v>1458</v>
      </c>
      <c r="C1502" s="509"/>
      <c r="D1502" s="510"/>
      <c r="E1502" s="510"/>
      <c r="F1502" s="510"/>
      <c r="G1502" s="510"/>
      <c r="H1502" s="510"/>
      <c r="I1502" s="510"/>
      <c r="J1502" s="510"/>
      <c r="K1502" s="510"/>
      <c r="L1502" s="511"/>
      <c r="M1502" s="512"/>
      <c r="N1502" s="513"/>
      <c r="O1502" s="513"/>
      <c r="P1502" s="513"/>
      <c r="Q1502" s="514"/>
      <c r="R1502" s="515"/>
      <c r="S1502" s="515"/>
      <c r="T1502" s="515"/>
      <c r="U1502" s="515"/>
      <c r="V1502" s="515"/>
      <c r="W1502" s="418"/>
      <c r="X1502" s="419"/>
      <c r="Y1502" s="421"/>
      <c r="Z1502" s="158" t="str">
        <f>IFERROR(VLOOKUP(Y1502,【参考】数式用!$A$3:$B$58, 2, FALSE), "")</f>
        <v/>
      </c>
      <c r="AA1502" s="159"/>
      <c r="AC1502" s="129" t="e">
        <f>VLOOKUP(Y1502,【参考】数式用!$A$3:$O$58,15,FALSE)</f>
        <v>#N/A</v>
      </c>
    </row>
    <row r="1503" spans="1:29" ht="33.950000000000003" customHeight="1">
      <c r="A1503" s="133"/>
      <c r="B1503" s="486">
        <f t="shared" si="22"/>
        <v>1459</v>
      </c>
      <c r="C1503" s="509"/>
      <c r="D1503" s="510"/>
      <c r="E1503" s="510"/>
      <c r="F1503" s="510"/>
      <c r="G1503" s="510"/>
      <c r="H1503" s="510"/>
      <c r="I1503" s="510"/>
      <c r="J1503" s="510"/>
      <c r="K1503" s="510"/>
      <c r="L1503" s="511"/>
      <c r="M1503" s="512"/>
      <c r="N1503" s="513"/>
      <c r="O1503" s="513"/>
      <c r="P1503" s="513"/>
      <c r="Q1503" s="514"/>
      <c r="R1503" s="515"/>
      <c r="S1503" s="515"/>
      <c r="T1503" s="515"/>
      <c r="U1503" s="515"/>
      <c r="V1503" s="515"/>
      <c r="W1503" s="418"/>
      <c r="X1503" s="419"/>
      <c r="Y1503" s="421"/>
      <c r="Z1503" s="158" t="str">
        <f>IFERROR(VLOOKUP(Y1503,【参考】数式用!$A$3:$B$58, 2, FALSE), "")</f>
        <v/>
      </c>
      <c r="AA1503" s="159"/>
      <c r="AC1503" s="129" t="e">
        <f>VLOOKUP(Y1503,【参考】数式用!$A$3:$O$58,15,FALSE)</f>
        <v>#N/A</v>
      </c>
    </row>
    <row r="1504" spans="1:29" ht="33.950000000000003" customHeight="1">
      <c r="A1504" s="133"/>
      <c r="B1504" s="486">
        <f t="shared" si="22"/>
        <v>1460</v>
      </c>
      <c r="C1504" s="509"/>
      <c r="D1504" s="510"/>
      <c r="E1504" s="510"/>
      <c r="F1504" s="510"/>
      <c r="G1504" s="510"/>
      <c r="H1504" s="510"/>
      <c r="I1504" s="510"/>
      <c r="J1504" s="510"/>
      <c r="K1504" s="510"/>
      <c r="L1504" s="511"/>
      <c r="M1504" s="512"/>
      <c r="N1504" s="513"/>
      <c r="O1504" s="513"/>
      <c r="P1504" s="513"/>
      <c r="Q1504" s="514"/>
      <c r="R1504" s="515"/>
      <c r="S1504" s="515"/>
      <c r="T1504" s="515"/>
      <c r="U1504" s="515"/>
      <c r="V1504" s="515"/>
      <c r="W1504" s="418"/>
      <c r="X1504" s="419"/>
      <c r="Y1504" s="421"/>
      <c r="Z1504" s="158" t="str">
        <f>IFERROR(VLOOKUP(Y1504,【参考】数式用!$A$3:$B$58, 2, FALSE), "")</f>
        <v/>
      </c>
      <c r="AA1504" s="159"/>
      <c r="AC1504" s="129" t="e">
        <f>VLOOKUP(Y1504,【参考】数式用!$A$3:$O$58,15,FALSE)</f>
        <v>#N/A</v>
      </c>
    </row>
    <row r="1505" spans="1:29" ht="33.950000000000003" customHeight="1">
      <c r="A1505" s="133"/>
      <c r="B1505" s="486">
        <f t="shared" si="22"/>
        <v>1461</v>
      </c>
      <c r="C1505" s="509"/>
      <c r="D1505" s="510"/>
      <c r="E1505" s="510"/>
      <c r="F1505" s="510"/>
      <c r="G1505" s="510"/>
      <c r="H1505" s="510"/>
      <c r="I1505" s="510"/>
      <c r="J1505" s="510"/>
      <c r="K1505" s="510"/>
      <c r="L1505" s="511"/>
      <c r="M1505" s="512"/>
      <c r="N1505" s="513"/>
      <c r="O1505" s="513"/>
      <c r="P1505" s="513"/>
      <c r="Q1505" s="514"/>
      <c r="R1505" s="515"/>
      <c r="S1505" s="515"/>
      <c r="T1505" s="515"/>
      <c r="U1505" s="515"/>
      <c r="V1505" s="515"/>
      <c r="W1505" s="418"/>
      <c r="X1505" s="419"/>
      <c r="Y1505" s="421"/>
      <c r="Z1505" s="158" t="str">
        <f>IFERROR(VLOOKUP(Y1505,【参考】数式用!$A$3:$B$58, 2, FALSE), "")</f>
        <v/>
      </c>
      <c r="AA1505" s="159"/>
      <c r="AC1505" s="129" t="e">
        <f>VLOOKUP(Y1505,【参考】数式用!$A$3:$O$58,15,FALSE)</f>
        <v>#N/A</v>
      </c>
    </row>
    <row r="1506" spans="1:29" ht="33.950000000000003" customHeight="1">
      <c r="A1506" s="133"/>
      <c r="B1506" s="486">
        <f t="shared" si="22"/>
        <v>1462</v>
      </c>
      <c r="C1506" s="509"/>
      <c r="D1506" s="510"/>
      <c r="E1506" s="510"/>
      <c r="F1506" s="510"/>
      <c r="G1506" s="510"/>
      <c r="H1506" s="510"/>
      <c r="I1506" s="510"/>
      <c r="J1506" s="510"/>
      <c r="K1506" s="510"/>
      <c r="L1506" s="511"/>
      <c r="M1506" s="512"/>
      <c r="N1506" s="513"/>
      <c r="O1506" s="513"/>
      <c r="P1506" s="513"/>
      <c r="Q1506" s="514"/>
      <c r="R1506" s="515"/>
      <c r="S1506" s="515"/>
      <c r="T1506" s="515"/>
      <c r="U1506" s="515"/>
      <c r="V1506" s="515"/>
      <c r="W1506" s="418"/>
      <c r="X1506" s="419"/>
      <c r="Y1506" s="421"/>
      <c r="Z1506" s="158" t="str">
        <f>IFERROR(VLOOKUP(Y1506,【参考】数式用!$A$3:$B$58, 2, FALSE), "")</f>
        <v/>
      </c>
      <c r="AA1506" s="159"/>
      <c r="AC1506" s="129" t="e">
        <f>VLOOKUP(Y1506,【参考】数式用!$A$3:$O$58,15,FALSE)</f>
        <v>#N/A</v>
      </c>
    </row>
    <row r="1507" spans="1:29" ht="33.950000000000003" customHeight="1">
      <c r="A1507" s="133"/>
      <c r="B1507" s="486">
        <f t="shared" si="22"/>
        <v>1463</v>
      </c>
      <c r="C1507" s="509"/>
      <c r="D1507" s="510"/>
      <c r="E1507" s="510"/>
      <c r="F1507" s="510"/>
      <c r="G1507" s="510"/>
      <c r="H1507" s="510"/>
      <c r="I1507" s="510"/>
      <c r="J1507" s="510"/>
      <c r="K1507" s="510"/>
      <c r="L1507" s="511"/>
      <c r="M1507" s="512"/>
      <c r="N1507" s="513"/>
      <c r="O1507" s="513"/>
      <c r="P1507" s="513"/>
      <c r="Q1507" s="514"/>
      <c r="R1507" s="515"/>
      <c r="S1507" s="515"/>
      <c r="T1507" s="515"/>
      <c r="U1507" s="515"/>
      <c r="V1507" s="515"/>
      <c r="W1507" s="418"/>
      <c r="X1507" s="419"/>
      <c r="Y1507" s="421"/>
      <c r="Z1507" s="158" t="str">
        <f>IFERROR(VLOOKUP(Y1507,【参考】数式用!$A$3:$B$58, 2, FALSE), "")</f>
        <v/>
      </c>
      <c r="AA1507" s="159"/>
      <c r="AC1507" s="129" t="e">
        <f>VLOOKUP(Y1507,【参考】数式用!$A$3:$O$58,15,FALSE)</f>
        <v>#N/A</v>
      </c>
    </row>
    <row r="1508" spans="1:29" ht="33.950000000000003" customHeight="1">
      <c r="A1508" s="133"/>
      <c r="B1508" s="486">
        <f t="shared" si="22"/>
        <v>1464</v>
      </c>
      <c r="C1508" s="509"/>
      <c r="D1508" s="510"/>
      <c r="E1508" s="510"/>
      <c r="F1508" s="510"/>
      <c r="G1508" s="510"/>
      <c r="H1508" s="510"/>
      <c r="I1508" s="510"/>
      <c r="J1508" s="510"/>
      <c r="K1508" s="510"/>
      <c r="L1508" s="511"/>
      <c r="M1508" s="512"/>
      <c r="N1508" s="513"/>
      <c r="O1508" s="513"/>
      <c r="P1508" s="513"/>
      <c r="Q1508" s="514"/>
      <c r="R1508" s="515"/>
      <c r="S1508" s="515"/>
      <c r="T1508" s="515"/>
      <c r="U1508" s="515"/>
      <c r="V1508" s="515"/>
      <c r="W1508" s="418"/>
      <c r="X1508" s="419"/>
      <c r="Y1508" s="421"/>
      <c r="Z1508" s="158" t="str">
        <f>IFERROR(VLOOKUP(Y1508,【参考】数式用!$A$3:$B$58, 2, FALSE), "")</f>
        <v/>
      </c>
      <c r="AA1508" s="159"/>
      <c r="AC1508" s="129" t="e">
        <f>VLOOKUP(Y1508,【参考】数式用!$A$3:$O$58,15,FALSE)</f>
        <v>#N/A</v>
      </c>
    </row>
    <row r="1509" spans="1:29" ht="33.950000000000003" customHeight="1">
      <c r="A1509" s="133"/>
      <c r="B1509" s="486">
        <f t="shared" si="22"/>
        <v>1465</v>
      </c>
      <c r="C1509" s="509"/>
      <c r="D1509" s="510"/>
      <c r="E1509" s="510"/>
      <c r="F1509" s="510"/>
      <c r="G1509" s="510"/>
      <c r="H1509" s="510"/>
      <c r="I1509" s="510"/>
      <c r="J1509" s="510"/>
      <c r="K1509" s="510"/>
      <c r="L1509" s="511"/>
      <c r="M1509" s="512"/>
      <c r="N1509" s="513"/>
      <c r="O1509" s="513"/>
      <c r="P1509" s="513"/>
      <c r="Q1509" s="514"/>
      <c r="R1509" s="515"/>
      <c r="S1509" s="515"/>
      <c r="T1509" s="515"/>
      <c r="U1509" s="515"/>
      <c r="V1509" s="515"/>
      <c r="W1509" s="418"/>
      <c r="X1509" s="419"/>
      <c r="Y1509" s="421"/>
      <c r="Z1509" s="158" t="str">
        <f>IFERROR(VLOOKUP(Y1509,【参考】数式用!$A$3:$B$58, 2, FALSE), "")</f>
        <v/>
      </c>
      <c r="AA1509" s="159"/>
      <c r="AC1509" s="129" t="e">
        <f>VLOOKUP(Y1509,【参考】数式用!$A$3:$O$58,15,FALSE)</f>
        <v>#N/A</v>
      </c>
    </row>
    <row r="1510" spans="1:29" ht="33.950000000000003" customHeight="1">
      <c r="A1510" s="133"/>
      <c r="B1510" s="486">
        <f t="shared" si="22"/>
        <v>1466</v>
      </c>
      <c r="C1510" s="509"/>
      <c r="D1510" s="510"/>
      <c r="E1510" s="510"/>
      <c r="F1510" s="510"/>
      <c r="G1510" s="510"/>
      <c r="H1510" s="510"/>
      <c r="I1510" s="510"/>
      <c r="J1510" s="510"/>
      <c r="K1510" s="510"/>
      <c r="L1510" s="511"/>
      <c r="M1510" s="512"/>
      <c r="N1510" s="513"/>
      <c r="O1510" s="513"/>
      <c r="P1510" s="513"/>
      <c r="Q1510" s="514"/>
      <c r="R1510" s="515"/>
      <c r="S1510" s="515"/>
      <c r="T1510" s="515"/>
      <c r="U1510" s="515"/>
      <c r="V1510" s="515"/>
      <c r="W1510" s="418"/>
      <c r="X1510" s="419"/>
      <c r="Y1510" s="421"/>
      <c r="Z1510" s="158" t="str">
        <f>IFERROR(VLOOKUP(Y1510,【参考】数式用!$A$3:$B$58, 2, FALSE), "")</f>
        <v/>
      </c>
      <c r="AA1510" s="159"/>
      <c r="AC1510" s="129" t="e">
        <f>VLOOKUP(Y1510,【参考】数式用!$A$3:$O$58,15,FALSE)</f>
        <v>#N/A</v>
      </c>
    </row>
    <row r="1511" spans="1:29" ht="33.950000000000003" customHeight="1">
      <c r="A1511" s="133"/>
      <c r="B1511" s="486">
        <f t="shared" si="22"/>
        <v>1467</v>
      </c>
      <c r="C1511" s="509"/>
      <c r="D1511" s="510"/>
      <c r="E1511" s="510"/>
      <c r="F1511" s="510"/>
      <c r="G1511" s="510"/>
      <c r="H1511" s="510"/>
      <c r="I1511" s="510"/>
      <c r="J1511" s="510"/>
      <c r="K1511" s="510"/>
      <c r="L1511" s="511"/>
      <c r="M1511" s="512"/>
      <c r="N1511" s="513"/>
      <c r="O1511" s="513"/>
      <c r="P1511" s="513"/>
      <c r="Q1511" s="514"/>
      <c r="R1511" s="515"/>
      <c r="S1511" s="515"/>
      <c r="T1511" s="515"/>
      <c r="U1511" s="515"/>
      <c r="V1511" s="515"/>
      <c r="W1511" s="418"/>
      <c r="X1511" s="419"/>
      <c r="Y1511" s="421"/>
      <c r="Z1511" s="158" t="str">
        <f>IFERROR(VLOOKUP(Y1511,【参考】数式用!$A$3:$B$58, 2, FALSE), "")</f>
        <v/>
      </c>
      <c r="AA1511" s="159"/>
      <c r="AC1511" s="129" t="e">
        <f>VLOOKUP(Y1511,【参考】数式用!$A$3:$O$58,15,FALSE)</f>
        <v>#N/A</v>
      </c>
    </row>
    <row r="1512" spans="1:29" ht="33.950000000000003" customHeight="1">
      <c r="A1512" s="133"/>
      <c r="B1512" s="486">
        <f t="shared" si="22"/>
        <v>1468</v>
      </c>
      <c r="C1512" s="509"/>
      <c r="D1512" s="510"/>
      <c r="E1512" s="510"/>
      <c r="F1512" s="510"/>
      <c r="G1512" s="510"/>
      <c r="H1512" s="510"/>
      <c r="I1512" s="510"/>
      <c r="J1512" s="510"/>
      <c r="K1512" s="510"/>
      <c r="L1512" s="511"/>
      <c r="M1512" s="512"/>
      <c r="N1512" s="513"/>
      <c r="O1512" s="513"/>
      <c r="P1512" s="513"/>
      <c r="Q1512" s="514"/>
      <c r="R1512" s="515"/>
      <c r="S1512" s="515"/>
      <c r="T1512" s="515"/>
      <c r="U1512" s="515"/>
      <c r="V1512" s="515"/>
      <c r="W1512" s="418"/>
      <c r="X1512" s="419"/>
      <c r="Y1512" s="421"/>
      <c r="Z1512" s="158" t="str">
        <f>IFERROR(VLOOKUP(Y1512,【参考】数式用!$A$3:$B$58, 2, FALSE), "")</f>
        <v/>
      </c>
      <c r="AA1512" s="159"/>
      <c r="AC1512" s="129" t="e">
        <f>VLOOKUP(Y1512,【参考】数式用!$A$3:$O$58,15,FALSE)</f>
        <v>#N/A</v>
      </c>
    </row>
    <row r="1513" spans="1:29" ht="33.950000000000003" customHeight="1">
      <c r="A1513" s="133"/>
      <c r="B1513" s="486">
        <f t="shared" si="22"/>
        <v>1469</v>
      </c>
      <c r="C1513" s="509"/>
      <c r="D1513" s="510"/>
      <c r="E1513" s="510"/>
      <c r="F1513" s="510"/>
      <c r="G1513" s="510"/>
      <c r="H1513" s="510"/>
      <c r="I1513" s="510"/>
      <c r="J1513" s="510"/>
      <c r="K1513" s="510"/>
      <c r="L1513" s="511"/>
      <c r="M1513" s="512"/>
      <c r="N1513" s="513"/>
      <c r="O1513" s="513"/>
      <c r="P1513" s="513"/>
      <c r="Q1513" s="514"/>
      <c r="R1513" s="515"/>
      <c r="S1513" s="515"/>
      <c r="T1513" s="515"/>
      <c r="U1513" s="515"/>
      <c r="V1513" s="515"/>
      <c r="W1513" s="418"/>
      <c r="X1513" s="419"/>
      <c r="Y1513" s="421"/>
      <c r="Z1513" s="158" t="str">
        <f>IFERROR(VLOOKUP(Y1513,【参考】数式用!$A$3:$B$58, 2, FALSE), "")</f>
        <v/>
      </c>
      <c r="AA1513" s="159"/>
      <c r="AC1513" s="129" t="e">
        <f>VLOOKUP(Y1513,【参考】数式用!$A$3:$O$58,15,FALSE)</f>
        <v>#N/A</v>
      </c>
    </row>
    <row r="1514" spans="1:29" ht="33.950000000000003" customHeight="1">
      <c r="A1514" s="133"/>
      <c r="B1514" s="486">
        <f t="shared" si="22"/>
        <v>1470</v>
      </c>
      <c r="C1514" s="509"/>
      <c r="D1514" s="510"/>
      <c r="E1514" s="510"/>
      <c r="F1514" s="510"/>
      <c r="G1514" s="510"/>
      <c r="H1514" s="510"/>
      <c r="I1514" s="510"/>
      <c r="J1514" s="510"/>
      <c r="K1514" s="510"/>
      <c r="L1514" s="511"/>
      <c r="M1514" s="512"/>
      <c r="N1514" s="513"/>
      <c r="O1514" s="513"/>
      <c r="P1514" s="513"/>
      <c r="Q1514" s="514"/>
      <c r="R1514" s="515"/>
      <c r="S1514" s="515"/>
      <c r="T1514" s="515"/>
      <c r="U1514" s="515"/>
      <c r="V1514" s="515"/>
      <c r="W1514" s="418"/>
      <c r="X1514" s="419"/>
      <c r="Y1514" s="421"/>
      <c r="Z1514" s="158" t="str">
        <f>IFERROR(VLOOKUP(Y1514,【参考】数式用!$A$3:$B$58, 2, FALSE), "")</f>
        <v/>
      </c>
      <c r="AA1514" s="159"/>
      <c r="AC1514" s="129" t="e">
        <f>VLOOKUP(Y1514,【参考】数式用!$A$3:$O$58,15,FALSE)</f>
        <v>#N/A</v>
      </c>
    </row>
    <row r="1515" spans="1:29" ht="33.950000000000003" customHeight="1">
      <c r="A1515" s="133"/>
      <c r="B1515" s="486">
        <f t="shared" si="22"/>
        <v>1471</v>
      </c>
      <c r="C1515" s="509"/>
      <c r="D1515" s="510"/>
      <c r="E1515" s="510"/>
      <c r="F1515" s="510"/>
      <c r="G1515" s="510"/>
      <c r="H1515" s="510"/>
      <c r="I1515" s="510"/>
      <c r="J1515" s="510"/>
      <c r="K1515" s="510"/>
      <c r="L1515" s="511"/>
      <c r="M1515" s="512"/>
      <c r="N1515" s="513"/>
      <c r="O1515" s="513"/>
      <c r="P1515" s="513"/>
      <c r="Q1515" s="514"/>
      <c r="R1515" s="515"/>
      <c r="S1515" s="515"/>
      <c r="T1515" s="515"/>
      <c r="U1515" s="515"/>
      <c r="V1515" s="515"/>
      <c r="W1515" s="418"/>
      <c r="X1515" s="419"/>
      <c r="Y1515" s="421"/>
      <c r="Z1515" s="158" t="str">
        <f>IFERROR(VLOOKUP(Y1515,【参考】数式用!$A$3:$B$58, 2, FALSE), "")</f>
        <v/>
      </c>
      <c r="AA1515" s="159"/>
      <c r="AC1515" s="129" t="e">
        <f>VLOOKUP(Y1515,【参考】数式用!$A$3:$O$58,15,FALSE)</f>
        <v>#N/A</v>
      </c>
    </row>
    <row r="1516" spans="1:29" ht="33.950000000000003" customHeight="1">
      <c r="A1516" s="133"/>
      <c r="B1516" s="486">
        <f t="shared" si="22"/>
        <v>1472</v>
      </c>
      <c r="C1516" s="509"/>
      <c r="D1516" s="510"/>
      <c r="E1516" s="510"/>
      <c r="F1516" s="510"/>
      <c r="G1516" s="510"/>
      <c r="H1516" s="510"/>
      <c r="I1516" s="510"/>
      <c r="J1516" s="510"/>
      <c r="K1516" s="510"/>
      <c r="L1516" s="511"/>
      <c r="M1516" s="512"/>
      <c r="N1516" s="513"/>
      <c r="O1516" s="513"/>
      <c r="P1516" s="513"/>
      <c r="Q1516" s="514"/>
      <c r="R1516" s="515"/>
      <c r="S1516" s="515"/>
      <c r="T1516" s="515"/>
      <c r="U1516" s="515"/>
      <c r="V1516" s="515"/>
      <c r="W1516" s="418"/>
      <c r="X1516" s="419"/>
      <c r="Y1516" s="421"/>
      <c r="Z1516" s="158" t="str">
        <f>IFERROR(VLOOKUP(Y1516,【参考】数式用!$A$3:$B$58, 2, FALSE), "")</f>
        <v/>
      </c>
      <c r="AA1516" s="159"/>
      <c r="AC1516" s="129" t="e">
        <f>VLOOKUP(Y1516,【参考】数式用!$A$3:$O$58,15,FALSE)</f>
        <v>#N/A</v>
      </c>
    </row>
    <row r="1517" spans="1:29" ht="33.950000000000003" customHeight="1">
      <c r="A1517" s="133"/>
      <c r="B1517" s="486">
        <f t="shared" si="22"/>
        <v>1473</v>
      </c>
      <c r="C1517" s="509"/>
      <c r="D1517" s="510"/>
      <c r="E1517" s="510"/>
      <c r="F1517" s="510"/>
      <c r="G1517" s="510"/>
      <c r="H1517" s="510"/>
      <c r="I1517" s="510"/>
      <c r="J1517" s="510"/>
      <c r="K1517" s="510"/>
      <c r="L1517" s="511"/>
      <c r="M1517" s="512"/>
      <c r="N1517" s="513"/>
      <c r="O1517" s="513"/>
      <c r="P1517" s="513"/>
      <c r="Q1517" s="514"/>
      <c r="R1517" s="515"/>
      <c r="S1517" s="515"/>
      <c r="T1517" s="515"/>
      <c r="U1517" s="515"/>
      <c r="V1517" s="515"/>
      <c r="W1517" s="418"/>
      <c r="X1517" s="419"/>
      <c r="Y1517" s="421"/>
      <c r="Z1517" s="158" t="str">
        <f>IFERROR(VLOOKUP(Y1517,【参考】数式用!$A$3:$B$58, 2, FALSE), "")</f>
        <v/>
      </c>
      <c r="AA1517" s="159"/>
      <c r="AC1517" s="129" t="e">
        <f>VLOOKUP(Y1517,【参考】数式用!$A$3:$O$58,15,FALSE)</f>
        <v>#N/A</v>
      </c>
    </row>
    <row r="1518" spans="1:29" ht="33.950000000000003" customHeight="1">
      <c r="A1518" s="133"/>
      <c r="B1518" s="486">
        <f t="shared" si="22"/>
        <v>1474</v>
      </c>
      <c r="C1518" s="509"/>
      <c r="D1518" s="510"/>
      <c r="E1518" s="510"/>
      <c r="F1518" s="510"/>
      <c r="G1518" s="510"/>
      <c r="H1518" s="510"/>
      <c r="I1518" s="510"/>
      <c r="J1518" s="510"/>
      <c r="K1518" s="510"/>
      <c r="L1518" s="511"/>
      <c r="M1518" s="512"/>
      <c r="N1518" s="513"/>
      <c r="O1518" s="513"/>
      <c r="P1518" s="513"/>
      <c r="Q1518" s="514"/>
      <c r="R1518" s="515"/>
      <c r="S1518" s="515"/>
      <c r="T1518" s="515"/>
      <c r="U1518" s="515"/>
      <c r="V1518" s="515"/>
      <c r="W1518" s="418"/>
      <c r="X1518" s="419"/>
      <c r="Y1518" s="421"/>
      <c r="Z1518" s="158" t="str">
        <f>IFERROR(VLOOKUP(Y1518,【参考】数式用!$A$3:$B$58, 2, FALSE), "")</f>
        <v/>
      </c>
      <c r="AA1518" s="159"/>
      <c r="AC1518" s="129" t="e">
        <f>VLOOKUP(Y1518,【参考】数式用!$A$3:$O$58,15,FALSE)</f>
        <v>#N/A</v>
      </c>
    </row>
    <row r="1519" spans="1:29" ht="33.950000000000003" customHeight="1">
      <c r="A1519" s="133"/>
      <c r="B1519" s="486">
        <f t="shared" ref="B1519:B1582" si="23">B1518+1</f>
        <v>1475</v>
      </c>
      <c r="C1519" s="509"/>
      <c r="D1519" s="510"/>
      <c r="E1519" s="510"/>
      <c r="F1519" s="510"/>
      <c r="G1519" s="510"/>
      <c r="H1519" s="510"/>
      <c r="I1519" s="510"/>
      <c r="J1519" s="510"/>
      <c r="K1519" s="510"/>
      <c r="L1519" s="511"/>
      <c r="M1519" s="512"/>
      <c r="N1519" s="513"/>
      <c r="O1519" s="513"/>
      <c r="P1519" s="513"/>
      <c r="Q1519" s="514"/>
      <c r="R1519" s="515"/>
      <c r="S1519" s="515"/>
      <c r="T1519" s="515"/>
      <c r="U1519" s="515"/>
      <c r="V1519" s="515"/>
      <c r="W1519" s="418"/>
      <c r="X1519" s="419"/>
      <c r="Y1519" s="421"/>
      <c r="Z1519" s="158" t="str">
        <f>IFERROR(VLOOKUP(Y1519,【参考】数式用!$A$3:$B$58, 2, FALSE), "")</f>
        <v/>
      </c>
      <c r="AA1519" s="159"/>
      <c r="AC1519" s="129" t="e">
        <f>VLOOKUP(Y1519,【参考】数式用!$A$3:$O$58,15,FALSE)</f>
        <v>#N/A</v>
      </c>
    </row>
    <row r="1520" spans="1:29" ht="33.950000000000003" customHeight="1">
      <c r="A1520" s="133"/>
      <c r="B1520" s="486">
        <f t="shared" si="23"/>
        <v>1476</v>
      </c>
      <c r="C1520" s="509"/>
      <c r="D1520" s="510"/>
      <c r="E1520" s="510"/>
      <c r="F1520" s="510"/>
      <c r="G1520" s="510"/>
      <c r="H1520" s="510"/>
      <c r="I1520" s="510"/>
      <c r="J1520" s="510"/>
      <c r="K1520" s="510"/>
      <c r="L1520" s="511"/>
      <c r="M1520" s="512"/>
      <c r="N1520" s="513"/>
      <c r="O1520" s="513"/>
      <c r="P1520" s="513"/>
      <c r="Q1520" s="514"/>
      <c r="R1520" s="515"/>
      <c r="S1520" s="515"/>
      <c r="T1520" s="515"/>
      <c r="U1520" s="515"/>
      <c r="V1520" s="515"/>
      <c r="W1520" s="418"/>
      <c r="X1520" s="419"/>
      <c r="Y1520" s="421"/>
      <c r="Z1520" s="158" t="str">
        <f>IFERROR(VLOOKUP(Y1520,【参考】数式用!$A$3:$B$58, 2, FALSE), "")</f>
        <v/>
      </c>
      <c r="AA1520" s="159"/>
      <c r="AC1520" s="129" t="e">
        <f>VLOOKUP(Y1520,【参考】数式用!$A$3:$O$58,15,FALSE)</f>
        <v>#N/A</v>
      </c>
    </row>
    <row r="1521" spans="1:29" ht="33.950000000000003" customHeight="1">
      <c r="A1521" s="133"/>
      <c r="B1521" s="486">
        <f t="shared" si="23"/>
        <v>1477</v>
      </c>
      <c r="C1521" s="509"/>
      <c r="D1521" s="510"/>
      <c r="E1521" s="510"/>
      <c r="F1521" s="510"/>
      <c r="G1521" s="510"/>
      <c r="H1521" s="510"/>
      <c r="I1521" s="510"/>
      <c r="J1521" s="510"/>
      <c r="K1521" s="510"/>
      <c r="L1521" s="511"/>
      <c r="M1521" s="512"/>
      <c r="N1521" s="513"/>
      <c r="O1521" s="513"/>
      <c r="P1521" s="513"/>
      <c r="Q1521" s="514"/>
      <c r="R1521" s="515"/>
      <c r="S1521" s="515"/>
      <c r="T1521" s="515"/>
      <c r="U1521" s="515"/>
      <c r="V1521" s="515"/>
      <c r="W1521" s="418"/>
      <c r="X1521" s="419"/>
      <c r="Y1521" s="421"/>
      <c r="Z1521" s="158" t="str">
        <f>IFERROR(VLOOKUP(Y1521,【参考】数式用!$A$3:$B$58, 2, FALSE), "")</f>
        <v/>
      </c>
      <c r="AA1521" s="159"/>
      <c r="AC1521" s="129" t="e">
        <f>VLOOKUP(Y1521,【参考】数式用!$A$3:$O$58,15,FALSE)</f>
        <v>#N/A</v>
      </c>
    </row>
    <row r="1522" spans="1:29" ht="33.950000000000003" customHeight="1">
      <c r="A1522" s="133"/>
      <c r="B1522" s="486">
        <f t="shared" si="23"/>
        <v>1478</v>
      </c>
      <c r="C1522" s="509"/>
      <c r="D1522" s="510"/>
      <c r="E1522" s="510"/>
      <c r="F1522" s="510"/>
      <c r="G1522" s="510"/>
      <c r="H1522" s="510"/>
      <c r="I1522" s="510"/>
      <c r="J1522" s="510"/>
      <c r="K1522" s="510"/>
      <c r="L1522" s="511"/>
      <c r="M1522" s="512"/>
      <c r="N1522" s="513"/>
      <c r="O1522" s="513"/>
      <c r="P1522" s="513"/>
      <c r="Q1522" s="514"/>
      <c r="R1522" s="515"/>
      <c r="S1522" s="515"/>
      <c r="T1522" s="515"/>
      <c r="U1522" s="515"/>
      <c r="V1522" s="515"/>
      <c r="W1522" s="418"/>
      <c r="X1522" s="419"/>
      <c r="Y1522" s="421"/>
      <c r="Z1522" s="158" t="str">
        <f>IFERROR(VLOOKUP(Y1522,【参考】数式用!$A$3:$B$58, 2, FALSE), "")</f>
        <v/>
      </c>
      <c r="AA1522" s="159"/>
      <c r="AC1522" s="129" t="e">
        <f>VLOOKUP(Y1522,【参考】数式用!$A$3:$O$58,15,FALSE)</f>
        <v>#N/A</v>
      </c>
    </row>
    <row r="1523" spans="1:29" ht="33.950000000000003" customHeight="1">
      <c r="A1523" s="133"/>
      <c r="B1523" s="486">
        <f t="shared" si="23"/>
        <v>1479</v>
      </c>
      <c r="C1523" s="509"/>
      <c r="D1523" s="510"/>
      <c r="E1523" s="510"/>
      <c r="F1523" s="510"/>
      <c r="G1523" s="510"/>
      <c r="H1523" s="510"/>
      <c r="I1523" s="510"/>
      <c r="J1523" s="510"/>
      <c r="K1523" s="510"/>
      <c r="L1523" s="511"/>
      <c r="M1523" s="512"/>
      <c r="N1523" s="513"/>
      <c r="O1523" s="513"/>
      <c r="P1523" s="513"/>
      <c r="Q1523" s="514"/>
      <c r="R1523" s="515"/>
      <c r="S1523" s="515"/>
      <c r="T1523" s="515"/>
      <c r="U1523" s="515"/>
      <c r="V1523" s="515"/>
      <c r="W1523" s="418"/>
      <c r="X1523" s="419"/>
      <c r="Y1523" s="421"/>
      <c r="Z1523" s="158" t="str">
        <f>IFERROR(VLOOKUP(Y1523,【参考】数式用!$A$3:$B$58, 2, FALSE), "")</f>
        <v/>
      </c>
      <c r="AA1523" s="159"/>
      <c r="AC1523" s="129" t="e">
        <f>VLOOKUP(Y1523,【参考】数式用!$A$3:$O$58,15,FALSE)</f>
        <v>#N/A</v>
      </c>
    </row>
    <row r="1524" spans="1:29" ht="33.950000000000003" customHeight="1">
      <c r="A1524" s="133"/>
      <c r="B1524" s="486">
        <f t="shared" si="23"/>
        <v>1480</v>
      </c>
      <c r="C1524" s="509"/>
      <c r="D1524" s="510"/>
      <c r="E1524" s="510"/>
      <c r="F1524" s="510"/>
      <c r="G1524" s="510"/>
      <c r="H1524" s="510"/>
      <c r="I1524" s="510"/>
      <c r="J1524" s="510"/>
      <c r="K1524" s="510"/>
      <c r="L1524" s="511"/>
      <c r="M1524" s="512"/>
      <c r="N1524" s="513"/>
      <c r="O1524" s="513"/>
      <c r="P1524" s="513"/>
      <c r="Q1524" s="514"/>
      <c r="R1524" s="515"/>
      <c r="S1524" s="515"/>
      <c r="T1524" s="515"/>
      <c r="U1524" s="515"/>
      <c r="V1524" s="515"/>
      <c r="W1524" s="418"/>
      <c r="X1524" s="419"/>
      <c r="Y1524" s="421"/>
      <c r="Z1524" s="158" t="str">
        <f>IFERROR(VLOOKUP(Y1524,【参考】数式用!$A$3:$B$58, 2, FALSE), "")</f>
        <v/>
      </c>
      <c r="AA1524" s="159"/>
      <c r="AC1524" s="129" t="e">
        <f>VLOOKUP(Y1524,【参考】数式用!$A$3:$O$58,15,FALSE)</f>
        <v>#N/A</v>
      </c>
    </row>
    <row r="1525" spans="1:29" ht="33.950000000000003" customHeight="1">
      <c r="A1525" s="133"/>
      <c r="B1525" s="486">
        <f t="shared" si="23"/>
        <v>1481</v>
      </c>
      <c r="C1525" s="509"/>
      <c r="D1525" s="510"/>
      <c r="E1525" s="510"/>
      <c r="F1525" s="510"/>
      <c r="G1525" s="510"/>
      <c r="H1525" s="510"/>
      <c r="I1525" s="510"/>
      <c r="J1525" s="510"/>
      <c r="K1525" s="510"/>
      <c r="L1525" s="511"/>
      <c r="M1525" s="512"/>
      <c r="N1525" s="513"/>
      <c r="O1525" s="513"/>
      <c r="P1525" s="513"/>
      <c r="Q1525" s="514"/>
      <c r="R1525" s="515"/>
      <c r="S1525" s="515"/>
      <c r="T1525" s="515"/>
      <c r="U1525" s="515"/>
      <c r="V1525" s="515"/>
      <c r="W1525" s="418"/>
      <c r="X1525" s="419"/>
      <c r="Y1525" s="421"/>
      <c r="Z1525" s="158" t="str">
        <f>IFERROR(VLOOKUP(Y1525,【参考】数式用!$A$3:$B$58, 2, FALSE), "")</f>
        <v/>
      </c>
      <c r="AA1525" s="159"/>
      <c r="AC1525" s="129" t="e">
        <f>VLOOKUP(Y1525,【参考】数式用!$A$3:$O$58,15,FALSE)</f>
        <v>#N/A</v>
      </c>
    </row>
    <row r="1526" spans="1:29" ht="33.950000000000003" customHeight="1">
      <c r="A1526" s="133"/>
      <c r="B1526" s="486">
        <f t="shared" si="23"/>
        <v>1482</v>
      </c>
      <c r="C1526" s="509"/>
      <c r="D1526" s="510"/>
      <c r="E1526" s="510"/>
      <c r="F1526" s="510"/>
      <c r="G1526" s="510"/>
      <c r="H1526" s="510"/>
      <c r="I1526" s="510"/>
      <c r="J1526" s="510"/>
      <c r="K1526" s="510"/>
      <c r="L1526" s="511"/>
      <c r="M1526" s="512"/>
      <c r="N1526" s="513"/>
      <c r="O1526" s="513"/>
      <c r="P1526" s="513"/>
      <c r="Q1526" s="514"/>
      <c r="R1526" s="515"/>
      <c r="S1526" s="515"/>
      <c r="T1526" s="515"/>
      <c r="U1526" s="515"/>
      <c r="V1526" s="515"/>
      <c r="W1526" s="418"/>
      <c r="X1526" s="419"/>
      <c r="Y1526" s="421"/>
      <c r="Z1526" s="158" t="str">
        <f>IFERROR(VLOOKUP(Y1526,【参考】数式用!$A$3:$B$58, 2, FALSE), "")</f>
        <v/>
      </c>
      <c r="AA1526" s="159"/>
      <c r="AC1526" s="129" t="e">
        <f>VLOOKUP(Y1526,【参考】数式用!$A$3:$O$58,15,FALSE)</f>
        <v>#N/A</v>
      </c>
    </row>
    <row r="1527" spans="1:29" ht="33.950000000000003" customHeight="1">
      <c r="A1527" s="133"/>
      <c r="B1527" s="486">
        <f t="shared" si="23"/>
        <v>1483</v>
      </c>
      <c r="C1527" s="509"/>
      <c r="D1527" s="510"/>
      <c r="E1527" s="510"/>
      <c r="F1527" s="510"/>
      <c r="G1527" s="510"/>
      <c r="H1527" s="510"/>
      <c r="I1527" s="510"/>
      <c r="J1527" s="510"/>
      <c r="K1527" s="510"/>
      <c r="L1527" s="511"/>
      <c r="M1527" s="512"/>
      <c r="N1527" s="513"/>
      <c r="O1527" s="513"/>
      <c r="P1527" s="513"/>
      <c r="Q1527" s="514"/>
      <c r="R1527" s="515"/>
      <c r="S1527" s="515"/>
      <c r="T1527" s="515"/>
      <c r="U1527" s="515"/>
      <c r="V1527" s="515"/>
      <c r="W1527" s="418"/>
      <c r="X1527" s="419"/>
      <c r="Y1527" s="421"/>
      <c r="Z1527" s="158" t="str">
        <f>IFERROR(VLOOKUP(Y1527,【参考】数式用!$A$3:$B$58, 2, FALSE), "")</f>
        <v/>
      </c>
      <c r="AA1527" s="159"/>
      <c r="AC1527" s="129" t="e">
        <f>VLOOKUP(Y1527,【参考】数式用!$A$3:$O$58,15,FALSE)</f>
        <v>#N/A</v>
      </c>
    </row>
    <row r="1528" spans="1:29" ht="33.950000000000003" customHeight="1">
      <c r="A1528" s="133"/>
      <c r="B1528" s="486">
        <f t="shared" si="23"/>
        <v>1484</v>
      </c>
      <c r="C1528" s="509"/>
      <c r="D1528" s="510"/>
      <c r="E1528" s="510"/>
      <c r="F1528" s="510"/>
      <c r="G1528" s="510"/>
      <c r="H1528" s="510"/>
      <c r="I1528" s="510"/>
      <c r="J1528" s="510"/>
      <c r="K1528" s="510"/>
      <c r="L1528" s="511"/>
      <c r="M1528" s="512"/>
      <c r="N1528" s="513"/>
      <c r="O1528" s="513"/>
      <c r="P1528" s="513"/>
      <c r="Q1528" s="514"/>
      <c r="R1528" s="515"/>
      <c r="S1528" s="515"/>
      <c r="T1528" s="515"/>
      <c r="U1528" s="515"/>
      <c r="V1528" s="515"/>
      <c r="W1528" s="418"/>
      <c r="X1528" s="419"/>
      <c r="Y1528" s="421"/>
      <c r="Z1528" s="158" t="str">
        <f>IFERROR(VLOOKUP(Y1528,【参考】数式用!$A$3:$B$58, 2, FALSE), "")</f>
        <v/>
      </c>
      <c r="AA1528" s="159"/>
      <c r="AC1528" s="129" t="e">
        <f>VLOOKUP(Y1528,【参考】数式用!$A$3:$O$58,15,FALSE)</f>
        <v>#N/A</v>
      </c>
    </row>
    <row r="1529" spans="1:29" ht="33.950000000000003" customHeight="1">
      <c r="A1529" s="133"/>
      <c r="B1529" s="486">
        <f t="shared" si="23"/>
        <v>1485</v>
      </c>
      <c r="C1529" s="509"/>
      <c r="D1529" s="510"/>
      <c r="E1529" s="510"/>
      <c r="F1529" s="510"/>
      <c r="G1529" s="510"/>
      <c r="H1529" s="510"/>
      <c r="I1529" s="510"/>
      <c r="J1529" s="510"/>
      <c r="K1529" s="510"/>
      <c r="L1529" s="511"/>
      <c r="M1529" s="512"/>
      <c r="N1529" s="513"/>
      <c r="O1529" s="513"/>
      <c r="P1529" s="513"/>
      <c r="Q1529" s="514"/>
      <c r="R1529" s="515"/>
      <c r="S1529" s="515"/>
      <c r="T1529" s="515"/>
      <c r="U1529" s="515"/>
      <c r="V1529" s="515"/>
      <c r="W1529" s="418"/>
      <c r="X1529" s="419"/>
      <c r="Y1529" s="421"/>
      <c r="Z1529" s="158" t="str">
        <f>IFERROR(VLOOKUP(Y1529,【参考】数式用!$A$3:$B$58, 2, FALSE), "")</f>
        <v/>
      </c>
      <c r="AA1529" s="159"/>
      <c r="AC1529" s="129" t="e">
        <f>VLOOKUP(Y1529,【参考】数式用!$A$3:$O$58,15,FALSE)</f>
        <v>#N/A</v>
      </c>
    </row>
    <row r="1530" spans="1:29" ht="33.950000000000003" customHeight="1">
      <c r="A1530" s="133"/>
      <c r="B1530" s="486">
        <f t="shared" si="23"/>
        <v>1486</v>
      </c>
      <c r="C1530" s="509"/>
      <c r="D1530" s="510"/>
      <c r="E1530" s="510"/>
      <c r="F1530" s="510"/>
      <c r="G1530" s="510"/>
      <c r="H1530" s="510"/>
      <c r="I1530" s="510"/>
      <c r="J1530" s="510"/>
      <c r="K1530" s="510"/>
      <c r="L1530" s="511"/>
      <c r="M1530" s="512"/>
      <c r="N1530" s="513"/>
      <c r="O1530" s="513"/>
      <c r="P1530" s="513"/>
      <c r="Q1530" s="514"/>
      <c r="R1530" s="515"/>
      <c r="S1530" s="515"/>
      <c r="T1530" s="515"/>
      <c r="U1530" s="515"/>
      <c r="V1530" s="515"/>
      <c r="W1530" s="418"/>
      <c r="X1530" s="419"/>
      <c r="Y1530" s="421"/>
      <c r="Z1530" s="158" t="str">
        <f>IFERROR(VLOOKUP(Y1530,【参考】数式用!$A$3:$B$58, 2, FALSE), "")</f>
        <v/>
      </c>
      <c r="AA1530" s="159"/>
      <c r="AC1530" s="129" t="e">
        <f>VLOOKUP(Y1530,【参考】数式用!$A$3:$O$58,15,FALSE)</f>
        <v>#N/A</v>
      </c>
    </row>
    <row r="1531" spans="1:29" ht="33.950000000000003" customHeight="1">
      <c r="A1531" s="133"/>
      <c r="B1531" s="486">
        <f t="shared" si="23"/>
        <v>1487</v>
      </c>
      <c r="C1531" s="509"/>
      <c r="D1531" s="510"/>
      <c r="E1531" s="510"/>
      <c r="F1531" s="510"/>
      <c r="G1531" s="510"/>
      <c r="H1531" s="510"/>
      <c r="I1531" s="510"/>
      <c r="J1531" s="510"/>
      <c r="K1531" s="510"/>
      <c r="L1531" s="511"/>
      <c r="M1531" s="512"/>
      <c r="N1531" s="513"/>
      <c r="O1531" s="513"/>
      <c r="P1531" s="513"/>
      <c r="Q1531" s="514"/>
      <c r="R1531" s="515"/>
      <c r="S1531" s="515"/>
      <c r="T1531" s="515"/>
      <c r="U1531" s="515"/>
      <c r="V1531" s="515"/>
      <c r="W1531" s="418"/>
      <c r="X1531" s="419"/>
      <c r="Y1531" s="421"/>
      <c r="Z1531" s="158" t="str">
        <f>IFERROR(VLOOKUP(Y1531,【参考】数式用!$A$3:$B$58, 2, FALSE), "")</f>
        <v/>
      </c>
      <c r="AA1531" s="159"/>
      <c r="AC1531" s="129" t="e">
        <f>VLOOKUP(Y1531,【参考】数式用!$A$3:$O$58,15,FALSE)</f>
        <v>#N/A</v>
      </c>
    </row>
    <row r="1532" spans="1:29" ht="33.950000000000003" customHeight="1">
      <c r="A1532" s="133"/>
      <c r="B1532" s="486">
        <f t="shared" si="23"/>
        <v>1488</v>
      </c>
      <c r="C1532" s="509"/>
      <c r="D1532" s="510"/>
      <c r="E1532" s="510"/>
      <c r="F1532" s="510"/>
      <c r="G1532" s="510"/>
      <c r="H1532" s="510"/>
      <c r="I1532" s="510"/>
      <c r="J1532" s="510"/>
      <c r="K1532" s="510"/>
      <c r="L1532" s="511"/>
      <c r="M1532" s="512"/>
      <c r="N1532" s="513"/>
      <c r="O1532" s="513"/>
      <c r="P1532" s="513"/>
      <c r="Q1532" s="514"/>
      <c r="R1532" s="515"/>
      <c r="S1532" s="515"/>
      <c r="T1532" s="515"/>
      <c r="U1532" s="515"/>
      <c r="V1532" s="515"/>
      <c r="W1532" s="418"/>
      <c r="X1532" s="419"/>
      <c r="Y1532" s="421"/>
      <c r="Z1532" s="158" t="str">
        <f>IFERROR(VLOOKUP(Y1532,【参考】数式用!$A$3:$B$58, 2, FALSE), "")</f>
        <v/>
      </c>
      <c r="AA1532" s="159"/>
      <c r="AC1532" s="129" t="e">
        <f>VLOOKUP(Y1532,【参考】数式用!$A$3:$O$58,15,FALSE)</f>
        <v>#N/A</v>
      </c>
    </row>
    <row r="1533" spans="1:29" ht="33.950000000000003" customHeight="1">
      <c r="A1533" s="133"/>
      <c r="B1533" s="486">
        <f t="shared" si="23"/>
        <v>1489</v>
      </c>
      <c r="C1533" s="509"/>
      <c r="D1533" s="510"/>
      <c r="E1533" s="510"/>
      <c r="F1533" s="510"/>
      <c r="G1533" s="510"/>
      <c r="H1533" s="510"/>
      <c r="I1533" s="510"/>
      <c r="J1533" s="510"/>
      <c r="K1533" s="510"/>
      <c r="L1533" s="511"/>
      <c r="M1533" s="512"/>
      <c r="N1533" s="513"/>
      <c r="O1533" s="513"/>
      <c r="P1533" s="513"/>
      <c r="Q1533" s="514"/>
      <c r="R1533" s="515"/>
      <c r="S1533" s="515"/>
      <c r="T1533" s="515"/>
      <c r="U1533" s="515"/>
      <c r="V1533" s="515"/>
      <c r="W1533" s="418"/>
      <c r="X1533" s="419"/>
      <c r="Y1533" s="421"/>
      <c r="Z1533" s="158" t="str">
        <f>IFERROR(VLOOKUP(Y1533,【参考】数式用!$A$3:$B$58, 2, FALSE), "")</f>
        <v/>
      </c>
      <c r="AA1533" s="159"/>
      <c r="AC1533" s="129" t="e">
        <f>VLOOKUP(Y1533,【参考】数式用!$A$3:$O$58,15,FALSE)</f>
        <v>#N/A</v>
      </c>
    </row>
    <row r="1534" spans="1:29" ht="33.950000000000003" customHeight="1">
      <c r="A1534" s="133"/>
      <c r="B1534" s="486">
        <f t="shared" si="23"/>
        <v>1490</v>
      </c>
      <c r="C1534" s="509"/>
      <c r="D1534" s="510"/>
      <c r="E1534" s="510"/>
      <c r="F1534" s="510"/>
      <c r="G1534" s="510"/>
      <c r="H1534" s="510"/>
      <c r="I1534" s="510"/>
      <c r="J1534" s="510"/>
      <c r="K1534" s="510"/>
      <c r="L1534" s="511"/>
      <c r="M1534" s="512"/>
      <c r="N1534" s="513"/>
      <c r="O1534" s="513"/>
      <c r="P1534" s="513"/>
      <c r="Q1534" s="514"/>
      <c r="R1534" s="515"/>
      <c r="S1534" s="515"/>
      <c r="T1534" s="515"/>
      <c r="U1534" s="515"/>
      <c r="V1534" s="515"/>
      <c r="W1534" s="418"/>
      <c r="X1534" s="419"/>
      <c r="Y1534" s="421"/>
      <c r="Z1534" s="158" t="str">
        <f>IFERROR(VLOOKUP(Y1534,【参考】数式用!$A$3:$B$58, 2, FALSE), "")</f>
        <v/>
      </c>
      <c r="AA1534" s="159"/>
      <c r="AC1534" s="129" t="e">
        <f>VLOOKUP(Y1534,【参考】数式用!$A$3:$O$58,15,FALSE)</f>
        <v>#N/A</v>
      </c>
    </row>
    <row r="1535" spans="1:29" ht="33.950000000000003" customHeight="1">
      <c r="A1535" s="133"/>
      <c r="B1535" s="486">
        <f t="shared" si="23"/>
        <v>1491</v>
      </c>
      <c r="C1535" s="509"/>
      <c r="D1535" s="510"/>
      <c r="E1535" s="510"/>
      <c r="F1535" s="510"/>
      <c r="G1535" s="510"/>
      <c r="H1535" s="510"/>
      <c r="I1535" s="510"/>
      <c r="J1535" s="510"/>
      <c r="K1535" s="510"/>
      <c r="L1535" s="511"/>
      <c r="M1535" s="512"/>
      <c r="N1535" s="513"/>
      <c r="O1535" s="513"/>
      <c r="P1535" s="513"/>
      <c r="Q1535" s="514"/>
      <c r="R1535" s="515"/>
      <c r="S1535" s="515"/>
      <c r="T1535" s="515"/>
      <c r="U1535" s="515"/>
      <c r="V1535" s="515"/>
      <c r="W1535" s="418"/>
      <c r="X1535" s="419"/>
      <c r="Y1535" s="421"/>
      <c r="Z1535" s="158" t="str">
        <f>IFERROR(VLOOKUP(Y1535,【参考】数式用!$A$3:$B$58, 2, FALSE), "")</f>
        <v/>
      </c>
      <c r="AA1535" s="159"/>
      <c r="AC1535" s="129" t="e">
        <f>VLOOKUP(Y1535,【参考】数式用!$A$3:$O$58,15,FALSE)</f>
        <v>#N/A</v>
      </c>
    </row>
    <row r="1536" spans="1:29" ht="33.950000000000003" customHeight="1">
      <c r="A1536" s="133"/>
      <c r="B1536" s="486">
        <f t="shared" si="23"/>
        <v>1492</v>
      </c>
      <c r="C1536" s="509"/>
      <c r="D1536" s="510"/>
      <c r="E1536" s="510"/>
      <c r="F1536" s="510"/>
      <c r="G1536" s="510"/>
      <c r="H1536" s="510"/>
      <c r="I1536" s="510"/>
      <c r="J1536" s="510"/>
      <c r="K1536" s="510"/>
      <c r="L1536" s="511"/>
      <c r="M1536" s="512"/>
      <c r="N1536" s="513"/>
      <c r="O1536" s="513"/>
      <c r="P1536" s="513"/>
      <c r="Q1536" s="514"/>
      <c r="R1536" s="515"/>
      <c r="S1536" s="515"/>
      <c r="T1536" s="515"/>
      <c r="U1536" s="515"/>
      <c r="V1536" s="515"/>
      <c r="W1536" s="418"/>
      <c r="X1536" s="419"/>
      <c r="Y1536" s="421"/>
      <c r="Z1536" s="158" t="str">
        <f>IFERROR(VLOOKUP(Y1536,【参考】数式用!$A$3:$B$58, 2, FALSE), "")</f>
        <v/>
      </c>
      <c r="AA1536" s="159"/>
      <c r="AC1536" s="129" t="e">
        <f>VLOOKUP(Y1536,【参考】数式用!$A$3:$O$58,15,FALSE)</f>
        <v>#N/A</v>
      </c>
    </row>
    <row r="1537" spans="1:29" ht="33.950000000000003" customHeight="1">
      <c r="A1537" s="133"/>
      <c r="B1537" s="486">
        <f t="shared" si="23"/>
        <v>1493</v>
      </c>
      <c r="C1537" s="509"/>
      <c r="D1537" s="510"/>
      <c r="E1537" s="510"/>
      <c r="F1537" s="510"/>
      <c r="G1537" s="510"/>
      <c r="H1537" s="510"/>
      <c r="I1537" s="510"/>
      <c r="J1537" s="510"/>
      <c r="K1537" s="510"/>
      <c r="L1537" s="511"/>
      <c r="M1537" s="512"/>
      <c r="N1537" s="513"/>
      <c r="O1537" s="513"/>
      <c r="P1537" s="513"/>
      <c r="Q1537" s="514"/>
      <c r="R1537" s="515"/>
      <c r="S1537" s="515"/>
      <c r="T1537" s="515"/>
      <c r="U1537" s="515"/>
      <c r="V1537" s="515"/>
      <c r="W1537" s="418"/>
      <c r="X1537" s="419"/>
      <c r="Y1537" s="421"/>
      <c r="Z1537" s="158" t="str">
        <f>IFERROR(VLOOKUP(Y1537,【参考】数式用!$A$3:$B$58, 2, FALSE), "")</f>
        <v/>
      </c>
      <c r="AA1537" s="159"/>
      <c r="AC1537" s="129" t="e">
        <f>VLOOKUP(Y1537,【参考】数式用!$A$3:$O$58,15,FALSE)</f>
        <v>#N/A</v>
      </c>
    </row>
    <row r="1538" spans="1:29" ht="33.950000000000003" customHeight="1">
      <c r="A1538" s="133"/>
      <c r="B1538" s="486">
        <f t="shared" si="23"/>
        <v>1494</v>
      </c>
      <c r="C1538" s="509"/>
      <c r="D1538" s="510"/>
      <c r="E1538" s="510"/>
      <c r="F1538" s="510"/>
      <c r="G1538" s="510"/>
      <c r="H1538" s="510"/>
      <c r="I1538" s="510"/>
      <c r="J1538" s="510"/>
      <c r="K1538" s="510"/>
      <c r="L1538" s="511"/>
      <c r="M1538" s="512"/>
      <c r="N1538" s="513"/>
      <c r="O1538" s="513"/>
      <c r="P1538" s="513"/>
      <c r="Q1538" s="514"/>
      <c r="R1538" s="515"/>
      <c r="S1538" s="515"/>
      <c r="T1538" s="515"/>
      <c r="U1538" s="515"/>
      <c r="V1538" s="515"/>
      <c r="W1538" s="418"/>
      <c r="X1538" s="419"/>
      <c r="Y1538" s="421"/>
      <c r="Z1538" s="158" t="str">
        <f>IFERROR(VLOOKUP(Y1538,【参考】数式用!$A$3:$B$58, 2, FALSE), "")</f>
        <v/>
      </c>
      <c r="AA1538" s="159"/>
      <c r="AC1538" s="129" t="e">
        <f>VLOOKUP(Y1538,【参考】数式用!$A$3:$O$58,15,FALSE)</f>
        <v>#N/A</v>
      </c>
    </row>
    <row r="1539" spans="1:29" ht="33.950000000000003" customHeight="1">
      <c r="A1539" s="133"/>
      <c r="B1539" s="486">
        <f t="shared" si="23"/>
        <v>1495</v>
      </c>
      <c r="C1539" s="509"/>
      <c r="D1539" s="510"/>
      <c r="E1539" s="510"/>
      <c r="F1539" s="510"/>
      <c r="G1539" s="510"/>
      <c r="H1539" s="510"/>
      <c r="I1539" s="510"/>
      <c r="J1539" s="510"/>
      <c r="K1539" s="510"/>
      <c r="L1539" s="511"/>
      <c r="M1539" s="512"/>
      <c r="N1539" s="513"/>
      <c r="O1539" s="513"/>
      <c r="P1539" s="513"/>
      <c r="Q1539" s="514"/>
      <c r="R1539" s="515"/>
      <c r="S1539" s="515"/>
      <c r="T1539" s="515"/>
      <c r="U1539" s="515"/>
      <c r="V1539" s="515"/>
      <c r="W1539" s="418"/>
      <c r="X1539" s="419"/>
      <c r="Y1539" s="421"/>
      <c r="Z1539" s="158" t="str">
        <f>IFERROR(VLOOKUP(Y1539,【参考】数式用!$A$3:$B$58, 2, FALSE), "")</f>
        <v/>
      </c>
      <c r="AA1539" s="159"/>
      <c r="AC1539" s="129" t="e">
        <f>VLOOKUP(Y1539,【参考】数式用!$A$3:$O$58,15,FALSE)</f>
        <v>#N/A</v>
      </c>
    </row>
    <row r="1540" spans="1:29" ht="33.950000000000003" customHeight="1">
      <c r="A1540" s="133"/>
      <c r="B1540" s="486">
        <f t="shared" si="23"/>
        <v>1496</v>
      </c>
      <c r="C1540" s="509"/>
      <c r="D1540" s="510"/>
      <c r="E1540" s="510"/>
      <c r="F1540" s="510"/>
      <c r="G1540" s="510"/>
      <c r="H1540" s="510"/>
      <c r="I1540" s="510"/>
      <c r="J1540" s="510"/>
      <c r="K1540" s="510"/>
      <c r="L1540" s="511"/>
      <c r="M1540" s="512"/>
      <c r="N1540" s="513"/>
      <c r="O1540" s="513"/>
      <c r="P1540" s="513"/>
      <c r="Q1540" s="514"/>
      <c r="R1540" s="515"/>
      <c r="S1540" s="515"/>
      <c r="T1540" s="515"/>
      <c r="U1540" s="515"/>
      <c r="V1540" s="515"/>
      <c r="W1540" s="418"/>
      <c r="X1540" s="419"/>
      <c r="Y1540" s="421"/>
      <c r="Z1540" s="158" t="str">
        <f>IFERROR(VLOOKUP(Y1540,【参考】数式用!$A$3:$B$58, 2, FALSE), "")</f>
        <v/>
      </c>
      <c r="AA1540" s="159"/>
      <c r="AC1540" s="129" t="e">
        <f>VLOOKUP(Y1540,【参考】数式用!$A$3:$O$58,15,FALSE)</f>
        <v>#N/A</v>
      </c>
    </row>
    <row r="1541" spans="1:29" ht="33.950000000000003" customHeight="1">
      <c r="A1541" s="133"/>
      <c r="B1541" s="486">
        <f t="shared" si="23"/>
        <v>1497</v>
      </c>
      <c r="C1541" s="509"/>
      <c r="D1541" s="510"/>
      <c r="E1541" s="510"/>
      <c r="F1541" s="510"/>
      <c r="G1541" s="510"/>
      <c r="H1541" s="510"/>
      <c r="I1541" s="510"/>
      <c r="J1541" s="510"/>
      <c r="K1541" s="510"/>
      <c r="L1541" s="511"/>
      <c r="M1541" s="512"/>
      <c r="N1541" s="513"/>
      <c r="O1541" s="513"/>
      <c r="P1541" s="513"/>
      <c r="Q1541" s="514"/>
      <c r="R1541" s="515"/>
      <c r="S1541" s="515"/>
      <c r="T1541" s="515"/>
      <c r="U1541" s="515"/>
      <c r="V1541" s="515"/>
      <c r="W1541" s="418"/>
      <c r="X1541" s="419"/>
      <c r="Y1541" s="421"/>
      <c r="Z1541" s="158" t="str">
        <f>IFERROR(VLOOKUP(Y1541,【参考】数式用!$A$3:$B$58, 2, FALSE), "")</f>
        <v/>
      </c>
      <c r="AA1541" s="159"/>
      <c r="AC1541" s="129" t="e">
        <f>VLOOKUP(Y1541,【参考】数式用!$A$3:$O$58,15,FALSE)</f>
        <v>#N/A</v>
      </c>
    </row>
    <row r="1542" spans="1:29" ht="33.950000000000003" customHeight="1">
      <c r="A1542" s="133"/>
      <c r="B1542" s="486">
        <f t="shared" si="23"/>
        <v>1498</v>
      </c>
      <c r="C1542" s="509"/>
      <c r="D1542" s="510"/>
      <c r="E1542" s="510"/>
      <c r="F1542" s="510"/>
      <c r="G1542" s="510"/>
      <c r="H1542" s="510"/>
      <c r="I1542" s="510"/>
      <c r="J1542" s="510"/>
      <c r="K1542" s="510"/>
      <c r="L1542" s="511"/>
      <c r="M1542" s="512"/>
      <c r="N1542" s="513"/>
      <c r="O1542" s="513"/>
      <c r="P1542" s="513"/>
      <c r="Q1542" s="514"/>
      <c r="R1542" s="515"/>
      <c r="S1542" s="515"/>
      <c r="T1542" s="515"/>
      <c r="U1542" s="515"/>
      <c r="V1542" s="515"/>
      <c r="W1542" s="418"/>
      <c r="X1542" s="419"/>
      <c r="Y1542" s="421"/>
      <c r="Z1542" s="158" t="str">
        <f>IFERROR(VLOOKUP(Y1542,【参考】数式用!$A$3:$B$58, 2, FALSE), "")</f>
        <v/>
      </c>
      <c r="AA1542" s="159"/>
      <c r="AC1542" s="129" t="e">
        <f>VLOOKUP(Y1542,【参考】数式用!$A$3:$O$58,15,FALSE)</f>
        <v>#N/A</v>
      </c>
    </row>
    <row r="1543" spans="1:29" ht="33.950000000000003" customHeight="1">
      <c r="A1543" s="133"/>
      <c r="B1543" s="486">
        <f t="shared" si="23"/>
        <v>1499</v>
      </c>
      <c r="C1543" s="509"/>
      <c r="D1543" s="510"/>
      <c r="E1543" s="510"/>
      <c r="F1543" s="510"/>
      <c r="G1543" s="510"/>
      <c r="H1543" s="510"/>
      <c r="I1543" s="510"/>
      <c r="J1543" s="510"/>
      <c r="K1543" s="510"/>
      <c r="L1543" s="511"/>
      <c r="M1543" s="512"/>
      <c r="N1543" s="513"/>
      <c r="O1543" s="513"/>
      <c r="P1543" s="513"/>
      <c r="Q1543" s="514"/>
      <c r="R1543" s="515"/>
      <c r="S1543" s="515"/>
      <c r="T1543" s="515"/>
      <c r="U1543" s="515"/>
      <c r="V1543" s="515"/>
      <c r="W1543" s="418"/>
      <c r="X1543" s="419"/>
      <c r="Y1543" s="421"/>
      <c r="Z1543" s="158" t="str">
        <f>IFERROR(VLOOKUP(Y1543,【参考】数式用!$A$3:$B$58, 2, FALSE), "")</f>
        <v/>
      </c>
      <c r="AA1543" s="159"/>
      <c r="AC1543" s="129" t="e">
        <f>VLOOKUP(Y1543,【参考】数式用!$A$3:$O$58,15,FALSE)</f>
        <v>#N/A</v>
      </c>
    </row>
    <row r="1544" spans="1:29" ht="33.950000000000003" customHeight="1">
      <c r="A1544" s="133"/>
      <c r="B1544" s="486">
        <f t="shared" si="23"/>
        <v>1500</v>
      </c>
      <c r="C1544" s="509"/>
      <c r="D1544" s="510"/>
      <c r="E1544" s="510"/>
      <c r="F1544" s="510"/>
      <c r="G1544" s="510"/>
      <c r="H1544" s="510"/>
      <c r="I1544" s="510"/>
      <c r="J1544" s="510"/>
      <c r="K1544" s="510"/>
      <c r="L1544" s="511"/>
      <c r="M1544" s="512"/>
      <c r="N1544" s="513"/>
      <c r="O1544" s="513"/>
      <c r="P1544" s="513"/>
      <c r="Q1544" s="514"/>
      <c r="R1544" s="515"/>
      <c r="S1544" s="515"/>
      <c r="T1544" s="515"/>
      <c r="U1544" s="515"/>
      <c r="V1544" s="515"/>
      <c r="W1544" s="418"/>
      <c r="X1544" s="419"/>
      <c r="Y1544" s="421"/>
      <c r="Z1544" s="158" t="str">
        <f>IFERROR(VLOOKUP(Y1544,【参考】数式用!$A$3:$B$58, 2, FALSE), "")</f>
        <v/>
      </c>
      <c r="AA1544" s="159"/>
      <c r="AC1544" s="129" t="e">
        <f>VLOOKUP(Y1544,【参考】数式用!$A$3:$O$58,15,FALSE)</f>
        <v>#N/A</v>
      </c>
    </row>
    <row r="1545" spans="1:29" ht="33.950000000000003" customHeight="1">
      <c r="A1545" s="133"/>
      <c r="B1545" s="486">
        <f t="shared" si="23"/>
        <v>1501</v>
      </c>
      <c r="C1545" s="509"/>
      <c r="D1545" s="510"/>
      <c r="E1545" s="510"/>
      <c r="F1545" s="510"/>
      <c r="G1545" s="510"/>
      <c r="H1545" s="510"/>
      <c r="I1545" s="510"/>
      <c r="J1545" s="510"/>
      <c r="K1545" s="510"/>
      <c r="L1545" s="511"/>
      <c r="M1545" s="512"/>
      <c r="N1545" s="513"/>
      <c r="O1545" s="513"/>
      <c r="P1545" s="513"/>
      <c r="Q1545" s="514"/>
      <c r="R1545" s="515"/>
      <c r="S1545" s="515"/>
      <c r="T1545" s="515"/>
      <c r="U1545" s="515"/>
      <c r="V1545" s="515"/>
      <c r="W1545" s="418"/>
      <c r="X1545" s="419"/>
      <c r="Y1545" s="421"/>
      <c r="Z1545" s="158" t="str">
        <f>IFERROR(VLOOKUP(Y1545,【参考】数式用!$A$3:$B$58, 2, FALSE), "")</f>
        <v/>
      </c>
      <c r="AA1545" s="159"/>
      <c r="AC1545" s="129" t="e">
        <f>VLOOKUP(Y1545,【参考】数式用!$A$3:$O$58,15,FALSE)</f>
        <v>#N/A</v>
      </c>
    </row>
    <row r="1546" spans="1:29" ht="33.950000000000003" customHeight="1">
      <c r="A1546" s="133"/>
      <c r="B1546" s="486">
        <f t="shared" si="23"/>
        <v>1502</v>
      </c>
      <c r="C1546" s="509"/>
      <c r="D1546" s="510"/>
      <c r="E1546" s="510"/>
      <c r="F1546" s="510"/>
      <c r="G1546" s="510"/>
      <c r="H1546" s="510"/>
      <c r="I1546" s="510"/>
      <c r="J1546" s="510"/>
      <c r="K1546" s="510"/>
      <c r="L1546" s="511"/>
      <c r="M1546" s="512"/>
      <c r="N1546" s="513"/>
      <c r="O1546" s="513"/>
      <c r="P1546" s="513"/>
      <c r="Q1546" s="514"/>
      <c r="R1546" s="515"/>
      <c r="S1546" s="515"/>
      <c r="T1546" s="515"/>
      <c r="U1546" s="515"/>
      <c r="V1546" s="515"/>
      <c r="W1546" s="418"/>
      <c r="X1546" s="419"/>
      <c r="Y1546" s="421"/>
      <c r="Z1546" s="158" t="str">
        <f>IFERROR(VLOOKUP(Y1546,【参考】数式用!$A$3:$B$58, 2, FALSE), "")</f>
        <v/>
      </c>
      <c r="AA1546" s="159"/>
      <c r="AC1546" s="129" t="e">
        <f>VLOOKUP(Y1546,【参考】数式用!$A$3:$O$58,15,FALSE)</f>
        <v>#N/A</v>
      </c>
    </row>
    <row r="1547" spans="1:29" ht="33.950000000000003" customHeight="1">
      <c r="A1547" s="133"/>
      <c r="B1547" s="486">
        <f t="shared" si="23"/>
        <v>1503</v>
      </c>
      <c r="C1547" s="509"/>
      <c r="D1547" s="510"/>
      <c r="E1547" s="510"/>
      <c r="F1547" s="510"/>
      <c r="G1547" s="510"/>
      <c r="H1547" s="510"/>
      <c r="I1547" s="510"/>
      <c r="J1547" s="510"/>
      <c r="K1547" s="510"/>
      <c r="L1547" s="511"/>
      <c r="M1547" s="512"/>
      <c r="N1547" s="513"/>
      <c r="O1547" s="513"/>
      <c r="P1547" s="513"/>
      <c r="Q1547" s="514"/>
      <c r="R1547" s="515"/>
      <c r="S1547" s="515"/>
      <c r="T1547" s="515"/>
      <c r="U1547" s="515"/>
      <c r="V1547" s="515"/>
      <c r="W1547" s="418"/>
      <c r="X1547" s="419"/>
      <c r="Y1547" s="421"/>
      <c r="Z1547" s="158" t="str">
        <f>IFERROR(VLOOKUP(Y1547,【参考】数式用!$A$3:$B$58, 2, FALSE), "")</f>
        <v/>
      </c>
      <c r="AA1547" s="159"/>
      <c r="AC1547" s="129" t="e">
        <f>VLOOKUP(Y1547,【参考】数式用!$A$3:$O$58,15,FALSE)</f>
        <v>#N/A</v>
      </c>
    </row>
    <row r="1548" spans="1:29" ht="33.950000000000003" customHeight="1">
      <c r="A1548" s="133"/>
      <c r="B1548" s="486">
        <f t="shared" si="23"/>
        <v>1504</v>
      </c>
      <c r="C1548" s="509"/>
      <c r="D1548" s="510"/>
      <c r="E1548" s="510"/>
      <c r="F1548" s="510"/>
      <c r="G1548" s="510"/>
      <c r="H1548" s="510"/>
      <c r="I1548" s="510"/>
      <c r="J1548" s="510"/>
      <c r="K1548" s="510"/>
      <c r="L1548" s="511"/>
      <c r="M1548" s="512"/>
      <c r="N1548" s="513"/>
      <c r="O1548" s="513"/>
      <c r="P1548" s="513"/>
      <c r="Q1548" s="514"/>
      <c r="R1548" s="515"/>
      <c r="S1548" s="515"/>
      <c r="T1548" s="515"/>
      <c r="U1548" s="515"/>
      <c r="V1548" s="515"/>
      <c r="W1548" s="418"/>
      <c r="X1548" s="419"/>
      <c r="Y1548" s="421"/>
      <c r="Z1548" s="158" t="str">
        <f>IFERROR(VLOOKUP(Y1548,【参考】数式用!$A$3:$B$58, 2, FALSE), "")</f>
        <v/>
      </c>
      <c r="AA1548" s="159"/>
      <c r="AC1548" s="129" t="e">
        <f>VLOOKUP(Y1548,【参考】数式用!$A$3:$O$58,15,FALSE)</f>
        <v>#N/A</v>
      </c>
    </row>
    <row r="1549" spans="1:29" ht="33.950000000000003" customHeight="1">
      <c r="A1549" s="133"/>
      <c r="B1549" s="486">
        <f t="shared" si="23"/>
        <v>1505</v>
      </c>
      <c r="C1549" s="509"/>
      <c r="D1549" s="510"/>
      <c r="E1549" s="510"/>
      <c r="F1549" s="510"/>
      <c r="G1549" s="510"/>
      <c r="H1549" s="510"/>
      <c r="I1549" s="510"/>
      <c r="J1549" s="510"/>
      <c r="K1549" s="510"/>
      <c r="L1549" s="511"/>
      <c r="M1549" s="512"/>
      <c r="N1549" s="513"/>
      <c r="O1549" s="513"/>
      <c r="P1549" s="513"/>
      <c r="Q1549" s="514"/>
      <c r="R1549" s="515"/>
      <c r="S1549" s="515"/>
      <c r="T1549" s="515"/>
      <c r="U1549" s="515"/>
      <c r="V1549" s="515"/>
      <c r="W1549" s="418"/>
      <c r="X1549" s="419"/>
      <c r="Y1549" s="421"/>
      <c r="Z1549" s="158" t="str">
        <f>IFERROR(VLOOKUP(Y1549,【参考】数式用!$A$3:$B$58, 2, FALSE), "")</f>
        <v/>
      </c>
      <c r="AA1549" s="159"/>
      <c r="AC1549" s="129" t="e">
        <f>VLOOKUP(Y1549,【参考】数式用!$A$3:$O$58,15,FALSE)</f>
        <v>#N/A</v>
      </c>
    </row>
    <row r="1550" spans="1:29" ht="33.950000000000003" customHeight="1">
      <c r="A1550" s="133"/>
      <c r="B1550" s="486">
        <f t="shared" si="23"/>
        <v>1506</v>
      </c>
      <c r="C1550" s="509"/>
      <c r="D1550" s="510"/>
      <c r="E1550" s="510"/>
      <c r="F1550" s="510"/>
      <c r="G1550" s="510"/>
      <c r="H1550" s="510"/>
      <c r="I1550" s="510"/>
      <c r="J1550" s="510"/>
      <c r="K1550" s="510"/>
      <c r="L1550" s="511"/>
      <c r="M1550" s="512"/>
      <c r="N1550" s="513"/>
      <c r="O1550" s="513"/>
      <c r="P1550" s="513"/>
      <c r="Q1550" s="514"/>
      <c r="R1550" s="515"/>
      <c r="S1550" s="515"/>
      <c r="T1550" s="515"/>
      <c r="U1550" s="515"/>
      <c r="V1550" s="515"/>
      <c r="W1550" s="418"/>
      <c r="X1550" s="419"/>
      <c r="Y1550" s="421"/>
      <c r="Z1550" s="158" t="str">
        <f>IFERROR(VLOOKUP(Y1550,【参考】数式用!$A$3:$B$58, 2, FALSE), "")</f>
        <v/>
      </c>
      <c r="AA1550" s="159"/>
      <c r="AC1550" s="129" t="e">
        <f>VLOOKUP(Y1550,【参考】数式用!$A$3:$O$58,15,FALSE)</f>
        <v>#N/A</v>
      </c>
    </row>
    <row r="1551" spans="1:29" ht="33.950000000000003" customHeight="1">
      <c r="A1551" s="133"/>
      <c r="B1551" s="486">
        <f t="shared" si="23"/>
        <v>1507</v>
      </c>
      <c r="C1551" s="509"/>
      <c r="D1551" s="510"/>
      <c r="E1551" s="510"/>
      <c r="F1551" s="510"/>
      <c r="G1551" s="510"/>
      <c r="H1551" s="510"/>
      <c r="I1551" s="510"/>
      <c r="J1551" s="510"/>
      <c r="K1551" s="510"/>
      <c r="L1551" s="511"/>
      <c r="M1551" s="512"/>
      <c r="N1551" s="513"/>
      <c r="O1551" s="513"/>
      <c r="P1551" s="513"/>
      <c r="Q1551" s="514"/>
      <c r="R1551" s="515"/>
      <c r="S1551" s="515"/>
      <c r="T1551" s="515"/>
      <c r="U1551" s="515"/>
      <c r="V1551" s="515"/>
      <c r="W1551" s="418"/>
      <c r="X1551" s="419"/>
      <c r="Y1551" s="421"/>
      <c r="Z1551" s="158" t="str">
        <f>IFERROR(VLOOKUP(Y1551,【参考】数式用!$A$3:$B$58, 2, FALSE), "")</f>
        <v/>
      </c>
      <c r="AA1551" s="159"/>
      <c r="AC1551" s="129" t="e">
        <f>VLOOKUP(Y1551,【参考】数式用!$A$3:$O$58,15,FALSE)</f>
        <v>#N/A</v>
      </c>
    </row>
    <row r="1552" spans="1:29" ht="33.950000000000003" customHeight="1">
      <c r="A1552" s="133"/>
      <c r="B1552" s="486">
        <f t="shared" si="23"/>
        <v>1508</v>
      </c>
      <c r="C1552" s="509"/>
      <c r="D1552" s="510"/>
      <c r="E1552" s="510"/>
      <c r="F1552" s="510"/>
      <c r="G1552" s="510"/>
      <c r="H1552" s="510"/>
      <c r="I1552" s="510"/>
      <c r="J1552" s="510"/>
      <c r="K1552" s="510"/>
      <c r="L1552" s="511"/>
      <c r="M1552" s="512"/>
      <c r="N1552" s="513"/>
      <c r="O1552" s="513"/>
      <c r="P1552" s="513"/>
      <c r="Q1552" s="514"/>
      <c r="R1552" s="515"/>
      <c r="S1552" s="515"/>
      <c r="T1552" s="515"/>
      <c r="U1552" s="515"/>
      <c r="V1552" s="515"/>
      <c r="W1552" s="418"/>
      <c r="X1552" s="419"/>
      <c r="Y1552" s="421"/>
      <c r="Z1552" s="158" t="str">
        <f>IFERROR(VLOOKUP(Y1552,【参考】数式用!$A$3:$B$58, 2, FALSE), "")</f>
        <v/>
      </c>
      <c r="AA1552" s="159"/>
      <c r="AC1552" s="129" t="e">
        <f>VLOOKUP(Y1552,【参考】数式用!$A$3:$O$58,15,FALSE)</f>
        <v>#N/A</v>
      </c>
    </row>
    <row r="1553" spans="1:29" ht="33.950000000000003" customHeight="1">
      <c r="A1553" s="133"/>
      <c r="B1553" s="486">
        <f t="shared" si="23"/>
        <v>1509</v>
      </c>
      <c r="C1553" s="509"/>
      <c r="D1553" s="510"/>
      <c r="E1553" s="510"/>
      <c r="F1553" s="510"/>
      <c r="G1553" s="510"/>
      <c r="H1553" s="510"/>
      <c r="I1553" s="510"/>
      <c r="J1553" s="510"/>
      <c r="K1553" s="510"/>
      <c r="L1553" s="511"/>
      <c r="M1553" s="512"/>
      <c r="N1553" s="513"/>
      <c r="O1553" s="513"/>
      <c r="P1553" s="513"/>
      <c r="Q1553" s="514"/>
      <c r="R1553" s="515"/>
      <c r="S1553" s="515"/>
      <c r="T1553" s="515"/>
      <c r="U1553" s="515"/>
      <c r="V1553" s="515"/>
      <c r="W1553" s="418"/>
      <c r="X1553" s="419"/>
      <c r="Y1553" s="421"/>
      <c r="Z1553" s="158" t="str">
        <f>IFERROR(VLOOKUP(Y1553,【参考】数式用!$A$3:$B$58, 2, FALSE), "")</f>
        <v/>
      </c>
      <c r="AA1553" s="159"/>
      <c r="AC1553" s="129" t="e">
        <f>VLOOKUP(Y1553,【参考】数式用!$A$3:$O$58,15,FALSE)</f>
        <v>#N/A</v>
      </c>
    </row>
    <row r="1554" spans="1:29" ht="33.950000000000003" customHeight="1">
      <c r="A1554" s="133"/>
      <c r="B1554" s="486">
        <f t="shared" si="23"/>
        <v>1510</v>
      </c>
      <c r="C1554" s="509"/>
      <c r="D1554" s="510"/>
      <c r="E1554" s="510"/>
      <c r="F1554" s="510"/>
      <c r="G1554" s="510"/>
      <c r="H1554" s="510"/>
      <c r="I1554" s="510"/>
      <c r="J1554" s="510"/>
      <c r="K1554" s="510"/>
      <c r="L1554" s="511"/>
      <c r="M1554" s="512"/>
      <c r="N1554" s="513"/>
      <c r="O1554" s="513"/>
      <c r="P1554" s="513"/>
      <c r="Q1554" s="514"/>
      <c r="R1554" s="515"/>
      <c r="S1554" s="515"/>
      <c r="T1554" s="515"/>
      <c r="U1554" s="515"/>
      <c r="V1554" s="515"/>
      <c r="W1554" s="418"/>
      <c r="X1554" s="419"/>
      <c r="Y1554" s="421"/>
      <c r="Z1554" s="158" t="str">
        <f>IFERROR(VLOOKUP(Y1554,【参考】数式用!$A$3:$B$58, 2, FALSE), "")</f>
        <v/>
      </c>
      <c r="AA1554" s="159"/>
      <c r="AC1554" s="129" t="e">
        <f>VLOOKUP(Y1554,【参考】数式用!$A$3:$O$58,15,FALSE)</f>
        <v>#N/A</v>
      </c>
    </row>
    <row r="1555" spans="1:29" ht="33.950000000000003" customHeight="1">
      <c r="A1555" s="133"/>
      <c r="B1555" s="486">
        <f t="shared" si="23"/>
        <v>1511</v>
      </c>
      <c r="C1555" s="509"/>
      <c r="D1555" s="510"/>
      <c r="E1555" s="510"/>
      <c r="F1555" s="510"/>
      <c r="G1555" s="510"/>
      <c r="H1555" s="510"/>
      <c r="I1555" s="510"/>
      <c r="J1555" s="510"/>
      <c r="K1555" s="510"/>
      <c r="L1555" s="511"/>
      <c r="M1555" s="512"/>
      <c r="N1555" s="513"/>
      <c r="O1555" s="513"/>
      <c r="P1555" s="513"/>
      <c r="Q1555" s="514"/>
      <c r="R1555" s="515"/>
      <c r="S1555" s="515"/>
      <c r="T1555" s="515"/>
      <c r="U1555" s="515"/>
      <c r="V1555" s="515"/>
      <c r="W1555" s="418"/>
      <c r="X1555" s="419"/>
      <c r="Y1555" s="421"/>
      <c r="Z1555" s="158" t="str">
        <f>IFERROR(VLOOKUP(Y1555,【参考】数式用!$A$3:$B$58, 2, FALSE), "")</f>
        <v/>
      </c>
      <c r="AA1555" s="159"/>
      <c r="AC1555" s="129" t="e">
        <f>VLOOKUP(Y1555,【参考】数式用!$A$3:$O$58,15,FALSE)</f>
        <v>#N/A</v>
      </c>
    </row>
    <row r="1556" spans="1:29" ht="33.950000000000003" customHeight="1">
      <c r="A1556" s="133"/>
      <c r="B1556" s="486">
        <f t="shared" si="23"/>
        <v>1512</v>
      </c>
      <c r="C1556" s="509"/>
      <c r="D1556" s="510"/>
      <c r="E1556" s="510"/>
      <c r="F1556" s="510"/>
      <c r="G1556" s="510"/>
      <c r="H1556" s="510"/>
      <c r="I1556" s="510"/>
      <c r="J1556" s="510"/>
      <c r="K1556" s="510"/>
      <c r="L1556" s="511"/>
      <c r="M1556" s="512"/>
      <c r="N1556" s="513"/>
      <c r="O1556" s="513"/>
      <c r="P1556" s="513"/>
      <c r="Q1556" s="514"/>
      <c r="R1556" s="515"/>
      <c r="S1556" s="515"/>
      <c r="T1556" s="515"/>
      <c r="U1556" s="515"/>
      <c r="V1556" s="515"/>
      <c r="W1556" s="418"/>
      <c r="X1556" s="419"/>
      <c r="Y1556" s="421"/>
      <c r="Z1556" s="158" t="str">
        <f>IFERROR(VLOOKUP(Y1556,【参考】数式用!$A$3:$B$58, 2, FALSE), "")</f>
        <v/>
      </c>
      <c r="AA1556" s="159"/>
      <c r="AC1556" s="129" t="e">
        <f>VLOOKUP(Y1556,【参考】数式用!$A$3:$O$58,15,FALSE)</f>
        <v>#N/A</v>
      </c>
    </row>
    <row r="1557" spans="1:29" ht="33.950000000000003" customHeight="1">
      <c r="A1557" s="133"/>
      <c r="B1557" s="486">
        <f t="shared" si="23"/>
        <v>1513</v>
      </c>
      <c r="C1557" s="509"/>
      <c r="D1557" s="510"/>
      <c r="E1557" s="510"/>
      <c r="F1557" s="510"/>
      <c r="G1557" s="510"/>
      <c r="H1557" s="510"/>
      <c r="I1557" s="510"/>
      <c r="J1557" s="510"/>
      <c r="K1557" s="510"/>
      <c r="L1557" s="511"/>
      <c r="M1557" s="512"/>
      <c r="N1557" s="513"/>
      <c r="O1557" s="513"/>
      <c r="P1557" s="513"/>
      <c r="Q1557" s="514"/>
      <c r="R1557" s="515"/>
      <c r="S1557" s="515"/>
      <c r="T1557" s="515"/>
      <c r="U1557" s="515"/>
      <c r="V1557" s="515"/>
      <c r="W1557" s="418"/>
      <c r="X1557" s="419"/>
      <c r="Y1557" s="421"/>
      <c r="Z1557" s="158" t="str">
        <f>IFERROR(VLOOKUP(Y1557,【参考】数式用!$A$3:$B$58, 2, FALSE), "")</f>
        <v/>
      </c>
      <c r="AA1557" s="159"/>
      <c r="AC1557" s="129" t="e">
        <f>VLOOKUP(Y1557,【参考】数式用!$A$3:$O$58,15,FALSE)</f>
        <v>#N/A</v>
      </c>
    </row>
    <row r="1558" spans="1:29" ht="33.950000000000003" customHeight="1">
      <c r="A1558" s="133"/>
      <c r="B1558" s="486">
        <f t="shared" si="23"/>
        <v>1514</v>
      </c>
      <c r="C1558" s="509"/>
      <c r="D1558" s="510"/>
      <c r="E1558" s="510"/>
      <c r="F1558" s="510"/>
      <c r="G1558" s="510"/>
      <c r="H1558" s="510"/>
      <c r="I1558" s="510"/>
      <c r="J1558" s="510"/>
      <c r="K1558" s="510"/>
      <c r="L1558" s="511"/>
      <c r="M1558" s="512"/>
      <c r="N1558" s="513"/>
      <c r="O1558" s="513"/>
      <c r="P1558" s="513"/>
      <c r="Q1558" s="514"/>
      <c r="R1558" s="515"/>
      <c r="S1558" s="515"/>
      <c r="T1558" s="515"/>
      <c r="U1558" s="515"/>
      <c r="V1558" s="515"/>
      <c r="W1558" s="418"/>
      <c r="X1558" s="419"/>
      <c r="Y1558" s="421"/>
      <c r="Z1558" s="158" t="str">
        <f>IFERROR(VLOOKUP(Y1558,【参考】数式用!$A$3:$B$58, 2, FALSE), "")</f>
        <v/>
      </c>
      <c r="AA1558" s="159"/>
      <c r="AC1558" s="129" t="e">
        <f>VLOOKUP(Y1558,【参考】数式用!$A$3:$O$58,15,FALSE)</f>
        <v>#N/A</v>
      </c>
    </row>
    <row r="1559" spans="1:29" ht="33.950000000000003" customHeight="1">
      <c r="A1559" s="133"/>
      <c r="B1559" s="486">
        <f t="shared" si="23"/>
        <v>1515</v>
      </c>
      <c r="C1559" s="509"/>
      <c r="D1559" s="510"/>
      <c r="E1559" s="510"/>
      <c r="F1559" s="510"/>
      <c r="G1559" s="510"/>
      <c r="H1559" s="510"/>
      <c r="I1559" s="510"/>
      <c r="J1559" s="510"/>
      <c r="K1559" s="510"/>
      <c r="L1559" s="511"/>
      <c r="M1559" s="512"/>
      <c r="N1559" s="513"/>
      <c r="O1559" s="513"/>
      <c r="P1559" s="513"/>
      <c r="Q1559" s="514"/>
      <c r="R1559" s="515"/>
      <c r="S1559" s="515"/>
      <c r="T1559" s="515"/>
      <c r="U1559" s="515"/>
      <c r="V1559" s="515"/>
      <c r="W1559" s="418"/>
      <c r="X1559" s="419"/>
      <c r="Y1559" s="421"/>
      <c r="Z1559" s="158" t="str">
        <f>IFERROR(VLOOKUP(Y1559,【参考】数式用!$A$3:$B$58, 2, FALSE), "")</f>
        <v/>
      </c>
      <c r="AA1559" s="159"/>
      <c r="AC1559" s="129" t="e">
        <f>VLOOKUP(Y1559,【参考】数式用!$A$3:$O$58,15,FALSE)</f>
        <v>#N/A</v>
      </c>
    </row>
    <row r="1560" spans="1:29" ht="33.950000000000003" customHeight="1">
      <c r="A1560" s="133"/>
      <c r="B1560" s="486">
        <f t="shared" si="23"/>
        <v>1516</v>
      </c>
      <c r="C1560" s="509"/>
      <c r="D1560" s="510"/>
      <c r="E1560" s="510"/>
      <c r="F1560" s="510"/>
      <c r="G1560" s="510"/>
      <c r="H1560" s="510"/>
      <c r="I1560" s="510"/>
      <c r="J1560" s="510"/>
      <c r="K1560" s="510"/>
      <c r="L1560" s="511"/>
      <c r="M1560" s="512"/>
      <c r="N1560" s="513"/>
      <c r="O1560" s="513"/>
      <c r="P1560" s="513"/>
      <c r="Q1560" s="514"/>
      <c r="R1560" s="515"/>
      <c r="S1560" s="515"/>
      <c r="T1560" s="515"/>
      <c r="U1560" s="515"/>
      <c r="V1560" s="515"/>
      <c r="W1560" s="418"/>
      <c r="X1560" s="419"/>
      <c r="Y1560" s="421"/>
      <c r="Z1560" s="158" t="str">
        <f>IFERROR(VLOOKUP(Y1560,【参考】数式用!$A$3:$B$58, 2, FALSE), "")</f>
        <v/>
      </c>
      <c r="AA1560" s="159"/>
      <c r="AC1560" s="129" t="e">
        <f>VLOOKUP(Y1560,【参考】数式用!$A$3:$O$58,15,FALSE)</f>
        <v>#N/A</v>
      </c>
    </row>
    <row r="1561" spans="1:29" ht="33.950000000000003" customHeight="1">
      <c r="A1561" s="133"/>
      <c r="B1561" s="486">
        <f t="shared" si="23"/>
        <v>1517</v>
      </c>
      <c r="C1561" s="509"/>
      <c r="D1561" s="510"/>
      <c r="E1561" s="510"/>
      <c r="F1561" s="510"/>
      <c r="G1561" s="510"/>
      <c r="H1561" s="510"/>
      <c r="I1561" s="510"/>
      <c r="J1561" s="510"/>
      <c r="K1561" s="510"/>
      <c r="L1561" s="511"/>
      <c r="M1561" s="512"/>
      <c r="N1561" s="513"/>
      <c r="O1561" s="513"/>
      <c r="P1561" s="513"/>
      <c r="Q1561" s="514"/>
      <c r="R1561" s="515"/>
      <c r="S1561" s="515"/>
      <c r="T1561" s="515"/>
      <c r="U1561" s="515"/>
      <c r="V1561" s="515"/>
      <c r="W1561" s="418"/>
      <c r="X1561" s="419"/>
      <c r="Y1561" s="421"/>
      <c r="Z1561" s="158" t="str">
        <f>IFERROR(VLOOKUP(Y1561,【参考】数式用!$A$3:$B$58, 2, FALSE), "")</f>
        <v/>
      </c>
      <c r="AA1561" s="159"/>
      <c r="AC1561" s="129" t="e">
        <f>VLOOKUP(Y1561,【参考】数式用!$A$3:$O$58,15,FALSE)</f>
        <v>#N/A</v>
      </c>
    </row>
    <row r="1562" spans="1:29" ht="33.950000000000003" customHeight="1">
      <c r="A1562" s="133"/>
      <c r="B1562" s="486">
        <f t="shared" si="23"/>
        <v>1518</v>
      </c>
      <c r="C1562" s="509"/>
      <c r="D1562" s="510"/>
      <c r="E1562" s="510"/>
      <c r="F1562" s="510"/>
      <c r="G1562" s="510"/>
      <c r="H1562" s="510"/>
      <c r="I1562" s="510"/>
      <c r="J1562" s="510"/>
      <c r="K1562" s="510"/>
      <c r="L1562" s="511"/>
      <c r="M1562" s="512"/>
      <c r="N1562" s="513"/>
      <c r="O1562" s="513"/>
      <c r="P1562" s="513"/>
      <c r="Q1562" s="514"/>
      <c r="R1562" s="515"/>
      <c r="S1562" s="515"/>
      <c r="T1562" s="515"/>
      <c r="U1562" s="515"/>
      <c r="V1562" s="515"/>
      <c r="W1562" s="418"/>
      <c r="X1562" s="419"/>
      <c r="Y1562" s="421"/>
      <c r="Z1562" s="158" t="str">
        <f>IFERROR(VLOOKUP(Y1562,【参考】数式用!$A$3:$B$58, 2, FALSE), "")</f>
        <v/>
      </c>
      <c r="AA1562" s="159"/>
      <c r="AC1562" s="129" t="e">
        <f>VLOOKUP(Y1562,【参考】数式用!$A$3:$O$58,15,FALSE)</f>
        <v>#N/A</v>
      </c>
    </row>
    <row r="1563" spans="1:29" ht="33.950000000000003" customHeight="1">
      <c r="A1563" s="133"/>
      <c r="B1563" s="486">
        <f t="shared" si="23"/>
        <v>1519</v>
      </c>
      <c r="C1563" s="509"/>
      <c r="D1563" s="510"/>
      <c r="E1563" s="510"/>
      <c r="F1563" s="510"/>
      <c r="G1563" s="510"/>
      <c r="H1563" s="510"/>
      <c r="I1563" s="510"/>
      <c r="J1563" s="510"/>
      <c r="K1563" s="510"/>
      <c r="L1563" s="511"/>
      <c r="M1563" s="512"/>
      <c r="N1563" s="513"/>
      <c r="O1563" s="513"/>
      <c r="P1563" s="513"/>
      <c r="Q1563" s="514"/>
      <c r="R1563" s="515"/>
      <c r="S1563" s="515"/>
      <c r="T1563" s="515"/>
      <c r="U1563" s="515"/>
      <c r="V1563" s="515"/>
      <c r="W1563" s="418"/>
      <c r="X1563" s="419"/>
      <c r="Y1563" s="421"/>
      <c r="Z1563" s="158" t="str">
        <f>IFERROR(VLOOKUP(Y1563,【参考】数式用!$A$3:$B$58, 2, FALSE), "")</f>
        <v/>
      </c>
      <c r="AA1563" s="159"/>
      <c r="AC1563" s="129" t="e">
        <f>VLOOKUP(Y1563,【参考】数式用!$A$3:$O$58,15,FALSE)</f>
        <v>#N/A</v>
      </c>
    </row>
    <row r="1564" spans="1:29" ht="33.950000000000003" customHeight="1">
      <c r="A1564" s="133"/>
      <c r="B1564" s="486">
        <f t="shared" si="23"/>
        <v>1520</v>
      </c>
      <c r="C1564" s="509"/>
      <c r="D1564" s="510"/>
      <c r="E1564" s="510"/>
      <c r="F1564" s="510"/>
      <c r="G1564" s="510"/>
      <c r="H1564" s="510"/>
      <c r="I1564" s="510"/>
      <c r="J1564" s="510"/>
      <c r="K1564" s="510"/>
      <c r="L1564" s="511"/>
      <c r="M1564" s="512"/>
      <c r="N1564" s="513"/>
      <c r="O1564" s="513"/>
      <c r="P1564" s="513"/>
      <c r="Q1564" s="514"/>
      <c r="R1564" s="515"/>
      <c r="S1564" s="515"/>
      <c r="T1564" s="515"/>
      <c r="U1564" s="515"/>
      <c r="V1564" s="515"/>
      <c r="W1564" s="418"/>
      <c r="X1564" s="419"/>
      <c r="Y1564" s="421"/>
      <c r="Z1564" s="158" t="str">
        <f>IFERROR(VLOOKUP(Y1564,【参考】数式用!$A$3:$B$58, 2, FALSE), "")</f>
        <v/>
      </c>
      <c r="AA1564" s="159"/>
      <c r="AC1564" s="129" t="e">
        <f>VLOOKUP(Y1564,【参考】数式用!$A$3:$O$58,15,FALSE)</f>
        <v>#N/A</v>
      </c>
    </row>
    <row r="1565" spans="1:29" ht="33.950000000000003" customHeight="1">
      <c r="A1565" s="133"/>
      <c r="B1565" s="486">
        <f t="shared" si="23"/>
        <v>1521</v>
      </c>
      <c r="C1565" s="509"/>
      <c r="D1565" s="510"/>
      <c r="E1565" s="510"/>
      <c r="F1565" s="510"/>
      <c r="G1565" s="510"/>
      <c r="H1565" s="510"/>
      <c r="I1565" s="510"/>
      <c r="J1565" s="510"/>
      <c r="K1565" s="510"/>
      <c r="L1565" s="511"/>
      <c r="M1565" s="512"/>
      <c r="N1565" s="513"/>
      <c r="O1565" s="513"/>
      <c r="P1565" s="513"/>
      <c r="Q1565" s="514"/>
      <c r="R1565" s="515"/>
      <c r="S1565" s="515"/>
      <c r="T1565" s="515"/>
      <c r="U1565" s="515"/>
      <c r="V1565" s="515"/>
      <c r="W1565" s="418"/>
      <c r="X1565" s="419"/>
      <c r="Y1565" s="421"/>
      <c r="Z1565" s="158" t="str">
        <f>IFERROR(VLOOKUP(Y1565,【参考】数式用!$A$3:$B$58, 2, FALSE), "")</f>
        <v/>
      </c>
      <c r="AA1565" s="159"/>
      <c r="AC1565" s="129" t="e">
        <f>VLOOKUP(Y1565,【参考】数式用!$A$3:$O$58,15,FALSE)</f>
        <v>#N/A</v>
      </c>
    </row>
    <row r="1566" spans="1:29" ht="33.950000000000003" customHeight="1">
      <c r="A1566" s="133"/>
      <c r="B1566" s="486">
        <f t="shared" si="23"/>
        <v>1522</v>
      </c>
      <c r="C1566" s="509"/>
      <c r="D1566" s="510"/>
      <c r="E1566" s="510"/>
      <c r="F1566" s="510"/>
      <c r="G1566" s="510"/>
      <c r="H1566" s="510"/>
      <c r="I1566" s="510"/>
      <c r="J1566" s="510"/>
      <c r="K1566" s="510"/>
      <c r="L1566" s="511"/>
      <c r="M1566" s="512"/>
      <c r="N1566" s="513"/>
      <c r="O1566" s="513"/>
      <c r="P1566" s="513"/>
      <c r="Q1566" s="514"/>
      <c r="R1566" s="515"/>
      <c r="S1566" s="515"/>
      <c r="T1566" s="515"/>
      <c r="U1566" s="515"/>
      <c r="V1566" s="515"/>
      <c r="W1566" s="418"/>
      <c r="X1566" s="419"/>
      <c r="Y1566" s="421"/>
      <c r="Z1566" s="158" t="str">
        <f>IFERROR(VLOOKUP(Y1566,【参考】数式用!$A$3:$B$58, 2, FALSE), "")</f>
        <v/>
      </c>
      <c r="AA1566" s="159"/>
      <c r="AC1566" s="129" t="e">
        <f>VLOOKUP(Y1566,【参考】数式用!$A$3:$O$58,15,FALSE)</f>
        <v>#N/A</v>
      </c>
    </row>
    <row r="1567" spans="1:29" ht="33.950000000000003" customHeight="1">
      <c r="A1567" s="133"/>
      <c r="B1567" s="486">
        <f t="shared" si="23"/>
        <v>1523</v>
      </c>
      <c r="C1567" s="509"/>
      <c r="D1567" s="510"/>
      <c r="E1567" s="510"/>
      <c r="F1567" s="510"/>
      <c r="G1567" s="510"/>
      <c r="H1567" s="510"/>
      <c r="I1567" s="510"/>
      <c r="J1567" s="510"/>
      <c r="K1567" s="510"/>
      <c r="L1567" s="511"/>
      <c r="M1567" s="512"/>
      <c r="N1567" s="513"/>
      <c r="O1567" s="513"/>
      <c r="P1567" s="513"/>
      <c r="Q1567" s="514"/>
      <c r="R1567" s="515"/>
      <c r="S1567" s="515"/>
      <c r="T1567" s="515"/>
      <c r="U1567" s="515"/>
      <c r="V1567" s="515"/>
      <c r="W1567" s="418"/>
      <c r="X1567" s="419"/>
      <c r="Y1567" s="421"/>
      <c r="Z1567" s="158" t="str">
        <f>IFERROR(VLOOKUP(Y1567,【参考】数式用!$A$3:$B$58, 2, FALSE), "")</f>
        <v/>
      </c>
      <c r="AA1567" s="159"/>
      <c r="AC1567" s="129" t="e">
        <f>VLOOKUP(Y1567,【参考】数式用!$A$3:$O$58,15,FALSE)</f>
        <v>#N/A</v>
      </c>
    </row>
    <row r="1568" spans="1:29" ht="33.950000000000003" customHeight="1">
      <c r="A1568" s="133"/>
      <c r="B1568" s="486">
        <f t="shared" si="23"/>
        <v>1524</v>
      </c>
      <c r="C1568" s="509"/>
      <c r="D1568" s="510"/>
      <c r="E1568" s="510"/>
      <c r="F1568" s="510"/>
      <c r="G1568" s="510"/>
      <c r="H1568" s="510"/>
      <c r="I1568" s="510"/>
      <c r="J1568" s="510"/>
      <c r="K1568" s="510"/>
      <c r="L1568" s="511"/>
      <c r="M1568" s="512"/>
      <c r="N1568" s="513"/>
      <c r="O1568" s="513"/>
      <c r="P1568" s="513"/>
      <c r="Q1568" s="514"/>
      <c r="R1568" s="515"/>
      <c r="S1568" s="515"/>
      <c r="T1568" s="515"/>
      <c r="U1568" s="515"/>
      <c r="V1568" s="515"/>
      <c r="W1568" s="418"/>
      <c r="X1568" s="419"/>
      <c r="Y1568" s="421"/>
      <c r="Z1568" s="158" t="str">
        <f>IFERROR(VLOOKUP(Y1568,【参考】数式用!$A$3:$B$58, 2, FALSE), "")</f>
        <v/>
      </c>
      <c r="AA1568" s="159"/>
      <c r="AC1568" s="129" t="e">
        <f>VLOOKUP(Y1568,【参考】数式用!$A$3:$O$58,15,FALSE)</f>
        <v>#N/A</v>
      </c>
    </row>
    <row r="1569" spans="1:29" ht="33.950000000000003" customHeight="1">
      <c r="A1569" s="133"/>
      <c r="B1569" s="486">
        <f t="shared" si="23"/>
        <v>1525</v>
      </c>
      <c r="C1569" s="509"/>
      <c r="D1569" s="510"/>
      <c r="E1569" s="510"/>
      <c r="F1569" s="510"/>
      <c r="G1569" s="510"/>
      <c r="H1569" s="510"/>
      <c r="I1569" s="510"/>
      <c r="J1569" s="510"/>
      <c r="K1569" s="510"/>
      <c r="L1569" s="511"/>
      <c r="M1569" s="512"/>
      <c r="N1569" s="513"/>
      <c r="O1569" s="513"/>
      <c r="P1569" s="513"/>
      <c r="Q1569" s="514"/>
      <c r="R1569" s="515"/>
      <c r="S1569" s="515"/>
      <c r="T1569" s="515"/>
      <c r="U1569" s="515"/>
      <c r="V1569" s="515"/>
      <c r="W1569" s="418"/>
      <c r="X1569" s="419"/>
      <c r="Y1569" s="421"/>
      <c r="Z1569" s="158" t="str">
        <f>IFERROR(VLOOKUP(Y1569,【参考】数式用!$A$3:$B$58, 2, FALSE), "")</f>
        <v/>
      </c>
      <c r="AA1569" s="159"/>
      <c r="AC1569" s="129" t="e">
        <f>VLOOKUP(Y1569,【参考】数式用!$A$3:$O$58,15,FALSE)</f>
        <v>#N/A</v>
      </c>
    </row>
    <row r="1570" spans="1:29" ht="33.950000000000003" customHeight="1">
      <c r="A1570" s="133"/>
      <c r="B1570" s="486">
        <f t="shared" si="23"/>
        <v>1526</v>
      </c>
      <c r="C1570" s="509"/>
      <c r="D1570" s="510"/>
      <c r="E1570" s="510"/>
      <c r="F1570" s="510"/>
      <c r="G1570" s="510"/>
      <c r="H1570" s="510"/>
      <c r="I1570" s="510"/>
      <c r="J1570" s="510"/>
      <c r="K1570" s="510"/>
      <c r="L1570" s="511"/>
      <c r="M1570" s="512"/>
      <c r="N1570" s="513"/>
      <c r="O1570" s="513"/>
      <c r="P1570" s="513"/>
      <c r="Q1570" s="514"/>
      <c r="R1570" s="515"/>
      <c r="S1570" s="515"/>
      <c r="T1570" s="515"/>
      <c r="U1570" s="515"/>
      <c r="V1570" s="515"/>
      <c r="W1570" s="418"/>
      <c r="X1570" s="419"/>
      <c r="Y1570" s="421"/>
      <c r="Z1570" s="158" t="str">
        <f>IFERROR(VLOOKUP(Y1570,【参考】数式用!$A$3:$B$58, 2, FALSE), "")</f>
        <v/>
      </c>
      <c r="AA1570" s="159"/>
      <c r="AC1570" s="129" t="e">
        <f>VLOOKUP(Y1570,【参考】数式用!$A$3:$O$58,15,FALSE)</f>
        <v>#N/A</v>
      </c>
    </row>
    <row r="1571" spans="1:29" ht="33.950000000000003" customHeight="1">
      <c r="A1571" s="133"/>
      <c r="B1571" s="486">
        <f t="shared" si="23"/>
        <v>1527</v>
      </c>
      <c r="C1571" s="509"/>
      <c r="D1571" s="510"/>
      <c r="E1571" s="510"/>
      <c r="F1571" s="510"/>
      <c r="G1571" s="510"/>
      <c r="H1571" s="510"/>
      <c r="I1571" s="510"/>
      <c r="J1571" s="510"/>
      <c r="K1571" s="510"/>
      <c r="L1571" s="511"/>
      <c r="M1571" s="512"/>
      <c r="N1571" s="513"/>
      <c r="O1571" s="513"/>
      <c r="P1571" s="513"/>
      <c r="Q1571" s="514"/>
      <c r="R1571" s="515"/>
      <c r="S1571" s="515"/>
      <c r="T1571" s="515"/>
      <c r="U1571" s="515"/>
      <c r="V1571" s="515"/>
      <c r="W1571" s="418"/>
      <c r="X1571" s="419"/>
      <c r="Y1571" s="421"/>
      <c r="Z1571" s="158" t="str">
        <f>IFERROR(VLOOKUP(Y1571,【参考】数式用!$A$3:$B$58, 2, FALSE), "")</f>
        <v/>
      </c>
      <c r="AA1571" s="159"/>
      <c r="AC1571" s="129" t="e">
        <f>VLOOKUP(Y1571,【参考】数式用!$A$3:$O$58,15,FALSE)</f>
        <v>#N/A</v>
      </c>
    </row>
    <row r="1572" spans="1:29" ht="33.950000000000003" customHeight="1">
      <c r="A1572" s="133"/>
      <c r="B1572" s="486">
        <f t="shared" si="23"/>
        <v>1528</v>
      </c>
      <c r="C1572" s="509"/>
      <c r="D1572" s="510"/>
      <c r="E1572" s="510"/>
      <c r="F1572" s="510"/>
      <c r="G1572" s="510"/>
      <c r="H1572" s="510"/>
      <c r="I1572" s="510"/>
      <c r="J1572" s="510"/>
      <c r="K1572" s="510"/>
      <c r="L1572" s="511"/>
      <c r="M1572" s="512"/>
      <c r="N1572" s="513"/>
      <c r="O1572" s="513"/>
      <c r="P1572" s="513"/>
      <c r="Q1572" s="514"/>
      <c r="R1572" s="515"/>
      <c r="S1572" s="515"/>
      <c r="T1572" s="515"/>
      <c r="U1572" s="515"/>
      <c r="V1572" s="515"/>
      <c r="W1572" s="418"/>
      <c r="X1572" s="419"/>
      <c r="Y1572" s="421"/>
      <c r="Z1572" s="158" t="str">
        <f>IFERROR(VLOOKUP(Y1572,【参考】数式用!$A$3:$B$58, 2, FALSE), "")</f>
        <v/>
      </c>
      <c r="AA1572" s="159"/>
      <c r="AC1572" s="129" t="e">
        <f>VLOOKUP(Y1572,【参考】数式用!$A$3:$O$58,15,FALSE)</f>
        <v>#N/A</v>
      </c>
    </row>
    <row r="1573" spans="1:29" ht="33.950000000000003" customHeight="1">
      <c r="A1573" s="133"/>
      <c r="B1573" s="486">
        <f t="shared" si="23"/>
        <v>1529</v>
      </c>
      <c r="C1573" s="509"/>
      <c r="D1573" s="510"/>
      <c r="E1573" s="510"/>
      <c r="F1573" s="510"/>
      <c r="G1573" s="510"/>
      <c r="H1573" s="510"/>
      <c r="I1573" s="510"/>
      <c r="J1573" s="510"/>
      <c r="K1573" s="510"/>
      <c r="L1573" s="511"/>
      <c r="M1573" s="512"/>
      <c r="N1573" s="513"/>
      <c r="O1573" s="513"/>
      <c r="P1573" s="513"/>
      <c r="Q1573" s="514"/>
      <c r="R1573" s="515"/>
      <c r="S1573" s="515"/>
      <c r="T1573" s="515"/>
      <c r="U1573" s="515"/>
      <c r="V1573" s="515"/>
      <c r="W1573" s="418"/>
      <c r="X1573" s="419"/>
      <c r="Y1573" s="421"/>
      <c r="Z1573" s="158" t="str">
        <f>IFERROR(VLOOKUP(Y1573,【参考】数式用!$A$3:$B$58, 2, FALSE), "")</f>
        <v/>
      </c>
      <c r="AA1573" s="159"/>
      <c r="AC1573" s="129" t="e">
        <f>VLOOKUP(Y1573,【参考】数式用!$A$3:$O$58,15,FALSE)</f>
        <v>#N/A</v>
      </c>
    </row>
    <row r="1574" spans="1:29" ht="33.950000000000003" customHeight="1">
      <c r="A1574" s="133"/>
      <c r="B1574" s="486">
        <f t="shared" si="23"/>
        <v>1530</v>
      </c>
      <c r="C1574" s="509"/>
      <c r="D1574" s="510"/>
      <c r="E1574" s="510"/>
      <c r="F1574" s="510"/>
      <c r="G1574" s="510"/>
      <c r="H1574" s="510"/>
      <c r="I1574" s="510"/>
      <c r="J1574" s="510"/>
      <c r="K1574" s="510"/>
      <c r="L1574" s="511"/>
      <c r="M1574" s="512"/>
      <c r="N1574" s="513"/>
      <c r="O1574" s="513"/>
      <c r="P1574" s="513"/>
      <c r="Q1574" s="514"/>
      <c r="R1574" s="515"/>
      <c r="S1574" s="515"/>
      <c r="T1574" s="515"/>
      <c r="U1574" s="515"/>
      <c r="V1574" s="515"/>
      <c r="W1574" s="418"/>
      <c r="X1574" s="419"/>
      <c r="Y1574" s="421"/>
      <c r="Z1574" s="158" t="str">
        <f>IFERROR(VLOOKUP(Y1574,【参考】数式用!$A$3:$B$58, 2, FALSE), "")</f>
        <v/>
      </c>
      <c r="AA1574" s="159"/>
      <c r="AC1574" s="129" t="e">
        <f>VLOOKUP(Y1574,【参考】数式用!$A$3:$O$58,15,FALSE)</f>
        <v>#N/A</v>
      </c>
    </row>
    <row r="1575" spans="1:29" ht="33.950000000000003" customHeight="1">
      <c r="A1575" s="133"/>
      <c r="B1575" s="486">
        <f t="shared" si="23"/>
        <v>1531</v>
      </c>
      <c r="C1575" s="509"/>
      <c r="D1575" s="510"/>
      <c r="E1575" s="510"/>
      <c r="F1575" s="510"/>
      <c r="G1575" s="510"/>
      <c r="H1575" s="510"/>
      <c r="I1575" s="510"/>
      <c r="J1575" s="510"/>
      <c r="K1575" s="510"/>
      <c r="L1575" s="511"/>
      <c r="M1575" s="512"/>
      <c r="N1575" s="513"/>
      <c r="O1575" s="513"/>
      <c r="P1575" s="513"/>
      <c r="Q1575" s="514"/>
      <c r="R1575" s="515"/>
      <c r="S1575" s="515"/>
      <c r="T1575" s="515"/>
      <c r="U1575" s="515"/>
      <c r="V1575" s="515"/>
      <c r="W1575" s="418"/>
      <c r="X1575" s="419"/>
      <c r="Y1575" s="421"/>
      <c r="Z1575" s="158" t="str">
        <f>IFERROR(VLOOKUP(Y1575,【参考】数式用!$A$3:$B$58, 2, FALSE), "")</f>
        <v/>
      </c>
      <c r="AA1575" s="159"/>
      <c r="AC1575" s="129" t="e">
        <f>VLOOKUP(Y1575,【参考】数式用!$A$3:$O$58,15,FALSE)</f>
        <v>#N/A</v>
      </c>
    </row>
    <row r="1576" spans="1:29" ht="33.950000000000003" customHeight="1">
      <c r="A1576" s="133"/>
      <c r="B1576" s="486">
        <f t="shared" si="23"/>
        <v>1532</v>
      </c>
      <c r="C1576" s="509"/>
      <c r="D1576" s="510"/>
      <c r="E1576" s="510"/>
      <c r="F1576" s="510"/>
      <c r="G1576" s="510"/>
      <c r="H1576" s="510"/>
      <c r="I1576" s="510"/>
      <c r="J1576" s="510"/>
      <c r="K1576" s="510"/>
      <c r="L1576" s="511"/>
      <c r="M1576" s="512"/>
      <c r="N1576" s="513"/>
      <c r="O1576" s="513"/>
      <c r="P1576" s="513"/>
      <c r="Q1576" s="514"/>
      <c r="R1576" s="515"/>
      <c r="S1576" s="515"/>
      <c r="T1576" s="515"/>
      <c r="U1576" s="515"/>
      <c r="V1576" s="515"/>
      <c r="W1576" s="418"/>
      <c r="X1576" s="419"/>
      <c r="Y1576" s="421"/>
      <c r="Z1576" s="158" t="str">
        <f>IFERROR(VLOOKUP(Y1576,【参考】数式用!$A$3:$B$58, 2, FALSE), "")</f>
        <v/>
      </c>
      <c r="AA1576" s="159"/>
      <c r="AC1576" s="129" t="e">
        <f>VLOOKUP(Y1576,【参考】数式用!$A$3:$O$58,15,FALSE)</f>
        <v>#N/A</v>
      </c>
    </row>
    <row r="1577" spans="1:29" ht="33.950000000000003" customHeight="1">
      <c r="A1577" s="133"/>
      <c r="B1577" s="486">
        <f t="shared" si="23"/>
        <v>1533</v>
      </c>
      <c r="C1577" s="509"/>
      <c r="D1577" s="510"/>
      <c r="E1577" s="510"/>
      <c r="F1577" s="510"/>
      <c r="G1577" s="510"/>
      <c r="H1577" s="510"/>
      <c r="I1577" s="510"/>
      <c r="J1577" s="510"/>
      <c r="K1577" s="510"/>
      <c r="L1577" s="511"/>
      <c r="M1577" s="512"/>
      <c r="N1577" s="513"/>
      <c r="O1577" s="513"/>
      <c r="P1577" s="513"/>
      <c r="Q1577" s="514"/>
      <c r="R1577" s="515"/>
      <c r="S1577" s="515"/>
      <c r="T1577" s="515"/>
      <c r="U1577" s="515"/>
      <c r="V1577" s="515"/>
      <c r="W1577" s="418"/>
      <c r="X1577" s="419"/>
      <c r="Y1577" s="421"/>
      <c r="Z1577" s="158" t="str">
        <f>IFERROR(VLOOKUP(Y1577,【参考】数式用!$A$3:$B$58, 2, FALSE), "")</f>
        <v/>
      </c>
      <c r="AA1577" s="159"/>
      <c r="AC1577" s="129" t="e">
        <f>VLOOKUP(Y1577,【参考】数式用!$A$3:$O$58,15,FALSE)</f>
        <v>#N/A</v>
      </c>
    </row>
    <row r="1578" spans="1:29" ht="33.950000000000003" customHeight="1">
      <c r="A1578" s="133"/>
      <c r="B1578" s="486">
        <f t="shared" si="23"/>
        <v>1534</v>
      </c>
      <c r="C1578" s="509"/>
      <c r="D1578" s="510"/>
      <c r="E1578" s="510"/>
      <c r="F1578" s="510"/>
      <c r="G1578" s="510"/>
      <c r="H1578" s="510"/>
      <c r="I1578" s="510"/>
      <c r="J1578" s="510"/>
      <c r="K1578" s="510"/>
      <c r="L1578" s="511"/>
      <c r="M1578" s="512"/>
      <c r="N1578" s="513"/>
      <c r="O1578" s="513"/>
      <c r="P1578" s="513"/>
      <c r="Q1578" s="514"/>
      <c r="R1578" s="515"/>
      <c r="S1578" s="515"/>
      <c r="T1578" s="515"/>
      <c r="U1578" s="515"/>
      <c r="V1578" s="515"/>
      <c r="W1578" s="418"/>
      <c r="X1578" s="419"/>
      <c r="Y1578" s="421"/>
      <c r="Z1578" s="158" t="str">
        <f>IFERROR(VLOOKUP(Y1578,【参考】数式用!$A$3:$B$58, 2, FALSE), "")</f>
        <v/>
      </c>
      <c r="AA1578" s="159"/>
      <c r="AC1578" s="129" t="e">
        <f>VLOOKUP(Y1578,【参考】数式用!$A$3:$O$58,15,FALSE)</f>
        <v>#N/A</v>
      </c>
    </row>
    <row r="1579" spans="1:29" ht="33.950000000000003" customHeight="1">
      <c r="A1579" s="133"/>
      <c r="B1579" s="486">
        <f t="shared" si="23"/>
        <v>1535</v>
      </c>
      <c r="C1579" s="509"/>
      <c r="D1579" s="510"/>
      <c r="E1579" s="510"/>
      <c r="F1579" s="510"/>
      <c r="G1579" s="510"/>
      <c r="H1579" s="510"/>
      <c r="I1579" s="510"/>
      <c r="J1579" s="510"/>
      <c r="K1579" s="510"/>
      <c r="L1579" s="511"/>
      <c r="M1579" s="512"/>
      <c r="N1579" s="513"/>
      <c r="O1579" s="513"/>
      <c r="P1579" s="513"/>
      <c r="Q1579" s="514"/>
      <c r="R1579" s="515"/>
      <c r="S1579" s="515"/>
      <c r="T1579" s="515"/>
      <c r="U1579" s="515"/>
      <c r="V1579" s="515"/>
      <c r="W1579" s="418"/>
      <c r="X1579" s="419"/>
      <c r="Y1579" s="421"/>
      <c r="Z1579" s="158" t="str">
        <f>IFERROR(VLOOKUP(Y1579,【参考】数式用!$A$3:$B$58, 2, FALSE), "")</f>
        <v/>
      </c>
      <c r="AA1579" s="159"/>
      <c r="AC1579" s="129" t="e">
        <f>VLOOKUP(Y1579,【参考】数式用!$A$3:$O$58,15,FALSE)</f>
        <v>#N/A</v>
      </c>
    </row>
    <row r="1580" spans="1:29" ht="33.950000000000003" customHeight="1">
      <c r="A1580" s="133"/>
      <c r="B1580" s="486">
        <f t="shared" si="23"/>
        <v>1536</v>
      </c>
      <c r="C1580" s="509"/>
      <c r="D1580" s="510"/>
      <c r="E1580" s="510"/>
      <c r="F1580" s="510"/>
      <c r="G1580" s="510"/>
      <c r="H1580" s="510"/>
      <c r="I1580" s="510"/>
      <c r="J1580" s="510"/>
      <c r="K1580" s="510"/>
      <c r="L1580" s="511"/>
      <c r="M1580" s="512"/>
      <c r="N1580" s="513"/>
      <c r="O1580" s="513"/>
      <c r="P1580" s="513"/>
      <c r="Q1580" s="514"/>
      <c r="R1580" s="515"/>
      <c r="S1580" s="515"/>
      <c r="T1580" s="515"/>
      <c r="U1580" s="515"/>
      <c r="V1580" s="515"/>
      <c r="W1580" s="418"/>
      <c r="X1580" s="419"/>
      <c r="Y1580" s="421"/>
      <c r="Z1580" s="158" t="str">
        <f>IFERROR(VLOOKUP(Y1580,【参考】数式用!$A$3:$B$58, 2, FALSE), "")</f>
        <v/>
      </c>
      <c r="AA1580" s="159"/>
      <c r="AC1580" s="129" t="e">
        <f>VLOOKUP(Y1580,【参考】数式用!$A$3:$O$58,15,FALSE)</f>
        <v>#N/A</v>
      </c>
    </row>
    <row r="1581" spans="1:29" ht="33.950000000000003" customHeight="1">
      <c r="A1581" s="133"/>
      <c r="B1581" s="486">
        <f t="shared" si="23"/>
        <v>1537</v>
      </c>
      <c r="C1581" s="509"/>
      <c r="D1581" s="510"/>
      <c r="E1581" s="510"/>
      <c r="F1581" s="510"/>
      <c r="G1581" s="510"/>
      <c r="H1581" s="510"/>
      <c r="I1581" s="510"/>
      <c r="J1581" s="510"/>
      <c r="K1581" s="510"/>
      <c r="L1581" s="511"/>
      <c r="M1581" s="512"/>
      <c r="N1581" s="513"/>
      <c r="O1581" s="513"/>
      <c r="P1581" s="513"/>
      <c r="Q1581" s="514"/>
      <c r="R1581" s="515"/>
      <c r="S1581" s="515"/>
      <c r="T1581" s="515"/>
      <c r="U1581" s="515"/>
      <c r="V1581" s="515"/>
      <c r="W1581" s="418"/>
      <c r="X1581" s="419"/>
      <c r="Y1581" s="421"/>
      <c r="Z1581" s="158" t="str">
        <f>IFERROR(VLOOKUP(Y1581,【参考】数式用!$A$3:$B$58, 2, FALSE), "")</f>
        <v/>
      </c>
      <c r="AA1581" s="159"/>
      <c r="AC1581" s="129" t="e">
        <f>VLOOKUP(Y1581,【参考】数式用!$A$3:$O$58,15,FALSE)</f>
        <v>#N/A</v>
      </c>
    </row>
    <row r="1582" spans="1:29" ht="33.950000000000003" customHeight="1">
      <c r="A1582" s="133"/>
      <c r="B1582" s="486">
        <f t="shared" si="23"/>
        <v>1538</v>
      </c>
      <c r="C1582" s="509"/>
      <c r="D1582" s="510"/>
      <c r="E1582" s="510"/>
      <c r="F1582" s="510"/>
      <c r="G1582" s="510"/>
      <c r="H1582" s="510"/>
      <c r="I1582" s="510"/>
      <c r="J1582" s="510"/>
      <c r="K1582" s="510"/>
      <c r="L1582" s="511"/>
      <c r="M1582" s="512"/>
      <c r="N1582" s="513"/>
      <c r="O1582" s="513"/>
      <c r="P1582" s="513"/>
      <c r="Q1582" s="514"/>
      <c r="R1582" s="515"/>
      <c r="S1582" s="515"/>
      <c r="T1582" s="515"/>
      <c r="U1582" s="515"/>
      <c r="V1582" s="515"/>
      <c r="W1582" s="418"/>
      <c r="X1582" s="419"/>
      <c r="Y1582" s="421"/>
      <c r="Z1582" s="158" t="str">
        <f>IFERROR(VLOOKUP(Y1582,【参考】数式用!$A$3:$B$58, 2, FALSE), "")</f>
        <v/>
      </c>
      <c r="AA1582" s="159"/>
      <c r="AC1582" s="129" t="e">
        <f>VLOOKUP(Y1582,【参考】数式用!$A$3:$O$58,15,FALSE)</f>
        <v>#N/A</v>
      </c>
    </row>
    <row r="1583" spans="1:29" ht="33.950000000000003" customHeight="1">
      <c r="A1583" s="133"/>
      <c r="B1583" s="486">
        <f t="shared" ref="B1583:B1646" si="24">B1582+1</f>
        <v>1539</v>
      </c>
      <c r="C1583" s="509"/>
      <c r="D1583" s="510"/>
      <c r="E1583" s="510"/>
      <c r="F1583" s="510"/>
      <c r="G1583" s="510"/>
      <c r="H1583" s="510"/>
      <c r="I1583" s="510"/>
      <c r="J1583" s="510"/>
      <c r="K1583" s="510"/>
      <c r="L1583" s="511"/>
      <c r="M1583" s="512"/>
      <c r="N1583" s="513"/>
      <c r="O1583" s="513"/>
      <c r="P1583" s="513"/>
      <c r="Q1583" s="514"/>
      <c r="R1583" s="515"/>
      <c r="S1583" s="515"/>
      <c r="T1583" s="515"/>
      <c r="U1583" s="515"/>
      <c r="V1583" s="515"/>
      <c r="W1583" s="418"/>
      <c r="X1583" s="419"/>
      <c r="Y1583" s="421"/>
      <c r="Z1583" s="158" t="str">
        <f>IFERROR(VLOOKUP(Y1583,【参考】数式用!$A$3:$B$58, 2, FALSE), "")</f>
        <v/>
      </c>
      <c r="AA1583" s="159"/>
      <c r="AC1583" s="129" t="e">
        <f>VLOOKUP(Y1583,【参考】数式用!$A$3:$O$58,15,FALSE)</f>
        <v>#N/A</v>
      </c>
    </row>
    <row r="1584" spans="1:29" ht="33.950000000000003" customHeight="1">
      <c r="A1584" s="133"/>
      <c r="B1584" s="486">
        <f t="shared" si="24"/>
        <v>1540</v>
      </c>
      <c r="C1584" s="509"/>
      <c r="D1584" s="510"/>
      <c r="E1584" s="510"/>
      <c r="F1584" s="510"/>
      <c r="G1584" s="510"/>
      <c r="H1584" s="510"/>
      <c r="I1584" s="510"/>
      <c r="J1584" s="510"/>
      <c r="K1584" s="510"/>
      <c r="L1584" s="511"/>
      <c r="M1584" s="512"/>
      <c r="N1584" s="513"/>
      <c r="O1584" s="513"/>
      <c r="P1584" s="513"/>
      <c r="Q1584" s="514"/>
      <c r="R1584" s="515"/>
      <c r="S1584" s="515"/>
      <c r="T1584" s="515"/>
      <c r="U1584" s="515"/>
      <c r="V1584" s="515"/>
      <c r="W1584" s="418"/>
      <c r="X1584" s="419"/>
      <c r="Y1584" s="421"/>
      <c r="Z1584" s="158" t="str">
        <f>IFERROR(VLOOKUP(Y1584,【参考】数式用!$A$3:$B$58, 2, FALSE), "")</f>
        <v/>
      </c>
      <c r="AA1584" s="159"/>
      <c r="AC1584" s="129" t="e">
        <f>VLOOKUP(Y1584,【参考】数式用!$A$3:$O$58,15,FALSE)</f>
        <v>#N/A</v>
      </c>
    </row>
    <row r="1585" spans="1:29" ht="33.950000000000003" customHeight="1">
      <c r="A1585" s="133"/>
      <c r="B1585" s="486">
        <f t="shared" si="24"/>
        <v>1541</v>
      </c>
      <c r="C1585" s="509"/>
      <c r="D1585" s="510"/>
      <c r="E1585" s="510"/>
      <c r="F1585" s="510"/>
      <c r="G1585" s="510"/>
      <c r="H1585" s="510"/>
      <c r="I1585" s="510"/>
      <c r="J1585" s="510"/>
      <c r="K1585" s="510"/>
      <c r="L1585" s="511"/>
      <c r="M1585" s="512"/>
      <c r="N1585" s="513"/>
      <c r="O1585" s="513"/>
      <c r="P1585" s="513"/>
      <c r="Q1585" s="514"/>
      <c r="R1585" s="515"/>
      <c r="S1585" s="515"/>
      <c r="T1585" s="515"/>
      <c r="U1585" s="515"/>
      <c r="V1585" s="515"/>
      <c r="W1585" s="418"/>
      <c r="X1585" s="419"/>
      <c r="Y1585" s="421"/>
      <c r="Z1585" s="158" t="str">
        <f>IFERROR(VLOOKUP(Y1585,【参考】数式用!$A$3:$B$58, 2, FALSE), "")</f>
        <v/>
      </c>
      <c r="AA1585" s="159"/>
      <c r="AC1585" s="129" t="e">
        <f>VLOOKUP(Y1585,【参考】数式用!$A$3:$O$58,15,FALSE)</f>
        <v>#N/A</v>
      </c>
    </row>
    <row r="1586" spans="1:29" ht="33.950000000000003" customHeight="1">
      <c r="A1586" s="133"/>
      <c r="B1586" s="486">
        <f t="shared" si="24"/>
        <v>1542</v>
      </c>
      <c r="C1586" s="509"/>
      <c r="D1586" s="510"/>
      <c r="E1586" s="510"/>
      <c r="F1586" s="510"/>
      <c r="G1586" s="510"/>
      <c r="H1586" s="510"/>
      <c r="I1586" s="510"/>
      <c r="J1586" s="510"/>
      <c r="K1586" s="510"/>
      <c r="L1586" s="511"/>
      <c r="M1586" s="512"/>
      <c r="N1586" s="513"/>
      <c r="O1586" s="513"/>
      <c r="P1586" s="513"/>
      <c r="Q1586" s="514"/>
      <c r="R1586" s="515"/>
      <c r="S1586" s="515"/>
      <c r="T1586" s="515"/>
      <c r="U1586" s="515"/>
      <c r="V1586" s="515"/>
      <c r="W1586" s="418"/>
      <c r="X1586" s="419"/>
      <c r="Y1586" s="421"/>
      <c r="Z1586" s="158" t="str">
        <f>IFERROR(VLOOKUP(Y1586,【参考】数式用!$A$3:$B$58, 2, FALSE), "")</f>
        <v/>
      </c>
      <c r="AA1586" s="159"/>
      <c r="AC1586" s="129" t="e">
        <f>VLOOKUP(Y1586,【参考】数式用!$A$3:$O$58,15,FALSE)</f>
        <v>#N/A</v>
      </c>
    </row>
    <row r="1587" spans="1:29" ht="33.950000000000003" customHeight="1">
      <c r="A1587" s="133"/>
      <c r="B1587" s="486">
        <f t="shared" si="24"/>
        <v>1543</v>
      </c>
      <c r="C1587" s="509"/>
      <c r="D1587" s="510"/>
      <c r="E1587" s="510"/>
      <c r="F1587" s="510"/>
      <c r="G1587" s="510"/>
      <c r="H1587" s="510"/>
      <c r="I1587" s="510"/>
      <c r="J1587" s="510"/>
      <c r="K1587" s="510"/>
      <c r="L1587" s="511"/>
      <c r="M1587" s="512"/>
      <c r="N1587" s="513"/>
      <c r="O1587" s="513"/>
      <c r="P1587" s="513"/>
      <c r="Q1587" s="514"/>
      <c r="R1587" s="515"/>
      <c r="S1587" s="515"/>
      <c r="T1587" s="515"/>
      <c r="U1587" s="515"/>
      <c r="V1587" s="515"/>
      <c r="W1587" s="418"/>
      <c r="X1587" s="419"/>
      <c r="Y1587" s="421"/>
      <c r="Z1587" s="158" t="str">
        <f>IFERROR(VLOOKUP(Y1587,【参考】数式用!$A$3:$B$58, 2, FALSE), "")</f>
        <v/>
      </c>
      <c r="AA1587" s="159"/>
      <c r="AC1587" s="129" t="e">
        <f>VLOOKUP(Y1587,【参考】数式用!$A$3:$O$58,15,FALSE)</f>
        <v>#N/A</v>
      </c>
    </row>
    <row r="1588" spans="1:29" ht="33.950000000000003" customHeight="1">
      <c r="A1588" s="133"/>
      <c r="B1588" s="486">
        <f t="shared" si="24"/>
        <v>1544</v>
      </c>
      <c r="C1588" s="509"/>
      <c r="D1588" s="510"/>
      <c r="E1588" s="510"/>
      <c r="F1588" s="510"/>
      <c r="G1588" s="510"/>
      <c r="H1588" s="510"/>
      <c r="I1588" s="510"/>
      <c r="J1588" s="510"/>
      <c r="K1588" s="510"/>
      <c r="L1588" s="511"/>
      <c r="M1588" s="512"/>
      <c r="N1588" s="513"/>
      <c r="O1588" s="513"/>
      <c r="P1588" s="513"/>
      <c r="Q1588" s="514"/>
      <c r="R1588" s="515"/>
      <c r="S1588" s="515"/>
      <c r="T1588" s="515"/>
      <c r="U1588" s="515"/>
      <c r="V1588" s="515"/>
      <c r="W1588" s="418"/>
      <c r="X1588" s="419"/>
      <c r="Y1588" s="421"/>
      <c r="Z1588" s="158" t="str">
        <f>IFERROR(VLOOKUP(Y1588,【参考】数式用!$A$3:$B$58, 2, FALSE), "")</f>
        <v/>
      </c>
      <c r="AA1588" s="159"/>
      <c r="AC1588" s="129" t="e">
        <f>VLOOKUP(Y1588,【参考】数式用!$A$3:$O$58,15,FALSE)</f>
        <v>#N/A</v>
      </c>
    </row>
    <row r="1589" spans="1:29" ht="33.950000000000003" customHeight="1">
      <c r="A1589" s="133"/>
      <c r="B1589" s="486">
        <f t="shared" si="24"/>
        <v>1545</v>
      </c>
      <c r="C1589" s="509"/>
      <c r="D1589" s="510"/>
      <c r="E1589" s="510"/>
      <c r="F1589" s="510"/>
      <c r="G1589" s="510"/>
      <c r="H1589" s="510"/>
      <c r="I1589" s="510"/>
      <c r="J1589" s="510"/>
      <c r="K1589" s="510"/>
      <c r="L1589" s="511"/>
      <c r="M1589" s="512"/>
      <c r="N1589" s="513"/>
      <c r="O1589" s="513"/>
      <c r="P1589" s="513"/>
      <c r="Q1589" s="514"/>
      <c r="R1589" s="515"/>
      <c r="S1589" s="515"/>
      <c r="T1589" s="515"/>
      <c r="U1589" s="515"/>
      <c r="V1589" s="515"/>
      <c r="W1589" s="418"/>
      <c r="X1589" s="419"/>
      <c r="Y1589" s="421"/>
      <c r="Z1589" s="158" t="str">
        <f>IFERROR(VLOOKUP(Y1589,【参考】数式用!$A$3:$B$58, 2, FALSE), "")</f>
        <v/>
      </c>
      <c r="AA1589" s="159"/>
      <c r="AC1589" s="129" t="e">
        <f>VLOOKUP(Y1589,【参考】数式用!$A$3:$O$58,15,FALSE)</f>
        <v>#N/A</v>
      </c>
    </row>
    <row r="1590" spans="1:29" ht="33.950000000000003" customHeight="1">
      <c r="A1590" s="133"/>
      <c r="B1590" s="486">
        <f t="shared" si="24"/>
        <v>1546</v>
      </c>
      <c r="C1590" s="509"/>
      <c r="D1590" s="510"/>
      <c r="E1590" s="510"/>
      <c r="F1590" s="510"/>
      <c r="G1590" s="510"/>
      <c r="H1590" s="510"/>
      <c r="I1590" s="510"/>
      <c r="J1590" s="510"/>
      <c r="K1590" s="510"/>
      <c r="L1590" s="511"/>
      <c r="M1590" s="512"/>
      <c r="N1590" s="513"/>
      <c r="O1590" s="513"/>
      <c r="P1590" s="513"/>
      <c r="Q1590" s="514"/>
      <c r="R1590" s="515"/>
      <c r="S1590" s="515"/>
      <c r="T1590" s="515"/>
      <c r="U1590" s="515"/>
      <c r="V1590" s="515"/>
      <c r="W1590" s="418"/>
      <c r="X1590" s="419"/>
      <c r="Y1590" s="421"/>
      <c r="Z1590" s="158" t="str">
        <f>IFERROR(VLOOKUP(Y1590,【参考】数式用!$A$3:$B$58, 2, FALSE), "")</f>
        <v/>
      </c>
      <c r="AA1590" s="159"/>
      <c r="AC1590" s="129" t="e">
        <f>VLOOKUP(Y1590,【参考】数式用!$A$3:$O$58,15,FALSE)</f>
        <v>#N/A</v>
      </c>
    </row>
    <row r="1591" spans="1:29" ht="33.950000000000003" customHeight="1">
      <c r="A1591" s="133"/>
      <c r="B1591" s="486">
        <f t="shared" si="24"/>
        <v>1547</v>
      </c>
      <c r="C1591" s="509"/>
      <c r="D1591" s="510"/>
      <c r="E1591" s="510"/>
      <c r="F1591" s="510"/>
      <c r="G1591" s="510"/>
      <c r="H1591" s="510"/>
      <c r="I1591" s="510"/>
      <c r="J1591" s="510"/>
      <c r="K1591" s="510"/>
      <c r="L1591" s="511"/>
      <c r="M1591" s="512"/>
      <c r="N1591" s="513"/>
      <c r="O1591" s="513"/>
      <c r="P1591" s="513"/>
      <c r="Q1591" s="514"/>
      <c r="R1591" s="515"/>
      <c r="S1591" s="515"/>
      <c r="T1591" s="515"/>
      <c r="U1591" s="515"/>
      <c r="V1591" s="515"/>
      <c r="W1591" s="418"/>
      <c r="X1591" s="419"/>
      <c r="Y1591" s="421"/>
      <c r="Z1591" s="158" t="str">
        <f>IFERROR(VLOOKUP(Y1591,【参考】数式用!$A$3:$B$58, 2, FALSE), "")</f>
        <v/>
      </c>
      <c r="AA1591" s="159"/>
      <c r="AC1591" s="129" t="e">
        <f>VLOOKUP(Y1591,【参考】数式用!$A$3:$O$58,15,FALSE)</f>
        <v>#N/A</v>
      </c>
    </row>
    <row r="1592" spans="1:29" ht="33.950000000000003" customHeight="1">
      <c r="A1592" s="133"/>
      <c r="B1592" s="486">
        <f t="shared" si="24"/>
        <v>1548</v>
      </c>
      <c r="C1592" s="509"/>
      <c r="D1592" s="510"/>
      <c r="E1592" s="510"/>
      <c r="F1592" s="510"/>
      <c r="G1592" s="510"/>
      <c r="H1592" s="510"/>
      <c r="I1592" s="510"/>
      <c r="J1592" s="510"/>
      <c r="K1592" s="510"/>
      <c r="L1592" s="511"/>
      <c r="M1592" s="512"/>
      <c r="N1592" s="513"/>
      <c r="O1592" s="513"/>
      <c r="P1592" s="513"/>
      <c r="Q1592" s="514"/>
      <c r="R1592" s="515"/>
      <c r="S1592" s="515"/>
      <c r="T1592" s="515"/>
      <c r="U1592" s="515"/>
      <c r="V1592" s="515"/>
      <c r="W1592" s="418"/>
      <c r="X1592" s="419"/>
      <c r="Y1592" s="421"/>
      <c r="Z1592" s="158" t="str">
        <f>IFERROR(VLOOKUP(Y1592,【参考】数式用!$A$3:$B$58, 2, FALSE), "")</f>
        <v/>
      </c>
      <c r="AA1592" s="159"/>
      <c r="AC1592" s="129" t="e">
        <f>VLOOKUP(Y1592,【参考】数式用!$A$3:$O$58,15,FALSE)</f>
        <v>#N/A</v>
      </c>
    </row>
    <row r="1593" spans="1:29" ht="33.950000000000003" customHeight="1">
      <c r="A1593" s="133"/>
      <c r="B1593" s="486">
        <f t="shared" si="24"/>
        <v>1549</v>
      </c>
      <c r="C1593" s="509"/>
      <c r="D1593" s="510"/>
      <c r="E1593" s="510"/>
      <c r="F1593" s="510"/>
      <c r="G1593" s="510"/>
      <c r="H1593" s="510"/>
      <c r="I1593" s="510"/>
      <c r="J1593" s="510"/>
      <c r="K1593" s="510"/>
      <c r="L1593" s="511"/>
      <c r="M1593" s="512"/>
      <c r="N1593" s="513"/>
      <c r="O1593" s="513"/>
      <c r="P1593" s="513"/>
      <c r="Q1593" s="514"/>
      <c r="R1593" s="515"/>
      <c r="S1593" s="515"/>
      <c r="T1593" s="515"/>
      <c r="U1593" s="515"/>
      <c r="V1593" s="515"/>
      <c r="W1593" s="418"/>
      <c r="X1593" s="419"/>
      <c r="Y1593" s="421"/>
      <c r="Z1593" s="158" t="str">
        <f>IFERROR(VLOOKUP(Y1593,【参考】数式用!$A$3:$B$58, 2, FALSE), "")</f>
        <v/>
      </c>
      <c r="AA1593" s="159"/>
      <c r="AC1593" s="129" t="e">
        <f>VLOOKUP(Y1593,【参考】数式用!$A$3:$O$58,15,FALSE)</f>
        <v>#N/A</v>
      </c>
    </row>
    <row r="1594" spans="1:29" ht="33.950000000000003" customHeight="1">
      <c r="A1594" s="133"/>
      <c r="B1594" s="486">
        <f t="shared" si="24"/>
        <v>1550</v>
      </c>
      <c r="C1594" s="509"/>
      <c r="D1594" s="510"/>
      <c r="E1594" s="510"/>
      <c r="F1594" s="510"/>
      <c r="G1594" s="510"/>
      <c r="H1594" s="510"/>
      <c r="I1594" s="510"/>
      <c r="J1594" s="510"/>
      <c r="K1594" s="510"/>
      <c r="L1594" s="511"/>
      <c r="M1594" s="512"/>
      <c r="N1594" s="513"/>
      <c r="O1594" s="513"/>
      <c r="P1594" s="513"/>
      <c r="Q1594" s="514"/>
      <c r="R1594" s="515"/>
      <c r="S1594" s="515"/>
      <c r="T1594" s="515"/>
      <c r="U1594" s="515"/>
      <c r="V1594" s="515"/>
      <c r="W1594" s="418"/>
      <c r="X1594" s="419"/>
      <c r="Y1594" s="421"/>
      <c r="Z1594" s="158" t="str">
        <f>IFERROR(VLOOKUP(Y1594,【参考】数式用!$A$3:$B$58, 2, FALSE), "")</f>
        <v/>
      </c>
      <c r="AA1594" s="159"/>
      <c r="AC1594" s="129" t="e">
        <f>VLOOKUP(Y1594,【参考】数式用!$A$3:$O$58,15,FALSE)</f>
        <v>#N/A</v>
      </c>
    </row>
    <row r="1595" spans="1:29" ht="33.950000000000003" customHeight="1">
      <c r="A1595" s="133"/>
      <c r="B1595" s="486">
        <f t="shared" si="24"/>
        <v>1551</v>
      </c>
      <c r="C1595" s="509"/>
      <c r="D1595" s="510"/>
      <c r="E1595" s="510"/>
      <c r="F1595" s="510"/>
      <c r="G1595" s="510"/>
      <c r="H1595" s="510"/>
      <c r="I1595" s="510"/>
      <c r="J1595" s="510"/>
      <c r="K1595" s="510"/>
      <c r="L1595" s="511"/>
      <c r="M1595" s="512"/>
      <c r="N1595" s="513"/>
      <c r="O1595" s="513"/>
      <c r="P1595" s="513"/>
      <c r="Q1595" s="514"/>
      <c r="R1595" s="515"/>
      <c r="S1595" s="515"/>
      <c r="T1595" s="515"/>
      <c r="U1595" s="515"/>
      <c r="V1595" s="515"/>
      <c r="W1595" s="418"/>
      <c r="X1595" s="419"/>
      <c r="Y1595" s="421"/>
      <c r="Z1595" s="158" t="str">
        <f>IFERROR(VLOOKUP(Y1595,【参考】数式用!$A$3:$B$58, 2, FALSE), "")</f>
        <v/>
      </c>
      <c r="AA1595" s="159"/>
      <c r="AC1595" s="129" t="e">
        <f>VLOOKUP(Y1595,【参考】数式用!$A$3:$O$58,15,FALSE)</f>
        <v>#N/A</v>
      </c>
    </row>
    <row r="1596" spans="1:29" ht="33.950000000000003" customHeight="1">
      <c r="A1596" s="133"/>
      <c r="B1596" s="486">
        <f t="shared" si="24"/>
        <v>1552</v>
      </c>
      <c r="C1596" s="509"/>
      <c r="D1596" s="510"/>
      <c r="E1596" s="510"/>
      <c r="F1596" s="510"/>
      <c r="G1596" s="510"/>
      <c r="H1596" s="510"/>
      <c r="I1596" s="510"/>
      <c r="J1596" s="510"/>
      <c r="K1596" s="510"/>
      <c r="L1596" s="511"/>
      <c r="M1596" s="512"/>
      <c r="N1596" s="513"/>
      <c r="O1596" s="513"/>
      <c r="P1596" s="513"/>
      <c r="Q1596" s="514"/>
      <c r="R1596" s="515"/>
      <c r="S1596" s="515"/>
      <c r="T1596" s="515"/>
      <c r="U1596" s="515"/>
      <c r="V1596" s="515"/>
      <c r="W1596" s="418"/>
      <c r="X1596" s="419"/>
      <c r="Y1596" s="421"/>
      <c r="Z1596" s="158" t="str">
        <f>IFERROR(VLOOKUP(Y1596,【参考】数式用!$A$3:$B$58, 2, FALSE), "")</f>
        <v/>
      </c>
      <c r="AA1596" s="159"/>
      <c r="AC1596" s="129" t="e">
        <f>VLOOKUP(Y1596,【参考】数式用!$A$3:$O$58,15,FALSE)</f>
        <v>#N/A</v>
      </c>
    </row>
    <row r="1597" spans="1:29" ht="33.950000000000003" customHeight="1">
      <c r="A1597" s="133"/>
      <c r="B1597" s="486">
        <f t="shared" si="24"/>
        <v>1553</v>
      </c>
      <c r="C1597" s="509"/>
      <c r="D1597" s="510"/>
      <c r="E1597" s="510"/>
      <c r="F1597" s="510"/>
      <c r="G1597" s="510"/>
      <c r="H1597" s="510"/>
      <c r="I1597" s="510"/>
      <c r="J1597" s="510"/>
      <c r="K1597" s="510"/>
      <c r="L1597" s="511"/>
      <c r="M1597" s="512"/>
      <c r="N1597" s="513"/>
      <c r="O1597" s="513"/>
      <c r="P1597" s="513"/>
      <c r="Q1597" s="514"/>
      <c r="R1597" s="515"/>
      <c r="S1597" s="515"/>
      <c r="T1597" s="515"/>
      <c r="U1597" s="515"/>
      <c r="V1597" s="515"/>
      <c r="W1597" s="418"/>
      <c r="X1597" s="419"/>
      <c r="Y1597" s="421"/>
      <c r="Z1597" s="158" t="str">
        <f>IFERROR(VLOOKUP(Y1597,【参考】数式用!$A$3:$B$58, 2, FALSE), "")</f>
        <v/>
      </c>
      <c r="AA1597" s="159"/>
      <c r="AC1597" s="129" t="e">
        <f>VLOOKUP(Y1597,【参考】数式用!$A$3:$O$58,15,FALSE)</f>
        <v>#N/A</v>
      </c>
    </row>
    <row r="1598" spans="1:29" ht="33.950000000000003" customHeight="1">
      <c r="A1598" s="133"/>
      <c r="B1598" s="486">
        <f t="shared" si="24"/>
        <v>1554</v>
      </c>
      <c r="C1598" s="509"/>
      <c r="D1598" s="510"/>
      <c r="E1598" s="510"/>
      <c r="F1598" s="510"/>
      <c r="G1598" s="510"/>
      <c r="H1598" s="510"/>
      <c r="I1598" s="510"/>
      <c r="J1598" s="510"/>
      <c r="K1598" s="510"/>
      <c r="L1598" s="511"/>
      <c r="M1598" s="512"/>
      <c r="N1598" s="513"/>
      <c r="O1598" s="513"/>
      <c r="P1598" s="513"/>
      <c r="Q1598" s="514"/>
      <c r="R1598" s="515"/>
      <c r="S1598" s="515"/>
      <c r="T1598" s="515"/>
      <c r="U1598" s="515"/>
      <c r="V1598" s="515"/>
      <c r="W1598" s="418"/>
      <c r="X1598" s="419"/>
      <c r="Y1598" s="421"/>
      <c r="Z1598" s="158" t="str">
        <f>IFERROR(VLOOKUP(Y1598,【参考】数式用!$A$3:$B$58, 2, FALSE), "")</f>
        <v/>
      </c>
      <c r="AA1598" s="159"/>
      <c r="AC1598" s="129" t="e">
        <f>VLOOKUP(Y1598,【参考】数式用!$A$3:$O$58,15,FALSE)</f>
        <v>#N/A</v>
      </c>
    </row>
    <row r="1599" spans="1:29" ht="33.950000000000003" customHeight="1">
      <c r="A1599" s="133"/>
      <c r="B1599" s="486">
        <f t="shared" si="24"/>
        <v>1555</v>
      </c>
      <c r="C1599" s="509"/>
      <c r="D1599" s="510"/>
      <c r="E1599" s="510"/>
      <c r="F1599" s="510"/>
      <c r="G1599" s="510"/>
      <c r="H1599" s="510"/>
      <c r="I1599" s="510"/>
      <c r="J1599" s="510"/>
      <c r="K1599" s="510"/>
      <c r="L1599" s="511"/>
      <c r="M1599" s="512"/>
      <c r="N1599" s="513"/>
      <c r="O1599" s="513"/>
      <c r="P1599" s="513"/>
      <c r="Q1599" s="514"/>
      <c r="R1599" s="515"/>
      <c r="S1599" s="515"/>
      <c r="T1599" s="515"/>
      <c r="U1599" s="515"/>
      <c r="V1599" s="515"/>
      <c r="W1599" s="418"/>
      <c r="X1599" s="419"/>
      <c r="Y1599" s="421"/>
      <c r="Z1599" s="158" t="str">
        <f>IFERROR(VLOOKUP(Y1599,【参考】数式用!$A$3:$B$58, 2, FALSE), "")</f>
        <v/>
      </c>
      <c r="AA1599" s="159"/>
      <c r="AC1599" s="129" t="e">
        <f>VLOOKUP(Y1599,【参考】数式用!$A$3:$O$58,15,FALSE)</f>
        <v>#N/A</v>
      </c>
    </row>
    <row r="1600" spans="1:29" ht="33.950000000000003" customHeight="1">
      <c r="A1600" s="133"/>
      <c r="B1600" s="486">
        <f t="shared" si="24"/>
        <v>1556</v>
      </c>
      <c r="C1600" s="509"/>
      <c r="D1600" s="510"/>
      <c r="E1600" s="510"/>
      <c r="F1600" s="510"/>
      <c r="G1600" s="510"/>
      <c r="H1600" s="510"/>
      <c r="I1600" s="510"/>
      <c r="J1600" s="510"/>
      <c r="K1600" s="510"/>
      <c r="L1600" s="511"/>
      <c r="M1600" s="512"/>
      <c r="N1600" s="513"/>
      <c r="O1600" s="513"/>
      <c r="P1600" s="513"/>
      <c r="Q1600" s="514"/>
      <c r="R1600" s="515"/>
      <c r="S1600" s="515"/>
      <c r="T1600" s="515"/>
      <c r="U1600" s="515"/>
      <c r="V1600" s="515"/>
      <c r="W1600" s="418"/>
      <c r="X1600" s="419"/>
      <c r="Y1600" s="421"/>
      <c r="Z1600" s="158" t="str">
        <f>IFERROR(VLOOKUP(Y1600,【参考】数式用!$A$3:$B$58, 2, FALSE), "")</f>
        <v/>
      </c>
      <c r="AA1600" s="159"/>
      <c r="AC1600" s="129" t="e">
        <f>VLOOKUP(Y1600,【参考】数式用!$A$3:$O$58,15,FALSE)</f>
        <v>#N/A</v>
      </c>
    </row>
    <row r="1601" spans="1:29" ht="33.950000000000003" customHeight="1">
      <c r="A1601" s="133"/>
      <c r="B1601" s="486">
        <f t="shared" si="24"/>
        <v>1557</v>
      </c>
      <c r="C1601" s="509"/>
      <c r="D1601" s="510"/>
      <c r="E1601" s="510"/>
      <c r="F1601" s="510"/>
      <c r="G1601" s="510"/>
      <c r="H1601" s="510"/>
      <c r="I1601" s="510"/>
      <c r="J1601" s="510"/>
      <c r="K1601" s="510"/>
      <c r="L1601" s="511"/>
      <c r="M1601" s="512"/>
      <c r="N1601" s="513"/>
      <c r="O1601" s="513"/>
      <c r="P1601" s="513"/>
      <c r="Q1601" s="514"/>
      <c r="R1601" s="515"/>
      <c r="S1601" s="515"/>
      <c r="T1601" s="515"/>
      <c r="U1601" s="515"/>
      <c r="V1601" s="515"/>
      <c r="W1601" s="418"/>
      <c r="X1601" s="419"/>
      <c r="Y1601" s="421"/>
      <c r="Z1601" s="158" t="str">
        <f>IFERROR(VLOOKUP(Y1601,【参考】数式用!$A$3:$B$58, 2, FALSE), "")</f>
        <v/>
      </c>
      <c r="AA1601" s="159"/>
      <c r="AC1601" s="129" t="e">
        <f>VLOOKUP(Y1601,【参考】数式用!$A$3:$O$58,15,FALSE)</f>
        <v>#N/A</v>
      </c>
    </row>
    <row r="1602" spans="1:29" ht="33.950000000000003" customHeight="1">
      <c r="A1602" s="133"/>
      <c r="B1602" s="486">
        <f t="shared" si="24"/>
        <v>1558</v>
      </c>
      <c r="C1602" s="509"/>
      <c r="D1602" s="510"/>
      <c r="E1602" s="510"/>
      <c r="F1602" s="510"/>
      <c r="G1602" s="510"/>
      <c r="H1602" s="510"/>
      <c r="I1602" s="510"/>
      <c r="J1602" s="510"/>
      <c r="K1602" s="510"/>
      <c r="L1602" s="511"/>
      <c r="M1602" s="512"/>
      <c r="N1602" s="513"/>
      <c r="O1602" s="513"/>
      <c r="P1602" s="513"/>
      <c r="Q1602" s="514"/>
      <c r="R1602" s="515"/>
      <c r="S1602" s="515"/>
      <c r="T1602" s="515"/>
      <c r="U1602" s="515"/>
      <c r="V1602" s="515"/>
      <c r="W1602" s="418"/>
      <c r="X1602" s="419"/>
      <c r="Y1602" s="421"/>
      <c r="Z1602" s="158" t="str">
        <f>IFERROR(VLOOKUP(Y1602,【参考】数式用!$A$3:$B$58, 2, FALSE), "")</f>
        <v/>
      </c>
      <c r="AA1602" s="159"/>
      <c r="AC1602" s="129" t="e">
        <f>VLOOKUP(Y1602,【参考】数式用!$A$3:$O$58,15,FALSE)</f>
        <v>#N/A</v>
      </c>
    </row>
    <row r="1603" spans="1:29" ht="33.950000000000003" customHeight="1">
      <c r="A1603" s="133"/>
      <c r="B1603" s="486">
        <f t="shared" si="24"/>
        <v>1559</v>
      </c>
      <c r="C1603" s="509"/>
      <c r="D1603" s="510"/>
      <c r="E1603" s="510"/>
      <c r="F1603" s="510"/>
      <c r="G1603" s="510"/>
      <c r="H1603" s="510"/>
      <c r="I1603" s="510"/>
      <c r="J1603" s="510"/>
      <c r="K1603" s="510"/>
      <c r="L1603" s="511"/>
      <c r="M1603" s="512"/>
      <c r="N1603" s="513"/>
      <c r="O1603" s="513"/>
      <c r="P1603" s="513"/>
      <c r="Q1603" s="514"/>
      <c r="R1603" s="515"/>
      <c r="S1603" s="515"/>
      <c r="T1603" s="515"/>
      <c r="U1603" s="515"/>
      <c r="V1603" s="515"/>
      <c r="W1603" s="418"/>
      <c r="X1603" s="419"/>
      <c r="Y1603" s="421"/>
      <c r="Z1603" s="158" t="str">
        <f>IFERROR(VLOOKUP(Y1603,【参考】数式用!$A$3:$B$58, 2, FALSE), "")</f>
        <v/>
      </c>
      <c r="AA1603" s="159"/>
      <c r="AC1603" s="129" t="e">
        <f>VLOOKUP(Y1603,【参考】数式用!$A$3:$O$58,15,FALSE)</f>
        <v>#N/A</v>
      </c>
    </row>
    <row r="1604" spans="1:29" ht="33.950000000000003" customHeight="1">
      <c r="A1604" s="133"/>
      <c r="B1604" s="486">
        <f t="shared" si="24"/>
        <v>1560</v>
      </c>
      <c r="C1604" s="509"/>
      <c r="D1604" s="510"/>
      <c r="E1604" s="510"/>
      <c r="F1604" s="510"/>
      <c r="G1604" s="510"/>
      <c r="H1604" s="510"/>
      <c r="I1604" s="510"/>
      <c r="J1604" s="510"/>
      <c r="K1604" s="510"/>
      <c r="L1604" s="511"/>
      <c r="M1604" s="512"/>
      <c r="N1604" s="513"/>
      <c r="O1604" s="513"/>
      <c r="P1604" s="513"/>
      <c r="Q1604" s="514"/>
      <c r="R1604" s="515"/>
      <c r="S1604" s="515"/>
      <c r="T1604" s="515"/>
      <c r="U1604" s="515"/>
      <c r="V1604" s="515"/>
      <c r="W1604" s="418"/>
      <c r="X1604" s="419"/>
      <c r="Y1604" s="421"/>
      <c r="Z1604" s="158" t="str">
        <f>IFERROR(VLOOKUP(Y1604,【参考】数式用!$A$3:$B$58, 2, FALSE), "")</f>
        <v/>
      </c>
      <c r="AA1604" s="159"/>
      <c r="AC1604" s="129" t="e">
        <f>VLOOKUP(Y1604,【参考】数式用!$A$3:$O$58,15,FALSE)</f>
        <v>#N/A</v>
      </c>
    </row>
    <row r="1605" spans="1:29" ht="33.950000000000003" customHeight="1">
      <c r="A1605" s="133"/>
      <c r="B1605" s="486">
        <f t="shared" si="24"/>
        <v>1561</v>
      </c>
      <c r="C1605" s="509"/>
      <c r="D1605" s="510"/>
      <c r="E1605" s="510"/>
      <c r="F1605" s="510"/>
      <c r="G1605" s="510"/>
      <c r="H1605" s="510"/>
      <c r="I1605" s="510"/>
      <c r="J1605" s="510"/>
      <c r="K1605" s="510"/>
      <c r="L1605" s="511"/>
      <c r="M1605" s="512"/>
      <c r="N1605" s="513"/>
      <c r="O1605" s="513"/>
      <c r="P1605" s="513"/>
      <c r="Q1605" s="514"/>
      <c r="R1605" s="515"/>
      <c r="S1605" s="515"/>
      <c r="T1605" s="515"/>
      <c r="U1605" s="515"/>
      <c r="V1605" s="515"/>
      <c r="W1605" s="418"/>
      <c r="X1605" s="419"/>
      <c r="Y1605" s="421"/>
      <c r="Z1605" s="158" t="str">
        <f>IFERROR(VLOOKUP(Y1605,【参考】数式用!$A$3:$B$58, 2, FALSE), "")</f>
        <v/>
      </c>
      <c r="AA1605" s="159"/>
      <c r="AC1605" s="129" t="e">
        <f>VLOOKUP(Y1605,【参考】数式用!$A$3:$O$58,15,FALSE)</f>
        <v>#N/A</v>
      </c>
    </row>
    <row r="1606" spans="1:29" ht="33.950000000000003" customHeight="1">
      <c r="A1606" s="133"/>
      <c r="B1606" s="486">
        <f t="shared" si="24"/>
        <v>1562</v>
      </c>
      <c r="C1606" s="509"/>
      <c r="D1606" s="510"/>
      <c r="E1606" s="510"/>
      <c r="F1606" s="510"/>
      <c r="G1606" s="510"/>
      <c r="H1606" s="510"/>
      <c r="I1606" s="510"/>
      <c r="J1606" s="510"/>
      <c r="K1606" s="510"/>
      <c r="L1606" s="511"/>
      <c r="M1606" s="512"/>
      <c r="N1606" s="513"/>
      <c r="O1606" s="513"/>
      <c r="P1606" s="513"/>
      <c r="Q1606" s="514"/>
      <c r="R1606" s="515"/>
      <c r="S1606" s="515"/>
      <c r="T1606" s="515"/>
      <c r="U1606" s="515"/>
      <c r="V1606" s="515"/>
      <c r="W1606" s="418"/>
      <c r="X1606" s="419"/>
      <c r="Y1606" s="421"/>
      <c r="Z1606" s="158" t="str">
        <f>IFERROR(VLOOKUP(Y1606,【参考】数式用!$A$3:$B$58, 2, FALSE), "")</f>
        <v/>
      </c>
      <c r="AA1606" s="159"/>
      <c r="AC1606" s="129" t="e">
        <f>VLOOKUP(Y1606,【参考】数式用!$A$3:$O$58,15,FALSE)</f>
        <v>#N/A</v>
      </c>
    </row>
    <row r="1607" spans="1:29" ht="33.950000000000003" customHeight="1">
      <c r="A1607" s="133"/>
      <c r="B1607" s="486">
        <f t="shared" si="24"/>
        <v>1563</v>
      </c>
      <c r="C1607" s="509"/>
      <c r="D1607" s="510"/>
      <c r="E1607" s="510"/>
      <c r="F1607" s="510"/>
      <c r="G1607" s="510"/>
      <c r="H1607" s="510"/>
      <c r="I1607" s="510"/>
      <c r="J1607" s="510"/>
      <c r="K1607" s="510"/>
      <c r="L1607" s="511"/>
      <c r="M1607" s="512"/>
      <c r="N1607" s="513"/>
      <c r="O1607" s="513"/>
      <c r="P1607" s="513"/>
      <c r="Q1607" s="514"/>
      <c r="R1607" s="515"/>
      <c r="S1607" s="515"/>
      <c r="T1607" s="515"/>
      <c r="U1607" s="515"/>
      <c r="V1607" s="515"/>
      <c r="W1607" s="418"/>
      <c r="X1607" s="419"/>
      <c r="Y1607" s="421"/>
      <c r="Z1607" s="158" t="str">
        <f>IFERROR(VLOOKUP(Y1607,【参考】数式用!$A$3:$B$58, 2, FALSE), "")</f>
        <v/>
      </c>
      <c r="AA1607" s="159"/>
      <c r="AC1607" s="129" t="e">
        <f>VLOOKUP(Y1607,【参考】数式用!$A$3:$O$58,15,FALSE)</f>
        <v>#N/A</v>
      </c>
    </row>
    <row r="1608" spans="1:29" ht="33.950000000000003" customHeight="1">
      <c r="A1608" s="133"/>
      <c r="B1608" s="486">
        <f t="shared" si="24"/>
        <v>1564</v>
      </c>
      <c r="C1608" s="509"/>
      <c r="D1608" s="510"/>
      <c r="E1608" s="510"/>
      <c r="F1608" s="510"/>
      <c r="G1608" s="510"/>
      <c r="H1608" s="510"/>
      <c r="I1608" s="510"/>
      <c r="J1608" s="510"/>
      <c r="K1608" s="510"/>
      <c r="L1608" s="511"/>
      <c r="M1608" s="512"/>
      <c r="N1608" s="513"/>
      <c r="O1608" s="513"/>
      <c r="P1608" s="513"/>
      <c r="Q1608" s="514"/>
      <c r="R1608" s="515"/>
      <c r="S1608" s="515"/>
      <c r="T1608" s="515"/>
      <c r="U1608" s="515"/>
      <c r="V1608" s="515"/>
      <c r="W1608" s="418"/>
      <c r="X1608" s="419"/>
      <c r="Y1608" s="421"/>
      <c r="Z1608" s="158" t="str">
        <f>IFERROR(VLOOKUP(Y1608,【参考】数式用!$A$3:$B$58, 2, FALSE), "")</f>
        <v/>
      </c>
      <c r="AA1608" s="159"/>
      <c r="AC1608" s="129" t="e">
        <f>VLOOKUP(Y1608,【参考】数式用!$A$3:$O$58,15,FALSE)</f>
        <v>#N/A</v>
      </c>
    </row>
    <row r="1609" spans="1:29" ht="33.950000000000003" customHeight="1">
      <c r="A1609" s="133"/>
      <c r="B1609" s="486">
        <f t="shared" si="24"/>
        <v>1565</v>
      </c>
      <c r="C1609" s="509"/>
      <c r="D1609" s="510"/>
      <c r="E1609" s="510"/>
      <c r="F1609" s="510"/>
      <c r="G1609" s="510"/>
      <c r="H1609" s="510"/>
      <c r="I1609" s="510"/>
      <c r="J1609" s="510"/>
      <c r="K1609" s="510"/>
      <c r="L1609" s="511"/>
      <c r="M1609" s="512"/>
      <c r="N1609" s="513"/>
      <c r="O1609" s="513"/>
      <c r="P1609" s="513"/>
      <c r="Q1609" s="514"/>
      <c r="R1609" s="515"/>
      <c r="S1609" s="515"/>
      <c r="T1609" s="515"/>
      <c r="U1609" s="515"/>
      <c r="V1609" s="515"/>
      <c r="W1609" s="418"/>
      <c r="X1609" s="419"/>
      <c r="Y1609" s="421"/>
      <c r="Z1609" s="158" t="str">
        <f>IFERROR(VLOOKUP(Y1609,【参考】数式用!$A$3:$B$58, 2, FALSE), "")</f>
        <v/>
      </c>
      <c r="AA1609" s="159"/>
      <c r="AC1609" s="129" t="e">
        <f>VLOOKUP(Y1609,【参考】数式用!$A$3:$O$58,15,FALSE)</f>
        <v>#N/A</v>
      </c>
    </row>
    <row r="1610" spans="1:29" ht="33.950000000000003" customHeight="1">
      <c r="A1610" s="133"/>
      <c r="B1610" s="486">
        <f t="shared" si="24"/>
        <v>1566</v>
      </c>
      <c r="C1610" s="509"/>
      <c r="D1610" s="510"/>
      <c r="E1610" s="510"/>
      <c r="F1610" s="510"/>
      <c r="G1610" s="510"/>
      <c r="H1610" s="510"/>
      <c r="I1610" s="510"/>
      <c r="J1610" s="510"/>
      <c r="K1610" s="510"/>
      <c r="L1610" s="511"/>
      <c r="M1610" s="512"/>
      <c r="N1610" s="513"/>
      <c r="O1610" s="513"/>
      <c r="P1610" s="513"/>
      <c r="Q1610" s="514"/>
      <c r="R1610" s="515"/>
      <c r="S1610" s="515"/>
      <c r="T1610" s="515"/>
      <c r="U1610" s="515"/>
      <c r="V1610" s="515"/>
      <c r="W1610" s="418"/>
      <c r="X1610" s="419"/>
      <c r="Y1610" s="421"/>
      <c r="Z1610" s="158" t="str">
        <f>IFERROR(VLOOKUP(Y1610,【参考】数式用!$A$3:$B$58, 2, FALSE), "")</f>
        <v/>
      </c>
      <c r="AA1610" s="159"/>
      <c r="AC1610" s="129" t="e">
        <f>VLOOKUP(Y1610,【参考】数式用!$A$3:$O$58,15,FALSE)</f>
        <v>#N/A</v>
      </c>
    </row>
    <row r="1611" spans="1:29" ht="33.950000000000003" customHeight="1">
      <c r="A1611" s="133"/>
      <c r="B1611" s="486">
        <f t="shared" si="24"/>
        <v>1567</v>
      </c>
      <c r="C1611" s="509"/>
      <c r="D1611" s="510"/>
      <c r="E1611" s="510"/>
      <c r="F1611" s="510"/>
      <c r="G1611" s="510"/>
      <c r="H1611" s="510"/>
      <c r="I1611" s="510"/>
      <c r="J1611" s="510"/>
      <c r="K1611" s="510"/>
      <c r="L1611" s="511"/>
      <c r="M1611" s="512"/>
      <c r="N1611" s="513"/>
      <c r="O1611" s="513"/>
      <c r="P1611" s="513"/>
      <c r="Q1611" s="514"/>
      <c r="R1611" s="515"/>
      <c r="S1611" s="515"/>
      <c r="T1611" s="515"/>
      <c r="U1611" s="515"/>
      <c r="V1611" s="515"/>
      <c r="W1611" s="418"/>
      <c r="X1611" s="419"/>
      <c r="Y1611" s="421"/>
      <c r="Z1611" s="158" t="str">
        <f>IFERROR(VLOOKUP(Y1611,【参考】数式用!$A$3:$B$58, 2, FALSE), "")</f>
        <v/>
      </c>
      <c r="AA1611" s="159"/>
      <c r="AC1611" s="129" t="e">
        <f>VLOOKUP(Y1611,【参考】数式用!$A$3:$O$58,15,FALSE)</f>
        <v>#N/A</v>
      </c>
    </row>
    <row r="1612" spans="1:29" ht="33.950000000000003" customHeight="1">
      <c r="A1612" s="133"/>
      <c r="B1612" s="486">
        <f t="shared" si="24"/>
        <v>1568</v>
      </c>
      <c r="C1612" s="509"/>
      <c r="D1612" s="510"/>
      <c r="E1612" s="510"/>
      <c r="F1612" s="510"/>
      <c r="G1612" s="510"/>
      <c r="H1612" s="510"/>
      <c r="I1612" s="510"/>
      <c r="J1612" s="510"/>
      <c r="K1612" s="510"/>
      <c r="L1612" s="511"/>
      <c r="M1612" s="512"/>
      <c r="N1612" s="513"/>
      <c r="O1612" s="513"/>
      <c r="P1612" s="513"/>
      <c r="Q1612" s="514"/>
      <c r="R1612" s="515"/>
      <c r="S1612" s="515"/>
      <c r="T1612" s="515"/>
      <c r="U1612" s="515"/>
      <c r="V1612" s="515"/>
      <c r="W1612" s="418"/>
      <c r="X1612" s="419"/>
      <c r="Y1612" s="421"/>
      <c r="Z1612" s="158" t="str">
        <f>IFERROR(VLOOKUP(Y1612,【参考】数式用!$A$3:$B$58, 2, FALSE), "")</f>
        <v/>
      </c>
      <c r="AA1612" s="159"/>
      <c r="AC1612" s="129" t="e">
        <f>VLOOKUP(Y1612,【参考】数式用!$A$3:$O$58,15,FALSE)</f>
        <v>#N/A</v>
      </c>
    </row>
    <row r="1613" spans="1:29" ht="33.950000000000003" customHeight="1">
      <c r="A1613" s="133"/>
      <c r="B1613" s="486">
        <f t="shared" si="24"/>
        <v>1569</v>
      </c>
      <c r="C1613" s="509"/>
      <c r="D1613" s="510"/>
      <c r="E1613" s="510"/>
      <c r="F1613" s="510"/>
      <c r="G1613" s="510"/>
      <c r="H1613" s="510"/>
      <c r="I1613" s="510"/>
      <c r="J1613" s="510"/>
      <c r="K1613" s="510"/>
      <c r="L1613" s="511"/>
      <c r="M1613" s="512"/>
      <c r="N1613" s="513"/>
      <c r="O1613" s="513"/>
      <c r="P1613" s="513"/>
      <c r="Q1613" s="514"/>
      <c r="R1613" s="515"/>
      <c r="S1613" s="515"/>
      <c r="T1613" s="515"/>
      <c r="U1613" s="515"/>
      <c r="V1613" s="515"/>
      <c r="W1613" s="418"/>
      <c r="X1613" s="419"/>
      <c r="Y1613" s="421"/>
      <c r="Z1613" s="158" t="str">
        <f>IFERROR(VLOOKUP(Y1613,【参考】数式用!$A$3:$B$58, 2, FALSE), "")</f>
        <v/>
      </c>
      <c r="AA1613" s="159"/>
      <c r="AC1613" s="129" t="e">
        <f>VLOOKUP(Y1613,【参考】数式用!$A$3:$O$58,15,FALSE)</f>
        <v>#N/A</v>
      </c>
    </row>
    <row r="1614" spans="1:29" ht="33.950000000000003" customHeight="1">
      <c r="A1614" s="133"/>
      <c r="B1614" s="486">
        <f t="shared" si="24"/>
        <v>1570</v>
      </c>
      <c r="C1614" s="509"/>
      <c r="D1614" s="510"/>
      <c r="E1614" s="510"/>
      <c r="F1614" s="510"/>
      <c r="G1614" s="510"/>
      <c r="H1614" s="510"/>
      <c r="I1614" s="510"/>
      <c r="J1614" s="510"/>
      <c r="K1614" s="510"/>
      <c r="L1614" s="511"/>
      <c r="M1614" s="512"/>
      <c r="N1614" s="513"/>
      <c r="O1614" s="513"/>
      <c r="P1614" s="513"/>
      <c r="Q1614" s="514"/>
      <c r="R1614" s="515"/>
      <c r="S1614" s="515"/>
      <c r="T1614" s="515"/>
      <c r="U1614" s="515"/>
      <c r="V1614" s="515"/>
      <c r="W1614" s="418"/>
      <c r="X1614" s="419"/>
      <c r="Y1614" s="421"/>
      <c r="Z1614" s="158" t="str">
        <f>IFERROR(VLOOKUP(Y1614,【参考】数式用!$A$3:$B$58, 2, FALSE), "")</f>
        <v/>
      </c>
      <c r="AA1614" s="159"/>
      <c r="AC1614" s="129" t="e">
        <f>VLOOKUP(Y1614,【参考】数式用!$A$3:$O$58,15,FALSE)</f>
        <v>#N/A</v>
      </c>
    </row>
    <row r="1615" spans="1:29" ht="33.950000000000003" customHeight="1">
      <c r="A1615" s="133"/>
      <c r="B1615" s="486">
        <f t="shared" si="24"/>
        <v>1571</v>
      </c>
      <c r="C1615" s="509"/>
      <c r="D1615" s="510"/>
      <c r="E1615" s="510"/>
      <c r="F1615" s="510"/>
      <c r="G1615" s="510"/>
      <c r="H1615" s="510"/>
      <c r="I1615" s="510"/>
      <c r="J1615" s="510"/>
      <c r="K1615" s="510"/>
      <c r="L1615" s="511"/>
      <c r="M1615" s="512"/>
      <c r="N1615" s="513"/>
      <c r="O1615" s="513"/>
      <c r="P1615" s="513"/>
      <c r="Q1615" s="514"/>
      <c r="R1615" s="515"/>
      <c r="S1615" s="515"/>
      <c r="T1615" s="515"/>
      <c r="U1615" s="515"/>
      <c r="V1615" s="515"/>
      <c r="W1615" s="418"/>
      <c r="X1615" s="419"/>
      <c r="Y1615" s="421"/>
      <c r="Z1615" s="158" t="str">
        <f>IFERROR(VLOOKUP(Y1615,【参考】数式用!$A$3:$B$58, 2, FALSE), "")</f>
        <v/>
      </c>
      <c r="AA1615" s="159"/>
      <c r="AC1615" s="129" t="e">
        <f>VLOOKUP(Y1615,【参考】数式用!$A$3:$O$58,15,FALSE)</f>
        <v>#N/A</v>
      </c>
    </row>
    <row r="1616" spans="1:29" ht="33.950000000000003" customHeight="1">
      <c r="A1616" s="133"/>
      <c r="B1616" s="486">
        <f t="shared" si="24"/>
        <v>1572</v>
      </c>
      <c r="C1616" s="509"/>
      <c r="D1616" s="510"/>
      <c r="E1616" s="510"/>
      <c r="F1616" s="510"/>
      <c r="G1616" s="510"/>
      <c r="H1616" s="510"/>
      <c r="I1616" s="510"/>
      <c r="J1616" s="510"/>
      <c r="K1616" s="510"/>
      <c r="L1616" s="511"/>
      <c r="M1616" s="512"/>
      <c r="N1616" s="513"/>
      <c r="O1616" s="513"/>
      <c r="P1616" s="513"/>
      <c r="Q1616" s="514"/>
      <c r="R1616" s="515"/>
      <c r="S1616" s="515"/>
      <c r="T1616" s="515"/>
      <c r="U1616" s="515"/>
      <c r="V1616" s="515"/>
      <c r="W1616" s="418"/>
      <c r="X1616" s="419"/>
      <c r="Y1616" s="421"/>
      <c r="Z1616" s="158" t="str">
        <f>IFERROR(VLOOKUP(Y1616,【参考】数式用!$A$3:$B$58, 2, FALSE), "")</f>
        <v/>
      </c>
      <c r="AA1616" s="159"/>
      <c r="AC1616" s="129" t="e">
        <f>VLOOKUP(Y1616,【参考】数式用!$A$3:$O$58,15,FALSE)</f>
        <v>#N/A</v>
      </c>
    </row>
    <row r="1617" spans="1:29" ht="33.950000000000003" customHeight="1">
      <c r="A1617" s="133"/>
      <c r="B1617" s="486">
        <f t="shared" si="24"/>
        <v>1573</v>
      </c>
      <c r="C1617" s="509"/>
      <c r="D1617" s="510"/>
      <c r="E1617" s="510"/>
      <c r="F1617" s="510"/>
      <c r="G1617" s="510"/>
      <c r="H1617" s="510"/>
      <c r="I1617" s="510"/>
      <c r="J1617" s="510"/>
      <c r="K1617" s="510"/>
      <c r="L1617" s="511"/>
      <c r="M1617" s="512"/>
      <c r="N1617" s="513"/>
      <c r="O1617" s="513"/>
      <c r="P1617" s="513"/>
      <c r="Q1617" s="514"/>
      <c r="R1617" s="515"/>
      <c r="S1617" s="515"/>
      <c r="T1617" s="515"/>
      <c r="U1617" s="515"/>
      <c r="V1617" s="515"/>
      <c r="W1617" s="418"/>
      <c r="X1617" s="419"/>
      <c r="Y1617" s="421"/>
      <c r="Z1617" s="158" t="str">
        <f>IFERROR(VLOOKUP(Y1617,【参考】数式用!$A$3:$B$58, 2, FALSE), "")</f>
        <v/>
      </c>
      <c r="AA1617" s="159"/>
      <c r="AC1617" s="129" t="e">
        <f>VLOOKUP(Y1617,【参考】数式用!$A$3:$O$58,15,FALSE)</f>
        <v>#N/A</v>
      </c>
    </row>
    <row r="1618" spans="1:29" ht="33.950000000000003" customHeight="1">
      <c r="A1618" s="133"/>
      <c r="B1618" s="486">
        <f t="shared" si="24"/>
        <v>1574</v>
      </c>
      <c r="C1618" s="509"/>
      <c r="D1618" s="510"/>
      <c r="E1618" s="510"/>
      <c r="F1618" s="510"/>
      <c r="G1618" s="510"/>
      <c r="H1618" s="510"/>
      <c r="I1618" s="510"/>
      <c r="J1618" s="510"/>
      <c r="K1618" s="510"/>
      <c r="L1618" s="511"/>
      <c r="M1618" s="512"/>
      <c r="N1618" s="513"/>
      <c r="O1618" s="513"/>
      <c r="P1618" s="513"/>
      <c r="Q1618" s="514"/>
      <c r="R1618" s="515"/>
      <c r="S1618" s="515"/>
      <c r="T1618" s="515"/>
      <c r="U1618" s="515"/>
      <c r="V1618" s="515"/>
      <c r="W1618" s="418"/>
      <c r="X1618" s="419"/>
      <c r="Y1618" s="421"/>
      <c r="Z1618" s="158" t="str">
        <f>IFERROR(VLOOKUP(Y1618,【参考】数式用!$A$3:$B$58, 2, FALSE), "")</f>
        <v/>
      </c>
      <c r="AA1618" s="159"/>
      <c r="AC1618" s="129" t="e">
        <f>VLOOKUP(Y1618,【参考】数式用!$A$3:$O$58,15,FALSE)</f>
        <v>#N/A</v>
      </c>
    </row>
    <row r="1619" spans="1:29" ht="33.950000000000003" customHeight="1">
      <c r="A1619" s="133"/>
      <c r="B1619" s="486">
        <f t="shared" si="24"/>
        <v>1575</v>
      </c>
      <c r="C1619" s="509"/>
      <c r="D1619" s="510"/>
      <c r="E1619" s="510"/>
      <c r="F1619" s="510"/>
      <c r="G1619" s="510"/>
      <c r="H1619" s="510"/>
      <c r="I1619" s="510"/>
      <c r="J1619" s="510"/>
      <c r="K1619" s="510"/>
      <c r="L1619" s="511"/>
      <c r="M1619" s="512"/>
      <c r="N1619" s="513"/>
      <c r="O1619" s="513"/>
      <c r="P1619" s="513"/>
      <c r="Q1619" s="514"/>
      <c r="R1619" s="515"/>
      <c r="S1619" s="515"/>
      <c r="T1619" s="515"/>
      <c r="U1619" s="515"/>
      <c r="V1619" s="515"/>
      <c r="W1619" s="418"/>
      <c r="X1619" s="419"/>
      <c r="Y1619" s="421"/>
      <c r="Z1619" s="158" t="str">
        <f>IFERROR(VLOOKUP(Y1619,【参考】数式用!$A$3:$B$58, 2, FALSE), "")</f>
        <v/>
      </c>
      <c r="AA1619" s="159"/>
      <c r="AC1619" s="129" t="e">
        <f>VLOOKUP(Y1619,【参考】数式用!$A$3:$O$58,15,FALSE)</f>
        <v>#N/A</v>
      </c>
    </row>
    <row r="1620" spans="1:29" ht="33.950000000000003" customHeight="1">
      <c r="A1620" s="133"/>
      <c r="B1620" s="486">
        <f t="shared" si="24"/>
        <v>1576</v>
      </c>
      <c r="C1620" s="509"/>
      <c r="D1620" s="510"/>
      <c r="E1620" s="510"/>
      <c r="F1620" s="510"/>
      <c r="G1620" s="510"/>
      <c r="H1620" s="510"/>
      <c r="I1620" s="510"/>
      <c r="J1620" s="510"/>
      <c r="K1620" s="510"/>
      <c r="L1620" s="511"/>
      <c r="M1620" s="512"/>
      <c r="N1620" s="513"/>
      <c r="O1620" s="513"/>
      <c r="P1620" s="513"/>
      <c r="Q1620" s="514"/>
      <c r="R1620" s="515"/>
      <c r="S1620" s="515"/>
      <c r="T1620" s="515"/>
      <c r="U1620" s="515"/>
      <c r="V1620" s="515"/>
      <c r="W1620" s="418"/>
      <c r="X1620" s="419"/>
      <c r="Y1620" s="421"/>
      <c r="Z1620" s="158" t="str">
        <f>IFERROR(VLOOKUP(Y1620,【参考】数式用!$A$3:$B$58, 2, FALSE), "")</f>
        <v/>
      </c>
      <c r="AA1620" s="159"/>
      <c r="AC1620" s="129" t="e">
        <f>VLOOKUP(Y1620,【参考】数式用!$A$3:$O$58,15,FALSE)</f>
        <v>#N/A</v>
      </c>
    </row>
    <row r="1621" spans="1:29" ht="33.950000000000003" customHeight="1">
      <c r="A1621" s="133"/>
      <c r="B1621" s="486">
        <f t="shared" si="24"/>
        <v>1577</v>
      </c>
      <c r="C1621" s="509"/>
      <c r="D1621" s="510"/>
      <c r="E1621" s="510"/>
      <c r="F1621" s="510"/>
      <c r="G1621" s="510"/>
      <c r="H1621" s="510"/>
      <c r="I1621" s="510"/>
      <c r="J1621" s="510"/>
      <c r="K1621" s="510"/>
      <c r="L1621" s="511"/>
      <c r="M1621" s="512"/>
      <c r="N1621" s="513"/>
      <c r="O1621" s="513"/>
      <c r="P1621" s="513"/>
      <c r="Q1621" s="514"/>
      <c r="R1621" s="515"/>
      <c r="S1621" s="515"/>
      <c r="T1621" s="515"/>
      <c r="U1621" s="515"/>
      <c r="V1621" s="515"/>
      <c r="W1621" s="418"/>
      <c r="X1621" s="419"/>
      <c r="Y1621" s="421"/>
      <c r="Z1621" s="158" t="str">
        <f>IFERROR(VLOOKUP(Y1621,【参考】数式用!$A$3:$B$58, 2, FALSE), "")</f>
        <v/>
      </c>
      <c r="AA1621" s="159"/>
      <c r="AC1621" s="129" t="e">
        <f>VLOOKUP(Y1621,【参考】数式用!$A$3:$O$58,15,FALSE)</f>
        <v>#N/A</v>
      </c>
    </row>
    <row r="1622" spans="1:29" ht="33.950000000000003" customHeight="1">
      <c r="A1622" s="133"/>
      <c r="B1622" s="486">
        <f t="shared" si="24"/>
        <v>1578</v>
      </c>
      <c r="C1622" s="509"/>
      <c r="D1622" s="510"/>
      <c r="E1622" s="510"/>
      <c r="F1622" s="510"/>
      <c r="G1622" s="510"/>
      <c r="H1622" s="510"/>
      <c r="I1622" s="510"/>
      <c r="J1622" s="510"/>
      <c r="K1622" s="510"/>
      <c r="L1622" s="511"/>
      <c r="M1622" s="512"/>
      <c r="N1622" s="513"/>
      <c r="O1622" s="513"/>
      <c r="P1622" s="513"/>
      <c r="Q1622" s="514"/>
      <c r="R1622" s="515"/>
      <c r="S1622" s="515"/>
      <c r="T1622" s="515"/>
      <c r="U1622" s="515"/>
      <c r="V1622" s="515"/>
      <c r="W1622" s="418"/>
      <c r="X1622" s="419"/>
      <c r="Y1622" s="421"/>
      <c r="Z1622" s="158" t="str">
        <f>IFERROR(VLOOKUP(Y1622,【参考】数式用!$A$3:$B$58, 2, FALSE), "")</f>
        <v/>
      </c>
      <c r="AA1622" s="159"/>
      <c r="AC1622" s="129" t="e">
        <f>VLOOKUP(Y1622,【参考】数式用!$A$3:$O$58,15,FALSE)</f>
        <v>#N/A</v>
      </c>
    </row>
    <row r="1623" spans="1:29" ht="33.950000000000003" customHeight="1">
      <c r="A1623" s="133"/>
      <c r="B1623" s="486">
        <f t="shared" si="24"/>
        <v>1579</v>
      </c>
      <c r="C1623" s="509"/>
      <c r="D1623" s="510"/>
      <c r="E1623" s="510"/>
      <c r="F1623" s="510"/>
      <c r="G1623" s="510"/>
      <c r="H1623" s="510"/>
      <c r="I1623" s="510"/>
      <c r="J1623" s="510"/>
      <c r="K1623" s="510"/>
      <c r="L1623" s="511"/>
      <c r="M1623" s="512"/>
      <c r="N1623" s="513"/>
      <c r="O1623" s="513"/>
      <c r="P1623" s="513"/>
      <c r="Q1623" s="514"/>
      <c r="R1623" s="515"/>
      <c r="S1623" s="515"/>
      <c r="T1623" s="515"/>
      <c r="U1623" s="515"/>
      <c r="V1623" s="515"/>
      <c r="W1623" s="418"/>
      <c r="X1623" s="419"/>
      <c r="Y1623" s="421"/>
      <c r="Z1623" s="158" t="str">
        <f>IFERROR(VLOOKUP(Y1623,【参考】数式用!$A$3:$B$58, 2, FALSE), "")</f>
        <v/>
      </c>
      <c r="AA1623" s="159"/>
      <c r="AC1623" s="129" t="e">
        <f>VLOOKUP(Y1623,【参考】数式用!$A$3:$O$58,15,FALSE)</f>
        <v>#N/A</v>
      </c>
    </row>
    <row r="1624" spans="1:29" ht="33.950000000000003" customHeight="1">
      <c r="A1624" s="133"/>
      <c r="B1624" s="486">
        <f t="shared" si="24"/>
        <v>1580</v>
      </c>
      <c r="C1624" s="509"/>
      <c r="D1624" s="510"/>
      <c r="E1624" s="510"/>
      <c r="F1624" s="510"/>
      <c r="G1624" s="510"/>
      <c r="H1624" s="510"/>
      <c r="I1624" s="510"/>
      <c r="J1624" s="510"/>
      <c r="K1624" s="510"/>
      <c r="L1624" s="511"/>
      <c r="M1624" s="512"/>
      <c r="N1624" s="513"/>
      <c r="O1624" s="513"/>
      <c r="P1624" s="513"/>
      <c r="Q1624" s="514"/>
      <c r="R1624" s="515"/>
      <c r="S1624" s="515"/>
      <c r="T1624" s="515"/>
      <c r="U1624" s="515"/>
      <c r="V1624" s="515"/>
      <c r="W1624" s="418"/>
      <c r="X1624" s="419"/>
      <c r="Y1624" s="421"/>
      <c r="Z1624" s="158" t="str">
        <f>IFERROR(VLOOKUP(Y1624,【参考】数式用!$A$3:$B$58, 2, FALSE), "")</f>
        <v/>
      </c>
      <c r="AA1624" s="159"/>
      <c r="AC1624" s="129" t="e">
        <f>VLOOKUP(Y1624,【参考】数式用!$A$3:$O$58,15,FALSE)</f>
        <v>#N/A</v>
      </c>
    </row>
    <row r="1625" spans="1:29" ht="33.950000000000003" customHeight="1">
      <c r="A1625" s="133"/>
      <c r="B1625" s="486">
        <f t="shared" si="24"/>
        <v>1581</v>
      </c>
      <c r="C1625" s="509"/>
      <c r="D1625" s="510"/>
      <c r="E1625" s="510"/>
      <c r="F1625" s="510"/>
      <c r="G1625" s="510"/>
      <c r="H1625" s="510"/>
      <c r="I1625" s="510"/>
      <c r="J1625" s="510"/>
      <c r="K1625" s="510"/>
      <c r="L1625" s="511"/>
      <c r="M1625" s="512"/>
      <c r="N1625" s="513"/>
      <c r="O1625" s="513"/>
      <c r="P1625" s="513"/>
      <c r="Q1625" s="514"/>
      <c r="R1625" s="515"/>
      <c r="S1625" s="515"/>
      <c r="T1625" s="515"/>
      <c r="U1625" s="515"/>
      <c r="V1625" s="515"/>
      <c r="W1625" s="418"/>
      <c r="X1625" s="419"/>
      <c r="Y1625" s="421"/>
      <c r="Z1625" s="158" t="str">
        <f>IFERROR(VLOOKUP(Y1625,【参考】数式用!$A$3:$B$58, 2, FALSE), "")</f>
        <v/>
      </c>
      <c r="AA1625" s="159"/>
      <c r="AC1625" s="129" t="e">
        <f>VLOOKUP(Y1625,【参考】数式用!$A$3:$O$58,15,FALSE)</f>
        <v>#N/A</v>
      </c>
    </row>
    <row r="1626" spans="1:29" ht="33.950000000000003" customHeight="1">
      <c r="A1626" s="133"/>
      <c r="B1626" s="486">
        <f t="shared" si="24"/>
        <v>1582</v>
      </c>
      <c r="C1626" s="509"/>
      <c r="D1626" s="510"/>
      <c r="E1626" s="510"/>
      <c r="F1626" s="510"/>
      <c r="G1626" s="510"/>
      <c r="H1626" s="510"/>
      <c r="I1626" s="510"/>
      <c r="J1626" s="510"/>
      <c r="K1626" s="510"/>
      <c r="L1626" s="511"/>
      <c r="M1626" s="512"/>
      <c r="N1626" s="513"/>
      <c r="O1626" s="513"/>
      <c r="P1626" s="513"/>
      <c r="Q1626" s="514"/>
      <c r="R1626" s="515"/>
      <c r="S1626" s="515"/>
      <c r="T1626" s="515"/>
      <c r="U1626" s="515"/>
      <c r="V1626" s="515"/>
      <c r="W1626" s="418"/>
      <c r="X1626" s="419"/>
      <c r="Y1626" s="421"/>
      <c r="Z1626" s="158" t="str">
        <f>IFERROR(VLOOKUP(Y1626,【参考】数式用!$A$3:$B$58, 2, FALSE), "")</f>
        <v/>
      </c>
      <c r="AA1626" s="159"/>
      <c r="AC1626" s="129" t="e">
        <f>VLOOKUP(Y1626,【参考】数式用!$A$3:$O$58,15,FALSE)</f>
        <v>#N/A</v>
      </c>
    </row>
    <row r="1627" spans="1:29" ht="33.950000000000003" customHeight="1">
      <c r="A1627" s="133"/>
      <c r="B1627" s="486">
        <f t="shared" si="24"/>
        <v>1583</v>
      </c>
      <c r="C1627" s="509"/>
      <c r="D1627" s="510"/>
      <c r="E1627" s="510"/>
      <c r="F1627" s="510"/>
      <c r="G1627" s="510"/>
      <c r="H1627" s="510"/>
      <c r="I1627" s="510"/>
      <c r="J1627" s="510"/>
      <c r="K1627" s="510"/>
      <c r="L1627" s="511"/>
      <c r="M1627" s="512"/>
      <c r="N1627" s="513"/>
      <c r="O1627" s="513"/>
      <c r="P1627" s="513"/>
      <c r="Q1627" s="514"/>
      <c r="R1627" s="515"/>
      <c r="S1627" s="515"/>
      <c r="T1627" s="515"/>
      <c r="U1627" s="515"/>
      <c r="V1627" s="515"/>
      <c r="W1627" s="418"/>
      <c r="X1627" s="419"/>
      <c r="Y1627" s="421"/>
      <c r="Z1627" s="158" t="str">
        <f>IFERROR(VLOOKUP(Y1627,【参考】数式用!$A$3:$B$58, 2, FALSE), "")</f>
        <v/>
      </c>
      <c r="AA1627" s="159"/>
      <c r="AC1627" s="129" t="e">
        <f>VLOOKUP(Y1627,【参考】数式用!$A$3:$O$58,15,FALSE)</f>
        <v>#N/A</v>
      </c>
    </row>
    <row r="1628" spans="1:29" ht="33.950000000000003" customHeight="1">
      <c r="A1628" s="133"/>
      <c r="B1628" s="486">
        <f t="shared" si="24"/>
        <v>1584</v>
      </c>
      <c r="C1628" s="509"/>
      <c r="D1628" s="510"/>
      <c r="E1628" s="510"/>
      <c r="F1628" s="510"/>
      <c r="G1628" s="510"/>
      <c r="H1628" s="510"/>
      <c r="I1628" s="510"/>
      <c r="J1628" s="510"/>
      <c r="K1628" s="510"/>
      <c r="L1628" s="511"/>
      <c r="M1628" s="512"/>
      <c r="N1628" s="513"/>
      <c r="O1628" s="513"/>
      <c r="P1628" s="513"/>
      <c r="Q1628" s="514"/>
      <c r="R1628" s="515"/>
      <c r="S1628" s="515"/>
      <c r="T1628" s="515"/>
      <c r="U1628" s="515"/>
      <c r="V1628" s="515"/>
      <c r="W1628" s="418"/>
      <c r="X1628" s="419"/>
      <c r="Y1628" s="421"/>
      <c r="Z1628" s="158" t="str">
        <f>IFERROR(VLOOKUP(Y1628,【参考】数式用!$A$3:$B$58, 2, FALSE), "")</f>
        <v/>
      </c>
      <c r="AA1628" s="159"/>
      <c r="AC1628" s="129" t="e">
        <f>VLOOKUP(Y1628,【参考】数式用!$A$3:$O$58,15,FALSE)</f>
        <v>#N/A</v>
      </c>
    </row>
    <row r="1629" spans="1:29" ht="33.950000000000003" customHeight="1">
      <c r="A1629" s="133"/>
      <c r="B1629" s="486">
        <f t="shared" si="24"/>
        <v>1585</v>
      </c>
      <c r="C1629" s="509"/>
      <c r="D1629" s="510"/>
      <c r="E1629" s="510"/>
      <c r="F1629" s="510"/>
      <c r="G1629" s="510"/>
      <c r="H1629" s="510"/>
      <c r="I1629" s="510"/>
      <c r="J1629" s="510"/>
      <c r="K1629" s="510"/>
      <c r="L1629" s="511"/>
      <c r="M1629" s="512"/>
      <c r="N1629" s="513"/>
      <c r="O1629" s="513"/>
      <c r="P1629" s="513"/>
      <c r="Q1629" s="514"/>
      <c r="R1629" s="515"/>
      <c r="S1629" s="515"/>
      <c r="T1629" s="515"/>
      <c r="U1629" s="515"/>
      <c r="V1629" s="515"/>
      <c r="W1629" s="418"/>
      <c r="X1629" s="419"/>
      <c r="Y1629" s="421"/>
      <c r="Z1629" s="158" t="str">
        <f>IFERROR(VLOOKUP(Y1629,【参考】数式用!$A$3:$B$58, 2, FALSE), "")</f>
        <v/>
      </c>
      <c r="AA1629" s="159"/>
      <c r="AC1629" s="129" t="e">
        <f>VLOOKUP(Y1629,【参考】数式用!$A$3:$O$58,15,FALSE)</f>
        <v>#N/A</v>
      </c>
    </row>
    <row r="1630" spans="1:29" ht="33.950000000000003" customHeight="1">
      <c r="A1630" s="133"/>
      <c r="B1630" s="486">
        <f t="shared" si="24"/>
        <v>1586</v>
      </c>
      <c r="C1630" s="509"/>
      <c r="D1630" s="510"/>
      <c r="E1630" s="510"/>
      <c r="F1630" s="510"/>
      <c r="G1630" s="510"/>
      <c r="H1630" s="510"/>
      <c r="I1630" s="510"/>
      <c r="J1630" s="510"/>
      <c r="K1630" s="510"/>
      <c r="L1630" s="511"/>
      <c r="M1630" s="512"/>
      <c r="N1630" s="513"/>
      <c r="O1630" s="513"/>
      <c r="P1630" s="513"/>
      <c r="Q1630" s="514"/>
      <c r="R1630" s="515"/>
      <c r="S1630" s="515"/>
      <c r="T1630" s="515"/>
      <c r="U1630" s="515"/>
      <c r="V1630" s="515"/>
      <c r="W1630" s="418"/>
      <c r="X1630" s="419"/>
      <c r="Y1630" s="421"/>
      <c r="Z1630" s="158" t="str">
        <f>IFERROR(VLOOKUP(Y1630,【参考】数式用!$A$3:$B$58, 2, FALSE), "")</f>
        <v/>
      </c>
      <c r="AA1630" s="159"/>
      <c r="AC1630" s="129" t="e">
        <f>VLOOKUP(Y1630,【参考】数式用!$A$3:$O$58,15,FALSE)</f>
        <v>#N/A</v>
      </c>
    </row>
    <row r="1631" spans="1:29" ht="33.950000000000003" customHeight="1">
      <c r="A1631" s="133"/>
      <c r="B1631" s="486">
        <f t="shared" si="24"/>
        <v>1587</v>
      </c>
      <c r="C1631" s="509"/>
      <c r="D1631" s="510"/>
      <c r="E1631" s="510"/>
      <c r="F1631" s="510"/>
      <c r="G1631" s="510"/>
      <c r="H1631" s="510"/>
      <c r="I1631" s="510"/>
      <c r="J1631" s="510"/>
      <c r="K1631" s="510"/>
      <c r="L1631" s="511"/>
      <c r="M1631" s="512"/>
      <c r="N1631" s="513"/>
      <c r="O1631" s="513"/>
      <c r="P1631" s="513"/>
      <c r="Q1631" s="514"/>
      <c r="R1631" s="515"/>
      <c r="S1631" s="515"/>
      <c r="T1631" s="515"/>
      <c r="U1631" s="515"/>
      <c r="V1631" s="515"/>
      <c r="W1631" s="418"/>
      <c r="X1631" s="419"/>
      <c r="Y1631" s="421"/>
      <c r="Z1631" s="158" t="str">
        <f>IFERROR(VLOOKUP(Y1631,【参考】数式用!$A$3:$B$58, 2, FALSE), "")</f>
        <v/>
      </c>
      <c r="AA1631" s="159"/>
      <c r="AC1631" s="129" t="e">
        <f>VLOOKUP(Y1631,【参考】数式用!$A$3:$O$58,15,FALSE)</f>
        <v>#N/A</v>
      </c>
    </row>
    <row r="1632" spans="1:29" ht="33.950000000000003" customHeight="1">
      <c r="A1632" s="133"/>
      <c r="B1632" s="486">
        <f t="shared" si="24"/>
        <v>1588</v>
      </c>
      <c r="C1632" s="509"/>
      <c r="D1632" s="510"/>
      <c r="E1632" s="510"/>
      <c r="F1632" s="510"/>
      <c r="G1632" s="510"/>
      <c r="H1632" s="510"/>
      <c r="I1632" s="510"/>
      <c r="J1632" s="510"/>
      <c r="K1632" s="510"/>
      <c r="L1632" s="511"/>
      <c r="M1632" s="512"/>
      <c r="N1632" s="513"/>
      <c r="O1632" s="513"/>
      <c r="P1632" s="513"/>
      <c r="Q1632" s="514"/>
      <c r="R1632" s="515"/>
      <c r="S1632" s="515"/>
      <c r="T1632" s="515"/>
      <c r="U1632" s="515"/>
      <c r="V1632" s="515"/>
      <c r="W1632" s="418"/>
      <c r="X1632" s="419"/>
      <c r="Y1632" s="421"/>
      <c r="Z1632" s="158" t="str">
        <f>IFERROR(VLOOKUP(Y1632,【参考】数式用!$A$3:$B$58, 2, FALSE), "")</f>
        <v/>
      </c>
      <c r="AA1632" s="159"/>
      <c r="AC1632" s="129" t="e">
        <f>VLOOKUP(Y1632,【参考】数式用!$A$3:$O$58,15,FALSE)</f>
        <v>#N/A</v>
      </c>
    </row>
    <row r="1633" spans="1:29" ht="33.950000000000003" customHeight="1">
      <c r="A1633" s="133"/>
      <c r="B1633" s="486">
        <f t="shared" si="24"/>
        <v>1589</v>
      </c>
      <c r="C1633" s="509"/>
      <c r="D1633" s="510"/>
      <c r="E1633" s="510"/>
      <c r="F1633" s="510"/>
      <c r="G1633" s="510"/>
      <c r="H1633" s="510"/>
      <c r="I1633" s="510"/>
      <c r="J1633" s="510"/>
      <c r="K1633" s="510"/>
      <c r="L1633" s="511"/>
      <c r="M1633" s="512"/>
      <c r="N1633" s="513"/>
      <c r="O1633" s="513"/>
      <c r="P1633" s="513"/>
      <c r="Q1633" s="514"/>
      <c r="R1633" s="515"/>
      <c r="S1633" s="515"/>
      <c r="T1633" s="515"/>
      <c r="U1633" s="515"/>
      <c r="V1633" s="515"/>
      <c r="W1633" s="418"/>
      <c r="X1633" s="419"/>
      <c r="Y1633" s="421"/>
      <c r="Z1633" s="158" t="str">
        <f>IFERROR(VLOOKUP(Y1633,【参考】数式用!$A$3:$B$58, 2, FALSE), "")</f>
        <v/>
      </c>
      <c r="AA1633" s="159"/>
      <c r="AC1633" s="129" t="e">
        <f>VLOOKUP(Y1633,【参考】数式用!$A$3:$O$58,15,FALSE)</f>
        <v>#N/A</v>
      </c>
    </row>
    <row r="1634" spans="1:29" ht="33.950000000000003" customHeight="1">
      <c r="A1634" s="133"/>
      <c r="B1634" s="486">
        <f t="shared" si="24"/>
        <v>1590</v>
      </c>
      <c r="C1634" s="509"/>
      <c r="D1634" s="510"/>
      <c r="E1634" s="510"/>
      <c r="F1634" s="510"/>
      <c r="G1634" s="510"/>
      <c r="H1634" s="510"/>
      <c r="I1634" s="510"/>
      <c r="J1634" s="510"/>
      <c r="K1634" s="510"/>
      <c r="L1634" s="511"/>
      <c r="M1634" s="512"/>
      <c r="N1634" s="513"/>
      <c r="O1634" s="513"/>
      <c r="P1634" s="513"/>
      <c r="Q1634" s="514"/>
      <c r="R1634" s="515"/>
      <c r="S1634" s="515"/>
      <c r="T1634" s="515"/>
      <c r="U1634" s="515"/>
      <c r="V1634" s="515"/>
      <c r="W1634" s="418"/>
      <c r="X1634" s="419"/>
      <c r="Y1634" s="421"/>
      <c r="Z1634" s="158" t="str">
        <f>IFERROR(VLOOKUP(Y1634,【参考】数式用!$A$3:$B$58, 2, FALSE), "")</f>
        <v/>
      </c>
      <c r="AA1634" s="159"/>
      <c r="AC1634" s="129" t="e">
        <f>VLOOKUP(Y1634,【参考】数式用!$A$3:$O$58,15,FALSE)</f>
        <v>#N/A</v>
      </c>
    </row>
    <row r="1635" spans="1:29" ht="33.950000000000003" customHeight="1">
      <c r="A1635" s="133"/>
      <c r="B1635" s="486">
        <f t="shared" si="24"/>
        <v>1591</v>
      </c>
      <c r="C1635" s="509"/>
      <c r="D1635" s="510"/>
      <c r="E1635" s="510"/>
      <c r="F1635" s="510"/>
      <c r="G1635" s="510"/>
      <c r="H1635" s="510"/>
      <c r="I1635" s="510"/>
      <c r="J1635" s="510"/>
      <c r="K1635" s="510"/>
      <c r="L1635" s="511"/>
      <c r="M1635" s="512"/>
      <c r="N1635" s="513"/>
      <c r="O1635" s="513"/>
      <c r="P1635" s="513"/>
      <c r="Q1635" s="514"/>
      <c r="R1635" s="515"/>
      <c r="S1635" s="515"/>
      <c r="T1635" s="515"/>
      <c r="U1635" s="515"/>
      <c r="V1635" s="515"/>
      <c r="W1635" s="418"/>
      <c r="X1635" s="419"/>
      <c r="Y1635" s="421"/>
      <c r="Z1635" s="158" t="str">
        <f>IFERROR(VLOOKUP(Y1635,【参考】数式用!$A$3:$B$58, 2, FALSE), "")</f>
        <v/>
      </c>
      <c r="AA1635" s="159"/>
      <c r="AC1635" s="129" t="e">
        <f>VLOOKUP(Y1635,【参考】数式用!$A$3:$O$58,15,FALSE)</f>
        <v>#N/A</v>
      </c>
    </row>
    <row r="1636" spans="1:29" ht="33.950000000000003" customHeight="1">
      <c r="A1636" s="133"/>
      <c r="B1636" s="486">
        <f t="shared" si="24"/>
        <v>1592</v>
      </c>
      <c r="C1636" s="509"/>
      <c r="D1636" s="510"/>
      <c r="E1636" s="510"/>
      <c r="F1636" s="510"/>
      <c r="G1636" s="510"/>
      <c r="H1636" s="510"/>
      <c r="I1636" s="510"/>
      <c r="J1636" s="510"/>
      <c r="K1636" s="510"/>
      <c r="L1636" s="511"/>
      <c r="M1636" s="512"/>
      <c r="N1636" s="513"/>
      <c r="O1636" s="513"/>
      <c r="P1636" s="513"/>
      <c r="Q1636" s="514"/>
      <c r="R1636" s="515"/>
      <c r="S1636" s="515"/>
      <c r="T1636" s="515"/>
      <c r="U1636" s="515"/>
      <c r="V1636" s="515"/>
      <c r="W1636" s="418"/>
      <c r="X1636" s="419"/>
      <c r="Y1636" s="421"/>
      <c r="Z1636" s="158" t="str">
        <f>IFERROR(VLOOKUP(Y1636,【参考】数式用!$A$3:$B$58, 2, FALSE), "")</f>
        <v/>
      </c>
      <c r="AA1636" s="159"/>
      <c r="AC1636" s="129" t="e">
        <f>VLOOKUP(Y1636,【参考】数式用!$A$3:$O$58,15,FALSE)</f>
        <v>#N/A</v>
      </c>
    </row>
    <row r="1637" spans="1:29" ht="33.950000000000003" customHeight="1">
      <c r="A1637" s="133"/>
      <c r="B1637" s="486">
        <f t="shared" si="24"/>
        <v>1593</v>
      </c>
      <c r="C1637" s="509"/>
      <c r="D1637" s="510"/>
      <c r="E1637" s="510"/>
      <c r="F1637" s="510"/>
      <c r="G1637" s="510"/>
      <c r="H1637" s="510"/>
      <c r="I1637" s="510"/>
      <c r="J1637" s="510"/>
      <c r="K1637" s="510"/>
      <c r="L1637" s="511"/>
      <c r="M1637" s="512"/>
      <c r="N1637" s="513"/>
      <c r="O1637" s="513"/>
      <c r="P1637" s="513"/>
      <c r="Q1637" s="514"/>
      <c r="R1637" s="515"/>
      <c r="S1637" s="515"/>
      <c r="T1637" s="515"/>
      <c r="U1637" s="515"/>
      <c r="V1637" s="515"/>
      <c r="W1637" s="418"/>
      <c r="X1637" s="419"/>
      <c r="Y1637" s="421"/>
      <c r="Z1637" s="158" t="str">
        <f>IFERROR(VLOOKUP(Y1637,【参考】数式用!$A$3:$B$58, 2, FALSE), "")</f>
        <v/>
      </c>
      <c r="AA1637" s="159"/>
      <c r="AC1637" s="129" t="e">
        <f>VLOOKUP(Y1637,【参考】数式用!$A$3:$O$58,15,FALSE)</f>
        <v>#N/A</v>
      </c>
    </row>
    <row r="1638" spans="1:29" ht="33.950000000000003" customHeight="1">
      <c r="A1638" s="133"/>
      <c r="B1638" s="486">
        <f t="shared" si="24"/>
        <v>1594</v>
      </c>
      <c r="C1638" s="509"/>
      <c r="D1638" s="510"/>
      <c r="E1638" s="510"/>
      <c r="F1638" s="510"/>
      <c r="G1638" s="510"/>
      <c r="H1638" s="510"/>
      <c r="I1638" s="510"/>
      <c r="J1638" s="510"/>
      <c r="K1638" s="510"/>
      <c r="L1638" s="511"/>
      <c r="M1638" s="512"/>
      <c r="N1638" s="513"/>
      <c r="O1638" s="513"/>
      <c r="P1638" s="513"/>
      <c r="Q1638" s="514"/>
      <c r="R1638" s="515"/>
      <c r="S1638" s="515"/>
      <c r="T1638" s="515"/>
      <c r="U1638" s="515"/>
      <c r="V1638" s="515"/>
      <c r="W1638" s="418"/>
      <c r="X1638" s="419"/>
      <c r="Y1638" s="421"/>
      <c r="Z1638" s="158" t="str">
        <f>IFERROR(VLOOKUP(Y1638,【参考】数式用!$A$3:$B$58, 2, FALSE), "")</f>
        <v/>
      </c>
      <c r="AA1638" s="159"/>
      <c r="AC1638" s="129" t="e">
        <f>VLOOKUP(Y1638,【参考】数式用!$A$3:$O$58,15,FALSE)</f>
        <v>#N/A</v>
      </c>
    </row>
    <row r="1639" spans="1:29" ht="33.950000000000003" customHeight="1">
      <c r="A1639" s="133"/>
      <c r="B1639" s="486">
        <f t="shared" si="24"/>
        <v>1595</v>
      </c>
      <c r="C1639" s="509"/>
      <c r="D1639" s="510"/>
      <c r="E1639" s="510"/>
      <c r="F1639" s="510"/>
      <c r="G1639" s="510"/>
      <c r="H1639" s="510"/>
      <c r="I1639" s="510"/>
      <c r="J1639" s="510"/>
      <c r="K1639" s="510"/>
      <c r="L1639" s="511"/>
      <c r="M1639" s="512"/>
      <c r="N1639" s="513"/>
      <c r="O1639" s="513"/>
      <c r="P1639" s="513"/>
      <c r="Q1639" s="514"/>
      <c r="R1639" s="515"/>
      <c r="S1639" s="515"/>
      <c r="T1639" s="515"/>
      <c r="U1639" s="515"/>
      <c r="V1639" s="515"/>
      <c r="W1639" s="418"/>
      <c r="X1639" s="419"/>
      <c r="Y1639" s="421"/>
      <c r="Z1639" s="158" t="str">
        <f>IFERROR(VLOOKUP(Y1639,【参考】数式用!$A$3:$B$58, 2, FALSE), "")</f>
        <v/>
      </c>
      <c r="AA1639" s="159"/>
      <c r="AC1639" s="129" t="e">
        <f>VLOOKUP(Y1639,【参考】数式用!$A$3:$O$58,15,FALSE)</f>
        <v>#N/A</v>
      </c>
    </row>
    <row r="1640" spans="1:29" ht="33.950000000000003" customHeight="1">
      <c r="A1640" s="133"/>
      <c r="B1640" s="486">
        <f t="shared" si="24"/>
        <v>1596</v>
      </c>
      <c r="C1640" s="509"/>
      <c r="D1640" s="510"/>
      <c r="E1640" s="510"/>
      <c r="F1640" s="510"/>
      <c r="G1640" s="510"/>
      <c r="H1640" s="510"/>
      <c r="I1640" s="510"/>
      <c r="J1640" s="510"/>
      <c r="K1640" s="510"/>
      <c r="L1640" s="511"/>
      <c r="M1640" s="512"/>
      <c r="N1640" s="513"/>
      <c r="O1640" s="513"/>
      <c r="P1640" s="513"/>
      <c r="Q1640" s="514"/>
      <c r="R1640" s="515"/>
      <c r="S1640" s="515"/>
      <c r="T1640" s="515"/>
      <c r="U1640" s="515"/>
      <c r="V1640" s="515"/>
      <c r="W1640" s="418"/>
      <c r="X1640" s="419"/>
      <c r="Y1640" s="421"/>
      <c r="Z1640" s="158" t="str">
        <f>IFERROR(VLOOKUP(Y1640,【参考】数式用!$A$3:$B$58, 2, FALSE), "")</f>
        <v/>
      </c>
      <c r="AA1640" s="159"/>
      <c r="AC1640" s="129" t="e">
        <f>VLOOKUP(Y1640,【参考】数式用!$A$3:$O$58,15,FALSE)</f>
        <v>#N/A</v>
      </c>
    </row>
    <row r="1641" spans="1:29" ht="33.950000000000003" customHeight="1">
      <c r="A1641" s="133"/>
      <c r="B1641" s="486">
        <f t="shared" si="24"/>
        <v>1597</v>
      </c>
      <c r="C1641" s="509"/>
      <c r="D1641" s="510"/>
      <c r="E1641" s="510"/>
      <c r="F1641" s="510"/>
      <c r="G1641" s="510"/>
      <c r="H1641" s="510"/>
      <c r="I1641" s="510"/>
      <c r="J1641" s="510"/>
      <c r="K1641" s="510"/>
      <c r="L1641" s="511"/>
      <c r="M1641" s="512"/>
      <c r="N1641" s="513"/>
      <c r="O1641" s="513"/>
      <c r="P1641" s="513"/>
      <c r="Q1641" s="514"/>
      <c r="R1641" s="515"/>
      <c r="S1641" s="515"/>
      <c r="T1641" s="515"/>
      <c r="U1641" s="515"/>
      <c r="V1641" s="515"/>
      <c r="W1641" s="418"/>
      <c r="X1641" s="419"/>
      <c r="Y1641" s="421"/>
      <c r="Z1641" s="158" t="str">
        <f>IFERROR(VLOOKUP(Y1641,【参考】数式用!$A$3:$B$58, 2, FALSE), "")</f>
        <v/>
      </c>
      <c r="AA1641" s="159"/>
      <c r="AC1641" s="129" t="e">
        <f>VLOOKUP(Y1641,【参考】数式用!$A$3:$O$58,15,FALSE)</f>
        <v>#N/A</v>
      </c>
    </row>
    <row r="1642" spans="1:29" ht="33.950000000000003" customHeight="1">
      <c r="A1642" s="133"/>
      <c r="B1642" s="486">
        <f t="shared" si="24"/>
        <v>1598</v>
      </c>
      <c r="C1642" s="509"/>
      <c r="D1642" s="510"/>
      <c r="E1642" s="510"/>
      <c r="F1642" s="510"/>
      <c r="G1642" s="510"/>
      <c r="H1642" s="510"/>
      <c r="I1642" s="510"/>
      <c r="J1642" s="510"/>
      <c r="K1642" s="510"/>
      <c r="L1642" s="511"/>
      <c r="M1642" s="512"/>
      <c r="N1642" s="513"/>
      <c r="O1642" s="513"/>
      <c r="P1642" s="513"/>
      <c r="Q1642" s="514"/>
      <c r="R1642" s="515"/>
      <c r="S1642" s="515"/>
      <c r="T1642" s="515"/>
      <c r="U1642" s="515"/>
      <c r="V1642" s="515"/>
      <c r="W1642" s="418"/>
      <c r="X1642" s="419"/>
      <c r="Y1642" s="421"/>
      <c r="Z1642" s="158" t="str">
        <f>IFERROR(VLOOKUP(Y1642,【参考】数式用!$A$3:$B$58, 2, FALSE), "")</f>
        <v/>
      </c>
      <c r="AA1642" s="159"/>
      <c r="AC1642" s="129" t="e">
        <f>VLOOKUP(Y1642,【参考】数式用!$A$3:$O$58,15,FALSE)</f>
        <v>#N/A</v>
      </c>
    </row>
    <row r="1643" spans="1:29" ht="33.950000000000003" customHeight="1">
      <c r="A1643" s="133"/>
      <c r="B1643" s="486">
        <f t="shared" si="24"/>
        <v>1599</v>
      </c>
      <c r="C1643" s="509"/>
      <c r="D1643" s="510"/>
      <c r="E1643" s="510"/>
      <c r="F1643" s="510"/>
      <c r="G1643" s="510"/>
      <c r="H1643" s="510"/>
      <c r="I1643" s="510"/>
      <c r="J1643" s="510"/>
      <c r="K1643" s="510"/>
      <c r="L1643" s="511"/>
      <c r="M1643" s="512"/>
      <c r="N1643" s="513"/>
      <c r="O1643" s="513"/>
      <c r="P1643" s="513"/>
      <c r="Q1643" s="514"/>
      <c r="R1643" s="515"/>
      <c r="S1643" s="515"/>
      <c r="T1643" s="515"/>
      <c r="U1643" s="515"/>
      <c r="V1643" s="515"/>
      <c r="W1643" s="418"/>
      <c r="X1643" s="419"/>
      <c r="Y1643" s="421"/>
      <c r="Z1643" s="158" t="str">
        <f>IFERROR(VLOOKUP(Y1643,【参考】数式用!$A$3:$B$58, 2, FALSE), "")</f>
        <v/>
      </c>
      <c r="AA1643" s="159"/>
      <c r="AC1643" s="129" t="e">
        <f>VLOOKUP(Y1643,【参考】数式用!$A$3:$O$58,15,FALSE)</f>
        <v>#N/A</v>
      </c>
    </row>
    <row r="1644" spans="1:29" ht="33.950000000000003" customHeight="1">
      <c r="A1644" s="133"/>
      <c r="B1644" s="486">
        <f t="shared" si="24"/>
        <v>1600</v>
      </c>
      <c r="C1644" s="509"/>
      <c r="D1644" s="510"/>
      <c r="E1644" s="510"/>
      <c r="F1644" s="510"/>
      <c r="G1644" s="510"/>
      <c r="H1644" s="510"/>
      <c r="I1644" s="510"/>
      <c r="J1644" s="510"/>
      <c r="K1644" s="510"/>
      <c r="L1644" s="511"/>
      <c r="M1644" s="512"/>
      <c r="N1644" s="513"/>
      <c r="O1644" s="513"/>
      <c r="P1644" s="513"/>
      <c r="Q1644" s="514"/>
      <c r="R1644" s="515"/>
      <c r="S1644" s="515"/>
      <c r="T1644" s="515"/>
      <c r="U1644" s="515"/>
      <c r="V1644" s="515"/>
      <c r="W1644" s="418"/>
      <c r="X1644" s="419"/>
      <c r="Y1644" s="421"/>
      <c r="Z1644" s="158" t="str">
        <f>IFERROR(VLOOKUP(Y1644,【参考】数式用!$A$3:$B$58, 2, FALSE), "")</f>
        <v/>
      </c>
      <c r="AA1644" s="159"/>
      <c r="AC1644" s="129" t="e">
        <f>VLOOKUP(Y1644,【参考】数式用!$A$3:$O$58,15,FALSE)</f>
        <v>#N/A</v>
      </c>
    </row>
    <row r="1645" spans="1:29" ht="33.950000000000003" customHeight="1">
      <c r="A1645" s="133"/>
      <c r="B1645" s="486">
        <f t="shared" si="24"/>
        <v>1601</v>
      </c>
      <c r="C1645" s="509"/>
      <c r="D1645" s="510"/>
      <c r="E1645" s="510"/>
      <c r="F1645" s="510"/>
      <c r="G1645" s="510"/>
      <c r="H1645" s="510"/>
      <c r="I1645" s="510"/>
      <c r="J1645" s="510"/>
      <c r="K1645" s="510"/>
      <c r="L1645" s="511"/>
      <c r="M1645" s="512"/>
      <c r="N1645" s="513"/>
      <c r="O1645" s="513"/>
      <c r="P1645" s="513"/>
      <c r="Q1645" s="514"/>
      <c r="R1645" s="515"/>
      <c r="S1645" s="515"/>
      <c r="T1645" s="515"/>
      <c r="U1645" s="515"/>
      <c r="V1645" s="515"/>
      <c r="W1645" s="418"/>
      <c r="X1645" s="419"/>
      <c r="Y1645" s="421"/>
      <c r="Z1645" s="158" t="str">
        <f>IFERROR(VLOOKUP(Y1645,【参考】数式用!$A$3:$B$58, 2, FALSE), "")</f>
        <v/>
      </c>
      <c r="AA1645" s="159"/>
      <c r="AC1645" s="129" t="e">
        <f>VLOOKUP(Y1645,【参考】数式用!$A$3:$O$58,15,FALSE)</f>
        <v>#N/A</v>
      </c>
    </row>
    <row r="1646" spans="1:29" ht="33.950000000000003" customHeight="1">
      <c r="A1646" s="133"/>
      <c r="B1646" s="486">
        <f t="shared" si="24"/>
        <v>1602</v>
      </c>
      <c r="C1646" s="509"/>
      <c r="D1646" s="510"/>
      <c r="E1646" s="510"/>
      <c r="F1646" s="510"/>
      <c r="G1646" s="510"/>
      <c r="H1646" s="510"/>
      <c r="I1646" s="510"/>
      <c r="J1646" s="510"/>
      <c r="K1646" s="510"/>
      <c r="L1646" s="511"/>
      <c r="M1646" s="512"/>
      <c r="N1646" s="513"/>
      <c r="O1646" s="513"/>
      <c r="P1646" s="513"/>
      <c r="Q1646" s="514"/>
      <c r="R1646" s="515"/>
      <c r="S1646" s="515"/>
      <c r="T1646" s="515"/>
      <c r="U1646" s="515"/>
      <c r="V1646" s="515"/>
      <c r="W1646" s="418"/>
      <c r="X1646" s="419"/>
      <c r="Y1646" s="421"/>
      <c r="Z1646" s="158" t="str">
        <f>IFERROR(VLOOKUP(Y1646,【参考】数式用!$A$3:$B$58, 2, FALSE), "")</f>
        <v/>
      </c>
      <c r="AA1646" s="159"/>
      <c r="AC1646" s="129" t="e">
        <f>VLOOKUP(Y1646,【参考】数式用!$A$3:$O$58,15,FALSE)</f>
        <v>#N/A</v>
      </c>
    </row>
    <row r="1647" spans="1:29" ht="33.950000000000003" customHeight="1">
      <c r="A1647" s="133"/>
      <c r="B1647" s="486">
        <f t="shared" ref="B1647:B1710" si="25">B1646+1</f>
        <v>1603</v>
      </c>
      <c r="C1647" s="509"/>
      <c r="D1647" s="510"/>
      <c r="E1647" s="510"/>
      <c r="F1647" s="510"/>
      <c r="G1647" s="510"/>
      <c r="H1647" s="510"/>
      <c r="I1647" s="510"/>
      <c r="J1647" s="510"/>
      <c r="K1647" s="510"/>
      <c r="L1647" s="511"/>
      <c r="M1647" s="512"/>
      <c r="N1647" s="513"/>
      <c r="O1647" s="513"/>
      <c r="P1647" s="513"/>
      <c r="Q1647" s="514"/>
      <c r="R1647" s="515"/>
      <c r="S1647" s="515"/>
      <c r="T1647" s="515"/>
      <c r="U1647" s="515"/>
      <c r="V1647" s="515"/>
      <c r="W1647" s="418"/>
      <c r="X1647" s="419"/>
      <c r="Y1647" s="421"/>
      <c r="Z1647" s="158" t="str">
        <f>IFERROR(VLOOKUP(Y1647,【参考】数式用!$A$3:$B$58, 2, FALSE), "")</f>
        <v/>
      </c>
      <c r="AA1647" s="159"/>
      <c r="AC1647" s="129" t="e">
        <f>VLOOKUP(Y1647,【参考】数式用!$A$3:$O$58,15,FALSE)</f>
        <v>#N/A</v>
      </c>
    </row>
    <row r="1648" spans="1:29" ht="33.950000000000003" customHeight="1">
      <c r="A1648" s="133"/>
      <c r="B1648" s="486">
        <f t="shared" si="25"/>
        <v>1604</v>
      </c>
      <c r="C1648" s="509"/>
      <c r="D1648" s="510"/>
      <c r="E1648" s="510"/>
      <c r="F1648" s="510"/>
      <c r="G1648" s="510"/>
      <c r="H1648" s="510"/>
      <c r="I1648" s="510"/>
      <c r="J1648" s="510"/>
      <c r="K1648" s="510"/>
      <c r="L1648" s="511"/>
      <c r="M1648" s="512"/>
      <c r="N1648" s="513"/>
      <c r="O1648" s="513"/>
      <c r="P1648" s="513"/>
      <c r="Q1648" s="514"/>
      <c r="R1648" s="515"/>
      <c r="S1648" s="515"/>
      <c r="T1648" s="515"/>
      <c r="U1648" s="515"/>
      <c r="V1648" s="515"/>
      <c r="W1648" s="418"/>
      <c r="X1648" s="419"/>
      <c r="Y1648" s="421"/>
      <c r="Z1648" s="158" t="str">
        <f>IFERROR(VLOOKUP(Y1648,【参考】数式用!$A$3:$B$58, 2, FALSE), "")</f>
        <v/>
      </c>
      <c r="AA1648" s="159"/>
      <c r="AC1648" s="129" t="e">
        <f>VLOOKUP(Y1648,【参考】数式用!$A$3:$O$58,15,FALSE)</f>
        <v>#N/A</v>
      </c>
    </row>
    <row r="1649" spans="1:29" ht="33.950000000000003" customHeight="1">
      <c r="A1649" s="133"/>
      <c r="B1649" s="486">
        <f t="shared" si="25"/>
        <v>1605</v>
      </c>
      <c r="C1649" s="509"/>
      <c r="D1649" s="510"/>
      <c r="E1649" s="510"/>
      <c r="F1649" s="510"/>
      <c r="G1649" s="510"/>
      <c r="H1649" s="510"/>
      <c r="I1649" s="510"/>
      <c r="J1649" s="510"/>
      <c r="K1649" s="510"/>
      <c r="L1649" s="511"/>
      <c r="M1649" s="512"/>
      <c r="N1649" s="513"/>
      <c r="O1649" s="513"/>
      <c r="P1649" s="513"/>
      <c r="Q1649" s="514"/>
      <c r="R1649" s="515"/>
      <c r="S1649" s="515"/>
      <c r="T1649" s="515"/>
      <c r="U1649" s="515"/>
      <c r="V1649" s="515"/>
      <c r="W1649" s="418"/>
      <c r="X1649" s="419"/>
      <c r="Y1649" s="421"/>
      <c r="Z1649" s="158" t="str">
        <f>IFERROR(VLOOKUP(Y1649,【参考】数式用!$A$3:$B$58, 2, FALSE), "")</f>
        <v/>
      </c>
      <c r="AA1649" s="159"/>
      <c r="AC1649" s="129" t="e">
        <f>VLOOKUP(Y1649,【参考】数式用!$A$3:$O$58,15,FALSE)</f>
        <v>#N/A</v>
      </c>
    </row>
    <row r="1650" spans="1:29" ht="33.950000000000003" customHeight="1">
      <c r="A1650" s="133"/>
      <c r="B1650" s="486">
        <f t="shared" si="25"/>
        <v>1606</v>
      </c>
      <c r="C1650" s="509"/>
      <c r="D1650" s="510"/>
      <c r="E1650" s="510"/>
      <c r="F1650" s="510"/>
      <c r="G1650" s="510"/>
      <c r="H1650" s="510"/>
      <c r="I1650" s="510"/>
      <c r="J1650" s="510"/>
      <c r="K1650" s="510"/>
      <c r="L1650" s="511"/>
      <c r="M1650" s="512"/>
      <c r="N1650" s="513"/>
      <c r="O1650" s="513"/>
      <c r="P1650" s="513"/>
      <c r="Q1650" s="514"/>
      <c r="R1650" s="515"/>
      <c r="S1650" s="515"/>
      <c r="T1650" s="515"/>
      <c r="U1650" s="515"/>
      <c r="V1650" s="515"/>
      <c r="W1650" s="418"/>
      <c r="X1650" s="419"/>
      <c r="Y1650" s="421"/>
      <c r="Z1650" s="158" t="str">
        <f>IFERROR(VLOOKUP(Y1650,【参考】数式用!$A$3:$B$58, 2, FALSE), "")</f>
        <v/>
      </c>
      <c r="AA1650" s="159"/>
      <c r="AC1650" s="129" t="e">
        <f>VLOOKUP(Y1650,【参考】数式用!$A$3:$O$58,15,FALSE)</f>
        <v>#N/A</v>
      </c>
    </row>
    <row r="1651" spans="1:29" ht="33.950000000000003" customHeight="1">
      <c r="A1651" s="133"/>
      <c r="B1651" s="486">
        <f t="shared" si="25"/>
        <v>1607</v>
      </c>
      <c r="C1651" s="509"/>
      <c r="D1651" s="510"/>
      <c r="E1651" s="510"/>
      <c r="F1651" s="510"/>
      <c r="G1651" s="510"/>
      <c r="H1651" s="510"/>
      <c r="I1651" s="510"/>
      <c r="J1651" s="510"/>
      <c r="K1651" s="510"/>
      <c r="L1651" s="511"/>
      <c r="M1651" s="512"/>
      <c r="N1651" s="513"/>
      <c r="O1651" s="513"/>
      <c r="P1651" s="513"/>
      <c r="Q1651" s="514"/>
      <c r="R1651" s="515"/>
      <c r="S1651" s="515"/>
      <c r="T1651" s="515"/>
      <c r="U1651" s="515"/>
      <c r="V1651" s="515"/>
      <c r="W1651" s="418"/>
      <c r="X1651" s="419"/>
      <c r="Y1651" s="421"/>
      <c r="Z1651" s="158" t="str">
        <f>IFERROR(VLOOKUP(Y1651,【参考】数式用!$A$3:$B$58, 2, FALSE), "")</f>
        <v/>
      </c>
      <c r="AA1651" s="159"/>
      <c r="AC1651" s="129" t="e">
        <f>VLOOKUP(Y1651,【参考】数式用!$A$3:$O$58,15,FALSE)</f>
        <v>#N/A</v>
      </c>
    </row>
    <row r="1652" spans="1:29" ht="33.950000000000003" customHeight="1">
      <c r="A1652" s="133"/>
      <c r="B1652" s="486">
        <f t="shared" si="25"/>
        <v>1608</v>
      </c>
      <c r="C1652" s="509"/>
      <c r="D1652" s="510"/>
      <c r="E1652" s="510"/>
      <c r="F1652" s="510"/>
      <c r="G1652" s="510"/>
      <c r="H1652" s="510"/>
      <c r="I1652" s="510"/>
      <c r="J1652" s="510"/>
      <c r="K1652" s="510"/>
      <c r="L1652" s="511"/>
      <c r="M1652" s="512"/>
      <c r="N1652" s="513"/>
      <c r="O1652" s="513"/>
      <c r="P1652" s="513"/>
      <c r="Q1652" s="514"/>
      <c r="R1652" s="515"/>
      <c r="S1652" s="515"/>
      <c r="T1652" s="515"/>
      <c r="U1652" s="515"/>
      <c r="V1652" s="515"/>
      <c r="W1652" s="418"/>
      <c r="X1652" s="419"/>
      <c r="Y1652" s="421"/>
      <c r="Z1652" s="158" t="str">
        <f>IFERROR(VLOOKUP(Y1652,【参考】数式用!$A$3:$B$58, 2, FALSE), "")</f>
        <v/>
      </c>
      <c r="AA1652" s="159"/>
      <c r="AC1652" s="129" t="e">
        <f>VLOOKUP(Y1652,【参考】数式用!$A$3:$O$58,15,FALSE)</f>
        <v>#N/A</v>
      </c>
    </row>
    <row r="1653" spans="1:29" ht="33.950000000000003" customHeight="1">
      <c r="A1653" s="133"/>
      <c r="B1653" s="486">
        <f t="shared" si="25"/>
        <v>1609</v>
      </c>
      <c r="C1653" s="509"/>
      <c r="D1653" s="510"/>
      <c r="E1653" s="510"/>
      <c r="F1653" s="510"/>
      <c r="G1653" s="510"/>
      <c r="H1653" s="510"/>
      <c r="I1653" s="510"/>
      <c r="J1653" s="510"/>
      <c r="K1653" s="510"/>
      <c r="L1653" s="511"/>
      <c r="M1653" s="512"/>
      <c r="N1653" s="513"/>
      <c r="O1653" s="513"/>
      <c r="P1653" s="513"/>
      <c r="Q1653" s="514"/>
      <c r="R1653" s="515"/>
      <c r="S1653" s="515"/>
      <c r="T1653" s="515"/>
      <c r="U1653" s="515"/>
      <c r="V1653" s="515"/>
      <c r="W1653" s="418"/>
      <c r="X1653" s="419"/>
      <c r="Y1653" s="421"/>
      <c r="Z1653" s="158" t="str">
        <f>IFERROR(VLOOKUP(Y1653,【参考】数式用!$A$3:$B$58, 2, FALSE), "")</f>
        <v/>
      </c>
      <c r="AA1653" s="159"/>
      <c r="AC1653" s="129" t="e">
        <f>VLOOKUP(Y1653,【参考】数式用!$A$3:$O$58,15,FALSE)</f>
        <v>#N/A</v>
      </c>
    </row>
    <row r="1654" spans="1:29" ht="33.950000000000003" customHeight="1">
      <c r="A1654" s="133"/>
      <c r="B1654" s="486">
        <f t="shared" si="25"/>
        <v>1610</v>
      </c>
      <c r="C1654" s="509"/>
      <c r="D1654" s="510"/>
      <c r="E1654" s="510"/>
      <c r="F1654" s="510"/>
      <c r="G1654" s="510"/>
      <c r="H1654" s="510"/>
      <c r="I1654" s="510"/>
      <c r="J1654" s="510"/>
      <c r="K1654" s="510"/>
      <c r="L1654" s="511"/>
      <c r="M1654" s="512"/>
      <c r="N1654" s="513"/>
      <c r="O1654" s="513"/>
      <c r="P1654" s="513"/>
      <c r="Q1654" s="514"/>
      <c r="R1654" s="515"/>
      <c r="S1654" s="515"/>
      <c r="T1654" s="515"/>
      <c r="U1654" s="515"/>
      <c r="V1654" s="515"/>
      <c r="W1654" s="418"/>
      <c r="X1654" s="419"/>
      <c r="Y1654" s="421"/>
      <c r="Z1654" s="158" t="str">
        <f>IFERROR(VLOOKUP(Y1654,【参考】数式用!$A$3:$B$58, 2, FALSE), "")</f>
        <v/>
      </c>
      <c r="AA1654" s="159"/>
      <c r="AC1654" s="129" t="e">
        <f>VLOOKUP(Y1654,【参考】数式用!$A$3:$O$58,15,FALSE)</f>
        <v>#N/A</v>
      </c>
    </row>
    <row r="1655" spans="1:29" ht="33.950000000000003" customHeight="1">
      <c r="A1655" s="133"/>
      <c r="B1655" s="486">
        <f t="shared" si="25"/>
        <v>1611</v>
      </c>
      <c r="C1655" s="509"/>
      <c r="D1655" s="510"/>
      <c r="E1655" s="510"/>
      <c r="F1655" s="510"/>
      <c r="G1655" s="510"/>
      <c r="H1655" s="510"/>
      <c r="I1655" s="510"/>
      <c r="J1655" s="510"/>
      <c r="K1655" s="510"/>
      <c r="L1655" s="511"/>
      <c r="M1655" s="512"/>
      <c r="N1655" s="513"/>
      <c r="O1655" s="513"/>
      <c r="P1655" s="513"/>
      <c r="Q1655" s="514"/>
      <c r="R1655" s="515"/>
      <c r="S1655" s="515"/>
      <c r="T1655" s="515"/>
      <c r="U1655" s="515"/>
      <c r="V1655" s="515"/>
      <c r="W1655" s="418"/>
      <c r="X1655" s="419"/>
      <c r="Y1655" s="421"/>
      <c r="Z1655" s="158" t="str">
        <f>IFERROR(VLOOKUP(Y1655,【参考】数式用!$A$3:$B$58, 2, FALSE), "")</f>
        <v/>
      </c>
      <c r="AA1655" s="159"/>
      <c r="AC1655" s="129" t="e">
        <f>VLOOKUP(Y1655,【参考】数式用!$A$3:$O$58,15,FALSE)</f>
        <v>#N/A</v>
      </c>
    </row>
    <row r="1656" spans="1:29" ht="33.950000000000003" customHeight="1">
      <c r="A1656" s="133"/>
      <c r="B1656" s="486">
        <f t="shared" si="25"/>
        <v>1612</v>
      </c>
      <c r="C1656" s="509"/>
      <c r="D1656" s="510"/>
      <c r="E1656" s="510"/>
      <c r="F1656" s="510"/>
      <c r="G1656" s="510"/>
      <c r="H1656" s="510"/>
      <c r="I1656" s="510"/>
      <c r="J1656" s="510"/>
      <c r="K1656" s="510"/>
      <c r="L1656" s="511"/>
      <c r="M1656" s="512"/>
      <c r="N1656" s="513"/>
      <c r="O1656" s="513"/>
      <c r="P1656" s="513"/>
      <c r="Q1656" s="514"/>
      <c r="R1656" s="515"/>
      <c r="S1656" s="515"/>
      <c r="T1656" s="515"/>
      <c r="U1656" s="515"/>
      <c r="V1656" s="515"/>
      <c r="W1656" s="418"/>
      <c r="X1656" s="419"/>
      <c r="Y1656" s="421"/>
      <c r="Z1656" s="158" t="str">
        <f>IFERROR(VLOOKUP(Y1656,【参考】数式用!$A$3:$B$58, 2, FALSE), "")</f>
        <v/>
      </c>
      <c r="AA1656" s="159"/>
      <c r="AC1656" s="129" t="e">
        <f>VLOOKUP(Y1656,【参考】数式用!$A$3:$O$58,15,FALSE)</f>
        <v>#N/A</v>
      </c>
    </row>
    <row r="1657" spans="1:29" ht="33.950000000000003" customHeight="1">
      <c r="A1657" s="133"/>
      <c r="B1657" s="486">
        <f t="shared" si="25"/>
        <v>1613</v>
      </c>
      <c r="C1657" s="509"/>
      <c r="D1657" s="510"/>
      <c r="E1657" s="510"/>
      <c r="F1657" s="510"/>
      <c r="G1657" s="510"/>
      <c r="H1657" s="510"/>
      <c r="I1657" s="510"/>
      <c r="J1657" s="510"/>
      <c r="K1657" s="510"/>
      <c r="L1657" s="511"/>
      <c r="M1657" s="512"/>
      <c r="N1657" s="513"/>
      <c r="O1657" s="513"/>
      <c r="P1657" s="513"/>
      <c r="Q1657" s="514"/>
      <c r="R1657" s="515"/>
      <c r="S1657" s="515"/>
      <c r="T1657" s="515"/>
      <c r="U1657" s="515"/>
      <c r="V1657" s="515"/>
      <c r="W1657" s="418"/>
      <c r="X1657" s="419"/>
      <c r="Y1657" s="421"/>
      <c r="Z1657" s="158" t="str">
        <f>IFERROR(VLOOKUP(Y1657,【参考】数式用!$A$3:$B$58, 2, FALSE), "")</f>
        <v/>
      </c>
      <c r="AA1657" s="159"/>
      <c r="AC1657" s="129" t="e">
        <f>VLOOKUP(Y1657,【参考】数式用!$A$3:$O$58,15,FALSE)</f>
        <v>#N/A</v>
      </c>
    </row>
    <row r="1658" spans="1:29" ht="33.950000000000003" customHeight="1">
      <c r="A1658" s="133"/>
      <c r="B1658" s="486">
        <f t="shared" si="25"/>
        <v>1614</v>
      </c>
      <c r="C1658" s="509"/>
      <c r="D1658" s="510"/>
      <c r="E1658" s="510"/>
      <c r="F1658" s="510"/>
      <c r="G1658" s="510"/>
      <c r="H1658" s="510"/>
      <c r="I1658" s="510"/>
      <c r="J1658" s="510"/>
      <c r="K1658" s="510"/>
      <c r="L1658" s="511"/>
      <c r="M1658" s="512"/>
      <c r="N1658" s="513"/>
      <c r="O1658" s="513"/>
      <c r="P1658" s="513"/>
      <c r="Q1658" s="514"/>
      <c r="R1658" s="515"/>
      <c r="S1658" s="515"/>
      <c r="T1658" s="515"/>
      <c r="U1658" s="515"/>
      <c r="V1658" s="515"/>
      <c r="W1658" s="418"/>
      <c r="X1658" s="419"/>
      <c r="Y1658" s="421"/>
      <c r="Z1658" s="158" t="str">
        <f>IFERROR(VLOOKUP(Y1658,【参考】数式用!$A$3:$B$58, 2, FALSE), "")</f>
        <v/>
      </c>
      <c r="AA1658" s="159"/>
      <c r="AC1658" s="129" t="e">
        <f>VLOOKUP(Y1658,【参考】数式用!$A$3:$O$58,15,FALSE)</f>
        <v>#N/A</v>
      </c>
    </row>
    <row r="1659" spans="1:29" ht="33.950000000000003" customHeight="1">
      <c r="A1659" s="133"/>
      <c r="B1659" s="486">
        <f t="shared" si="25"/>
        <v>1615</v>
      </c>
      <c r="C1659" s="509"/>
      <c r="D1659" s="510"/>
      <c r="E1659" s="510"/>
      <c r="F1659" s="510"/>
      <c r="G1659" s="510"/>
      <c r="H1659" s="510"/>
      <c r="I1659" s="510"/>
      <c r="J1659" s="510"/>
      <c r="K1659" s="510"/>
      <c r="L1659" s="511"/>
      <c r="M1659" s="512"/>
      <c r="N1659" s="513"/>
      <c r="O1659" s="513"/>
      <c r="P1659" s="513"/>
      <c r="Q1659" s="514"/>
      <c r="R1659" s="515"/>
      <c r="S1659" s="515"/>
      <c r="T1659" s="515"/>
      <c r="U1659" s="515"/>
      <c r="V1659" s="515"/>
      <c r="W1659" s="418"/>
      <c r="X1659" s="419"/>
      <c r="Y1659" s="421"/>
      <c r="Z1659" s="158" t="str">
        <f>IFERROR(VLOOKUP(Y1659,【参考】数式用!$A$3:$B$58, 2, FALSE), "")</f>
        <v/>
      </c>
      <c r="AA1659" s="159"/>
      <c r="AC1659" s="129" t="e">
        <f>VLOOKUP(Y1659,【参考】数式用!$A$3:$O$58,15,FALSE)</f>
        <v>#N/A</v>
      </c>
    </row>
    <row r="1660" spans="1:29" ht="33.950000000000003" customHeight="1">
      <c r="A1660" s="133"/>
      <c r="B1660" s="486">
        <f t="shared" si="25"/>
        <v>1616</v>
      </c>
      <c r="C1660" s="509"/>
      <c r="D1660" s="510"/>
      <c r="E1660" s="510"/>
      <c r="F1660" s="510"/>
      <c r="G1660" s="510"/>
      <c r="H1660" s="510"/>
      <c r="I1660" s="510"/>
      <c r="J1660" s="510"/>
      <c r="K1660" s="510"/>
      <c r="L1660" s="511"/>
      <c r="M1660" s="512"/>
      <c r="N1660" s="513"/>
      <c r="O1660" s="513"/>
      <c r="P1660" s="513"/>
      <c r="Q1660" s="514"/>
      <c r="R1660" s="515"/>
      <c r="S1660" s="515"/>
      <c r="T1660" s="515"/>
      <c r="U1660" s="515"/>
      <c r="V1660" s="515"/>
      <c r="W1660" s="418"/>
      <c r="X1660" s="419"/>
      <c r="Y1660" s="421"/>
      <c r="Z1660" s="158" t="str">
        <f>IFERROR(VLOOKUP(Y1660,【参考】数式用!$A$3:$B$58, 2, FALSE), "")</f>
        <v/>
      </c>
      <c r="AA1660" s="159"/>
      <c r="AC1660" s="129" t="e">
        <f>VLOOKUP(Y1660,【参考】数式用!$A$3:$O$58,15,FALSE)</f>
        <v>#N/A</v>
      </c>
    </row>
    <row r="1661" spans="1:29" ht="33.950000000000003" customHeight="1">
      <c r="A1661" s="133"/>
      <c r="B1661" s="486">
        <f t="shared" si="25"/>
        <v>1617</v>
      </c>
      <c r="C1661" s="509"/>
      <c r="D1661" s="510"/>
      <c r="E1661" s="510"/>
      <c r="F1661" s="510"/>
      <c r="G1661" s="510"/>
      <c r="H1661" s="510"/>
      <c r="I1661" s="510"/>
      <c r="J1661" s="510"/>
      <c r="K1661" s="510"/>
      <c r="L1661" s="511"/>
      <c r="M1661" s="512"/>
      <c r="N1661" s="513"/>
      <c r="O1661" s="513"/>
      <c r="P1661" s="513"/>
      <c r="Q1661" s="514"/>
      <c r="R1661" s="515"/>
      <c r="S1661" s="515"/>
      <c r="T1661" s="515"/>
      <c r="U1661" s="515"/>
      <c r="V1661" s="515"/>
      <c r="W1661" s="418"/>
      <c r="X1661" s="419"/>
      <c r="Y1661" s="421"/>
      <c r="Z1661" s="158" t="str">
        <f>IFERROR(VLOOKUP(Y1661,【参考】数式用!$A$3:$B$58, 2, FALSE), "")</f>
        <v/>
      </c>
      <c r="AA1661" s="159"/>
      <c r="AC1661" s="129" t="e">
        <f>VLOOKUP(Y1661,【参考】数式用!$A$3:$O$58,15,FALSE)</f>
        <v>#N/A</v>
      </c>
    </row>
    <row r="1662" spans="1:29" ht="33.950000000000003" customHeight="1">
      <c r="A1662" s="133"/>
      <c r="B1662" s="486">
        <f t="shared" si="25"/>
        <v>1618</v>
      </c>
      <c r="C1662" s="509"/>
      <c r="D1662" s="510"/>
      <c r="E1662" s="510"/>
      <c r="F1662" s="510"/>
      <c r="G1662" s="510"/>
      <c r="H1662" s="510"/>
      <c r="I1662" s="510"/>
      <c r="J1662" s="510"/>
      <c r="K1662" s="510"/>
      <c r="L1662" s="511"/>
      <c r="M1662" s="512"/>
      <c r="N1662" s="513"/>
      <c r="O1662" s="513"/>
      <c r="P1662" s="513"/>
      <c r="Q1662" s="514"/>
      <c r="R1662" s="515"/>
      <c r="S1662" s="515"/>
      <c r="T1662" s="515"/>
      <c r="U1662" s="515"/>
      <c r="V1662" s="515"/>
      <c r="W1662" s="418"/>
      <c r="X1662" s="419"/>
      <c r="Y1662" s="421"/>
      <c r="Z1662" s="158" t="str">
        <f>IFERROR(VLOOKUP(Y1662,【参考】数式用!$A$3:$B$58, 2, FALSE), "")</f>
        <v/>
      </c>
      <c r="AA1662" s="159"/>
      <c r="AC1662" s="129" t="e">
        <f>VLOOKUP(Y1662,【参考】数式用!$A$3:$O$58,15,FALSE)</f>
        <v>#N/A</v>
      </c>
    </row>
    <row r="1663" spans="1:29" ht="33.950000000000003" customHeight="1">
      <c r="A1663" s="133"/>
      <c r="B1663" s="486">
        <f t="shared" si="25"/>
        <v>1619</v>
      </c>
      <c r="C1663" s="509"/>
      <c r="D1663" s="510"/>
      <c r="E1663" s="510"/>
      <c r="F1663" s="510"/>
      <c r="G1663" s="510"/>
      <c r="H1663" s="510"/>
      <c r="I1663" s="510"/>
      <c r="J1663" s="510"/>
      <c r="K1663" s="510"/>
      <c r="L1663" s="511"/>
      <c r="M1663" s="512"/>
      <c r="N1663" s="513"/>
      <c r="O1663" s="513"/>
      <c r="P1663" s="513"/>
      <c r="Q1663" s="514"/>
      <c r="R1663" s="515"/>
      <c r="S1663" s="515"/>
      <c r="T1663" s="515"/>
      <c r="U1663" s="515"/>
      <c r="V1663" s="515"/>
      <c r="W1663" s="418"/>
      <c r="X1663" s="419"/>
      <c r="Y1663" s="421"/>
      <c r="Z1663" s="158" t="str">
        <f>IFERROR(VLOOKUP(Y1663,【参考】数式用!$A$3:$B$58, 2, FALSE), "")</f>
        <v/>
      </c>
      <c r="AA1663" s="159"/>
      <c r="AC1663" s="129" t="e">
        <f>VLOOKUP(Y1663,【参考】数式用!$A$3:$O$58,15,FALSE)</f>
        <v>#N/A</v>
      </c>
    </row>
    <row r="1664" spans="1:29" ht="33.950000000000003" customHeight="1">
      <c r="A1664" s="133"/>
      <c r="B1664" s="486">
        <f t="shared" si="25"/>
        <v>1620</v>
      </c>
      <c r="C1664" s="509"/>
      <c r="D1664" s="510"/>
      <c r="E1664" s="510"/>
      <c r="F1664" s="510"/>
      <c r="G1664" s="510"/>
      <c r="H1664" s="510"/>
      <c r="I1664" s="510"/>
      <c r="J1664" s="510"/>
      <c r="K1664" s="510"/>
      <c r="L1664" s="511"/>
      <c r="M1664" s="512"/>
      <c r="N1664" s="513"/>
      <c r="O1664" s="513"/>
      <c r="P1664" s="513"/>
      <c r="Q1664" s="514"/>
      <c r="R1664" s="515"/>
      <c r="S1664" s="515"/>
      <c r="T1664" s="515"/>
      <c r="U1664" s="515"/>
      <c r="V1664" s="515"/>
      <c r="W1664" s="418"/>
      <c r="X1664" s="419"/>
      <c r="Y1664" s="421"/>
      <c r="Z1664" s="158" t="str">
        <f>IFERROR(VLOOKUP(Y1664,【参考】数式用!$A$3:$B$58, 2, FALSE), "")</f>
        <v/>
      </c>
      <c r="AA1664" s="159"/>
      <c r="AC1664" s="129" t="e">
        <f>VLOOKUP(Y1664,【参考】数式用!$A$3:$O$58,15,FALSE)</f>
        <v>#N/A</v>
      </c>
    </row>
    <row r="1665" spans="1:29" ht="33.950000000000003" customHeight="1">
      <c r="A1665" s="133"/>
      <c r="B1665" s="486">
        <f t="shared" si="25"/>
        <v>1621</v>
      </c>
      <c r="C1665" s="509"/>
      <c r="D1665" s="510"/>
      <c r="E1665" s="510"/>
      <c r="F1665" s="510"/>
      <c r="G1665" s="510"/>
      <c r="H1665" s="510"/>
      <c r="I1665" s="510"/>
      <c r="J1665" s="510"/>
      <c r="K1665" s="510"/>
      <c r="L1665" s="511"/>
      <c r="M1665" s="512"/>
      <c r="N1665" s="513"/>
      <c r="O1665" s="513"/>
      <c r="P1665" s="513"/>
      <c r="Q1665" s="514"/>
      <c r="R1665" s="515"/>
      <c r="S1665" s="515"/>
      <c r="T1665" s="515"/>
      <c r="U1665" s="515"/>
      <c r="V1665" s="515"/>
      <c r="W1665" s="418"/>
      <c r="X1665" s="419"/>
      <c r="Y1665" s="421"/>
      <c r="Z1665" s="158" t="str">
        <f>IFERROR(VLOOKUP(Y1665,【参考】数式用!$A$3:$B$58, 2, FALSE), "")</f>
        <v/>
      </c>
      <c r="AA1665" s="159"/>
      <c r="AC1665" s="129" t="e">
        <f>VLOOKUP(Y1665,【参考】数式用!$A$3:$O$58,15,FALSE)</f>
        <v>#N/A</v>
      </c>
    </row>
    <row r="1666" spans="1:29" ht="33.950000000000003" customHeight="1">
      <c r="A1666" s="133"/>
      <c r="B1666" s="486">
        <f t="shared" si="25"/>
        <v>1622</v>
      </c>
      <c r="C1666" s="509"/>
      <c r="D1666" s="510"/>
      <c r="E1666" s="510"/>
      <c r="F1666" s="510"/>
      <c r="G1666" s="510"/>
      <c r="H1666" s="510"/>
      <c r="I1666" s="510"/>
      <c r="J1666" s="510"/>
      <c r="K1666" s="510"/>
      <c r="L1666" s="511"/>
      <c r="M1666" s="512"/>
      <c r="N1666" s="513"/>
      <c r="O1666" s="513"/>
      <c r="P1666" s="513"/>
      <c r="Q1666" s="514"/>
      <c r="R1666" s="515"/>
      <c r="S1666" s="515"/>
      <c r="T1666" s="515"/>
      <c r="U1666" s="515"/>
      <c r="V1666" s="515"/>
      <c r="W1666" s="418"/>
      <c r="X1666" s="419"/>
      <c r="Y1666" s="421"/>
      <c r="Z1666" s="158" t="str">
        <f>IFERROR(VLOOKUP(Y1666,【参考】数式用!$A$3:$B$58, 2, FALSE), "")</f>
        <v/>
      </c>
      <c r="AA1666" s="159"/>
      <c r="AC1666" s="129" t="e">
        <f>VLOOKUP(Y1666,【参考】数式用!$A$3:$O$58,15,FALSE)</f>
        <v>#N/A</v>
      </c>
    </row>
    <row r="1667" spans="1:29" ht="33.950000000000003" customHeight="1">
      <c r="A1667" s="133"/>
      <c r="B1667" s="486">
        <f t="shared" si="25"/>
        <v>1623</v>
      </c>
      <c r="C1667" s="509"/>
      <c r="D1667" s="510"/>
      <c r="E1667" s="510"/>
      <c r="F1667" s="510"/>
      <c r="G1667" s="510"/>
      <c r="H1667" s="510"/>
      <c r="I1667" s="510"/>
      <c r="J1667" s="510"/>
      <c r="K1667" s="510"/>
      <c r="L1667" s="511"/>
      <c r="M1667" s="512"/>
      <c r="N1667" s="513"/>
      <c r="O1667" s="513"/>
      <c r="P1667" s="513"/>
      <c r="Q1667" s="514"/>
      <c r="R1667" s="515"/>
      <c r="S1667" s="515"/>
      <c r="T1667" s="515"/>
      <c r="U1667" s="515"/>
      <c r="V1667" s="515"/>
      <c r="W1667" s="418"/>
      <c r="X1667" s="419"/>
      <c r="Y1667" s="421"/>
      <c r="Z1667" s="158" t="str">
        <f>IFERROR(VLOOKUP(Y1667,【参考】数式用!$A$3:$B$58, 2, FALSE), "")</f>
        <v/>
      </c>
      <c r="AA1667" s="159"/>
      <c r="AC1667" s="129" t="e">
        <f>VLOOKUP(Y1667,【参考】数式用!$A$3:$O$58,15,FALSE)</f>
        <v>#N/A</v>
      </c>
    </row>
    <row r="1668" spans="1:29" ht="33.950000000000003" customHeight="1">
      <c r="A1668" s="133"/>
      <c r="B1668" s="486">
        <f t="shared" si="25"/>
        <v>1624</v>
      </c>
      <c r="C1668" s="509"/>
      <c r="D1668" s="510"/>
      <c r="E1668" s="510"/>
      <c r="F1668" s="510"/>
      <c r="G1668" s="510"/>
      <c r="H1668" s="510"/>
      <c r="I1668" s="510"/>
      <c r="J1668" s="510"/>
      <c r="K1668" s="510"/>
      <c r="L1668" s="511"/>
      <c r="M1668" s="512"/>
      <c r="N1668" s="513"/>
      <c r="O1668" s="513"/>
      <c r="P1668" s="513"/>
      <c r="Q1668" s="514"/>
      <c r="R1668" s="515"/>
      <c r="S1668" s="515"/>
      <c r="T1668" s="515"/>
      <c r="U1668" s="515"/>
      <c r="V1668" s="515"/>
      <c r="W1668" s="418"/>
      <c r="X1668" s="419"/>
      <c r="Y1668" s="421"/>
      <c r="Z1668" s="158" t="str">
        <f>IFERROR(VLOOKUP(Y1668,【参考】数式用!$A$3:$B$58, 2, FALSE), "")</f>
        <v/>
      </c>
      <c r="AA1668" s="159"/>
      <c r="AC1668" s="129" t="e">
        <f>VLOOKUP(Y1668,【参考】数式用!$A$3:$O$58,15,FALSE)</f>
        <v>#N/A</v>
      </c>
    </row>
    <row r="1669" spans="1:29" ht="33.950000000000003" customHeight="1">
      <c r="A1669" s="133"/>
      <c r="B1669" s="486">
        <f t="shared" si="25"/>
        <v>1625</v>
      </c>
      <c r="C1669" s="509"/>
      <c r="D1669" s="510"/>
      <c r="E1669" s="510"/>
      <c r="F1669" s="510"/>
      <c r="G1669" s="510"/>
      <c r="H1669" s="510"/>
      <c r="I1669" s="510"/>
      <c r="J1669" s="510"/>
      <c r="K1669" s="510"/>
      <c r="L1669" s="511"/>
      <c r="M1669" s="512"/>
      <c r="N1669" s="513"/>
      <c r="O1669" s="513"/>
      <c r="P1669" s="513"/>
      <c r="Q1669" s="514"/>
      <c r="R1669" s="515"/>
      <c r="S1669" s="515"/>
      <c r="T1669" s="515"/>
      <c r="U1669" s="515"/>
      <c r="V1669" s="515"/>
      <c r="W1669" s="418"/>
      <c r="X1669" s="419"/>
      <c r="Y1669" s="421"/>
      <c r="Z1669" s="158" t="str">
        <f>IFERROR(VLOOKUP(Y1669,【参考】数式用!$A$3:$B$58, 2, FALSE), "")</f>
        <v/>
      </c>
      <c r="AA1669" s="159"/>
      <c r="AC1669" s="129" t="e">
        <f>VLOOKUP(Y1669,【参考】数式用!$A$3:$O$58,15,FALSE)</f>
        <v>#N/A</v>
      </c>
    </row>
    <row r="1670" spans="1:29" ht="33.950000000000003" customHeight="1">
      <c r="A1670" s="133"/>
      <c r="B1670" s="486">
        <f t="shared" si="25"/>
        <v>1626</v>
      </c>
      <c r="C1670" s="509"/>
      <c r="D1670" s="510"/>
      <c r="E1670" s="510"/>
      <c r="F1670" s="510"/>
      <c r="G1670" s="510"/>
      <c r="H1670" s="510"/>
      <c r="I1670" s="510"/>
      <c r="J1670" s="510"/>
      <c r="K1670" s="510"/>
      <c r="L1670" s="511"/>
      <c r="M1670" s="512"/>
      <c r="N1670" s="513"/>
      <c r="O1670" s="513"/>
      <c r="P1670" s="513"/>
      <c r="Q1670" s="514"/>
      <c r="R1670" s="515"/>
      <c r="S1670" s="515"/>
      <c r="T1670" s="515"/>
      <c r="U1670" s="515"/>
      <c r="V1670" s="515"/>
      <c r="W1670" s="418"/>
      <c r="X1670" s="419"/>
      <c r="Y1670" s="421"/>
      <c r="Z1670" s="158" t="str">
        <f>IFERROR(VLOOKUP(Y1670,【参考】数式用!$A$3:$B$58, 2, FALSE), "")</f>
        <v/>
      </c>
      <c r="AA1670" s="159"/>
      <c r="AC1670" s="129" t="e">
        <f>VLOOKUP(Y1670,【参考】数式用!$A$3:$O$58,15,FALSE)</f>
        <v>#N/A</v>
      </c>
    </row>
    <row r="1671" spans="1:29" ht="33.950000000000003" customHeight="1">
      <c r="A1671" s="133"/>
      <c r="B1671" s="486">
        <f t="shared" si="25"/>
        <v>1627</v>
      </c>
      <c r="C1671" s="509"/>
      <c r="D1671" s="510"/>
      <c r="E1671" s="510"/>
      <c r="F1671" s="510"/>
      <c r="G1671" s="510"/>
      <c r="H1671" s="510"/>
      <c r="I1671" s="510"/>
      <c r="J1671" s="510"/>
      <c r="K1671" s="510"/>
      <c r="L1671" s="511"/>
      <c r="M1671" s="512"/>
      <c r="N1671" s="513"/>
      <c r="O1671" s="513"/>
      <c r="P1671" s="513"/>
      <c r="Q1671" s="514"/>
      <c r="R1671" s="515"/>
      <c r="S1671" s="515"/>
      <c r="T1671" s="515"/>
      <c r="U1671" s="515"/>
      <c r="V1671" s="515"/>
      <c r="W1671" s="418"/>
      <c r="X1671" s="419"/>
      <c r="Y1671" s="421"/>
      <c r="Z1671" s="158" t="str">
        <f>IFERROR(VLOOKUP(Y1671,【参考】数式用!$A$3:$B$58, 2, FALSE), "")</f>
        <v/>
      </c>
      <c r="AA1671" s="159"/>
      <c r="AC1671" s="129" t="e">
        <f>VLOOKUP(Y1671,【参考】数式用!$A$3:$O$58,15,FALSE)</f>
        <v>#N/A</v>
      </c>
    </row>
    <row r="1672" spans="1:29" ht="33.950000000000003" customHeight="1">
      <c r="A1672" s="133"/>
      <c r="B1672" s="486">
        <f t="shared" si="25"/>
        <v>1628</v>
      </c>
      <c r="C1672" s="509"/>
      <c r="D1672" s="510"/>
      <c r="E1672" s="510"/>
      <c r="F1672" s="510"/>
      <c r="G1672" s="510"/>
      <c r="H1672" s="510"/>
      <c r="I1672" s="510"/>
      <c r="J1672" s="510"/>
      <c r="K1672" s="510"/>
      <c r="L1672" s="511"/>
      <c r="M1672" s="512"/>
      <c r="N1672" s="513"/>
      <c r="O1672" s="513"/>
      <c r="P1672" s="513"/>
      <c r="Q1672" s="514"/>
      <c r="R1672" s="515"/>
      <c r="S1672" s="515"/>
      <c r="T1672" s="515"/>
      <c r="U1672" s="515"/>
      <c r="V1672" s="515"/>
      <c r="W1672" s="418"/>
      <c r="X1672" s="419"/>
      <c r="Y1672" s="421"/>
      <c r="Z1672" s="158" t="str">
        <f>IFERROR(VLOOKUP(Y1672,【参考】数式用!$A$3:$B$58, 2, FALSE), "")</f>
        <v/>
      </c>
      <c r="AA1672" s="159"/>
      <c r="AC1672" s="129" t="e">
        <f>VLOOKUP(Y1672,【参考】数式用!$A$3:$O$58,15,FALSE)</f>
        <v>#N/A</v>
      </c>
    </row>
    <row r="1673" spans="1:29" ht="33.950000000000003" customHeight="1">
      <c r="A1673" s="133"/>
      <c r="B1673" s="486">
        <f t="shared" si="25"/>
        <v>1629</v>
      </c>
      <c r="C1673" s="509"/>
      <c r="D1673" s="510"/>
      <c r="E1673" s="510"/>
      <c r="F1673" s="510"/>
      <c r="G1673" s="510"/>
      <c r="H1673" s="510"/>
      <c r="I1673" s="510"/>
      <c r="J1673" s="510"/>
      <c r="K1673" s="510"/>
      <c r="L1673" s="511"/>
      <c r="M1673" s="512"/>
      <c r="N1673" s="513"/>
      <c r="O1673" s="513"/>
      <c r="P1673" s="513"/>
      <c r="Q1673" s="514"/>
      <c r="R1673" s="515"/>
      <c r="S1673" s="515"/>
      <c r="T1673" s="515"/>
      <c r="U1673" s="515"/>
      <c r="V1673" s="515"/>
      <c r="W1673" s="418"/>
      <c r="X1673" s="419"/>
      <c r="Y1673" s="421"/>
      <c r="Z1673" s="158" t="str">
        <f>IFERROR(VLOOKUP(Y1673,【参考】数式用!$A$3:$B$58, 2, FALSE), "")</f>
        <v/>
      </c>
      <c r="AA1673" s="159"/>
      <c r="AC1673" s="129" t="e">
        <f>VLOOKUP(Y1673,【参考】数式用!$A$3:$O$58,15,FALSE)</f>
        <v>#N/A</v>
      </c>
    </row>
    <row r="1674" spans="1:29" ht="33.950000000000003" customHeight="1">
      <c r="A1674" s="133"/>
      <c r="B1674" s="486">
        <f t="shared" si="25"/>
        <v>1630</v>
      </c>
      <c r="C1674" s="509"/>
      <c r="D1674" s="510"/>
      <c r="E1674" s="510"/>
      <c r="F1674" s="510"/>
      <c r="G1674" s="510"/>
      <c r="H1674" s="510"/>
      <c r="I1674" s="510"/>
      <c r="J1674" s="510"/>
      <c r="K1674" s="510"/>
      <c r="L1674" s="511"/>
      <c r="M1674" s="512"/>
      <c r="N1674" s="513"/>
      <c r="O1674" s="513"/>
      <c r="P1674" s="513"/>
      <c r="Q1674" s="514"/>
      <c r="R1674" s="515"/>
      <c r="S1674" s="515"/>
      <c r="T1674" s="515"/>
      <c r="U1674" s="515"/>
      <c r="V1674" s="515"/>
      <c r="W1674" s="418"/>
      <c r="X1674" s="419"/>
      <c r="Y1674" s="421"/>
      <c r="Z1674" s="158" t="str">
        <f>IFERROR(VLOOKUP(Y1674,【参考】数式用!$A$3:$B$58, 2, FALSE), "")</f>
        <v/>
      </c>
      <c r="AA1674" s="159"/>
      <c r="AC1674" s="129" t="e">
        <f>VLOOKUP(Y1674,【参考】数式用!$A$3:$O$58,15,FALSE)</f>
        <v>#N/A</v>
      </c>
    </row>
    <row r="1675" spans="1:29" ht="33.950000000000003" customHeight="1">
      <c r="A1675" s="133"/>
      <c r="B1675" s="486">
        <f t="shared" si="25"/>
        <v>1631</v>
      </c>
      <c r="C1675" s="509"/>
      <c r="D1675" s="510"/>
      <c r="E1675" s="510"/>
      <c r="F1675" s="510"/>
      <c r="G1675" s="510"/>
      <c r="H1675" s="510"/>
      <c r="I1675" s="510"/>
      <c r="J1675" s="510"/>
      <c r="K1675" s="510"/>
      <c r="L1675" s="511"/>
      <c r="M1675" s="512"/>
      <c r="N1675" s="513"/>
      <c r="O1675" s="513"/>
      <c r="P1675" s="513"/>
      <c r="Q1675" s="514"/>
      <c r="R1675" s="515"/>
      <c r="S1675" s="515"/>
      <c r="T1675" s="515"/>
      <c r="U1675" s="515"/>
      <c r="V1675" s="515"/>
      <c r="W1675" s="418"/>
      <c r="X1675" s="419"/>
      <c r="Y1675" s="421"/>
      <c r="Z1675" s="158" t="str">
        <f>IFERROR(VLOOKUP(Y1675,【参考】数式用!$A$3:$B$58, 2, FALSE), "")</f>
        <v/>
      </c>
      <c r="AA1675" s="159"/>
      <c r="AC1675" s="129" t="e">
        <f>VLOOKUP(Y1675,【参考】数式用!$A$3:$O$58,15,FALSE)</f>
        <v>#N/A</v>
      </c>
    </row>
    <row r="1676" spans="1:29" ht="33.950000000000003" customHeight="1">
      <c r="A1676" s="133"/>
      <c r="B1676" s="486">
        <f t="shared" si="25"/>
        <v>1632</v>
      </c>
      <c r="C1676" s="509"/>
      <c r="D1676" s="510"/>
      <c r="E1676" s="510"/>
      <c r="F1676" s="510"/>
      <c r="G1676" s="510"/>
      <c r="H1676" s="510"/>
      <c r="I1676" s="510"/>
      <c r="J1676" s="510"/>
      <c r="K1676" s="510"/>
      <c r="L1676" s="511"/>
      <c r="M1676" s="512"/>
      <c r="N1676" s="513"/>
      <c r="O1676" s="513"/>
      <c r="P1676" s="513"/>
      <c r="Q1676" s="514"/>
      <c r="R1676" s="515"/>
      <c r="S1676" s="515"/>
      <c r="T1676" s="515"/>
      <c r="U1676" s="515"/>
      <c r="V1676" s="515"/>
      <c r="W1676" s="418"/>
      <c r="X1676" s="419"/>
      <c r="Y1676" s="421"/>
      <c r="Z1676" s="158" t="str">
        <f>IFERROR(VLOOKUP(Y1676,【参考】数式用!$A$3:$B$58, 2, FALSE), "")</f>
        <v/>
      </c>
      <c r="AA1676" s="159"/>
      <c r="AC1676" s="129" t="e">
        <f>VLOOKUP(Y1676,【参考】数式用!$A$3:$O$58,15,FALSE)</f>
        <v>#N/A</v>
      </c>
    </row>
    <row r="1677" spans="1:29" ht="33.950000000000003" customHeight="1">
      <c r="A1677" s="133"/>
      <c r="B1677" s="486">
        <f t="shared" si="25"/>
        <v>1633</v>
      </c>
      <c r="C1677" s="509"/>
      <c r="D1677" s="510"/>
      <c r="E1677" s="510"/>
      <c r="F1677" s="510"/>
      <c r="G1677" s="510"/>
      <c r="H1677" s="510"/>
      <c r="I1677" s="510"/>
      <c r="J1677" s="510"/>
      <c r="K1677" s="510"/>
      <c r="L1677" s="511"/>
      <c r="M1677" s="512"/>
      <c r="N1677" s="513"/>
      <c r="O1677" s="513"/>
      <c r="P1677" s="513"/>
      <c r="Q1677" s="514"/>
      <c r="R1677" s="515"/>
      <c r="S1677" s="515"/>
      <c r="T1677" s="515"/>
      <c r="U1677" s="515"/>
      <c r="V1677" s="515"/>
      <c r="W1677" s="418"/>
      <c r="X1677" s="419"/>
      <c r="Y1677" s="421"/>
      <c r="Z1677" s="158" t="str">
        <f>IFERROR(VLOOKUP(Y1677,【参考】数式用!$A$3:$B$58, 2, FALSE), "")</f>
        <v/>
      </c>
      <c r="AA1677" s="159"/>
      <c r="AC1677" s="129" t="e">
        <f>VLOOKUP(Y1677,【参考】数式用!$A$3:$O$58,15,FALSE)</f>
        <v>#N/A</v>
      </c>
    </row>
    <row r="1678" spans="1:29" ht="33.950000000000003" customHeight="1">
      <c r="A1678" s="133"/>
      <c r="B1678" s="486">
        <f t="shared" si="25"/>
        <v>1634</v>
      </c>
      <c r="C1678" s="509"/>
      <c r="D1678" s="510"/>
      <c r="E1678" s="510"/>
      <c r="F1678" s="510"/>
      <c r="G1678" s="510"/>
      <c r="H1678" s="510"/>
      <c r="I1678" s="510"/>
      <c r="J1678" s="510"/>
      <c r="K1678" s="510"/>
      <c r="L1678" s="511"/>
      <c r="M1678" s="512"/>
      <c r="N1678" s="513"/>
      <c r="O1678" s="513"/>
      <c r="P1678" s="513"/>
      <c r="Q1678" s="514"/>
      <c r="R1678" s="515"/>
      <c r="S1678" s="515"/>
      <c r="T1678" s="515"/>
      <c r="U1678" s="515"/>
      <c r="V1678" s="515"/>
      <c r="W1678" s="418"/>
      <c r="X1678" s="419"/>
      <c r="Y1678" s="421"/>
      <c r="Z1678" s="158" t="str">
        <f>IFERROR(VLOOKUP(Y1678,【参考】数式用!$A$3:$B$58, 2, FALSE), "")</f>
        <v/>
      </c>
      <c r="AA1678" s="159"/>
      <c r="AC1678" s="129" t="e">
        <f>VLOOKUP(Y1678,【参考】数式用!$A$3:$O$58,15,FALSE)</f>
        <v>#N/A</v>
      </c>
    </row>
    <row r="1679" spans="1:29" ht="33.950000000000003" customHeight="1">
      <c r="A1679" s="133"/>
      <c r="B1679" s="486">
        <f t="shared" si="25"/>
        <v>1635</v>
      </c>
      <c r="C1679" s="509"/>
      <c r="D1679" s="510"/>
      <c r="E1679" s="510"/>
      <c r="F1679" s="510"/>
      <c r="G1679" s="510"/>
      <c r="H1679" s="510"/>
      <c r="I1679" s="510"/>
      <c r="J1679" s="510"/>
      <c r="K1679" s="510"/>
      <c r="L1679" s="511"/>
      <c r="M1679" s="512"/>
      <c r="N1679" s="513"/>
      <c r="O1679" s="513"/>
      <c r="P1679" s="513"/>
      <c r="Q1679" s="514"/>
      <c r="R1679" s="515"/>
      <c r="S1679" s="515"/>
      <c r="T1679" s="515"/>
      <c r="U1679" s="515"/>
      <c r="V1679" s="515"/>
      <c r="W1679" s="418"/>
      <c r="X1679" s="419"/>
      <c r="Y1679" s="421"/>
      <c r="Z1679" s="158" t="str">
        <f>IFERROR(VLOOKUP(Y1679,【参考】数式用!$A$3:$B$58, 2, FALSE), "")</f>
        <v/>
      </c>
      <c r="AA1679" s="159"/>
      <c r="AC1679" s="129" t="e">
        <f>VLOOKUP(Y1679,【参考】数式用!$A$3:$O$58,15,FALSE)</f>
        <v>#N/A</v>
      </c>
    </row>
    <row r="1680" spans="1:29" ht="33.950000000000003" customHeight="1">
      <c r="A1680" s="133"/>
      <c r="B1680" s="486">
        <f t="shared" si="25"/>
        <v>1636</v>
      </c>
      <c r="C1680" s="509"/>
      <c r="D1680" s="510"/>
      <c r="E1680" s="510"/>
      <c r="F1680" s="510"/>
      <c r="G1680" s="510"/>
      <c r="H1680" s="510"/>
      <c r="I1680" s="510"/>
      <c r="J1680" s="510"/>
      <c r="K1680" s="510"/>
      <c r="L1680" s="511"/>
      <c r="M1680" s="512"/>
      <c r="N1680" s="513"/>
      <c r="O1680" s="513"/>
      <c r="P1680" s="513"/>
      <c r="Q1680" s="514"/>
      <c r="R1680" s="515"/>
      <c r="S1680" s="515"/>
      <c r="T1680" s="515"/>
      <c r="U1680" s="515"/>
      <c r="V1680" s="515"/>
      <c r="W1680" s="418"/>
      <c r="X1680" s="419"/>
      <c r="Y1680" s="421"/>
      <c r="Z1680" s="158" t="str">
        <f>IFERROR(VLOOKUP(Y1680,【参考】数式用!$A$3:$B$58, 2, FALSE), "")</f>
        <v/>
      </c>
      <c r="AA1680" s="159"/>
      <c r="AC1680" s="129" t="e">
        <f>VLOOKUP(Y1680,【参考】数式用!$A$3:$O$58,15,FALSE)</f>
        <v>#N/A</v>
      </c>
    </row>
    <row r="1681" spans="1:29" ht="33.950000000000003" customHeight="1">
      <c r="A1681" s="133"/>
      <c r="B1681" s="486">
        <f t="shared" si="25"/>
        <v>1637</v>
      </c>
      <c r="C1681" s="509"/>
      <c r="D1681" s="510"/>
      <c r="E1681" s="510"/>
      <c r="F1681" s="510"/>
      <c r="G1681" s="510"/>
      <c r="H1681" s="510"/>
      <c r="I1681" s="510"/>
      <c r="J1681" s="510"/>
      <c r="K1681" s="510"/>
      <c r="L1681" s="511"/>
      <c r="M1681" s="512"/>
      <c r="N1681" s="513"/>
      <c r="O1681" s="513"/>
      <c r="P1681" s="513"/>
      <c r="Q1681" s="514"/>
      <c r="R1681" s="515"/>
      <c r="S1681" s="515"/>
      <c r="T1681" s="515"/>
      <c r="U1681" s="515"/>
      <c r="V1681" s="515"/>
      <c r="W1681" s="418"/>
      <c r="X1681" s="419"/>
      <c r="Y1681" s="421"/>
      <c r="Z1681" s="158" t="str">
        <f>IFERROR(VLOOKUP(Y1681,【参考】数式用!$A$3:$B$58, 2, FALSE), "")</f>
        <v/>
      </c>
      <c r="AA1681" s="159"/>
      <c r="AC1681" s="129" t="e">
        <f>VLOOKUP(Y1681,【参考】数式用!$A$3:$O$58,15,FALSE)</f>
        <v>#N/A</v>
      </c>
    </row>
    <row r="1682" spans="1:29" ht="33.950000000000003" customHeight="1">
      <c r="A1682" s="133"/>
      <c r="B1682" s="486">
        <f t="shared" si="25"/>
        <v>1638</v>
      </c>
      <c r="C1682" s="509"/>
      <c r="D1682" s="510"/>
      <c r="E1682" s="510"/>
      <c r="F1682" s="510"/>
      <c r="G1682" s="510"/>
      <c r="H1682" s="510"/>
      <c r="I1682" s="510"/>
      <c r="J1682" s="510"/>
      <c r="K1682" s="510"/>
      <c r="L1682" s="511"/>
      <c r="M1682" s="512"/>
      <c r="N1682" s="513"/>
      <c r="O1682" s="513"/>
      <c r="P1682" s="513"/>
      <c r="Q1682" s="514"/>
      <c r="R1682" s="515"/>
      <c r="S1682" s="515"/>
      <c r="T1682" s="515"/>
      <c r="U1682" s="515"/>
      <c r="V1682" s="515"/>
      <c r="W1682" s="418"/>
      <c r="X1682" s="419"/>
      <c r="Y1682" s="421"/>
      <c r="Z1682" s="158" t="str">
        <f>IFERROR(VLOOKUP(Y1682,【参考】数式用!$A$3:$B$58, 2, FALSE), "")</f>
        <v/>
      </c>
      <c r="AA1682" s="159"/>
      <c r="AC1682" s="129" t="e">
        <f>VLOOKUP(Y1682,【参考】数式用!$A$3:$O$58,15,FALSE)</f>
        <v>#N/A</v>
      </c>
    </row>
    <row r="1683" spans="1:29" ht="33.950000000000003" customHeight="1">
      <c r="A1683" s="133"/>
      <c r="B1683" s="486">
        <f t="shared" si="25"/>
        <v>1639</v>
      </c>
      <c r="C1683" s="509"/>
      <c r="D1683" s="510"/>
      <c r="E1683" s="510"/>
      <c r="F1683" s="510"/>
      <c r="G1683" s="510"/>
      <c r="H1683" s="510"/>
      <c r="I1683" s="510"/>
      <c r="J1683" s="510"/>
      <c r="K1683" s="510"/>
      <c r="L1683" s="511"/>
      <c r="M1683" s="512"/>
      <c r="N1683" s="513"/>
      <c r="O1683" s="513"/>
      <c r="P1683" s="513"/>
      <c r="Q1683" s="514"/>
      <c r="R1683" s="515"/>
      <c r="S1683" s="515"/>
      <c r="T1683" s="515"/>
      <c r="U1683" s="515"/>
      <c r="V1683" s="515"/>
      <c r="W1683" s="418"/>
      <c r="X1683" s="419"/>
      <c r="Y1683" s="421"/>
      <c r="Z1683" s="158" t="str">
        <f>IFERROR(VLOOKUP(Y1683,【参考】数式用!$A$3:$B$58, 2, FALSE), "")</f>
        <v/>
      </c>
      <c r="AA1683" s="159"/>
      <c r="AC1683" s="129" t="e">
        <f>VLOOKUP(Y1683,【参考】数式用!$A$3:$O$58,15,FALSE)</f>
        <v>#N/A</v>
      </c>
    </row>
    <row r="1684" spans="1:29" ht="33.950000000000003" customHeight="1">
      <c r="A1684" s="133"/>
      <c r="B1684" s="486">
        <f t="shared" si="25"/>
        <v>1640</v>
      </c>
      <c r="C1684" s="509"/>
      <c r="D1684" s="510"/>
      <c r="E1684" s="510"/>
      <c r="F1684" s="510"/>
      <c r="G1684" s="510"/>
      <c r="H1684" s="510"/>
      <c r="I1684" s="510"/>
      <c r="J1684" s="510"/>
      <c r="K1684" s="510"/>
      <c r="L1684" s="511"/>
      <c r="M1684" s="512"/>
      <c r="N1684" s="513"/>
      <c r="O1684" s="513"/>
      <c r="P1684" s="513"/>
      <c r="Q1684" s="514"/>
      <c r="R1684" s="515"/>
      <c r="S1684" s="515"/>
      <c r="T1684" s="515"/>
      <c r="U1684" s="515"/>
      <c r="V1684" s="515"/>
      <c r="W1684" s="418"/>
      <c r="X1684" s="419"/>
      <c r="Y1684" s="421"/>
      <c r="Z1684" s="158" t="str">
        <f>IFERROR(VLOOKUP(Y1684,【参考】数式用!$A$3:$B$58, 2, FALSE), "")</f>
        <v/>
      </c>
      <c r="AA1684" s="159"/>
      <c r="AC1684" s="129" t="e">
        <f>VLOOKUP(Y1684,【参考】数式用!$A$3:$O$58,15,FALSE)</f>
        <v>#N/A</v>
      </c>
    </row>
    <row r="1685" spans="1:29" ht="33.950000000000003" customHeight="1">
      <c r="A1685" s="133"/>
      <c r="B1685" s="486">
        <f t="shared" si="25"/>
        <v>1641</v>
      </c>
      <c r="C1685" s="509"/>
      <c r="D1685" s="510"/>
      <c r="E1685" s="510"/>
      <c r="F1685" s="510"/>
      <c r="G1685" s="510"/>
      <c r="H1685" s="510"/>
      <c r="I1685" s="510"/>
      <c r="J1685" s="510"/>
      <c r="K1685" s="510"/>
      <c r="L1685" s="511"/>
      <c r="M1685" s="512"/>
      <c r="N1685" s="513"/>
      <c r="O1685" s="513"/>
      <c r="P1685" s="513"/>
      <c r="Q1685" s="514"/>
      <c r="R1685" s="515"/>
      <c r="S1685" s="515"/>
      <c r="T1685" s="515"/>
      <c r="U1685" s="515"/>
      <c r="V1685" s="515"/>
      <c r="W1685" s="418"/>
      <c r="X1685" s="419"/>
      <c r="Y1685" s="421"/>
      <c r="Z1685" s="158" t="str">
        <f>IFERROR(VLOOKUP(Y1685,【参考】数式用!$A$3:$B$58, 2, FALSE), "")</f>
        <v/>
      </c>
      <c r="AA1685" s="159"/>
      <c r="AC1685" s="129" t="e">
        <f>VLOOKUP(Y1685,【参考】数式用!$A$3:$O$58,15,FALSE)</f>
        <v>#N/A</v>
      </c>
    </row>
    <row r="1686" spans="1:29" ht="33.950000000000003" customHeight="1">
      <c r="A1686" s="133"/>
      <c r="B1686" s="486">
        <f t="shared" si="25"/>
        <v>1642</v>
      </c>
      <c r="C1686" s="509"/>
      <c r="D1686" s="510"/>
      <c r="E1686" s="510"/>
      <c r="F1686" s="510"/>
      <c r="G1686" s="510"/>
      <c r="H1686" s="510"/>
      <c r="I1686" s="510"/>
      <c r="J1686" s="510"/>
      <c r="K1686" s="510"/>
      <c r="L1686" s="511"/>
      <c r="M1686" s="512"/>
      <c r="N1686" s="513"/>
      <c r="O1686" s="513"/>
      <c r="P1686" s="513"/>
      <c r="Q1686" s="514"/>
      <c r="R1686" s="515"/>
      <c r="S1686" s="515"/>
      <c r="T1686" s="515"/>
      <c r="U1686" s="515"/>
      <c r="V1686" s="515"/>
      <c r="W1686" s="418"/>
      <c r="X1686" s="419"/>
      <c r="Y1686" s="421"/>
      <c r="Z1686" s="158" t="str">
        <f>IFERROR(VLOOKUP(Y1686,【参考】数式用!$A$3:$B$58, 2, FALSE), "")</f>
        <v/>
      </c>
      <c r="AA1686" s="159"/>
      <c r="AC1686" s="129" t="e">
        <f>VLOOKUP(Y1686,【参考】数式用!$A$3:$O$58,15,FALSE)</f>
        <v>#N/A</v>
      </c>
    </row>
    <row r="1687" spans="1:29" ht="33.950000000000003" customHeight="1">
      <c r="A1687" s="133"/>
      <c r="B1687" s="486">
        <f t="shared" si="25"/>
        <v>1643</v>
      </c>
      <c r="C1687" s="509"/>
      <c r="D1687" s="510"/>
      <c r="E1687" s="510"/>
      <c r="F1687" s="510"/>
      <c r="G1687" s="510"/>
      <c r="H1687" s="510"/>
      <c r="I1687" s="510"/>
      <c r="J1687" s="510"/>
      <c r="K1687" s="510"/>
      <c r="L1687" s="511"/>
      <c r="M1687" s="512"/>
      <c r="N1687" s="513"/>
      <c r="O1687" s="513"/>
      <c r="P1687" s="513"/>
      <c r="Q1687" s="514"/>
      <c r="R1687" s="515"/>
      <c r="S1687" s="515"/>
      <c r="T1687" s="515"/>
      <c r="U1687" s="515"/>
      <c r="V1687" s="515"/>
      <c r="W1687" s="418"/>
      <c r="X1687" s="419"/>
      <c r="Y1687" s="421"/>
      <c r="Z1687" s="158" t="str">
        <f>IFERROR(VLOOKUP(Y1687,【参考】数式用!$A$3:$B$58, 2, FALSE), "")</f>
        <v/>
      </c>
      <c r="AA1687" s="159"/>
      <c r="AC1687" s="129" t="e">
        <f>VLOOKUP(Y1687,【参考】数式用!$A$3:$O$58,15,FALSE)</f>
        <v>#N/A</v>
      </c>
    </row>
    <row r="1688" spans="1:29" ht="33.950000000000003" customHeight="1">
      <c r="A1688" s="133"/>
      <c r="B1688" s="486">
        <f t="shared" si="25"/>
        <v>1644</v>
      </c>
      <c r="C1688" s="509"/>
      <c r="D1688" s="510"/>
      <c r="E1688" s="510"/>
      <c r="F1688" s="510"/>
      <c r="G1688" s="510"/>
      <c r="H1688" s="510"/>
      <c r="I1688" s="510"/>
      <c r="J1688" s="510"/>
      <c r="K1688" s="510"/>
      <c r="L1688" s="511"/>
      <c r="M1688" s="512"/>
      <c r="N1688" s="513"/>
      <c r="O1688" s="513"/>
      <c r="P1688" s="513"/>
      <c r="Q1688" s="514"/>
      <c r="R1688" s="515"/>
      <c r="S1688" s="515"/>
      <c r="T1688" s="515"/>
      <c r="U1688" s="515"/>
      <c r="V1688" s="515"/>
      <c r="W1688" s="418"/>
      <c r="X1688" s="419"/>
      <c r="Y1688" s="421"/>
      <c r="Z1688" s="158" t="str">
        <f>IFERROR(VLOOKUP(Y1688,【参考】数式用!$A$3:$B$58, 2, FALSE), "")</f>
        <v/>
      </c>
      <c r="AA1688" s="159"/>
      <c r="AC1688" s="129" t="e">
        <f>VLOOKUP(Y1688,【参考】数式用!$A$3:$O$58,15,FALSE)</f>
        <v>#N/A</v>
      </c>
    </row>
    <row r="1689" spans="1:29" ht="33.950000000000003" customHeight="1">
      <c r="A1689" s="133"/>
      <c r="B1689" s="486">
        <f t="shared" si="25"/>
        <v>1645</v>
      </c>
      <c r="C1689" s="509"/>
      <c r="D1689" s="510"/>
      <c r="E1689" s="510"/>
      <c r="F1689" s="510"/>
      <c r="G1689" s="510"/>
      <c r="H1689" s="510"/>
      <c r="I1689" s="510"/>
      <c r="J1689" s="510"/>
      <c r="K1689" s="510"/>
      <c r="L1689" s="511"/>
      <c r="M1689" s="512"/>
      <c r="N1689" s="513"/>
      <c r="O1689" s="513"/>
      <c r="P1689" s="513"/>
      <c r="Q1689" s="514"/>
      <c r="R1689" s="515"/>
      <c r="S1689" s="515"/>
      <c r="T1689" s="515"/>
      <c r="U1689" s="515"/>
      <c r="V1689" s="515"/>
      <c r="W1689" s="418"/>
      <c r="X1689" s="419"/>
      <c r="Y1689" s="421"/>
      <c r="Z1689" s="158" t="str">
        <f>IFERROR(VLOOKUP(Y1689,【参考】数式用!$A$3:$B$58, 2, FALSE), "")</f>
        <v/>
      </c>
      <c r="AA1689" s="159"/>
      <c r="AC1689" s="129" t="e">
        <f>VLOOKUP(Y1689,【参考】数式用!$A$3:$O$58,15,FALSE)</f>
        <v>#N/A</v>
      </c>
    </row>
    <row r="1690" spans="1:29" ht="33.950000000000003" customHeight="1">
      <c r="A1690" s="133"/>
      <c r="B1690" s="486">
        <f t="shared" si="25"/>
        <v>1646</v>
      </c>
      <c r="C1690" s="509"/>
      <c r="D1690" s="510"/>
      <c r="E1690" s="510"/>
      <c r="F1690" s="510"/>
      <c r="G1690" s="510"/>
      <c r="H1690" s="510"/>
      <c r="I1690" s="510"/>
      <c r="J1690" s="510"/>
      <c r="K1690" s="510"/>
      <c r="L1690" s="511"/>
      <c r="M1690" s="512"/>
      <c r="N1690" s="513"/>
      <c r="O1690" s="513"/>
      <c r="P1690" s="513"/>
      <c r="Q1690" s="514"/>
      <c r="R1690" s="515"/>
      <c r="S1690" s="515"/>
      <c r="T1690" s="515"/>
      <c r="U1690" s="515"/>
      <c r="V1690" s="515"/>
      <c r="W1690" s="418"/>
      <c r="X1690" s="419"/>
      <c r="Y1690" s="421"/>
      <c r="Z1690" s="158" t="str">
        <f>IFERROR(VLOOKUP(Y1690,【参考】数式用!$A$3:$B$58, 2, FALSE), "")</f>
        <v/>
      </c>
      <c r="AA1690" s="159"/>
      <c r="AC1690" s="129" t="e">
        <f>VLOOKUP(Y1690,【参考】数式用!$A$3:$O$58,15,FALSE)</f>
        <v>#N/A</v>
      </c>
    </row>
    <row r="1691" spans="1:29" ht="33.950000000000003" customHeight="1">
      <c r="A1691" s="133"/>
      <c r="B1691" s="486">
        <f t="shared" si="25"/>
        <v>1647</v>
      </c>
      <c r="C1691" s="509"/>
      <c r="D1691" s="510"/>
      <c r="E1691" s="510"/>
      <c r="F1691" s="510"/>
      <c r="G1691" s="510"/>
      <c r="H1691" s="510"/>
      <c r="I1691" s="510"/>
      <c r="J1691" s="510"/>
      <c r="K1691" s="510"/>
      <c r="L1691" s="511"/>
      <c r="M1691" s="512"/>
      <c r="N1691" s="513"/>
      <c r="O1691" s="513"/>
      <c r="P1691" s="513"/>
      <c r="Q1691" s="514"/>
      <c r="R1691" s="515"/>
      <c r="S1691" s="515"/>
      <c r="T1691" s="515"/>
      <c r="U1691" s="515"/>
      <c r="V1691" s="515"/>
      <c r="W1691" s="418"/>
      <c r="X1691" s="419"/>
      <c r="Y1691" s="421"/>
      <c r="Z1691" s="158" t="str">
        <f>IFERROR(VLOOKUP(Y1691,【参考】数式用!$A$3:$B$58, 2, FALSE), "")</f>
        <v/>
      </c>
      <c r="AA1691" s="159"/>
      <c r="AC1691" s="129" t="e">
        <f>VLOOKUP(Y1691,【参考】数式用!$A$3:$O$58,15,FALSE)</f>
        <v>#N/A</v>
      </c>
    </row>
    <row r="1692" spans="1:29" ht="33.950000000000003" customHeight="1">
      <c r="A1692" s="133"/>
      <c r="B1692" s="486">
        <f t="shared" si="25"/>
        <v>1648</v>
      </c>
      <c r="C1692" s="509"/>
      <c r="D1692" s="510"/>
      <c r="E1692" s="510"/>
      <c r="F1692" s="510"/>
      <c r="G1692" s="510"/>
      <c r="H1692" s="510"/>
      <c r="I1692" s="510"/>
      <c r="J1692" s="510"/>
      <c r="K1692" s="510"/>
      <c r="L1692" s="511"/>
      <c r="M1692" s="512"/>
      <c r="N1692" s="513"/>
      <c r="O1692" s="513"/>
      <c r="P1692" s="513"/>
      <c r="Q1692" s="514"/>
      <c r="R1692" s="515"/>
      <c r="S1692" s="515"/>
      <c r="T1692" s="515"/>
      <c r="U1692" s="515"/>
      <c r="V1692" s="515"/>
      <c r="W1692" s="418"/>
      <c r="X1692" s="419"/>
      <c r="Y1692" s="421"/>
      <c r="Z1692" s="158" t="str">
        <f>IFERROR(VLOOKUP(Y1692,【参考】数式用!$A$3:$B$58, 2, FALSE), "")</f>
        <v/>
      </c>
      <c r="AA1692" s="159"/>
      <c r="AC1692" s="129" t="e">
        <f>VLOOKUP(Y1692,【参考】数式用!$A$3:$O$58,15,FALSE)</f>
        <v>#N/A</v>
      </c>
    </row>
    <row r="1693" spans="1:29" ht="33.950000000000003" customHeight="1">
      <c r="A1693" s="133"/>
      <c r="B1693" s="486">
        <f t="shared" si="25"/>
        <v>1649</v>
      </c>
      <c r="C1693" s="509"/>
      <c r="D1693" s="510"/>
      <c r="E1693" s="510"/>
      <c r="F1693" s="510"/>
      <c r="G1693" s="510"/>
      <c r="H1693" s="510"/>
      <c r="I1693" s="510"/>
      <c r="J1693" s="510"/>
      <c r="K1693" s="510"/>
      <c r="L1693" s="511"/>
      <c r="M1693" s="512"/>
      <c r="N1693" s="513"/>
      <c r="O1693" s="513"/>
      <c r="P1693" s="513"/>
      <c r="Q1693" s="514"/>
      <c r="R1693" s="515"/>
      <c r="S1693" s="515"/>
      <c r="T1693" s="515"/>
      <c r="U1693" s="515"/>
      <c r="V1693" s="515"/>
      <c r="W1693" s="418"/>
      <c r="X1693" s="419"/>
      <c r="Y1693" s="421"/>
      <c r="Z1693" s="158" t="str">
        <f>IFERROR(VLOOKUP(Y1693,【参考】数式用!$A$3:$B$58, 2, FALSE), "")</f>
        <v/>
      </c>
      <c r="AA1693" s="159"/>
      <c r="AC1693" s="129" t="e">
        <f>VLOOKUP(Y1693,【参考】数式用!$A$3:$O$58,15,FALSE)</f>
        <v>#N/A</v>
      </c>
    </row>
    <row r="1694" spans="1:29" ht="33.950000000000003" customHeight="1">
      <c r="A1694" s="133"/>
      <c r="B1694" s="486">
        <f t="shared" si="25"/>
        <v>1650</v>
      </c>
      <c r="C1694" s="509"/>
      <c r="D1694" s="510"/>
      <c r="E1694" s="510"/>
      <c r="F1694" s="510"/>
      <c r="G1694" s="510"/>
      <c r="H1694" s="510"/>
      <c r="I1694" s="510"/>
      <c r="J1694" s="510"/>
      <c r="K1694" s="510"/>
      <c r="L1694" s="511"/>
      <c r="M1694" s="512"/>
      <c r="N1694" s="513"/>
      <c r="O1694" s="513"/>
      <c r="P1694" s="513"/>
      <c r="Q1694" s="514"/>
      <c r="R1694" s="515"/>
      <c r="S1694" s="515"/>
      <c r="T1694" s="515"/>
      <c r="U1694" s="515"/>
      <c r="V1694" s="515"/>
      <c r="W1694" s="418"/>
      <c r="X1694" s="419"/>
      <c r="Y1694" s="421"/>
      <c r="Z1694" s="158" t="str">
        <f>IFERROR(VLOOKUP(Y1694,【参考】数式用!$A$3:$B$58, 2, FALSE), "")</f>
        <v/>
      </c>
      <c r="AA1694" s="159"/>
      <c r="AC1694" s="129" t="e">
        <f>VLOOKUP(Y1694,【参考】数式用!$A$3:$O$58,15,FALSE)</f>
        <v>#N/A</v>
      </c>
    </row>
    <row r="1695" spans="1:29" ht="33.950000000000003" customHeight="1">
      <c r="A1695" s="133"/>
      <c r="B1695" s="486">
        <f t="shared" si="25"/>
        <v>1651</v>
      </c>
      <c r="C1695" s="509"/>
      <c r="D1695" s="510"/>
      <c r="E1695" s="510"/>
      <c r="F1695" s="510"/>
      <c r="G1695" s="510"/>
      <c r="H1695" s="510"/>
      <c r="I1695" s="510"/>
      <c r="J1695" s="510"/>
      <c r="K1695" s="510"/>
      <c r="L1695" s="511"/>
      <c r="M1695" s="512"/>
      <c r="N1695" s="513"/>
      <c r="O1695" s="513"/>
      <c r="P1695" s="513"/>
      <c r="Q1695" s="514"/>
      <c r="R1695" s="515"/>
      <c r="S1695" s="515"/>
      <c r="T1695" s="515"/>
      <c r="U1695" s="515"/>
      <c r="V1695" s="515"/>
      <c r="W1695" s="418"/>
      <c r="X1695" s="419"/>
      <c r="Y1695" s="421"/>
      <c r="Z1695" s="158" t="str">
        <f>IFERROR(VLOOKUP(Y1695,【参考】数式用!$A$3:$B$58, 2, FALSE), "")</f>
        <v/>
      </c>
      <c r="AA1695" s="159"/>
      <c r="AC1695" s="129" t="e">
        <f>VLOOKUP(Y1695,【参考】数式用!$A$3:$O$58,15,FALSE)</f>
        <v>#N/A</v>
      </c>
    </row>
    <row r="1696" spans="1:29" ht="33.950000000000003" customHeight="1">
      <c r="A1696" s="133"/>
      <c r="B1696" s="486">
        <f t="shared" si="25"/>
        <v>1652</v>
      </c>
      <c r="C1696" s="509"/>
      <c r="D1696" s="510"/>
      <c r="E1696" s="510"/>
      <c r="F1696" s="510"/>
      <c r="G1696" s="510"/>
      <c r="H1696" s="510"/>
      <c r="I1696" s="510"/>
      <c r="J1696" s="510"/>
      <c r="K1696" s="510"/>
      <c r="L1696" s="511"/>
      <c r="M1696" s="512"/>
      <c r="N1696" s="513"/>
      <c r="O1696" s="513"/>
      <c r="P1696" s="513"/>
      <c r="Q1696" s="514"/>
      <c r="R1696" s="515"/>
      <c r="S1696" s="515"/>
      <c r="T1696" s="515"/>
      <c r="U1696" s="515"/>
      <c r="V1696" s="515"/>
      <c r="W1696" s="418"/>
      <c r="X1696" s="419"/>
      <c r="Y1696" s="421"/>
      <c r="Z1696" s="158" t="str">
        <f>IFERROR(VLOOKUP(Y1696,【参考】数式用!$A$3:$B$58, 2, FALSE), "")</f>
        <v/>
      </c>
      <c r="AA1696" s="159"/>
      <c r="AC1696" s="129" t="e">
        <f>VLOOKUP(Y1696,【参考】数式用!$A$3:$O$58,15,FALSE)</f>
        <v>#N/A</v>
      </c>
    </row>
    <row r="1697" spans="1:29" ht="33.950000000000003" customHeight="1">
      <c r="A1697" s="133"/>
      <c r="B1697" s="486">
        <f t="shared" si="25"/>
        <v>1653</v>
      </c>
      <c r="C1697" s="509"/>
      <c r="D1697" s="510"/>
      <c r="E1697" s="510"/>
      <c r="F1697" s="510"/>
      <c r="G1697" s="510"/>
      <c r="H1697" s="510"/>
      <c r="I1697" s="510"/>
      <c r="J1697" s="510"/>
      <c r="K1697" s="510"/>
      <c r="L1697" s="511"/>
      <c r="M1697" s="512"/>
      <c r="N1697" s="513"/>
      <c r="O1697" s="513"/>
      <c r="P1697" s="513"/>
      <c r="Q1697" s="514"/>
      <c r="R1697" s="515"/>
      <c r="S1697" s="515"/>
      <c r="T1697" s="515"/>
      <c r="U1697" s="515"/>
      <c r="V1697" s="515"/>
      <c r="W1697" s="418"/>
      <c r="X1697" s="419"/>
      <c r="Y1697" s="421"/>
      <c r="Z1697" s="158" t="str">
        <f>IFERROR(VLOOKUP(Y1697,【参考】数式用!$A$3:$B$58, 2, FALSE), "")</f>
        <v/>
      </c>
      <c r="AA1697" s="159"/>
      <c r="AC1697" s="129" t="e">
        <f>VLOOKUP(Y1697,【参考】数式用!$A$3:$O$58,15,FALSE)</f>
        <v>#N/A</v>
      </c>
    </row>
    <row r="1698" spans="1:29" ht="33.950000000000003" customHeight="1">
      <c r="A1698" s="133"/>
      <c r="B1698" s="486">
        <f t="shared" si="25"/>
        <v>1654</v>
      </c>
      <c r="C1698" s="509"/>
      <c r="D1698" s="510"/>
      <c r="E1698" s="510"/>
      <c r="F1698" s="510"/>
      <c r="G1698" s="510"/>
      <c r="H1698" s="510"/>
      <c r="I1698" s="510"/>
      <c r="J1698" s="510"/>
      <c r="K1698" s="510"/>
      <c r="L1698" s="511"/>
      <c r="M1698" s="512"/>
      <c r="N1698" s="513"/>
      <c r="O1698" s="513"/>
      <c r="P1698" s="513"/>
      <c r="Q1698" s="514"/>
      <c r="R1698" s="515"/>
      <c r="S1698" s="515"/>
      <c r="T1698" s="515"/>
      <c r="U1698" s="515"/>
      <c r="V1698" s="515"/>
      <c r="W1698" s="418"/>
      <c r="X1698" s="419"/>
      <c r="Y1698" s="421"/>
      <c r="Z1698" s="158" t="str">
        <f>IFERROR(VLOOKUP(Y1698,【参考】数式用!$A$3:$B$58, 2, FALSE), "")</f>
        <v/>
      </c>
      <c r="AA1698" s="159"/>
      <c r="AC1698" s="129" t="e">
        <f>VLOOKUP(Y1698,【参考】数式用!$A$3:$O$58,15,FALSE)</f>
        <v>#N/A</v>
      </c>
    </row>
    <row r="1699" spans="1:29" ht="33.950000000000003" customHeight="1">
      <c r="A1699" s="133"/>
      <c r="B1699" s="486">
        <f t="shared" si="25"/>
        <v>1655</v>
      </c>
      <c r="C1699" s="509"/>
      <c r="D1699" s="510"/>
      <c r="E1699" s="510"/>
      <c r="F1699" s="510"/>
      <c r="G1699" s="510"/>
      <c r="H1699" s="510"/>
      <c r="I1699" s="510"/>
      <c r="J1699" s="510"/>
      <c r="K1699" s="510"/>
      <c r="L1699" s="511"/>
      <c r="M1699" s="512"/>
      <c r="N1699" s="513"/>
      <c r="O1699" s="513"/>
      <c r="P1699" s="513"/>
      <c r="Q1699" s="514"/>
      <c r="R1699" s="515"/>
      <c r="S1699" s="515"/>
      <c r="T1699" s="515"/>
      <c r="U1699" s="515"/>
      <c r="V1699" s="515"/>
      <c r="W1699" s="418"/>
      <c r="X1699" s="419"/>
      <c r="Y1699" s="421"/>
      <c r="Z1699" s="158" t="str">
        <f>IFERROR(VLOOKUP(Y1699,【参考】数式用!$A$3:$B$58, 2, FALSE), "")</f>
        <v/>
      </c>
      <c r="AA1699" s="159"/>
      <c r="AC1699" s="129" t="e">
        <f>VLOOKUP(Y1699,【参考】数式用!$A$3:$O$58,15,FALSE)</f>
        <v>#N/A</v>
      </c>
    </row>
    <row r="1700" spans="1:29" ht="33.950000000000003" customHeight="1">
      <c r="A1700" s="133"/>
      <c r="B1700" s="486">
        <f t="shared" si="25"/>
        <v>1656</v>
      </c>
      <c r="C1700" s="509"/>
      <c r="D1700" s="510"/>
      <c r="E1700" s="510"/>
      <c r="F1700" s="510"/>
      <c r="G1700" s="510"/>
      <c r="H1700" s="510"/>
      <c r="I1700" s="510"/>
      <c r="J1700" s="510"/>
      <c r="K1700" s="510"/>
      <c r="L1700" s="511"/>
      <c r="M1700" s="512"/>
      <c r="N1700" s="513"/>
      <c r="O1700" s="513"/>
      <c r="P1700" s="513"/>
      <c r="Q1700" s="514"/>
      <c r="R1700" s="515"/>
      <c r="S1700" s="515"/>
      <c r="T1700" s="515"/>
      <c r="U1700" s="515"/>
      <c r="V1700" s="515"/>
      <c r="W1700" s="418"/>
      <c r="X1700" s="419"/>
      <c r="Y1700" s="421"/>
      <c r="Z1700" s="158" t="str">
        <f>IFERROR(VLOOKUP(Y1700,【参考】数式用!$A$3:$B$58, 2, FALSE), "")</f>
        <v/>
      </c>
      <c r="AA1700" s="159"/>
      <c r="AC1700" s="129" t="e">
        <f>VLOOKUP(Y1700,【参考】数式用!$A$3:$O$58,15,FALSE)</f>
        <v>#N/A</v>
      </c>
    </row>
    <row r="1701" spans="1:29" ht="33.950000000000003" customHeight="1">
      <c r="A1701" s="133"/>
      <c r="B1701" s="486">
        <f t="shared" si="25"/>
        <v>1657</v>
      </c>
      <c r="C1701" s="509"/>
      <c r="D1701" s="510"/>
      <c r="E1701" s="510"/>
      <c r="F1701" s="510"/>
      <c r="G1701" s="510"/>
      <c r="H1701" s="510"/>
      <c r="I1701" s="510"/>
      <c r="J1701" s="510"/>
      <c r="K1701" s="510"/>
      <c r="L1701" s="511"/>
      <c r="M1701" s="512"/>
      <c r="N1701" s="513"/>
      <c r="O1701" s="513"/>
      <c r="P1701" s="513"/>
      <c r="Q1701" s="514"/>
      <c r="R1701" s="515"/>
      <c r="S1701" s="515"/>
      <c r="T1701" s="515"/>
      <c r="U1701" s="515"/>
      <c r="V1701" s="515"/>
      <c r="W1701" s="418"/>
      <c r="X1701" s="419"/>
      <c r="Y1701" s="421"/>
      <c r="Z1701" s="158" t="str">
        <f>IFERROR(VLOOKUP(Y1701,【参考】数式用!$A$3:$B$58, 2, FALSE), "")</f>
        <v/>
      </c>
      <c r="AA1701" s="159"/>
      <c r="AC1701" s="129" t="e">
        <f>VLOOKUP(Y1701,【参考】数式用!$A$3:$O$58,15,FALSE)</f>
        <v>#N/A</v>
      </c>
    </row>
    <row r="1702" spans="1:29" ht="33.950000000000003" customHeight="1">
      <c r="A1702" s="133"/>
      <c r="B1702" s="486">
        <f t="shared" si="25"/>
        <v>1658</v>
      </c>
      <c r="C1702" s="509"/>
      <c r="D1702" s="510"/>
      <c r="E1702" s="510"/>
      <c r="F1702" s="510"/>
      <c r="G1702" s="510"/>
      <c r="H1702" s="510"/>
      <c r="I1702" s="510"/>
      <c r="J1702" s="510"/>
      <c r="K1702" s="510"/>
      <c r="L1702" s="511"/>
      <c r="M1702" s="512"/>
      <c r="N1702" s="513"/>
      <c r="O1702" s="513"/>
      <c r="P1702" s="513"/>
      <c r="Q1702" s="514"/>
      <c r="R1702" s="515"/>
      <c r="S1702" s="515"/>
      <c r="T1702" s="515"/>
      <c r="U1702" s="515"/>
      <c r="V1702" s="515"/>
      <c r="W1702" s="418"/>
      <c r="X1702" s="419"/>
      <c r="Y1702" s="421"/>
      <c r="Z1702" s="158" t="str">
        <f>IFERROR(VLOOKUP(Y1702,【参考】数式用!$A$3:$B$58, 2, FALSE), "")</f>
        <v/>
      </c>
      <c r="AA1702" s="159"/>
      <c r="AC1702" s="129" t="e">
        <f>VLOOKUP(Y1702,【参考】数式用!$A$3:$O$58,15,FALSE)</f>
        <v>#N/A</v>
      </c>
    </row>
    <row r="1703" spans="1:29" ht="33.950000000000003" customHeight="1">
      <c r="A1703" s="133"/>
      <c r="B1703" s="486">
        <f t="shared" si="25"/>
        <v>1659</v>
      </c>
      <c r="C1703" s="509"/>
      <c r="D1703" s="510"/>
      <c r="E1703" s="510"/>
      <c r="F1703" s="510"/>
      <c r="G1703" s="510"/>
      <c r="H1703" s="510"/>
      <c r="I1703" s="510"/>
      <c r="J1703" s="510"/>
      <c r="K1703" s="510"/>
      <c r="L1703" s="511"/>
      <c r="M1703" s="512"/>
      <c r="N1703" s="513"/>
      <c r="O1703" s="513"/>
      <c r="P1703" s="513"/>
      <c r="Q1703" s="514"/>
      <c r="R1703" s="515"/>
      <c r="S1703" s="515"/>
      <c r="T1703" s="515"/>
      <c r="U1703" s="515"/>
      <c r="V1703" s="515"/>
      <c r="W1703" s="418"/>
      <c r="X1703" s="419"/>
      <c r="Y1703" s="421"/>
      <c r="Z1703" s="158" t="str">
        <f>IFERROR(VLOOKUP(Y1703,【参考】数式用!$A$3:$B$58, 2, FALSE), "")</f>
        <v/>
      </c>
      <c r="AA1703" s="159"/>
      <c r="AC1703" s="129" t="e">
        <f>VLOOKUP(Y1703,【参考】数式用!$A$3:$O$58,15,FALSE)</f>
        <v>#N/A</v>
      </c>
    </row>
    <row r="1704" spans="1:29" ht="33.950000000000003" customHeight="1">
      <c r="A1704" s="133"/>
      <c r="B1704" s="486">
        <f t="shared" si="25"/>
        <v>1660</v>
      </c>
      <c r="C1704" s="509"/>
      <c r="D1704" s="510"/>
      <c r="E1704" s="510"/>
      <c r="F1704" s="510"/>
      <c r="G1704" s="510"/>
      <c r="H1704" s="510"/>
      <c r="I1704" s="510"/>
      <c r="J1704" s="510"/>
      <c r="K1704" s="510"/>
      <c r="L1704" s="511"/>
      <c r="M1704" s="512"/>
      <c r="N1704" s="513"/>
      <c r="O1704" s="513"/>
      <c r="P1704" s="513"/>
      <c r="Q1704" s="514"/>
      <c r="R1704" s="515"/>
      <c r="S1704" s="515"/>
      <c r="T1704" s="515"/>
      <c r="U1704" s="515"/>
      <c r="V1704" s="515"/>
      <c r="W1704" s="418"/>
      <c r="X1704" s="419"/>
      <c r="Y1704" s="421"/>
      <c r="Z1704" s="158" t="str">
        <f>IFERROR(VLOOKUP(Y1704,【参考】数式用!$A$3:$B$58, 2, FALSE), "")</f>
        <v/>
      </c>
      <c r="AA1704" s="159"/>
      <c r="AC1704" s="129" t="e">
        <f>VLOOKUP(Y1704,【参考】数式用!$A$3:$O$58,15,FALSE)</f>
        <v>#N/A</v>
      </c>
    </row>
    <row r="1705" spans="1:29" ht="33.950000000000003" customHeight="1">
      <c r="A1705" s="133"/>
      <c r="B1705" s="486">
        <f t="shared" si="25"/>
        <v>1661</v>
      </c>
      <c r="C1705" s="509"/>
      <c r="D1705" s="510"/>
      <c r="E1705" s="510"/>
      <c r="F1705" s="510"/>
      <c r="G1705" s="510"/>
      <c r="H1705" s="510"/>
      <c r="I1705" s="510"/>
      <c r="J1705" s="510"/>
      <c r="K1705" s="510"/>
      <c r="L1705" s="511"/>
      <c r="M1705" s="512"/>
      <c r="N1705" s="513"/>
      <c r="O1705" s="513"/>
      <c r="P1705" s="513"/>
      <c r="Q1705" s="514"/>
      <c r="R1705" s="515"/>
      <c r="S1705" s="515"/>
      <c r="T1705" s="515"/>
      <c r="U1705" s="515"/>
      <c r="V1705" s="515"/>
      <c r="W1705" s="418"/>
      <c r="X1705" s="419"/>
      <c r="Y1705" s="421"/>
      <c r="Z1705" s="158" t="str">
        <f>IFERROR(VLOOKUP(Y1705,【参考】数式用!$A$3:$B$58, 2, FALSE), "")</f>
        <v/>
      </c>
      <c r="AA1705" s="159"/>
      <c r="AC1705" s="129" t="e">
        <f>VLOOKUP(Y1705,【参考】数式用!$A$3:$O$58,15,FALSE)</f>
        <v>#N/A</v>
      </c>
    </row>
    <row r="1706" spans="1:29" ht="33.950000000000003" customHeight="1">
      <c r="A1706" s="133"/>
      <c r="B1706" s="486">
        <f t="shared" si="25"/>
        <v>1662</v>
      </c>
      <c r="C1706" s="509"/>
      <c r="D1706" s="510"/>
      <c r="E1706" s="510"/>
      <c r="F1706" s="510"/>
      <c r="G1706" s="510"/>
      <c r="H1706" s="510"/>
      <c r="I1706" s="510"/>
      <c r="J1706" s="510"/>
      <c r="K1706" s="510"/>
      <c r="L1706" s="511"/>
      <c r="M1706" s="512"/>
      <c r="N1706" s="513"/>
      <c r="O1706" s="513"/>
      <c r="P1706" s="513"/>
      <c r="Q1706" s="514"/>
      <c r="R1706" s="515"/>
      <c r="S1706" s="515"/>
      <c r="T1706" s="515"/>
      <c r="U1706" s="515"/>
      <c r="V1706" s="515"/>
      <c r="W1706" s="418"/>
      <c r="X1706" s="419"/>
      <c r="Y1706" s="421"/>
      <c r="Z1706" s="158" t="str">
        <f>IFERROR(VLOOKUP(Y1706,【参考】数式用!$A$3:$B$58, 2, FALSE), "")</f>
        <v/>
      </c>
      <c r="AA1706" s="159"/>
      <c r="AC1706" s="129" t="e">
        <f>VLOOKUP(Y1706,【参考】数式用!$A$3:$O$58,15,FALSE)</f>
        <v>#N/A</v>
      </c>
    </row>
    <row r="1707" spans="1:29" ht="33.950000000000003" customHeight="1">
      <c r="A1707" s="133"/>
      <c r="B1707" s="486">
        <f t="shared" si="25"/>
        <v>1663</v>
      </c>
      <c r="C1707" s="509"/>
      <c r="D1707" s="510"/>
      <c r="E1707" s="510"/>
      <c r="F1707" s="510"/>
      <c r="G1707" s="510"/>
      <c r="H1707" s="510"/>
      <c r="I1707" s="510"/>
      <c r="J1707" s="510"/>
      <c r="K1707" s="510"/>
      <c r="L1707" s="511"/>
      <c r="M1707" s="512"/>
      <c r="N1707" s="513"/>
      <c r="O1707" s="513"/>
      <c r="P1707" s="513"/>
      <c r="Q1707" s="514"/>
      <c r="R1707" s="515"/>
      <c r="S1707" s="515"/>
      <c r="T1707" s="515"/>
      <c r="U1707" s="515"/>
      <c r="V1707" s="515"/>
      <c r="W1707" s="418"/>
      <c r="X1707" s="419"/>
      <c r="Y1707" s="421"/>
      <c r="Z1707" s="158" t="str">
        <f>IFERROR(VLOOKUP(Y1707,【参考】数式用!$A$3:$B$58, 2, FALSE), "")</f>
        <v/>
      </c>
      <c r="AA1707" s="159"/>
      <c r="AC1707" s="129" t="e">
        <f>VLOOKUP(Y1707,【参考】数式用!$A$3:$O$58,15,FALSE)</f>
        <v>#N/A</v>
      </c>
    </row>
    <row r="1708" spans="1:29" ht="33.950000000000003" customHeight="1">
      <c r="A1708" s="133"/>
      <c r="B1708" s="486">
        <f t="shared" si="25"/>
        <v>1664</v>
      </c>
      <c r="C1708" s="509"/>
      <c r="D1708" s="510"/>
      <c r="E1708" s="510"/>
      <c r="F1708" s="510"/>
      <c r="G1708" s="510"/>
      <c r="H1708" s="510"/>
      <c r="I1708" s="510"/>
      <c r="J1708" s="510"/>
      <c r="K1708" s="510"/>
      <c r="L1708" s="511"/>
      <c r="M1708" s="512"/>
      <c r="N1708" s="513"/>
      <c r="O1708" s="513"/>
      <c r="P1708" s="513"/>
      <c r="Q1708" s="514"/>
      <c r="R1708" s="515"/>
      <c r="S1708" s="515"/>
      <c r="T1708" s="515"/>
      <c r="U1708" s="515"/>
      <c r="V1708" s="515"/>
      <c r="W1708" s="418"/>
      <c r="X1708" s="419"/>
      <c r="Y1708" s="421"/>
      <c r="Z1708" s="158" t="str">
        <f>IFERROR(VLOOKUP(Y1708,【参考】数式用!$A$3:$B$58, 2, FALSE), "")</f>
        <v/>
      </c>
      <c r="AA1708" s="159"/>
      <c r="AC1708" s="129" t="e">
        <f>VLOOKUP(Y1708,【参考】数式用!$A$3:$O$58,15,FALSE)</f>
        <v>#N/A</v>
      </c>
    </row>
    <row r="1709" spans="1:29" ht="33.950000000000003" customHeight="1">
      <c r="A1709" s="133"/>
      <c r="B1709" s="486">
        <f t="shared" si="25"/>
        <v>1665</v>
      </c>
      <c r="C1709" s="509"/>
      <c r="D1709" s="510"/>
      <c r="E1709" s="510"/>
      <c r="F1709" s="510"/>
      <c r="G1709" s="510"/>
      <c r="H1709" s="510"/>
      <c r="I1709" s="510"/>
      <c r="J1709" s="510"/>
      <c r="K1709" s="510"/>
      <c r="L1709" s="511"/>
      <c r="M1709" s="512"/>
      <c r="N1709" s="513"/>
      <c r="O1709" s="513"/>
      <c r="P1709" s="513"/>
      <c r="Q1709" s="514"/>
      <c r="R1709" s="515"/>
      <c r="S1709" s="515"/>
      <c r="T1709" s="515"/>
      <c r="U1709" s="515"/>
      <c r="V1709" s="515"/>
      <c r="W1709" s="418"/>
      <c r="X1709" s="419"/>
      <c r="Y1709" s="421"/>
      <c r="Z1709" s="158" t="str">
        <f>IFERROR(VLOOKUP(Y1709,【参考】数式用!$A$3:$B$58, 2, FALSE), "")</f>
        <v/>
      </c>
      <c r="AA1709" s="159"/>
      <c r="AC1709" s="129" t="e">
        <f>VLOOKUP(Y1709,【参考】数式用!$A$3:$O$58,15,FALSE)</f>
        <v>#N/A</v>
      </c>
    </row>
    <row r="1710" spans="1:29" ht="33.950000000000003" customHeight="1">
      <c r="A1710" s="133"/>
      <c r="B1710" s="486">
        <f t="shared" si="25"/>
        <v>1666</v>
      </c>
      <c r="C1710" s="509"/>
      <c r="D1710" s="510"/>
      <c r="E1710" s="510"/>
      <c r="F1710" s="510"/>
      <c r="G1710" s="510"/>
      <c r="H1710" s="510"/>
      <c r="I1710" s="510"/>
      <c r="J1710" s="510"/>
      <c r="K1710" s="510"/>
      <c r="L1710" s="511"/>
      <c r="M1710" s="512"/>
      <c r="N1710" s="513"/>
      <c r="O1710" s="513"/>
      <c r="P1710" s="513"/>
      <c r="Q1710" s="514"/>
      <c r="R1710" s="515"/>
      <c r="S1710" s="515"/>
      <c r="T1710" s="515"/>
      <c r="U1710" s="515"/>
      <c r="V1710" s="515"/>
      <c r="W1710" s="418"/>
      <c r="X1710" s="419"/>
      <c r="Y1710" s="421"/>
      <c r="Z1710" s="158" t="str">
        <f>IFERROR(VLOOKUP(Y1710,【参考】数式用!$A$3:$B$58, 2, FALSE), "")</f>
        <v/>
      </c>
      <c r="AA1710" s="159"/>
      <c r="AC1710" s="129" t="e">
        <f>VLOOKUP(Y1710,【参考】数式用!$A$3:$O$58,15,FALSE)</f>
        <v>#N/A</v>
      </c>
    </row>
    <row r="1711" spans="1:29" ht="33.950000000000003" customHeight="1">
      <c r="A1711" s="133"/>
      <c r="B1711" s="486">
        <f t="shared" ref="B1711:B1774" si="26">B1710+1</f>
        <v>1667</v>
      </c>
      <c r="C1711" s="509"/>
      <c r="D1711" s="510"/>
      <c r="E1711" s="510"/>
      <c r="F1711" s="510"/>
      <c r="G1711" s="510"/>
      <c r="H1711" s="510"/>
      <c r="I1711" s="510"/>
      <c r="J1711" s="510"/>
      <c r="K1711" s="510"/>
      <c r="L1711" s="511"/>
      <c r="M1711" s="512"/>
      <c r="N1711" s="513"/>
      <c r="O1711" s="513"/>
      <c r="P1711" s="513"/>
      <c r="Q1711" s="514"/>
      <c r="R1711" s="515"/>
      <c r="S1711" s="515"/>
      <c r="T1711" s="515"/>
      <c r="U1711" s="515"/>
      <c r="V1711" s="515"/>
      <c r="W1711" s="418"/>
      <c r="X1711" s="419"/>
      <c r="Y1711" s="421"/>
      <c r="Z1711" s="158" t="str">
        <f>IFERROR(VLOOKUP(Y1711,【参考】数式用!$A$3:$B$58, 2, FALSE), "")</f>
        <v/>
      </c>
      <c r="AA1711" s="159"/>
      <c r="AC1711" s="129" t="e">
        <f>VLOOKUP(Y1711,【参考】数式用!$A$3:$O$58,15,FALSE)</f>
        <v>#N/A</v>
      </c>
    </row>
    <row r="1712" spans="1:29" ht="33.950000000000003" customHeight="1">
      <c r="A1712" s="133"/>
      <c r="B1712" s="486">
        <f t="shared" si="26"/>
        <v>1668</v>
      </c>
      <c r="C1712" s="509"/>
      <c r="D1712" s="510"/>
      <c r="E1712" s="510"/>
      <c r="F1712" s="510"/>
      <c r="G1712" s="510"/>
      <c r="H1712" s="510"/>
      <c r="I1712" s="510"/>
      <c r="J1712" s="510"/>
      <c r="K1712" s="510"/>
      <c r="L1712" s="511"/>
      <c r="M1712" s="512"/>
      <c r="N1712" s="513"/>
      <c r="O1712" s="513"/>
      <c r="P1712" s="513"/>
      <c r="Q1712" s="514"/>
      <c r="R1712" s="515"/>
      <c r="S1712" s="515"/>
      <c r="T1712" s="515"/>
      <c r="U1712" s="515"/>
      <c r="V1712" s="515"/>
      <c r="W1712" s="418"/>
      <c r="X1712" s="419"/>
      <c r="Y1712" s="421"/>
      <c r="Z1712" s="158" t="str">
        <f>IFERROR(VLOOKUP(Y1712,【参考】数式用!$A$3:$B$58, 2, FALSE), "")</f>
        <v/>
      </c>
      <c r="AA1712" s="159"/>
      <c r="AC1712" s="129" t="e">
        <f>VLOOKUP(Y1712,【参考】数式用!$A$3:$O$58,15,FALSE)</f>
        <v>#N/A</v>
      </c>
    </row>
    <row r="1713" spans="1:29" ht="33.950000000000003" customHeight="1">
      <c r="A1713" s="133"/>
      <c r="B1713" s="486">
        <f t="shared" si="26"/>
        <v>1669</v>
      </c>
      <c r="C1713" s="509"/>
      <c r="D1713" s="510"/>
      <c r="E1713" s="510"/>
      <c r="F1713" s="510"/>
      <c r="G1713" s="510"/>
      <c r="H1713" s="510"/>
      <c r="I1713" s="510"/>
      <c r="J1713" s="510"/>
      <c r="K1713" s="510"/>
      <c r="L1713" s="511"/>
      <c r="M1713" s="512"/>
      <c r="N1713" s="513"/>
      <c r="O1713" s="513"/>
      <c r="P1713" s="513"/>
      <c r="Q1713" s="514"/>
      <c r="R1713" s="515"/>
      <c r="S1713" s="515"/>
      <c r="T1713" s="515"/>
      <c r="U1713" s="515"/>
      <c r="V1713" s="515"/>
      <c r="W1713" s="418"/>
      <c r="X1713" s="419"/>
      <c r="Y1713" s="421"/>
      <c r="Z1713" s="158" t="str">
        <f>IFERROR(VLOOKUP(Y1713,【参考】数式用!$A$3:$B$58, 2, FALSE), "")</f>
        <v/>
      </c>
      <c r="AA1713" s="159"/>
      <c r="AC1713" s="129" t="e">
        <f>VLOOKUP(Y1713,【参考】数式用!$A$3:$O$58,15,FALSE)</f>
        <v>#N/A</v>
      </c>
    </row>
    <row r="1714" spans="1:29" ht="33.950000000000003" customHeight="1">
      <c r="A1714" s="133"/>
      <c r="B1714" s="486">
        <f t="shared" si="26"/>
        <v>1670</v>
      </c>
      <c r="C1714" s="509"/>
      <c r="D1714" s="510"/>
      <c r="E1714" s="510"/>
      <c r="F1714" s="510"/>
      <c r="G1714" s="510"/>
      <c r="H1714" s="510"/>
      <c r="I1714" s="510"/>
      <c r="J1714" s="510"/>
      <c r="K1714" s="510"/>
      <c r="L1714" s="511"/>
      <c r="M1714" s="512"/>
      <c r="N1714" s="513"/>
      <c r="O1714" s="513"/>
      <c r="P1714" s="513"/>
      <c r="Q1714" s="514"/>
      <c r="R1714" s="515"/>
      <c r="S1714" s="515"/>
      <c r="T1714" s="515"/>
      <c r="U1714" s="515"/>
      <c r="V1714" s="515"/>
      <c r="W1714" s="418"/>
      <c r="X1714" s="419"/>
      <c r="Y1714" s="421"/>
      <c r="Z1714" s="158" t="str">
        <f>IFERROR(VLOOKUP(Y1714,【参考】数式用!$A$3:$B$58, 2, FALSE), "")</f>
        <v/>
      </c>
      <c r="AA1714" s="159"/>
      <c r="AC1714" s="129" t="e">
        <f>VLOOKUP(Y1714,【参考】数式用!$A$3:$O$58,15,FALSE)</f>
        <v>#N/A</v>
      </c>
    </row>
    <row r="1715" spans="1:29" ht="33.950000000000003" customHeight="1">
      <c r="A1715" s="133"/>
      <c r="B1715" s="486">
        <f t="shared" si="26"/>
        <v>1671</v>
      </c>
      <c r="C1715" s="509"/>
      <c r="D1715" s="510"/>
      <c r="E1715" s="510"/>
      <c r="F1715" s="510"/>
      <c r="G1715" s="510"/>
      <c r="H1715" s="510"/>
      <c r="I1715" s="510"/>
      <c r="J1715" s="510"/>
      <c r="K1715" s="510"/>
      <c r="L1715" s="511"/>
      <c r="M1715" s="512"/>
      <c r="N1715" s="513"/>
      <c r="O1715" s="513"/>
      <c r="P1715" s="513"/>
      <c r="Q1715" s="514"/>
      <c r="R1715" s="515"/>
      <c r="S1715" s="515"/>
      <c r="T1715" s="515"/>
      <c r="U1715" s="515"/>
      <c r="V1715" s="515"/>
      <c r="W1715" s="418"/>
      <c r="X1715" s="419"/>
      <c r="Y1715" s="421"/>
      <c r="Z1715" s="158" t="str">
        <f>IFERROR(VLOOKUP(Y1715,【参考】数式用!$A$3:$B$58, 2, FALSE), "")</f>
        <v/>
      </c>
      <c r="AA1715" s="159"/>
      <c r="AC1715" s="129" t="e">
        <f>VLOOKUP(Y1715,【参考】数式用!$A$3:$O$58,15,FALSE)</f>
        <v>#N/A</v>
      </c>
    </row>
    <row r="1716" spans="1:29" ht="33.950000000000003" customHeight="1">
      <c r="A1716" s="133"/>
      <c r="B1716" s="486">
        <f t="shared" si="26"/>
        <v>1672</v>
      </c>
      <c r="C1716" s="509"/>
      <c r="D1716" s="510"/>
      <c r="E1716" s="510"/>
      <c r="F1716" s="510"/>
      <c r="G1716" s="510"/>
      <c r="H1716" s="510"/>
      <c r="I1716" s="510"/>
      <c r="J1716" s="510"/>
      <c r="K1716" s="510"/>
      <c r="L1716" s="511"/>
      <c r="M1716" s="512"/>
      <c r="N1716" s="513"/>
      <c r="O1716" s="513"/>
      <c r="P1716" s="513"/>
      <c r="Q1716" s="514"/>
      <c r="R1716" s="515"/>
      <c r="S1716" s="515"/>
      <c r="T1716" s="515"/>
      <c r="U1716" s="515"/>
      <c r="V1716" s="515"/>
      <c r="W1716" s="418"/>
      <c r="X1716" s="419"/>
      <c r="Y1716" s="421"/>
      <c r="Z1716" s="158" t="str">
        <f>IFERROR(VLOOKUP(Y1716,【参考】数式用!$A$3:$B$58, 2, FALSE), "")</f>
        <v/>
      </c>
      <c r="AA1716" s="159"/>
      <c r="AC1716" s="129" t="e">
        <f>VLOOKUP(Y1716,【参考】数式用!$A$3:$O$58,15,FALSE)</f>
        <v>#N/A</v>
      </c>
    </row>
    <row r="1717" spans="1:29" ht="33.950000000000003" customHeight="1">
      <c r="A1717" s="133"/>
      <c r="B1717" s="486">
        <f t="shared" si="26"/>
        <v>1673</v>
      </c>
      <c r="C1717" s="509"/>
      <c r="D1717" s="510"/>
      <c r="E1717" s="510"/>
      <c r="F1717" s="510"/>
      <c r="G1717" s="510"/>
      <c r="H1717" s="510"/>
      <c r="I1717" s="510"/>
      <c r="J1717" s="510"/>
      <c r="K1717" s="510"/>
      <c r="L1717" s="511"/>
      <c r="M1717" s="512"/>
      <c r="N1717" s="513"/>
      <c r="O1717" s="513"/>
      <c r="P1717" s="513"/>
      <c r="Q1717" s="514"/>
      <c r="R1717" s="515"/>
      <c r="S1717" s="515"/>
      <c r="T1717" s="515"/>
      <c r="U1717" s="515"/>
      <c r="V1717" s="515"/>
      <c r="W1717" s="418"/>
      <c r="X1717" s="419"/>
      <c r="Y1717" s="421"/>
      <c r="Z1717" s="158" t="str">
        <f>IFERROR(VLOOKUP(Y1717,【参考】数式用!$A$3:$B$58, 2, FALSE), "")</f>
        <v/>
      </c>
      <c r="AA1717" s="159"/>
      <c r="AC1717" s="129" t="e">
        <f>VLOOKUP(Y1717,【参考】数式用!$A$3:$O$58,15,FALSE)</f>
        <v>#N/A</v>
      </c>
    </row>
    <row r="1718" spans="1:29" ht="33.950000000000003" customHeight="1">
      <c r="A1718" s="133"/>
      <c r="B1718" s="486">
        <f t="shared" si="26"/>
        <v>1674</v>
      </c>
      <c r="C1718" s="509"/>
      <c r="D1718" s="510"/>
      <c r="E1718" s="510"/>
      <c r="F1718" s="510"/>
      <c r="G1718" s="510"/>
      <c r="H1718" s="510"/>
      <c r="I1718" s="510"/>
      <c r="J1718" s="510"/>
      <c r="K1718" s="510"/>
      <c r="L1718" s="511"/>
      <c r="M1718" s="512"/>
      <c r="N1718" s="513"/>
      <c r="O1718" s="513"/>
      <c r="P1718" s="513"/>
      <c r="Q1718" s="514"/>
      <c r="R1718" s="515"/>
      <c r="S1718" s="515"/>
      <c r="T1718" s="515"/>
      <c r="U1718" s="515"/>
      <c r="V1718" s="515"/>
      <c r="W1718" s="418"/>
      <c r="X1718" s="419"/>
      <c r="Y1718" s="421"/>
      <c r="Z1718" s="158" t="str">
        <f>IFERROR(VLOOKUP(Y1718,【参考】数式用!$A$3:$B$58, 2, FALSE), "")</f>
        <v/>
      </c>
      <c r="AA1718" s="159"/>
      <c r="AC1718" s="129" t="e">
        <f>VLOOKUP(Y1718,【参考】数式用!$A$3:$O$58,15,FALSE)</f>
        <v>#N/A</v>
      </c>
    </row>
    <row r="1719" spans="1:29" ht="33.950000000000003" customHeight="1">
      <c r="A1719" s="133"/>
      <c r="B1719" s="486">
        <f t="shared" si="26"/>
        <v>1675</v>
      </c>
      <c r="C1719" s="509"/>
      <c r="D1719" s="510"/>
      <c r="E1719" s="510"/>
      <c r="F1719" s="510"/>
      <c r="G1719" s="510"/>
      <c r="H1719" s="510"/>
      <c r="I1719" s="510"/>
      <c r="J1719" s="510"/>
      <c r="K1719" s="510"/>
      <c r="L1719" s="511"/>
      <c r="M1719" s="512"/>
      <c r="N1719" s="513"/>
      <c r="O1719" s="513"/>
      <c r="P1719" s="513"/>
      <c r="Q1719" s="514"/>
      <c r="R1719" s="515"/>
      <c r="S1719" s="515"/>
      <c r="T1719" s="515"/>
      <c r="U1719" s="515"/>
      <c r="V1719" s="515"/>
      <c r="W1719" s="418"/>
      <c r="X1719" s="419"/>
      <c r="Y1719" s="421"/>
      <c r="Z1719" s="158" t="str">
        <f>IFERROR(VLOOKUP(Y1719,【参考】数式用!$A$3:$B$58, 2, FALSE), "")</f>
        <v/>
      </c>
      <c r="AA1719" s="159"/>
      <c r="AC1719" s="129" t="e">
        <f>VLOOKUP(Y1719,【参考】数式用!$A$3:$O$58,15,FALSE)</f>
        <v>#N/A</v>
      </c>
    </row>
    <row r="1720" spans="1:29" ht="33.950000000000003" customHeight="1">
      <c r="A1720" s="133"/>
      <c r="B1720" s="486">
        <f t="shared" si="26"/>
        <v>1676</v>
      </c>
      <c r="C1720" s="509"/>
      <c r="D1720" s="510"/>
      <c r="E1720" s="510"/>
      <c r="F1720" s="510"/>
      <c r="G1720" s="510"/>
      <c r="H1720" s="510"/>
      <c r="I1720" s="510"/>
      <c r="J1720" s="510"/>
      <c r="K1720" s="510"/>
      <c r="L1720" s="511"/>
      <c r="M1720" s="512"/>
      <c r="N1720" s="513"/>
      <c r="O1720" s="513"/>
      <c r="P1720" s="513"/>
      <c r="Q1720" s="514"/>
      <c r="R1720" s="515"/>
      <c r="S1720" s="515"/>
      <c r="T1720" s="515"/>
      <c r="U1720" s="515"/>
      <c r="V1720" s="515"/>
      <c r="W1720" s="418"/>
      <c r="X1720" s="419"/>
      <c r="Y1720" s="421"/>
      <c r="Z1720" s="158" t="str">
        <f>IFERROR(VLOOKUP(Y1720,【参考】数式用!$A$3:$B$58, 2, FALSE), "")</f>
        <v/>
      </c>
      <c r="AA1720" s="159"/>
      <c r="AC1720" s="129" t="e">
        <f>VLOOKUP(Y1720,【参考】数式用!$A$3:$O$58,15,FALSE)</f>
        <v>#N/A</v>
      </c>
    </row>
    <row r="1721" spans="1:29" ht="33.950000000000003" customHeight="1">
      <c r="A1721" s="133"/>
      <c r="B1721" s="486">
        <f t="shared" si="26"/>
        <v>1677</v>
      </c>
      <c r="C1721" s="509"/>
      <c r="D1721" s="510"/>
      <c r="E1721" s="510"/>
      <c r="F1721" s="510"/>
      <c r="G1721" s="510"/>
      <c r="H1721" s="510"/>
      <c r="I1721" s="510"/>
      <c r="J1721" s="510"/>
      <c r="K1721" s="510"/>
      <c r="L1721" s="511"/>
      <c r="M1721" s="512"/>
      <c r="N1721" s="513"/>
      <c r="O1721" s="513"/>
      <c r="P1721" s="513"/>
      <c r="Q1721" s="514"/>
      <c r="R1721" s="515"/>
      <c r="S1721" s="515"/>
      <c r="T1721" s="515"/>
      <c r="U1721" s="515"/>
      <c r="V1721" s="515"/>
      <c r="W1721" s="418"/>
      <c r="X1721" s="419"/>
      <c r="Y1721" s="421"/>
      <c r="Z1721" s="158" t="str">
        <f>IFERROR(VLOOKUP(Y1721,【参考】数式用!$A$3:$B$58, 2, FALSE), "")</f>
        <v/>
      </c>
      <c r="AA1721" s="159"/>
      <c r="AC1721" s="129" t="e">
        <f>VLOOKUP(Y1721,【参考】数式用!$A$3:$O$58,15,FALSE)</f>
        <v>#N/A</v>
      </c>
    </row>
    <row r="1722" spans="1:29" ht="33.950000000000003" customHeight="1">
      <c r="A1722" s="133"/>
      <c r="B1722" s="486">
        <f t="shared" si="26"/>
        <v>1678</v>
      </c>
      <c r="C1722" s="509"/>
      <c r="D1722" s="510"/>
      <c r="E1722" s="510"/>
      <c r="F1722" s="510"/>
      <c r="G1722" s="510"/>
      <c r="H1722" s="510"/>
      <c r="I1722" s="510"/>
      <c r="J1722" s="510"/>
      <c r="K1722" s="510"/>
      <c r="L1722" s="511"/>
      <c r="M1722" s="512"/>
      <c r="N1722" s="513"/>
      <c r="O1722" s="513"/>
      <c r="P1722" s="513"/>
      <c r="Q1722" s="514"/>
      <c r="R1722" s="515"/>
      <c r="S1722" s="515"/>
      <c r="T1722" s="515"/>
      <c r="U1722" s="515"/>
      <c r="V1722" s="515"/>
      <c r="W1722" s="418"/>
      <c r="X1722" s="419"/>
      <c r="Y1722" s="421"/>
      <c r="Z1722" s="158" t="str">
        <f>IFERROR(VLOOKUP(Y1722,【参考】数式用!$A$3:$B$58, 2, FALSE), "")</f>
        <v/>
      </c>
      <c r="AA1722" s="159"/>
      <c r="AC1722" s="129" t="e">
        <f>VLOOKUP(Y1722,【参考】数式用!$A$3:$O$58,15,FALSE)</f>
        <v>#N/A</v>
      </c>
    </row>
    <row r="1723" spans="1:29" ht="33.950000000000003" customHeight="1">
      <c r="A1723" s="133"/>
      <c r="B1723" s="486">
        <f t="shared" si="26"/>
        <v>1679</v>
      </c>
      <c r="C1723" s="509"/>
      <c r="D1723" s="510"/>
      <c r="E1723" s="510"/>
      <c r="F1723" s="510"/>
      <c r="G1723" s="510"/>
      <c r="H1723" s="510"/>
      <c r="I1723" s="510"/>
      <c r="J1723" s="510"/>
      <c r="K1723" s="510"/>
      <c r="L1723" s="511"/>
      <c r="M1723" s="512"/>
      <c r="N1723" s="513"/>
      <c r="O1723" s="513"/>
      <c r="P1723" s="513"/>
      <c r="Q1723" s="514"/>
      <c r="R1723" s="515"/>
      <c r="S1723" s="515"/>
      <c r="T1723" s="515"/>
      <c r="U1723" s="515"/>
      <c r="V1723" s="515"/>
      <c r="W1723" s="418"/>
      <c r="X1723" s="419"/>
      <c r="Y1723" s="421"/>
      <c r="Z1723" s="158" t="str">
        <f>IFERROR(VLOOKUP(Y1723,【参考】数式用!$A$3:$B$58, 2, FALSE), "")</f>
        <v/>
      </c>
      <c r="AA1723" s="159"/>
      <c r="AC1723" s="129" t="e">
        <f>VLOOKUP(Y1723,【参考】数式用!$A$3:$O$58,15,FALSE)</f>
        <v>#N/A</v>
      </c>
    </row>
    <row r="1724" spans="1:29" ht="33.950000000000003" customHeight="1">
      <c r="A1724" s="133"/>
      <c r="B1724" s="486">
        <f t="shared" si="26"/>
        <v>1680</v>
      </c>
      <c r="C1724" s="509"/>
      <c r="D1724" s="510"/>
      <c r="E1724" s="510"/>
      <c r="F1724" s="510"/>
      <c r="G1724" s="510"/>
      <c r="H1724" s="510"/>
      <c r="I1724" s="510"/>
      <c r="J1724" s="510"/>
      <c r="K1724" s="510"/>
      <c r="L1724" s="511"/>
      <c r="M1724" s="512"/>
      <c r="N1724" s="513"/>
      <c r="O1724" s="513"/>
      <c r="P1724" s="513"/>
      <c r="Q1724" s="514"/>
      <c r="R1724" s="515"/>
      <c r="S1724" s="515"/>
      <c r="T1724" s="515"/>
      <c r="U1724" s="515"/>
      <c r="V1724" s="515"/>
      <c r="W1724" s="418"/>
      <c r="X1724" s="419"/>
      <c r="Y1724" s="421"/>
      <c r="Z1724" s="158" t="str">
        <f>IFERROR(VLOOKUP(Y1724,【参考】数式用!$A$3:$B$58, 2, FALSE), "")</f>
        <v/>
      </c>
      <c r="AA1724" s="159"/>
      <c r="AC1724" s="129" t="e">
        <f>VLOOKUP(Y1724,【参考】数式用!$A$3:$O$58,15,FALSE)</f>
        <v>#N/A</v>
      </c>
    </row>
    <row r="1725" spans="1:29" ht="33.950000000000003" customHeight="1">
      <c r="A1725" s="133"/>
      <c r="B1725" s="486">
        <f t="shared" si="26"/>
        <v>1681</v>
      </c>
      <c r="C1725" s="509"/>
      <c r="D1725" s="510"/>
      <c r="E1725" s="510"/>
      <c r="F1725" s="510"/>
      <c r="G1725" s="510"/>
      <c r="H1725" s="510"/>
      <c r="I1725" s="510"/>
      <c r="J1725" s="510"/>
      <c r="K1725" s="510"/>
      <c r="L1725" s="511"/>
      <c r="M1725" s="512"/>
      <c r="N1725" s="513"/>
      <c r="O1725" s="513"/>
      <c r="P1725" s="513"/>
      <c r="Q1725" s="514"/>
      <c r="R1725" s="515"/>
      <c r="S1725" s="515"/>
      <c r="T1725" s="515"/>
      <c r="U1725" s="515"/>
      <c r="V1725" s="515"/>
      <c r="W1725" s="418"/>
      <c r="X1725" s="419"/>
      <c r="Y1725" s="421"/>
      <c r="Z1725" s="158" t="str">
        <f>IFERROR(VLOOKUP(Y1725,【参考】数式用!$A$3:$B$58, 2, FALSE), "")</f>
        <v/>
      </c>
      <c r="AA1725" s="159"/>
      <c r="AC1725" s="129" t="e">
        <f>VLOOKUP(Y1725,【参考】数式用!$A$3:$O$58,15,FALSE)</f>
        <v>#N/A</v>
      </c>
    </row>
    <row r="1726" spans="1:29" ht="33.950000000000003" customHeight="1">
      <c r="A1726" s="133"/>
      <c r="B1726" s="486">
        <f t="shared" si="26"/>
        <v>1682</v>
      </c>
      <c r="C1726" s="509"/>
      <c r="D1726" s="510"/>
      <c r="E1726" s="510"/>
      <c r="F1726" s="510"/>
      <c r="G1726" s="510"/>
      <c r="H1726" s="510"/>
      <c r="I1726" s="510"/>
      <c r="J1726" s="510"/>
      <c r="K1726" s="510"/>
      <c r="L1726" s="511"/>
      <c r="M1726" s="512"/>
      <c r="N1726" s="513"/>
      <c r="O1726" s="513"/>
      <c r="P1726" s="513"/>
      <c r="Q1726" s="514"/>
      <c r="R1726" s="515"/>
      <c r="S1726" s="515"/>
      <c r="T1726" s="515"/>
      <c r="U1726" s="515"/>
      <c r="V1726" s="515"/>
      <c r="W1726" s="418"/>
      <c r="X1726" s="419"/>
      <c r="Y1726" s="421"/>
      <c r="Z1726" s="158" t="str">
        <f>IFERROR(VLOOKUP(Y1726,【参考】数式用!$A$3:$B$58, 2, FALSE), "")</f>
        <v/>
      </c>
      <c r="AA1726" s="159"/>
      <c r="AC1726" s="129" t="e">
        <f>VLOOKUP(Y1726,【参考】数式用!$A$3:$O$58,15,FALSE)</f>
        <v>#N/A</v>
      </c>
    </row>
    <row r="1727" spans="1:29" ht="33.950000000000003" customHeight="1">
      <c r="A1727" s="133"/>
      <c r="B1727" s="486">
        <f t="shared" si="26"/>
        <v>1683</v>
      </c>
      <c r="C1727" s="509"/>
      <c r="D1727" s="510"/>
      <c r="E1727" s="510"/>
      <c r="F1727" s="510"/>
      <c r="G1727" s="510"/>
      <c r="H1727" s="510"/>
      <c r="I1727" s="510"/>
      <c r="J1727" s="510"/>
      <c r="K1727" s="510"/>
      <c r="L1727" s="511"/>
      <c r="M1727" s="512"/>
      <c r="N1727" s="513"/>
      <c r="O1727" s="513"/>
      <c r="P1727" s="513"/>
      <c r="Q1727" s="514"/>
      <c r="R1727" s="515"/>
      <c r="S1727" s="515"/>
      <c r="T1727" s="515"/>
      <c r="U1727" s="515"/>
      <c r="V1727" s="515"/>
      <c r="W1727" s="418"/>
      <c r="X1727" s="419"/>
      <c r="Y1727" s="421"/>
      <c r="Z1727" s="158" t="str">
        <f>IFERROR(VLOOKUP(Y1727,【参考】数式用!$A$3:$B$58, 2, FALSE), "")</f>
        <v/>
      </c>
      <c r="AA1727" s="159"/>
      <c r="AC1727" s="129" t="e">
        <f>VLOOKUP(Y1727,【参考】数式用!$A$3:$O$58,15,FALSE)</f>
        <v>#N/A</v>
      </c>
    </row>
    <row r="1728" spans="1:29" ht="33.950000000000003" customHeight="1">
      <c r="A1728" s="133"/>
      <c r="B1728" s="486">
        <f t="shared" si="26"/>
        <v>1684</v>
      </c>
      <c r="C1728" s="509"/>
      <c r="D1728" s="510"/>
      <c r="E1728" s="510"/>
      <c r="F1728" s="510"/>
      <c r="G1728" s="510"/>
      <c r="H1728" s="510"/>
      <c r="I1728" s="510"/>
      <c r="J1728" s="510"/>
      <c r="K1728" s="510"/>
      <c r="L1728" s="511"/>
      <c r="M1728" s="512"/>
      <c r="N1728" s="513"/>
      <c r="O1728" s="513"/>
      <c r="P1728" s="513"/>
      <c r="Q1728" s="514"/>
      <c r="R1728" s="515"/>
      <c r="S1728" s="515"/>
      <c r="T1728" s="515"/>
      <c r="U1728" s="515"/>
      <c r="V1728" s="515"/>
      <c r="W1728" s="418"/>
      <c r="X1728" s="419"/>
      <c r="Y1728" s="421"/>
      <c r="Z1728" s="158" t="str">
        <f>IFERROR(VLOOKUP(Y1728,【参考】数式用!$A$3:$B$58, 2, FALSE), "")</f>
        <v/>
      </c>
      <c r="AA1728" s="159"/>
      <c r="AC1728" s="129" t="e">
        <f>VLOOKUP(Y1728,【参考】数式用!$A$3:$O$58,15,FALSE)</f>
        <v>#N/A</v>
      </c>
    </row>
    <row r="1729" spans="1:29" ht="33.950000000000003" customHeight="1">
      <c r="A1729" s="133"/>
      <c r="B1729" s="486">
        <f t="shared" si="26"/>
        <v>1685</v>
      </c>
      <c r="C1729" s="509"/>
      <c r="D1729" s="510"/>
      <c r="E1729" s="510"/>
      <c r="F1729" s="510"/>
      <c r="G1729" s="510"/>
      <c r="H1729" s="510"/>
      <c r="I1729" s="510"/>
      <c r="J1729" s="510"/>
      <c r="K1729" s="510"/>
      <c r="L1729" s="511"/>
      <c r="M1729" s="512"/>
      <c r="N1729" s="513"/>
      <c r="O1729" s="513"/>
      <c r="P1729" s="513"/>
      <c r="Q1729" s="514"/>
      <c r="R1729" s="515"/>
      <c r="S1729" s="515"/>
      <c r="T1729" s="515"/>
      <c r="U1729" s="515"/>
      <c r="V1729" s="515"/>
      <c r="W1729" s="418"/>
      <c r="X1729" s="419"/>
      <c r="Y1729" s="421"/>
      <c r="Z1729" s="158" t="str">
        <f>IFERROR(VLOOKUP(Y1729,【参考】数式用!$A$3:$B$58, 2, FALSE), "")</f>
        <v/>
      </c>
      <c r="AA1729" s="159"/>
      <c r="AC1729" s="129" t="e">
        <f>VLOOKUP(Y1729,【参考】数式用!$A$3:$O$58,15,FALSE)</f>
        <v>#N/A</v>
      </c>
    </row>
    <row r="1730" spans="1:29" ht="33.950000000000003" customHeight="1">
      <c r="A1730" s="133"/>
      <c r="B1730" s="486">
        <f t="shared" si="26"/>
        <v>1686</v>
      </c>
      <c r="C1730" s="509"/>
      <c r="D1730" s="510"/>
      <c r="E1730" s="510"/>
      <c r="F1730" s="510"/>
      <c r="G1730" s="510"/>
      <c r="H1730" s="510"/>
      <c r="I1730" s="510"/>
      <c r="J1730" s="510"/>
      <c r="K1730" s="510"/>
      <c r="L1730" s="511"/>
      <c r="M1730" s="512"/>
      <c r="N1730" s="513"/>
      <c r="O1730" s="513"/>
      <c r="P1730" s="513"/>
      <c r="Q1730" s="514"/>
      <c r="R1730" s="515"/>
      <c r="S1730" s="515"/>
      <c r="T1730" s="515"/>
      <c r="U1730" s="515"/>
      <c r="V1730" s="515"/>
      <c r="W1730" s="418"/>
      <c r="X1730" s="419"/>
      <c r="Y1730" s="421"/>
      <c r="Z1730" s="158" t="str">
        <f>IFERROR(VLOOKUP(Y1730,【参考】数式用!$A$3:$B$58, 2, FALSE), "")</f>
        <v/>
      </c>
      <c r="AA1730" s="159"/>
      <c r="AC1730" s="129" t="e">
        <f>VLOOKUP(Y1730,【参考】数式用!$A$3:$O$58,15,FALSE)</f>
        <v>#N/A</v>
      </c>
    </row>
    <row r="1731" spans="1:29" ht="33.950000000000003" customHeight="1">
      <c r="A1731" s="133"/>
      <c r="B1731" s="486">
        <f t="shared" si="26"/>
        <v>1687</v>
      </c>
      <c r="C1731" s="509"/>
      <c r="D1731" s="510"/>
      <c r="E1731" s="510"/>
      <c r="F1731" s="510"/>
      <c r="G1731" s="510"/>
      <c r="H1731" s="510"/>
      <c r="I1731" s="510"/>
      <c r="J1731" s="510"/>
      <c r="K1731" s="510"/>
      <c r="L1731" s="511"/>
      <c r="M1731" s="512"/>
      <c r="N1731" s="513"/>
      <c r="O1731" s="513"/>
      <c r="P1731" s="513"/>
      <c r="Q1731" s="514"/>
      <c r="R1731" s="515"/>
      <c r="S1731" s="515"/>
      <c r="T1731" s="515"/>
      <c r="U1731" s="515"/>
      <c r="V1731" s="515"/>
      <c r="W1731" s="418"/>
      <c r="X1731" s="419"/>
      <c r="Y1731" s="421"/>
      <c r="Z1731" s="158" t="str">
        <f>IFERROR(VLOOKUP(Y1731,【参考】数式用!$A$3:$B$58, 2, FALSE), "")</f>
        <v/>
      </c>
      <c r="AA1731" s="159"/>
      <c r="AC1731" s="129" t="e">
        <f>VLOOKUP(Y1731,【参考】数式用!$A$3:$O$58,15,FALSE)</f>
        <v>#N/A</v>
      </c>
    </row>
    <row r="1732" spans="1:29" ht="33.950000000000003" customHeight="1">
      <c r="A1732" s="133"/>
      <c r="B1732" s="486">
        <f t="shared" si="26"/>
        <v>1688</v>
      </c>
      <c r="C1732" s="509"/>
      <c r="D1732" s="510"/>
      <c r="E1732" s="510"/>
      <c r="F1732" s="510"/>
      <c r="G1732" s="510"/>
      <c r="H1732" s="510"/>
      <c r="I1732" s="510"/>
      <c r="J1732" s="510"/>
      <c r="K1732" s="510"/>
      <c r="L1732" s="511"/>
      <c r="M1732" s="512"/>
      <c r="N1732" s="513"/>
      <c r="O1732" s="513"/>
      <c r="P1732" s="513"/>
      <c r="Q1732" s="514"/>
      <c r="R1732" s="515"/>
      <c r="S1732" s="515"/>
      <c r="T1732" s="515"/>
      <c r="U1732" s="515"/>
      <c r="V1732" s="515"/>
      <c r="W1732" s="418"/>
      <c r="X1732" s="419"/>
      <c r="Y1732" s="421"/>
      <c r="Z1732" s="158" t="str">
        <f>IFERROR(VLOOKUP(Y1732,【参考】数式用!$A$3:$B$58, 2, FALSE), "")</f>
        <v/>
      </c>
      <c r="AA1732" s="159"/>
      <c r="AC1732" s="129" t="e">
        <f>VLOOKUP(Y1732,【参考】数式用!$A$3:$O$58,15,FALSE)</f>
        <v>#N/A</v>
      </c>
    </row>
    <row r="1733" spans="1:29" ht="33.950000000000003" customHeight="1">
      <c r="A1733" s="133"/>
      <c r="B1733" s="486">
        <f t="shared" si="26"/>
        <v>1689</v>
      </c>
      <c r="C1733" s="509"/>
      <c r="D1733" s="510"/>
      <c r="E1733" s="510"/>
      <c r="F1733" s="510"/>
      <c r="G1733" s="510"/>
      <c r="H1733" s="510"/>
      <c r="I1733" s="510"/>
      <c r="J1733" s="510"/>
      <c r="K1733" s="510"/>
      <c r="L1733" s="511"/>
      <c r="M1733" s="512"/>
      <c r="N1733" s="513"/>
      <c r="O1733" s="513"/>
      <c r="P1733" s="513"/>
      <c r="Q1733" s="514"/>
      <c r="R1733" s="515"/>
      <c r="S1733" s="515"/>
      <c r="T1733" s="515"/>
      <c r="U1733" s="515"/>
      <c r="V1733" s="515"/>
      <c r="W1733" s="418"/>
      <c r="X1733" s="419"/>
      <c r="Y1733" s="421"/>
      <c r="Z1733" s="158" t="str">
        <f>IFERROR(VLOOKUP(Y1733,【参考】数式用!$A$3:$B$58, 2, FALSE), "")</f>
        <v/>
      </c>
      <c r="AA1733" s="159"/>
      <c r="AC1733" s="129" t="e">
        <f>VLOOKUP(Y1733,【参考】数式用!$A$3:$O$58,15,FALSE)</f>
        <v>#N/A</v>
      </c>
    </row>
    <row r="1734" spans="1:29" ht="33.950000000000003" customHeight="1">
      <c r="A1734" s="133"/>
      <c r="B1734" s="486">
        <f t="shared" si="26"/>
        <v>1690</v>
      </c>
      <c r="C1734" s="509"/>
      <c r="D1734" s="510"/>
      <c r="E1734" s="510"/>
      <c r="F1734" s="510"/>
      <c r="G1734" s="510"/>
      <c r="H1734" s="510"/>
      <c r="I1734" s="510"/>
      <c r="J1734" s="510"/>
      <c r="K1734" s="510"/>
      <c r="L1734" s="511"/>
      <c r="M1734" s="512"/>
      <c r="N1734" s="513"/>
      <c r="O1734" s="513"/>
      <c r="P1734" s="513"/>
      <c r="Q1734" s="514"/>
      <c r="R1734" s="515"/>
      <c r="S1734" s="515"/>
      <c r="T1734" s="515"/>
      <c r="U1734" s="515"/>
      <c r="V1734" s="515"/>
      <c r="W1734" s="418"/>
      <c r="X1734" s="419"/>
      <c r="Y1734" s="421"/>
      <c r="Z1734" s="158" t="str">
        <f>IFERROR(VLOOKUP(Y1734,【参考】数式用!$A$3:$B$58, 2, FALSE), "")</f>
        <v/>
      </c>
      <c r="AA1734" s="159"/>
      <c r="AC1734" s="129" t="e">
        <f>VLOOKUP(Y1734,【参考】数式用!$A$3:$O$58,15,FALSE)</f>
        <v>#N/A</v>
      </c>
    </row>
    <row r="1735" spans="1:29" ht="33.950000000000003" customHeight="1">
      <c r="A1735" s="133"/>
      <c r="B1735" s="486">
        <f t="shared" si="26"/>
        <v>1691</v>
      </c>
      <c r="C1735" s="509"/>
      <c r="D1735" s="510"/>
      <c r="E1735" s="510"/>
      <c r="F1735" s="510"/>
      <c r="G1735" s="510"/>
      <c r="H1735" s="510"/>
      <c r="I1735" s="510"/>
      <c r="J1735" s="510"/>
      <c r="K1735" s="510"/>
      <c r="L1735" s="511"/>
      <c r="M1735" s="512"/>
      <c r="N1735" s="513"/>
      <c r="O1735" s="513"/>
      <c r="P1735" s="513"/>
      <c r="Q1735" s="514"/>
      <c r="R1735" s="515"/>
      <c r="S1735" s="515"/>
      <c r="T1735" s="515"/>
      <c r="U1735" s="515"/>
      <c r="V1735" s="515"/>
      <c r="W1735" s="418"/>
      <c r="X1735" s="419"/>
      <c r="Y1735" s="421"/>
      <c r="Z1735" s="158" t="str">
        <f>IFERROR(VLOOKUP(Y1735,【参考】数式用!$A$3:$B$58, 2, FALSE), "")</f>
        <v/>
      </c>
      <c r="AA1735" s="159"/>
      <c r="AC1735" s="129" t="e">
        <f>VLOOKUP(Y1735,【参考】数式用!$A$3:$O$58,15,FALSE)</f>
        <v>#N/A</v>
      </c>
    </row>
    <row r="1736" spans="1:29" ht="33.950000000000003" customHeight="1">
      <c r="A1736" s="133"/>
      <c r="B1736" s="486">
        <f t="shared" si="26"/>
        <v>1692</v>
      </c>
      <c r="C1736" s="509"/>
      <c r="D1736" s="510"/>
      <c r="E1736" s="510"/>
      <c r="F1736" s="510"/>
      <c r="G1736" s="510"/>
      <c r="H1736" s="510"/>
      <c r="I1736" s="510"/>
      <c r="J1736" s="510"/>
      <c r="K1736" s="510"/>
      <c r="L1736" s="511"/>
      <c r="M1736" s="512"/>
      <c r="N1736" s="513"/>
      <c r="O1736" s="513"/>
      <c r="P1736" s="513"/>
      <c r="Q1736" s="514"/>
      <c r="R1736" s="515"/>
      <c r="S1736" s="515"/>
      <c r="T1736" s="515"/>
      <c r="U1736" s="515"/>
      <c r="V1736" s="515"/>
      <c r="W1736" s="418"/>
      <c r="X1736" s="419"/>
      <c r="Y1736" s="421"/>
      <c r="Z1736" s="158" t="str">
        <f>IFERROR(VLOOKUP(Y1736,【参考】数式用!$A$3:$B$58, 2, FALSE), "")</f>
        <v/>
      </c>
      <c r="AA1736" s="159"/>
      <c r="AC1736" s="129" t="e">
        <f>VLOOKUP(Y1736,【参考】数式用!$A$3:$O$58,15,FALSE)</f>
        <v>#N/A</v>
      </c>
    </row>
    <row r="1737" spans="1:29" ht="33.950000000000003" customHeight="1">
      <c r="A1737" s="133"/>
      <c r="B1737" s="486">
        <f t="shared" si="26"/>
        <v>1693</v>
      </c>
      <c r="C1737" s="509"/>
      <c r="D1737" s="510"/>
      <c r="E1737" s="510"/>
      <c r="F1737" s="510"/>
      <c r="G1737" s="510"/>
      <c r="H1737" s="510"/>
      <c r="I1737" s="510"/>
      <c r="J1737" s="510"/>
      <c r="K1737" s="510"/>
      <c r="L1737" s="511"/>
      <c r="M1737" s="512"/>
      <c r="N1737" s="513"/>
      <c r="O1737" s="513"/>
      <c r="P1737" s="513"/>
      <c r="Q1737" s="514"/>
      <c r="R1737" s="515"/>
      <c r="S1737" s="515"/>
      <c r="T1737" s="515"/>
      <c r="U1737" s="515"/>
      <c r="V1737" s="515"/>
      <c r="W1737" s="418"/>
      <c r="X1737" s="419"/>
      <c r="Y1737" s="421"/>
      <c r="Z1737" s="158" t="str">
        <f>IFERROR(VLOOKUP(Y1737,【参考】数式用!$A$3:$B$58, 2, FALSE), "")</f>
        <v/>
      </c>
      <c r="AA1737" s="159"/>
      <c r="AC1737" s="129" t="e">
        <f>VLOOKUP(Y1737,【参考】数式用!$A$3:$O$58,15,FALSE)</f>
        <v>#N/A</v>
      </c>
    </row>
    <row r="1738" spans="1:29" ht="33.950000000000003" customHeight="1">
      <c r="A1738" s="133"/>
      <c r="B1738" s="486">
        <f t="shared" si="26"/>
        <v>1694</v>
      </c>
      <c r="C1738" s="509"/>
      <c r="D1738" s="510"/>
      <c r="E1738" s="510"/>
      <c r="F1738" s="510"/>
      <c r="G1738" s="510"/>
      <c r="H1738" s="510"/>
      <c r="I1738" s="510"/>
      <c r="J1738" s="510"/>
      <c r="K1738" s="510"/>
      <c r="L1738" s="511"/>
      <c r="M1738" s="512"/>
      <c r="N1738" s="513"/>
      <c r="O1738" s="513"/>
      <c r="P1738" s="513"/>
      <c r="Q1738" s="514"/>
      <c r="R1738" s="515"/>
      <c r="S1738" s="515"/>
      <c r="T1738" s="515"/>
      <c r="U1738" s="515"/>
      <c r="V1738" s="515"/>
      <c r="W1738" s="418"/>
      <c r="X1738" s="419"/>
      <c r="Y1738" s="421"/>
      <c r="Z1738" s="158" t="str">
        <f>IFERROR(VLOOKUP(Y1738,【参考】数式用!$A$3:$B$58, 2, FALSE), "")</f>
        <v/>
      </c>
      <c r="AA1738" s="159"/>
      <c r="AC1738" s="129" t="e">
        <f>VLOOKUP(Y1738,【参考】数式用!$A$3:$O$58,15,FALSE)</f>
        <v>#N/A</v>
      </c>
    </row>
    <row r="1739" spans="1:29" ht="33.950000000000003" customHeight="1">
      <c r="A1739" s="133"/>
      <c r="B1739" s="486">
        <f t="shared" si="26"/>
        <v>1695</v>
      </c>
      <c r="C1739" s="509"/>
      <c r="D1739" s="510"/>
      <c r="E1739" s="510"/>
      <c r="F1739" s="510"/>
      <c r="G1739" s="510"/>
      <c r="H1739" s="510"/>
      <c r="I1739" s="510"/>
      <c r="J1739" s="510"/>
      <c r="K1739" s="510"/>
      <c r="L1739" s="511"/>
      <c r="M1739" s="512"/>
      <c r="N1739" s="513"/>
      <c r="O1739" s="513"/>
      <c r="P1739" s="513"/>
      <c r="Q1739" s="514"/>
      <c r="R1739" s="515"/>
      <c r="S1739" s="515"/>
      <c r="T1739" s="515"/>
      <c r="U1739" s="515"/>
      <c r="V1739" s="515"/>
      <c r="W1739" s="418"/>
      <c r="X1739" s="419"/>
      <c r="Y1739" s="421"/>
      <c r="Z1739" s="158" t="str">
        <f>IFERROR(VLOOKUP(Y1739,【参考】数式用!$A$3:$B$58, 2, FALSE), "")</f>
        <v/>
      </c>
      <c r="AA1739" s="159"/>
      <c r="AC1739" s="129" t="e">
        <f>VLOOKUP(Y1739,【参考】数式用!$A$3:$O$58,15,FALSE)</f>
        <v>#N/A</v>
      </c>
    </row>
    <row r="1740" spans="1:29" ht="33.950000000000003" customHeight="1">
      <c r="A1740" s="133"/>
      <c r="B1740" s="486">
        <f t="shared" si="26"/>
        <v>1696</v>
      </c>
      <c r="C1740" s="509"/>
      <c r="D1740" s="510"/>
      <c r="E1740" s="510"/>
      <c r="F1740" s="510"/>
      <c r="G1740" s="510"/>
      <c r="H1740" s="510"/>
      <c r="I1740" s="510"/>
      <c r="J1740" s="510"/>
      <c r="K1740" s="510"/>
      <c r="L1740" s="511"/>
      <c r="M1740" s="512"/>
      <c r="N1740" s="513"/>
      <c r="O1740" s="513"/>
      <c r="P1740" s="513"/>
      <c r="Q1740" s="514"/>
      <c r="R1740" s="515"/>
      <c r="S1740" s="515"/>
      <c r="T1740" s="515"/>
      <c r="U1740" s="515"/>
      <c r="V1740" s="515"/>
      <c r="W1740" s="418"/>
      <c r="X1740" s="419"/>
      <c r="Y1740" s="421"/>
      <c r="Z1740" s="158" t="str">
        <f>IFERROR(VLOOKUP(Y1740,【参考】数式用!$A$3:$B$58, 2, FALSE), "")</f>
        <v/>
      </c>
      <c r="AA1740" s="159"/>
      <c r="AC1740" s="129" t="e">
        <f>VLOOKUP(Y1740,【参考】数式用!$A$3:$O$58,15,FALSE)</f>
        <v>#N/A</v>
      </c>
    </row>
    <row r="1741" spans="1:29" ht="33.950000000000003" customHeight="1">
      <c r="A1741" s="133"/>
      <c r="B1741" s="486">
        <f t="shared" si="26"/>
        <v>1697</v>
      </c>
      <c r="C1741" s="509"/>
      <c r="D1741" s="510"/>
      <c r="E1741" s="510"/>
      <c r="F1741" s="510"/>
      <c r="G1741" s="510"/>
      <c r="H1741" s="510"/>
      <c r="I1741" s="510"/>
      <c r="J1741" s="510"/>
      <c r="K1741" s="510"/>
      <c r="L1741" s="511"/>
      <c r="M1741" s="512"/>
      <c r="N1741" s="513"/>
      <c r="O1741" s="513"/>
      <c r="P1741" s="513"/>
      <c r="Q1741" s="514"/>
      <c r="R1741" s="515"/>
      <c r="S1741" s="515"/>
      <c r="T1741" s="515"/>
      <c r="U1741" s="515"/>
      <c r="V1741" s="515"/>
      <c r="W1741" s="418"/>
      <c r="X1741" s="419"/>
      <c r="Y1741" s="421"/>
      <c r="Z1741" s="158" t="str">
        <f>IFERROR(VLOOKUP(Y1741,【参考】数式用!$A$3:$B$58, 2, FALSE), "")</f>
        <v/>
      </c>
      <c r="AA1741" s="159"/>
      <c r="AC1741" s="129" t="e">
        <f>VLOOKUP(Y1741,【参考】数式用!$A$3:$O$58,15,FALSE)</f>
        <v>#N/A</v>
      </c>
    </row>
    <row r="1742" spans="1:29" ht="33.950000000000003" customHeight="1">
      <c r="A1742" s="133"/>
      <c r="B1742" s="486">
        <f t="shared" si="26"/>
        <v>1698</v>
      </c>
      <c r="C1742" s="509"/>
      <c r="D1742" s="510"/>
      <c r="E1742" s="510"/>
      <c r="F1742" s="510"/>
      <c r="G1742" s="510"/>
      <c r="H1742" s="510"/>
      <c r="I1742" s="510"/>
      <c r="J1742" s="510"/>
      <c r="K1742" s="510"/>
      <c r="L1742" s="511"/>
      <c r="M1742" s="512"/>
      <c r="N1742" s="513"/>
      <c r="O1742" s="513"/>
      <c r="P1742" s="513"/>
      <c r="Q1742" s="514"/>
      <c r="R1742" s="515"/>
      <c r="S1742" s="515"/>
      <c r="T1742" s="515"/>
      <c r="U1742" s="515"/>
      <c r="V1742" s="515"/>
      <c r="W1742" s="418"/>
      <c r="X1742" s="419"/>
      <c r="Y1742" s="421"/>
      <c r="Z1742" s="158" t="str">
        <f>IFERROR(VLOOKUP(Y1742,【参考】数式用!$A$3:$B$58, 2, FALSE), "")</f>
        <v/>
      </c>
      <c r="AA1742" s="159"/>
      <c r="AC1742" s="129" t="e">
        <f>VLOOKUP(Y1742,【参考】数式用!$A$3:$O$58,15,FALSE)</f>
        <v>#N/A</v>
      </c>
    </row>
    <row r="1743" spans="1:29" ht="33.950000000000003" customHeight="1">
      <c r="A1743" s="133"/>
      <c r="B1743" s="486">
        <f t="shared" si="26"/>
        <v>1699</v>
      </c>
      <c r="C1743" s="509"/>
      <c r="D1743" s="510"/>
      <c r="E1743" s="510"/>
      <c r="F1743" s="510"/>
      <c r="G1743" s="510"/>
      <c r="H1743" s="510"/>
      <c r="I1743" s="510"/>
      <c r="J1743" s="510"/>
      <c r="K1743" s="510"/>
      <c r="L1743" s="511"/>
      <c r="M1743" s="512"/>
      <c r="N1743" s="513"/>
      <c r="O1743" s="513"/>
      <c r="P1743" s="513"/>
      <c r="Q1743" s="514"/>
      <c r="R1743" s="515"/>
      <c r="S1743" s="515"/>
      <c r="T1743" s="515"/>
      <c r="U1743" s="515"/>
      <c r="V1743" s="515"/>
      <c r="W1743" s="418"/>
      <c r="X1743" s="419"/>
      <c r="Y1743" s="421"/>
      <c r="Z1743" s="158" t="str">
        <f>IFERROR(VLOOKUP(Y1743,【参考】数式用!$A$3:$B$58, 2, FALSE), "")</f>
        <v/>
      </c>
      <c r="AA1743" s="159"/>
      <c r="AC1743" s="129" t="e">
        <f>VLOOKUP(Y1743,【参考】数式用!$A$3:$O$58,15,FALSE)</f>
        <v>#N/A</v>
      </c>
    </row>
    <row r="1744" spans="1:29" ht="33.950000000000003" customHeight="1">
      <c r="A1744" s="133"/>
      <c r="B1744" s="486">
        <f t="shared" si="26"/>
        <v>1700</v>
      </c>
      <c r="C1744" s="509"/>
      <c r="D1744" s="510"/>
      <c r="E1744" s="510"/>
      <c r="F1744" s="510"/>
      <c r="G1744" s="510"/>
      <c r="H1744" s="510"/>
      <c r="I1744" s="510"/>
      <c r="J1744" s="510"/>
      <c r="K1744" s="510"/>
      <c r="L1744" s="511"/>
      <c r="M1744" s="512"/>
      <c r="N1744" s="513"/>
      <c r="O1744" s="513"/>
      <c r="P1744" s="513"/>
      <c r="Q1744" s="514"/>
      <c r="R1744" s="515"/>
      <c r="S1744" s="515"/>
      <c r="T1744" s="515"/>
      <c r="U1744" s="515"/>
      <c r="V1744" s="515"/>
      <c r="W1744" s="418"/>
      <c r="X1744" s="419"/>
      <c r="Y1744" s="421"/>
      <c r="Z1744" s="158" t="str">
        <f>IFERROR(VLOOKUP(Y1744,【参考】数式用!$A$3:$B$58, 2, FALSE), "")</f>
        <v/>
      </c>
      <c r="AA1744" s="159"/>
      <c r="AC1744" s="129" t="e">
        <f>VLOOKUP(Y1744,【参考】数式用!$A$3:$O$58,15,FALSE)</f>
        <v>#N/A</v>
      </c>
    </row>
    <row r="1745" spans="1:29" ht="33.950000000000003" customHeight="1">
      <c r="A1745" s="133"/>
      <c r="B1745" s="486">
        <f t="shared" si="26"/>
        <v>1701</v>
      </c>
      <c r="C1745" s="509"/>
      <c r="D1745" s="510"/>
      <c r="E1745" s="510"/>
      <c r="F1745" s="510"/>
      <c r="G1745" s="510"/>
      <c r="H1745" s="510"/>
      <c r="I1745" s="510"/>
      <c r="J1745" s="510"/>
      <c r="K1745" s="510"/>
      <c r="L1745" s="511"/>
      <c r="M1745" s="512"/>
      <c r="N1745" s="513"/>
      <c r="O1745" s="513"/>
      <c r="P1745" s="513"/>
      <c r="Q1745" s="514"/>
      <c r="R1745" s="515"/>
      <c r="S1745" s="515"/>
      <c r="T1745" s="515"/>
      <c r="U1745" s="515"/>
      <c r="V1745" s="515"/>
      <c r="W1745" s="418"/>
      <c r="X1745" s="419"/>
      <c r="Y1745" s="421"/>
      <c r="Z1745" s="158" t="str">
        <f>IFERROR(VLOOKUP(Y1745,【参考】数式用!$A$3:$B$58, 2, FALSE), "")</f>
        <v/>
      </c>
      <c r="AA1745" s="159"/>
      <c r="AC1745" s="129" t="e">
        <f>VLOOKUP(Y1745,【参考】数式用!$A$3:$O$58,15,FALSE)</f>
        <v>#N/A</v>
      </c>
    </row>
    <row r="1746" spans="1:29" ht="33.950000000000003" customHeight="1">
      <c r="A1746" s="133"/>
      <c r="B1746" s="486">
        <f t="shared" si="26"/>
        <v>1702</v>
      </c>
      <c r="C1746" s="509"/>
      <c r="D1746" s="510"/>
      <c r="E1746" s="510"/>
      <c r="F1746" s="510"/>
      <c r="G1746" s="510"/>
      <c r="H1746" s="510"/>
      <c r="I1746" s="510"/>
      <c r="J1746" s="510"/>
      <c r="K1746" s="510"/>
      <c r="L1746" s="511"/>
      <c r="M1746" s="512"/>
      <c r="N1746" s="513"/>
      <c r="O1746" s="513"/>
      <c r="P1746" s="513"/>
      <c r="Q1746" s="514"/>
      <c r="R1746" s="515"/>
      <c r="S1746" s="515"/>
      <c r="T1746" s="515"/>
      <c r="U1746" s="515"/>
      <c r="V1746" s="515"/>
      <c r="W1746" s="418"/>
      <c r="X1746" s="419"/>
      <c r="Y1746" s="421"/>
      <c r="Z1746" s="158" t="str">
        <f>IFERROR(VLOOKUP(Y1746,【参考】数式用!$A$3:$B$58, 2, FALSE), "")</f>
        <v/>
      </c>
      <c r="AA1746" s="159"/>
      <c r="AC1746" s="129" t="e">
        <f>VLOOKUP(Y1746,【参考】数式用!$A$3:$O$58,15,FALSE)</f>
        <v>#N/A</v>
      </c>
    </row>
    <row r="1747" spans="1:29" ht="33.950000000000003" customHeight="1">
      <c r="A1747" s="133"/>
      <c r="B1747" s="486">
        <f t="shared" si="26"/>
        <v>1703</v>
      </c>
      <c r="C1747" s="509"/>
      <c r="D1747" s="510"/>
      <c r="E1747" s="510"/>
      <c r="F1747" s="510"/>
      <c r="G1747" s="510"/>
      <c r="H1747" s="510"/>
      <c r="I1747" s="510"/>
      <c r="J1747" s="510"/>
      <c r="K1747" s="510"/>
      <c r="L1747" s="511"/>
      <c r="M1747" s="512"/>
      <c r="N1747" s="513"/>
      <c r="O1747" s="513"/>
      <c r="P1747" s="513"/>
      <c r="Q1747" s="514"/>
      <c r="R1747" s="515"/>
      <c r="S1747" s="515"/>
      <c r="T1747" s="515"/>
      <c r="U1747" s="515"/>
      <c r="V1747" s="515"/>
      <c r="W1747" s="418"/>
      <c r="X1747" s="419"/>
      <c r="Y1747" s="421"/>
      <c r="Z1747" s="158" t="str">
        <f>IFERROR(VLOOKUP(Y1747,【参考】数式用!$A$3:$B$58, 2, FALSE), "")</f>
        <v/>
      </c>
      <c r="AA1747" s="159"/>
      <c r="AC1747" s="129" t="e">
        <f>VLOOKUP(Y1747,【参考】数式用!$A$3:$O$58,15,FALSE)</f>
        <v>#N/A</v>
      </c>
    </row>
    <row r="1748" spans="1:29" ht="33.950000000000003" customHeight="1">
      <c r="A1748" s="133"/>
      <c r="B1748" s="486">
        <f t="shared" si="26"/>
        <v>1704</v>
      </c>
      <c r="C1748" s="509"/>
      <c r="D1748" s="510"/>
      <c r="E1748" s="510"/>
      <c r="F1748" s="510"/>
      <c r="G1748" s="510"/>
      <c r="H1748" s="510"/>
      <c r="I1748" s="510"/>
      <c r="J1748" s="510"/>
      <c r="K1748" s="510"/>
      <c r="L1748" s="511"/>
      <c r="M1748" s="512"/>
      <c r="N1748" s="513"/>
      <c r="O1748" s="513"/>
      <c r="P1748" s="513"/>
      <c r="Q1748" s="514"/>
      <c r="R1748" s="515"/>
      <c r="S1748" s="515"/>
      <c r="T1748" s="515"/>
      <c r="U1748" s="515"/>
      <c r="V1748" s="515"/>
      <c r="W1748" s="418"/>
      <c r="X1748" s="419"/>
      <c r="Y1748" s="421"/>
      <c r="Z1748" s="158" t="str">
        <f>IFERROR(VLOOKUP(Y1748,【参考】数式用!$A$3:$B$58, 2, FALSE), "")</f>
        <v/>
      </c>
      <c r="AA1748" s="159"/>
      <c r="AC1748" s="129" t="e">
        <f>VLOOKUP(Y1748,【参考】数式用!$A$3:$O$58,15,FALSE)</f>
        <v>#N/A</v>
      </c>
    </row>
    <row r="1749" spans="1:29" ht="33.950000000000003" customHeight="1">
      <c r="A1749" s="133"/>
      <c r="B1749" s="486">
        <f t="shared" si="26"/>
        <v>1705</v>
      </c>
      <c r="C1749" s="509"/>
      <c r="D1749" s="510"/>
      <c r="E1749" s="510"/>
      <c r="F1749" s="510"/>
      <c r="G1749" s="510"/>
      <c r="H1749" s="510"/>
      <c r="I1749" s="510"/>
      <c r="J1749" s="510"/>
      <c r="K1749" s="510"/>
      <c r="L1749" s="511"/>
      <c r="M1749" s="512"/>
      <c r="N1749" s="513"/>
      <c r="O1749" s="513"/>
      <c r="P1749" s="513"/>
      <c r="Q1749" s="514"/>
      <c r="R1749" s="515"/>
      <c r="S1749" s="515"/>
      <c r="T1749" s="515"/>
      <c r="U1749" s="515"/>
      <c r="V1749" s="515"/>
      <c r="W1749" s="418"/>
      <c r="X1749" s="419"/>
      <c r="Y1749" s="421"/>
      <c r="Z1749" s="158" t="str">
        <f>IFERROR(VLOOKUP(Y1749,【参考】数式用!$A$3:$B$58, 2, FALSE), "")</f>
        <v/>
      </c>
      <c r="AA1749" s="159"/>
      <c r="AC1749" s="129" t="e">
        <f>VLOOKUP(Y1749,【参考】数式用!$A$3:$O$58,15,FALSE)</f>
        <v>#N/A</v>
      </c>
    </row>
    <row r="1750" spans="1:29" ht="33.950000000000003" customHeight="1">
      <c r="A1750" s="133"/>
      <c r="B1750" s="486">
        <f t="shared" si="26"/>
        <v>1706</v>
      </c>
      <c r="C1750" s="509"/>
      <c r="D1750" s="510"/>
      <c r="E1750" s="510"/>
      <c r="F1750" s="510"/>
      <c r="G1750" s="510"/>
      <c r="H1750" s="510"/>
      <c r="I1750" s="510"/>
      <c r="J1750" s="510"/>
      <c r="K1750" s="510"/>
      <c r="L1750" s="511"/>
      <c r="M1750" s="512"/>
      <c r="N1750" s="513"/>
      <c r="O1750" s="513"/>
      <c r="P1750" s="513"/>
      <c r="Q1750" s="514"/>
      <c r="R1750" s="515"/>
      <c r="S1750" s="515"/>
      <c r="T1750" s="515"/>
      <c r="U1750" s="515"/>
      <c r="V1750" s="515"/>
      <c r="W1750" s="418"/>
      <c r="X1750" s="419"/>
      <c r="Y1750" s="421"/>
      <c r="Z1750" s="158" t="str">
        <f>IFERROR(VLOOKUP(Y1750,【参考】数式用!$A$3:$B$58, 2, FALSE), "")</f>
        <v/>
      </c>
      <c r="AA1750" s="159"/>
      <c r="AC1750" s="129" t="e">
        <f>VLOOKUP(Y1750,【参考】数式用!$A$3:$O$58,15,FALSE)</f>
        <v>#N/A</v>
      </c>
    </row>
    <row r="1751" spans="1:29" ht="33.950000000000003" customHeight="1">
      <c r="A1751" s="133"/>
      <c r="B1751" s="486">
        <f t="shared" si="26"/>
        <v>1707</v>
      </c>
      <c r="C1751" s="509"/>
      <c r="D1751" s="510"/>
      <c r="E1751" s="510"/>
      <c r="F1751" s="510"/>
      <c r="G1751" s="510"/>
      <c r="H1751" s="510"/>
      <c r="I1751" s="510"/>
      <c r="J1751" s="510"/>
      <c r="K1751" s="510"/>
      <c r="L1751" s="511"/>
      <c r="M1751" s="512"/>
      <c r="N1751" s="513"/>
      <c r="O1751" s="513"/>
      <c r="P1751" s="513"/>
      <c r="Q1751" s="514"/>
      <c r="R1751" s="515"/>
      <c r="S1751" s="515"/>
      <c r="T1751" s="515"/>
      <c r="U1751" s="515"/>
      <c r="V1751" s="515"/>
      <c r="W1751" s="418"/>
      <c r="X1751" s="419"/>
      <c r="Y1751" s="421"/>
      <c r="Z1751" s="158" t="str">
        <f>IFERROR(VLOOKUP(Y1751,【参考】数式用!$A$3:$B$58, 2, FALSE), "")</f>
        <v/>
      </c>
      <c r="AA1751" s="159"/>
      <c r="AC1751" s="129" t="e">
        <f>VLOOKUP(Y1751,【参考】数式用!$A$3:$O$58,15,FALSE)</f>
        <v>#N/A</v>
      </c>
    </row>
    <row r="1752" spans="1:29" ht="33.950000000000003" customHeight="1">
      <c r="A1752" s="133"/>
      <c r="B1752" s="486">
        <f t="shared" si="26"/>
        <v>1708</v>
      </c>
      <c r="C1752" s="509"/>
      <c r="D1752" s="510"/>
      <c r="E1752" s="510"/>
      <c r="F1752" s="510"/>
      <c r="G1752" s="510"/>
      <c r="H1752" s="510"/>
      <c r="I1752" s="510"/>
      <c r="J1752" s="510"/>
      <c r="K1752" s="510"/>
      <c r="L1752" s="511"/>
      <c r="M1752" s="512"/>
      <c r="N1752" s="513"/>
      <c r="O1752" s="513"/>
      <c r="P1752" s="513"/>
      <c r="Q1752" s="514"/>
      <c r="R1752" s="515"/>
      <c r="S1752" s="515"/>
      <c r="T1752" s="515"/>
      <c r="U1752" s="515"/>
      <c r="V1752" s="515"/>
      <c r="W1752" s="418"/>
      <c r="X1752" s="419"/>
      <c r="Y1752" s="421"/>
      <c r="Z1752" s="158" t="str">
        <f>IFERROR(VLOOKUP(Y1752,【参考】数式用!$A$3:$B$58, 2, FALSE), "")</f>
        <v/>
      </c>
      <c r="AA1752" s="159"/>
      <c r="AC1752" s="129" t="e">
        <f>VLOOKUP(Y1752,【参考】数式用!$A$3:$O$58,15,FALSE)</f>
        <v>#N/A</v>
      </c>
    </row>
    <row r="1753" spans="1:29" ht="33.950000000000003" customHeight="1">
      <c r="A1753" s="133"/>
      <c r="B1753" s="486">
        <f t="shared" si="26"/>
        <v>1709</v>
      </c>
      <c r="C1753" s="509"/>
      <c r="D1753" s="510"/>
      <c r="E1753" s="510"/>
      <c r="F1753" s="510"/>
      <c r="G1753" s="510"/>
      <c r="H1753" s="510"/>
      <c r="I1753" s="510"/>
      <c r="J1753" s="510"/>
      <c r="K1753" s="510"/>
      <c r="L1753" s="511"/>
      <c r="M1753" s="512"/>
      <c r="N1753" s="513"/>
      <c r="O1753" s="513"/>
      <c r="P1753" s="513"/>
      <c r="Q1753" s="514"/>
      <c r="R1753" s="515"/>
      <c r="S1753" s="515"/>
      <c r="T1753" s="515"/>
      <c r="U1753" s="515"/>
      <c r="V1753" s="515"/>
      <c r="W1753" s="418"/>
      <c r="X1753" s="419"/>
      <c r="Y1753" s="421"/>
      <c r="Z1753" s="158" t="str">
        <f>IFERROR(VLOOKUP(Y1753,【参考】数式用!$A$3:$B$58, 2, FALSE), "")</f>
        <v/>
      </c>
      <c r="AA1753" s="159"/>
      <c r="AC1753" s="129" t="e">
        <f>VLOOKUP(Y1753,【参考】数式用!$A$3:$O$58,15,FALSE)</f>
        <v>#N/A</v>
      </c>
    </row>
    <row r="1754" spans="1:29" ht="33.950000000000003" customHeight="1">
      <c r="A1754" s="133"/>
      <c r="B1754" s="486">
        <f t="shared" si="26"/>
        <v>1710</v>
      </c>
      <c r="C1754" s="509"/>
      <c r="D1754" s="510"/>
      <c r="E1754" s="510"/>
      <c r="F1754" s="510"/>
      <c r="G1754" s="510"/>
      <c r="H1754" s="510"/>
      <c r="I1754" s="510"/>
      <c r="J1754" s="510"/>
      <c r="K1754" s="510"/>
      <c r="L1754" s="511"/>
      <c r="M1754" s="512"/>
      <c r="N1754" s="513"/>
      <c r="O1754" s="513"/>
      <c r="P1754" s="513"/>
      <c r="Q1754" s="514"/>
      <c r="R1754" s="515"/>
      <c r="S1754" s="515"/>
      <c r="T1754" s="515"/>
      <c r="U1754" s="515"/>
      <c r="V1754" s="515"/>
      <c r="W1754" s="418"/>
      <c r="X1754" s="419"/>
      <c r="Y1754" s="421"/>
      <c r="Z1754" s="158" t="str">
        <f>IFERROR(VLOOKUP(Y1754,【参考】数式用!$A$3:$B$58, 2, FALSE), "")</f>
        <v/>
      </c>
      <c r="AA1754" s="159"/>
      <c r="AC1754" s="129" t="e">
        <f>VLOOKUP(Y1754,【参考】数式用!$A$3:$O$58,15,FALSE)</f>
        <v>#N/A</v>
      </c>
    </row>
    <row r="1755" spans="1:29" ht="33.950000000000003" customHeight="1">
      <c r="A1755" s="133"/>
      <c r="B1755" s="486">
        <f t="shared" si="26"/>
        <v>1711</v>
      </c>
      <c r="C1755" s="509"/>
      <c r="D1755" s="510"/>
      <c r="E1755" s="510"/>
      <c r="F1755" s="510"/>
      <c r="G1755" s="510"/>
      <c r="H1755" s="510"/>
      <c r="I1755" s="510"/>
      <c r="J1755" s="510"/>
      <c r="K1755" s="510"/>
      <c r="L1755" s="511"/>
      <c r="M1755" s="512"/>
      <c r="N1755" s="513"/>
      <c r="O1755" s="513"/>
      <c r="P1755" s="513"/>
      <c r="Q1755" s="514"/>
      <c r="R1755" s="515"/>
      <c r="S1755" s="515"/>
      <c r="T1755" s="515"/>
      <c r="U1755" s="515"/>
      <c r="V1755" s="515"/>
      <c r="W1755" s="418"/>
      <c r="X1755" s="419"/>
      <c r="Y1755" s="421"/>
      <c r="Z1755" s="158" t="str">
        <f>IFERROR(VLOOKUP(Y1755,【参考】数式用!$A$3:$B$58, 2, FALSE), "")</f>
        <v/>
      </c>
      <c r="AA1755" s="159"/>
      <c r="AC1755" s="129" t="e">
        <f>VLOOKUP(Y1755,【参考】数式用!$A$3:$O$58,15,FALSE)</f>
        <v>#N/A</v>
      </c>
    </row>
    <row r="1756" spans="1:29" ht="33.950000000000003" customHeight="1">
      <c r="A1756" s="133"/>
      <c r="B1756" s="486">
        <f t="shared" si="26"/>
        <v>1712</v>
      </c>
      <c r="C1756" s="509"/>
      <c r="D1756" s="510"/>
      <c r="E1756" s="510"/>
      <c r="F1756" s="510"/>
      <c r="G1756" s="510"/>
      <c r="H1756" s="510"/>
      <c r="I1756" s="510"/>
      <c r="J1756" s="510"/>
      <c r="K1756" s="510"/>
      <c r="L1756" s="511"/>
      <c r="M1756" s="512"/>
      <c r="N1756" s="513"/>
      <c r="O1756" s="513"/>
      <c r="P1756" s="513"/>
      <c r="Q1756" s="514"/>
      <c r="R1756" s="515"/>
      <c r="S1756" s="515"/>
      <c r="T1756" s="515"/>
      <c r="U1756" s="515"/>
      <c r="V1756" s="515"/>
      <c r="W1756" s="418"/>
      <c r="X1756" s="419"/>
      <c r="Y1756" s="421"/>
      <c r="Z1756" s="158" t="str">
        <f>IFERROR(VLOOKUP(Y1756,【参考】数式用!$A$3:$B$58, 2, FALSE), "")</f>
        <v/>
      </c>
      <c r="AA1756" s="159"/>
      <c r="AC1756" s="129" t="e">
        <f>VLOOKUP(Y1756,【参考】数式用!$A$3:$O$58,15,FALSE)</f>
        <v>#N/A</v>
      </c>
    </row>
    <row r="1757" spans="1:29" ht="33.950000000000003" customHeight="1">
      <c r="A1757" s="133"/>
      <c r="B1757" s="486">
        <f t="shared" si="26"/>
        <v>1713</v>
      </c>
      <c r="C1757" s="509"/>
      <c r="D1757" s="510"/>
      <c r="E1757" s="510"/>
      <c r="F1757" s="510"/>
      <c r="G1757" s="510"/>
      <c r="H1757" s="510"/>
      <c r="I1757" s="510"/>
      <c r="J1757" s="510"/>
      <c r="K1757" s="510"/>
      <c r="L1757" s="511"/>
      <c r="M1757" s="512"/>
      <c r="N1757" s="513"/>
      <c r="O1757" s="513"/>
      <c r="P1757" s="513"/>
      <c r="Q1757" s="514"/>
      <c r="R1757" s="515"/>
      <c r="S1757" s="515"/>
      <c r="T1757" s="515"/>
      <c r="U1757" s="515"/>
      <c r="V1757" s="515"/>
      <c r="W1757" s="418"/>
      <c r="X1757" s="419"/>
      <c r="Y1757" s="421"/>
      <c r="Z1757" s="158" t="str">
        <f>IFERROR(VLOOKUP(Y1757,【参考】数式用!$A$3:$B$58, 2, FALSE), "")</f>
        <v/>
      </c>
      <c r="AA1757" s="159"/>
      <c r="AC1757" s="129" t="e">
        <f>VLOOKUP(Y1757,【参考】数式用!$A$3:$O$58,15,FALSE)</f>
        <v>#N/A</v>
      </c>
    </row>
    <row r="1758" spans="1:29" ht="33.950000000000003" customHeight="1">
      <c r="A1758" s="133"/>
      <c r="B1758" s="486">
        <f t="shared" si="26"/>
        <v>1714</v>
      </c>
      <c r="C1758" s="509"/>
      <c r="D1758" s="510"/>
      <c r="E1758" s="510"/>
      <c r="F1758" s="510"/>
      <c r="G1758" s="510"/>
      <c r="H1758" s="510"/>
      <c r="I1758" s="510"/>
      <c r="J1758" s="510"/>
      <c r="K1758" s="510"/>
      <c r="L1758" s="511"/>
      <c r="M1758" s="512"/>
      <c r="N1758" s="513"/>
      <c r="O1758" s="513"/>
      <c r="P1758" s="513"/>
      <c r="Q1758" s="514"/>
      <c r="R1758" s="515"/>
      <c r="S1758" s="515"/>
      <c r="T1758" s="515"/>
      <c r="U1758" s="515"/>
      <c r="V1758" s="515"/>
      <c r="W1758" s="418"/>
      <c r="X1758" s="419"/>
      <c r="Y1758" s="421"/>
      <c r="Z1758" s="158" t="str">
        <f>IFERROR(VLOOKUP(Y1758,【参考】数式用!$A$3:$B$58, 2, FALSE), "")</f>
        <v/>
      </c>
      <c r="AA1758" s="159"/>
      <c r="AC1758" s="129" t="e">
        <f>VLOOKUP(Y1758,【参考】数式用!$A$3:$O$58,15,FALSE)</f>
        <v>#N/A</v>
      </c>
    </row>
    <row r="1759" spans="1:29" ht="33.950000000000003" customHeight="1">
      <c r="A1759" s="133"/>
      <c r="B1759" s="486">
        <f t="shared" si="26"/>
        <v>1715</v>
      </c>
      <c r="C1759" s="509"/>
      <c r="D1759" s="510"/>
      <c r="E1759" s="510"/>
      <c r="F1759" s="510"/>
      <c r="G1759" s="510"/>
      <c r="H1759" s="510"/>
      <c r="I1759" s="510"/>
      <c r="J1759" s="510"/>
      <c r="K1759" s="510"/>
      <c r="L1759" s="511"/>
      <c r="M1759" s="512"/>
      <c r="N1759" s="513"/>
      <c r="O1759" s="513"/>
      <c r="P1759" s="513"/>
      <c r="Q1759" s="514"/>
      <c r="R1759" s="515"/>
      <c r="S1759" s="515"/>
      <c r="T1759" s="515"/>
      <c r="U1759" s="515"/>
      <c r="V1759" s="515"/>
      <c r="W1759" s="418"/>
      <c r="X1759" s="419"/>
      <c r="Y1759" s="421"/>
      <c r="Z1759" s="158" t="str">
        <f>IFERROR(VLOOKUP(Y1759,【参考】数式用!$A$3:$B$58, 2, FALSE), "")</f>
        <v/>
      </c>
      <c r="AA1759" s="159"/>
      <c r="AC1759" s="129" t="e">
        <f>VLOOKUP(Y1759,【参考】数式用!$A$3:$O$58,15,FALSE)</f>
        <v>#N/A</v>
      </c>
    </row>
    <row r="1760" spans="1:29" ht="33.950000000000003" customHeight="1">
      <c r="A1760" s="133"/>
      <c r="B1760" s="486">
        <f t="shared" si="26"/>
        <v>1716</v>
      </c>
      <c r="C1760" s="509"/>
      <c r="D1760" s="510"/>
      <c r="E1760" s="510"/>
      <c r="F1760" s="510"/>
      <c r="G1760" s="510"/>
      <c r="H1760" s="510"/>
      <c r="I1760" s="510"/>
      <c r="J1760" s="510"/>
      <c r="K1760" s="510"/>
      <c r="L1760" s="511"/>
      <c r="M1760" s="512"/>
      <c r="N1760" s="513"/>
      <c r="O1760" s="513"/>
      <c r="P1760" s="513"/>
      <c r="Q1760" s="514"/>
      <c r="R1760" s="515"/>
      <c r="S1760" s="515"/>
      <c r="T1760" s="515"/>
      <c r="U1760" s="515"/>
      <c r="V1760" s="515"/>
      <c r="W1760" s="418"/>
      <c r="X1760" s="419"/>
      <c r="Y1760" s="421"/>
      <c r="Z1760" s="158" t="str">
        <f>IFERROR(VLOOKUP(Y1760,【参考】数式用!$A$3:$B$58, 2, FALSE), "")</f>
        <v/>
      </c>
      <c r="AA1760" s="159"/>
      <c r="AC1760" s="129" t="e">
        <f>VLOOKUP(Y1760,【参考】数式用!$A$3:$O$58,15,FALSE)</f>
        <v>#N/A</v>
      </c>
    </row>
    <row r="1761" spans="1:29" ht="33.950000000000003" customHeight="1">
      <c r="A1761" s="133"/>
      <c r="B1761" s="486">
        <f t="shared" si="26"/>
        <v>1717</v>
      </c>
      <c r="C1761" s="509"/>
      <c r="D1761" s="510"/>
      <c r="E1761" s="510"/>
      <c r="F1761" s="510"/>
      <c r="G1761" s="510"/>
      <c r="H1761" s="510"/>
      <c r="I1761" s="510"/>
      <c r="J1761" s="510"/>
      <c r="K1761" s="510"/>
      <c r="L1761" s="511"/>
      <c r="M1761" s="512"/>
      <c r="N1761" s="513"/>
      <c r="O1761" s="513"/>
      <c r="P1761" s="513"/>
      <c r="Q1761" s="514"/>
      <c r="R1761" s="515"/>
      <c r="S1761" s="515"/>
      <c r="T1761" s="515"/>
      <c r="U1761" s="515"/>
      <c r="V1761" s="515"/>
      <c r="W1761" s="418"/>
      <c r="X1761" s="419"/>
      <c r="Y1761" s="421"/>
      <c r="Z1761" s="158" t="str">
        <f>IFERROR(VLOOKUP(Y1761,【参考】数式用!$A$3:$B$58, 2, FALSE), "")</f>
        <v/>
      </c>
      <c r="AA1761" s="159"/>
      <c r="AC1761" s="129" t="e">
        <f>VLOOKUP(Y1761,【参考】数式用!$A$3:$O$58,15,FALSE)</f>
        <v>#N/A</v>
      </c>
    </row>
    <row r="1762" spans="1:29" ht="33.950000000000003" customHeight="1">
      <c r="A1762" s="133"/>
      <c r="B1762" s="486">
        <f t="shared" si="26"/>
        <v>1718</v>
      </c>
      <c r="C1762" s="509"/>
      <c r="D1762" s="510"/>
      <c r="E1762" s="510"/>
      <c r="F1762" s="510"/>
      <c r="G1762" s="510"/>
      <c r="H1762" s="510"/>
      <c r="I1762" s="510"/>
      <c r="J1762" s="510"/>
      <c r="K1762" s="510"/>
      <c r="L1762" s="511"/>
      <c r="M1762" s="512"/>
      <c r="N1762" s="513"/>
      <c r="O1762" s="513"/>
      <c r="P1762" s="513"/>
      <c r="Q1762" s="514"/>
      <c r="R1762" s="515"/>
      <c r="S1762" s="515"/>
      <c r="T1762" s="515"/>
      <c r="U1762" s="515"/>
      <c r="V1762" s="515"/>
      <c r="W1762" s="418"/>
      <c r="X1762" s="419"/>
      <c r="Y1762" s="421"/>
      <c r="Z1762" s="158" t="str">
        <f>IFERROR(VLOOKUP(Y1762,【参考】数式用!$A$3:$B$58, 2, FALSE), "")</f>
        <v/>
      </c>
      <c r="AA1762" s="159"/>
      <c r="AC1762" s="129" t="e">
        <f>VLOOKUP(Y1762,【参考】数式用!$A$3:$O$58,15,FALSE)</f>
        <v>#N/A</v>
      </c>
    </row>
    <row r="1763" spans="1:29" ht="33.950000000000003" customHeight="1">
      <c r="A1763" s="133"/>
      <c r="B1763" s="486">
        <f t="shared" si="26"/>
        <v>1719</v>
      </c>
      <c r="C1763" s="509"/>
      <c r="D1763" s="510"/>
      <c r="E1763" s="510"/>
      <c r="F1763" s="510"/>
      <c r="G1763" s="510"/>
      <c r="H1763" s="510"/>
      <c r="I1763" s="510"/>
      <c r="J1763" s="510"/>
      <c r="K1763" s="510"/>
      <c r="L1763" s="511"/>
      <c r="M1763" s="512"/>
      <c r="N1763" s="513"/>
      <c r="O1763" s="513"/>
      <c r="P1763" s="513"/>
      <c r="Q1763" s="514"/>
      <c r="R1763" s="515"/>
      <c r="S1763" s="515"/>
      <c r="T1763" s="515"/>
      <c r="U1763" s="515"/>
      <c r="V1763" s="515"/>
      <c r="W1763" s="418"/>
      <c r="X1763" s="419"/>
      <c r="Y1763" s="421"/>
      <c r="Z1763" s="158" t="str">
        <f>IFERROR(VLOOKUP(Y1763,【参考】数式用!$A$3:$B$58, 2, FALSE), "")</f>
        <v/>
      </c>
      <c r="AA1763" s="159"/>
      <c r="AC1763" s="129" t="e">
        <f>VLOOKUP(Y1763,【参考】数式用!$A$3:$O$58,15,FALSE)</f>
        <v>#N/A</v>
      </c>
    </row>
    <row r="1764" spans="1:29" ht="33.950000000000003" customHeight="1">
      <c r="A1764" s="133"/>
      <c r="B1764" s="486">
        <f t="shared" si="26"/>
        <v>1720</v>
      </c>
      <c r="C1764" s="509"/>
      <c r="D1764" s="510"/>
      <c r="E1764" s="510"/>
      <c r="F1764" s="510"/>
      <c r="G1764" s="510"/>
      <c r="H1764" s="510"/>
      <c r="I1764" s="510"/>
      <c r="J1764" s="510"/>
      <c r="K1764" s="510"/>
      <c r="L1764" s="511"/>
      <c r="M1764" s="512"/>
      <c r="N1764" s="513"/>
      <c r="O1764" s="513"/>
      <c r="P1764" s="513"/>
      <c r="Q1764" s="514"/>
      <c r="R1764" s="515"/>
      <c r="S1764" s="515"/>
      <c r="T1764" s="515"/>
      <c r="U1764" s="515"/>
      <c r="V1764" s="515"/>
      <c r="W1764" s="418"/>
      <c r="X1764" s="419"/>
      <c r="Y1764" s="421"/>
      <c r="Z1764" s="158" t="str">
        <f>IFERROR(VLOOKUP(Y1764,【参考】数式用!$A$3:$B$58, 2, FALSE), "")</f>
        <v/>
      </c>
      <c r="AA1764" s="159"/>
      <c r="AC1764" s="129" t="e">
        <f>VLOOKUP(Y1764,【参考】数式用!$A$3:$O$58,15,FALSE)</f>
        <v>#N/A</v>
      </c>
    </row>
    <row r="1765" spans="1:29" ht="33.950000000000003" customHeight="1">
      <c r="A1765" s="133"/>
      <c r="B1765" s="486">
        <f t="shared" si="26"/>
        <v>1721</v>
      </c>
      <c r="C1765" s="509"/>
      <c r="D1765" s="510"/>
      <c r="E1765" s="510"/>
      <c r="F1765" s="510"/>
      <c r="G1765" s="510"/>
      <c r="H1765" s="510"/>
      <c r="I1765" s="510"/>
      <c r="J1765" s="510"/>
      <c r="K1765" s="510"/>
      <c r="L1765" s="511"/>
      <c r="M1765" s="512"/>
      <c r="N1765" s="513"/>
      <c r="O1765" s="513"/>
      <c r="P1765" s="513"/>
      <c r="Q1765" s="514"/>
      <c r="R1765" s="515"/>
      <c r="S1765" s="515"/>
      <c r="T1765" s="515"/>
      <c r="U1765" s="515"/>
      <c r="V1765" s="515"/>
      <c r="W1765" s="418"/>
      <c r="X1765" s="419"/>
      <c r="Y1765" s="421"/>
      <c r="Z1765" s="158" t="str">
        <f>IFERROR(VLOOKUP(Y1765,【参考】数式用!$A$3:$B$58, 2, FALSE), "")</f>
        <v/>
      </c>
      <c r="AA1765" s="159"/>
      <c r="AC1765" s="129" t="e">
        <f>VLOOKUP(Y1765,【参考】数式用!$A$3:$O$58,15,FALSE)</f>
        <v>#N/A</v>
      </c>
    </row>
    <row r="1766" spans="1:29" ht="33.950000000000003" customHeight="1">
      <c r="A1766" s="133"/>
      <c r="B1766" s="486">
        <f t="shared" si="26"/>
        <v>1722</v>
      </c>
      <c r="C1766" s="509"/>
      <c r="D1766" s="510"/>
      <c r="E1766" s="510"/>
      <c r="F1766" s="510"/>
      <c r="G1766" s="510"/>
      <c r="H1766" s="510"/>
      <c r="I1766" s="510"/>
      <c r="J1766" s="510"/>
      <c r="K1766" s="510"/>
      <c r="L1766" s="511"/>
      <c r="M1766" s="512"/>
      <c r="N1766" s="513"/>
      <c r="O1766" s="513"/>
      <c r="P1766" s="513"/>
      <c r="Q1766" s="514"/>
      <c r="R1766" s="515"/>
      <c r="S1766" s="515"/>
      <c r="T1766" s="515"/>
      <c r="U1766" s="515"/>
      <c r="V1766" s="515"/>
      <c r="W1766" s="418"/>
      <c r="X1766" s="419"/>
      <c r="Y1766" s="421"/>
      <c r="Z1766" s="158" t="str">
        <f>IFERROR(VLOOKUP(Y1766,【参考】数式用!$A$3:$B$58, 2, FALSE), "")</f>
        <v/>
      </c>
      <c r="AA1766" s="159"/>
      <c r="AC1766" s="129" t="e">
        <f>VLOOKUP(Y1766,【参考】数式用!$A$3:$O$58,15,FALSE)</f>
        <v>#N/A</v>
      </c>
    </row>
    <row r="1767" spans="1:29" ht="33.950000000000003" customHeight="1">
      <c r="A1767" s="133"/>
      <c r="B1767" s="486">
        <f t="shared" si="26"/>
        <v>1723</v>
      </c>
      <c r="C1767" s="509"/>
      <c r="D1767" s="510"/>
      <c r="E1767" s="510"/>
      <c r="F1767" s="510"/>
      <c r="G1767" s="510"/>
      <c r="H1767" s="510"/>
      <c r="I1767" s="510"/>
      <c r="J1767" s="510"/>
      <c r="K1767" s="510"/>
      <c r="L1767" s="511"/>
      <c r="M1767" s="512"/>
      <c r="N1767" s="513"/>
      <c r="O1767" s="513"/>
      <c r="P1767" s="513"/>
      <c r="Q1767" s="514"/>
      <c r="R1767" s="515"/>
      <c r="S1767" s="515"/>
      <c r="T1767" s="515"/>
      <c r="U1767" s="515"/>
      <c r="V1767" s="515"/>
      <c r="W1767" s="418"/>
      <c r="X1767" s="419"/>
      <c r="Y1767" s="421"/>
      <c r="Z1767" s="158" t="str">
        <f>IFERROR(VLOOKUP(Y1767,【参考】数式用!$A$3:$B$58, 2, FALSE), "")</f>
        <v/>
      </c>
      <c r="AA1767" s="159"/>
      <c r="AC1767" s="129" t="e">
        <f>VLOOKUP(Y1767,【参考】数式用!$A$3:$O$58,15,FALSE)</f>
        <v>#N/A</v>
      </c>
    </row>
    <row r="1768" spans="1:29" ht="33.950000000000003" customHeight="1">
      <c r="A1768" s="133"/>
      <c r="B1768" s="486">
        <f t="shared" si="26"/>
        <v>1724</v>
      </c>
      <c r="C1768" s="509"/>
      <c r="D1768" s="510"/>
      <c r="E1768" s="510"/>
      <c r="F1768" s="510"/>
      <c r="G1768" s="510"/>
      <c r="H1768" s="510"/>
      <c r="I1768" s="510"/>
      <c r="J1768" s="510"/>
      <c r="K1768" s="510"/>
      <c r="L1768" s="511"/>
      <c r="M1768" s="512"/>
      <c r="N1768" s="513"/>
      <c r="O1768" s="513"/>
      <c r="P1768" s="513"/>
      <c r="Q1768" s="514"/>
      <c r="R1768" s="515"/>
      <c r="S1768" s="515"/>
      <c r="T1768" s="515"/>
      <c r="U1768" s="515"/>
      <c r="V1768" s="515"/>
      <c r="W1768" s="418"/>
      <c r="X1768" s="419"/>
      <c r="Y1768" s="421"/>
      <c r="Z1768" s="158" t="str">
        <f>IFERROR(VLOOKUP(Y1768,【参考】数式用!$A$3:$B$58, 2, FALSE), "")</f>
        <v/>
      </c>
      <c r="AA1768" s="159"/>
      <c r="AC1768" s="129" t="e">
        <f>VLOOKUP(Y1768,【参考】数式用!$A$3:$O$58,15,FALSE)</f>
        <v>#N/A</v>
      </c>
    </row>
    <row r="1769" spans="1:29" ht="33.950000000000003" customHeight="1">
      <c r="A1769" s="133"/>
      <c r="B1769" s="486">
        <f t="shared" si="26"/>
        <v>1725</v>
      </c>
      <c r="C1769" s="509"/>
      <c r="D1769" s="510"/>
      <c r="E1769" s="510"/>
      <c r="F1769" s="510"/>
      <c r="G1769" s="510"/>
      <c r="H1769" s="510"/>
      <c r="I1769" s="510"/>
      <c r="J1769" s="510"/>
      <c r="K1769" s="510"/>
      <c r="L1769" s="511"/>
      <c r="M1769" s="512"/>
      <c r="N1769" s="513"/>
      <c r="O1769" s="513"/>
      <c r="P1769" s="513"/>
      <c r="Q1769" s="514"/>
      <c r="R1769" s="515"/>
      <c r="S1769" s="515"/>
      <c r="T1769" s="515"/>
      <c r="U1769" s="515"/>
      <c r="V1769" s="515"/>
      <c r="W1769" s="418"/>
      <c r="X1769" s="419"/>
      <c r="Y1769" s="421"/>
      <c r="Z1769" s="158" t="str">
        <f>IFERROR(VLOOKUP(Y1769,【参考】数式用!$A$3:$B$58, 2, FALSE), "")</f>
        <v/>
      </c>
      <c r="AA1769" s="159"/>
      <c r="AC1769" s="129" t="e">
        <f>VLOOKUP(Y1769,【参考】数式用!$A$3:$O$58,15,FALSE)</f>
        <v>#N/A</v>
      </c>
    </row>
    <row r="1770" spans="1:29" ht="33.950000000000003" customHeight="1">
      <c r="A1770" s="133"/>
      <c r="B1770" s="486">
        <f t="shared" si="26"/>
        <v>1726</v>
      </c>
      <c r="C1770" s="509"/>
      <c r="D1770" s="510"/>
      <c r="E1770" s="510"/>
      <c r="F1770" s="510"/>
      <c r="G1770" s="510"/>
      <c r="H1770" s="510"/>
      <c r="I1770" s="510"/>
      <c r="J1770" s="510"/>
      <c r="K1770" s="510"/>
      <c r="L1770" s="511"/>
      <c r="M1770" s="512"/>
      <c r="N1770" s="513"/>
      <c r="O1770" s="513"/>
      <c r="P1770" s="513"/>
      <c r="Q1770" s="514"/>
      <c r="R1770" s="515"/>
      <c r="S1770" s="515"/>
      <c r="T1770" s="515"/>
      <c r="U1770" s="515"/>
      <c r="V1770" s="515"/>
      <c r="W1770" s="418"/>
      <c r="X1770" s="419"/>
      <c r="Y1770" s="421"/>
      <c r="Z1770" s="158" t="str">
        <f>IFERROR(VLOOKUP(Y1770,【参考】数式用!$A$3:$B$58, 2, FALSE), "")</f>
        <v/>
      </c>
      <c r="AA1770" s="159"/>
      <c r="AC1770" s="129" t="e">
        <f>VLOOKUP(Y1770,【参考】数式用!$A$3:$O$58,15,FALSE)</f>
        <v>#N/A</v>
      </c>
    </row>
    <row r="1771" spans="1:29" ht="33.950000000000003" customHeight="1">
      <c r="A1771" s="133"/>
      <c r="B1771" s="486">
        <f t="shared" si="26"/>
        <v>1727</v>
      </c>
      <c r="C1771" s="509"/>
      <c r="D1771" s="510"/>
      <c r="E1771" s="510"/>
      <c r="F1771" s="510"/>
      <c r="G1771" s="510"/>
      <c r="H1771" s="510"/>
      <c r="I1771" s="510"/>
      <c r="J1771" s="510"/>
      <c r="K1771" s="510"/>
      <c r="L1771" s="511"/>
      <c r="M1771" s="512"/>
      <c r="N1771" s="513"/>
      <c r="O1771" s="513"/>
      <c r="P1771" s="513"/>
      <c r="Q1771" s="514"/>
      <c r="R1771" s="515"/>
      <c r="S1771" s="515"/>
      <c r="T1771" s="515"/>
      <c r="U1771" s="515"/>
      <c r="V1771" s="515"/>
      <c r="W1771" s="418"/>
      <c r="X1771" s="419"/>
      <c r="Y1771" s="421"/>
      <c r="Z1771" s="158" t="str">
        <f>IFERROR(VLOOKUP(Y1771,【参考】数式用!$A$3:$B$58, 2, FALSE), "")</f>
        <v/>
      </c>
      <c r="AA1771" s="159"/>
      <c r="AC1771" s="129" t="e">
        <f>VLOOKUP(Y1771,【参考】数式用!$A$3:$O$58,15,FALSE)</f>
        <v>#N/A</v>
      </c>
    </row>
    <row r="1772" spans="1:29" ht="33.950000000000003" customHeight="1">
      <c r="A1772" s="133"/>
      <c r="B1772" s="486">
        <f t="shared" si="26"/>
        <v>1728</v>
      </c>
      <c r="C1772" s="509"/>
      <c r="D1772" s="510"/>
      <c r="E1772" s="510"/>
      <c r="F1772" s="510"/>
      <c r="G1772" s="510"/>
      <c r="H1772" s="510"/>
      <c r="I1772" s="510"/>
      <c r="J1772" s="510"/>
      <c r="K1772" s="510"/>
      <c r="L1772" s="511"/>
      <c r="M1772" s="512"/>
      <c r="N1772" s="513"/>
      <c r="O1772" s="513"/>
      <c r="P1772" s="513"/>
      <c r="Q1772" s="514"/>
      <c r="R1772" s="515"/>
      <c r="S1772" s="515"/>
      <c r="T1772" s="515"/>
      <c r="U1772" s="515"/>
      <c r="V1772" s="515"/>
      <c r="W1772" s="418"/>
      <c r="X1772" s="419"/>
      <c r="Y1772" s="421"/>
      <c r="Z1772" s="158" t="str">
        <f>IFERROR(VLOOKUP(Y1772,【参考】数式用!$A$3:$B$58, 2, FALSE), "")</f>
        <v/>
      </c>
      <c r="AA1772" s="159"/>
      <c r="AC1772" s="129" t="e">
        <f>VLOOKUP(Y1772,【参考】数式用!$A$3:$O$58,15,FALSE)</f>
        <v>#N/A</v>
      </c>
    </row>
    <row r="1773" spans="1:29" ht="33.950000000000003" customHeight="1">
      <c r="A1773" s="133"/>
      <c r="B1773" s="486">
        <f t="shared" si="26"/>
        <v>1729</v>
      </c>
      <c r="C1773" s="509"/>
      <c r="D1773" s="510"/>
      <c r="E1773" s="510"/>
      <c r="F1773" s="510"/>
      <c r="G1773" s="510"/>
      <c r="H1773" s="510"/>
      <c r="I1773" s="510"/>
      <c r="J1773" s="510"/>
      <c r="K1773" s="510"/>
      <c r="L1773" s="511"/>
      <c r="M1773" s="512"/>
      <c r="N1773" s="513"/>
      <c r="O1773" s="513"/>
      <c r="P1773" s="513"/>
      <c r="Q1773" s="514"/>
      <c r="R1773" s="515"/>
      <c r="S1773" s="515"/>
      <c r="T1773" s="515"/>
      <c r="U1773" s="515"/>
      <c r="V1773" s="515"/>
      <c r="W1773" s="418"/>
      <c r="X1773" s="419"/>
      <c r="Y1773" s="421"/>
      <c r="Z1773" s="158" t="str">
        <f>IFERROR(VLOOKUP(Y1773,【参考】数式用!$A$3:$B$58, 2, FALSE), "")</f>
        <v/>
      </c>
      <c r="AA1773" s="159"/>
      <c r="AC1773" s="129" t="e">
        <f>VLOOKUP(Y1773,【参考】数式用!$A$3:$O$58,15,FALSE)</f>
        <v>#N/A</v>
      </c>
    </row>
    <row r="1774" spans="1:29" ht="33.950000000000003" customHeight="1">
      <c r="A1774" s="133"/>
      <c r="B1774" s="486">
        <f t="shared" si="26"/>
        <v>1730</v>
      </c>
      <c r="C1774" s="509"/>
      <c r="D1774" s="510"/>
      <c r="E1774" s="510"/>
      <c r="F1774" s="510"/>
      <c r="G1774" s="510"/>
      <c r="H1774" s="510"/>
      <c r="I1774" s="510"/>
      <c r="J1774" s="510"/>
      <c r="K1774" s="510"/>
      <c r="L1774" s="511"/>
      <c r="M1774" s="512"/>
      <c r="N1774" s="513"/>
      <c r="O1774" s="513"/>
      <c r="P1774" s="513"/>
      <c r="Q1774" s="514"/>
      <c r="R1774" s="515"/>
      <c r="S1774" s="515"/>
      <c r="T1774" s="515"/>
      <c r="U1774" s="515"/>
      <c r="V1774" s="515"/>
      <c r="W1774" s="418"/>
      <c r="X1774" s="419"/>
      <c r="Y1774" s="421"/>
      <c r="Z1774" s="158" t="str">
        <f>IFERROR(VLOOKUP(Y1774,【参考】数式用!$A$3:$B$58, 2, FALSE), "")</f>
        <v/>
      </c>
      <c r="AA1774" s="159"/>
      <c r="AC1774" s="129" t="e">
        <f>VLOOKUP(Y1774,【参考】数式用!$A$3:$O$58,15,FALSE)</f>
        <v>#N/A</v>
      </c>
    </row>
    <row r="1775" spans="1:29" ht="33.950000000000003" customHeight="1">
      <c r="A1775" s="133"/>
      <c r="B1775" s="486">
        <f t="shared" ref="B1775:B1838" si="27">B1774+1</f>
        <v>1731</v>
      </c>
      <c r="C1775" s="509"/>
      <c r="D1775" s="510"/>
      <c r="E1775" s="510"/>
      <c r="F1775" s="510"/>
      <c r="G1775" s="510"/>
      <c r="H1775" s="510"/>
      <c r="I1775" s="510"/>
      <c r="J1775" s="510"/>
      <c r="K1775" s="510"/>
      <c r="L1775" s="511"/>
      <c r="M1775" s="512"/>
      <c r="N1775" s="513"/>
      <c r="O1775" s="513"/>
      <c r="P1775" s="513"/>
      <c r="Q1775" s="514"/>
      <c r="R1775" s="515"/>
      <c r="S1775" s="515"/>
      <c r="T1775" s="515"/>
      <c r="U1775" s="515"/>
      <c r="V1775" s="515"/>
      <c r="W1775" s="418"/>
      <c r="X1775" s="419"/>
      <c r="Y1775" s="421"/>
      <c r="Z1775" s="158" t="str">
        <f>IFERROR(VLOOKUP(Y1775,【参考】数式用!$A$3:$B$58, 2, FALSE), "")</f>
        <v/>
      </c>
      <c r="AA1775" s="159"/>
      <c r="AC1775" s="129" t="e">
        <f>VLOOKUP(Y1775,【参考】数式用!$A$3:$O$58,15,FALSE)</f>
        <v>#N/A</v>
      </c>
    </row>
    <row r="1776" spans="1:29" ht="33.950000000000003" customHeight="1">
      <c r="A1776" s="133"/>
      <c r="B1776" s="486">
        <f t="shared" si="27"/>
        <v>1732</v>
      </c>
      <c r="C1776" s="509"/>
      <c r="D1776" s="510"/>
      <c r="E1776" s="510"/>
      <c r="F1776" s="510"/>
      <c r="G1776" s="510"/>
      <c r="H1776" s="510"/>
      <c r="I1776" s="510"/>
      <c r="J1776" s="510"/>
      <c r="K1776" s="510"/>
      <c r="L1776" s="511"/>
      <c r="M1776" s="512"/>
      <c r="N1776" s="513"/>
      <c r="O1776" s="513"/>
      <c r="P1776" s="513"/>
      <c r="Q1776" s="514"/>
      <c r="R1776" s="515"/>
      <c r="S1776" s="515"/>
      <c r="T1776" s="515"/>
      <c r="U1776" s="515"/>
      <c r="V1776" s="515"/>
      <c r="W1776" s="418"/>
      <c r="X1776" s="419"/>
      <c r="Y1776" s="421"/>
      <c r="Z1776" s="158" t="str">
        <f>IFERROR(VLOOKUP(Y1776,【参考】数式用!$A$3:$B$58, 2, FALSE), "")</f>
        <v/>
      </c>
      <c r="AA1776" s="159"/>
      <c r="AC1776" s="129" t="e">
        <f>VLOOKUP(Y1776,【参考】数式用!$A$3:$O$58,15,FALSE)</f>
        <v>#N/A</v>
      </c>
    </row>
    <row r="1777" spans="1:29" ht="33.950000000000003" customHeight="1">
      <c r="A1777" s="133"/>
      <c r="B1777" s="486">
        <f t="shared" si="27"/>
        <v>1733</v>
      </c>
      <c r="C1777" s="509"/>
      <c r="D1777" s="510"/>
      <c r="E1777" s="510"/>
      <c r="F1777" s="510"/>
      <c r="G1777" s="510"/>
      <c r="H1777" s="510"/>
      <c r="I1777" s="510"/>
      <c r="J1777" s="510"/>
      <c r="K1777" s="510"/>
      <c r="L1777" s="511"/>
      <c r="M1777" s="512"/>
      <c r="N1777" s="513"/>
      <c r="O1777" s="513"/>
      <c r="P1777" s="513"/>
      <c r="Q1777" s="514"/>
      <c r="R1777" s="515"/>
      <c r="S1777" s="515"/>
      <c r="T1777" s="515"/>
      <c r="U1777" s="515"/>
      <c r="V1777" s="515"/>
      <c r="W1777" s="418"/>
      <c r="X1777" s="419"/>
      <c r="Y1777" s="421"/>
      <c r="Z1777" s="158" t="str">
        <f>IFERROR(VLOOKUP(Y1777,【参考】数式用!$A$3:$B$58, 2, FALSE), "")</f>
        <v/>
      </c>
      <c r="AA1777" s="159"/>
      <c r="AC1777" s="129" t="e">
        <f>VLOOKUP(Y1777,【参考】数式用!$A$3:$O$58,15,FALSE)</f>
        <v>#N/A</v>
      </c>
    </row>
    <row r="1778" spans="1:29" ht="33.950000000000003" customHeight="1">
      <c r="A1778" s="133"/>
      <c r="B1778" s="486">
        <f t="shared" si="27"/>
        <v>1734</v>
      </c>
      <c r="C1778" s="509"/>
      <c r="D1778" s="510"/>
      <c r="E1778" s="510"/>
      <c r="F1778" s="510"/>
      <c r="G1778" s="510"/>
      <c r="H1778" s="510"/>
      <c r="I1778" s="510"/>
      <c r="J1778" s="510"/>
      <c r="K1778" s="510"/>
      <c r="L1778" s="511"/>
      <c r="M1778" s="512"/>
      <c r="N1778" s="513"/>
      <c r="O1778" s="513"/>
      <c r="P1778" s="513"/>
      <c r="Q1778" s="514"/>
      <c r="R1778" s="515"/>
      <c r="S1778" s="515"/>
      <c r="T1778" s="515"/>
      <c r="U1778" s="515"/>
      <c r="V1778" s="515"/>
      <c r="W1778" s="418"/>
      <c r="X1778" s="419"/>
      <c r="Y1778" s="421"/>
      <c r="Z1778" s="158" t="str">
        <f>IFERROR(VLOOKUP(Y1778,【参考】数式用!$A$3:$B$58, 2, FALSE), "")</f>
        <v/>
      </c>
      <c r="AA1778" s="159"/>
      <c r="AC1778" s="129" t="e">
        <f>VLOOKUP(Y1778,【参考】数式用!$A$3:$O$58,15,FALSE)</f>
        <v>#N/A</v>
      </c>
    </row>
    <row r="1779" spans="1:29" ht="33.950000000000003" customHeight="1">
      <c r="A1779" s="133"/>
      <c r="B1779" s="486">
        <f t="shared" si="27"/>
        <v>1735</v>
      </c>
      <c r="C1779" s="509"/>
      <c r="D1779" s="510"/>
      <c r="E1779" s="510"/>
      <c r="F1779" s="510"/>
      <c r="G1779" s="510"/>
      <c r="H1779" s="510"/>
      <c r="I1779" s="510"/>
      <c r="J1779" s="510"/>
      <c r="K1779" s="510"/>
      <c r="L1779" s="511"/>
      <c r="M1779" s="512"/>
      <c r="N1779" s="513"/>
      <c r="O1779" s="513"/>
      <c r="P1779" s="513"/>
      <c r="Q1779" s="514"/>
      <c r="R1779" s="515"/>
      <c r="S1779" s="515"/>
      <c r="T1779" s="515"/>
      <c r="U1779" s="515"/>
      <c r="V1779" s="515"/>
      <c r="W1779" s="418"/>
      <c r="X1779" s="419"/>
      <c r="Y1779" s="421"/>
      <c r="Z1779" s="158" t="str">
        <f>IFERROR(VLOOKUP(Y1779,【参考】数式用!$A$3:$B$58, 2, FALSE), "")</f>
        <v/>
      </c>
      <c r="AA1779" s="159"/>
      <c r="AC1779" s="129" t="e">
        <f>VLOOKUP(Y1779,【参考】数式用!$A$3:$O$58,15,FALSE)</f>
        <v>#N/A</v>
      </c>
    </row>
    <row r="1780" spans="1:29" ht="33.950000000000003" customHeight="1">
      <c r="A1780" s="133"/>
      <c r="B1780" s="486">
        <f t="shared" si="27"/>
        <v>1736</v>
      </c>
      <c r="C1780" s="509"/>
      <c r="D1780" s="510"/>
      <c r="E1780" s="510"/>
      <c r="F1780" s="510"/>
      <c r="G1780" s="510"/>
      <c r="H1780" s="510"/>
      <c r="I1780" s="510"/>
      <c r="J1780" s="510"/>
      <c r="K1780" s="510"/>
      <c r="L1780" s="511"/>
      <c r="M1780" s="512"/>
      <c r="N1780" s="513"/>
      <c r="O1780" s="513"/>
      <c r="P1780" s="513"/>
      <c r="Q1780" s="514"/>
      <c r="R1780" s="515"/>
      <c r="S1780" s="515"/>
      <c r="T1780" s="515"/>
      <c r="U1780" s="515"/>
      <c r="V1780" s="515"/>
      <c r="W1780" s="418"/>
      <c r="X1780" s="419"/>
      <c r="Y1780" s="421"/>
      <c r="Z1780" s="158" t="str">
        <f>IFERROR(VLOOKUP(Y1780,【参考】数式用!$A$3:$B$58, 2, FALSE), "")</f>
        <v/>
      </c>
      <c r="AA1780" s="159"/>
      <c r="AC1780" s="129" t="e">
        <f>VLOOKUP(Y1780,【参考】数式用!$A$3:$O$58,15,FALSE)</f>
        <v>#N/A</v>
      </c>
    </row>
    <row r="1781" spans="1:29" ht="33.950000000000003" customHeight="1">
      <c r="A1781" s="133"/>
      <c r="B1781" s="486">
        <f t="shared" si="27"/>
        <v>1737</v>
      </c>
      <c r="C1781" s="509"/>
      <c r="D1781" s="510"/>
      <c r="E1781" s="510"/>
      <c r="F1781" s="510"/>
      <c r="G1781" s="510"/>
      <c r="H1781" s="510"/>
      <c r="I1781" s="510"/>
      <c r="J1781" s="510"/>
      <c r="K1781" s="510"/>
      <c r="L1781" s="511"/>
      <c r="M1781" s="512"/>
      <c r="N1781" s="513"/>
      <c r="O1781" s="513"/>
      <c r="P1781" s="513"/>
      <c r="Q1781" s="514"/>
      <c r="R1781" s="515"/>
      <c r="S1781" s="515"/>
      <c r="T1781" s="515"/>
      <c r="U1781" s="515"/>
      <c r="V1781" s="515"/>
      <c r="W1781" s="418"/>
      <c r="X1781" s="419"/>
      <c r="Y1781" s="421"/>
      <c r="Z1781" s="158" t="str">
        <f>IFERROR(VLOOKUP(Y1781,【参考】数式用!$A$3:$B$58, 2, FALSE), "")</f>
        <v/>
      </c>
      <c r="AA1781" s="159"/>
      <c r="AC1781" s="129" t="e">
        <f>VLOOKUP(Y1781,【参考】数式用!$A$3:$O$58,15,FALSE)</f>
        <v>#N/A</v>
      </c>
    </row>
    <row r="1782" spans="1:29" ht="33.950000000000003" customHeight="1">
      <c r="A1782" s="133"/>
      <c r="B1782" s="486">
        <f t="shared" si="27"/>
        <v>1738</v>
      </c>
      <c r="C1782" s="509"/>
      <c r="D1782" s="510"/>
      <c r="E1782" s="510"/>
      <c r="F1782" s="510"/>
      <c r="G1782" s="510"/>
      <c r="H1782" s="510"/>
      <c r="I1782" s="510"/>
      <c r="J1782" s="510"/>
      <c r="K1782" s="510"/>
      <c r="L1782" s="511"/>
      <c r="M1782" s="512"/>
      <c r="N1782" s="513"/>
      <c r="O1782" s="513"/>
      <c r="P1782" s="513"/>
      <c r="Q1782" s="514"/>
      <c r="R1782" s="515"/>
      <c r="S1782" s="515"/>
      <c r="T1782" s="515"/>
      <c r="U1782" s="515"/>
      <c r="V1782" s="515"/>
      <c r="W1782" s="418"/>
      <c r="X1782" s="419"/>
      <c r="Y1782" s="421"/>
      <c r="Z1782" s="158" t="str">
        <f>IFERROR(VLOOKUP(Y1782,【参考】数式用!$A$3:$B$58, 2, FALSE), "")</f>
        <v/>
      </c>
      <c r="AA1782" s="159"/>
      <c r="AC1782" s="129" t="e">
        <f>VLOOKUP(Y1782,【参考】数式用!$A$3:$O$58,15,FALSE)</f>
        <v>#N/A</v>
      </c>
    </row>
    <row r="1783" spans="1:29" ht="33.950000000000003" customHeight="1">
      <c r="A1783" s="133"/>
      <c r="B1783" s="486">
        <f t="shared" si="27"/>
        <v>1739</v>
      </c>
      <c r="C1783" s="509"/>
      <c r="D1783" s="510"/>
      <c r="E1783" s="510"/>
      <c r="F1783" s="510"/>
      <c r="G1783" s="510"/>
      <c r="H1783" s="510"/>
      <c r="I1783" s="510"/>
      <c r="J1783" s="510"/>
      <c r="K1783" s="510"/>
      <c r="L1783" s="511"/>
      <c r="M1783" s="512"/>
      <c r="N1783" s="513"/>
      <c r="O1783" s="513"/>
      <c r="P1783" s="513"/>
      <c r="Q1783" s="514"/>
      <c r="R1783" s="515"/>
      <c r="S1783" s="515"/>
      <c r="T1783" s="515"/>
      <c r="U1783" s="515"/>
      <c r="V1783" s="515"/>
      <c r="W1783" s="418"/>
      <c r="X1783" s="419"/>
      <c r="Y1783" s="421"/>
      <c r="Z1783" s="158" t="str">
        <f>IFERROR(VLOOKUP(Y1783,【参考】数式用!$A$3:$B$58, 2, FALSE), "")</f>
        <v/>
      </c>
      <c r="AA1783" s="159"/>
      <c r="AC1783" s="129" t="e">
        <f>VLOOKUP(Y1783,【参考】数式用!$A$3:$O$58,15,FALSE)</f>
        <v>#N/A</v>
      </c>
    </row>
    <row r="1784" spans="1:29" ht="33.950000000000003" customHeight="1">
      <c r="A1784" s="133"/>
      <c r="B1784" s="486">
        <f t="shared" si="27"/>
        <v>1740</v>
      </c>
      <c r="C1784" s="509"/>
      <c r="D1784" s="510"/>
      <c r="E1784" s="510"/>
      <c r="F1784" s="510"/>
      <c r="G1784" s="510"/>
      <c r="H1784" s="510"/>
      <c r="I1784" s="510"/>
      <c r="J1784" s="510"/>
      <c r="K1784" s="510"/>
      <c r="L1784" s="511"/>
      <c r="M1784" s="512"/>
      <c r="N1784" s="513"/>
      <c r="O1784" s="513"/>
      <c r="P1784" s="513"/>
      <c r="Q1784" s="514"/>
      <c r="R1784" s="515"/>
      <c r="S1784" s="515"/>
      <c r="T1784" s="515"/>
      <c r="U1784" s="515"/>
      <c r="V1784" s="515"/>
      <c r="W1784" s="418"/>
      <c r="X1784" s="419"/>
      <c r="Y1784" s="421"/>
      <c r="Z1784" s="158" t="str">
        <f>IFERROR(VLOOKUP(Y1784,【参考】数式用!$A$3:$B$58, 2, FALSE), "")</f>
        <v/>
      </c>
      <c r="AA1784" s="159"/>
      <c r="AC1784" s="129" t="e">
        <f>VLOOKUP(Y1784,【参考】数式用!$A$3:$O$58,15,FALSE)</f>
        <v>#N/A</v>
      </c>
    </row>
    <row r="1785" spans="1:29" ht="33.950000000000003" customHeight="1">
      <c r="A1785" s="133"/>
      <c r="B1785" s="486">
        <f t="shared" si="27"/>
        <v>1741</v>
      </c>
      <c r="C1785" s="509"/>
      <c r="D1785" s="510"/>
      <c r="E1785" s="510"/>
      <c r="F1785" s="510"/>
      <c r="G1785" s="510"/>
      <c r="H1785" s="510"/>
      <c r="I1785" s="510"/>
      <c r="J1785" s="510"/>
      <c r="K1785" s="510"/>
      <c r="L1785" s="511"/>
      <c r="M1785" s="512"/>
      <c r="N1785" s="513"/>
      <c r="O1785" s="513"/>
      <c r="P1785" s="513"/>
      <c r="Q1785" s="514"/>
      <c r="R1785" s="515"/>
      <c r="S1785" s="515"/>
      <c r="T1785" s="515"/>
      <c r="U1785" s="515"/>
      <c r="V1785" s="515"/>
      <c r="W1785" s="418"/>
      <c r="X1785" s="419"/>
      <c r="Y1785" s="421"/>
      <c r="Z1785" s="158" t="str">
        <f>IFERROR(VLOOKUP(Y1785,【参考】数式用!$A$3:$B$58, 2, FALSE), "")</f>
        <v/>
      </c>
      <c r="AA1785" s="159"/>
      <c r="AC1785" s="129" t="e">
        <f>VLOOKUP(Y1785,【参考】数式用!$A$3:$O$58,15,FALSE)</f>
        <v>#N/A</v>
      </c>
    </row>
    <row r="1786" spans="1:29" ht="33.950000000000003" customHeight="1">
      <c r="A1786" s="133"/>
      <c r="B1786" s="486">
        <f t="shared" si="27"/>
        <v>1742</v>
      </c>
      <c r="C1786" s="509"/>
      <c r="D1786" s="510"/>
      <c r="E1786" s="510"/>
      <c r="F1786" s="510"/>
      <c r="G1786" s="510"/>
      <c r="H1786" s="510"/>
      <c r="I1786" s="510"/>
      <c r="J1786" s="510"/>
      <c r="K1786" s="510"/>
      <c r="L1786" s="511"/>
      <c r="M1786" s="512"/>
      <c r="N1786" s="513"/>
      <c r="O1786" s="513"/>
      <c r="P1786" s="513"/>
      <c r="Q1786" s="514"/>
      <c r="R1786" s="515"/>
      <c r="S1786" s="515"/>
      <c r="T1786" s="515"/>
      <c r="U1786" s="515"/>
      <c r="V1786" s="515"/>
      <c r="W1786" s="418"/>
      <c r="X1786" s="419"/>
      <c r="Y1786" s="421"/>
      <c r="Z1786" s="158" t="str">
        <f>IFERROR(VLOOKUP(Y1786,【参考】数式用!$A$3:$B$58, 2, FALSE), "")</f>
        <v/>
      </c>
      <c r="AA1786" s="159"/>
      <c r="AC1786" s="129" t="e">
        <f>VLOOKUP(Y1786,【参考】数式用!$A$3:$O$58,15,FALSE)</f>
        <v>#N/A</v>
      </c>
    </row>
    <row r="1787" spans="1:29" ht="33.950000000000003" customHeight="1">
      <c r="A1787" s="133"/>
      <c r="B1787" s="486">
        <f t="shared" si="27"/>
        <v>1743</v>
      </c>
      <c r="C1787" s="509"/>
      <c r="D1787" s="510"/>
      <c r="E1787" s="510"/>
      <c r="F1787" s="510"/>
      <c r="G1787" s="510"/>
      <c r="H1787" s="510"/>
      <c r="I1787" s="510"/>
      <c r="J1787" s="510"/>
      <c r="K1787" s="510"/>
      <c r="L1787" s="511"/>
      <c r="M1787" s="512"/>
      <c r="N1787" s="513"/>
      <c r="O1787" s="513"/>
      <c r="P1787" s="513"/>
      <c r="Q1787" s="514"/>
      <c r="R1787" s="515"/>
      <c r="S1787" s="515"/>
      <c r="T1787" s="515"/>
      <c r="U1787" s="515"/>
      <c r="V1787" s="515"/>
      <c r="W1787" s="418"/>
      <c r="X1787" s="419"/>
      <c r="Y1787" s="421"/>
      <c r="Z1787" s="158" t="str">
        <f>IFERROR(VLOOKUP(Y1787,【参考】数式用!$A$3:$B$58, 2, FALSE), "")</f>
        <v/>
      </c>
      <c r="AA1787" s="159"/>
      <c r="AC1787" s="129" t="e">
        <f>VLOOKUP(Y1787,【参考】数式用!$A$3:$O$58,15,FALSE)</f>
        <v>#N/A</v>
      </c>
    </row>
    <row r="1788" spans="1:29" ht="33.950000000000003" customHeight="1">
      <c r="A1788" s="133"/>
      <c r="B1788" s="486">
        <f t="shared" si="27"/>
        <v>1744</v>
      </c>
      <c r="C1788" s="509"/>
      <c r="D1788" s="510"/>
      <c r="E1788" s="510"/>
      <c r="F1788" s="510"/>
      <c r="G1788" s="510"/>
      <c r="H1788" s="510"/>
      <c r="I1788" s="510"/>
      <c r="J1788" s="510"/>
      <c r="K1788" s="510"/>
      <c r="L1788" s="511"/>
      <c r="M1788" s="512"/>
      <c r="N1788" s="513"/>
      <c r="O1788" s="513"/>
      <c r="P1788" s="513"/>
      <c r="Q1788" s="514"/>
      <c r="R1788" s="515"/>
      <c r="S1788" s="515"/>
      <c r="T1788" s="515"/>
      <c r="U1788" s="515"/>
      <c r="V1788" s="515"/>
      <c r="W1788" s="418"/>
      <c r="X1788" s="419"/>
      <c r="Y1788" s="421"/>
      <c r="Z1788" s="158" t="str">
        <f>IFERROR(VLOOKUP(Y1788,【参考】数式用!$A$3:$B$58, 2, FALSE), "")</f>
        <v/>
      </c>
      <c r="AA1788" s="159"/>
      <c r="AC1788" s="129" t="e">
        <f>VLOOKUP(Y1788,【参考】数式用!$A$3:$O$58,15,FALSE)</f>
        <v>#N/A</v>
      </c>
    </row>
    <row r="1789" spans="1:29" ht="33.950000000000003" customHeight="1">
      <c r="A1789" s="133"/>
      <c r="B1789" s="486">
        <f t="shared" si="27"/>
        <v>1745</v>
      </c>
      <c r="C1789" s="509"/>
      <c r="D1789" s="510"/>
      <c r="E1789" s="510"/>
      <c r="F1789" s="510"/>
      <c r="G1789" s="510"/>
      <c r="H1789" s="510"/>
      <c r="I1789" s="510"/>
      <c r="J1789" s="510"/>
      <c r="K1789" s="510"/>
      <c r="L1789" s="511"/>
      <c r="M1789" s="512"/>
      <c r="N1789" s="513"/>
      <c r="O1789" s="513"/>
      <c r="P1789" s="513"/>
      <c r="Q1789" s="514"/>
      <c r="R1789" s="515"/>
      <c r="S1789" s="515"/>
      <c r="T1789" s="515"/>
      <c r="U1789" s="515"/>
      <c r="V1789" s="515"/>
      <c r="W1789" s="418"/>
      <c r="X1789" s="419"/>
      <c r="Y1789" s="421"/>
      <c r="Z1789" s="158" t="str">
        <f>IFERROR(VLOOKUP(Y1789,【参考】数式用!$A$3:$B$58, 2, FALSE), "")</f>
        <v/>
      </c>
      <c r="AA1789" s="159"/>
      <c r="AC1789" s="129" t="e">
        <f>VLOOKUP(Y1789,【参考】数式用!$A$3:$O$58,15,FALSE)</f>
        <v>#N/A</v>
      </c>
    </row>
    <row r="1790" spans="1:29" ht="33.950000000000003" customHeight="1">
      <c r="A1790" s="133"/>
      <c r="B1790" s="486">
        <f t="shared" si="27"/>
        <v>1746</v>
      </c>
      <c r="C1790" s="509"/>
      <c r="D1790" s="510"/>
      <c r="E1790" s="510"/>
      <c r="F1790" s="510"/>
      <c r="G1790" s="510"/>
      <c r="H1790" s="510"/>
      <c r="I1790" s="510"/>
      <c r="J1790" s="510"/>
      <c r="K1790" s="510"/>
      <c r="L1790" s="511"/>
      <c r="M1790" s="512"/>
      <c r="N1790" s="513"/>
      <c r="O1790" s="513"/>
      <c r="P1790" s="513"/>
      <c r="Q1790" s="514"/>
      <c r="R1790" s="515"/>
      <c r="S1790" s="515"/>
      <c r="T1790" s="515"/>
      <c r="U1790" s="515"/>
      <c r="V1790" s="515"/>
      <c r="W1790" s="418"/>
      <c r="X1790" s="419"/>
      <c r="Y1790" s="421"/>
      <c r="Z1790" s="158" t="str">
        <f>IFERROR(VLOOKUP(Y1790,【参考】数式用!$A$3:$B$58, 2, FALSE), "")</f>
        <v/>
      </c>
      <c r="AA1790" s="159"/>
      <c r="AC1790" s="129" t="e">
        <f>VLOOKUP(Y1790,【参考】数式用!$A$3:$O$58,15,FALSE)</f>
        <v>#N/A</v>
      </c>
    </row>
    <row r="1791" spans="1:29" ht="33.950000000000003" customHeight="1">
      <c r="A1791" s="133"/>
      <c r="B1791" s="486">
        <f t="shared" si="27"/>
        <v>1747</v>
      </c>
      <c r="C1791" s="509"/>
      <c r="D1791" s="510"/>
      <c r="E1791" s="510"/>
      <c r="F1791" s="510"/>
      <c r="G1791" s="510"/>
      <c r="H1791" s="510"/>
      <c r="I1791" s="510"/>
      <c r="J1791" s="510"/>
      <c r="K1791" s="510"/>
      <c r="L1791" s="511"/>
      <c r="M1791" s="512"/>
      <c r="N1791" s="513"/>
      <c r="O1791" s="513"/>
      <c r="P1791" s="513"/>
      <c r="Q1791" s="514"/>
      <c r="R1791" s="515"/>
      <c r="S1791" s="515"/>
      <c r="T1791" s="515"/>
      <c r="U1791" s="515"/>
      <c r="V1791" s="515"/>
      <c r="W1791" s="418"/>
      <c r="X1791" s="419"/>
      <c r="Y1791" s="421"/>
      <c r="Z1791" s="158" t="str">
        <f>IFERROR(VLOOKUP(Y1791,【参考】数式用!$A$3:$B$58, 2, FALSE), "")</f>
        <v/>
      </c>
      <c r="AA1791" s="159"/>
      <c r="AC1791" s="129" t="e">
        <f>VLOOKUP(Y1791,【参考】数式用!$A$3:$O$58,15,FALSE)</f>
        <v>#N/A</v>
      </c>
    </row>
    <row r="1792" spans="1:29" ht="33.950000000000003" customHeight="1">
      <c r="A1792" s="133"/>
      <c r="B1792" s="486">
        <f t="shared" si="27"/>
        <v>1748</v>
      </c>
      <c r="C1792" s="509"/>
      <c r="D1792" s="510"/>
      <c r="E1792" s="510"/>
      <c r="F1792" s="510"/>
      <c r="G1792" s="510"/>
      <c r="H1792" s="510"/>
      <c r="I1792" s="510"/>
      <c r="J1792" s="510"/>
      <c r="K1792" s="510"/>
      <c r="L1792" s="511"/>
      <c r="M1792" s="512"/>
      <c r="N1792" s="513"/>
      <c r="O1792" s="513"/>
      <c r="P1792" s="513"/>
      <c r="Q1792" s="514"/>
      <c r="R1792" s="515"/>
      <c r="S1792" s="515"/>
      <c r="T1792" s="515"/>
      <c r="U1792" s="515"/>
      <c r="V1792" s="515"/>
      <c r="W1792" s="418"/>
      <c r="X1792" s="419"/>
      <c r="Y1792" s="421"/>
      <c r="Z1792" s="158" t="str">
        <f>IFERROR(VLOOKUP(Y1792,【参考】数式用!$A$3:$B$58, 2, FALSE), "")</f>
        <v/>
      </c>
      <c r="AA1792" s="159"/>
      <c r="AC1792" s="129" t="e">
        <f>VLOOKUP(Y1792,【参考】数式用!$A$3:$O$58,15,FALSE)</f>
        <v>#N/A</v>
      </c>
    </row>
    <row r="1793" spans="1:29" ht="33.950000000000003" customHeight="1">
      <c r="A1793" s="133"/>
      <c r="B1793" s="486">
        <f t="shared" si="27"/>
        <v>1749</v>
      </c>
      <c r="C1793" s="509"/>
      <c r="D1793" s="510"/>
      <c r="E1793" s="510"/>
      <c r="F1793" s="510"/>
      <c r="G1793" s="510"/>
      <c r="H1793" s="510"/>
      <c r="I1793" s="510"/>
      <c r="J1793" s="510"/>
      <c r="K1793" s="510"/>
      <c r="L1793" s="511"/>
      <c r="M1793" s="512"/>
      <c r="N1793" s="513"/>
      <c r="O1793" s="513"/>
      <c r="P1793" s="513"/>
      <c r="Q1793" s="514"/>
      <c r="R1793" s="515"/>
      <c r="S1793" s="515"/>
      <c r="T1793" s="515"/>
      <c r="U1793" s="515"/>
      <c r="V1793" s="515"/>
      <c r="W1793" s="418"/>
      <c r="X1793" s="419"/>
      <c r="Y1793" s="421"/>
      <c r="Z1793" s="158" t="str">
        <f>IFERROR(VLOOKUP(Y1793,【参考】数式用!$A$3:$B$58, 2, FALSE), "")</f>
        <v/>
      </c>
      <c r="AA1793" s="159"/>
      <c r="AC1793" s="129" t="e">
        <f>VLOOKUP(Y1793,【参考】数式用!$A$3:$O$58,15,FALSE)</f>
        <v>#N/A</v>
      </c>
    </row>
    <row r="1794" spans="1:29" ht="33.950000000000003" customHeight="1">
      <c r="A1794" s="133"/>
      <c r="B1794" s="486">
        <f t="shared" si="27"/>
        <v>1750</v>
      </c>
      <c r="C1794" s="509"/>
      <c r="D1794" s="510"/>
      <c r="E1794" s="510"/>
      <c r="F1794" s="510"/>
      <c r="G1794" s="510"/>
      <c r="H1794" s="510"/>
      <c r="I1794" s="510"/>
      <c r="J1794" s="510"/>
      <c r="K1794" s="510"/>
      <c r="L1794" s="511"/>
      <c r="M1794" s="512"/>
      <c r="N1794" s="513"/>
      <c r="O1794" s="513"/>
      <c r="P1794" s="513"/>
      <c r="Q1794" s="514"/>
      <c r="R1794" s="515"/>
      <c r="S1794" s="515"/>
      <c r="T1794" s="515"/>
      <c r="U1794" s="515"/>
      <c r="V1794" s="515"/>
      <c r="W1794" s="418"/>
      <c r="X1794" s="419"/>
      <c r="Y1794" s="421"/>
      <c r="Z1794" s="158" t="str">
        <f>IFERROR(VLOOKUP(Y1794,【参考】数式用!$A$3:$B$58, 2, FALSE), "")</f>
        <v/>
      </c>
      <c r="AA1794" s="159"/>
      <c r="AC1794" s="129" t="e">
        <f>VLOOKUP(Y1794,【参考】数式用!$A$3:$O$58,15,FALSE)</f>
        <v>#N/A</v>
      </c>
    </row>
    <row r="1795" spans="1:29" ht="33.950000000000003" customHeight="1">
      <c r="A1795" s="133"/>
      <c r="B1795" s="486">
        <f t="shared" si="27"/>
        <v>1751</v>
      </c>
      <c r="C1795" s="509"/>
      <c r="D1795" s="510"/>
      <c r="E1795" s="510"/>
      <c r="F1795" s="510"/>
      <c r="G1795" s="510"/>
      <c r="H1795" s="510"/>
      <c r="I1795" s="510"/>
      <c r="J1795" s="510"/>
      <c r="K1795" s="510"/>
      <c r="L1795" s="511"/>
      <c r="M1795" s="512"/>
      <c r="N1795" s="513"/>
      <c r="O1795" s="513"/>
      <c r="P1795" s="513"/>
      <c r="Q1795" s="514"/>
      <c r="R1795" s="515"/>
      <c r="S1795" s="515"/>
      <c r="T1795" s="515"/>
      <c r="U1795" s="515"/>
      <c r="V1795" s="515"/>
      <c r="W1795" s="418"/>
      <c r="X1795" s="419"/>
      <c r="Y1795" s="421"/>
      <c r="Z1795" s="158" t="str">
        <f>IFERROR(VLOOKUP(Y1795,【参考】数式用!$A$3:$B$58, 2, FALSE), "")</f>
        <v/>
      </c>
      <c r="AA1795" s="159"/>
      <c r="AC1795" s="129" t="e">
        <f>VLOOKUP(Y1795,【参考】数式用!$A$3:$O$58,15,FALSE)</f>
        <v>#N/A</v>
      </c>
    </row>
    <row r="1796" spans="1:29" ht="33.950000000000003" customHeight="1">
      <c r="A1796" s="133"/>
      <c r="B1796" s="486">
        <f t="shared" si="27"/>
        <v>1752</v>
      </c>
      <c r="C1796" s="509"/>
      <c r="D1796" s="510"/>
      <c r="E1796" s="510"/>
      <c r="F1796" s="510"/>
      <c r="G1796" s="510"/>
      <c r="H1796" s="510"/>
      <c r="I1796" s="510"/>
      <c r="J1796" s="510"/>
      <c r="K1796" s="510"/>
      <c r="L1796" s="511"/>
      <c r="M1796" s="512"/>
      <c r="N1796" s="513"/>
      <c r="O1796" s="513"/>
      <c r="P1796" s="513"/>
      <c r="Q1796" s="514"/>
      <c r="R1796" s="515"/>
      <c r="S1796" s="515"/>
      <c r="T1796" s="515"/>
      <c r="U1796" s="515"/>
      <c r="V1796" s="515"/>
      <c r="W1796" s="418"/>
      <c r="X1796" s="419"/>
      <c r="Y1796" s="421"/>
      <c r="Z1796" s="158" t="str">
        <f>IFERROR(VLOOKUP(Y1796,【参考】数式用!$A$3:$B$58, 2, FALSE), "")</f>
        <v/>
      </c>
      <c r="AA1796" s="159"/>
      <c r="AC1796" s="129" t="e">
        <f>VLOOKUP(Y1796,【参考】数式用!$A$3:$O$58,15,FALSE)</f>
        <v>#N/A</v>
      </c>
    </row>
    <row r="1797" spans="1:29" ht="33.950000000000003" customHeight="1">
      <c r="A1797" s="133"/>
      <c r="B1797" s="486">
        <f t="shared" si="27"/>
        <v>1753</v>
      </c>
      <c r="C1797" s="509"/>
      <c r="D1797" s="510"/>
      <c r="E1797" s="510"/>
      <c r="F1797" s="510"/>
      <c r="G1797" s="510"/>
      <c r="H1797" s="510"/>
      <c r="I1797" s="510"/>
      <c r="J1797" s="510"/>
      <c r="K1797" s="510"/>
      <c r="L1797" s="511"/>
      <c r="M1797" s="512"/>
      <c r="N1797" s="513"/>
      <c r="O1797" s="513"/>
      <c r="P1797" s="513"/>
      <c r="Q1797" s="514"/>
      <c r="R1797" s="515"/>
      <c r="S1797" s="515"/>
      <c r="T1797" s="515"/>
      <c r="U1797" s="515"/>
      <c r="V1797" s="515"/>
      <c r="W1797" s="418"/>
      <c r="X1797" s="419"/>
      <c r="Y1797" s="421"/>
      <c r="Z1797" s="158" t="str">
        <f>IFERROR(VLOOKUP(Y1797,【参考】数式用!$A$3:$B$58, 2, FALSE), "")</f>
        <v/>
      </c>
      <c r="AA1797" s="159"/>
      <c r="AC1797" s="129" t="e">
        <f>VLOOKUP(Y1797,【参考】数式用!$A$3:$O$58,15,FALSE)</f>
        <v>#N/A</v>
      </c>
    </row>
    <row r="1798" spans="1:29" ht="33.950000000000003" customHeight="1">
      <c r="A1798" s="133"/>
      <c r="B1798" s="486">
        <f t="shared" si="27"/>
        <v>1754</v>
      </c>
      <c r="C1798" s="509"/>
      <c r="D1798" s="510"/>
      <c r="E1798" s="510"/>
      <c r="F1798" s="510"/>
      <c r="G1798" s="510"/>
      <c r="H1798" s="510"/>
      <c r="I1798" s="510"/>
      <c r="J1798" s="510"/>
      <c r="K1798" s="510"/>
      <c r="L1798" s="511"/>
      <c r="M1798" s="512"/>
      <c r="N1798" s="513"/>
      <c r="O1798" s="513"/>
      <c r="P1798" s="513"/>
      <c r="Q1798" s="514"/>
      <c r="R1798" s="515"/>
      <c r="S1798" s="515"/>
      <c r="T1798" s="515"/>
      <c r="U1798" s="515"/>
      <c r="V1798" s="515"/>
      <c r="W1798" s="418"/>
      <c r="X1798" s="419"/>
      <c r="Y1798" s="421"/>
      <c r="Z1798" s="158" t="str">
        <f>IFERROR(VLOOKUP(Y1798,【参考】数式用!$A$3:$B$58, 2, FALSE), "")</f>
        <v/>
      </c>
      <c r="AA1798" s="159"/>
      <c r="AC1798" s="129" t="e">
        <f>VLOOKUP(Y1798,【参考】数式用!$A$3:$O$58,15,FALSE)</f>
        <v>#N/A</v>
      </c>
    </row>
    <row r="1799" spans="1:29" ht="33.950000000000003" customHeight="1">
      <c r="A1799" s="133"/>
      <c r="B1799" s="486">
        <f t="shared" si="27"/>
        <v>1755</v>
      </c>
      <c r="C1799" s="509"/>
      <c r="D1799" s="510"/>
      <c r="E1799" s="510"/>
      <c r="F1799" s="510"/>
      <c r="G1799" s="510"/>
      <c r="H1799" s="510"/>
      <c r="I1799" s="510"/>
      <c r="J1799" s="510"/>
      <c r="K1799" s="510"/>
      <c r="L1799" s="511"/>
      <c r="M1799" s="512"/>
      <c r="N1799" s="513"/>
      <c r="O1799" s="513"/>
      <c r="P1799" s="513"/>
      <c r="Q1799" s="514"/>
      <c r="R1799" s="515"/>
      <c r="S1799" s="515"/>
      <c r="T1799" s="515"/>
      <c r="U1799" s="515"/>
      <c r="V1799" s="515"/>
      <c r="W1799" s="418"/>
      <c r="X1799" s="419"/>
      <c r="Y1799" s="421"/>
      <c r="Z1799" s="158" t="str">
        <f>IFERROR(VLOOKUP(Y1799,【参考】数式用!$A$3:$B$58, 2, FALSE), "")</f>
        <v/>
      </c>
      <c r="AA1799" s="159"/>
      <c r="AC1799" s="129" t="e">
        <f>VLOOKUP(Y1799,【参考】数式用!$A$3:$O$58,15,FALSE)</f>
        <v>#N/A</v>
      </c>
    </row>
    <row r="1800" spans="1:29" ht="33.950000000000003" customHeight="1">
      <c r="A1800" s="133"/>
      <c r="B1800" s="486">
        <f t="shared" si="27"/>
        <v>1756</v>
      </c>
      <c r="C1800" s="509"/>
      <c r="D1800" s="510"/>
      <c r="E1800" s="510"/>
      <c r="F1800" s="510"/>
      <c r="G1800" s="510"/>
      <c r="H1800" s="510"/>
      <c r="I1800" s="510"/>
      <c r="J1800" s="510"/>
      <c r="K1800" s="510"/>
      <c r="L1800" s="511"/>
      <c r="M1800" s="512"/>
      <c r="N1800" s="513"/>
      <c r="O1800" s="513"/>
      <c r="P1800" s="513"/>
      <c r="Q1800" s="514"/>
      <c r="R1800" s="515"/>
      <c r="S1800" s="515"/>
      <c r="T1800" s="515"/>
      <c r="U1800" s="515"/>
      <c r="V1800" s="515"/>
      <c r="W1800" s="418"/>
      <c r="X1800" s="419"/>
      <c r="Y1800" s="421"/>
      <c r="Z1800" s="158" t="str">
        <f>IFERROR(VLOOKUP(Y1800,【参考】数式用!$A$3:$B$58, 2, FALSE), "")</f>
        <v/>
      </c>
      <c r="AA1800" s="159"/>
      <c r="AC1800" s="129" t="e">
        <f>VLOOKUP(Y1800,【参考】数式用!$A$3:$O$58,15,FALSE)</f>
        <v>#N/A</v>
      </c>
    </row>
    <row r="1801" spans="1:29" ht="33.950000000000003" customHeight="1">
      <c r="A1801" s="133"/>
      <c r="B1801" s="486">
        <f t="shared" si="27"/>
        <v>1757</v>
      </c>
      <c r="C1801" s="509"/>
      <c r="D1801" s="510"/>
      <c r="E1801" s="510"/>
      <c r="F1801" s="510"/>
      <c r="G1801" s="510"/>
      <c r="H1801" s="510"/>
      <c r="I1801" s="510"/>
      <c r="J1801" s="510"/>
      <c r="K1801" s="510"/>
      <c r="L1801" s="511"/>
      <c r="M1801" s="512"/>
      <c r="N1801" s="513"/>
      <c r="O1801" s="513"/>
      <c r="P1801" s="513"/>
      <c r="Q1801" s="514"/>
      <c r="R1801" s="515"/>
      <c r="S1801" s="515"/>
      <c r="T1801" s="515"/>
      <c r="U1801" s="515"/>
      <c r="V1801" s="515"/>
      <c r="W1801" s="418"/>
      <c r="X1801" s="419"/>
      <c r="Y1801" s="421"/>
      <c r="Z1801" s="158" t="str">
        <f>IFERROR(VLOOKUP(Y1801,【参考】数式用!$A$3:$B$58, 2, FALSE), "")</f>
        <v/>
      </c>
      <c r="AA1801" s="159"/>
      <c r="AC1801" s="129" t="e">
        <f>VLOOKUP(Y1801,【参考】数式用!$A$3:$O$58,15,FALSE)</f>
        <v>#N/A</v>
      </c>
    </row>
    <row r="1802" spans="1:29" ht="33.950000000000003" customHeight="1">
      <c r="A1802" s="133"/>
      <c r="B1802" s="486">
        <f t="shared" si="27"/>
        <v>1758</v>
      </c>
      <c r="C1802" s="509"/>
      <c r="D1802" s="510"/>
      <c r="E1802" s="510"/>
      <c r="F1802" s="510"/>
      <c r="G1802" s="510"/>
      <c r="H1802" s="510"/>
      <c r="I1802" s="510"/>
      <c r="J1802" s="510"/>
      <c r="K1802" s="510"/>
      <c r="L1802" s="511"/>
      <c r="M1802" s="512"/>
      <c r="N1802" s="513"/>
      <c r="O1802" s="513"/>
      <c r="P1802" s="513"/>
      <c r="Q1802" s="514"/>
      <c r="R1802" s="515"/>
      <c r="S1802" s="515"/>
      <c r="T1802" s="515"/>
      <c r="U1802" s="515"/>
      <c r="V1802" s="515"/>
      <c r="W1802" s="418"/>
      <c r="X1802" s="419"/>
      <c r="Y1802" s="421"/>
      <c r="Z1802" s="158" t="str">
        <f>IFERROR(VLOOKUP(Y1802,【参考】数式用!$A$3:$B$58, 2, FALSE), "")</f>
        <v/>
      </c>
      <c r="AA1802" s="159"/>
      <c r="AC1802" s="129" t="e">
        <f>VLOOKUP(Y1802,【参考】数式用!$A$3:$O$58,15,FALSE)</f>
        <v>#N/A</v>
      </c>
    </row>
    <row r="1803" spans="1:29" ht="33.950000000000003" customHeight="1">
      <c r="A1803" s="133"/>
      <c r="B1803" s="486">
        <f t="shared" si="27"/>
        <v>1759</v>
      </c>
      <c r="C1803" s="509"/>
      <c r="D1803" s="510"/>
      <c r="E1803" s="510"/>
      <c r="F1803" s="510"/>
      <c r="G1803" s="510"/>
      <c r="H1803" s="510"/>
      <c r="I1803" s="510"/>
      <c r="J1803" s="510"/>
      <c r="K1803" s="510"/>
      <c r="L1803" s="511"/>
      <c r="M1803" s="512"/>
      <c r="N1803" s="513"/>
      <c r="O1803" s="513"/>
      <c r="P1803" s="513"/>
      <c r="Q1803" s="514"/>
      <c r="R1803" s="515"/>
      <c r="S1803" s="515"/>
      <c r="T1803" s="515"/>
      <c r="U1803" s="515"/>
      <c r="V1803" s="515"/>
      <c r="W1803" s="418"/>
      <c r="X1803" s="419"/>
      <c r="Y1803" s="421"/>
      <c r="Z1803" s="158" t="str">
        <f>IFERROR(VLOOKUP(Y1803,【参考】数式用!$A$3:$B$58, 2, FALSE), "")</f>
        <v/>
      </c>
      <c r="AA1803" s="159"/>
      <c r="AC1803" s="129" t="e">
        <f>VLOOKUP(Y1803,【参考】数式用!$A$3:$O$58,15,FALSE)</f>
        <v>#N/A</v>
      </c>
    </row>
    <row r="1804" spans="1:29" ht="33.950000000000003" customHeight="1">
      <c r="A1804" s="133"/>
      <c r="B1804" s="486">
        <f t="shared" si="27"/>
        <v>1760</v>
      </c>
      <c r="C1804" s="509"/>
      <c r="D1804" s="510"/>
      <c r="E1804" s="510"/>
      <c r="F1804" s="510"/>
      <c r="G1804" s="510"/>
      <c r="H1804" s="510"/>
      <c r="I1804" s="510"/>
      <c r="J1804" s="510"/>
      <c r="K1804" s="510"/>
      <c r="L1804" s="511"/>
      <c r="M1804" s="512"/>
      <c r="N1804" s="513"/>
      <c r="O1804" s="513"/>
      <c r="P1804" s="513"/>
      <c r="Q1804" s="514"/>
      <c r="R1804" s="515"/>
      <c r="S1804" s="515"/>
      <c r="T1804" s="515"/>
      <c r="U1804" s="515"/>
      <c r="V1804" s="515"/>
      <c r="W1804" s="418"/>
      <c r="X1804" s="419"/>
      <c r="Y1804" s="421"/>
      <c r="Z1804" s="158" t="str">
        <f>IFERROR(VLOOKUP(Y1804,【参考】数式用!$A$3:$B$58, 2, FALSE), "")</f>
        <v/>
      </c>
      <c r="AA1804" s="159"/>
      <c r="AC1804" s="129" t="e">
        <f>VLOOKUP(Y1804,【参考】数式用!$A$3:$O$58,15,FALSE)</f>
        <v>#N/A</v>
      </c>
    </row>
    <row r="1805" spans="1:29" ht="33.950000000000003" customHeight="1">
      <c r="A1805" s="133"/>
      <c r="B1805" s="486">
        <f t="shared" si="27"/>
        <v>1761</v>
      </c>
      <c r="C1805" s="509"/>
      <c r="D1805" s="510"/>
      <c r="E1805" s="510"/>
      <c r="F1805" s="510"/>
      <c r="G1805" s="510"/>
      <c r="H1805" s="510"/>
      <c r="I1805" s="510"/>
      <c r="J1805" s="510"/>
      <c r="K1805" s="510"/>
      <c r="L1805" s="511"/>
      <c r="M1805" s="512"/>
      <c r="N1805" s="513"/>
      <c r="O1805" s="513"/>
      <c r="P1805" s="513"/>
      <c r="Q1805" s="514"/>
      <c r="R1805" s="515"/>
      <c r="S1805" s="515"/>
      <c r="T1805" s="515"/>
      <c r="U1805" s="515"/>
      <c r="V1805" s="515"/>
      <c r="W1805" s="418"/>
      <c r="X1805" s="419"/>
      <c r="Y1805" s="421"/>
      <c r="Z1805" s="158" t="str">
        <f>IFERROR(VLOOKUP(Y1805,【参考】数式用!$A$3:$B$58, 2, FALSE), "")</f>
        <v/>
      </c>
      <c r="AA1805" s="159"/>
      <c r="AC1805" s="129" t="e">
        <f>VLOOKUP(Y1805,【参考】数式用!$A$3:$O$58,15,FALSE)</f>
        <v>#N/A</v>
      </c>
    </row>
    <row r="1806" spans="1:29" ht="33.950000000000003" customHeight="1">
      <c r="A1806" s="133"/>
      <c r="B1806" s="486">
        <f t="shared" si="27"/>
        <v>1762</v>
      </c>
      <c r="C1806" s="509"/>
      <c r="D1806" s="510"/>
      <c r="E1806" s="510"/>
      <c r="F1806" s="510"/>
      <c r="G1806" s="510"/>
      <c r="H1806" s="510"/>
      <c r="I1806" s="510"/>
      <c r="J1806" s="510"/>
      <c r="K1806" s="510"/>
      <c r="L1806" s="511"/>
      <c r="M1806" s="512"/>
      <c r="N1806" s="513"/>
      <c r="O1806" s="513"/>
      <c r="P1806" s="513"/>
      <c r="Q1806" s="514"/>
      <c r="R1806" s="515"/>
      <c r="S1806" s="515"/>
      <c r="T1806" s="515"/>
      <c r="U1806" s="515"/>
      <c r="V1806" s="515"/>
      <c r="W1806" s="418"/>
      <c r="X1806" s="419"/>
      <c r="Y1806" s="421"/>
      <c r="Z1806" s="158" t="str">
        <f>IFERROR(VLOOKUP(Y1806,【参考】数式用!$A$3:$B$58, 2, FALSE), "")</f>
        <v/>
      </c>
      <c r="AA1806" s="159"/>
      <c r="AC1806" s="129" t="e">
        <f>VLOOKUP(Y1806,【参考】数式用!$A$3:$O$58,15,FALSE)</f>
        <v>#N/A</v>
      </c>
    </row>
    <row r="1807" spans="1:29" ht="33.950000000000003" customHeight="1">
      <c r="A1807" s="133"/>
      <c r="B1807" s="486">
        <f t="shared" si="27"/>
        <v>1763</v>
      </c>
      <c r="C1807" s="509"/>
      <c r="D1807" s="510"/>
      <c r="E1807" s="510"/>
      <c r="F1807" s="510"/>
      <c r="G1807" s="510"/>
      <c r="H1807" s="510"/>
      <c r="I1807" s="510"/>
      <c r="J1807" s="510"/>
      <c r="K1807" s="510"/>
      <c r="L1807" s="511"/>
      <c r="M1807" s="512"/>
      <c r="N1807" s="513"/>
      <c r="O1807" s="513"/>
      <c r="P1807" s="513"/>
      <c r="Q1807" s="514"/>
      <c r="R1807" s="515"/>
      <c r="S1807" s="515"/>
      <c r="T1807" s="515"/>
      <c r="U1807" s="515"/>
      <c r="V1807" s="515"/>
      <c r="W1807" s="418"/>
      <c r="X1807" s="419"/>
      <c r="Y1807" s="421"/>
      <c r="Z1807" s="158" t="str">
        <f>IFERROR(VLOOKUP(Y1807,【参考】数式用!$A$3:$B$58, 2, FALSE), "")</f>
        <v/>
      </c>
      <c r="AA1807" s="159"/>
      <c r="AC1807" s="129" t="e">
        <f>VLOOKUP(Y1807,【参考】数式用!$A$3:$O$58,15,FALSE)</f>
        <v>#N/A</v>
      </c>
    </row>
    <row r="1808" spans="1:29" ht="33.950000000000003" customHeight="1">
      <c r="A1808" s="133"/>
      <c r="B1808" s="486">
        <f t="shared" si="27"/>
        <v>1764</v>
      </c>
      <c r="C1808" s="509"/>
      <c r="D1808" s="510"/>
      <c r="E1808" s="510"/>
      <c r="F1808" s="510"/>
      <c r="G1808" s="510"/>
      <c r="H1808" s="510"/>
      <c r="I1808" s="510"/>
      <c r="J1808" s="510"/>
      <c r="K1808" s="510"/>
      <c r="L1808" s="511"/>
      <c r="M1808" s="512"/>
      <c r="N1808" s="513"/>
      <c r="O1808" s="513"/>
      <c r="P1808" s="513"/>
      <c r="Q1808" s="514"/>
      <c r="R1808" s="515"/>
      <c r="S1808" s="515"/>
      <c r="T1808" s="515"/>
      <c r="U1808" s="515"/>
      <c r="V1808" s="515"/>
      <c r="W1808" s="418"/>
      <c r="X1808" s="419"/>
      <c r="Y1808" s="421"/>
      <c r="Z1808" s="158" t="str">
        <f>IFERROR(VLOOKUP(Y1808,【参考】数式用!$A$3:$B$58, 2, FALSE), "")</f>
        <v/>
      </c>
      <c r="AA1808" s="159"/>
      <c r="AC1808" s="129" t="e">
        <f>VLOOKUP(Y1808,【参考】数式用!$A$3:$O$58,15,FALSE)</f>
        <v>#N/A</v>
      </c>
    </row>
    <row r="1809" spans="1:29" ht="33.950000000000003" customHeight="1">
      <c r="A1809" s="133"/>
      <c r="B1809" s="486">
        <f t="shared" si="27"/>
        <v>1765</v>
      </c>
      <c r="C1809" s="509"/>
      <c r="D1809" s="510"/>
      <c r="E1809" s="510"/>
      <c r="F1809" s="510"/>
      <c r="G1809" s="510"/>
      <c r="H1809" s="510"/>
      <c r="I1809" s="510"/>
      <c r="J1809" s="510"/>
      <c r="K1809" s="510"/>
      <c r="L1809" s="511"/>
      <c r="M1809" s="512"/>
      <c r="N1809" s="513"/>
      <c r="O1809" s="513"/>
      <c r="P1809" s="513"/>
      <c r="Q1809" s="514"/>
      <c r="R1809" s="515"/>
      <c r="S1809" s="515"/>
      <c r="T1809" s="515"/>
      <c r="U1809" s="515"/>
      <c r="V1809" s="515"/>
      <c r="W1809" s="418"/>
      <c r="X1809" s="419"/>
      <c r="Y1809" s="421"/>
      <c r="Z1809" s="158" t="str">
        <f>IFERROR(VLOOKUP(Y1809,【参考】数式用!$A$3:$B$58, 2, FALSE), "")</f>
        <v/>
      </c>
      <c r="AA1809" s="159"/>
      <c r="AC1809" s="129" t="e">
        <f>VLOOKUP(Y1809,【参考】数式用!$A$3:$O$58,15,FALSE)</f>
        <v>#N/A</v>
      </c>
    </row>
    <row r="1810" spans="1:29" ht="33.950000000000003" customHeight="1">
      <c r="A1810" s="133"/>
      <c r="B1810" s="486">
        <f t="shared" si="27"/>
        <v>1766</v>
      </c>
      <c r="C1810" s="509"/>
      <c r="D1810" s="510"/>
      <c r="E1810" s="510"/>
      <c r="F1810" s="510"/>
      <c r="G1810" s="510"/>
      <c r="H1810" s="510"/>
      <c r="I1810" s="510"/>
      <c r="J1810" s="510"/>
      <c r="K1810" s="510"/>
      <c r="L1810" s="511"/>
      <c r="M1810" s="512"/>
      <c r="N1810" s="513"/>
      <c r="O1810" s="513"/>
      <c r="P1810" s="513"/>
      <c r="Q1810" s="514"/>
      <c r="R1810" s="515"/>
      <c r="S1810" s="515"/>
      <c r="T1810" s="515"/>
      <c r="U1810" s="515"/>
      <c r="V1810" s="515"/>
      <c r="W1810" s="418"/>
      <c r="X1810" s="419"/>
      <c r="Y1810" s="421"/>
      <c r="Z1810" s="158" t="str">
        <f>IFERROR(VLOOKUP(Y1810,【参考】数式用!$A$3:$B$58, 2, FALSE), "")</f>
        <v/>
      </c>
      <c r="AA1810" s="159"/>
      <c r="AC1810" s="129" t="e">
        <f>VLOOKUP(Y1810,【参考】数式用!$A$3:$O$58,15,FALSE)</f>
        <v>#N/A</v>
      </c>
    </row>
    <row r="1811" spans="1:29" ht="33.950000000000003" customHeight="1">
      <c r="A1811" s="133"/>
      <c r="B1811" s="486">
        <f t="shared" si="27"/>
        <v>1767</v>
      </c>
      <c r="C1811" s="509"/>
      <c r="D1811" s="510"/>
      <c r="E1811" s="510"/>
      <c r="F1811" s="510"/>
      <c r="G1811" s="510"/>
      <c r="H1811" s="510"/>
      <c r="I1811" s="510"/>
      <c r="J1811" s="510"/>
      <c r="K1811" s="510"/>
      <c r="L1811" s="511"/>
      <c r="M1811" s="512"/>
      <c r="N1811" s="513"/>
      <c r="O1811" s="513"/>
      <c r="P1811" s="513"/>
      <c r="Q1811" s="514"/>
      <c r="R1811" s="515"/>
      <c r="S1811" s="515"/>
      <c r="T1811" s="515"/>
      <c r="U1811" s="515"/>
      <c r="V1811" s="515"/>
      <c r="W1811" s="418"/>
      <c r="X1811" s="419"/>
      <c r="Y1811" s="421"/>
      <c r="Z1811" s="158" t="str">
        <f>IFERROR(VLOOKUP(Y1811,【参考】数式用!$A$3:$B$58, 2, FALSE), "")</f>
        <v/>
      </c>
      <c r="AA1811" s="159"/>
      <c r="AC1811" s="129" t="e">
        <f>VLOOKUP(Y1811,【参考】数式用!$A$3:$O$58,15,FALSE)</f>
        <v>#N/A</v>
      </c>
    </row>
    <row r="1812" spans="1:29" ht="33.950000000000003" customHeight="1">
      <c r="A1812" s="133"/>
      <c r="B1812" s="486">
        <f t="shared" si="27"/>
        <v>1768</v>
      </c>
      <c r="C1812" s="509"/>
      <c r="D1812" s="510"/>
      <c r="E1812" s="510"/>
      <c r="F1812" s="510"/>
      <c r="G1812" s="510"/>
      <c r="H1812" s="510"/>
      <c r="I1812" s="510"/>
      <c r="J1812" s="510"/>
      <c r="K1812" s="510"/>
      <c r="L1812" s="511"/>
      <c r="M1812" s="512"/>
      <c r="N1812" s="513"/>
      <c r="O1812" s="513"/>
      <c r="P1812" s="513"/>
      <c r="Q1812" s="514"/>
      <c r="R1812" s="515"/>
      <c r="S1812" s="515"/>
      <c r="T1812" s="515"/>
      <c r="U1812" s="515"/>
      <c r="V1812" s="515"/>
      <c r="W1812" s="418"/>
      <c r="X1812" s="419"/>
      <c r="Y1812" s="421"/>
      <c r="Z1812" s="158" t="str">
        <f>IFERROR(VLOOKUP(Y1812,【参考】数式用!$A$3:$B$58, 2, FALSE), "")</f>
        <v/>
      </c>
      <c r="AA1812" s="159"/>
      <c r="AC1812" s="129" t="e">
        <f>VLOOKUP(Y1812,【参考】数式用!$A$3:$O$58,15,FALSE)</f>
        <v>#N/A</v>
      </c>
    </row>
    <row r="1813" spans="1:29" ht="33.950000000000003" customHeight="1">
      <c r="A1813" s="133"/>
      <c r="B1813" s="486">
        <f t="shared" si="27"/>
        <v>1769</v>
      </c>
      <c r="C1813" s="509"/>
      <c r="D1813" s="510"/>
      <c r="E1813" s="510"/>
      <c r="F1813" s="510"/>
      <c r="G1813" s="510"/>
      <c r="H1813" s="510"/>
      <c r="I1813" s="510"/>
      <c r="J1813" s="510"/>
      <c r="K1813" s="510"/>
      <c r="L1813" s="511"/>
      <c r="M1813" s="512"/>
      <c r="N1813" s="513"/>
      <c r="O1813" s="513"/>
      <c r="P1813" s="513"/>
      <c r="Q1813" s="514"/>
      <c r="R1813" s="515"/>
      <c r="S1813" s="515"/>
      <c r="T1813" s="515"/>
      <c r="U1813" s="515"/>
      <c r="V1813" s="515"/>
      <c r="W1813" s="418"/>
      <c r="X1813" s="419"/>
      <c r="Y1813" s="421"/>
      <c r="Z1813" s="158" t="str">
        <f>IFERROR(VLOOKUP(Y1813,【参考】数式用!$A$3:$B$58, 2, FALSE), "")</f>
        <v/>
      </c>
      <c r="AA1813" s="159"/>
      <c r="AC1813" s="129" t="e">
        <f>VLOOKUP(Y1813,【参考】数式用!$A$3:$O$58,15,FALSE)</f>
        <v>#N/A</v>
      </c>
    </row>
    <row r="1814" spans="1:29" ht="33.950000000000003" customHeight="1">
      <c r="A1814" s="133"/>
      <c r="B1814" s="486">
        <f t="shared" si="27"/>
        <v>1770</v>
      </c>
      <c r="C1814" s="509"/>
      <c r="D1814" s="510"/>
      <c r="E1814" s="510"/>
      <c r="F1814" s="510"/>
      <c r="G1814" s="510"/>
      <c r="H1814" s="510"/>
      <c r="I1814" s="510"/>
      <c r="J1814" s="510"/>
      <c r="K1814" s="510"/>
      <c r="L1814" s="511"/>
      <c r="M1814" s="512"/>
      <c r="N1814" s="513"/>
      <c r="O1814" s="513"/>
      <c r="P1814" s="513"/>
      <c r="Q1814" s="514"/>
      <c r="R1814" s="515"/>
      <c r="S1814" s="515"/>
      <c r="T1814" s="515"/>
      <c r="U1814" s="515"/>
      <c r="V1814" s="515"/>
      <c r="W1814" s="418"/>
      <c r="X1814" s="419"/>
      <c r="Y1814" s="421"/>
      <c r="Z1814" s="158" t="str">
        <f>IFERROR(VLOOKUP(Y1814,【参考】数式用!$A$3:$B$58, 2, FALSE), "")</f>
        <v/>
      </c>
      <c r="AA1814" s="159"/>
      <c r="AC1814" s="129" t="e">
        <f>VLOOKUP(Y1814,【参考】数式用!$A$3:$O$58,15,FALSE)</f>
        <v>#N/A</v>
      </c>
    </row>
    <row r="1815" spans="1:29" ht="33.950000000000003" customHeight="1">
      <c r="A1815" s="133"/>
      <c r="B1815" s="486">
        <f t="shared" si="27"/>
        <v>1771</v>
      </c>
      <c r="C1815" s="509"/>
      <c r="D1815" s="510"/>
      <c r="E1815" s="510"/>
      <c r="F1815" s="510"/>
      <c r="G1815" s="510"/>
      <c r="H1815" s="510"/>
      <c r="I1815" s="510"/>
      <c r="J1815" s="510"/>
      <c r="K1815" s="510"/>
      <c r="L1815" s="511"/>
      <c r="M1815" s="512"/>
      <c r="N1815" s="513"/>
      <c r="O1815" s="513"/>
      <c r="P1815" s="513"/>
      <c r="Q1815" s="514"/>
      <c r="R1815" s="515"/>
      <c r="S1815" s="515"/>
      <c r="T1815" s="515"/>
      <c r="U1815" s="515"/>
      <c r="V1815" s="515"/>
      <c r="W1815" s="418"/>
      <c r="X1815" s="419"/>
      <c r="Y1815" s="421"/>
      <c r="Z1815" s="158" t="str">
        <f>IFERROR(VLOOKUP(Y1815,【参考】数式用!$A$3:$B$58, 2, FALSE), "")</f>
        <v/>
      </c>
      <c r="AA1815" s="159"/>
      <c r="AC1815" s="129" t="e">
        <f>VLOOKUP(Y1815,【参考】数式用!$A$3:$O$58,15,FALSE)</f>
        <v>#N/A</v>
      </c>
    </row>
    <row r="1816" spans="1:29" ht="33.950000000000003" customHeight="1">
      <c r="A1816" s="133"/>
      <c r="B1816" s="486">
        <f t="shared" si="27"/>
        <v>1772</v>
      </c>
      <c r="C1816" s="509"/>
      <c r="D1816" s="510"/>
      <c r="E1816" s="510"/>
      <c r="F1816" s="510"/>
      <c r="G1816" s="510"/>
      <c r="H1816" s="510"/>
      <c r="I1816" s="510"/>
      <c r="J1816" s="510"/>
      <c r="K1816" s="510"/>
      <c r="L1816" s="511"/>
      <c r="M1816" s="512"/>
      <c r="N1816" s="513"/>
      <c r="O1816" s="513"/>
      <c r="P1816" s="513"/>
      <c r="Q1816" s="514"/>
      <c r="R1816" s="515"/>
      <c r="S1816" s="515"/>
      <c r="T1816" s="515"/>
      <c r="U1816" s="515"/>
      <c r="V1816" s="515"/>
      <c r="W1816" s="418"/>
      <c r="X1816" s="419"/>
      <c r="Y1816" s="421"/>
      <c r="Z1816" s="158" t="str">
        <f>IFERROR(VLOOKUP(Y1816,【参考】数式用!$A$3:$B$58, 2, FALSE), "")</f>
        <v/>
      </c>
      <c r="AA1816" s="159"/>
      <c r="AC1816" s="129" t="e">
        <f>VLOOKUP(Y1816,【参考】数式用!$A$3:$O$58,15,FALSE)</f>
        <v>#N/A</v>
      </c>
    </row>
    <row r="1817" spans="1:29" ht="33.950000000000003" customHeight="1">
      <c r="A1817" s="133"/>
      <c r="B1817" s="486">
        <f t="shared" si="27"/>
        <v>1773</v>
      </c>
      <c r="C1817" s="509"/>
      <c r="D1817" s="510"/>
      <c r="E1817" s="510"/>
      <c r="F1817" s="510"/>
      <c r="G1817" s="510"/>
      <c r="H1817" s="510"/>
      <c r="I1817" s="510"/>
      <c r="J1817" s="510"/>
      <c r="K1817" s="510"/>
      <c r="L1817" s="511"/>
      <c r="M1817" s="512"/>
      <c r="N1817" s="513"/>
      <c r="O1817" s="513"/>
      <c r="P1817" s="513"/>
      <c r="Q1817" s="514"/>
      <c r="R1817" s="515"/>
      <c r="S1817" s="515"/>
      <c r="T1817" s="515"/>
      <c r="U1817" s="515"/>
      <c r="V1817" s="515"/>
      <c r="W1817" s="418"/>
      <c r="X1817" s="419"/>
      <c r="Y1817" s="421"/>
      <c r="Z1817" s="158" t="str">
        <f>IFERROR(VLOOKUP(Y1817,【参考】数式用!$A$3:$B$58, 2, FALSE), "")</f>
        <v/>
      </c>
      <c r="AA1817" s="159"/>
      <c r="AC1817" s="129" t="e">
        <f>VLOOKUP(Y1817,【参考】数式用!$A$3:$O$58,15,FALSE)</f>
        <v>#N/A</v>
      </c>
    </row>
    <row r="1818" spans="1:29" ht="33.950000000000003" customHeight="1">
      <c r="A1818" s="133"/>
      <c r="B1818" s="486">
        <f t="shared" si="27"/>
        <v>1774</v>
      </c>
      <c r="C1818" s="509"/>
      <c r="D1818" s="510"/>
      <c r="E1818" s="510"/>
      <c r="F1818" s="510"/>
      <c r="G1818" s="510"/>
      <c r="H1818" s="510"/>
      <c r="I1818" s="510"/>
      <c r="J1818" s="510"/>
      <c r="K1818" s="510"/>
      <c r="L1818" s="511"/>
      <c r="M1818" s="512"/>
      <c r="N1818" s="513"/>
      <c r="O1818" s="513"/>
      <c r="P1818" s="513"/>
      <c r="Q1818" s="514"/>
      <c r="R1818" s="515"/>
      <c r="S1818" s="515"/>
      <c r="T1818" s="515"/>
      <c r="U1818" s="515"/>
      <c r="V1818" s="515"/>
      <c r="W1818" s="418"/>
      <c r="X1818" s="419"/>
      <c r="Y1818" s="421"/>
      <c r="Z1818" s="158" t="str">
        <f>IFERROR(VLOOKUP(Y1818,【参考】数式用!$A$3:$B$58, 2, FALSE), "")</f>
        <v/>
      </c>
      <c r="AA1818" s="159"/>
      <c r="AC1818" s="129" t="e">
        <f>VLOOKUP(Y1818,【参考】数式用!$A$3:$O$58,15,FALSE)</f>
        <v>#N/A</v>
      </c>
    </row>
    <row r="1819" spans="1:29" ht="33.950000000000003" customHeight="1">
      <c r="A1819" s="133"/>
      <c r="B1819" s="486">
        <f t="shared" si="27"/>
        <v>1775</v>
      </c>
      <c r="C1819" s="509"/>
      <c r="D1819" s="510"/>
      <c r="E1819" s="510"/>
      <c r="F1819" s="510"/>
      <c r="G1819" s="510"/>
      <c r="H1819" s="510"/>
      <c r="I1819" s="510"/>
      <c r="J1819" s="510"/>
      <c r="K1819" s="510"/>
      <c r="L1819" s="511"/>
      <c r="M1819" s="512"/>
      <c r="N1819" s="513"/>
      <c r="O1819" s="513"/>
      <c r="P1819" s="513"/>
      <c r="Q1819" s="514"/>
      <c r="R1819" s="515"/>
      <c r="S1819" s="515"/>
      <c r="T1819" s="515"/>
      <c r="U1819" s="515"/>
      <c r="V1819" s="515"/>
      <c r="W1819" s="418"/>
      <c r="X1819" s="419"/>
      <c r="Y1819" s="421"/>
      <c r="Z1819" s="158" t="str">
        <f>IFERROR(VLOOKUP(Y1819,【参考】数式用!$A$3:$B$58, 2, FALSE), "")</f>
        <v/>
      </c>
      <c r="AA1819" s="159"/>
      <c r="AC1819" s="129" t="e">
        <f>VLOOKUP(Y1819,【参考】数式用!$A$3:$O$58,15,FALSE)</f>
        <v>#N/A</v>
      </c>
    </row>
    <row r="1820" spans="1:29" ht="33.950000000000003" customHeight="1">
      <c r="A1820" s="133"/>
      <c r="B1820" s="486">
        <f t="shared" si="27"/>
        <v>1776</v>
      </c>
      <c r="C1820" s="509"/>
      <c r="D1820" s="510"/>
      <c r="E1820" s="510"/>
      <c r="F1820" s="510"/>
      <c r="G1820" s="510"/>
      <c r="H1820" s="510"/>
      <c r="I1820" s="510"/>
      <c r="J1820" s="510"/>
      <c r="K1820" s="510"/>
      <c r="L1820" s="511"/>
      <c r="M1820" s="512"/>
      <c r="N1820" s="513"/>
      <c r="O1820" s="513"/>
      <c r="P1820" s="513"/>
      <c r="Q1820" s="514"/>
      <c r="R1820" s="515"/>
      <c r="S1820" s="515"/>
      <c r="T1820" s="515"/>
      <c r="U1820" s="515"/>
      <c r="V1820" s="515"/>
      <c r="W1820" s="418"/>
      <c r="X1820" s="419"/>
      <c r="Y1820" s="421"/>
      <c r="Z1820" s="158" t="str">
        <f>IFERROR(VLOOKUP(Y1820,【参考】数式用!$A$3:$B$58, 2, FALSE), "")</f>
        <v/>
      </c>
      <c r="AA1820" s="159"/>
      <c r="AC1820" s="129" t="e">
        <f>VLOOKUP(Y1820,【参考】数式用!$A$3:$O$58,15,FALSE)</f>
        <v>#N/A</v>
      </c>
    </row>
    <row r="1821" spans="1:29" ht="33.950000000000003" customHeight="1">
      <c r="A1821" s="133"/>
      <c r="B1821" s="486">
        <f t="shared" si="27"/>
        <v>1777</v>
      </c>
      <c r="C1821" s="509"/>
      <c r="D1821" s="510"/>
      <c r="E1821" s="510"/>
      <c r="F1821" s="510"/>
      <c r="G1821" s="510"/>
      <c r="H1821" s="510"/>
      <c r="I1821" s="510"/>
      <c r="J1821" s="510"/>
      <c r="K1821" s="510"/>
      <c r="L1821" s="511"/>
      <c r="M1821" s="512"/>
      <c r="N1821" s="513"/>
      <c r="O1821" s="513"/>
      <c r="P1821" s="513"/>
      <c r="Q1821" s="514"/>
      <c r="R1821" s="515"/>
      <c r="S1821" s="515"/>
      <c r="T1821" s="515"/>
      <c r="U1821" s="515"/>
      <c r="V1821" s="515"/>
      <c r="W1821" s="418"/>
      <c r="X1821" s="419"/>
      <c r="Y1821" s="421"/>
      <c r="Z1821" s="158" t="str">
        <f>IFERROR(VLOOKUP(Y1821,【参考】数式用!$A$3:$B$58, 2, FALSE), "")</f>
        <v/>
      </c>
      <c r="AA1821" s="159"/>
      <c r="AC1821" s="129" t="e">
        <f>VLOOKUP(Y1821,【参考】数式用!$A$3:$O$58,15,FALSE)</f>
        <v>#N/A</v>
      </c>
    </row>
    <row r="1822" spans="1:29" ht="33.950000000000003" customHeight="1">
      <c r="A1822" s="133"/>
      <c r="B1822" s="486">
        <f t="shared" si="27"/>
        <v>1778</v>
      </c>
      <c r="C1822" s="509"/>
      <c r="D1822" s="510"/>
      <c r="E1822" s="510"/>
      <c r="F1822" s="510"/>
      <c r="G1822" s="510"/>
      <c r="H1822" s="510"/>
      <c r="I1822" s="510"/>
      <c r="J1822" s="510"/>
      <c r="K1822" s="510"/>
      <c r="L1822" s="511"/>
      <c r="M1822" s="512"/>
      <c r="N1822" s="513"/>
      <c r="O1822" s="513"/>
      <c r="P1822" s="513"/>
      <c r="Q1822" s="514"/>
      <c r="R1822" s="515"/>
      <c r="S1822" s="515"/>
      <c r="T1822" s="515"/>
      <c r="U1822" s="515"/>
      <c r="V1822" s="515"/>
      <c r="W1822" s="418"/>
      <c r="X1822" s="419"/>
      <c r="Y1822" s="421"/>
      <c r="Z1822" s="158" t="str">
        <f>IFERROR(VLOOKUP(Y1822,【参考】数式用!$A$3:$B$58, 2, FALSE), "")</f>
        <v/>
      </c>
      <c r="AA1822" s="159"/>
      <c r="AC1822" s="129" t="e">
        <f>VLOOKUP(Y1822,【参考】数式用!$A$3:$O$58,15,FALSE)</f>
        <v>#N/A</v>
      </c>
    </row>
    <row r="1823" spans="1:29" ht="33.950000000000003" customHeight="1">
      <c r="A1823" s="133"/>
      <c r="B1823" s="486">
        <f t="shared" si="27"/>
        <v>1779</v>
      </c>
      <c r="C1823" s="509"/>
      <c r="D1823" s="510"/>
      <c r="E1823" s="510"/>
      <c r="F1823" s="510"/>
      <c r="G1823" s="510"/>
      <c r="H1823" s="510"/>
      <c r="I1823" s="510"/>
      <c r="J1823" s="510"/>
      <c r="K1823" s="510"/>
      <c r="L1823" s="511"/>
      <c r="M1823" s="512"/>
      <c r="N1823" s="513"/>
      <c r="O1823" s="513"/>
      <c r="P1823" s="513"/>
      <c r="Q1823" s="514"/>
      <c r="R1823" s="515"/>
      <c r="S1823" s="515"/>
      <c r="T1823" s="515"/>
      <c r="U1823" s="515"/>
      <c r="V1823" s="515"/>
      <c r="W1823" s="418"/>
      <c r="X1823" s="419"/>
      <c r="Y1823" s="421"/>
      <c r="Z1823" s="158" t="str">
        <f>IFERROR(VLOOKUP(Y1823,【参考】数式用!$A$3:$B$58, 2, FALSE), "")</f>
        <v/>
      </c>
      <c r="AA1823" s="159"/>
      <c r="AC1823" s="129" t="e">
        <f>VLOOKUP(Y1823,【参考】数式用!$A$3:$O$58,15,FALSE)</f>
        <v>#N/A</v>
      </c>
    </row>
    <row r="1824" spans="1:29" ht="33.950000000000003" customHeight="1">
      <c r="A1824" s="133"/>
      <c r="B1824" s="486">
        <f t="shared" si="27"/>
        <v>1780</v>
      </c>
      <c r="C1824" s="509"/>
      <c r="D1824" s="510"/>
      <c r="E1824" s="510"/>
      <c r="F1824" s="510"/>
      <c r="G1824" s="510"/>
      <c r="H1824" s="510"/>
      <c r="I1824" s="510"/>
      <c r="J1824" s="510"/>
      <c r="K1824" s="510"/>
      <c r="L1824" s="511"/>
      <c r="M1824" s="512"/>
      <c r="N1824" s="513"/>
      <c r="O1824" s="513"/>
      <c r="P1824" s="513"/>
      <c r="Q1824" s="514"/>
      <c r="R1824" s="515"/>
      <c r="S1824" s="515"/>
      <c r="T1824" s="515"/>
      <c r="U1824" s="515"/>
      <c r="V1824" s="515"/>
      <c r="W1824" s="418"/>
      <c r="X1824" s="419"/>
      <c r="Y1824" s="421"/>
      <c r="Z1824" s="158" t="str">
        <f>IFERROR(VLOOKUP(Y1824,【参考】数式用!$A$3:$B$58, 2, FALSE), "")</f>
        <v/>
      </c>
      <c r="AA1824" s="159"/>
      <c r="AC1824" s="129" t="e">
        <f>VLOOKUP(Y1824,【参考】数式用!$A$3:$O$58,15,FALSE)</f>
        <v>#N/A</v>
      </c>
    </row>
    <row r="1825" spans="1:29" ht="33.950000000000003" customHeight="1">
      <c r="A1825" s="133"/>
      <c r="B1825" s="486">
        <f t="shared" si="27"/>
        <v>1781</v>
      </c>
      <c r="C1825" s="509"/>
      <c r="D1825" s="510"/>
      <c r="E1825" s="510"/>
      <c r="F1825" s="510"/>
      <c r="G1825" s="510"/>
      <c r="H1825" s="510"/>
      <c r="I1825" s="510"/>
      <c r="J1825" s="510"/>
      <c r="K1825" s="510"/>
      <c r="L1825" s="511"/>
      <c r="M1825" s="512"/>
      <c r="N1825" s="513"/>
      <c r="O1825" s="513"/>
      <c r="P1825" s="513"/>
      <c r="Q1825" s="514"/>
      <c r="R1825" s="515"/>
      <c r="S1825" s="515"/>
      <c r="T1825" s="515"/>
      <c r="U1825" s="515"/>
      <c r="V1825" s="515"/>
      <c r="W1825" s="418"/>
      <c r="X1825" s="419"/>
      <c r="Y1825" s="421"/>
      <c r="Z1825" s="158" t="str">
        <f>IFERROR(VLOOKUP(Y1825,【参考】数式用!$A$3:$B$58, 2, FALSE), "")</f>
        <v/>
      </c>
      <c r="AA1825" s="159"/>
      <c r="AC1825" s="129" t="e">
        <f>VLOOKUP(Y1825,【参考】数式用!$A$3:$O$58,15,FALSE)</f>
        <v>#N/A</v>
      </c>
    </row>
    <row r="1826" spans="1:29" ht="33.950000000000003" customHeight="1">
      <c r="A1826" s="133"/>
      <c r="B1826" s="486">
        <f t="shared" si="27"/>
        <v>1782</v>
      </c>
      <c r="C1826" s="509"/>
      <c r="D1826" s="510"/>
      <c r="E1826" s="510"/>
      <c r="F1826" s="510"/>
      <c r="G1826" s="510"/>
      <c r="H1826" s="510"/>
      <c r="I1826" s="510"/>
      <c r="J1826" s="510"/>
      <c r="K1826" s="510"/>
      <c r="L1826" s="511"/>
      <c r="M1826" s="512"/>
      <c r="N1826" s="513"/>
      <c r="O1826" s="513"/>
      <c r="P1826" s="513"/>
      <c r="Q1826" s="514"/>
      <c r="R1826" s="515"/>
      <c r="S1826" s="515"/>
      <c r="T1826" s="515"/>
      <c r="U1826" s="515"/>
      <c r="V1826" s="515"/>
      <c r="W1826" s="418"/>
      <c r="X1826" s="419"/>
      <c r="Y1826" s="421"/>
      <c r="Z1826" s="158" t="str">
        <f>IFERROR(VLOOKUP(Y1826,【参考】数式用!$A$3:$B$58, 2, FALSE), "")</f>
        <v/>
      </c>
      <c r="AA1826" s="159"/>
      <c r="AC1826" s="129" t="e">
        <f>VLOOKUP(Y1826,【参考】数式用!$A$3:$O$58,15,FALSE)</f>
        <v>#N/A</v>
      </c>
    </row>
    <row r="1827" spans="1:29" ht="33.950000000000003" customHeight="1">
      <c r="A1827" s="133"/>
      <c r="B1827" s="486">
        <f t="shared" si="27"/>
        <v>1783</v>
      </c>
      <c r="C1827" s="509"/>
      <c r="D1827" s="510"/>
      <c r="E1827" s="510"/>
      <c r="F1827" s="510"/>
      <c r="G1827" s="510"/>
      <c r="H1827" s="510"/>
      <c r="I1827" s="510"/>
      <c r="J1827" s="510"/>
      <c r="K1827" s="510"/>
      <c r="L1827" s="511"/>
      <c r="M1827" s="512"/>
      <c r="N1827" s="513"/>
      <c r="O1827" s="513"/>
      <c r="P1827" s="513"/>
      <c r="Q1827" s="514"/>
      <c r="R1827" s="515"/>
      <c r="S1827" s="515"/>
      <c r="T1827" s="515"/>
      <c r="U1827" s="515"/>
      <c r="V1827" s="515"/>
      <c r="W1827" s="418"/>
      <c r="X1827" s="419"/>
      <c r="Y1827" s="421"/>
      <c r="Z1827" s="158" t="str">
        <f>IFERROR(VLOOKUP(Y1827,【参考】数式用!$A$3:$B$58, 2, FALSE), "")</f>
        <v/>
      </c>
      <c r="AA1827" s="159"/>
      <c r="AC1827" s="129" t="e">
        <f>VLOOKUP(Y1827,【参考】数式用!$A$3:$O$58,15,FALSE)</f>
        <v>#N/A</v>
      </c>
    </row>
    <row r="1828" spans="1:29" ht="33.950000000000003" customHeight="1">
      <c r="A1828" s="133"/>
      <c r="B1828" s="486">
        <f t="shared" si="27"/>
        <v>1784</v>
      </c>
      <c r="C1828" s="509"/>
      <c r="D1828" s="510"/>
      <c r="E1828" s="510"/>
      <c r="F1828" s="510"/>
      <c r="G1828" s="510"/>
      <c r="H1828" s="510"/>
      <c r="I1828" s="510"/>
      <c r="J1828" s="510"/>
      <c r="K1828" s="510"/>
      <c r="L1828" s="511"/>
      <c r="M1828" s="512"/>
      <c r="N1828" s="513"/>
      <c r="O1828" s="513"/>
      <c r="P1828" s="513"/>
      <c r="Q1828" s="514"/>
      <c r="R1828" s="515"/>
      <c r="S1828" s="515"/>
      <c r="T1828" s="515"/>
      <c r="U1828" s="515"/>
      <c r="V1828" s="515"/>
      <c r="W1828" s="418"/>
      <c r="X1828" s="419"/>
      <c r="Y1828" s="421"/>
      <c r="Z1828" s="158" t="str">
        <f>IFERROR(VLOOKUP(Y1828,【参考】数式用!$A$3:$B$58, 2, FALSE), "")</f>
        <v/>
      </c>
      <c r="AA1828" s="159"/>
      <c r="AC1828" s="129" t="e">
        <f>VLOOKUP(Y1828,【参考】数式用!$A$3:$O$58,15,FALSE)</f>
        <v>#N/A</v>
      </c>
    </row>
    <row r="1829" spans="1:29" ht="33.950000000000003" customHeight="1">
      <c r="A1829" s="133"/>
      <c r="B1829" s="486">
        <f t="shared" si="27"/>
        <v>1785</v>
      </c>
      <c r="C1829" s="509"/>
      <c r="D1829" s="510"/>
      <c r="E1829" s="510"/>
      <c r="F1829" s="510"/>
      <c r="G1829" s="510"/>
      <c r="H1829" s="510"/>
      <c r="I1829" s="510"/>
      <c r="J1829" s="510"/>
      <c r="K1829" s="510"/>
      <c r="L1829" s="511"/>
      <c r="M1829" s="512"/>
      <c r="N1829" s="513"/>
      <c r="O1829" s="513"/>
      <c r="P1829" s="513"/>
      <c r="Q1829" s="514"/>
      <c r="R1829" s="515"/>
      <c r="S1829" s="515"/>
      <c r="T1829" s="515"/>
      <c r="U1829" s="515"/>
      <c r="V1829" s="515"/>
      <c r="W1829" s="418"/>
      <c r="X1829" s="419"/>
      <c r="Y1829" s="421"/>
      <c r="Z1829" s="158" t="str">
        <f>IFERROR(VLOOKUP(Y1829,【参考】数式用!$A$3:$B$58, 2, FALSE), "")</f>
        <v/>
      </c>
      <c r="AA1829" s="159"/>
      <c r="AC1829" s="129" t="e">
        <f>VLOOKUP(Y1829,【参考】数式用!$A$3:$O$58,15,FALSE)</f>
        <v>#N/A</v>
      </c>
    </row>
    <row r="1830" spans="1:29" ht="33.950000000000003" customHeight="1">
      <c r="A1830" s="133"/>
      <c r="B1830" s="486">
        <f t="shared" si="27"/>
        <v>1786</v>
      </c>
      <c r="C1830" s="509"/>
      <c r="D1830" s="510"/>
      <c r="E1830" s="510"/>
      <c r="F1830" s="510"/>
      <c r="G1830" s="510"/>
      <c r="H1830" s="510"/>
      <c r="I1830" s="510"/>
      <c r="J1830" s="510"/>
      <c r="K1830" s="510"/>
      <c r="L1830" s="511"/>
      <c r="M1830" s="512"/>
      <c r="N1830" s="513"/>
      <c r="O1830" s="513"/>
      <c r="P1830" s="513"/>
      <c r="Q1830" s="514"/>
      <c r="R1830" s="515"/>
      <c r="S1830" s="515"/>
      <c r="T1830" s="515"/>
      <c r="U1830" s="515"/>
      <c r="V1830" s="515"/>
      <c r="W1830" s="418"/>
      <c r="X1830" s="419"/>
      <c r="Y1830" s="421"/>
      <c r="Z1830" s="158" t="str">
        <f>IFERROR(VLOOKUP(Y1830,【参考】数式用!$A$3:$B$58, 2, FALSE), "")</f>
        <v/>
      </c>
      <c r="AA1830" s="159"/>
      <c r="AC1830" s="129" t="e">
        <f>VLOOKUP(Y1830,【参考】数式用!$A$3:$O$58,15,FALSE)</f>
        <v>#N/A</v>
      </c>
    </row>
    <row r="1831" spans="1:29" ht="33.950000000000003" customHeight="1">
      <c r="A1831" s="133"/>
      <c r="B1831" s="486">
        <f t="shared" si="27"/>
        <v>1787</v>
      </c>
      <c r="C1831" s="509"/>
      <c r="D1831" s="510"/>
      <c r="E1831" s="510"/>
      <c r="F1831" s="510"/>
      <c r="G1831" s="510"/>
      <c r="H1831" s="510"/>
      <c r="I1831" s="510"/>
      <c r="J1831" s="510"/>
      <c r="K1831" s="510"/>
      <c r="L1831" s="511"/>
      <c r="M1831" s="512"/>
      <c r="N1831" s="513"/>
      <c r="O1831" s="513"/>
      <c r="P1831" s="513"/>
      <c r="Q1831" s="514"/>
      <c r="R1831" s="515"/>
      <c r="S1831" s="515"/>
      <c r="T1831" s="515"/>
      <c r="U1831" s="515"/>
      <c r="V1831" s="515"/>
      <c r="W1831" s="418"/>
      <c r="X1831" s="419"/>
      <c r="Y1831" s="421"/>
      <c r="Z1831" s="158" t="str">
        <f>IFERROR(VLOOKUP(Y1831,【参考】数式用!$A$3:$B$58, 2, FALSE), "")</f>
        <v/>
      </c>
      <c r="AA1831" s="159"/>
      <c r="AC1831" s="129" t="e">
        <f>VLOOKUP(Y1831,【参考】数式用!$A$3:$O$58,15,FALSE)</f>
        <v>#N/A</v>
      </c>
    </row>
    <row r="1832" spans="1:29" ht="33.950000000000003" customHeight="1">
      <c r="A1832" s="133"/>
      <c r="B1832" s="486">
        <f t="shared" si="27"/>
        <v>1788</v>
      </c>
      <c r="C1832" s="509"/>
      <c r="D1832" s="510"/>
      <c r="E1832" s="510"/>
      <c r="F1832" s="510"/>
      <c r="G1832" s="510"/>
      <c r="H1832" s="510"/>
      <c r="I1832" s="510"/>
      <c r="J1832" s="510"/>
      <c r="K1832" s="510"/>
      <c r="L1832" s="511"/>
      <c r="M1832" s="512"/>
      <c r="N1832" s="513"/>
      <c r="O1832" s="513"/>
      <c r="P1832" s="513"/>
      <c r="Q1832" s="514"/>
      <c r="R1832" s="515"/>
      <c r="S1832" s="515"/>
      <c r="T1832" s="515"/>
      <c r="U1832" s="515"/>
      <c r="V1832" s="515"/>
      <c r="W1832" s="418"/>
      <c r="X1832" s="419"/>
      <c r="Y1832" s="421"/>
      <c r="Z1832" s="158" t="str">
        <f>IFERROR(VLOOKUP(Y1832,【参考】数式用!$A$3:$B$58, 2, FALSE), "")</f>
        <v/>
      </c>
      <c r="AA1832" s="159"/>
      <c r="AC1832" s="129" t="e">
        <f>VLOOKUP(Y1832,【参考】数式用!$A$3:$O$58,15,FALSE)</f>
        <v>#N/A</v>
      </c>
    </row>
    <row r="1833" spans="1:29" ht="33.950000000000003" customHeight="1">
      <c r="A1833" s="133"/>
      <c r="B1833" s="486">
        <f t="shared" si="27"/>
        <v>1789</v>
      </c>
      <c r="C1833" s="509"/>
      <c r="D1833" s="510"/>
      <c r="E1833" s="510"/>
      <c r="F1833" s="510"/>
      <c r="G1833" s="510"/>
      <c r="H1833" s="510"/>
      <c r="I1833" s="510"/>
      <c r="J1833" s="510"/>
      <c r="K1833" s="510"/>
      <c r="L1833" s="511"/>
      <c r="M1833" s="512"/>
      <c r="N1833" s="513"/>
      <c r="O1833" s="513"/>
      <c r="P1833" s="513"/>
      <c r="Q1833" s="514"/>
      <c r="R1833" s="515"/>
      <c r="S1833" s="515"/>
      <c r="T1833" s="515"/>
      <c r="U1833" s="515"/>
      <c r="V1833" s="515"/>
      <c r="W1833" s="418"/>
      <c r="X1833" s="419"/>
      <c r="Y1833" s="421"/>
      <c r="Z1833" s="158" t="str">
        <f>IFERROR(VLOOKUP(Y1833,【参考】数式用!$A$3:$B$58, 2, FALSE), "")</f>
        <v/>
      </c>
      <c r="AA1833" s="159"/>
      <c r="AC1833" s="129" t="e">
        <f>VLOOKUP(Y1833,【参考】数式用!$A$3:$O$58,15,FALSE)</f>
        <v>#N/A</v>
      </c>
    </row>
    <row r="1834" spans="1:29" ht="33.950000000000003" customHeight="1">
      <c r="A1834" s="133"/>
      <c r="B1834" s="486">
        <f t="shared" si="27"/>
        <v>1790</v>
      </c>
      <c r="C1834" s="509"/>
      <c r="D1834" s="510"/>
      <c r="E1834" s="510"/>
      <c r="F1834" s="510"/>
      <c r="G1834" s="510"/>
      <c r="H1834" s="510"/>
      <c r="I1834" s="510"/>
      <c r="J1834" s="510"/>
      <c r="K1834" s="510"/>
      <c r="L1834" s="511"/>
      <c r="M1834" s="512"/>
      <c r="N1834" s="513"/>
      <c r="O1834" s="513"/>
      <c r="P1834" s="513"/>
      <c r="Q1834" s="514"/>
      <c r="R1834" s="515"/>
      <c r="S1834" s="515"/>
      <c r="T1834" s="515"/>
      <c r="U1834" s="515"/>
      <c r="V1834" s="515"/>
      <c r="W1834" s="418"/>
      <c r="X1834" s="419"/>
      <c r="Y1834" s="421"/>
      <c r="Z1834" s="158" t="str">
        <f>IFERROR(VLOOKUP(Y1834,【参考】数式用!$A$3:$B$58, 2, FALSE), "")</f>
        <v/>
      </c>
      <c r="AA1834" s="159"/>
      <c r="AC1834" s="129" t="e">
        <f>VLOOKUP(Y1834,【参考】数式用!$A$3:$O$58,15,FALSE)</f>
        <v>#N/A</v>
      </c>
    </row>
    <row r="1835" spans="1:29" ht="33.950000000000003" customHeight="1">
      <c r="A1835" s="133"/>
      <c r="B1835" s="486">
        <f t="shared" si="27"/>
        <v>1791</v>
      </c>
      <c r="C1835" s="509"/>
      <c r="D1835" s="510"/>
      <c r="E1835" s="510"/>
      <c r="F1835" s="510"/>
      <c r="G1835" s="510"/>
      <c r="H1835" s="510"/>
      <c r="I1835" s="510"/>
      <c r="J1835" s="510"/>
      <c r="K1835" s="510"/>
      <c r="L1835" s="511"/>
      <c r="M1835" s="512"/>
      <c r="N1835" s="513"/>
      <c r="O1835" s="513"/>
      <c r="P1835" s="513"/>
      <c r="Q1835" s="514"/>
      <c r="R1835" s="515"/>
      <c r="S1835" s="515"/>
      <c r="T1835" s="515"/>
      <c r="U1835" s="515"/>
      <c r="V1835" s="515"/>
      <c r="W1835" s="418"/>
      <c r="X1835" s="419"/>
      <c r="Y1835" s="421"/>
      <c r="Z1835" s="158" t="str">
        <f>IFERROR(VLOOKUP(Y1835,【参考】数式用!$A$3:$B$58, 2, FALSE), "")</f>
        <v/>
      </c>
      <c r="AA1835" s="159"/>
      <c r="AC1835" s="129" t="e">
        <f>VLOOKUP(Y1835,【参考】数式用!$A$3:$O$58,15,FALSE)</f>
        <v>#N/A</v>
      </c>
    </row>
    <row r="1836" spans="1:29" ht="33.950000000000003" customHeight="1">
      <c r="A1836" s="133"/>
      <c r="B1836" s="486">
        <f t="shared" si="27"/>
        <v>1792</v>
      </c>
      <c r="C1836" s="509"/>
      <c r="D1836" s="510"/>
      <c r="E1836" s="510"/>
      <c r="F1836" s="510"/>
      <c r="G1836" s="510"/>
      <c r="H1836" s="510"/>
      <c r="I1836" s="510"/>
      <c r="J1836" s="510"/>
      <c r="K1836" s="510"/>
      <c r="L1836" s="511"/>
      <c r="M1836" s="512"/>
      <c r="N1836" s="513"/>
      <c r="O1836" s="513"/>
      <c r="P1836" s="513"/>
      <c r="Q1836" s="514"/>
      <c r="R1836" s="515"/>
      <c r="S1836" s="515"/>
      <c r="T1836" s="515"/>
      <c r="U1836" s="515"/>
      <c r="V1836" s="515"/>
      <c r="W1836" s="418"/>
      <c r="X1836" s="419"/>
      <c r="Y1836" s="421"/>
      <c r="Z1836" s="158" t="str">
        <f>IFERROR(VLOOKUP(Y1836,【参考】数式用!$A$3:$B$58, 2, FALSE), "")</f>
        <v/>
      </c>
      <c r="AA1836" s="159"/>
      <c r="AC1836" s="129" t="e">
        <f>VLOOKUP(Y1836,【参考】数式用!$A$3:$O$58,15,FALSE)</f>
        <v>#N/A</v>
      </c>
    </row>
    <row r="1837" spans="1:29" ht="33.950000000000003" customHeight="1">
      <c r="A1837" s="133"/>
      <c r="B1837" s="486">
        <f t="shared" si="27"/>
        <v>1793</v>
      </c>
      <c r="C1837" s="509"/>
      <c r="D1837" s="510"/>
      <c r="E1837" s="510"/>
      <c r="F1837" s="510"/>
      <c r="G1837" s="510"/>
      <c r="H1837" s="510"/>
      <c r="I1837" s="510"/>
      <c r="J1837" s="510"/>
      <c r="K1837" s="510"/>
      <c r="L1837" s="511"/>
      <c r="M1837" s="512"/>
      <c r="N1837" s="513"/>
      <c r="O1837" s="513"/>
      <c r="P1837" s="513"/>
      <c r="Q1837" s="514"/>
      <c r="R1837" s="515"/>
      <c r="S1837" s="515"/>
      <c r="T1837" s="515"/>
      <c r="U1837" s="515"/>
      <c r="V1837" s="515"/>
      <c r="W1837" s="418"/>
      <c r="X1837" s="419"/>
      <c r="Y1837" s="421"/>
      <c r="Z1837" s="158" t="str">
        <f>IFERROR(VLOOKUP(Y1837,【参考】数式用!$A$3:$B$58, 2, FALSE), "")</f>
        <v/>
      </c>
      <c r="AA1837" s="159"/>
      <c r="AC1837" s="129" t="e">
        <f>VLOOKUP(Y1837,【参考】数式用!$A$3:$O$58,15,FALSE)</f>
        <v>#N/A</v>
      </c>
    </row>
    <row r="1838" spans="1:29" ht="33.950000000000003" customHeight="1">
      <c r="A1838" s="133"/>
      <c r="B1838" s="486">
        <f t="shared" si="27"/>
        <v>1794</v>
      </c>
      <c r="C1838" s="509"/>
      <c r="D1838" s="510"/>
      <c r="E1838" s="510"/>
      <c r="F1838" s="510"/>
      <c r="G1838" s="510"/>
      <c r="H1838" s="510"/>
      <c r="I1838" s="510"/>
      <c r="J1838" s="510"/>
      <c r="K1838" s="510"/>
      <c r="L1838" s="511"/>
      <c r="M1838" s="512"/>
      <c r="N1838" s="513"/>
      <c r="O1838" s="513"/>
      <c r="P1838" s="513"/>
      <c r="Q1838" s="514"/>
      <c r="R1838" s="515"/>
      <c r="S1838" s="515"/>
      <c r="T1838" s="515"/>
      <c r="U1838" s="515"/>
      <c r="V1838" s="515"/>
      <c r="W1838" s="418"/>
      <c r="X1838" s="419"/>
      <c r="Y1838" s="421"/>
      <c r="Z1838" s="158" t="str">
        <f>IFERROR(VLOOKUP(Y1838,【参考】数式用!$A$3:$B$58, 2, FALSE), "")</f>
        <v/>
      </c>
      <c r="AA1838" s="159"/>
      <c r="AC1838" s="129" t="e">
        <f>VLOOKUP(Y1838,【参考】数式用!$A$3:$O$58,15,FALSE)</f>
        <v>#N/A</v>
      </c>
    </row>
    <row r="1839" spans="1:29" ht="33.950000000000003" customHeight="1">
      <c r="A1839" s="133"/>
      <c r="B1839" s="486">
        <f t="shared" ref="B1839:B1902" si="28">B1838+1</f>
        <v>1795</v>
      </c>
      <c r="C1839" s="509"/>
      <c r="D1839" s="510"/>
      <c r="E1839" s="510"/>
      <c r="F1839" s="510"/>
      <c r="G1839" s="510"/>
      <c r="H1839" s="510"/>
      <c r="I1839" s="510"/>
      <c r="J1839" s="510"/>
      <c r="K1839" s="510"/>
      <c r="L1839" s="511"/>
      <c r="M1839" s="512"/>
      <c r="N1839" s="513"/>
      <c r="O1839" s="513"/>
      <c r="P1839" s="513"/>
      <c r="Q1839" s="514"/>
      <c r="R1839" s="515"/>
      <c r="S1839" s="515"/>
      <c r="T1839" s="515"/>
      <c r="U1839" s="515"/>
      <c r="V1839" s="515"/>
      <c r="W1839" s="418"/>
      <c r="X1839" s="419"/>
      <c r="Y1839" s="421"/>
      <c r="Z1839" s="158" t="str">
        <f>IFERROR(VLOOKUP(Y1839,【参考】数式用!$A$3:$B$58, 2, FALSE), "")</f>
        <v/>
      </c>
      <c r="AA1839" s="159"/>
      <c r="AC1839" s="129" t="e">
        <f>VLOOKUP(Y1839,【参考】数式用!$A$3:$O$58,15,FALSE)</f>
        <v>#N/A</v>
      </c>
    </row>
    <row r="1840" spans="1:29" ht="33.950000000000003" customHeight="1">
      <c r="A1840" s="133"/>
      <c r="B1840" s="486">
        <f t="shared" si="28"/>
        <v>1796</v>
      </c>
      <c r="C1840" s="509"/>
      <c r="D1840" s="510"/>
      <c r="E1840" s="510"/>
      <c r="F1840" s="510"/>
      <c r="G1840" s="510"/>
      <c r="H1840" s="510"/>
      <c r="I1840" s="510"/>
      <c r="J1840" s="510"/>
      <c r="K1840" s="510"/>
      <c r="L1840" s="511"/>
      <c r="M1840" s="512"/>
      <c r="N1840" s="513"/>
      <c r="O1840" s="513"/>
      <c r="P1840" s="513"/>
      <c r="Q1840" s="514"/>
      <c r="R1840" s="515"/>
      <c r="S1840" s="515"/>
      <c r="T1840" s="515"/>
      <c r="U1840" s="515"/>
      <c r="V1840" s="515"/>
      <c r="W1840" s="418"/>
      <c r="X1840" s="419"/>
      <c r="Y1840" s="421"/>
      <c r="Z1840" s="158" t="str">
        <f>IFERROR(VLOOKUP(Y1840,【参考】数式用!$A$3:$B$58, 2, FALSE), "")</f>
        <v/>
      </c>
      <c r="AA1840" s="159"/>
      <c r="AC1840" s="129" t="e">
        <f>VLOOKUP(Y1840,【参考】数式用!$A$3:$O$58,15,FALSE)</f>
        <v>#N/A</v>
      </c>
    </row>
    <row r="1841" spans="1:29" ht="33.950000000000003" customHeight="1">
      <c r="A1841" s="133"/>
      <c r="B1841" s="486">
        <f t="shared" si="28"/>
        <v>1797</v>
      </c>
      <c r="C1841" s="509"/>
      <c r="D1841" s="510"/>
      <c r="E1841" s="510"/>
      <c r="F1841" s="510"/>
      <c r="G1841" s="510"/>
      <c r="H1841" s="510"/>
      <c r="I1841" s="510"/>
      <c r="J1841" s="510"/>
      <c r="K1841" s="510"/>
      <c r="L1841" s="511"/>
      <c r="M1841" s="512"/>
      <c r="N1841" s="513"/>
      <c r="O1841" s="513"/>
      <c r="P1841" s="513"/>
      <c r="Q1841" s="514"/>
      <c r="R1841" s="515"/>
      <c r="S1841" s="515"/>
      <c r="T1841" s="515"/>
      <c r="U1841" s="515"/>
      <c r="V1841" s="515"/>
      <c r="W1841" s="418"/>
      <c r="X1841" s="419"/>
      <c r="Y1841" s="421"/>
      <c r="Z1841" s="158" t="str">
        <f>IFERROR(VLOOKUP(Y1841,【参考】数式用!$A$3:$B$58, 2, FALSE), "")</f>
        <v/>
      </c>
      <c r="AA1841" s="159"/>
      <c r="AC1841" s="129" t="e">
        <f>VLOOKUP(Y1841,【参考】数式用!$A$3:$O$58,15,FALSE)</f>
        <v>#N/A</v>
      </c>
    </row>
    <row r="1842" spans="1:29" ht="33.950000000000003" customHeight="1">
      <c r="A1842" s="133"/>
      <c r="B1842" s="486">
        <f t="shared" si="28"/>
        <v>1798</v>
      </c>
      <c r="C1842" s="509"/>
      <c r="D1842" s="510"/>
      <c r="E1842" s="510"/>
      <c r="F1842" s="510"/>
      <c r="G1842" s="510"/>
      <c r="H1842" s="510"/>
      <c r="I1842" s="510"/>
      <c r="J1842" s="510"/>
      <c r="K1842" s="510"/>
      <c r="L1842" s="511"/>
      <c r="M1842" s="512"/>
      <c r="N1842" s="513"/>
      <c r="O1842" s="513"/>
      <c r="P1842" s="513"/>
      <c r="Q1842" s="514"/>
      <c r="R1842" s="515"/>
      <c r="S1842" s="515"/>
      <c r="T1842" s="515"/>
      <c r="U1842" s="515"/>
      <c r="V1842" s="515"/>
      <c r="W1842" s="418"/>
      <c r="X1842" s="419"/>
      <c r="Y1842" s="421"/>
      <c r="Z1842" s="158" t="str">
        <f>IFERROR(VLOOKUP(Y1842,【参考】数式用!$A$3:$B$58, 2, FALSE), "")</f>
        <v/>
      </c>
      <c r="AA1842" s="159"/>
      <c r="AC1842" s="129" t="e">
        <f>VLOOKUP(Y1842,【参考】数式用!$A$3:$O$58,15,FALSE)</f>
        <v>#N/A</v>
      </c>
    </row>
    <row r="1843" spans="1:29" ht="33.950000000000003" customHeight="1">
      <c r="A1843" s="133"/>
      <c r="B1843" s="486">
        <f t="shared" si="28"/>
        <v>1799</v>
      </c>
      <c r="C1843" s="509"/>
      <c r="D1843" s="510"/>
      <c r="E1843" s="510"/>
      <c r="F1843" s="510"/>
      <c r="G1843" s="510"/>
      <c r="H1843" s="510"/>
      <c r="I1843" s="510"/>
      <c r="J1843" s="510"/>
      <c r="K1843" s="510"/>
      <c r="L1843" s="511"/>
      <c r="M1843" s="512"/>
      <c r="N1843" s="513"/>
      <c r="O1843" s="513"/>
      <c r="P1843" s="513"/>
      <c r="Q1843" s="514"/>
      <c r="R1843" s="515"/>
      <c r="S1843" s="515"/>
      <c r="T1843" s="515"/>
      <c r="U1843" s="515"/>
      <c r="V1843" s="515"/>
      <c r="W1843" s="418"/>
      <c r="X1843" s="419"/>
      <c r="Y1843" s="421"/>
      <c r="Z1843" s="158" t="str">
        <f>IFERROR(VLOOKUP(Y1843,【参考】数式用!$A$3:$B$58, 2, FALSE), "")</f>
        <v/>
      </c>
      <c r="AA1843" s="159"/>
      <c r="AC1843" s="129" t="e">
        <f>VLOOKUP(Y1843,【参考】数式用!$A$3:$O$58,15,FALSE)</f>
        <v>#N/A</v>
      </c>
    </row>
    <row r="1844" spans="1:29" ht="33.950000000000003" customHeight="1">
      <c r="A1844" s="133"/>
      <c r="B1844" s="486">
        <f t="shared" si="28"/>
        <v>1800</v>
      </c>
      <c r="C1844" s="509"/>
      <c r="D1844" s="510"/>
      <c r="E1844" s="510"/>
      <c r="F1844" s="510"/>
      <c r="G1844" s="510"/>
      <c r="H1844" s="510"/>
      <c r="I1844" s="510"/>
      <c r="J1844" s="510"/>
      <c r="K1844" s="510"/>
      <c r="L1844" s="511"/>
      <c r="M1844" s="512"/>
      <c r="N1844" s="513"/>
      <c r="O1844" s="513"/>
      <c r="P1844" s="513"/>
      <c r="Q1844" s="514"/>
      <c r="R1844" s="515"/>
      <c r="S1844" s="515"/>
      <c r="T1844" s="515"/>
      <c r="U1844" s="515"/>
      <c r="V1844" s="515"/>
      <c r="W1844" s="418"/>
      <c r="X1844" s="419"/>
      <c r="Y1844" s="421"/>
      <c r="Z1844" s="158" t="str">
        <f>IFERROR(VLOOKUP(Y1844,【参考】数式用!$A$3:$B$58, 2, FALSE), "")</f>
        <v/>
      </c>
      <c r="AA1844" s="159"/>
      <c r="AC1844" s="129" t="e">
        <f>VLOOKUP(Y1844,【参考】数式用!$A$3:$O$58,15,FALSE)</f>
        <v>#N/A</v>
      </c>
    </row>
    <row r="1845" spans="1:29" ht="33.950000000000003" customHeight="1">
      <c r="A1845" s="133"/>
      <c r="B1845" s="486">
        <f t="shared" si="28"/>
        <v>1801</v>
      </c>
      <c r="C1845" s="509"/>
      <c r="D1845" s="510"/>
      <c r="E1845" s="510"/>
      <c r="F1845" s="510"/>
      <c r="G1845" s="510"/>
      <c r="H1845" s="510"/>
      <c r="I1845" s="510"/>
      <c r="J1845" s="510"/>
      <c r="K1845" s="510"/>
      <c r="L1845" s="511"/>
      <c r="M1845" s="512"/>
      <c r="N1845" s="513"/>
      <c r="O1845" s="513"/>
      <c r="P1845" s="513"/>
      <c r="Q1845" s="514"/>
      <c r="R1845" s="515"/>
      <c r="S1845" s="515"/>
      <c r="T1845" s="515"/>
      <c r="U1845" s="515"/>
      <c r="V1845" s="515"/>
      <c r="W1845" s="418"/>
      <c r="X1845" s="419"/>
      <c r="Y1845" s="421"/>
      <c r="Z1845" s="158" t="str">
        <f>IFERROR(VLOOKUP(Y1845,【参考】数式用!$A$3:$B$58, 2, FALSE), "")</f>
        <v/>
      </c>
      <c r="AA1845" s="159"/>
      <c r="AC1845" s="129" t="e">
        <f>VLOOKUP(Y1845,【参考】数式用!$A$3:$O$58,15,FALSE)</f>
        <v>#N/A</v>
      </c>
    </row>
    <row r="1846" spans="1:29" ht="33.950000000000003" customHeight="1">
      <c r="A1846" s="133"/>
      <c r="B1846" s="486">
        <f t="shared" si="28"/>
        <v>1802</v>
      </c>
      <c r="C1846" s="509"/>
      <c r="D1846" s="510"/>
      <c r="E1846" s="510"/>
      <c r="F1846" s="510"/>
      <c r="G1846" s="510"/>
      <c r="H1846" s="510"/>
      <c r="I1846" s="510"/>
      <c r="J1846" s="510"/>
      <c r="K1846" s="510"/>
      <c r="L1846" s="511"/>
      <c r="M1846" s="512"/>
      <c r="N1846" s="513"/>
      <c r="O1846" s="513"/>
      <c r="P1846" s="513"/>
      <c r="Q1846" s="514"/>
      <c r="R1846" s="515"/>
      <c r="S1846" s="515"/>
      <c r="T1846" s="515"/>
      <c r="U1846" s="515"/>
      <c r="V1846" s="515"/>
      <c r="W1846" s="418"/>
      <c r="X1846" s="419"/>
      <c r="Y1846" s="421"/>
      <c r="Z1846" s="158" t="str">
        <f>IFERROR(VLOOKUP(Y1846,【参考】数式用!$A$3:$B$58, 2, FALSE), "")</f>
        <v/>
      </c>
      <c r="AA1846" s="159"/>
      <c r="AC1846" s="129" t="e">
        <f>VLOOKUP(Y1846,【参考】数式用!$A$3:$O$58,15,FALSE)</f>
        <v>#N/A</v>
      </c>
    </row>
    <row r="1847" spans="1:29" ht="33.950000000000003" customHeight="1">
      <c r="A1847" s="133"/>
      <c r="B1847" s="486">
        <f t="shared" si="28"/>
        <v>1803</v>
      </c>
      <c r="C1847" s="509"/>
      <c r="D1847" s="510"/>
      <c r="E1847" s="510"/>
      <c r="F1847" s="510"/>
      <c r="G1847" s="510"/>
      <c r="H1847" s="510"/>
      <c r="I1847" s="510"/>
      <c r="J1847" s="510"/>
      <c r="K1847" s="510"/>
      <c r="L1847" s="511"/>
      <c r="M1847" s="512"/>
      <c r="N1847" s="513"/>
      <c r="O1847" s="513"/>
      <c r="P1847" s="513"/>
      <c r="Q1847" s="514"/>
      <c r="R1847" s="515"/>
      <c r="S1847" s="515"/>
      <c r="T1847" s="515"/>
      <c r="U1847" s="515"/>
      <c r="V1847" s="515"/>
      <c r="W1847" s="418"/>
      <c r="X1847" s="419"/>
      <c r="Y1847" s="421"/>
      <c r="Z1847" s="158" t="str">
        <f>IFERROR(VLOOKUP(Y1847,【参考】数式用!$A$3:$B$58, 2, FALSE), "")</f>
        <v/>
      </c>
      <c r="AA1847" s="159"/>
      <c r="AC1847" s="129" t="e">
        <f>VLOOKUP(Y1847,【参考】数式用!$A$3:$O$58,15,FALSE)</f>
        <v>#N/A</v>
      </c>
    </row>
    <row r="1848" spans="1:29" ht="33.950000000000003" customHeight="1">
      <c r="A1848" s="133"/>
      <c r="B1848" s="486">
        <f t="shared" si="28"/>
        <v>1804</v>
      </c>
      <c r="C1848" s="509"/>
      <c r="D1848" s="510"/>
      <c r="E1848" s="510"/>
      <c r="F1848" s="510"/>
      <c r="G1848" s="510"/>
      <c r="H1848" s="510"/>
      <c r="I1848" s="510"/>
      <c r="J1848" s="510"/>
      <c r="K1848" s="510"/>
      <c r="L1848" s="511"/>
      <c r="M1848" s="512"/>
      <c r="N1848" s="513"/>
      <c r="O1848" s="513"/>
      <c r="P1848" s="513"/>
      <c r="Q1848" s="514"/>
      <c r="R1848" s="515"/>
      <c r="S1848" s="515"/>
      <c r="T1848" s="515"/>
      <c r="U1848" s="515"/>
      <c r="V1848" s="515"/>
      <c r="W1848" s="418"/>
      <c r="X1848" s="419"/>
      <c r="Y1848" s="421"/>
      <c r="Z1848" s="158" t="str">
        <f>IFERROR(VLOOKUP(Y1848,【参考】数式用!$A$3:$B$58, 2, FALSE), "")</f>
        <v/>
      </c>
      <c r="AA1848" s="159"/>
      <c r="AC1848" s="129" t="e">
        <f>VLOOKUP(Y1848,【参考】数式用!$A$3:$O$58,15,FALSE)</f>
        <v>#N/A</v>
      </c>
    </row>
    <row r="1849" spans="1:29" ht="33.950000000000003" customHeight="1">
      <c r="A1849" s="133"/>
      <c r="B1849" s="486">
        <f t="shared" si="28"/>
        <v>1805</v>
      </c>
      <c r="C1849" s="509"/>
      <c r="D1849" s="510"/>
      <c r="E1849" s="510"/>
      <c r="F1849" s="510"/>
      <c r="G1849" s="510"/>
      <c r="H1849" s="510"/>
      <c r="I1849" s="510"/>
      <c r="J1849" s="510"/>
      <c r="K1849" s="510"/>
      <c r="L1849" s="511"/>
      <c r="M1849" s="512"/>
      <c r="N1849" s="513"/>
      <c r="O1849" s="513"/>
      <c r="P1849" s="513"/>
      <c r="Q1849" s="514"/>
      <c r="R1849" s="515"/>
      <c r="S1849" s="515"/>
      <c r="T1849" s="515"/>
      <c r="U1849" s="515"/>
      <c r="V1849" s="515"/>
      <c r="W1849" s="418"/>
      <c r="X1849" s="419"/>
      <c r="Y1849" s="421"/>
      <c r="Z1849" s="158" t="str">
        <f>IFERROR(VLOOKUP(Y1849,【参考】数式用!$A$3:$B$58, 2, FALSE), "")</f>
        <v/>
      </c>
      <c r="AA1849" s="159"/>
      <c r="AC1849" s="129" t="e">
        <f>VLOOKUP(Y1849,【参考】数式用!$A$3:$O$58,15,FALSE)</f>
        <v>#N/A</v>
      </c>
    </row>
    <row r="1850" spans="1:29" ht="33.950000000000003" customHeight="1">
      <c r="A1850" s="133"/>
      <c r="B1850" s="486">
        <f t="shared" si="28"/>
        <v>1806</v>
      </c>
      <c r="C1850" s="509"/>
      <c r="D1850" s="510"/>
      <c r="E1850" s="510"/>
      <c r="F1850" s="510"/>
      <c r="G1850" s="510"/>
      <c r="H1850" s="510"/>
      <c r="I1850" s="510"/>
      <c r="J1850" s="510"/>
      <c r="K1850" s="510"/>
      <c r="L1850" s="511"/>
      <c r="M1850" s="512"/>
      <c r="N1850" s="513"/>
      <c r="O1850" s="513"/>
      <c r="P1850" s="513"/>
      <c r="Q1850" s="514"/>
      <c r="R1850" s="515"/>
      <c r="S1850" s="515"/>
      <c r="T1850" s="515"/>
      <c r="U1850" s="515"/>
      <c r="V1850" s="515"/>
      <c r="W1850" s="418"/>
      <c r="X1850" s="419"/>
      <c r="Y1850" s="421"/>
      <c r="Z1850" s="158" t="str">
        <f>IFERROR(VLOOKUP(Y1850,【参考】数式用!$A$3:$B$58, 2, FALSE), "")</f>
        <v/>
      </c>
      <c r="AA1850" s="159"/>
      <c r="AC1850" s="129" t="e">
        <f>VLOOKUP(Y1850,【参考】数式用!$A$3:$O$58,15,FALSE)</f>
        <v>#N/A</v>
      </c>
    </row>
    <row r="1851" spans="1:29" ht="33.950000000000003" customHeight="1">
      <c r="A1851" s="133"/>
      <c r="B1851" s="486">
        <f t="shared" si="28"/>
        <v>1807</v>
      </c>
      <c r="C1851" s="509"/>
      <c r="D1851" s="510"/>
      <c r="E1851" s="510"/>
      <c r="F1851" s="510"/>
      <c r="G1851" s="510"/>
      <c r="H1851" s="510"/>
      <c r="I1851" s="510"/>
      <c r="J1851" s="510"/>
      <c r="K1851" s="510"/>
      <c r="L1851" s="511"/>
      <c r="M1851" s="512"/>
      <c r="N1851" s="513"/>
      <c r="O1851" s="513"/>
      <c r="P1851" s="513"/>
      <c r="Q1851" s="514"/>
      <c r="R1851" s="515"/>
      <c r="S1851" s="515"/>
      <c r="T1851" s="515"/>
      <c r="U1851" s="515"/>
      <c r="V1851" s="515"/>
      <c r="W1851" s="418"/>
      <c r="X1851" s="419"/>
      <c r="Y1851" s="421"/>
      <c r="Z1851" s="158" t="str">
        <f>IFERROR(VLOOKUP(Y1851,【参考】数式用!$A$3:$B$58, 2, FALSE), "")</f>
        <v/>
      </c>
      <c r="AA1851" s="159"/>
      <c r="AC1851" s="129" t="e">
        <f>VLOOKUP(Y1851,【参考】数式用!$A$3:$O$58,15,FALSE)</f>
        <v>#N/A</v>
      </c>
    </row>
    <row r="1852" spans="1:29" ht="33.950000000000003" customHeight="1">
      <c r="A1852" s="133"/>
      <c r="B1852" s="486">
        <f t="shared" si="28"/>
        <v>1808</v>
      </c>
      <c r="C1852" s="509"/>
      <c r="D1852" s="510"/>
      <c r="E1852" s="510"/>
      <c r="F1852" s="510"/>
      <c r="G1852" s="510"/>
      <c r="H1852" s="510"/>
      <c r="I1852" s="510"/>
      <c r="J1852" s="510"/>
      <c r="K1852" s="510"/>
      <c r="L1852" s="511"/>
      <c r="M1852" s="512"/>
      <c r="N1852" s="513"/>
      <c r="O1852" s="513"/>
      <c r="P1852" s="513"/>
      <c r="Q1852" s="514"/>
      <c r="R1852" s="515"/>
      <c r="S1852" s="515"/>
      <c r="T1852" s="515"/>
      <c r="U1852" s="515"/>
      <c r="V1852" s="515"/>
      <c r="W1852" s="418"/>
      <c r="X1852" s="419"/>
      <c r="Y1852" s="421"/>
      <c r="Z1852" s="158" t="str">
        <f>IFERROR(VLOOKUP(Y1852,【参考】数式用!$A$3:$B$58, 2, FALSE), "")</f>
        <v/>
      </c>
      <c r="AA1852" s="159"/>
      <c r="AC1852" s="129" t="e">
        <f>VLOOKUP(Y1852,【参考】数式用!$A$3:$O$58,15,FALSE)</f>
        <v>#N/A</v>
      </c>
    </row>
    <row r="1853" spans="1:29" ht="33.950000000000003" customHeight="1">
      <c r="A1853" s="133"/>
      <c r="B1853" s="486">
        <f t="shared" si="28"/>
        <v>1809</v>
      </c>
      <c r="C1853" s="509"/>
      <c r="D1853" s="510"/>
      <c r="E1853" s="510"/>
      <c r="F1853" s="510"/>
      <c r="G1853" s="510"/>
      <c r="H1853" s="510"/>
      <c r="I1853" s="510"/>
      <c r="J1853" s="510"/>
      <c r="K1853" s="510"/>
      <c r="L1853" s="511"/>
      <c r="M1853" s="512"/>
      <c r="N1853" s="513"/>
      <c r="O1853" s="513"/>
      <c r="P1853" s="513"/>
      <c r="Q1853" s="514"/>
      <c r="R1853" s="515"/>
      <c r="S1853" s="515"/>
      <c r="T1853" s="515"/>
      <c r="U1853" s="515"/>
      <c r="V1853" s="515"/>
      <c r="W1853" s="418"/>
      <c r="X1853" s="419"/>
      <c r="Y1853" s="421"/>
      <c r="Z1853" s="158" t="str">
        <f>IFERROR(VLOOKUP(Y1853,【参考】数式用!$A$3:$B$58, 2, FALSE), "")</f>
        <v/>
      </c>
      <c r="AA1853" s="159"/>
      <c r="AC1853" s="129" t="e">
        <f>VLOOKUP(Y1853,【参考】数式用!$A$3:$O$58,15,FALSE)</f>
        <v>#N/A</v>
      </c>
    </row>
    <row r="1854" spans="1:29" ht="33.950000000000003" customHeight="1">
      <c r="A1854" s="133"/>
      <c r="B1854" s="486">
        <f t="shared" si="28"/>
        <v>1810</v>
      </c>
      <c r="C1854" s="509"/>
      <c r="D1854" s="510"/>
      <c r="E1854" s="510"/>
      <c r="F1854" s="510"/>
      <c r="G1854" s="510"/>
      <c r="H1854" s="510"/>
      <c r="I1854" s="510"/>
      <c r="J1854" s="510"/>
      <c r="K1854" s="510"/>
      <c r="L1854" s="511"/>
      <c r="M1854" s="512"/>
      <c r="N1854" s="513"/>
      <c r="O1854" s="513"/>
      <c r="P1854" s="513"/>
      <c r="Q1854" s="514"/>
      <c r="R1854" s="515"/>
      <c r="S1854" s="515"/>
      <c r="T1854" s="515"/>
      <c r="U1854" s="515"/>
      <c r="V1854" s="515"/>
      <c r="W1854" s="418"/>
      <c r="X1854" s="419"/>
      <c r="Y1854" s="421"/>
      <c r="Z1854" s="158" t="str">
        <f>IFERROR(VLOOKUP(Y1854,【参考】数式用!$A$3:$B$58, 2, FALSE), "")</f>
        <v/>
      </c>
      <c r="AA1854" s="159"/>
      <c r="AC1854" s="129" t="e">
        <f>VLOOKUP(Y1854,【参考】数式用!$A$3:$O$58,15,FALSE)</f>
        <v>#N/A</v>
      </c>
    </row>
    <row r="1855" spans="1:29" ht="33.950000000000003" customHeight="1">
      <c r="A1855" s="133"/>
      <c r="B1855" s="486">
        <f t="shared" si="28"/>
        <v>1811</v>
      </c>
      <c r="C1855" s="509"/>
      <c r="D1855" s="510"/>
      <c r="E1855" s="510"/>
      <c r="F1855" s="510"/>
      <c r="G1855" s="510"/>
      <c r="H1855" s="510"/>
      <c r="I1855" s="510"/>
      <c r="J1855" s="510"/>
      <c r="K1855" s="510"/>
      <c r="L1855" s="511"/>
      <c r="M1855" s="512"/>
      <c r="N1855" s="513"/>
      <c r="O1855" s="513"/>
      <c r="P1855" s="513"/>
      <c r="Q1855" s="514"/>
      <c r="R1855" s="515"/>
      <c r="S1855" s="515"/>
      <c r="T1855" s="515"/>
      <c r="U1855" s="515"/>
      <c r="V1855" s="515"/>
      <c r="W1855" s="418"/>
      <c r="X1855" s="419"/>
      <c r="Y1855" s="421"/>
      <c r="Z1855" s="158" t="str">
        <f>IFERROR(VLOOKUP(Y1855,【参考】数式用!$A$3:$B$58, 2, FALSE), "")</f>
        <v/>
      </c>
      <c r="AA1855" s="159"/>
      <c r="AC1855" s="129" t="e">
        <f>VLOOKUP(Y1855,【参考】数式用!$A$3:$O$58,15,FALSE)</f>
        <v>#N/A</v>
      </c>
    </row>
    <row r="1856" spans="1:29" ht="33.950000000000003" customHeight="1">
      <c r="A1856" s="133"/>
      <c r="B1856" s="486">
        <f t="shared" si="28"/>
        <v>1812</v>
      </c>
      <c r="C1856" s="509"/>
      <c r="D1856" s="510"/>
      <c r="E1856" s="510"/>
      <c r="F1856" s="510"/>
      <c r="G1856" s="510"/>
      <c r="H1856" s="510"/>
      <c r="I1856" s="510"/>
      <c r="J1856" s="510"/>
      <c r="K1856" s="510"/>
      <c r="L1856" s="511"/>
      <c r="M1856" s="512"/>
      <c r="N1856" s="513"/>
      <c r="O1856" s="513"/>
      <c r="P1856" s="513"/>
      <c r="Q1856" s="514"/>
      <c r="R1856" s="515"/>
      <c r="S1856" s="515"/>
      <c r="T1856" s="515"/>
      <c r="U1856" s="515"/>
      <c r="V1856" s="515"/>
      <c r="W1856" s="418"/>
      <c r="X1856" s="419"/>
      <c r="Y1856" s="421"/>
      <c r="Z1856" s="158" t="str">
        <f>IFERROR(VLOOKUP(Y1856,【参考】数式用!$A$3:$B$58, 2, FALSE), "")</f>
        <v/>
      </c>
      <c r="AA1856" s="159"/>
      <c r="AC1856" s="129" t="e">
        <f>VLOOKUP(Y1856,【参考】数式用!$A$3:$O$58,15,FALSE)</f>
        <v>#N/A</v>
      </c>
    </row>
    <row r="1857" spans="1:29" ht="33.950000000000003" customHeight="1">
      <c r="A1857" s="133"/>
      <c r="B1857" s="486">
        <f t="shared" si="28"/>
        <v>1813</v>
      </c>
      <c r="C1857" s="509"/>
      <c r="D1857" s="510"/>
      <c r="E1857" s="510"/>
      <c r="F1857" s="510"/>
      <c r="G1857" s="510"/>
      <c r="H1857" s="510"/>
      <c r="I1857" s="510"/>
      <c r="J1857" s="510"/>
      <c r="K1857" s="510"/>
      <c r="L1857" s="511"/>
      <c r="M1857" s="512"/>
      <c r="N1857" s="513"/>
      <c r="O1857" s="513"/>
      <c r="P1857" s="513"/>
      <c r="Q1857" s="514"/>
      <c r="R1857" s="515"/>
      <c r="S1857" s="515"/>
      <c r="T1857" s="515"/>
      <c r="U1857" s="515"/>
      <c r="V1857" s="515"/>
      <c r="W1857" s="418"/>
      <c r="X1857" s="419"/>
      <c r="Y1857" s="421"/>
      <c r="Z1857" s="158" t="str">
        <f>IFERROR(VLOOKUP(Y1857,【参考】数式用!$A$3:$B$58, 2, FALSE), "")</f>
        <v/>
      </c>
      <c r="AA1857" s="159"/>
      <c r="AC1857" s="129" t="e">
        <f>VLOOKUP(Y1857,【参考】数式用!$A$3:$O$58,15,FALSE)</f>
        <v>#N/A</v>
      </c>
    </row>
    <row r="1858" spans="1:29" ht="33.950000000000003" customHeight="1">
      <c r="A1858" s="133"/>
      <c r="B1858" s="486">
        <f t="shared" si="28"/>
        <v>1814</v>
      </c>
      <c r="C1858" s="509"/>
      <c r="D1858" s="510"/>
      <c r="E1858" s="510"/>
      <c r="F1858" s="510"/>
      <c r="G1858" s="510"/>
      <c r="H1858" s="510"/>
      <c r="I1858" s="510"/>
      <c r="J1858" s="510"/>
      <c r="K1858" s="510"/>
      <c r="L1858" s="511"/>
      <c r="M1858" s="512"/>
      <c r="N1858" s="513"/>
      <c r="O1858" s="513"/>
      <c r="P1858" s="513"/>
      <c r="Q1858" s="514"/>
      <c r="R1858" s="515"/>
      <c r="S1858" s="515"/>
      <c r="T1858" s="515"/>
      <c r="U1858" s="515"/>
      <c r="V1858" s="515"/>
      <c r="W1858" s="418"/>
      <c r="X1858" s="419"/>
      <c r="Y1858" s="421"/>
      <c r="Z1858" s="158" t="str">
        <f>IFERROR(VLOOKUP(Y1858,【参考】数式用!$A$3:$B$58, 2, FALSE), "")</f>
        <v/>
      </c>
      <c r="AA1858" s="159"/>
      <c r="AC1858" s="129" t="e">
        <f>VLOOKUP(Y1858,【参考】数式用!$A$3:$O$58,15,FALSE)</f>
        <v>#N/A</v>
      </c>
    </row>
    <row r="1859" spans="1:29" ht="33.950000000000003" customHeight="1">
      <c r="A1859" s="133"/>
      <c r="B1859" s="486">
        <f t="shared" si="28"/>
        <v>1815</v>
      </c>
      <c r="C1859" s="509"/>
      <c r="D1859" s="510"/>
      <c r="E1859" s="510"/>
      <c r="F1859" s="510"/>
      <c r="G1859" s="510"/>
      <c r="H1859" s="510"/>
      <c r="I1859" s="510"/>
      <c r="J1859" s="510"/>
      <c r="K1859" s="510"/>
      <c r="L1859" s="511"/>
      <c r="M1859" s="512"/>
      <c r="N1859" s="513"/>
      <c r="O1859" s="513"/>
      <c r="P1859" s="513"/>
      <c r="Q1859" s="514"/>
      <c r="R1859" s="515"/>
      <c r="S1859" s="515"/>
      <c r="T1859" s="515"/>
      <c r="U1859" s="515"/>
      <c r="V1859" s="515"/>
      <c r="W1859" s="418"/>
      <c r="X1859" s="419"/>
      <c r="Y1859" s="421"/>
      <c r="Z1859" s="158" t="str">
        <f>IFERROR(VLOOKUP(Y1859,【参考】数式用!$A$3:$B$58, 2, FALSE), "")</f>
        <v/>
      </c>
      <c r="AA1859" s="159"/>
      <c r="AC1859" s="129" t="e">
        <f>VLOOKUP(Y1859,【参考】数式用!$A$3:$O$58,15,FALSE)</f>
        <v>#N/A</v>
      </c>
    </row>
    <row r="1860" spans="1:29" ht="33.950000000000003" customHeight="1">
      <c r="A1860" s="133"/>
      <c r="B1860" s="486">
        <f t="shared" si="28"/>
        <v>1816</v>
      </c>
      <c r="C1860" s="509"/>
      <c r="D1860" s="510"/>
      <c r="E1860" s="510"/>
      <c r="F1860" s="510"/>
      <c r="G1860" s="510"/>
      <c r="H1860" s="510"/>
      <c r="I1860" s="510"/>
      <c r="J1860" s="510"/>
      <c r="K1860" s="510"/>
      <c r="L1860" s="511"/>
      <c r="M1860" s="512"/>
      <c r="N1860" s="513"/>
      <c r="O1860" s="513"/>
      <c r="P1860" s="513"/>
      <c r="Q1860" s="514"/>
      <c r="R1860" s="515"/>
      <c r="S1860" s="515"/>
      <c r="T1860" s="515"/>
      <c r="U1860" s="515"/>
      <c r="V1860" s="515"/>
      <c r="W1860" s="418"/>
      <c r="X1860" s="419"/>
      <c r="Y1860" s="421"/>
      <c r="Z1860" s="158" t="str">
        <f>IFERROR(VLOOKUP(Y1860,【参考】数式用!$A$3:$B$58, 2, FALSE), "")</f>
        <v/>
      </c>
      <c r="AA1860" s="159"/>
      <c r="AC1860" s="129" t="e">
        <f>VLOOKUP(Y1860,【参考】数式用!$A$3:$O$58,15,FALSE)</f>
        <v>#N/A</v>
      </c>
    </row>
    <row r="1861" spans="1:29" ht="33.950000000000003" customHeight="1">
      <c r="A1861" s="133"/>
      <c r="B1861" s="486">
        <f t="shared" si="28"/>
        <v>1817</v>
      </c>
      <c r="C1861" s="509"/>
      <c r="D1861" s="510"/>
      <c r="E1861" s="510"/>
      <c r="F1861" s="510"/>
      <c r="G1861" s="510"/>
      <c r="H1861" s="510"/>
      <c r="I1861" s="510"/>
      <c r="J1861" s="510"/>
      <c r="K1861" s="510"/>
      <c r="L1861" s="511"/>
      <c r="M1861" s="512"/>
      <c r="N1861" s="513"/>
      <c r="O1861" s="513"/>
      <c r="P1861" s="513"/>
      <c r="Q1861" s="514"/>
      <c r="R1861" s="515"/>
      <c r="S1861" s="515"/>
      <c r="T1861" s="515"/>
      <c r="U1861" s="515"/>
      <c r="V1861" s="515"/>
      <c r="W1861" s="418"/>
      <c r="X1861" s="419"/>
      <c r="Y1861" s="421"/>
      <c r="Z1861" s="158" t="str">
        <f>IFERROR(VLOOKUP(Y1861,【参考】数式用!$A$3:$B$58, 2, FALSE), "")</f>
        <v/>
      </c>
      <c r="AA1861" s="159"/>
      <c r="AC1861" s="129" t="e">
        <f>VLOOKUP(Y1861,【参考】数式用!$A$3:$O$58,15,FALSE)</f>
        <v>#N/A</v>
      </c>
    </row>
    <row r="1862" spans="1:29" ht="33.950000000000003" customHeight="1">
      <c r="A1862" s="133"/>
      <c r="B1862" s="486">
        <f t="shared" si="28"/>
        <v>1818</v>
      </c>
      <c r="C1862" s="509"/>
      <c r="D1862" s="510"/>
      <c r="E1862" s="510"/>
      <c r="F1862" s="510"/>
      <c r="G1862" s="510"/>
      <c r="H1862" s="510"/>
      <c r="I1862" s="510"/>
      <c r="J1862" s="510"/>
      <c r="K1862" s="510"/>
      <c r="L1862" s="511"/>
      <c r="M1862" s="512"/>
      <c r="N1862" s="513"/>
      <c r="O1862" s="513"/>
      <c r="P1862" s="513"/>
      <c r="Q1862" s="514"/>
      <c r="R1862" s="515"/>
      <c r="S1862" s="515"/>
      <c r="T1862" s="515"/>
      <c r="U1862" s="515"/>
      <c r="V1862" s="515"/>
      <c r="W1862" s="418"/>
      <c r="X1862" s="419"/>
      <c r="Y1862" s="421"/>
      <c r="Z1862" s="158" t="str">
        <f>IFERROR(VLOOKUP(Y1862,【参考】数式用!$A$3:$B$58, 2, FALSE), "")</f>
        <v/>
      </c>
      <c r="AA1862" s="159"/>
      <c r="AC1862" s="129" t="e">
        <f>VLOOKUP(Y1862,【参考】数式用!$A$3:$O$58,15,FALSE)</f>
        <v>#N/A</v>
      </c>
    </row>
    <row r="1863" spans="1:29" ht="33.950000000000003" customHeight="1">
      <c r="A1863" s="133"/>
      <c r="B1863" s="486">
        <f t="shared" si="28"/>
        <v>1819</v>
      </c>
      <c r="C1863" s="509"/>
      <c r="D1863" s="510"/>
      <c r="E1863" s="510"/>
      <c r="F1863" s="510"/>
      <c r="G1863" s="510"/>
      <c r="H1863" s="510"/>
      <c r="I1863" s="510"/>
      <c r="J1863" s="510"/>
      <c r="K1863" s="510"/>
      <c r="L1863" s="511"/>
      <c r="M1863" s="512"/>
      <c r="N1863" s="513"/>
      <c r="O1863" s="513"/>
      <c r="P1863" s="513"/>
      <c r="Q1863" s="514"/>
      <c r="R1863" s="515"/>
      <c r="S1863" s="515"/>
      <c r="T1863" s="515"/>
      <c r="U1863" s="515"/>
      <c r="V1863" s="515"/>
      <c r="W1863" s="418"/>
      <c r="X1863" s="419"/>
      <c r="Y1863" s="421"/>
      <c r="Z1863" s="158" t="str">
        <f>IFERROR(VLOOKUP(Y1863,【参考】数式用!$A$3:$B$58, 2, FALSE), "")</f>
        <v/>
      </c>
      <c r="AA1863" s="159"/>
      <c r="AC1863" s="129" t="e">
        <f>VLOOKUP(Y1863,【参考】数式用!$A$3:$O$58,15,FALSE)</f>
        <v>#N/A</v>
      </c>
    </row>
    <row r="1864" spans="1:29" ht="33.950000000000003" customHeight="1">
      <c r="A1864" s="133"/>
      <c r="B1864" s="486">
        <f t="shared" si="28"/>
        <v>1820</v>
      </c>
      <c r="C1864" s="509"/>
      <c r="D1864" s="510"/>
      <c r="E1864" s="510"/>
      <c r="F1864" s="510"/>
      <c r="G1864" s="510"/>
      <c r="H1864" s="510"/>
      <c r="I1864" s="510"/>
      <c r="J1864" s="510"/>
      <c r="K1864" s="510"/>
      <c r="L1864" s="511"/>
      <c r="M1864" s="512"/>
      <c r="N1864" s="513"/>
      <c r="O1864" s="513"/>
      <c r="P1864" s="513"/>
      <c r="Q1864" s="514"/>
      <c r="R1864" s="515"/>
      <c r="S1864" s="515"/>
      <c r="T1864" s="515"/>
      <c r="U1864" s="515"/>
      <c r="V1864" s="515"/>
      <c r="W1864" s="418"/>
      <c r="X1864" s="419"/>
      <c r="Y1864" s="421"/>
      <c r="Z1864" s="158" t="str">
        <f>IFERROR(VLOOKUP(Y1864,【参考】数式用!$A$3:$B$58, 2, FALSE), "")</f>
        <v/>
      </c>
      <c r="AA1864" s="159"/>
      <c r="AC1864" s="129" t="e">
        <f>VLOOKUP(Y1864,【参考】数式用!$A$3:$O$58,15,FALSE)</f>
        <v>#N/A</v>
      </c>
    </row>
    <row r="1865" spans="1:29" ht="33.950000000000003" customHeight="1">
      <c r="A1865" s="133"/>
      <c r="B1865" s="486">
        <f t="shared" si="28"/>
        <v>1821</v>
      </c>
      <c r="C1865" s="509"/>
      <c r="D1865" s="510"/>
      <c r="E1865" s="510"/>
      <c r="F1865" s="510"/>
      <c r="G1865" s="510"/>
      <c r="H1865" s="510"/>
      <c r="I1865" s="510"/>
      <c r="J1865" s="510"/>
      <c r="K1865" s="510"/>
      <c r="L1865" s="511"/>
      <c r="M1865" s="512"/>
      <c r="N1865" s="513"/>
      <c r="O1865" s="513"/>
      <c r="P1865" s="513"/>
      <c r="Q1865" s="514"/>
      <c r="R1865" s="515"/>
      <c r="S1865" s="515"/>
      <c r="T1865" s="515"/>
      <c r="U1865" s="515"/>
      <c r="V1865" s="515"/>
      <c r="W1865" s="418"/>
      <c r="X1865" s="419"/>
      <c r="Y1865" s="421"/>
      <c r="Z1865" s="158" t="str">
        <f>IFERROR(VLOOKUP(Y1865,【参考】数式用!$A$3:$B$58, 2, FALSE), "")</f>
        <v/>
      </c>
      <c r="AA1865" s="159"/>
      <c r="AC1865" s="129" t="e">
        <f>VLOOKUP(Y1865,【参考】数式用!$A$3:$O$58,15,FALSE)</f>
        <v>#N/A</v>
      </c>
    </row>
    <row r="1866" spans="1:29" ht="33.950000000000003" customHeight="1">
      <c r="A1866" s="133"/>
      <c r="B1866" s="486">
        <f t="shared" si="28"/>
        <v>1822</v>
      </c>
      <c r="C1866" s="509"/>
      <c r="D1866" s="510"/>
      <c r="E1866" s="510"/>
      <c r="F1866" s="510"/>
      <c r="G1866" s="510"/>
      <c r="H1866" s="510"/>
      <c r="I1866" s="510"/>
      <c r="J1866" s="510"/>
      <c r="K1866" s="510"/>
      <c r="L1866" s="511"/>
      <c r="M1866" s="512"/>
      <c r="N1866" s="513"/>
      <c r="O1866" s="513"/>
      <c r="P1866" s="513"/>
      <c r="Q1866" s="514"/>
      <c r="R1866" s="515"/>
      <c r="S1866" s="515"/>
      <c r="T1866" s="515"/>
      <c r="U1866" s="515"/>
      <c r="V1866" s="515"/>
      <c r="W1866" s="418"/>
      <c r="X1866" s="419"/>
      <c r="Y1866" s="421"/>
      <c r="Z1866" s="158" t="str">
        <f>IFERROR(VLOOKUP(Y1866,【参考】数式用!$A$3:$B$58, 2, FALSE), "")</f>
        <v/>
      </c>
      <c r="AA1866" s="159"/>
      <c r="AC1866" s="129" t="e">
        <f>VLOOKUP(Y1866,【参考】数式用!$A$3:$O$58,15,FALSE)</f>
        <v>#N/A</v>
      </c>
    </row>
    <row r="1867" spans="1:29" ht="33.950000000000003" customHeight="1">
      <c r="A1867" s="133"/>
      <c r="B1867" s="486">
        <f t="shared" si="28"/>
        <v>1823</v>
      </c>
      <c r="C1867" s="509"/>
      <c r="D1867" s="510"/>
      <c r="E1867" s="510"/>
      <c r="F1867" s="510"/>
      <c r="G1867" s="510"/>
      <c r="H1867" s="510"/>
      <c r="I1867" s="510"/>
      <c r="J1867" s="510"/>
      <c r="K1867" s="510"/>
      <c r="L1867" s="511"/>
      <c r="M1867" s="512"/>
      <c r="N1867" s="513"/>
      <c r="O1867" s="513"/>
      <c r="P1867" s="513"/>
      <c r="Q1867" s="514"/>
      <c r="R1867" s="515"/>
      <c r="S1867" s="515"/>
      <c r="T1867" s="515"/>
      <c r="U1867" s="515"/>
      <c r="V1867" s="515"/>
      <c r="W1867" s="418"/>
      <c r="X1867" s="419"/>
      <c r="Y1867" s="421"/>
      <c r="Z1867" s="158" t="str">
        <f>IFERROR(VLOOKUP(Y1867,【参考】数式用!$A$3:$B$58, 2, FALSE), "")</f>
        <v/>
      </c>
      <c r="AA1867" s="159"/>
      <c r="AC1867" s="129" t="e">
        <f>VLOOKUP(Y1867,【参考】数式用!$A$3:$O$58,15,FALSE)</f>
        <v>#N/A</v>
      </c>
    </row>
    <row r="1868" spans="1:29" ht="33.950000000000003" customHeight="1">
      <c r="A1868" s="133"/>
      <c r="B1868" s="486">
        <f t="shared" si="28"/>
        <v>1824</v>
      </c>
      <c r="C1868" s="509"/>
      <c r="D1868" s="510"/>
      <c r="E1868" s="510"/>
      <c r="F1868" s="510"/>
      <c r="G1868" s="510"/>
      <c r="H1868" s="510"/>
      <c r="I1868" s="510"/>
      <c r="J1868" s="510"/>
      <c r="K1868" s="510"/>
      <c r="L1868" s="511"/>
      <c r="M1868" s="512"/>
      <c r="N1868" s="513"/>
      <c r="O1868" s="513"/>
      <c r="P1868" s="513"/>
      <c r="Q1868" s="514"/>
      <c r="R1868" s="515"/>
      <c r="S1868" s="515"/>
      <c r="T1868" s="515"/>
      <c r="U1868" s="515"/>
      <c r="V1868" s="515"/>
      <c r="W1868" s="418"/>
      <c r="X1868" s="419"/>
      <c r="Y1868" s="421"/>
      <c r="Z1868" s="158" t="str">
        <f>IFERROR(VLOOKUP(Y1868,【参考】数式用!$A$3:$B$58, 2, FALSE), "")</f>
        <v/>
      </c>
      <c r="AA1868" s="159"/>
      <c r="AC1868" s="129" t="e">
        <f>VLOOKUP(Y1868,【参考】数式用!$A$3:$O$58,15,FALSE)</f>
        <v>#N/A</v>
      </c>
    </row>
    <row r="1869" spans="1:29" ht="33.950000000000003" customHeight="1">
      <c r="A1869" s="133"/>
      <c r="B1869" s="486">
        <f t="shared" si="28"/>
        <v>1825</v>
      </c>
      <c r="C1869" s="509"/>
      <c r="D1869" s="510"/>
      <c r="E1869" s="510"/>
      <c r="F1869" s="510"/>
      <c r="G1869" s="510"/>
      <c r="H1869" s="510"/>
      <c r="I1869" s="510"/>
      <c r="J1869" s="510"/>
      <c r="K1869" s="510"/>
      <c r="L1869" s="511"/>
      <c r="M1869" s="512"/>
      <c r="N1869" s="513"/>
      <c r="O1869" s="513"/>
      <c r="P1869" s="513"/>
      <c r="Q1869" s="514"/>
      <c r="R1869" s="515"/>
      <c r="S1869" s="515"/>
      <c r="T1869" s="515"/>
      <c r="U1869" s="515"/>
      <c r="V1869" s="515"/>
      <c r="W1869" s="418"/>
      <c r="X1869" s="419"/>
      <c r="Y1869" s="421"/>
      <c r="Z1869" s="158" t="str">
        <f>IFERROR(VLOOKUP(Y1869,【参考】数式用!$A$3:$B$58, 2, FALSE), "")</f>
        <v/>
      </c>
      <c r="AA1869" s="159"/>
      <c r="AC1869" s="129" t="e">
        <f>VLOOKUP(Y1869,【参考】数式用!$A$3:$O$58,15,FALSE)</f>
        <v>#N/A</v>
      </c>
    </row>
    <row r="1870" spans="1:29" ht="33.950000000000003" customHeight="1">
      <c r="A1870" s="133"/>
      <c r="B1870" s="486">
        <f t="shared" si="28"/>
        <v>1826</v>
      </c>
      <c r="C1870" s="509"/>
      <c r="D1870" s="510"/>
      <c r="E1870" s="510"/>
      <c r="F1870" s="510"/>
      <c r="G1870" s="510"/>
      <c r="H1870" s="510"/>
      <c r="I1870" s="510"/>
      <c r="J1870" s="510"/>
      <c r="K1870" s="510"/>
      <c r="L1870" s="511"/>
      <c r="M1870" s="512"/>
      <c r="N1870" s="513"/>
      <c r="O1870" s="513"/>
      <c r="P1870" s="513"/>
      <c r="Q1870" s="514"/>
      <c r="R1870" s="515"/>
      <c r="S1870" s="515"/>
      <c r="T1870" s="515"/>
      <c r="U1870" s="515"/>
      <c r="V1870" s="515"/>
      <c r="W1870" s="418"/>
      <c r="X1870" s="419"/>
      <c r="Y1870" s="421"/>
      <c r="Z1870" s="158" t="str">
        <f>IFERROR(VLOOKUP(Y1870,【参考】数式用!$A$3:$B$58, 2, FALSE), "")</f>
        <v/>
      </c>
      <c r="AA1870" s="159"/>
      <c r="AC1870" s="129" t="e">
        <f>VLOOKUP(Y1870,【参考】数式用!$A$3:$O$58,15,FALSE)</f>
        <v>#N/A</v>
      </c>
    </row>
    <row r="1871" spans="1:29" ht="33.950000000000003" customHeight="1">
      <c r="A1871" s="133"/>
      <c r="B1871" s="486">
        <f t="shared" si="28"/>
        <v>1827</v>
      </c>
      <c r="C1871" s="509"/>
      <c r="D1871" s="510"/>
      <c r="E1871" s="510"/>
      <c r="F1871" s="510"/>
      <c r="G1871" s="510"/>
      <c r="H1871" s="510"/>
      <c r="I1871" s="510"/>
      <c r="J1871" s="510"/>
      <c r="K1871" s="510"/>
      <c r="L1871" s="511"/>
      <c r="M1871" s="512"/>
      <c r="N1871" s="513"/>
      <c r="O1871" s="513"/>
      <c r="P1871" s="513"/>
      <c r="Q1871" s="514"/>
      <c r="R1871" s="515"/>
      <c r="S1871" s="515"/>
      <c r="T1871" s="515"/>
      <c r="U1871" s="515"/>
      <c r="V1871" s="515"/>
      <c r="W1871" s="418"/>
      <c r="X1871" s="419"/>
      <c r="Y1871" s="421"/>
      <c r="Z1871" s="158" t="str">
        <f>IFERROR(VLOOKUP(Y1871,【参考】数式用!$A$3:$B$58, 2, FALSE), "")</f>
        <v/>
      </c>
      <c r="AA1871" s="159"/>
      <c r="AC1871" s="129" t="e">
        <f>VLOOKUP(Y1871,【参考】数式用!$A$3:$O$58,15,FALSE)</f>
        <v>#N/A</v>
      </c>
    </row>
    <row r="1872" spans="1:29" ht="33.950000000000003" customHeight="1">
      <c r="A1872" s="133"/>
      <c r="B1872" s="486">
        <f t="shared" si="28"/>
        <v>1828</v>
      </c>
      <c r="C1872" s="509"/>
      <c r="D1872" s="510"/>
      <c r="E1872" s="510"/>
      <c r="F1872" s="510"/>
      <c r="G1872" s="510"/>
      <c r="H1872" s="510"/>
      <c r="I1872" s="510"/>
      <c r="J1872" s="510"/>
      <c r="K1872" s="510"/>
      <c r="L1872" s="511"/>
      <c r="M1872" s="512"/>
      <c r="N1872" s="513"/>
      <c r="O1872" s="513"/>
      <c r="P1872" s="513"/>
      <c r="Q1872" s="514"/>
      <c r="R1872" s="515"/>
      <c r="S1872" s="515"/>
      <c r="T1872" s="515"/>
      <c r="U1872" s="515"/>
      <c r="V1872" s="515"/>
      <c r="W1872" s="418"/>
      <c r="X1872" s="419"/>
      <c r="Y1872" s="421"/>
      <c r="Z1872" s="158" t="str">
        <f>IFERROR(VLOOKUP(Y1872,【参考】数式用!$A$3:$B$58, 2, FALSE), "")</f>
        <v/>
      </c>
      <c r="AA1872" s="159"/>
      <c r="AC1872" s="129" t="e">
        <f>VLOOKUP(Y1872,【参考】数式用!$A$3:$O$58,15,FALSE)</f>
        <v>#N/A</v>
      </c>
    </row>
    <row r="1873" spans="1:29" ht="33.950000000000003" customHeight="1">
      <c r="A1873" s="133"/>
      <c r="B1873" s="486">
        <f t="shared" si="28"/>
        <v>1829</v>
      </c>
      <c r="C1873" s="509"/>
      <c r="D1873" s="510"/>
      <c r="E1873" s="510"/>
      <c r="F1873" s="510"/>
      <c r="G1873" s="510"/>
      <c r="H1873" s="510"/>
      <c r="I1873" s="510"/>
      <c r="J1873" s="510"/>
      <c r="K1873" s="510"/>
      <c r="L1873" s="511"/>
      <c r="M1873" s="512"/>
      <c r="N1873" s="513"/>
      <c r="O1873" s="513"/>
      <c r="P1873" s="513"/>
      <c r="Q1873" s="514"/>
      <c r="R1873" s="515"/>
      <c r="S1873" s="515"/>
      <c r="T1873" s="515"/>
      <c r="U1873" s="515"/>
      <c r="V1873" s="515"/>
      <c r="W1873" s="418"/>
      <c r="X1873" s="419"/>
      <c r="Y1873" s="421"/>
      <c r="Z1873" s="158" t="str">
        <f>IFERROR(VLOOKUP(Y1873,【参考】数式用!$A$3:$B$58, 2, FALSE), "")</f>
        <v/>
      </c>
      <c r="AA1873" s="159"/>
      <c r="AC1873" s="129" t="e">
        <f>VLOOKUP(Y1873,【参考】数式用!$A$3:$O$58,15,FALSE)</f>
        <v>#N/A</v>
      </c>
    </row>
    <row r="1874" spans="1:29" ht="33.950000000000003" customHeight="1">
      <c r="A1874" s="133"/>
      <c r="B1874" s="486">
        <f t="shared" si="28"/>
        <v>1830</v>
      </c>
      <c r="C1874" s="509"/>
      <c r="D1874" s="510"/>
      <c r="E1874" s="510"/>
      <c r="F1874" s="510"/>
      <c r="G1874" s="510"/>
      <c r="H1874" s="510"/>
      <c r="I1874" s="510"/>
      <c r="J1874" s="510"/>
      <c r="K1874" s="510"/>
      <c r="L1874" s="511"/>
      <c r="M1874" s="512"/>
      <c r="N1874" s="513"/>
      <c r="O1874" s="513"/>
      <c r="P1874" s="513"/>
      <c r="Q1874" s="514"/>
      <c r="R1874" s="515"/>
      <c r="S1874" s="515"/>
      <c r="T1874" s="515"/>
      <c r="U1874" s="515"/>
      <c r="V1874" s="515"/>
      <c r="W1874" s="418"/>
      <c r="X1874" s="419"/>
      <c r="Y1874" s="421"/>
      <c r="Z1874" s="158" t="str">
        <f>IFERROR(VLOOKUP(Y1874,【参考】数式用!$A$3:$B$58, 2, FALSE), "")</f>
        <v/>
      </c>
      <c r="AA1874" s="159"/>
      <c r="AC1874" s="129" t="e">
        <f>VLOOKUP(Y1874,【参考】数式用!$A$3:$O$58,15,FALSE)</f>
        <v>#N/A</v>
      </c>
    </row>
    <row r="1875" spans="1:29" ht="33.950000000000003" customHeight="1">
      <c r="A1875" s="133"/>
      <c r="B1875" s="486">
        <f t="shared" si="28"/>
        <v>1831</v>
      </c>
      <c r="C1875" s="509"/>
      <c r="D1875" s="510"/>
      <c r="E1875" s="510"/>
      <c r="F1875" s="510"/>
      <c r="G1875" s="510"/>
      <c r="H1875" s="510"/>
      <c r="I1875" s="510"/>
      <c r="J1875" s="510"/>
      <c r="K1875" s="510"/>
      <c r="L1875" s="511"/>
      <c r="M1875" s="512"/>
      <c r="N1875" s="513"/>
      <c r="O1875" s="513"/>
      <c r="P1875" s="513"/>
      <c r="Q1875" s="514"/>
      <c r="R1875" s="515"/>
      <c r="S1875" s="515"/>
      <c r="T1875" s="515"/>
      <c r="U1875" s="515"/>
      <c r="V1875" s="515"/>
      <c r="W1875" s="418"/>
      <c r="X1875" s="419"/>
      <c r="Y1875" s="421"/>
      <c r="Z1875" s="158" t="str">
        <f>IFERROR(VLOOKUP(Y1875,【参考】数式用!$A$3:$B$58, 2, FALSE), "")</f>
        <v/>
      </c>
      <c r="AA1875" s="159"/>
      <c r="AC1875" s="129" t="e">
        <f>VLOOKUP(Y1875,【参考】数式用!$A$3:$O$58,15,FALSE)</f>
        <v>#N/A</v>
      </c>
    </row>
    <row r="1876" spans="1:29" ht="33.950000000000003" customHeight="1">
      <c r="A1876" s="133"/>
      <c r="B1876" s="486">
        <f t="shared" si="28"/>
        <v>1832</v>
      </c>
      <c r="C1876" s="509"/>
      <c r="D1876" s="510"/>
      <c r="E1876" s="510"/>
      <c r="F1876" s="510"/>
      <c r="G1876" s="510"/>
      <c r="H1876" s="510"/>
      <c r="I1876" s="510"/>
      <c r="J1876" s="510"/>
      <c r="K1876" s="510"/>
      <c r="L1876" s="511"/>
      <c r="M1876" s="512"/>
      <c r="N1876" s="513"/>
      <c r="O1876" s="513"/>
      <c r="P1876" s="513"/>
      <c r="Q1876" s="514"/>
      <c r="R1876" s="515"/>
      <c r="S1876" s="515"/>
      <c r="T1876" s="515"/>
      <c r="U1876" s="515"/>
      <c r="V1876" s="515"/>
      <c r="W1876" s="418"/>
      <c r="X1876" s="419"/>
      <c r="Y1876" s="421"/>
      <c r="Z1876" s="158" t="str">
        <f>IFERROR(VLOOKUP(Y1876,【参考】数式用!$A$3:$B$58, 2, FALSE), "")</f>
        <v/>
      </c>
      <c r="AA1876" s="159"/>
      <c r="AC1876" s="129" t="e">
        <f>VLOOKUP(Y1876,【参考】数式用!$A$3:$O$58,15,FALSE)</f>
        <v>#N/A</v>
      </c>
    </row>
    <row r="1877" spans="1:29" ht="33.950000000000003" customHeight="1">
      <c r="A1877" s="133"/>
      <c r="B1877" s="486">
        <f t="shared" si="28"/>
        <v>1833</v>
      </c>
      <c r="C1877" s="509"/>
      <c r="D1877" s="510"/>
      <c r="E1877" s="510"/>
      <c r="F1877" s="510"/>
      <c r="G1877" s="510"/>
      <c r="H1877" s="510"/>
      <c r="I1877" s="510"/>
      <c r="J1877" s="510"/>
      <c r="K1877" s="510"/>
      <c r="L1877" s="511"/>
      <c r="M1877" s="512"/>
      <c r="N1877" s="513"/>
      <c r="O1877" s="513"/>
      <c r="P1877" s="513"/>
      <c r="Q1877" s="514"/>
      <c r="R1877" s="515"/>
      <c r="S1877" s="515"/>
      <c r="T1877" s="515"/>
      <c r="U1877" s="515"/>
      <c r="V1877" s="515"/>
      <c r="W1877" s="418"/>
      <c r="X1877" s="419"/>
      <c r="Y1877" s="421"/>
      <c r="Z1877" s="158" t="str">
        <f>IFERROR(VLOOKUP(Y1877,【参考】数式用!$A$3:$B$58, 2, FALSE), "")</f>
        <v/>
      </c>
      <c r="AA1877" s="159"/>
      <c r="AC1877" s="129" t="e">
        <f>VLOOKUP(Y1877,【参考】数式用!$A$3:$O$58,15,FALSE)</f>
        <v>#N/A</v>
      </c>
    </row>
    <row r="1878" spans="1:29" ht="33.950000000000003" customHeight="1">
      <c r="A1878" s="133"/>
      <c r="B1878" s="486">
        <f t="shared" si="28"/>
        <v>1834</v>
      </c>
      <c r="C1878" s="509"/>
      <c r="D1878" s="510"/>
      <c r="E1878" s="510"/>
      <c r="F1878" s="510"/>
      <c r="G1878" s="510"/>
      <c r="H1878" s="510"/>
      <c r="I1878" s="510"/>
      <c r="J1878" s="510"/>
      <c r="K1878" s="510"/>
      <c r="L1878" s="511"/>
      <c r="M1878" s="512"/>
      <c r="N1878" s="513"/>
      <c r="O1878" s="513"/>
      <c r="P1878" s="513"/>
      <c r="Q1878" s="514"/>
      <c r="R1878" s="515"/>
      <c r="S1878" s="515"/>
      <c r="T1878" s="515"/>
      <c r="U1878" s="515"/>
      <c r="V1878" s="515"/>
      <c r="W1878" s="418"/>
      <c r="X1878" s="419"/>
      <c r="Y1878" s="421"/>
      <c r="Z1878" s="158" t="str">
        <f>IFERROR(VLOOKUP(Y1878,【参考】数式用!$A$3:$B$58, 2, FALSE), "")</f>
        <v/>
      </c>
      <c r="AA1878" s="159"/>
      <c r="AC1878" s="129" t="e">
        <f>VLOOKUP(Y1878,【参考】数式用!$A$3:$O$58,15,FALSE)</f>
        <v>#N/A</v>
      </c>
    </row>
    <row r="1879" spans="1:29" ht="33.950000000000003" customHeight="1">
      <c r="A1879" s="133"/>
      <c r="B1879" s="486">
        <f t="shared" si="28"/>
        <v>1835</v>
      </c>
      <c r="C1879" s="509"/>
      <c r="D1879" s="510"/>
      <c r="E1879" s="510"/>
      <c r="F1879" s="510"/>
      <c r="G1879" s="510"/>
      <c r="H1879" s="510"/>
      <c r="I1879" s="510"/>
      <c r="J1879" s="510"/>
      <c r="K1879" s="510"/>
      <c r="L1879" s="511"/>
      <c r="M1879" s="512"/>
      <c r="N1879" s="513"/>
      <c r="O1879" s="513"/>
      <c r="P1879" s="513"/>
      <c r="Q1879" s="514"/>
      <c r="R1879" s="515"/>
      <c r="S1879" s="515"/>
      <c r="T1879" s="515"/>
      <c r="U1879" s="515"/>
      <c r="V1879" s="515"/>
      <c r="W1879" s="418"/>
      <c r="X1879" s="419"/>
      <c r="Y1879" s="421"/>
      <c r="Z1879" s="158" t="str">
        <f>IFERROR(VLOOKUP(Y1879,【参考】数式用!$A$3:$B$58, 2, FALSE), "")</f>
        <v/>
      </c>
      <c r="AA1879" s="159"/>
      <c r="AC1879" s="129" t="e">
        <f>VLOOKUP(Y1879,【参考】数式用!$A$3:$O$58,15,FALSE)</f>
        <v>#N/A</v>
      </c>
    </row>
    <row r="1880" spans="1:29" ht="33.950000000000003" customHeight="1">
      <c r="A1880" s="133"/>
      <c r="B1880" s="486">
        <f t="shared" si="28"/>
        <v>1836</v>
      </c>
      <c r="C1880" s="509"/>
      <c r="D1880" s="510"/>
      <c r="E1880" s="510"/>
      <c r="F1880" s="510"/>
      <c r="G1880" s="510"/>
      <c r="H1880" s="510"/>
      <c r="I1880" s="510"/>
      <c r="J1880" s="510"/>
      <c r="K1880" s="510"/>
      <c r="L1880" s="511"/>
      <c r="M1880" s="512"/>
      <c r="N1880" s="513"/>
      <c r="O1880" s="513"/>
      <c r="P1880" s="513"/>
      <c r="Q1880" s="514"/>
      <c r="R1880" s="515"/>
      <c r="S1880" s="515"/>
      <c r="T1880" s="515"/>
      <c r="U1880" s="515"/>
      <c r="V1880" s="515"/>
      <c r="W1880" s="418"/>
      <c r="X1880" s="419"/>
      <c r="Y1880" s="421"/>
      <c r="Z1880" s="158" t="str">
        <f>IFERROR(VLOOKUP(Y1880,【参考】数式用!$A$3:$B$58, 2, FALSE), "")</f>
        <v/>
      </c>
      <c r="AA1880" s="159"/>
      <c r="AC1880" s="129" t="e">
        <f>VLOOKUP(Y1880,【参考】数式用!$A$3:$O$58,15,FALSE)</f>
        <v>#N/A</v>
      </c>
    </row>
    <row r="1881" spans="1:29" ht="33.950000000000003" customHeight="1">
      <c r="A1881" s="133"/>
      <c r="B1881" s="486">
        <f t="shared" si="28"/>
        <v>1837</v>
      </c>
      <c r="C1881" s="509"/>
      <c r="D1881" s="510"/>
      <c r="E1881" s="510"/>
      <c r="F1881" s="510"/>
      <c r="G1881" s="510"/>
      <c r="H1881" s="510"/>
      <c r="I1881" s="510"/>
      <c r="J1881" s="510"/>
      <c r="K1881" s="510"/>
      <c r="L1881" s="511"/>
      <c r="M1881" s="512"/>
      <c r="N1881" s="513"/>
      <c r="O1881" s="513"/>
      <c r="P1881" s="513"/>
      <c r="Q1881" s="514"/>
      <c r="R1881" s="515"/>
      <c r="S1881" s="515"/>
      <c r="T1881" s="515"/>
      <c r="U1881" s="515"/>
      <c r="V1881" s="515"/>
      <c r="W1881" s="418"/>
      <c r="X1881" s="419"/>
      <c r="Y1881" s="421"/>
      <c r="Z1881" s="158" t="str">
        <f>IFERROR(VLOOKUP(Y1881,【参考】数式用!$A$3:$B$58, 2, FALSE), "")</f>
        <v/>
      </c>
      <c r="AA1881" s="159"/>
      <c r="AC1881" s="129" t="e">
        <f>VLOOKUP(Y1881,【参考】数式用!$A$3:$O$58,15,FALSE)</f>
        <v>#N/A</v>
      </c>
    </row>
    <row r="1882" spans="1:29" ht="33.950000000000003" customHeight="1">
      <c r="A1882" s="133"/>
      <c r="B1882" s="486">
        <f t="shared" si="28"/>
        <v>1838</v>
      </c>
      <c r="C1882" s="509"/>
      <c r="D1882" s="510"/>
      <c r="E1882" s="510"/>
      <c r="F1882" s="510"/>
      <c r="G1882" s="510"/>
      <c r="H1882" s="510"/>
      <c r="I1882" s="510"/>
      <c r="J1882" s="510"/>
      <c r="K1882" s="510"/>
      <c r="L1882" s="511"/>
      <c r="M1882" s="512"/>
      <c r="N1882" s="513"/>
      <c r="O1882" s="513"/>
      <c r="P1882" s="513"/>
      <c r="Q1882" s="514"/>
      <c r="R1882" s="515"/>
      <c r="S1882" s="515"/>
      <c r="T1882" s="515"/>
      <c r="U1882" s="515"/>
      <c r="V1882" s="515"/>
      <c r="W1882" s="418"/>
      <c r="X1882" s="419"/>
      <c r="Y1882" s="421"/>
      <c r="Z1882" s="158" t="str">
        <f>IFERROR(VLOOKUP(Y1882,【参考】数式用!$A$3:$B$58, 2, FALSE), "")</f>
        <v/>
      </c>
      <c r="AA1882" s="159"/>
      <c r="AC1882" s="129" t="e">
        <f>VLOOKUP(Y1882,【参考】数式用!$A$3:$O$58,15,FALSE)</f>
        <v>#N/A</v>
      </c>
    </row>
    <row r="1883" spans="1:29" ht="33.950000000000003" customHeight="1">
      <c r="A1883" s="133"/>
      <c r="B1883" s="486">
        <f t="shared" si="28"/>
        <v>1839</v>
      </c>
      <c r="C1883" s="509"/>
      <c r="D1883" s="510"/>
      <c r="E1883" s="510"/>
      <c r="F1883" s="510"/>
      <c r="G1883" s="510"/>
      <c r="H1883" s="510"/>
      <c r="I1883" s="510"/>
      <c r="J1883" s="510"/>
      <c r="K1883" s="510"/>
      <c r="L1883" s="511"/>
      <c r="M1883" s="512"/>
      <c r="N1883" s="513"/>
      <c r="O1883" s="513"/>
      <c r="P1883" s="513"/>
      <c r="Q1883" s="514"/>
      <c r="R1883" s="515"/>
      <c r="S1883" s="515"/>
      <c r="T1883" s="515"/>
      <c r="U1883" s="515"/>
      <c r="V1883" s="515"/>
      <c r="W1883" s="418"/>
      <c r="X1883" s="419"/>
      <c r="Y1883" s="421"/>
      <c r="Z1883" s="158" t="str">
        <f>IFERROR(VLOOKUP(Y1883,【参考】数式用!$A$3:$B$58, 2, FALSE), "")</f>
        <v/>
      </c>
      <c r="AA1883" s="159"/>
      <c r="AC1883" s="129" t="e">
        <f>VLOOKUP(Y1883,【参考】数式用!$A$3:$O$58,15,FALSE)</f>
        <v>#N/A</v>
      </c>
    </row>
    <row r="1884" spans="1:29" ht="33.950000000000003" customHeight="1">
      <c r="A1884" s="133"/>
      <c r="B1884" s="486">
        <f t="shared" si="28"/>
        <v>1840</v>
      </c>
      <c r="C1884" s="509"/>
      <c r="D1884" s="510"/>
      <c r="E1884" s="510"/>
      <c r="F1884" s="510"/>
      <c r="G1884" s="510"/>
      <c r="H1884" s="510"/>
      <c r="I1884" s="510"/>
      <c r="J1884" s="510"/>
      <c r="K1884" s="510"/>
      <c r="L1884" s="511"/>
      <c r="M1884" s="512"/>
      <c r="N1884" s="513"/>
      <c r="O1884" s="513"/>
      <c r="P1884" s="513"/>
      <c r="Q1884" s="514"/>
      <c r="R1884" s="515"/>
      <c r="S1884" s="515"/>
      <c r="T1884" s="515"/>
      <c r="U1884" s="515"/>
      <c r="V1884" s="515"/>
      <c r="W1884" s="418"/>
      <c r="X1884" s="419"/>
      <c r="Y1884" s="421"/>
      <c r="Z1884" s="158" t="str">
        <f>IFERROR(VLOOKUP(Y1884,【参考】数式用!$A$3:$B$58, 2, FALSE), "")</f>
        <v/>
      </c>
      <c r="AA1884" s="159"/>
      <c r="AC1884" s="129" t="e">
        <f>VLOOKUP(Y1884,【参考】数式用!$A$3:$O$58,15,FALSE)</f>
        <v>#N/A</v>
      </c>
    </row>
    <row r="1885" spans="1:29" ht="33.950000000000003" customHeight="1">
      <c r="A1885" s="133"/>
      <c r="B1885" s="486">
        <f t="shared" si="28"/>
        <v>1841</v>
      </c>
      <c r="C1885" s="509"/>
      <c r="D1885" s="510"/>
      <c r="E1885" s="510"/>
      <c r="F1885" s="510"/>
      <c r="G1885" s="510"/>
      <c r="H1885" s="510"/>
      <c r="I1885" s="510"/>
      <c r="J1885" s="510"/>
      <c r="K1885" s="510"/>
      <c r="L1885" s="511"/>
      <c r="M1885" s="512"/>
      <c r="N1885" s="513"/>
      <c r="O1885" s="513"/>
      <c r="P1885" s="513"/>
      <c r="Q1885" s="514"/>
      <c r="R1885" s="515"/>
      <c r="S1885" s="515"/>
      <c r="T1885" s="515"/>
      <c r="U1885" s="515"/>
      <c r="V1885" s="515"/>
      <c r="W1885" s="418"/>
      <c r="X1885" s="419"/>
      <c r="Y1885" s="421"/>
      <c r="Z1885" s="158" t="str">
        <f>IFERROR(VLOOKUP(Y1885,【参考】数式用!$A$3:$B$58, 2, FALSE), "")</f>
        <v/>
      </c>
      <c r="AA1885" s="159"/>
      <c r="AC1885" s="129" t="e">
        <f>VLOOKUP(Y1885,【参考】数式用!$A$3:$O$58,15,FALSE)</f>
        <v>#N/A</v>
      </c>
    </row>
    <row r="1886" spans="1:29" ht="33.950000000000003" customHeight="1">
      <c r="A1886" s="133"/>
      <c r="B1886" s="486">
        <f t="shared" si="28"/>
        <v>1842</v>
      </c>
      <c r="C1886" s="509"/>
      <c r="D1886" s="510"/>
      <c r="E1886" s="510"/>
      <c r="F1886" s="510"/>
      <c r="G1886" s="510"/>
      <c r="H1886" s="510"/>
      <c r="I1886" s="510"/>
      <c r="J1886" s="510"/>
      <c r="K1886" s="510"/>
      <c r="L1886" s="511"/>
      <c r="M1886" s="512"/>
      <c r="N1886" s="513"/>
      <c r="O1886" s="513"/>
      <c r="P1886" s="513"/>
      <c r="Q1886" s="514"/>
      <c r="R1886" s="515"/>
      <c r="S1886" s="515"/>
      <c r="T1886" s="515"/>
      <c r="U1886" s="515"/>
      <c r="V1886" s="515"/>
      <c r="W1886" s="418"/>
      <c r="X1886" s="419"/>
      <c r="Y1886" s="421"/>
      <c r="Z1886" s="158" t="str">
        <f>IFERROR(VLOOKUP(Y1886,【参考】数式用!$A$3:$B$58, 2, FALSE), "")</f>
        <v/>
      </c>
      <c r="AA1886" s="159"/>
      <c r="AC1886" s="129" t="e">
        <f>VLOOKUP(Y1886,【参考】数式用!$A$3:$O$58,15,FALSE)</f>
        <v>#N/A</v>
      </c>
    </row>
    <row r="1887" spans="1:29" ht="33.950000000000003" customHeight="1">
      <c r="A1887" s="133"/>
      <c r="B1887" s="486">
        <f t="shared" si="28"/>
        <v>1843</v>
      </c>
      <c r="C1887" s="509"/>
      <c r="D1887" s="510"/>
      <c r="E1887" s="510"/>
      <c r="F1887" s="510"/>
      <c r="G1887" s="510"/>
      <c r="H1887" s="510"/>
      <c r="I1887" s="510"/>
      <c r="J1887" s="510"/>
      <c r="K1887" s="510"/>
      <c r="L1887" s="511"/>
      <c r="M1887" s="512"/>
      <c r="N1887" s="513"/>
      <c r="O1887" s="513"/>
      <c r="P1887" s="513"/>
      <c r="Q1887" s="514"/>
      <c r="R1887" s="515"/>
      <c r="S1887" s="515"/>
      <c r="T1887" s="515"/>
      <c r="U1887" s="515"/>
      <c r="V1887" s="515"/>
      <c r="W1887" s="418"/>
      <c r="X1887" s="419"/>
      <c r="Y1887" s="421"/>
      <c r="Z1887" s="158" t="str">
        <f>IFERROR(VLOOKUP(Y1887,【参考】数式用!$A$3:$B$58, 2, FALSE), "")</f>
        <v/>
      </c>
      <c r="AA1887" s="159"/>
      <c r="AC1887" s="129" t="e">
        <f>VLOOKUP(Y1887,【参考】数式用!$A$3:$O$58,15,FALSE)</f>
        <v>#N/A</v>
      </c>
    </row>
    <row r="1888" spans="1:29" ht="33.950000000000003" customHeight="1">
      <c r="A1888" s="133"/>
      <c r="B1888" s="486">
        <f t="shared" si="28"/>
        <v>1844</v>
      </c>
      <c r="C1888" s="509"/>
      <c r="D1888" s="510"/>
      <c r="E1888" s="510"/>
      <c r="F1888" s="510"/>
      <c r="G1888" s="510"/>
      <c r="H1888" s="510"/>
      <c r="I1888" s="510"/>
      <c r="J1888" s="510"/>
      <c r="K1888" s="510"/>
      <c r="L1888" s="511"/>
      <c r="M1888" s="512"/>
      <c r="N1888" s="513"/>
      <c r="O1888" s="513"/>
      <c r="P1888" s="513"/>
      <c r="Q1888" s="514"/>
      <c r="R1888" s="515"/>
      <c r="S1888" s="515"/>
      <c r="T1888" s="515"/>
      <c r="U1888" s="515"/>
      <c r="V1888" s="515"/>
      <c r="W1888" s="418"/>
      <c r="X1888" s="419"/>
      <c r="Y1888" s="421"/>
      <c r="Z1888" s="158" t="str">
        <f>IFERROR(VLOOKUP(Y1888,【参考】数式用!$A$3:$B$58, 2, FALSE), "")</f>
        <v/>
      </c>
      <c r="AA1888" s="159"/>
      <c r="AC1888" s="129" t="e">
        <f>VLOOKUP(Y1888,【参考】数式用!$A$3:$O$58,15,FALSE)</f>
        <v>#N/A</v>
      </c>
    </row>
    <row r="1889" spans="1:29" ht="33.950000000000003" customHeight="1">
      <c r="A1889" s="133"/>
      <c r="B1889" s="486">
        <f t="shared" si="28"/>
        <v>1845</v>
      </c>
      <c r="C1889" s="509"/>
      <c r="D1889" s="510"/>
      <c r="E1889" s="510"/>
      <c r="F1889" s="510"/>
      <c r="G1889" s="510"/>
      <c r="H1889" s="510"/>
      <c r="I1889" s="510"/>
      <c r="J1889" s="510"/>
      <c r="K1889" s="510"/>
      <c r="L1889" s="511"/>
      <c r="M1889" s="512"/>
      <c r="N1889" s="513"/>
      <c r="O1889" s="513"/>
      <c r="P1889" s="513"/>
      <c r="Q1889" s="514"/>
      <c r="R1889" s="515"/>
      <c r="S1889" s="515"/>
      <c r="T1889" s="515"/>
      <c r="U1889" s="515"/>
      <c r="V1889" s="515"/>
      <c r="W1889" s="418"/>
      <c r="X1889" s="419"/>
      <c r="Y1889" s="421"/>
      <c r="Z1889" s="158" t="str">
        <f>IFERROR(VLOOKUP(Y1889,【参考】数式用!$A$3:$B$58, 2, FALSE), "")</f>
        <v/>
      </c>
      <c r="AA1889" s="159"/>
      <c r="AC1889" s="129" t="e">
        <f>VLOOKUP(Y1889,【参考】数式用!$A$3:$O$58,15,FALSE)</f>
        <v>#N/A</v>
      </c>
    </row>
    <row r="1890" spans="1:29" ht="33.950000000000003" customHeight="1">
      <c r="A1890" s="133"/>
      <c r="B1890" s="486">
        <f t="shared" si="28"/>
        <v>1846</v>
      </c>
      <c r="C1890" s="509"/>
      <c r="D1890" s="510"/>
      <c r="E1890" s="510"/>
      <c r="F1890" s="510"/>
      <c r="G1890" s="510"/>
      <c r="H1890" s="510"/>
      <c r="I1890" s="510"/>
      <c r="J1890" s="510"/>
      <c r="K1890" s="510"/>
      <c r="L1890" s="511"/>
      <c r="M1890" s="512"/>
      <c r="N1890" s="513"/>
      <c r="O1890" s="513"/>
      <c r="P1890" s="513"/>
      <c r="Q1890" s="514"/>
      <c r="R1890" s="515"/>
      <c r="S1890" s="515"/>
      <c r="T1890" s="515"/>
      <c r="U1890" s="515"/>
      <c r="V1890" s="515"/>
      <c r="W1890" s="418"/>
      <c r="X1890" s="419"/>
      <c r="Y1890" s="421"/>
      <c r="Z1890" s="158" t="str">
        <f>IFERROR(VLOOKUP(Y1890,【参考】数式用!$A$3:$B$58, 2, FALSE), "")</f>
        <v/>
      </c>
      <c r="AA1890" s="159"/>
      <c r="AC1890" s="129" t="e">
        <f>VLOOKUP(Y1890,【参考】数式用!$A$3:$O$58,15,FALSE)</f>
        <v>#N/A</v>
      </c>
    </row>
    <row r="1891" spans="1:29" ht="33.950000000000003" customHeight="1">
      <c r="A1891" s="133"/>
      <c r="B1891" s="486">
        <f t="shared" si="28"/>
        <v>1847</v>
      </c>
      <c r="C1891" s="509"/>
      <c r="D1891" s="510"/>
      <c r="E1891" s="510"/>
      <c r="F1891" s="510"/>
      <c r="G1891" s="510"/>
      <c r="H1891" s="510"/>
      <c r="I1891" s="510"/>
      <c r="J1891" s="510"/>
      <c r="K1891" s="510"/>
      <c r="L1891" s="511"/>
      <c r="M1891" s="512"/>
      <c r="N1891" s="513"/>
      <c r="O1891" s="513"/>
      <c r="P1891" s="513"/>
      <c r="Q1891" s="514"/>
      <c r="R1891" s="515"/>
      <c r="S1891" s="515"/>
      <c r="T1891" s="515"/>
      <c r="U1891" s="515"/>
      <c r="V1891" s="515"/>
      <c r="W1891" s="418"/>
      <c r="X1891" s="419"/>
      <c r="Y1891" s="421"/>
      <c r="Z1891" s="158" t="str">
        <f>IFERROR(VLOOKUP(Y1891,【参考】数式用!$A$3:$B$58, 2, FALSE), "")</f>
        <v/>
      </c>
      <c r="AA1891" s="159"/>
      <c r="AC1891" s="129" t="e">
        <f>VLOOKUP(Y1891,【参考】数式用!$A$3:$O$58,15,FALSE)</f>
        <v>#N/A</v>
      </c>
    </row>
    <row r="1892" spans="1:29" ht="33.950000000000003" customHeight="1">
      <c r="A1892" s="133"/>
      <c r="B1892" s="486">
        <f t="shared" si="28"/>
        <v>1848</v>
      </c>
      <c r="C1892" s="509"/>
      <c r="D1892" s="510"/>
      <c r="E1892" s="510"/>
      <c r="F1892" s="510"/>
      <c r="G1892" s="510"/>
      <c r="H1892" s="510"/>
      <c r="I1892" s="510"/>
      <c r="J1892" s="510"/>
      <c r="K1892" s="510"/>
      <c r="L1892" s="511"/>
      <c r="M1892" s="512"/>
      <c r="N1892" s="513"/>
      <c r="O1892" s="513"/>
      <c r="P1892" s="513"/>
      <c r="Q1892" s="514"/>
      <c r="R1892" s="515"/>
      <c r="S1892" s="515"/>
      <c r="T1892" s="515"/>
      <c r="U1892" s="515"/>
      <c r="V1892" s="515"/>
      <c r="W1892" s="418"/>
      <c r="X1892" s="419"/>
      <c r="Y1892" s="421"/>
      <c r="Z1892" s="158" t="str">
        <f>IFERROR(VLOOKUP(Y1892,【参考】数式用!$A$3:$B$58, 2, FALSE), "")</f>
        <v/>
      </c>
      <c r="AA1892" s="159"/>
      <c r="AC1892" s="129" t="e">
        <f>VLOOKUP(Y1892,【参考】数式用!$A$3:$O$58,15,FALSE)</f>
        <v>#N/A</v>
      </c>
    </row>
    <row r="1893" spans="1:29" ht="33.950000000000003" customHeight="1">
      <c r="A1893" s="133"/>
      <c r="B1893" s="486">
        <f t="shared" si="28"/>
        <v>1849</v>
      </c>
      <c r="C1893" s="509"/>
      <c r="D1893" s="510"/>
      <c r="E1893" s="510"/>
      <c r="F1893" s="510"/>
      <c r="G1893" s="510"/>
      <c r="H1893" s="510"/>
      <c r="I1893" s="510"/>
      <c r="J1893" s="510"/>
      <c r="K1893" s="510"/>
      <c r="L1893" s="511"/>
      <c r="M1893" s="512"/>
      <c r="N1893" s="513"/>
      <c r="O1893" s="513"/>
      <c r="P1893" s="513"/>
      <c r="Q1893" s="514"/>
      <c r="R1893" s="515"/>
      <c r="S1893" s="515"/>
      <c r="T1893" s="515"/>
      <c r="U1893" s="515"/>
      <c r="V1893" s="515"/>
      <c r="W1893" s="418"/>
      <c r="X1893" s="419"/>
      <c r="Y1893" s="421"/>
      <c r="Z1893" s="158" t="str">
        <f>IFERROR(VLOOKUP(Y1893,【参考】数式用!$A$3:$B$58, 2, FALSE), "")</f>
        <v/>
      </c>
      <c r="AA1893" s="159"/>
      <c r="AC1893" s="129" t="e">
        <f>VLOOKUP(Y1893,【参考】数式用!$A$3:$O$58,15,FALSE)</f>
        <v>#N/A</v>
      </c>
    </row>
    <row r="1894" spans="1:29" ht="33.950000000000003" customHeight="1">
      <c r="A1894" s="133"/>
      <c r="B1894" s="486">
        <f t="shared" si="28"/>
        <v>1850</v>
      </c>
      <c r="C1894" s="509"/>
      <c r="D1894" s="510"/>
      <c r="E1894" s="510"/>
      <c r="F1894" s="510"/>
      <c r="G1894" s="510"/>
      <c r="H1894" s="510"/>
      <c r="I1894" s="510"/>
      <c r="J1894" s="510"/>
      <c r="K1894" s="510"/>
      <c r="L1894" s="511"/>
      <c r="M1894" s="512"/>
      <c r="N1894" s="513"/>
      <c r="O1894" s="513"/>
      <c r="P1894" s="513"/>
      <c r="Q1894" s="514"/>
      <c r="R1894" s="515"/>
      <c r="S1894" s="515"/>
      <c r="T1894" s="515"/>
      <c r="U1894" s="515"/>
      <c r="V1894" s="515"/>
      <c r="W1894" s="418"/>
      <c r="X1894" s="419"/>
      <c r="Y1894" s="421"/>
      <c r="Z1894" s="158" t="str">
        <f>IFERROR(VLOOKUP(Y1894,【参考】数式用!$A$3:$B$58, 2, FALSE), "")</f>
        <v/>
      </c>
      <c r="AA1894" s="159"/>
      <c r="AC1894" s="129" t="e">
        <f>VLOOKUP(Y1894,【参考】数式用!$A$3:$O$58,15,FALSE)</f>
        <v>#N/A</v>
      </c>
    </row>
    <row r="1895" spans="1:29" ht="33.950000000000003" customHeight="1">
      <c r="A1895" s="133"/>
      <c r="B1895" s="486">
        <f t="shared" si="28"/>
        <v>1851</v>
      </c>
      <c r="C1895" s="509"/>
      <c r="D1895" s="510"/>
      <c r="E1895" s="510"/>
      <c r="F1895" s="510"/>
      <c r="G1895" s="510"/>
      <c r="H1895" s="510"/>
      <c r="I1895" s="510"/>
      <c r="J1895" s="510"/>
      <c r="K1895" s="510"/>
      <c r="L1895" s="511"/>
      <c r="M1895" s="512"/>
      <c r="N1895" s="513"/>
      <c r="O1895" s="513"/>
      <c r="P1895" s="513"/>
      <c r="Q1895" s="514"/>
      <c r="R1895" s="515"/>
      <c r="S1895" s="515"/>
      <c r="T1895" s="515"/>
      <c r="U1895" s="515"/>
      <c r="V1895" s="515"/>
      <c r="W1895" s="418"/>
      <c r="X1895" s="419"/>
      <c r="Y1895" s="421"/>
      <c r="Z1895" s="158" t="str">
        <f>IFERROR(VLOOKUP(Y1895,【参考】数式用!$A$3:$B$58, 2, FALSE), "")</f>
        <v/>
      </c>
      <c r="AA1895" s="159"/>
      <c r="AC1895" s="129" t="e">
        <f>VLOOKUP(Y1895,【参考】数式用!$A$3:$O$58,15,FALSE)</f>
        <v>#N/A</v>
      </c>
    </row>
    <row r="1896" spans="1:29" ht="33.950000000000003" customHeight="1">
      <c r="A1896" s="133"/>
      <c r="B1896" s="486">
        <f t="shared" si="28"/>
        <v>1852</v>
      </c>
      <c r="C1896" s="509"/>
      <c r="D1896" s="510"/>
      <c r="E1896" s="510"/>
      <c r="F1896" s="510"/>
      <c r="G1896" s="510"/>
      <c r="H1896" s="510"/>
      <c r="I1896" s="510"/>
      <c r="J1896" s="510"/>
      <c r="K1896" s="510"/>
      <c r="L1896" s="511"/>
      <c r="M1896" s="512"/>
      <c r="N1896" s="513"/>
      <c r="O1896" s="513"/>
      <c r="P1896" s="513"/>
      <c r="Q1896" s="514"/>
      <c r="R1896" s="515"/>
      <c r="S1896" s="515"/>
      <c r="T1896" s="515"/>
      <c r="U1896" s="515"/>
      <c r="V1896" s="515"/>
      <c r="W1896" s="418"/>
      <c r="X1896" s="419"/>
      <c r="Y1896" s="421"/>
      <c r="Z1896" s="158" t="str">
        <f>IFERROR(VLOOKUP(Y1896,【参考】数式用!$A$3:$B$58, 2, FALSE), "")</f>
        <v/>
      </c>
      <c r="AA1896" s="159"/>
      <c r="AC1896" s="129" t="e">
        <f>VLOOKUP(Y1896,【参考】数式用!$A$3:$O$58,15,FALSE)</f>
        <v>#N/A</v>
      </c>
    </row>
    <row r="1897" spans="1:29" ht="33.950000000000003" customHeight="1">
      <c r="A1897" s="133"/>
      <c r="B1897" s="486">
        <f t="shared" si="28"/>
        <v>1853</v>
      </c>
      <c r="C1897" s="509"/>
      <c r="D1897" s="510"/>
      <c r="E1897" s="510"/>
      <c r="F1897" s="510"/>
      <c r="G1897" s="510"/>
      <c r="H1897" s="510"/>
      <c r="I1897" s="510"/>
      <c r="J1897" s="510"/>
      <c r="K1897" s="510"/>
      <c r="L1897" s="511"/>
      <c r="M1897" s="512"/>
      <c r="N1897" s="513"/>
      <c r="O1897" s="513"/>
      <c r="P1897" s="513"/>
      <c r="Q1897" s="514"/>
      <c r="R1897" s="515"/>
      <c r="S1897" s="515"/>
      <c r="T1897" s="515"/>
      <c r="U1897" s="515"/>
      <c r="V1897" s="515"/>
      <c r="W1897" s="418"/>
      <c r="X1897" s="419"/>
      <c r="Y1897" s="421"/>
      <c r="Z1897" s="158" t="str">
        <f>IFERROR(VLOOKUP(Y1897,【参考】数式用!$A$3:$B$58, 2, FALSE), "")</f>
        <v/>
      </c>
      <c r="AA1897" s="159"/>
      <c r="AC1897" s="129" t="e">
        <f>VLOOKUP(Y1897,【参考】数式用!$A$3:$O$58,15,FALSE)</f>
        <v>#N/A</v>
      </c>
    </row>
    <row r="1898" spans="1:29" ht="33.950000000000003" customHeight="1">
      <c r="A1898" s="133"/>
      <c r="B1898" s="486">
        <f t="shared" si="28"/>
        <v>1854</v>
      </c>
      <c r="C1898" s="509"/>
      <c r="D1898" s="510"/>
      <c r="E1898" s="510"/>
      <c r="F1898" s="510"/>
      <c r="G1898" s="510"/>
      <c r="H1898" s="510"/>
      <c r="I1898" s="510"/>
      <c r="J1898" s="510"/>
      <c r="K1898" s="510"/>
      <c r="L1898" s="511"/>
      <c r="M1898" s="512"/>
      <c r="N1898" s="513"/>
      <c r="O1898" s="513"/>
      <c r="P1898" s="513"/>
      <c r="Q1898" s="514"/>
      <c r="R1898" s="515"/>
      <c r="S1898" s="515"/>
      <c r="T1898" s="515"/>
      <c r="U1898" s="515"/>
      <c r="V1898" s="515"/>
      <c r="W1898" s="418"/>
      <c r="X1898" s="419"/>
      <c r="Y1898" s="421"/>
      <c r="Z1898" s="158" t="str">
        <f>IFERROR(VLOOKUP(Y1898,【参考】数式用!$A$3:$B$58, 2, FALSE), "")</f>
        <v/>
      </c>
      <c r="AA1898" s="159"/>
      <c r="AC1898" s="129" t="e">
        <f>VLOOKUP(Y1898,【参考】数式用!$A$3:$O$58,15,FALSE)</f>
        <v>#N/A</v>
      </c>
    </row>
    <row r="1899" spans="1:29" ht="33.950000000000003" customHeight="1">
      <c r="A1899" s="133"/>
      <c r="B1899" s="486">
        <f t="shared" si="28"/>
        <v>1855</v>
      </c>
      <c r="C1899" s="509"/>
      <c r="D1899" s="510"/>
      <c r="E1899" s="510"/>
      <c r="F1899" s="510"/>
      <c r="G1899" s="510"/>
      <c r="H1899" s="510"/>
      <c r="I1899" s="510"/>
      <c r="J1899" s="510"/>
      <c r="K1899" s="510"/>
      <c r="L1899" s="511"/>
      <c r="M1899" s="512"/>
      <c r="N1899" s="513"/>
      <c r="O1899" s="513"/>
      <c r="P1899" s="513"/>
      <c r="Q1899" s="514"/>
      <c r="R1899" s="515"/>
      <c r="S1899" s="515"/>
      <c r="T1899" s="515"/>
      <c r="U1899" s="515"/>
      <c r="V1899" s="515"/>
      <c r="W1899" s="418"/>
      <c r="X1899" s="419"/>
      <c r="Y1899" s="421"/>
      <c r="Z1899" s="158" t="str">
        <f>IFERROR(VLOOKUP(Y1899,【参考】数式用!$A$3:$B$58, 2, FALSE), "")</f>
        <v/>
      </c>
      <c r="AA1899" s="159"/>
      <c r="AC1899" s="129" t="e">
        <f>VLOOKUP(Y1899,【参考】数式用!$A$3:$O$58,15,FALSE)</f>
        <v>#N/A</v>
      </c>
    </row>
    <row r="1900" spans="1:29" ht="33.950000000000003" customHeight="1">
      <c r="A1900" s="133"/>
      <c r="B1900" s="486">
        <f t="shared" si="28"/>
        <v>1856</v>
      </c>
      <c r="C1900" s="509"/>
      <c r="D1900" s="510"/>
      <c r="E1900" s="510"/>
      <c r="F1900" s="510"/>
      <c r="G1900" s="510"/>
      <c r="H1900" s="510"/>
      <c r="I1900" s="510"/>
      <c r="J1900" s="510"/>
      <c r="K1900" s="510"/>
      <c r="L1900" s="511"/>
      <c r="M1900" s="512"/>
      <c r="N1900" s="513"/>
      <c r="O1900" s="513"/>
      <c r="P1900" s="513"/>
      <c r="Q1900" s="514"/>
      <c r="R1900" s="515"/>
      <c r="S1900" s="515"/>
      <c r="T1900" s="515"/>
      <c r="U1900" s="515"/>
      <c r="V1900" s="515"/>
      <c r="W1900" s="418"/>
      <c r="X1900" s="419"/>
      <c r="Y1900" s="421"/>
      <c r="Z1900" s="158" t="str">
        <f>IFERROR(VLOOKUP(Y1900,【参考】数式用!$A$3:$B$58, 2, FALSE), "")</f>
        <v/>
      </c>
      <c r="AA1900" s="159"/>
      <c r="AC1900" s="129" t="e">
        <f>VLOOKUP(Y1900,【参考】数式用!$A$3:$O$58,15,FALSE)</f>
        <v>#N/A</v>
      </c>
    </row>
    <row r="1901" spans="1:29" ht="33.950000000000003" customHeight="1">
      <c r="A1901" s="133"/>
      <c r="B1901" s="486">
        <f t="shared" si="28"/>
        <v>1857</v>
      </c>
      <c r="C1901" s="509"/>
      <c r="D1901" s="510"/>
      <c r="E1901" s="510"/>
      <c r="F1901" s="510"/>
      <c r="G1901" s="510"/>
      <c r="H1901" s="510"/>
      <c r="I1901" s="510"/>
      <c r="J1901" s="510"/>
      <c r="K1901" s="510"/>
      <c r="L1901" s="511"/>
      <c r="M1901" s="512"/>
      <c r="N1901" s="513"/>
      <c r="O1901" s="513"/>
      <c r="P1901" s="513"/>
      <c r="Q1901" s="514"/>
      <c r="R1901" s="515"/>
      <c r="S1901" s="515"/>
      <c r="T1901" s="515"/>
      <c r="U1901" s="515"/>
      <c r="V1901" s="515"/>
      <c r="W1901" s="418"/>
      <c r="X1901" s="419"/>
      <c r="Y1901" s="421"/>
      <c r="Z1901" s="158" t="str">
        <f>IFERROR(VLOOKUP(Y1901,【参考】数式用!$A$3:$B$58, 2, FALSE), "")</f>
        <v/>
      </c>
      <c r="AA1901" s="159"/>
      <c r="AC1901" s="129" t="e">
        <f>VLOOKUP(Y1901,【参考】数式用!$A$3:$O$58,15,FALSE)</f>
        <v>#N/A</v>
      </c>
    </row>
    <row r="1902" spans="1:29" ht="33.950000000000003" customHeight="1">
      <c r="A1902" s="133"/>
      <c r="B1902" s="486">
        <f t="shared" si="28"/>
        <v>1858</v>
      </c>
      <c r="C1902" s="509"/>
      <c r="D1902" s="510"/>
      <c r="E1902" s="510"/>
      <c r="F1902" s="510"/>
      <c r="G1902" s="510"/>
      <c r="H1902" s="510"/>
      <c r="I1902" s="510"/>
      <c r="J1902" s="510"/>
      <c r="K1902" s="510"/>
      <c r="L1902" s="511"/>
      <c r="M1902" s="512"/>
      <c r="N1902" s="513"/>
      <c r="O1902" s="513"/>
      <c r="P1902" s="513"/>
      <c r="Q1902" s="514"/>
      <c r="R1902" s="515"/>
      <c r="S1902" s="515"/>
      <c r="T1902" s="515"/>
      <c r="U1902" s="515"/>
      <c r="V1902" s="515"/>
      <c r="W1902" s="418"/>
      <c r="X1902" s="419"/>
      <c r="Y1902" s="421"/>
      <c r="Z1902" s="158" t="str">
        <f>IFERROR(VLOOKUP(Y1902,【参考】数式用!$A$3:$B$58, 2, FALSE), "")</f>
        <v/>
      </c>
      <c r="AA1902" s="159"/>
      <c r="AC1902" s="129" t="e">
        <f>VLOOKUP(Y1902,【参考】数式用!$A$3:$O$58,15,FALSE)</f>
        <v>#N/A</v>
      </c>
    </row>
    <row r="1903" spans="1:29" ht="33.950000000000003" customHeight="1">
      <c r="A1903" s="133"/>
      <c r="B1903" s="486">
        <f t="shared" ref="B1903:B1966" si="29">B1902+1</f>
        <v>1859</v>
      </c>
      <c r="C1903" s="509"/>
      <c r="D1903" s="510"/>
      <c r="E1903" s="510"/>
      <c r="F1903" s="510"/>
      <c r="G1903" s="510"/>
      <c r="H1903" s="510"/>
      <c r="I1903" s="510"/>
      <c r="J1903" s="510"/>
      <c r="K1903" s="510"/>
      <c r="L1903" s="511"/>
      <c r="M1903" s="512"/>
      <c r="N1903" s="513"/>
      <c r="O1903" s="513"/>
      <c r="P1903" s="513"/>
      <c r="Q1903" s="514"/>
      <c r="R1903" s="515"/>
      <c r="S1903" s="515"/>
      <c r="T1903" s="515"/>
      <c r="U1903" s="515"/>
      <c r="V1903" s="515"/>
      <c r="W1903" s="418"/>
      <c r="X1903" s="419"/>
      <c r="Y1903" s="421"/>
      <c r="Z1903" s="158" t="str">
        <f>IFERROR(VLOOKUP(Y1903,【参考】数式用!$A$3:$B$58, 2, FALSE), "")</f>
        <v/>
      </c>
      <c r="AA1903" s="159"/>
      <c r="AC1903" s="129" t="e">
        <f>VLOOKUP(Y1903,【参考】数式用!$A$3:$O$58,15,FALSE)</f>
        <v>#N/A</v>
      </c>
    </row>
    <row r="1904" spans="1:29" ht="33.950000000000003" customHeight="1">
      <c r="A1904" s="133"/>
      <c r="B1904" s="486">
        <f t="shared" si="29"/>
        <v>1860</v>
      </c>
      <c r="C1904" s="509"/>
      <c r="D1904" s="510"/>
      <c r="E1904" s="510"/>
      <c r="F1904" s="510"/>
      <c r="G1904" s="510"/>
      <c r="H1904" s="510"/>
      <c r="I1904" s="510"/>
      <c r="J1904" s="510"/>
      <c r="K1904" s="510"/>
      <c r="L1904" s="511"/>
      <c r="M1904" s="512"/>
      <c r="N1904" s="513"/>
      <c r="O1904" s="513"/>
      <c r="P1904" s="513"/>
      <c r="Q1904" s="514"/>
      <c r="R1904" s="515"/>
      <c r="S1904" s="515"/>
      <c r="T1904" s="515"/>
      <c r="U1904" s="515"/>
      <c r="V1904" s="515"/>
      <c r="W1904" s="418"/>
      <c r="X1904" s="419"/>
      <c r="Y1904" s="421"/>
      <c r="Z1904" s="158" t="str">
        <f>IFERROR(VLOOKUP(Y1904,【参考】数式用!$A$3:$B$58, 2, FALSE), "")</f>
        <v/>
      </c>
      <c r="AA1904" s="159"/>
      <c r="AC1904" s="129" t="e">
        <f>VLOOKUP(Y1904,【参考】数式用!$A$3:$O$58,15,FALSE)</f>
        <v>#N/A</v>
      </c>
    </row>
    <row r="1905" spans="1:29" ht="33.950000000000003" customHeight="1">
      <c r="A1905" s="133"/>
      <c r="B1905" s="486">
        <f t="shared" si="29"/>
        <v>1861</v>
      </c>
      <c r="C1905" s="509"/>
      <c r="D1905" s="510"/>
      <c r="E1905" s="510"/>
      <c r="F1905" s="510"/>
      <c r="G1905" s="510"/>
      <c r="H1905" s="510"/>
      <c r="I1905" s="510"/>
      <c r="J1905" s="510"/>
      <c r="K1905" s="510"/>
      <c r="L1905" s="511"/>
      <c r="M1905" s="512"/>
      <c r="N1905" s="513"/>
      <c r="O1905" s="513"/>
      <c r="P1905" s="513"/>
      <c r="Q1905" s="514"/>
      <c r="R1905" s="515"/>
      <c r="S1905" s="515"/>
      <c r="T1905" s="515"/>
      <c r="U1905" s="515"/>
      <c r="V1905" s="515"/>
      <c r="W1905" s="418"/>
      <c r="X1905" s="419"/>
      <c r="Y1905" s="421"/>
      <c r="Z1905" s="158" t="str">
        <f>IFERROR(VLOOKUP(Y1905,【参考】数式用!$A$3:$B$58, 2, FALSE), "")</f>
        <v/>
      </c>
      <c r="AA1905" s="159"/>
      <c r="AC1905" s="129" t="e">
        <f>VLOOKUP(Y1905,【参考】数式用!$A$3:$O$58,15,FALSE)</f>
        <v>#N/A</v>
      </c>
    </row>
    <row r="1906" spans="1:29" ht="33.950000000000003" customHeight="1">
      <c r="A1906" s="133"/>
      <c r="B1906" s="486">
        <f t="shared" si="29"/>
        <v>1862</v>
      </c>
      <c r="C1906" s="509"/>
      <c r="D1906" s="510"/>
      <c r="E1906" s="510"/>
      <c r="F1906" s="510"/>
      <c r="G1906" s="510"/>
      <c r="H1906" s="510"/>
      <c r="I1906" s="510"/>
      <c r="J1906" s="510"/>
      <c r="K1906" s="510"/>
      <c r="L1906" s="511"/>
      <c r="M1906" s="512"/>
      <c r="N1906" s="513"/>
      <c r="O1906" s="513"/>
      <c r="P1906" s="513"/>
      <c r="Q1906" s="514"/>
      <c r="R1906" s="515"/>
      <c r="S1906" s="515"/>
      <c r="T1906" s="515"/>
      <c r="U1906" s="515"/>
      <c r="V1906" s="515"/>
      <c r="W1906" s="418"/>
      <c r="X1906" s="419"/>
      <c r="Y1906" s="421"/>
      <c r="Z1906" s="158" t="str">
        <f>IFERROR(VLOOKUP(Y1906,【参考】数式用!$A$3:$B$58, 2, FALSE), "")</f>
        <v/>
      </c>
      <c r="AA1906" s="159"/>
      <c r="AC1906" s="129" t="e">
        <f>VLOOKUP(Y1906,【参考】数式用!$A$3:$O$58,15,FALSE)</f>
        <v>#N/A</v>
      </c>
    </row>
    <row r="1907" spans="1:29" ht="33.950000000000003" customHeight="1">
      <c r="A1907" s="133"/>
      <c r="B1907" s="486">
        <f t="shared" si="29"/>
        <v>1863</v>
      </c>
      <c r="C1907" s="509"/>
      <c r="D1907" s="510"/>
      <c r="E1907" s="510"/>
      <c r="F1907" s="510"/>
      <c r="G1907" s="510"/>
      <c r="H1907" s="510"/>
      <c r="I1907" s="510"/>
      <c r="J1907" s="510"/>
      <c r="K1907" s="510"/>
      <c r="L1907" s="511"/>
      <c r="M1907" s="512"/>
      <c r="N1907" s="513"/>
      <c r="O1907" s="513"/>
      <c r="P1907" s="513"/>
      <c r="Q1907" s="514"/>
      <c r="R1907" s="515"/>
      <c r="S1907" s="515"/>
      <c r="T1907" s="515"/>
      <c r="U1907" s="515"/>
      <c r="V1907" s="515"/>
      <c r="W1907" s="418"/>
      <c r="X1907" s="419"/>
      <c r="Y1907" s="421"/>
      <c r="Z1907" s="158" t="str">
        <f>IFERROR(VLOOKUP(Y1907,【参考】数式用!$A$3:$B$58, 2, FALSE), "")</f>
        <v/>
      </c>
      <c r="AA1907" s="159"/>
      <c r="AC1907" s="129" t="e">
        <f>VLOOKUP(Y1907,【参考】数式用!$A$3:$O$58,15,FALSE)</f>
        <v>#N/A</v>
      </c>
    </row>
    <row r="1908" spans="1:29" ht="33.950000000000003" customHeight="1">
      <c r="A1908" s="133"/>
      <c r="B1908" s="486">
        <f t="shared" si="29"/>
        <v>1864</v>
      </c>
      <c r="C1908" s="509"/>
      <c r="D1908" s="510"/>
      <c r="E1908" s="510"/>
      <c r="F1908" s="510"/>
      <c r="G1908" s="510"/>
      <c r="H1908" s="510"/>
      <c r="I1908" s="510"/>
      <c r="J1908" s="510"/>
      <c r="K1908" s="510"/>
      <c r="L1908" s="511"/>
      <c r="M1908" s="512"/>
      <c r="N1908" s="513"/>
      <c r="O1908" s="513"/>
      <c r="P1908" s="513"/>
      <c r="Q1908" s="514"/>
      <c r="R1908" s="515"/>
      <c r="S1908" s="515"/>
      <c r="T1908" s="515"/>
      <c r="U1908" s="515"/>
      <c r="V1908" s="515"/>
      <c r="W1908" s="418"/>
      <c r="X1908" s="419"/>
      <c r="Y1908" s="421"/>
      <c r="Z1908" s="158" t="str">
        <f>IFERROR(VLOOKUP(Y1908,【参考】数式用!$A$3:$B$58, 2, FALSE), "")</f>
        <v/>
      </c>
      <c r="AA1908" s="159"/>
      <c r="AC1908" s="129" t="e">
        <f>VLOOKUP(Y1908,【参考】数式用!$A$3:$O$58,15,FALSE)</f>
        <v>#N/A</v>
      </c>
    </row>
    <row r="1909" spans="1:29" ht="33.950000000000003" customHeight="1">
      <c r="A1909" s="133"/>
      <c r="B1909" s="486">
        <f t="shared" si="29"/>
        <v>1865</v>
      </c>
      <c r="C1909" s="509"/>
      <c r="D1909" s="510"/>
      <c r="E1909" s="510"/>
      <c r="F1909" s="510"/>
      <c r="G1909" s="510"/>
      <c r="H1909" s="510"/>
      <c r="I1909" s="510"/>
      <c r="J1909" s="510"/>
      <c r="K1909" s="510"/>
      <c r="L1909" s="511"/>
      <c r="M1909" s="512"/>
      <c r="N1909" s="513"/>
      <c r="O1909" s="513"/>
      <c r="P1909" s="513"/>
      <c r="Q1909" s="514"/>
      <c r="R1909" s="515"/>
      <c r="S1909" s="515"/>
      <c r="T1909" s="515"/>
      <c r="U1909" s="515"/>
      <c r="V1909" s="515"/>
      <c r="W1909" s="418"/>
      <c r="X1909" s="419"/>
      <c r="Y1909" s="421"/>
      <c r="Z1909" s="158" t="str">
        <f>IFERROR(VLOOKUP(Y1909,【参考】数式用!$A$3:$B$58, 2, FALSE), "")</f>
        <v/>
      </c>
      <c r="AA1909" s="159"/>
      <c r="AC1909" s="129" t="e">
        <f>VLOOKUP(Y1909,【参考】数式用!$A$3:$O$58,15,FALSE)</f>
        <v>#N/A</v>
      </c>
    </row>
    <row r="1910" spans="1:29" ht="33.950000000000003" customHeight="1">
      <c r="A1910" s="133"/>
      <c r="B1910" s="486">
        <f t="shared" si="29"/>
        <v>1866</v>
      </c>
      <c r="C1910" s="509"/>
      <c r="D1910" s="510"/>
      <c r="E1910" s="510"/>
      <c r="F1910" s="510"/>
      <c r="G1910" s="510"/>
      <c r="H1910" s="510"/>
      <c r="I1910" s="510"/>
      <c r="J1910" s="510"/>
      <c r="K1910" s="510"/>
      <c r="L1910" s="511"/>
      <c r="M1910" s="512"/>
      <c r="N1910" s="513"/>
      <c r="O1910" s="513"/>
      <c r="P1910" s="513"/>
      <c r="Q1910" s="514"/>
      <c r="R1910" s="515"/>
      <c r="S1910" s="515"/>
      <c r="T1910" s="515"/>
      <c r="U1910" s="515"/>
      <c r="V1910" s="515"/>
      <c r="W1910" s="418"/>
      <c r="X1910" s="419"/>
      <c r="Y1910" s="421"/>
      <c r="Z1910" s="158" t="str">
        <f>IFERROR(VLOOKUP(Y1910,【参考】数式用!$A$3:$B$58, 2, FALSE), "")</f>
        <v/>
      </c>
      <c r="AA1910" s="159"/>
      <c r="AC1910" s="129" t="e">
        <f>VLOOKUP(Y1910,【参考】数式用!$A$3:$O$58,15,FALSE)</f>
        <v>#N/A</v>
      </c>
    </row>
    <row r="1911" spans="1:29" ht="33.950000000000003" customHeight="1">
      <c r="A1911" s="133"/>
      <c r="B1911" s="486">
        <f t="shared" si="29"/>
        <v>1867</v>
      </c>
      <c r="C1911" s="509"/>
      <c r="D1911" s="510"/>
      <c r="E1911" s="510"/>
      <c r="F1911" s="510"/>
      <c r="G1911" s="510"/>
      <c r="H1911" s="510"/>
      <c r="I1911" s="510"/>
      <c r="J1911" s="510"/>
      <c r="K1911" s="510"/>
      <c r="L1911" s="511"/>
      <c r="M1911" s="512"/>
      <c r="N1911" s="513"/>
      <c r="O1911" s="513"/>
      <c r="P1911" s="513"/>
      <c r="Q1911" s="514"/>
      <c r="R1911" s="515"/>
      <c r="S1911" s="515"/>
      <c r="T1911" s="515"/>
      <c r="U1911" s="515"/>
      <c r="V1911" s="515"/>
      <c r="W1911" s="418"/>
      <c r="X1911" s="419"/>
      <c r="Y1911" s="421"/>
      <c r="Z1911" s="158" t="str">
        <f>IFERROR(VLOOKUP(Y1911,【参考】数式用!$A$3:$B$58, 2, FALSE), "")</f>
        <v/>
      </c>
      <c r="AA1911" s="159"/>
      <c r="AC1911" s="129" t="e">
        <f>VLOOKUP(Y1911,【参考】数式用!$A$3:$O$58,15,FALSE)</f>
        <v>#N/A</v>
      </c>
    </row>
    <row r="1912" spans="1:29" ht="33.950000000000003" customHeight="1">
      <c r="A1912" s="133"/>
      <c r="B1912" s="486">
        <f t="shared" si="29"/>
        <v>1868</v>
      </c>
      <c r="C1912" s="509"/>
      <c r="D1912" s="510"/>
      <c r="E1912" s="510"/>
      <c r="F1912" s="510"/>
      <c r="G1912" s="510"/>
      <c r="H1912" s="510"/>
      <c r="I1912" s="510"/>
      <c r="J1912" s="510"/>
      <c r="K1912" s="510"/>
      <c r="L1912" s="511"/>
      <c r="M1912" s="512"/>
      <c r="N1912" s="513"/>
      <c r="O1912" s="513"/>
      <c r="P1912" s="513"/>
      <c r="Q1912" s="514"/>
      <c r="R1912" s="515"/>
      <c r="S1912" s="515"/>
      <c r="T1912" s="515"/>
      <c r="U1912" s="515"/>
      <c r="V1912" s="515"/>
      <c r="W1912" s="418"/>
      <c r="X1912" s="419"/>
      <c r="Y1912" s="421"/>
      <c r="Z1912" s="158" t="str">
        <f>IFERROR(VLOOKUP(Y1912,【参考】数式用!$A$3:$B$58, 2, FALSE), "")</f>
        <v/>
      </c>
      <c r="AA1912" s="159"/>
      <c r="AC1912" s="129" t="e">
        <f>VLOOKUP(Y1912,【参考】数式用!$A$3:$O$58,15,FALSE)</f>
        <v>#N/A</v>
      </c>
    </row>
    <row r="1913" spans="1:29" ht="33.950000000000003" customHeight="1">
      <c r="A1913" s="133"/>
      <c r="B1913" s="486">
        <f t="shared" si="29"/>
        <v>1869</v>
      </c>
      <c r="C1913" s="509"/>
      <c r="D1913" s="510"/>
      <c r="E1913" s="510"/>
      <c r="F1913" s="510"/>
      <c r="G1913" s="510"/>
      <c r="H1913" s="510"/>
      <c r="I1913" s="510"/>
      <c r="J1913" s="510"/>
      <c r="K1913" s="510"/>
      <c r="L1913" s="511"/>
      <c r="M1913" s="512"/>
      <c r="N1913" s="513"/>
      <c r="O1913" s="513"/>
      <c r="P1913" s="513"/>
      <c r="Q1913" s="514"/>
      <c r="R1913" s="515"/>
      <c r="S1913" s="515"/>
      <c r="T1913" s="515"/>
      <c r="U1913" s="515"/>
      <c r="V1913" s="515"/>
      <c r="W1913" s="418"/>
      <c r="X1913" s="419"/>
      <c r="Y1913" s="421"/>
      <c r="Z1913" s="158" t="str">
        <f>IFERROR(VLOOKUP(Y1913,【参考】数式用!$A$3:$B$58, 2, FALSE), "")</f>
        <v/>
      </c>
      <c r="AA1913" s="159"/>
      <c r="AC1913" s="129" t="e">
        <f>VLOOKUP(Y1913,【参考】数式用!$A$3:$O$58,15,FALSE)</f>
        <v>#N/A</v>
      </c>
    </row>
    <row r="1914" spans="1:29" ht="33.950000000000003" customHeight="1">
      <c r="A1914" s="133"/>
      <c r="B1914" s="486">
        <f t="shared" si="29"/>
        <v>1870</v>
      </c>
      <c r="C1914" s="509"/>
      <c r="D1914" s="510"/>
      <c r="E1914" s="510"/>
      <c r="F1914" s="510"/>
      <c r="G1914" s="510"/>
      <c r="H1914" s="510"/>
      <c r="I1914" s="510"/>
      <c r="J1914" s="510"/>
      <c r="K1914" s="510"/>
      <c r="L1914" s="511"/>
      <c r="M1914" s="512"/>
      <c r="N1914" s="513"/>
      <c r="O1914" s="513"/>
      <c r="P1914" s="513"/>
      <c r="Q1914" s="514"/>
      <c r="R1914" s="515"/>
      <c r="S1914" s="515"/>
      <c r="T1914" s="515"/>
      <c r="U1914" s="515"/>
      <c r="V1914" s="515"/>
      <c r="W1914" s="418"/>
      <c r="X1914" s="419"/>
      <c r="Y1914" s="421"/>
      <c r="Z1914" s="158" t="str">
        <f>IFERROR(VLOOKUP(Y1914,【参考】数式用!$A$3:$B$58, 2, FALSE), "")</f>
        <v/>
      </c>
      <c r="AA1914" s="159"/>
      <c r="AC1914" s="129" t="e">
        <f>VLOOKUP(Y1914,【参考】数式用!$A$3:$O$58,15,FALSE)</f>
        <v>#N/A</v>
      </c>
    </row>
    <row r="1915" spans="1:29" ht="33.950000000000003" customHeight="1">
      <c r="A1915" s="133"/>
      <c r="B1915" s="486">
        <f t="shared" si="29"/>
        <v>1871</v>
      </c>
      <c r="C1915" s="509"/>
      <c r="D1915" s="510"/>
      <c r="E1915" s="510"/>
      <c r="F1915" s="510"/>
      <c r="G1915" s="510"/>
      <c r="H1915" s="510"/>
      <c r="I1915" s="510"/>
      <c r="J1915" s="510"/>
      <c r="K1915" s="510"/>
      <c r="L1915" s="511"/>
      <c r="M1915" s="512"/>
      <c r="N1915" s="513"/>
      <c r="O1915" s="513"/>
      <c r="P1915" s="513"/>
      <c r="Q1915" s="514"/>
      <c r="R1915" s="515"/>
      <c r="S1915" s="515"/>
      <c r="T1915" s="515"/>
      <c r="U1915" s="515"/>
      <c r="V1915" s="515"/>
      <c r="W1915" s="418"/>
      <c r="X1915" s="419"/>
      <c r="Y1915" s="421"/>
      <c r="Z1915" s="158" t="str">
        <f>IFERROR(VLOOKUP(Y1915,【参考】数式用!$A$3:$B$58, 2, FALSE), "")</f>
        <v/>
      </c>
      <c r="AA1915" s="159"/>
      <c r="AC1915" s="129" t="e">
        <f>VLOOKUP(Y1915,【参考】数式用!$A$3:$O$58,15,FALSE)</f>
        <v>#N/A</v>
      </c>
    </row>
    <row r="1916" spans="1:29" ht="33.950000000000003" customHeight="1">
      <c r="A1916" s="133"/>
      <c r="B1916" s="486">
        <f t="shared" si="29"/>
        <v>1872</v>
      </c>
      <c r="C1916" s="509"/>
      <c r="D1916" s="510"/>
      <c r="E1916" s="510"/>
      <c r="F1916" s="510"/>
      <c r="G1916" s="510"/>
      <c r="H1916" s="510"/>
      <c r="I1916" s="510"/>
      <c r="J1916" s="510"/>
      <c r="K1916" s="510"/>
      <c r="L1916" s="511"/>
      <c r="M1916" s="512"/>
      <c r="N1916" s="513"/>
      <c r="O1916" s="513"/>
      <c r="P1916" s="513"/>
      <c r="Q1916" s="514"/>
      <c r="R1916" s="515"/>
      <c r="S1916" s="515"/>
      <c r="T1916" s="515"/>
      <c r="U1916" s="515"/>
      <c r="V1916" s="515"/>
      <c r="W1916" s="418"/>
      <c r="X1916" s="419"/>
      <c r="Y1916" s="421"/>
      <c r="Z1916" s="158" t="str">
        <f>IFERROR(VLOOKUP(Y1916,【参考】数式用!$A$3:$B$58, 2, FALSE), "")</f>
        <v/>
      </c>
      <c r="AA1916" s="159"/>
      <c r="AC1916" s="129" t="e">
        <f>VLOOKUP(Y1916,【参考】数式用!$A$3:$O$58,15,FALSE)</f>
        <v>#N/A</v>
      </c>
    </row>
    <row r="1917" spans="1:29" ht="33.950000000000003" customHeight="1">
      <c r="A1917" s="133"/>
      <c r="B1917" s="486">
        <f t="shared" si="29"/>
        <v>1873</v>
      </c>
      <c r="C1917" s="509"/>
      <c r="D1917" s="510"/>
      <c r="E1917" s="510"/>
      <c r="F1917" s="510"/>
      <c r="G1917" s="510"/>
      <c r="H1917" s="510"/>
      <c r="I1917" s="510"/>
      <c r="J1917" s="510"/>
      <c r="K1917" s="510"/>
      <c r="L1917" s="511"/>
      <c r="M1917" s="512"/>
      <c r="N1917" s="513"/>
      <c r="O1917" s="513"/>
      <c r="P1917" s="513"/>
      <c r="Q1917" s="514"/>
      <c r="R1917" s="515"/>
      <c r="S1917" s="515"/>
      <c r="T1917" s="515"/>
      <c r="U1917" s="515"/>
      <c r="V1917" s="515"/>
      <c r="W1917" s="418"/>
      <c r="X1917" s="419"/>
      <c r="Y1917" s="421"/>
      <c r="Z1917" s="158" t="str">
        <f>IFERROR(VLOOKUP(Y1917,【参考】数式用!$A$3:$B$58, 2, FALSE), "")</f>
        <v/>
      </c>
      <c r="AA1917" s="159"/>
      <c r="AC1917" s="129" t="e">
        <f>VLOOKUP(Y1917,【参考】数式用!$A$3:$O$58,15,FALSE)</f>
        <v>#N/A</v>
      </c>
    </row>
    <row r="1918" spans="1:29" ht="33.950000000000003" customHeight="1">
      <c r="A1918" s="133"/>
      <c r="B1918" s="486">
        <f t="shared" si="29"/>
        <v>1874</v>
      </c>
      <c r="C1918" s="509"/>
      <c r="D1918" s="510"/>
      <c r="E1918" s="510"/>
      <c r="F1918" s="510"/>
      <c r="G1918" s="510"/>
      <c r="H1918" s="510"/>
      <c r="I1918" s="510"/>
      <c r="J1918" s="510"/>
      <c r="K1918" s="510"/>
      <c r="L1918" s="511"/>
      <c r="M1918" s="512"/>
      <c r="N1918" s="513"/>
      <c r="O1918" s="513"/>
      <c r="P1918" s="513"/>
      <c r="Q1918" s="514"/>
      <c r="R1918" s="515"/>
      <c r="S1918" s="515"/>
      <c r="T1918" s="515"/>
      <c r="U1918" s="515"/>
      <c r="V1918" s="515"/>
      <c r="W1918" s="418"/>
      <c r="X1918" s="419"/>
      <c r="Y1918" s="421"/>
      <c r="Z1918" s="158" t="str">
        <f>IFERROR(VLOOKUP(Y1918,【参考】数式用!$A$3:$B$58, 2, FALSE), "")</f>
        <v/>
      </c>
      <c r="AA1918" s="159"/>
      <c r="AC1918" s="129" t="e">
        <f>VLOOKUP(Y1918,【参考】数式用!$A$3:$O$58,15,FALSE)</f>
        <v>#N/A</v>
      </c>
    </row>
    <row r="1919" spans="1:29" ht="33.950000000000003" customHeight="1">
      <c r="A1919" s="133"/>
      <c r="B1919" s="486">
        <f t="shared" si="29"/>
        <v>1875</v>
      </c>
      <c r="C1919" s="509"/>
      <c r="D1919" s="510"/>
      <c r="E1919" s="510"/>
      <c r="F1919" s="510"/>
      <c r="G1919" s="510"/>
      <c r="H1919" s="510"/>
      <c r="I1919" s="510"/>
      <c r="J1919" s="510"/>
      <c r="K1919" s="510"/>
      <c r="L1919" s="511"/>
      <c r="M1919" s="512"/>
      <c r="N1919" s="513"/>
      <c r="O1919" s="513"/>
      <c r="P1919" s="513"/>
      <c r="Q1919" s="514"/>
      <c r="R1919" s="515"/>
      <c r="S1919" s="515"/>
      <c r="T1919" s="515"/>
      <c r="U1919" s="515"/>
      <c r="V1919" s="515"/>
      <c r="W1919" s="418"/>
      <c r="X1919" s="419"/>
      <c r="Y1919" s="421"/>
      <c r="Z1919" s="158" t="str">
        <f>IFERROR(VLOOKUP(Y1919,【参考】数式用!$A$3:$B$58, 2, FALSE), "")</f>
        <v/>
      </c>
      <c r="AA1919" s="159"/>
      <c r="AC1919" s="129" t="e">
        <f>VLOOKUP(Y1919,【参考】数式用!$A$3:$O$58,15,FALSE)</f>
        <v>#N/A</v>
      </c>
    </row>
    <row r="1920" spans="1:29" ht="33.950000000000003" customHeight="1">
      <c r="A1920" s="133"/>
      <c r="B1920" s="486">
        <f t="shared" si="29"/>
        <v>1876</v>
      </c>
      <c r="C1920" s="509"/>
      <c r="D1920" s="510"/>
      <c r="E1920" s="510"/>
      <c r="F1920" s="510"/>
      <c r="G1920" s="510"/>
      <c r="H1920" s="510"/>
      <c r="I1920" s="510"/>
      <c r="J1920" s="510"/>
      <c r="K1920" s="510"/>
      <c r="L1920" s="511"/>
      <c r="M1920" s="512"/>
      <c r="N1920" s="513"/>
      <c r="O1920" s="513"/>
      <c r="P1920" s="513"/>
      <c r="Q1920" s="514"/>
      <c r="R1920" s="515"/>
      <c r="S1920" s="515"/>
      <c r="T1920" s="515"/>
      <c r="U1920" s="515"/>
      <c r="V1920" s="515"/>
      <c r="W1920" s="418"/>
      <c r="X1920" s="419"/>
      <c r="Y1920" s="421"/>
      <c r="Z1920" s="158" t="str">
        <f>IFERROR(VLOOKUP(Y1920,【参考】数式用!$A$3:$B$58, 2, FALSE), "")</f>
        <v/>
      </c>
      <c r="AA1920" s="159"/>
      <c r="AC1920" s="129" t="e">
        <f>VLOOKUP(Y1920,【参考】数式用!$A$3:$O$58,15,FALSE)</f>
        <v>#N/A</v>
      </c>
    </row>
    <row r="1921" spans="1:29" ht="33.950000000000003" customHeight="1">
      <c r="A1921" s="133"/>
      <c r="B1921" s="486">
        <f t="shared" si="29"/>
        <v>1877</v>
      </c>
      <c r="C1921" s="509"/>
      <c r="D1921" s="510"/>
      <c r="E1921" s="510"/>
      <c r="F1921" s="510"/>
      <c r="G1921" s="510"/>
      <c r="H1921" s="510"/>
      <c r="I1921" s="510"/>
      <c r="J1921" s="510"/>
      <c r="K1921" s="510"/>
      <c r="L1921" s="511"/>
      <c r="M1921" s="512"/>
      <c r="N1921" s="513"/>
      <c r="O1921" s="513"/>
      <c r="P1921" s="513"/>
      <c r="Q1921" s="514"/>
      <c r="R1921" s="515"/>
      <c r="S1921" s="515"/>
      <c r="T1921" s="515"/>
      <c r="U1921" s="515"/>
      <c r="V1921" s="515"/>
      <c r="W1921" s="418"/>
      <c r="X1921" s="419"/>
      <c r="Y1921" s="421"/>
      <c r="Z1921" s="158" t="str">
        <f>IFERROR(VLOOKUP(Y1921,【参考】数式用!$A$3:$B$58, 2, FALSE), "")</f>
        <v/>
      </c>
      <c r="AA1921" s="159"/>
      <c r="AC1921" s="129" t="e">
        <f>VLOOKUP(Y1921,【参考】数式用!$A$3:$O$58,15,FALSE)</f>
        <v>#N/A</v>
      </c>
    </row>
    <row r="1922" spans="1:29" ht="33.950000000000003" customHeight="1">
      <c r="A1922" s="133"/>
      <c r="B1922" s="486">
        <f t="shared" si="29"/>
        <v>1878</v>
      </c>
      <c r="C1922" s="509"/>
      <c r="D1922" s="510"/>
      <c r="E1922" s="510"/>
      <c r="F1922" s="510"/>
      <c r="G1922" s="510"/>
      <c r="H1922" s="510"/>
      <c r="I1922" s="510"/>
      <c r="J1922" s="510"/>
      <c r="K1922" s="510"/>
      <c r="L1922" s="511"/>
      <c r="M1922" s="512"/>
      <c r="N1922" s="513"/>
      <c r="O1922" s="513"/>
      <c r="P1922" s="513"/>
      <c r="Q1922" s="514"/>
      <c r="R1922" s="515"/>
      <c r="S1922" s="515"/>
      <c r="T1922" s="515"/>
      <c r="U1922" s="515"/>
      <c r="V1922" s="515"/>
      <c r="W1922" s="418"/>
      <c r="X1922" s="419"/>
      <c r="Y1922" s="421"/>
      <c r="Z1922" s="158" t="str">
        <f>IFERROR(VLOOKUP(Y1922,【参考】数式用!$A$3:$B$58, 2, FALSE), "")</f>
        <v/>
      </c>
      <c r="AA1922" s="159"/>
      <c r="AC1922" s="129" t="e">
        <f>VLOOKUP(Y1922,【参考】数式用!$A$3:$O$58,15,FALSE)</f>
        <v>#N/A</v>
      </c>
    </row>
    <row r="1923" spans="1:29" ht="33.950000000000003" customHeight="1">
      <c r="A1923" s="133"/>
      <c r="B1923" s="486">
        <f t="shared" si="29"/>
        <v>1879</v>
      </c>
      <c r="C1923" s="509"/>
      <c r="D1923" s="510"/>
      <c r="E1923" s="510"/>
      <c r="F1923" s="510"/>
      <c r="G1923" s="510"/>
      <c r="H1923" s="510"/>
      <c r="I1923" s="510"/>
      <c r="J1923" s="510"/>
      <c r="K1923" s="510"/>
      <c r="L1923" s="511"/>
      <c r="M1923" s="512"/>
      <c r="N1923" s="513"/>
      <c r="O1923" s="513"/>
      <c r="P1923" s="513"/>
      <c r="Q1923" s="514"/>
      <c r="R1923" s="515"/>
      <c r="S1923" s="515"/>
      <c r="T1923" s="515"/>
      <c r="U1923" s="515"/>
      <c r="V1923" s="515"/>
      <c r="W1923" s="418"/>
      <c r="X1923" s="419"/>
      <c r="Y1923" s="421"/>
      <c r="Z1923" s="158" t="str">
        <f>IFERROR(VLOOKUP(Y1923,【参考】数式用!$A$3:$B$58, 2, FALSE), "")</f>
        <v/>
      </c>
      <c r="AA1923" s="159"/>
      <c r="AC1923" s="129" t="e">
        <f>VLOOKUP(Y1923,【参考】数式用!$A$3:$O$58,15,FALSE)</f>
        <v>#N/A</v>
      </c>
    </row>
    <row r="1924" spans="1:29" ht="33.950000000000003" customHeight="1">
      <c r="A1924" s="133"/>
      <c r="B1924" s="486">
        <f t="shared" si="29"/>
        <v>1880</v>
      </c>
      <c r="C1924" s="509"/>
      <c r="D1924" s="510"/>
      <c r="E1924" s="510"/>
      <c r="F1924" s="510"/>
      <c r="G1924" s="510"/>
      <c r="H1924" s="510"/>
      <c r="I1924" s="510"/>
      <c r="J1924" s="510"/>
      <c r="K1924" s="510"/>
      <c r="L1924" s="511"/>
      <c r="M1924" s="512"/>
      <c r="N1924" s="513"/>
      <c r="O1924" s="513"/>
      <c r="P1924" s="513"/>
      <c r="Q1924" s="514"/>
      <c r="R1924" s="515"/>
      <c r="S1924" s="515"/>
      <c r="T1924" s="515"/>
      <c r="U1924" s="515"/>
      <c r="V1924" s="515"/>
      <c r="W1924" s="418"/>
      <c r="X1924" s="419"/>
      <c r="Y1924" s="421"/>
      <c r="Z1924" s="158" t="str">
        <f>IFERROR(VLOOKUP(Y1924,【参考】数式用!$A$3:$B$58, 2, FALSE), "")</f>
        <v/>
      </c>
      <c r="AA1924" s="159"/>
      <c r="AC1924" s="129" t="e">
        <f>VLOOKUP(Y1924,【参考】数式用!$A$3:$O$58,15,FALSE)</f>
        <v>#N/A</v>
      </c>
    </row>
    <row r="1925" spans="1:29" ht="33.950000000000003" customHeight="1">
      <c r="A1925" s="133"/>
      <c r="B1925" s="486">
        <f t="shared" si="29"/>
        <v>1881</v>
      </c>
      <c r="C1925" s="509"/>
      <c r="D1925" s="510"/>
      <c r="E1925" s="510"/>
      <c r="F1925" s="510"/>
      <c r="G1925" s="510"/>
      <c r="H1925" s="510"/>
      <c r="I1925" s="510"/>
      <c r="J1925" s="510"/>
      <c r="K1925" s="510"/>
      <c r="L1925" s="511"/>
      <c r="M1925" s="512"/>
      <c r="N1925" s="513"/>
      <c r="O1925" s="513"/>
      <c r="P1925" s="513"/>
      <c r="Q1925" s="514"/>
      <c r="R1925" s="515"/>
      <c r="S1925" s="515"/>
      <c r="T1925" s="515"/>
      <c r="U1925" s="515"/>
      <c r="V1925" s="515"/>
      <c r="W1925" s="418"/>
      <c r="X1925" s="419"/>
      <c r="Y1925" s="421"/>
      <c r="Z1925" s="158" t="str">
        <f>IFERROR(VLOOKUP(Y1925,【参考】数式用!$A$3:$B$58, 2, FALSE), "")</f>
        <v/>
      </c>
      <c r="AA1925" s="159"/>
      <c r="AC1925" s="129" t="e">
        <f>VLOOKUP(Y1925,【参考】数式用!$A$3:$O$58,15,FALSE)</f>
        <v>#N/A</v>
      </c>
    </row>
    <row r="1926" spans="1:29" ht="33.950000000000003" customHeight="1">
      <c r="A1926" s="133"/>
      <c r="B1926" s="486">
        <f t="shared" si="29"/>
        <v>1882</v>
      </c>
      <c r="C1926" s="509"/>
      <c r="D1926" s="510"/>
      <c r="E1926" s="510"/>
      <c r="F1926" s="510"/>
      <c r="G1926" s="510"/>
      <c r="H1926" s="510"/>
      <c r="I1926" s="510"/>
      <c r="J1926" s="510"/>
      <c r="K1926" s="510"/>
      <c r="L1926" s="511"/>
      <c r="M1926" s="512"/>
      <c r="N1926" s="513"/>
      <c r="O1926" s="513"/>
      <c r="P1926" s="513"/>
      <c r="Q1926" s="514"/>
      <c r="R1926" s="515"/>
      <c r="S1926" s="515"/>
      <c r="T1926" s="515"/>
      <c r="U1926" s="515"/>
      <c r="V1926" s="515"/>
      <c r="W1926" s="418"/>
      <c r="X1926" s="419"/>
      <c r="Y1926" s="421"/>
      <c r="Z1926" s="158" t="str">
        <f>IFERROR(VLOOKUP(Y1926,【参考】数式用!$A$3:$B$58, 2, FALSE), "")</f>
        <v/>
      </c>
      <c r="AA1926" s="159"/>
      <c r="AC1926" s="129" t="e">
        <f>VLOOKUP(Y1926,【参考】数式用!$A$3:$O$58,15,FALSE)</f>
        <v>#N/A</v>
      </c>
    </row>
    <row r="1927" spans="1:29" ht="33.950000000000003" customHeight="1">
      <c r="A1927" s="133"/>
      <c r="B1927" s="486">
        <f t="shared" si="29"/>
        <v>1883</v>
      </c>
      <c r="C1927" s="509"/>
      <c r="D1927" s="510"/>
      <c r="E1927" s="510"/>
      <c r="F1927" s="510"/>
      <c r="G1927" s="510"/>
      <c r="H1927" s="510"/>
      <c r="I1927" s="510"/>
      <c r="J1927" s="510"/>
      <c r="K1927" s="510"/>
      <c r="L1927" s="511"/>
      <c r="M1927" s="512"/>
      <c r="N1927" s="513"/>
      <c r="O1927" s="513"/>
      <c r="P1927" s="513"/>
      <c r="Q1927" s="514"/>
      <c r="R1927" s="515"/>
      <c r="S1927" s="515"/>
      <c r="T1927" s="515"/>
      <c r="U1927" s="515"/>
      <c r="V1927" s="515"/>
      <c r="W1927" s="418"/>
      <c r="X1927" s="419"/>
      <c r="Y1927" s="421"/>
      <c r="Z1927" s="158" t="str">
        <f>IFERROR(VLOOKUP(Y1927,【参考】数式用!$A$3:$B$58, 2, FALSE), "")</f>
        <v/>
      </c>
      <c r="AA1927" s="159"/>
      <c r="AC1927" s="129" t="e">
        <f>VLOOKUP(Y1927,【参考】数式用!$A$3:$O$58,15,FALSE)</f>
        <v>#N/A</v>
      </c>
    </row>
    <row r="1928" spans="1:29" ht="33.950000000000003" customHeight="1">
      <c r="A1928" s="133"/>
      <c r="B1928" s="486">
        <f t="shared" si="29"/>
        <v>1884</v>
      </c>
      <c r="C1928" s="509"/>
      <c r="D1928" s="510"/>
      <c r="E1928" s="510"/>
      <c r="F1928" s="510"/>
      <c r="G1928" s="510"/>
      <c r="H1928" s="510"/>
      <c r="I1928" s="510"/>
      <c r="J1928" s="510"/>
      <c r="K1928" s="510"/>
      <c r="L1928" s="511"/>
      <c r="M1928" s="512"/>
      <c r="N1928" s="513"/>
      <c r="O1928" s="513"/>
      <c r="P1928" s="513"/>
      <c r="Q1928" s="514"/>
      <c r="R1928" s="515"/>
      <c r="S1928" s="515"/>
      <c r="T1928" s="515"/>
      <c r="U1928" s="515"/>
      <c r="V1928" s="515"/>
      <c r="W1928" s="418"/>
      <c r="X1928" s="419"/>
      <c r="Y1928" s="421"/>
      <c r="Z1928" s="158" t="str">
        <f>IFERROR(VLOOKUP(Y1928,【参考】数式用!$A$3:$B$58, 2, FALSE), "")</f>
        <v/>
      </c>
      <c r="AA1928" s="159"/>
      <c r="AC1928" s="129" t="e">
        <f>VLOOKUP(Y1928,【参考】数式用!$A$3:$O$58,15,FALSE)</f>
        <v>#N/A</v>
      </c>
    </row>
    <row r="1929" spans="1:29" ht="33.950000000000003" customHeight="1">
      <c r="A1929" s="133"/>
      <c r="B1929" s="486">
        <f t="shared" si="29"/>
        <v>1885</v>
      </c>
      <c r="C1929" s="509"/>
      <c r="D1929" s="510"/>
      <c r="E1929" s="510"/>
      <c r="F1929" s="510"/>
      <c r="G1929" s="510"/>
      <c r="H1929" s="510"/>
      <c r="I1929" s="510"/>
      <c r="J1929" s="510"/>
      <c r="K1929" s="510"/>
      <c r="L1929" s="511"/>
      <c r="M1929" s="512"/>
      <c r="N1929" s="513"/>
      <c r="O1929" s="513"/>
      <c r="P1929" s="513"/>
      <c r="Q1929" s="514"/>
      <c r="R1929" s="515"/>
      <c r="S1929" s="515"/>
      <c r="T1929" s="515"/>
      <c r="U1929" s="515"/>
      <c r="V1929" s="515"/>
      <c r="W1929" s="418"/>
      <c r="X1929" s="419"/>
      <c r="Y1929" s="421"/>
      <c r="Z1929" s="158" t="str">
        <f>IFERROR(VLOOKUP(Y1929,【参考】数式用!$A$3:$B$58, 2, FALSE), "")</f>
        <v/>
      </c>
      <c r="AA1929" s="159"/>
      <c r="AC1929" s="129" t="e">
        <f>VLOOKUP(Y1929,【参考】数式用!$A$3:$O$58,15,FALSE)</f>
        <v>#N/A</v>
      </c>
    </row>
    <row r="1930" spans="1:29" ht="33.950000000000003" customHeight="1">
      <c r="A1930" s="133"/>
      <c r="B1930" s="486">
        <f t="shared" si="29"/>
        <v>1886</v>
      </c>
      <c r="C1930" s="509"/>
      <c r="D1930" s="510"/>
      <c r="E1930" s="510"/>
      <c r="F1930" s="510"/>
      <c r="G1930" s="510"/>
      <c r="H1930" s="510"/>
      <c r="I1930" s="510"/>
      <c r="J1930" s="510"/>
      <c r="K1930" s="510"/>
      <c r="L1930" s="511"/>
      <c r="M1930" s="512"/>
      <c r="N1930" s="513"/>
      <c r="O1930" s="513"/>
      <c r="P1930" s="513"/>
      <c r="Q1930" s="514"/>
      <c r="R1930" s="515"/>
      <c r="S1930" s="515"/>
      <c r="T1930" s="515"/>
      <c r="U1930" s="515"/>
      <c r="V1930" s="515"/>
      <c r="W1930" s="418"/>
      <c r="X1930" s="419"/>
      <c r="Y1930" s="421"/>
      <c r="Z1930" s="158" t="str">
        <f>IFERROR(VLOOKUP(Y1930,【参考】数式用!$A$3:$B$58, 2, FALSE), "")</f>
        <v/>
      </c>
      <c r="AA1930" s="159"/>
      <c r="AC1930" s="129" t="e">
        <f>VLOOKUP(Y1930,【参考】数式用!$A$3:$O$58,15,FALSE)</f>
        <v>#N/A</v>
      </c>
    </row>
    <row r="1931" spans="1:29" ht="33.950000000000003" customHeight="1">
      <c r="A1931" s="133"/>
      <c r="B1931" s="486">
        <f t="shared" si="29"/>
        <v>1887</v>
      </c>
      <c r="C1931" s="509"/>
      <c r="D1931" s="510"/>
      <c r="E1931" s="510"/>
      <c r="F1931" s="510"/>
      <c r="G1931" s="510"/>
      <c r="H1931" s="510"/>
      <c r="I1931" s="510"/>
      <c r="J1931" s="510"/>
      <c r="K1931" s="510"/>
      <c r="L1931" s="511"/>
      <c r="M1931" s="512"/>
      <c r="N1931" s="513"/>
      <c r="O1931" s="513"/>
      <c r="P1931" s="513"/>
      <c r="Q1931" s="514"/>
      <c r="R1931" s="515"/>
      <c r="S1931" s="515"/>
      <c r="T1931" s="515"/>
      <c r="U1931" s="515"/>
      <c r="V1931" s="515"/>
      <c r="W1931" s="418"/>
      <c r="X1931" s="419"/>
      <c r="Y1931" s="421"/>
      <c r="Z1931" s="158" t="str">
        <f>IFERROR(VLOOKUP(Y1931,【参考】数式用!$A$3:$B$58, 2, FALSE), "")</f>
        <v/>
      </c>
      <c r="AA1931" s="159"/>
      <c r="AC1931" s="129" t="e">
        <f>VLOOKUP(Y1931,【参考】数式用!$A$3:$O$58,15,FALSE)</f>
        <v>#N/A</v>
      </c>
    </row>
    <row r="1932" spans="1:29" ht="33.950000000000003" customHeight="1">
      <c r="A1932" s="133"/>
      <c r="B1932" s="486">
        <f t="shared" si="29"/>
        <v>1888</v>
      </c>
      <c r="C1932" s="509"/>
      <c r="D1932" s="510"/>
      <c r="E1932" s="510"/>
      <c r="F1932" s="510"/>
      <c r="G1932" s="510"/>
      <c r="H1932" s="510"/>
      <c r="I1932" s="510"/>
      <c r="J1932" s="510"/>
      <c r="K1932" s="510"/>
      <c r="L1932" s="511"/>
      <c r="M1932" s="512"/>
      <c r="N1932" s="513"/>
      <c r="O1932" s="513"/>
      <c r="P1932" s="513"/>
      <c r="Q1932" s="514"/>
      <c r="R1932" s="515"/>
      <c r="S1932" s="515"/>
      <c r="T1932" s="515"/>
      <c r="U1932" s="515"/>
      <c r="V1932" s="515"/>
      <c r="W1932" s="418"/>
      <c r="X1932" s="419"/>
      <c r="Y1932" s="421"/>
      <c r="Z1932" s="158" t="str">
        <f>IFERROR(VLOOKUP(Y1932,【参考】数式用!$A$3:$B$58, 2, FALSE), "")</f>
        <v/>
      </c>
      <c r="AA1932" s="159"/>
      <c r="AC1932" s="129" t="e">
        <f>VLOOKUP(Y1932,【参考】数式用!$A$3:$O$58,15,FALSE)</f>
        <v>#N/A</v>
      </c>
    </row>
    <row r="1933" spans="1:29" ht="33.950000000000003" customHeight="1">
      <c r="A1933" s="133"/>
      <c r="B1933" s="486">
        <f t="shared" si="29"/>
        <v>1889</v>
      </c>
      <c r="C1933" s="509"/>
      <c r="D1933" s="510"/>
      <c r="E1933" s="510"/>
      <c r="F1933" s="510"/>
      <c r="G1933" s="510"/>
      <c r="H1933" s="510"/>
      <c r="I1933" s="510"/>
      <c r="J1933" s="510"/>
      <c r="K1933" s="510"/>
      <c r="L1933" s="511"/>
      <c r="M1933" s="512"/>
      <c r="N1933" s="513"/>
      <c r="O1933" s="513"/>
      <c r="P1933" s="513"/>
      <c r="Q1933" s="514"/>
      <c r="R1933" s="515"/>
      <c r="S1933" s="515"/>
      <c r="T1933" s="515"/>
      <c r="U1933" s="515"/>
      <c r="V1933" s="515"/>
      <c r="W1933" s="418"/>
      <c r="X1933" s="419"/>
      <c r="Y1933" s="421"/>
      <c r="Z1933" s="158" t="str">
        <f>IFERROR(VLOOKUP(Y1933,【参考】数式用!$A$3:$B$58, 2, FALSE), "")</f>
        <v/>
      </c>
      <c r="AA1933" s="159"/>
      <c r="AC1933" s="129" t="e">
        <f>VLOOKUP(Y1933,【参考】数式用!$A$3:$O$58,15,FALSE)</f>
        <v>#N/A</v>
      </c>
    </row>
    <row r="1934" spans="1:29" ht="33.950000000000003" customHeight="1">
      <c r="A1934" s="133"/>
      <c r="B1934" s="486">
        <f t="shared" si="29"/>
        <v>1890</v>
      </c>
      <c r="C1934" s="509"/>
      <c r="D1934" s="510"/>
      <c r="E1934" s="510"/>
      <c r="F1934" s="510"/>
      <c r="G1934" s="510"/>
      <c r="H1934" s="510"/>
      <c r="I1934" s="510"/>
      <c r="J1934" s="510"/>
      <c r="K1934" s="510"/>
      <c r="L1934" s="511"/>
      <c r="M1934" s="512"/>
      <c r="N1934" s="513"/>
      <c r="O1934" s="513"/>
      <c r="P1934" s="513"/>
      <c r="Q1934" s="514"/>
      <c r="R1934" s="515"/>
      <c r="S1934" s="515"/>
      <c r="T1934" s="515"/>
      <c r="U1934" s="515"/>
      <c r="V1934" s="515"/>
      <c r="W1934" s="418"/>
      <c r="X1934" s="419"/>
      <c r="Y1934" s="421"/>
      <c r="Z1934" s="158" t="str">
        <f>IFERROR(VLOOKUP(Y1934,【参考】数式用!$A$3:$B$58, 2, FALSE), "")</f>
        <v/>
      </c>
      <c r="AA1934" s="159"/>
      <c r="AC1934" s="129" t="e">
        <f>VLOOKUP(Y1934,【参考】数式用!$A$3:$O$58,15,FALSE)</f>
        <v>#N/A</v>
      </c>
    </row>
    <row r="1935" spans="1:29" ht="33.950000000000003" customHeight="1">
      <c r="A1935" s="133"/>
      <c r="B1935" s="486">
        <f t="shared" si="29"/>
        <v>1891</v>
      </c>
      <c r="C1935" s="509"/>
      <c r="D1935" s="510"/>
      <c r="E1935" s="510"/>
      <c r="F1935" s="510"/>
      <c r="G1935" s="510"/>
      <c r="H1935" s="510"/>
      <c r="I1935" s="510"/>
      <c r="J1935" s="510"/>
      <c r="K1935" s="510"/>
      <c r="L1935" s="511"/>
      <c r="M1935" s="512"/>
      <c r="N1935" s="513"/>
      <c r="O1935" s="513"/>
      <c r="P1935" s="513"/>
      <c r="Q1935" s="514"/>
      <c r="R1935" s="515"/>
      <c r="S1935" s="515"/>
      <c r="T1935" s="515"/>
      <c r="U1935" s="515"/>
      <c r="V1935" s="515"/>
      <c r="W1935" s="418"/>
      <c r="X1935" s="419"/>
      <c r="Y1935" s="421"/>
      <c r="Z1935" s="158" t="str">
        <f>IFERROR(VLOOKUP(Y1935,【参考】数式用!$A$3:$B$58, 2, FALSE), "")</f>
        <v/>
      </c>
      <c r="AA1935" s="159"/>
      <c r="AC1935" s="129" t="e">
        <f>VLOOKUP(Y1935,【参考】数式用!$A$3:$O$58,15,FALSE)</f>
        <v>#N/A</v>
      </c>
    </row>
    <row r="1936" spans="1:29" ht="33.950000000000003" customHeight="1">
      <c r="A1936" s="133"/>
      <c r="B1936" s="486">
        <f t="shared" si="29"/>
        <v>1892</v>
      </c>
      <c r="C1936" s="509"/>
      <c r="D1936" s="510"/>
      <c r="E1936" s="510"/>
      <c r="F1936" s="510"/>
      <c r="G1936" s="510"/>
      <c r="H1936" s="510"/>
      <c r="I1936" s="510"/>
      <c r="J1936" s="510"/>
      <c r="K1936" s="510"/>
      <c r="L1936" s="511"/>
      <c r="M1936" s="512"/>
      <c r="N1936" s="513"/>
      <c r="O1936" s="513"/>
      <c r="P1936" s="513"/>
      <c r="Q1936" s="514"/>
      <c r="R1936" s="515"/>
      <c r="S1936" s="515"/>
      <c r="T1936" s="515"/>
      <c r="U1936" s="515"/>
      <c r="V1936" s="515"/>
      <c r="W1936" s="418"/>
      <c r="X1936" s="419"/>
      <c r="Y1936" s="421"/>
      <c r="Z1936" s="158" t="str">
        <f>IFERROR(VLOOKUP(Y1936,【参考】数式用!$A$3:$B$58, 2, FALSE), "")</f>
        <v/>
      </c>
      <c r="AA1936" s="159"/>
      <c r="AC1936" s="129" t="e">
        <f>VLOOKUP(Y1936,【参考】数式用!$A$3:$O$58,15,FALSE)</f>
        <v>#N/A</v>
      </c>
    </row>
    <row r="1937" spans="1:29" ht="33.950000000000003" customHeight="1">
      <c r="A1937" s="133"/>
      <c r="B1937" s="486">
        <f t="shared" si="29"/>
        <v>1893</v>
      </c>
      <c r="C1937" s="509"/>
      <c r="D1937" s="510"/>
      <c r="E1937" s="510"/>
      <c r="F1937" s="510"/>
      <c r="G1937" s="510"/>
      <c r="H1937" s="510"/>
      <c r="I1937" s="510"/>
      <c r="J1937" s="510"/>
      <c r="K1937" s="510"/>
      <c r="L1937" s="511"/>
      <c r="M1937" s="512"/>
      <c r="N1937" s="513"/>
      <c r="O1937" s="513"/>
      <c r="P1937" s="513"/>
      <c r="Q1937" s="514"/>
      <c r="R1937" s="515"/>
      <c r="S1937" s="515"/>
      <c r="T1937" s="515"/>
      <c r="U1937" s="515"/>
      <c r="V1937" s="515"/>
      <c r="W1937" s="418"/>
      <c r="X1937" s="419"/>
      <c r="Y1937" s="421"/>
      <c r="Z1937" s="158" t="str">
        <f>IFERROR(VLOOKUP(Y1937,【参考】数式用!$A$3:$B$58, 2, FALSE), "")</f>
        <v/>
      </c>
      <c r="AA1937" s="159"/>
      <c r="AC1937" s="129" t="e">
        <f>VLOOKUP(Y1937,【参考】数式用!$A$3:$O$58,15,FALSE)</f>
        <v>#N/A</v>
      </c>
    </row>
    <row r="1938" spans="1:29" ht="33.950000000000003" customHeight="1">
      <c r="A1938" s="133"/>
      <c r="B1938" s="486">
        <f t="shared" si="29"/>
        <v>1894</v>
      </c>
      <c r="C1938" s="509"/>
      <c r="D1938" s="510"/>
      <c r="E1938" s="510"/>
      <c r="F1938" s="510"/>
      <c r="G1938" s="510"/>
      <c r="H1938" s="510"/>
      <c r="I1938" s="510"/>
      <c r="J1938" s="510"/>
      <c r="K1938" s="510"/>
      <c r="L1938" s="511"/>
      <c r="M1938" s="512"/>
      <c r="N1938" s="513"/>
      <c r="O1938" s="513"/>
      <c r="P1938" s="513"/>
      <c r="Q1938" s="514"/>
      <c r="R1938" s="515"/>
      <c r="S1938" s="515"/>
      <c r="T1938" s="515"/>
      <c r="U1938" s="515"/>
      <c r="V1938" s="515"/>
      <c r="W1938" s="418"/>
      <c r="X1938" s="419"/>
      <c r="Y1938" s="421"/>
      <c r="Z1938" s="158" t="str">
        <f>IFERROR(VLOOKUP(Y1938,【参考】数式用!$A$3:$B$58, 2, FALSE), "")</f>
        <v/>
      </c>
      <c r="AA1938" s="159"/>
      <c r="AC1938" s="129" t="e">
        <f>VLOOKUP(Y1938,【参考】数式用!$A$3:$O$58,15,FALSE)</f>
        <v>#N/A</v>
      </c>
    </row>
    <row r="1939" spans="1:29" ht="33.950000000000003" customHeight="1">
      <c r="A1939" s="133"/>
      <c r="B1939" s="486">
        <f t="shared" si="29"/>
        <v>1895</v>
      </c>
      <c r="C1939" s="509"/>
      <c r="D1939" s="510"/>
      <c r="E1939" s="510"/>
      <c r="F1939" s="510"/>
      <c r="G1939" s="510"/>
      <c r="H1939" s="510"/>
      <c r="I1939" s="510"/>
      <c r="J1939" s="510"/>
      <c r="K1939" s="510"/>
      <c r="L1939" s="511"/>
      <c r="M1939" s="512"/>
      <c r="N1939" s="513"/>
      <c r="O1939" s="513"/>
      <c r="P1939" s="513"/>
      <c r="Q1939" s="514"/>
      <c r="R1939" s="515"/>
      <c r="S1939" s="515"/>
      <c r="T1939" s="515"/>
      <c r="U1939" s="515"/>
      <c r="V1939" s="515"/>
      <c r="W1939" s="418"/>
      <c r="X1939" s="419"/>
      <c r="Y1939" s="421"/>
      <c r="Z1939" s="158" t="str">
        <f>IFERROR(VLOOKUP(Y1939,【参考】数式用!$A$3:$B$58, 2, FALSE), "")</f>
        <v/>
      </c>
      <c r="AA1939" s="159"/>
      <c r="AC1939" s="129" t="e">
        <f>VLOOKUP(Y1939,【参考】数式用!$A$3:$O$58,15,FALSE)</f>
        <v>#N/A</v>
      </c>
    </row>
    <row r="1940" spans="1:29" ht="33.950000000000003" customHeight="1">
      <c r="A1940" s="133"/>
      <c r="B1940" s="486">
        <f t="shared" si="29"/>
        <v>1896</v>
      </c>
      <c r="C1940" s="509"/>
      <c r="D1940" s="510"/>
      <c r="E1940" s="510"/>
      <c r="F1940" s="510"/>
      <c r="G1940" s="510"/>
      <c r="H1940" s="510"/>
      <c r="I1940" s="510"/>
      <c r="J1940" s="510"/>
      <c r="K1940" s="510"/>
      <c r="L1940" s="511"/>
      <c r="M1940" s="512"/>
      <c r="N1940" s="513"/>
      <c r="O1940" s="513"/>
      <c r="P1940" s="513"/>
      <c r="Q1940" s="514"/>
      <c r="R1940" s="515"/>
      <c r="S1940" s="515"/>
      <c r="T1940" s="515"/>
      <c r="U1940" s="515"/>
      <c r="V1940" s="515"/>
      <c r="W1940" s="418"/>
      <c r="X1940" s="419"/>
      <c r="Y1940" s="421"/>
      <c r="Z1940" s="158" t="str">
        <f>IFERROR(VLOOKUP(Y1940,【参考】数式用!$A$3:$B$58, 2, FALSE), "")</f>
        <v/>
      </c>
      <c r="AA1940" s="159"/>
      <c r="AC1940" s="129" t="e">
        <f>VLOOKUP(Y1940,【参考】数式用!$A$3:$O$58,15,FALSE)</f>
        <v>#N/A</v>
      </c>
    </row>
    <row r="1941" spans="1:29" ht="33.950000000000003" customHeight="1">
      <c r="A1941" s="133"/>
      <c r="B1941" s="486">
        <f t="shared" si="29"/>
        <v>1897</v>
      </c>
      <c r="C1941" s="509"/>
      <c r="D1941" s="510"/>
      <c r="E1941" s="510"/>
      <c r="F1941" s="510"/>
      <c r="G1941" s="510"/>
      <c r="H1941" s="510"/>
      <c r="I1941" s="510"/>
      <c r="J1941" s="510"/>
      <c r="K1941" s="510"/>
      <c r="L1941" s="511"/>
      <c r="M1941" s="512"/>
      <c r="N1941" s="513"/>
      <c r="O1941" s="513"/>
      <c r="P1941" s="513"/>
      <c r="Q1941" s="514"/>
      <c r="R1941" s="515"/>
      <c r="S1941" s="515"/>
      <c r="T1941" s="515"/>
      <c r="U1941" s="515"/>
      <c r="V1941" s="515"/>
      <c r="W1941" s="418"/>
      <c r="X1941" s="419"/>
      <c r="Y1941" s="421"/>
      <c r="Z1941" s="158" t="str">
        <f>IFERROR(VLOOKUP(Y1941,【参考】数式用!$A$3:$B$58, 2, FALSE), "")</f>
        <v/>
      </c>
      <c r="AA1941" s="159"/>
      <c r="AC1941" s="129" t="e">
        <f>VLOOKUP(Y1941,【参考】数式用!$A$3:$O$58,15,FALSE)</f>
        <v>#N/A</v>
      </c>
    </row>
    <row r="1942" spans="1:29" ht="33.950000000000003" customHeight="1">
      <c r="A1942" s="133"/>
      <c r="B1942" s="486">
        <f t="shared" si="29"/>
        <v>1898</v>
      </c>
      <c r="C1942" s="509"/>
      <c r="D1942" s="510"/>
      <c r="E1942" s="510"/>
      <c r="F1942" s="510"/>
      <c r="G1942" s="510"/>
      <c r="H1942" s="510"/>
      <c r="I1942" s="510"/>
      <c r="J1942" s="510"/>
      <c r="K1942" s="510"/>
      <c r="L1942" s="511"/>
      <c r="M1942" s="512"/>
      <c r="N1942" s="513"/>
      <c r="O1942" s="513"/>
      <c r="P1942" s="513"/>
      <c r="Q1942" s="514"/>
      <c r="R1942" s="515"/>
      <c r="S1942" s="515"/>
      <c r="T1942" s="515"/>
      <c r="U1942" s="515"/>
      <c r="V1942" s="515"/>
      <c r="W1942" s="418"/>
      <c r="X1942" s="419"/>
      <c r="Y1942" s="421"/>
      <c r="Z1942" s="158" t="str">
        <f>IFERROR(VLOOKUP(Y1942,【参考】数式用!$A$3:$B$58, 2, FALSE), "")</f>
        <v/>
      </c>
      <c r="AA1942" s="159"/>
      <c r="AC1942" s="129" t="e">
        <f>VLOOKUP(Y1942,【参考】数式用!$A$3:$O$58,15,FALSE)</f>
        <v>#N/A</v>
      </c>
    </row>
    <row r="1943" spans="1:29" ht="33.950000000000003" customHeight="1">
      <c r="A1943" s="133"/>
      <c r="B1943" s="486">
        <f t="shared" si="29"/>
        <v>1899</v>
      </c>
      <c r="C1943" s="509"/>
      <c r="D1943" s="510"/>
      <c r="E1943" s="510"/>
      <c r="F1943" s="510"/>
      <c r="G1943" s="510"/>
      <c r="H1943" s="510"/>
      <c r="I1943" s="510"/>
      <c r="J1943" s="510"/>
      <c r="K1943" s="510"/>
      <c r="L1943" s="511"/>
      <c r="M1943" s="512"/>
      <c r="N1943" s="513"/>
      <c r="O1943" s="513"/>
      <c r="P1943" s="513"/>
      <c r="Q1943" s="514"/>
      <c r="R1943" s="515"/>
      <c r="S1943" s="515"/>
      <c r="T1943" s="515"/>
      <c r="U1943" s="515"/>
      <c r="V1943" s="515"/>
      <c r="W1943" s="418"/>
      <c r="X1943" s="419"/>
      <c r="Y1943" s="421"/>
      <c r="Z1943" s="158" t="str">
        <f>IFERROR(VLOOKUP(Y1943,【参考】数式用!$A$3:$B$58, 2, FALSE), "")</f>
        <v/>
      </c>
      <c r="AA1943" s="159"/>
      <c r="AC1943" s="129" t="e">
        <f>VLOOKUP(Y1943,【参考】数式用!$A$3:$O$58,15,FALSE)</f>
        <v>#N/A</v>
      </c>
    </row>
    <row r="1944" spans="1:29" ht="33.950000000000003" customHeight="1">
      <c r="A1944" s="133"/>
      <c r="B1944" s="486">
        <f t="shared" si="29"/>
        <v>1900</v>
      </c>
      <c r="C1944" s="509"/>
      <c r="D1944" s="510"/>
      <c r="E1944" s="510"/>
      <c r="F1944" s="510"/>
      <c r="G1944" s="510"/>
      <c r="H1944" s="510"/>
      <c r="I1944" s="510"/>
      <c r="J1944" s="510"/>
      <c r="K1944" s="510"/>
      <c r="L1944" s="511"/>
      <c r="M1944" s="512"/>
      <c r="N1944" s="513"/>
      <c r="O1944" s="513"/>
      <c r="P1944" s="513"/>
      <c r="Q1944" s="514"/>
      <c r="R1944" s="515"/>
      <c r="S1944" s="515"/>
      <c r="T1944" s="515"/>
      <c r="U1944" s="515"/>
      <c r="V1944" s="515"/>
      <c r="W1944" s="418"/>
      <c r="X1944" s="419"/>
      <c r="Y1944" s="421"/>
      <c r="Z1944" s="158" t="str">
        <f>IFERROR(VLOOKUP(Y1944,【参考】数式用!$A$3:$B$58, 2, FALSE), "")</f>
        <v/>
      </c>
      <c r="AA1944" s="159"/>
      <c r="AC1944" s="129" t="e">
        <f>VLOOKUP(Y1944,【参考】数式用!$A$3:$O$58,15,FALSE)</f>
        <v>#N/A</v>
      </c>
    </row>
    <row r="1945" spans="1:29" ht="33.950000000000003" customHeight="1">
      <c r="A1945" s="133"/>
      <c r="B1945" s="486">
        <f t="shared" si="29"/>
        <v>1901</v>
      </c>
      <c r="C1945" s="509"/>
      <c r="D1945" s="510"/>
      <c r="E1945" s="510"/>
      <c r="F1945" s="510"/>
      <c r="G1945" s="510"/>
      <c r="H1945" s="510"/>
      <c r="I1945" s="510"/>
      <c r="J1945" s="510"/>
      <c r="K1945" s="510"/>
      <c r="L1945" s="511"/>
      <c r="M1945" s="512"/>
      <c r="N1945" s="513"/>
      <c r="O1945" s="513"/>
      <c r="P1945" s="513"/>
      <c r="Q1945" s="514"/>
      <c r="R1945" s="515"/>
      <c r="S1945" s="515"/>
      <c r="T1945" s="515"/>
      <c r="U1945" s="515"/>
      <c r="V1945" s="515"/>
      <c r="W1945" s="418"/>
      <c r="X1945" s="419"/>
      <c r="Y1945" s="421"/>
      <c r="Z1945" s="158" t="str">
        <f>IFERROR(VLOOKUP(Y1945,【参考】数式用!$A$3:$B$58, 2, FALSE), "")</f>
        <v/>
      </c>
      <c r="AA1945" s="159"/>
      <c r="AC1945" s="129" t="e">
        <f>VLOOKUP(Y1945,【参考】数式用!$A$3:$O$58,15,FALSE)</f>
        <v>#N/A</v>
      </c>
    </row>
    <row r="1946" spans="1:29" ht="33.950000000000003" customHeight="1">
      <c r="A1946" s="133"/>
      <c r="B1946" s="486">
        <f t="shared" si="29"/>
        <v>1902</v>
      </c>
      <c r="C1946" s="509"/>
      <c r="D1946" s="510"/>
      <c r="E1946" s="510"/>
      <c r="F1946" s="510"/>
      <c r="G1946" s="510"/>
      <c r="H1946" s="510"/>
      <c r="I1946" s="510"/>
      <c r="J1946" s="510"/>
      <c r="K1946" s="510"/>
      <c r="L1946" s="511"/>
      <c r="M1946" s="512"/>
      <c r="N1946" s="513"/>
      <c r="O1946" s="513"/>
      <c r="P1946" s="513"/>
      <c r="Q1946" s="514"/>
      <c r="R1946" s="515"/>
      <c r="S1946" s="515"/>
      <c r="T1946" s="515"/>
      <c r="U1946" s="515"/>
      <c r="V1946" s="515"/>
      <c r="W1946" s="418"/>
      <c r="X1946" s="419"/>
      <c r="Y1946" s="421"/>
      <c r="Z1946" s="158" t="str">
        <f>IFERROR(VLOOKUP(Y1946,【参考】数式用!$A$3:$B$58, 2, FALSE), "")</f>
        <v/>
      </c>
      <c r="AA1946" s="159"/>
      <c r="AC1946" s="129" t="e">
        <f>VLOOKUP(Y1946,【参考】数式用!$A$3:$O$58,15,FALSE)</f>
        <v>#N/A</v>
      </c>
    </row>
    <row r="1947" spans="1:29" ht="33.950000000000003" customHeight="1">
      <c r="A1947" s="133"/>
      <c r="B1947" s="486">
        <f t="shared" si="29"/>
        <v>1903</v>
      </c>
      <c r="C1947" s="509"/>
      <c r="D1947" s="510"/>
      <c r="E1947" s="510"/>
      <c r="F1947" s="510"/>
      <c r="G1947" s="510"/>
      <c r="H1947" s="510"/>
      <c r="I1947" s="510"/>
      <c r="J1947" s="510"/>
      <c r="K1947" s="510"/>
      <c r="L1947" s="511"/>
      <c r="M1947" s="512"/>
      <c r="N1947" s="513"/>
      <c r="O1947" s="513"/>
      <c r="P1947" s="513"/>
      <c r="Q1947" s="514"/>
      <c r="R1947" s="515"/>
      <c r="S1947" s="515"/>
      <c r="T1947" s="515"/>
      <c r="U1947" s="515"/>
      <c r="V1947" s="515"/>
      <c r="W1947" s="418"/>
      <c r="X1947" s="419"/>
      <c r="Y1947" s="421"/>
      <c r="Z1947" s="158" t="str">
        <f>IFERROR(VLOOKUP(Y1947,【参考】数式用!$A$3:$B$58, 2, FALSE), "")</f>
        <v/>
      </c>
      <c r="AA1947" s="159"/>
      <c r="AC1947" s="129" t="e">
        <f>VLOOKUP(Y1947,【参考】数式用!$A$3:$O$58,15,FALSE)</f>
        <v>#N/A</v>
      </c>
    </row>
    <row r="1948" spans="1:29" ht="33.950000000000003" customHeight="1">
      <c r="A1948" s="133"/>
      <c r="B1948" s="486">
        <f t="shared" si="29"/>
        <v>1904</v>
      </c>
      <c r="C1948" s="509"/>
      <c r="D1948" s="510"/>
      <c r="E1948" s="510"/>
      <c r="F1948" s="510"/>
      <c r="G1948" s="510"/>
      <c r="H1948" s="510"/>
      <c r="I1948" s="510"/>
      <c r="J1948" s="510"/>
      <c r="K1948" s="510"/>
      <c r="L1948" s="511"/>
      <c r="M1948" s="512"/>
      <c r="N1948" s="513"/>
      <c r="O1948" s="513"/>
      <c r="P1948" s="513"/>
      <c r="Q1948" s="514"/>
      <c r="R1948" s="515"/>
      <c r="S1948" s="515"/>
      <c r="T1948" s="515"/>
      <c r="U1948" s="515"/>
      <c r="V1948" s="515"/>
      <c r="W1948" s="418"/>
      <c r="X1948" s="419"/>
      <c r="Y1948" s="421"/>
      <c r="Z1948" s="158" t="str">
        <f>IFERROR(VLOOKUP(Y1948,【参考】数式用!$A$3:$B$58, 2, FALSE), "")</f>
        <v/>
      </c>
      <c r="AA1948" s="159"/>
      <c r="AC1948" s="129" t="e">
        <f>VLOOKUP(Y1948,【参考】数式用!$A$3:$O$58,15,FALSE)</f>
        <v>#N/A</v>
      </c>
    </row>
    <row r="1949" spans="1:29" ht="33.950000000000003" customHeight="1">
      <c r="A1949" s="133"/>
      <c r="B1949" s="486">
        <f t="shared" si="29"/>
        <v>1905</v>
      </c>
      <c r="C1949" s="509"/>
      <c r="D1949" s="510"/>
      <c r="E1949" s="510"/>
      <c r="F1949" s="510"/>
      <c r="G1949" s="510"/>
      <c r="H1949" s="510"/>
      <c r="I1949" s="510"/>
      <c r="J1949" s="510"/>
      <c r="K1949" s="510"/>
      <c r="L1949" s="511"/>
      <c r="M1949" s="512"/>
      <c r="N1949" s="513"/>
      <c r="O1949" s="513"/>
      <c r="P1949" s="513"/>
      <c r="Q1949" s="514"/>
      <c r="R1949" s="515"/>
      <c r="S1949" s="515"/>
      <c r="T1949" s="515"/>
      <c r="U1949" s="515"/>
      <c r="V1949" s="515"/>
      <c r="W1949" s="418"/>
      <c r="X1949" s="419"/>
      <c r="Y1949" s="421"/>
      <c r="Z1949" s="158" t="str">
        <f>IFERROR(VLOOKUP(Y1949,【参考】数式用!$A$3:$B$58, 2, FALSE), "")</f>
        <v/>
      </c>
      <c r="AA1949" s="159"/>
      <c r="AC1949" s="129" t="e">
        <f>VLOOKUP(Y1949,【参考】数式用!$A$3:$O$58,15,FALSE)</f>
        <v>#N/A</v>
      </c>
    </row>
    <row r="1950" spans="1:29" ht="33.950000000000003" customHeight="1">
      <c r="A1950" s="133"/>
      <c r="B1950" s="486">
        <f t="shared" si="29"/>
        <v>1906</v>
      </c>
      <c r="C1950" s="509"/>
      <c r="D1950" s="510"/>
      <c r="E1950" s="510"/>
      <c r="F1950" s="510"/>
      <c r="G1950" s="510"/>
      <c r="H1950" s="510"/>
      <c r="I1950" s="510"/>
      <c r="J1950" s="510"/>
      <c r="K1950" s="510"/>
      <c r="L1950" s="511"/>
      <c r="M1950" s="512"/>
      <c r="N1950" s="513"/>
      <c r="O1950" s="513"/>
      <c r="P1950" s="513"/>
      <c r="Q1950" s="514"/>
      <c r="R1950" s="515"/>
      <c r="S1950" s="515"/>
      <c r="T1950" s="515"/>
      <c r="U1950" s="515"/>
      <c r="V1950" s="515"/>
      <c r="W1950" s="418"/>
      <c r="X1950" s="419"/>
      <c r="Y1950" s="421"/>
      <c r="Z1950" s="158" t="str">
        <f>IFERROR(VLOOKUP(Y1950,【参考】数式用!$A$3:$B$58, 2, FALSE), "")</f>
        <v/>
      </c>
      <c r="AA1950" s="159"/>
      <c r="AC1950" s="129" t="e">
        <f>VLOOKUP(Y1950,【参考】数式用!$A$3:$O$58,15,FALSE)</f>
        <v>#N/A</v>
      </c>
    </row>
    <row r="1951" spans="1:29" ht="33.950000000000003" customHeight="1">
      <c r="A1951" s="133"/>
      <c r="B1951" s="486">
        <f t="shared" si="29"/>
        <v>1907</v>
      </c>
      <c r="C1951" s="509"/>
      <c r="D1951" s="510"/>
      <c r="E1951" s="510"/>
      <c r="F1951" s="510"/>
      <c r="G1951" s="510"/>
      <c r="H1951" s="510"/>
      <c r="I1951" s="510"/>
      <c r="J1951" s="510"/>
      <c r="K1951" s="510"/>
      <c r="L1951" s="511"/>
      <c r="M1951" s="512"/>
      <c r="N1951" s="513"/>
      <c r="O1951" s="513"/>
      <c r="P1951" s="513"/>
      <c r="Q1951" s="514"/>
      <c r="R1951" s="515"/>
      <c r="S1951" s="515"/>
      <c r="T1951" s="515"/>
      <c r="U1951" s="515"/>
      <c r="V1951" s="515"/>
      <c r="W1951" s="418"/>
      <c r="X1951" s="419"/>
      <c r="Y1951" s="421"/>
      <c r="Z1951" s="158" t="str">
        <f>IFERROR(VLOOKUP(Y1951,【参考】数式用!$A$3:$B$58, 2, FALSE), "")</f>
        <v/>
      </c>
      <c r="AA1951" s="159"/>
      <c r="AC1951" s="129" t="e">
        <f>VLOOKUP(Y1951,【参考】数式用!$A$3:$O$58,15,FALSE)</f>
        <v>#N/A</v>
      </c>
    </row>
    <row r="1952" spans="1:29" ht="33.950000000000003" customHeight="1">
      <c r="A1952" s="133"/>
      <c r="B1952" s="486">
        <f t="shared" si="29"/>
        <v>1908</v>
      </c>
      <c r="C1952" s="509"/>
      <c r="D1952" s="510"/>
      <c r="E1952" s="510"/>
      <c r="F1952" s="510"/>
      <c r="G1952" s="510"/>
      <c r="H1952" s="510"/>
      <c r="I1952" s="510"/>
      <c r="J1952" s="510"/>
      <c r="K1952" s="510"/>
      <c r="L1952" s="511"/>
      <c r="M1952" s="512"/>
      <c r="N1952" s="513"/>
      <c r="O1952" s="513"/>
      <c r="P1952" s="513"/>
      <c r="Q1952" s="514"/>
      <c r="R1952" s="515"/>
      <c r="S1952" s="515"/>
      <c r="T1952" s="515"/>
      <c r="U1952" s="515"/>
      <c r="V1952" s="515"/>
      <c r="W1952" s="418"/>
      <c r="X1952" s="419"/>
      <c r="Y1952" s="421"/>
      <c r="Z1952" s="158" t="str">
        <f>IFERROR(VLOOKUP(Y1952,【参考】数式用!$A$3:$B$58, 2, FALSE), "")</f>
        <v/>
      </c>
      <c r="AA1952" s="159"/>
      <c r="AC1952" s="129" t="e">
        <f>VLOOKUP(Y1952,【参考】数式用!$A$3:$O$58,15,FALSE)</f>
        <v>#N/A</v>
      </c>
    </row>
    <row r="1953" spans="1:29" ht="33.950000000000003" customHeight="1">
      <c r="A1953" s="133"/>
      <c r="B1953" s="486">
        <f t="shared" si="29"/>
        <v>1909</v>
      </c>
      <c r="C1953" s="509"/>
      <c r="D1953" s="510"/>
      <c r="E1953" s="510"/>
      <c r="F1953" s="510"/>
      <c r="G1953" s="510"/>
      <c r="H1953" s="510"/>
      <c r="I1953" s="510"/>
      <c r="J1953" s="510"/>
      <c r="K1953" s="510"/>
      <c r="L1953" s="511"/>
      <c r="M1953" s="512"/>
      <c r="N1953" s="513"/>
      <c r="O1953" s="513"/>
      <c r="P1953" s="513"/>
      <c r="Q1953" s="514"/>
      <c r="R1953" s="515"/>
      <c r="S1953" s="515"/>
      <c r="T1953" s="515"/>
      <c r="U1953" s="515"/>
      <c r="V1953" s="515"/>
      <c r="W1953" s="418"/>
      <c r="X1953" s="419"/>
      <c r="Y1953" s="421"/>
      <c r="Z1953" s="158" t="str">
        <f>IFERROR(VLOOKUP(Y1953,【参考】数式用!$A$3:$B$58, 2, FALSE), "")</f>
        <v/>
      </c>
      <c r="AA1953" s="159"/>
      <c r="AC1953" s="129" t="e">
        <f>VLOOKUP(Y1953,【参考】数式用!$A$3:$O$58,15,FALSE)</f>
        <v>#N/A</v>
      </c>
    </row>
    <row r="1954" spans="1:29" ht="33.950000000000003" customHeight="1">
      <c r="A1954" s="133"/>
      <c r="B1954" s="486">
        <f t="shared" si="29"/>
        <v>1910</v>
      </c>
      <c r="C1954" s="509"/>
      <c r="D1954" s="510"/>
      <c r="E1954" s="510"/>
      <c r="F1954" s="510"/>
      <c r="G1954" s="510"/>
      <c r="H1954" s="510"/>
      <c r="I1954" s="510"/>
      <c r="J1954" s="510"/>
      <c r="K1954" s="510"/>
      <c r="L1954" s="511"/>
      <c r="M1954" s="512"/>
      <c r="N1954" s="513"/>
      <c r="O1954" s="513"/>
      <c r="P1954" s="513"/>
      <c r="Q1954" s="514"/>
      <c r="R1954" s="515"/>
      <c r="S1954" s="515"/>
      <c r="T1954" s="515"/>
      <c r="U1954" s="515"/>
      <c r="V1954" s="515"/>
      <c r="W1954" s="418"/>
      <c r="X1954" s="419"/>
      <c r="Y1954" s="421"/>
      <c r="Z1954" s="158" t="str">
        <f>IFERROR(VLOOKUP(Y1954,【参考】数式用!$A$3:$B$58, 2, FALSE), "")</f>
        <v/>
      </c>
      <c r="AA1954" s="159"/>
      <c r="AC1954" s="129" t="e">
        <f>VLOOKUP(Y1954,【参考】数式用!$A$3:$O$58,15,FALSE)</f>
        <v>#N/A</v>
      </c>
    </row>
    <row r="1955" spans="1:29" ht="33.950000000000003" customHeight="1">
      <c r="A1955" s="133"/>
      <c r="B1955" s="486">
        <f t="shared" si="29"/>
        <v>1911</v>
      </c>
      <c r="C1955" s="509"/>
      <c r="D1955" s="510"/>
      <c r="E1955" s="510"/>
      <c r="F1955" s="510"/>
      <c r="G1955" s="510"/>
      <c r="H1955" s="510"/>
      <c r="I1955" s="510"/>
      <c r="J1955" s="510"/>
      <c r="K1955" s="510"/>
      <c r="L1955" s="511"/>
      <c r="M1955" s="512"/>
      <c r="N1955" s="513"/>
      <c r="O1955" s="513"/>
      <c r="P1955" s="513"/>
      <c r="Q1955" s="514"/>
      <c r="R1955" s="515"/>
      <c r="S1955" s="515"/>
      <c r="T1955" s="515"/>
      <c r="U1955" s="515"/>
      <c r="V1955" s="515"/>
      <c r="W1955" s="418"/>
      <c r="X1955" s="419"/>
      <c r="Y1955" s="421"/>
      <c r="Z1955" s="158" t="str">
        <f>IFERROR(VLOOKUP(Y1955,【参考】数式用!$A$3:$B$58, 2, FALSE), "")</f>
        <v/>
      </c>
      <c r="AA1955" s="159"/>
      <c r="AC1955" s="129" t="e">
        <f>VLOOKUP(Y1955,【参考】数式用!$A$3:$O$58,15,FALSE)</f>
        <v>#N/A</v>
      </c>
    </row>
    <row r="1956" spans="1:29" ht="33.950000000000003" customHeight="1">
      <c r="A1956" s="133"/>
      <c r="B1956" s="486">
        <f t="shared" si="29"/>
        <v>1912</v>
      </c>
      <c r="C1956" s="509"/>
      <c r="D1956" s="510"/>
      <c r="E1956" s="510"/>
      <c r="F1956" s="510"/>
      <c r="G1956" s="510"/>
      <c r="H1956" s="510"/>
      <c r="I1956" s="510"/>
      <c r="J1956" s="510"/>
      <c r="K1956" s="510"/>
      <c r="L1956" s="511"/>
      <c r="M1956" s="512"/>
      <c r="N1956" s="513"/>
      <c r="O1956" s="513"/>
      <c r="P1956" s="513"/>
      <c r="Q1956" s="514"/>
      <c r="R1956" s="515"/>
      <c r="S1956" s="515"/>
      <c r="T1956" s="515"/>
      <c r="U1956" s="515"/>
      <c r="V1956" s="515"/>
      <c r="W1956" s="418"/>
      <c r="X1956" s="419"/>
      <c r="Y1956" s="421"/>
      <c r="Z1956" s="158" t="str">
        <f>IFERROR(VLOOKUP(Y1956,【参考】数式用!$A$3:$B$58, 2, FALSE), "")</f>
        <v/>
      </c>
      <c r="AA1956" s="159"/>
      <c r="AC1956" s="129" t="e">
        <f>VLOOKUP(Y1956,【参考】数式用!$A$3:$O$58,15,FALSE)</f>
        <v>#N/A</v>
      </c>
    </row>
    <row r="1957" spans="1:29" ht="33.950000000000003" customHeight="1">
      <c r="A1957" s="133"/>
      <c r="B1957" s="486">
        <f t="shared" si="29"/>
        <v>1913</v>
      </c>
      <c r="C1957" s="509"/>
      <c r="D1957" s="510"/>
      <c r="E1957" s="510"/>
      <c r="F1957" s="510"/>
      <c r="G1957" s="510"/>
      <c r="H1957" s="510"/>
      <c r="I1957" s="510"/>
      <c r="J1957" s="510"/>
      <c r="K1957" s="510"/>
      <c r="L1957" s="511"/>
      <c r="M1957" s="512"/>
      <c r="N1957" s="513"/>
      <c r="O1957" s="513"/>
      <c r="P1957" s="513"/>
      <c r="Q1957" s="514"/>
      <c r="R1957" s="515"/>
      <c r="S1957" s="515"/>
      <c r="T1957" s="515"/>
      <c r="U1957" s="515"/>
      <c r="V1957" s="515"/>
      <c r="W1957" s="418"/>
      <c r="X1957" s="419"/>
      <c r="Y1957" s="421"/>
      <c r="Z1957" s="158" t="str">
        <f>IFERROR(VLOOKUP(Y1957,【参考】数式用!$A$3:$B$58, 2, FALSE), "")</f>
        <v/>
      </c>
      <c r="AA1957" s="159"/>
      <c r="AC1957" s="129" t="e">
        <f>VLOOKUP(Y1957,【参考】数式用!$A$3:$O$58,15,FALSE)</f>
        <v>#N/A</v>
      </c>
    </row>
    <row r="1958" spans="1:29" ht="33.950000000000003" customHeight="1">
      <c r="A1958" s="133"/>
      <c r="B1958" s="486">
        <f t="shared" si="29"/>
        <v>1914</v>
      </c>
      <c r="C1958" s="509"/>
      <c r="D1958" s="510"/>
      <c r="E1958" s="510"/>
      <c r="F1958" s="510"/>
      <c r="G1958" s="510"/>
      <c r="H1958" s="510"/>
      <c r="I1958" s="510"/>
      <c r="J1958" s="510"/>
      <c r="K1958" s="510"/>
      <c r="L1958" s="511"/>
      <c r="M1958" s="512"/>
      <c r="N1958" s="513"/>
      <c r="O1958" s="513"/>
      <c r="P1958" s="513"/>
      <c r="Q1958" s="514"/>
      <c r="R1958" s="515"/>
      <c r="S1958" s="515"/>
      <c r="T1958" s="515"/>
      <c r="U1958" s="515"/>
      <c r="V1958" s="515"/>
      <c r="W1958" s="418"/>
      <c r="X1958" s="419"/>
      <c r="Y1958" s="421"/>
      <c r="Z1958" s="158" t="str">
        <f>IFERROR(VLOOKUP(Y1958,【参考】数式用!$A$3:$B$58, 2, FALSE), "")</f>
        <v/>
      </c>
      <c r="AA1958" s="159"/>
      <c r="AC1958" s="129" t="e">
        <f>VLOOKUP(Y1958,【参考】数式用!$A$3:$O$58,15,FALSE)</f>
        <v>#N/A</v>
      </c>
    </row>
    <row r="1959" spans="1:29" ht="33.950000000000003" customHeight="1">
      <c r="A1959" s="133"/>
      <c r="B1959" s="486">
        <f t="shared" si="29"/>
        <v>1915</v>
      </c>
      <c r="C1959" s="509"/>
      <c r="D1959" s="510"/>
      <c r="E1959" s="510"/>
      <c r="F1959" s="510"/>
      <c r="G1959" s="510"/>
      <c r="H1959" s="510"/>
      <c r="I1959" s="510"/>
      <c r="J1959" s="510"/>
      <c r="K1959" s="510"/>
      <c r="L1959" s="511"/>
      <c r="M1959" s="512"/>
      <c r="N1959" s="513"/>
      <c r="O1959" s="513"/>
      <c r="P1959" s="513"/>
      <c r="Q1959" s="514"/>
      <c r="R1959" s="515"/>
      <c r="S1959" s="515"/>
      <c r="T1959" s="515"/>
      <c r="U1959" s="515"/>
      <c r="V1959" s="515"/>
      <c r="W1959" s="418"/>
      <c r="X1959" s="419"/>
      <c r="Y1959" s="421"/>
      <c r="Z1959" s="158" t="str">
        <f>IFERROR(VLOOKUP(Y1959,【参考】数式用!$A$3:$B$58, 2, FALSE), "")</f>
        <v/>
      </c>
      <c r="AA1959" s="159"/>
      <c r="AC1959" s="129" t="e">
        <f>VLOOKUP(Y1959,【参考】数式用!$A$3:$O$58,15,FALSE)</f>
        <v>#N/A</v>
      </c>
    </row>
    <row r="1960" spans="1:29" ht="33.950000000000003" customHeight="1">
      <c r="A1960" s="133"/>
      <c r="B1960" s="486">
        <f t="shared" si="29"/>
        <v>1916</v>
      </c>
      <c r="C1960" s="509"/>
      <c r="D1960" s="510"/>
      <c r="E1960" s="510"/>
      <c r="F1960" s="510"/>
      <c r="G1960" s="510"/>
      <c r="H1960" s="510"/>
      <c r="I1960" s="510"/>
      <c r="J1960" s="510"/>
      <c r="K1960" s="510"/>
      <c r="L1960" s="511"/>
      <c r="M1960" s="512"/>
      <c r="N1960" s="513"/>
      <c r="O1960" s="513"/>
      <c r="P1960" s="513"/>
      <c r="Q1960" s="514"/>
      <c r="R1960" s="515"/>
      <c r="S1960" s="515"/>
      <c r="T1960" s="515"/>
      <c r="U1960" s="515"/>
      <c r="V1960" s="515"/>
      <c r="W1960" s="418"/>
      <c r="X1960" s="419"/>
      <c r="Y1960" s="421"/>
      <c r="Z1960" s="158" t="str">
        <f>IFERROR(VLOOKUP(Y1960,【参考】数式用!$A$3:$B$58, 2, FALSE), "")</f>
        <v/>
      </c>
      <c r="AA1960" s="159"/>
      <c r="AC1960" s="129" t="e">
        <f>VLOOKUP(Y1960,【参考】数式用!$A$3:$O$58,15,FALSE)</f>
        <v>#N/A</v>
      </c>
    </row>
    <row r="1961" spans="1:29" ht="33.950000000000003" customHeight="1">
      <c r="A1961" s="133"/>
      <c r="B1961" s="486">
        <f t="shared" si="29"/>
        <v>1917</v>
      </c>
      <c r="C1961" s="509"/>
      <c r="D1961" s="510"/>
      <c r="E1961" s="510"/>
      <c r="F1961" s="510"/>
      <c r="G1961" s="510"/>
      <c r="H1961" s="510"/>
      <c r="I1961" s="510"/>
      <c r="J1961" s="510"/>
      <c r="K1961" s="510"/>
      <c r="L1961" s="511"/>
      <c r="M1961" s="512"/>
      <c r="N1961" s="513"/>
      <c r="O1961" s="513"/>
      <c r="P1961" s="513"/>
      <c r="Q1961" s="514"/>
      <c r="R1961" s="515"/>
      <c r="S1961" s="515"/>
      <c r="T1961" s="515"/>
      <c r="U1961" s="515"/>
      <c r="V1961" s="515"/>
      <c r="W1961" s="418"/>
      <c r="X1961" s="419"/>
      <c r="Y1961" s="421"/>
      <c r="Z1961" s="158" t="str">
        <f>IFERROR(VLOOKUP(Y1961,【参考】数式用!$A$3:$B$58, 2, FALSE), "")</f>
        <v/>
      </c>
      <c r="AA1961" s="159"/>
      <c r="AC1961" s="129" t="e">
        <f>VLOOKUP(Y1961,【参考】数式用!$A$3:$O$58,15,FALSE)</f>
        <v>#N/A</v>
      </c>
    </row>
    <row r="1962" spans="1:29" ht="33.950000000000003" customHeight="1">
      <c r="A1962" s="133"/>
      <c r="B1962" s="486">
        <f t="shared" si="29"/>
        <v>1918</v>
      </c>
      <c r="C1962" s="509"/>
      <c r="D1962" s="510"/>
      <c r="E1962" s="510"/>
      <c r="F1962" s="510"/>
      <c r="G1962" s="510"/>
      <c r="H1962" s="510"/>
      <c r="I1962" s="510"/>
      <c r="J1962" s="510"/>
      <c r="K1962" s="510"/>
      <c r="L1962" s="511"/>
      <c r="M1962" s="512"/>
      <c r="N1962" s="513"/>
      <c r="O1962" s="513"/>
      <c r="P1962" s="513"/>
      <c r="Q1962" s="514"/>
      <c r="R1962" s="515"/>
      <c r="S1962" s="515"/>
      <c r="T1962" s="515"/>
      <c r="U1962" s="515"/>
      <c r="V1962" s="515"/>
      <c r="W1962" s="418"/>
      <c r="X1962" s="419"/>
      <c r="Y1962" s="421"/>
      <c r="Z1962" s="158" t="str">
        <f>IFERROR(VLOOKUP(Y1962,【参考】数式用!$A$3:$B$58, 2, FALSE), "")</f>
        <v/>
      </c>
      <c r="AA1962" s="159"/>
      <c r="AC1962" s="129" t="e">
        <f>VLOOKUP(Y1962,【参考】数式用!$A$3:$O$58,15,FALSE)</f>
        <v>#N/A</v>
      </c>
    </row>
    <row r="1963" spans="1:29" ht="33.950000000000003" customHeight="1">
      <c r="A1963" s="133"/>
      <c r="B1963" s="486">
        <f t="shared" si="29"/>
        <v>1919</v>
      </c>
      <c r="C1963" s="509"/>
      <c r="D1963" s="510"/>
      <c r="E1963" s="510"/>
      <c r="F1963" s="510"/>
      <c r="G1963" s="510"/>
      <c r="H1963" s="510"/>
      <c r="I1963" s="510"/>
      <c r="J1963" s="510"/>
      <c r="K1963" s="510"/>
      <c r="L1963" s="511"/>
      <c r="M1963" s="512"/>
      <c r="N1963" s="513"/>
      <c r="O1963" s="513"/>
      <c r="P1963" s="513"/>
      <c r="Q1963" s="514"/>
      <c r="R1963" s="515"/>
      <c r="S1963" s="515"/>
      <c r="T1963" s="515"/>
      <c r="U1963" s="515"/>
      <c r="V1963" s="515"/>
      <c r="W1963" s="418"/>
      <c r="X1963" s="419"/>
      <c r="Y1963" s="421"/>
      <c r="Z1963" s="158" t="str">
        <f>IFERROR(VLOOKUP(Y1963,【参考】数式用!$A$3:$B$58, 2, FALSE), "")</f>
        <v/>
      </c>
      <c r="AA1963" s="159"/>
      <c r="AC1963" s="129" t="e">
        <f>VLOOKUP(Y1963,【参考】数式用!$A$3:$O$58,15,FALSE)</f>
        <v>#N/A</v>
      </c>
    </row>
    <row r="1964" spans="1:29" ht="33.950000000000003" customHeight="1">
      <c r="A1964" s="133"/>
      <c r="B1964" s="486">
        <f t="shared" si="29"/>
        <v>1920</v>
      </c>
      <c r="C1964" s="509"/>
      <c r="D1964" s="510"/>
      <c r="E1964" s="510"/>
      <c r="F1964" s="510"/>
      <c r="G1964" s="510"/>
      <c r="H1964" s="510"/>
      <c r="I1964" s="510"/>
      <c r="J1964" s="510"/>
      <c r="K1964" s="510"/>
      <c r="L1964" s="511"/>
      <c r="M1964" s="512"/>
      <c r="N1964" s="513"/>
      <c r="O1964" s="513"/>
      <c r="P1964" s="513"/>
      <c r="Q1964" s="514"/>
      <c r="R1964" s="515"/>
      <c r="S1964" s="515"/>
      <c r="T1964" s="515"/>
      <c r="U1964" s="515"/>
      <c r="V1964" s="515"/>
      <c r="W1964" s="418"/>
      <c r="X1964" s="419"/>
      <c r="Y1964" s="421"/>
      <c r="Z1964" s="158" t="str">
        <f>IFERROR(VLOOKUP(Y1964,【参考】数式用!$A$3:$B$58, 2, FALSE), "")</f>
        <v/>
      </c>
      <c r="AA1964" s="159"/>
      <c r="AC1964" s="129" t="e">
        <f>VLOOKUP(Y1964,【参考】数式用!$A$3:$O$58,15,FALSE)</f>
        <v>#N/A</v>
      </c>
    </row>
    <row r="1965" spans="1:29" ht="33.950000000000003" customHeight="1">
      <c r="A1965" s="133"/>
      <c r="B1965" s="486">
        <f t="shared" si="29"/>
        <v>1921</v>
      </c>
      <c r="C1965" s="509"/>
      <c r="D1965" s="510"/>
      <c r="E1965" s="510"/>
      <c r="F1965" s="510"/>
      <c r="G1965" s="510"/>
      <c r="H1965" s="510"/>
      <c r="I1965" s="510"/>
      <c r="J1965" s="510"/>
      <c r="K1965" s="510"/>
      <c r="L1965" s="511"/>
      <c r="M1965" s="512"/>
      <c r="N1965" s="513"/>
      <c r="O1965" s="513"/>
      <c r="P1965" s="513"/>
      <c r="Q1965" s="514"/>
      <c r="R1965" s="515"/>
      <c r="S1965" s="515"/>
      <c r="T1965" s="515"/>
      <c r="U1965" s="515"/>
      <c r="V1965" s="515"/>
      <c r="W1965" s="418"/>
      <c r="X1965" s="419"/>
      <c r="Y1965" s="421"/>
      <c r="Z1965" s="158" t="str">
        <f>IFERROR(VLOOKUP(Y1965,【参考】数式用!$A$3:$B$58, 2, FALSE), "")</f>
        <v/>
      </c>
      <c r="AA1965" s="159"/>
      <c r="AC1965" s="129" t="e">
        <f>VLOOKUP(Y1965,【参考】数式用!$A$3:$O$58,15,FALSE)</f>
        <v>#N/A</v>
      </c>
    </row>
    <row r="1966" spans="1:29" ht="33.950000000000003" customHeight="1">
      <c r="A1966" s="133"/>
      <c r="B1966" s="486">
        <f t="shared" si="29"/>
        <v>1922</v>
      </c>
      <c r="C1966" s="509"/>
      <c r="D1966" s="510"/>
      <c r="E1966" s="510"/>
      <c r="F1966" s="510"/>
      <c r="G1966" s="510"/>
      <c r="H1966" s="510"/>
      <c r="I1966" s="510"/>
      <c r="J1966" s="510"/>
      <c r="K1966" s="510"/>
      <c r="L1966" s="511"/>
      <c r="M1966" s="512"/>
      <c r="N1966" s="513"/>
      <c r="O1966" s="513"/>
      <c r="P1966" s="513"/>
      <c r="Q1966" s="514"/>
      <c r="R1966" s="515"/>
      <c r="S1966" s="515"/>
      <c r="T1966" s="515"/>
      <c r="U1966" s="515"/>
      <c r="V1966" s="515"/>
      <c r="W1966" s="418"/>
      <c r="X1966" s="419"/>
      <c r="Y1966" s="421"/>
      <c r="Z1966" s="158" t="str">
        <f>IFERROR(VLOOKUP(Y1966,【参考】数式用!$A$3:$B$58, 2, FALSE), "")</f>
        <v/>
      </c>
      <c r="AA1966" s="159"/>
      <c r="AC1966" s="129" t="e">
        <f>VLOOKUP(Y1966,【参考】数式用!$A$3:$O$58,15,FALSE)</f>
        <v>#N/A</v>
      </c>
    </row>
    <row r="1967" spans="1:29" ht="33.950000000000003" customHeight="1">
      <c r="A1967" s="133"/>
      <c r="B1967" s="486">
        <f t="shared" ref="B1967:B2030" si="30">B1966+1</f>
        <v>1923</v>
      </c>
      <c r="C1967" s="509"/>
      <c r="D1967" s="510"/>
      <c r="E1967" s="510"/>
      <c r="F1967" s="510"/>
      <c r="G1967" s="510"/>
      <c r="H1967" s="510"/>
      <c r="I1967" s="510"/>
      <c r="J1967" s="510"/>
      <c r="K1967" s="510"/>
      <c r="L1967" s="511"/>
      <c r="M1967" s="512"/>
      <c r="N1967" s="513"/>
      <c r="O1967" s="513"/>
      <c r="P1967" s="513"/>
      <c r="Q1967" s="514"/>
      <c r="R1967" s="515"/>
      <c r="S1967" s="515"/>
      <c r="T1967" s="515"/>
      <c r="U1967" s="515"/>
      <c r="V1967" s="515"/>
      <c r="W1967" s="418"/>
      <c r="X1967" s="419"/>
      <c r="Y1967" s="421"/>
      <c r="Z1967" s="158" t="str">
        <f>IFERROR(VLOOKUP(Y1967,【参考】数式用!$A$3:$B$58, 2, FALSE), "")</f>
        <v/>
      </c>
      <c r="AA1967" s="159"/>
      <c r="AC1967" s="129" t="e">
        <f>VLOOKUP(Y1967,【参考】数式用!$A$3:$O$58,15,FALSE)</f>
        <v>#N/A</v>
      </c>
    </row>
    <row r="1968" spans="1:29" ht="33.950000000000003" customHeight="1">
      <c r="A1968" s="133"/>
      <c r="B1968" s="486">
        <f t="shared" si="30"/>
        <v>1924</v>
      </c>
      <c r="C1968" s="509"/>
      <c r="D1968" s="510"/>
      <c r="E1968" s="510"/>
      <c r="F1968" s="510"/>
      <c r="G1968" s="510"/>
      <c r="H1968" s="510"/>
      <c r="I1968" s="510"/>
      <c r="J1968" s="510"/>
      <c r="K1968" s="510"/>
      <c r="L1968" s="511"/>
      <c r="M1968" s="512"/>
      <c r="N1968" s="513"/>
      <c r="O1968" s="513"/>
      <c r="P1968" s="513"/>
      <c r="Q1968" s="514"/>
      <c r="R1968" s="515"/>
      <c r="S1968" s="515"/>
      <c r="T1968" s="515"/>
      <c r="U1968" s="515"/>
      <c r="V1968" s="515"/>
      <c r="W1968" s="418"/>
      <c r="X1968" s="419"/>
      <c r="Y1968" s="421"/>
      <c r="Z1968" s="158" t="str">
        <f>IFERROR(VLOOKUP(Y1968,【参考】数式用!$A$3:$B$58, 2, FALSE), "")</f>
        <v/>
      </c>
      <c r="AA1968" s="159"/>
      <c r="AC1968" s="129" t="e">
        <f>VLOOKUP(Y1968,【参考】数式用!$A$3:$O$58,15,FALSE)</f>
        <v>#N/A</v>
      </c>
    </row>
    <row r="1969" spans="1:29" ht="33.950000000000003" customHeight="1">
      <c r="A1969" s="133"/>
      <c r="B1969" s="486">
        <f t="shared" si="30"/>
        <v>1925</v>
      </c>
      <c r="C1969" s="509"/>
      <c r="D1969" s="510"/>
      <c r="E1969" s="510"/>
      <c r="F1969" s="510"/>
      <c r="G1969" s="510"/>
      <c r="H1969" s="510"/>
      <c r="I1969" s="510"/>
      <c r="J1969" s="510"/>
      <c r="K1969" s="510"/>
      <c r="L1969" s="511"/>
      <c r="M1969" s="512"/>
      <c r="N1969" s="513"/>
      <c r="O1969" s="513"/>
      <c r="P1969" s="513"/>
      <c r="Q1969" s="514"/>
      <c r="R1969" s="515"/>
      <c r="S1969" s="515"/>
      <c r="T1969" s="515"/>
      <c r="U1969" s="515"/>
      <c r="V1969" s="515"/>
      <c r="W1969" s="418"/>
      <c r="X1969" s="419"/>
      <c r="Y1969" s="421"/>
      <c r="Z1969" s="158" t="str">
        <f>IFERROR(VLOOKUP(Y1969,【参考】数式用!$A$3:$B$58, 2, FALSE), "")</f>
        <v/>
      </c>
      <c r="AA1969" s="159"/>
      <c r="AC1969" s="129" t="e">
        <f>VLOOKUP(Y1969,【参考】数式用!$A$3:$O$58,15,FALSE)</f>
        <v>#N/A</v>
      </c>
    </row>
    <row r="1970" spans="1:29" ht="33.950000000000003" customHeight="1">
      <c r="A1970" s="133"/>
      <c r="B1970" s="486">
        <f t="shared" si="30"/>
        <v>1926</v>
      </c>
      <c r="C1970" s="509"/>
      <c r="D1970" s="510"/>
      <c r="E1970" s="510"/>
      <c r="F1970" s="510"/>
      <c r="G1970" s="510"/>
      <c r="H1970" s="510"/>
      <c r="I1970" s="510"/>
      <c r="J1970" s="510"/>
      <c r="K1970" s="510"/>
      <c r="L1970" s="511"/>
      <c r="M1970" s="512"/>
      <c r="N1970" s="513"/>
      <c r="O1970" s="513"/>
      <c r="P1970" s="513"/>
      <c r="Q1970" s="514"/>
      <c r="R1970" s="515"/>
      <c r="S1970" s="515"/>
      <c r="T1970" s="515"/>
      <c r="U1970" s="515"/>
      <c r="V1970" s="515"/>
      <c r="W1970" s="418"/>
      <c r="X1970" s="419"/>
      <c r="Y1970" s="421"/>
      <c r="Z1970" s="158" t="str">
        <f>IFERROR(VLOOKUP(Y1970,【参考】数式用!$A$3:$B$58, 2, FALSE), "")</f>
        <v/>
      </c>
      <c r="AA1970" s="159"/>
      <c r="AC1970" s="129" t="e">
        <f>VLOOKUP(Y1970,【参考】数式用!$A$3:$O$58,15,FALSE)</f>
        <v>#N/A</v>
      </c>
    </row>
    <row r="1971" spans="1:29" ht="33.950000000000003" customHeight="1">
      <c r="A1971" s="133"/>
      <c r="B1971" s="486">
        <f t="shared" si="30"/>
        <v>1927</v>
      </c>
      <c r="C1971" s="509"/>
      <c r="D1971" s="510"/>
      <c r="E1971" s="510"/>
      <c r="F1971" s="510"/>
      <c r="G1971" s="510"/>
      <c r="H1971" s="510"/>
      <c r="I1971" s="510"/>
      <c r="J1971" s="510"/>
      <c r="K1971" s="510"/>
      <c r="L1971" s="511"/>
      <c r="M1971" s="512"/>
      <c r="N1971" s="513"/>
      <c r="O1971" s="513"/>
      <c r="P1971" s="513"/>
      <c r="Q1971" s="514"/>
      <c r="R1971" s="515"/>
      <c r="S1971" s="515"/>
      <c r="T1971" s="515"/>
      <c r="U1971" s="515"/>
      <c r="V1971" s="515"/>
      <c r="W1971" s="418"/>
      <c r="X1971" s="419"/>
      <c r="Y1971" s="421"/>
      <c r="Z1971" s="158" t="str">
        <f>IFERROR(VLOOKUP(Y1971,【参考】数式用!$A$3:$B$58, 2, FALSE), "")</f>
        <v/>
      </c>
      <c r="AA1971" s="159"/>
      <c r="AC1971" s="129" t="e">
        <f>VLOOKUP(Y1971,【参考】数式用!$A$3:$O$58,15,FALSE)</f>
        <v>#N/A</v>
      </c>
    </row>
    <row r="1972" spans="1:29" ht="33.950000000000003" customHeight="1">
      <c r="A1972" s="133"/>
      <c r="B1972" s="486">
        <f t="shared" si="30"/>
        <v>1928</v>
      </c>
      <c r="C1972" s="509"/>
      <c r="D1972" s="510"/>
      <c r="E1972" s="510"/>
      <c r="F1972" s="510"/>
      <c r="G1972" s="510"/>
      <c r="H1972" s="510"/>
      <c r="I1972" s="510"/>
      <c r="J1972" s="510"/>
      <c r="K1972" s="510"/>
      <c r="L1972" s="511"/>
      <c r="M1972" s="512"/>
      <c r="N1972" s="513"/>
      <c r="O1972" s="513"/>
      <c r="P1972" s="513"/>
      <c r="Q1972" s="514"/>
      <c r="R1972" s="515"/>
      <c r="S1972" s="515"/>
      <c r="T1972" s="515"/>
      <c r="U1972" s="515"/>
      <c r="V1972" s="515"/>
      <c r="W1972" s="418"/>
      <c r="X1972" s="419"/>
      <c r="Y1972" s="421"/>
      <c r="Z1972" s="158" t="str">
        <f>IFERROR(VLOOKUP(Y1972,【参考】数式用!$A$3:$B$58, 2, FALSE), "")</f>
        <v/>
      </c>
      <c r="AA1972" s="159"/>
      <c r="AC1972" s="129" t="e">
        <f>VLOOKUP(Y1972,【参考】数式用!$A$3:$O$58,15,FALSE)</f>
        <v>#N/A</v>
      </c>
    </row>
    <row r="1973" spans="1:29" ht="33.950000000000003" customHeight="1">
      <c r="A1973" s="133"/>
      <c r="B1973" s="486">
        <f t="shared" si="30"/>
        <v>1929</v>
      </c>
      <c r="C1973" s="509"/>
      <c r="D1973" s="510"/>
      <c r="E1973" s="510"/>
      <c r="F1973" s="510"/>
      <c r="G1973" s="510"/>
      <c r="H1973" s="510"/>
      <c r="I1973" s="510"/>
      <c r="J1973" s="510"/>
      <c r="K1973" s="510"/>
      <c r="L1973" s="511"/>
      <c r="M1973" s="512"/>
      <c r="N1973" s="513"/>
      <c r="O1973" s="513"/>
      <c r="P1973" s="513"/>
      <c r="Q1973" s="514"/>
      <c r="R1973" s="515"/>
      <c r="S1973" s="515"/>
      <c r="T1973" s="515"/>
      <c r="U1973" s="515"/>
      <c r="V1973" s="515"/>
      <c r="W1973" s="418"/>
      <c r="X1973" s="419"/>
      <c r="Y1973" s="421"/>
      <c r="Z1973" s="158" t="str">
        <f>IFERROR(VLOOKUP(Y1973,【参考】数式用!$A$3:$B$58, 2, FALSE), "")</f>
        <v/>
      </c>
      <c r="AA1973" s="159"/>
      <c r="AC1973" s="129" t="e">
        <f>VLOOKUP(Y1973,【参考】数式用!$A$3:$O$58,15,FALSE)</f>
        <v>#N/A</v>
      </c>
    </row>
    <row r="1974" spans="1:29" ht="33.950000000000003" customHeight="1">
      <c r="A1974" s="133"/>
      <c r="B1974" s="486">
        <f t="shared" si="30"/>
        <v>1930</v>
      </c>
      <c r="C1974" s="509"/>
      <c r="D1974" s="510"/>
      <c r="E1974" s="510"/>
      <c r="F1974" s="510"/>
      <c r="G1974" s="510"/>
      <c r="H1974" s="510"/>
      <c r="I1974" s="510"/>
      <c r="J1974" s="510"/>
      <c r="K1974" s="510"/>
      <c r="L1974" s="511"/>
      <c r="M1974" s="512"/>
      <c r="N1974" s="513"/>
      <c r="O1974" s="513"/>
      <c r="P1974" s="513"/>
      <c r="Q1974" s="514"/>
      <c r="R1974" s="515"/>
      <c r="S1974" s="515"/>
      <c r="T1974" s="515"/>
      <c r="U1974" s="515"/>
      <c r="V1974" s="515"/>
      <c r="W1974" s="418"/>
      <c r="X1974" s="419"/>
      <c r="Y1974" s="421"/>
      <c r="Z1974" s="158" t="str">
        <f>IFERROR(VLOOKUP(Y1974,【参考】数式用!$A$3:$B$58, 2, FALSE), "")</f>
        <v/>
      </c>
      <c r="AA1974" s="159"/>
      <c r="AC1974" s="129" t="e">
        <f>VLOOKUP(Y1974,【参考】数式用!$A$3:$O$58,15,FALSE)</f>
        <v>#N/A</v>
      </c>
    </row>
    <row r="1975" spans="1:29" ht="33.950000000000003" customHeight="1">
      <c r="A1975" s="133"/>
      <c r="B1975" s="486">
        <f t="shared" si="30"/>
        <v>1931</v>
      </c>
      <c r="C1975" s="509"/>
      <c r="D1975" s="510"/>
      <c r="E1975" s="510"/>
      <c r="F1975" s="510"/>
      <c r="G1975" s="510"/>
      <c r="H1975" s="510"/>
      <c r="I1975" s="510"/>
      <c r="J1975" s="510"/>
      <c r="K1975" s="510"/>
      <c r="L1975" s="511"/>
      <c r="M1975" s="512"/>
      <c r="N1975" s="513"/>
      <c r="O1975" s="513"/>
      <c r="P1975" s="513"/>
      <c r="Q1975" s="514"/>
      <c r="R1975" s="515"/>
      <c r="S1975" s="515"/>
      <c r="T1975" s="515"/>
      <c r="U1975" s="515"/>
      <c r="V1975" s="515"/>
      <c r="W1975" s="418"/>
      <c r="X1975" s="419"/>
      <c r="Y1975" s="421"/>
      <c r="Z1975" s="158" t="str">
        <f>IFERROR(VLOOKUP(Y1975,【参考】数式用!$A$3:$B$58, 2, FALSE), "")</f>
        <v/>
      </c>
      <c r="AA1975" s="159"/>
      <c r="AC1975" s="129" t="e">
        <f>VLOOKUP(Y1975,【参考】数式用!$A$3:$O$58,15,FALSE)</f>
        <v>#N/A</v>
      </c>
    </row>
    <row r="1976" spans="1:29" ht="33.950000000000003" customHeight="1">
      <c r="A1976" s="133"/>
      <c r="B1976" s="486">
        <f t="shared" si="30"/>
        <v>1932</v>
      </c>
      <c r="C1976" s="509"/>
      <c r="D1976" s="510"/>
      <c r="E1976" s="510"/>
      <c r="F1976" s="510"/>
      <c r="G1976" s="510"/>
      <c r="H1976" s="510"/>
      <c r="I1976" s="510"/>
      <c r="J1976" s="510"/>
      <c r="K1976" s="510"/>
      <c r="L1976" s="511"/>
      <c r="M1976" s="512"/>
      <c r="N1976" s="513"/>
      <c r="O1976" s="513"/>
      <c r="P1976" s="513"/>
      <c r="Q1976" s="514"/>
      <c r="R1976" s="515"/>
      <c r="S1976" s="515"/>
      <c r="T1976" s="515"/>
      <c r="U1976" s="515"/>
      <c r="V1976" s="515"/>
      <c r="W1976" s="418"/>
      <c r="X1976" s="419"/>
      <c r="Y1976" s="421"/>
      <c r="Z1976" s="158" t="str">
        <f>IFERROR(VLOOKUP(Y1976,【参考】数式用!$A$3:$B$58, 2, FALSE), "")</f>
        <v/>
      </c>
      <c r="AA1976" s="159"/>
      <c r="AC1976" s="129" t="e">
        <f>VLOOKUP(Y1976,【参考】数式用!$A$3:$O$58,15,FALSE)</f>
        <v>#N/A</v>
      </c>
    </row>
    <row r="1977" spans="1:29" ht="33.950000000000003" customHeight="1">
      <c r="A1977" s="133"/>
      <c r="B1977" s="486">
        <f t="shared" si="30"/>
        <v>1933</v>
      </c>
      <c r="C1977" s="509"/>
      <c r="D1977" s="510"/>
      <c r="E1977" s="510"/>
      <c r="F1977" s="510"/>
      <c r="G1977" s="510"/>
      <c r="H1977" s="510"/>
      <c r="I1977" s="510"/>
      <c r="J1977" s="510"/>
      <c r="K1977" s="510"/>
      <c r="L1977" s="511"/>
      <c r="M1977" s="512"/>
      <c r="N1977" s="513"/>
      <c r="O1977" s="513"/>
      <c r="P1977" s="513"/>
      <c r="Q1977" s="514"/>
      <c r="R1977" s="515"/>
      <c r="S1977" s="515"/>
      <c r="T1977" s="515"/>
      <c r="U1977" s="515"/>
      <c r="V1977" s="515"/>
      <c r="W1977" s="418"/>
      <c r="X1977" s="419"/>
      <c r="Y1977" s="421"/>
      <c r="Z1977" s="158" t="str">
        <f>IFERROR(VLOOKUP(Y1977,【参考】数式用!$A$3:$B$58, 2, FALSE), "")</f>
        <v/>
      </c>
      <c r="AA1977" s="159"/>
      <c r="AC1977" s="129" t="e">
        <f>VLOOKUP(Y1977,【参考】数式用!$A$3:$O$58,15,FALSE)</f>
        <v>#N/A</v>
      </c>
    </row>
    <row r="1978" spans="1:29" ht="33.950000000000003" customHeight="1">
      <c r="A1978" s="133"/>
      <c r="B1978" s="486">
        <f t="shared" si="30"/>
        <v>1934</v>
      </c>
      <c r="C1978" s="509"/>
      <c r="D1978" s="510"/>
      <c r="E1978" s="510"/>
      <c r="F1978" s="510"/>
      <c r="G1978" s="510"/>
      <c r="H1978" s="510"/>
      <c r="I1978" s="510"/>
      <c r="J1978" s="510"/>
      <c r="K1978" s="510"/>
      <c r="L1978" s="511"/>
      <c r="M1978" s="512"/>
      <c r="N1978" s="513"/>
      <c r="O1978" s="513"/>
      <c r="P1978" s="513"/>
      <c r="Q1978" s="514"/>
      <c r="R1978" s="515"/>
      <c r="S1978" s="515"/>
      <c r="T1978" s="515"/>
      <c r="U1978" s="515"/>
      <c r="V1978" s="515"/>
      <c r="W1978" s="418"/>
      <c r="X1978" s="419"/>
      <c r="Y1978" s="421"/>
      <c r="Z1978" s="158" t="str">
        <f>IFERROR(VLOOKUP(Y1978,【参考】数式用!$A$3:$B$58, 2, FALSE), "")</f>
        <v/>
      </c>
      <c r="AA1978" s="159"/>
      <c r="AC1978" s="129" t="e">
        <f>VLOOKUP(Y1978,【参考】数式用!$A$3:$O$58,15,FALSE)</f>
        <v>#N/A</v>
      </c>
    </row>
    <row r="1979" spans="1:29" ht="33.950000000000003" customHeight="1">
      <c r="A1979" s="133"/>
      <c r="B1979" s="486">
        <f t="shared" si="30"/>
        <v>1935</v>
      </c>
      <c r="C1979" s="509"/>
      <c r="D1979" s="510"/>
      <c r="E1979" s="510"/>
      <c r="F1979" s="510"/>
      <c r="G1979" s="510"/>
      <c r="H1979" s="510"/>
      <c r="I1979" s="510"/>
      <c r="J1979" s="510"/>
      <c r="K1979" s="510"/>
      <c r="L1979" s="511"/>
      <c r="M1979" s="512"/>
      <c r="N1979" s="513"/>
      <c r="O1979" s="513"/>
      <c r="P1979" s="513"/>
      <c r="Q1979" s="514"/>
      <c r="R1979" s="515"/>
      <c r="S1979" s="515"/>
      <c r="T1979" s="515"/>
      <c r="U1979" s="515"/>
      <c r="V1979" s="515"/>
      <c r="W1979" s="418"/>
      <c r="X1979" s="419"/>
      <c r="Y1979" s="421"/>
      <c r="Z1979" s="158" t="str">
        <f>IFERROR(VLOOKUP(Y1979,【参考】数式用!$A$3:$B$58, 2, FALSE), "")</f>
        <v/>
      </c>
      <c r="AA1979" s="159"/>
      <c r="AC1979" s="129" t="e">
        <f>VLOOKUP(Y1979,【参考】数式用!$A$3:$O$58,15,FALSE)</f>
        <v>#N/A</v>
      </c>
    </row>
    <row r="1980" spans="1:29" ht="33.950000000000003" customHeight="1">
      <c r="A1980" s="133"/>
      <c r="B1980" s="486">
        <f t="shared" si="30"/>
        <v>1936</v>
      </c>
      <c r="C1980" s="509"/>
      <c r="D1980" s="510"/>
      <c r="E1980" s="510"/>
      <c r="F1980" s="510"/>
      <c r="G1980" s="510"/>
      <c r="H1980" s="510"/>
      <c r="I1980" s="510"/>
      <c r="J1980" s="510"/>
      <c r="K1980" s="510"/>
      <c r="L1980" s="511"/>
      <c r="M1980" s="512"/>
      <c r="N1980" s="513"/>
      <c r="O1980" s="513"/>
      <c r="P1980" s="513"/>
      <c r="Q1980" s="514"/>
      <c r="R1980" s="515"/>
      <c r="S1980" s="515"/>
      <c r="T1980" s="515"/>
      <c r="U1980" s="515"/>
      <c r="V1980" s="515"/>
      <c r="W1980" s="418"/>
      <c r="X1980" s="419"/>
      <c r="Y1980" s="421"/>
      <c r="Z1980" s="158" t="str">
        <f>IFERROR(VLOOKUP(Y1980,【参考】数式用!$A$3:$B$58, 2, FALSE), "")</f>
        <v/>
      </c>
      <c r="AA1980" s="159"/>
      <c r="AC1980" s="129" t="e">
        <f>VLOOKUP(Y1980,【参考】数式用!$A$3:$O$58,15,FALSE)</f>
        <v>#N/A</v>
      </c>
    </row>
    <row r="1981" spans="1:29" ht="33.950000000000003" customHeight="1">
      <c r="A1981" s="133"/>
      <c r="B1981" s="486">
        <f t="shared" si="30"/>
        <v>1937</v>
      </c>
      <c r="C1981" s="509"/>
      <c r="D1981" s="510"/>
      <c r="E1981" s="510"/>
      <c r="F1981" s="510"/>
      <c r="G1981" s="510"/>
      <c r="H1981" s="510"/>
      <c r="I1981" s="510"/>
      <c r="J1981" s="510"/>
      <c r="K1981" s="510"/>
      <c r="L1981" s="511"/>
      <c r="M1981" s="512"/>
      <c r="N1981" s="513"/>
      <c r="O1981" s="513"/>
      <c r="P1981" s="513"/>
      <c r="Q1981" s="514"/>
      <c r="R1981" s="515"/>
      <c r="S1981" s="515"/>
      <c r="T1981" s="515"/>
      <c r="U1981" s="515"/>
      <c r="V1981" s="515"/>
      <c r="W1981" s="418"/>
      <c r="X1981" s="419"/>
      <c r="Y1981" s="421"/>
      <c r="Z1981" s="158" t="str">
        <f>IFERROR(VLOOKUP(Y1981,【参考】数式用!$A$3:$B$58, 2, FALSE), "")</f>
        <v/>
      </c>
      <c r="AA1981" s="159"/>
      <c r="AC1981" s="129" t="e">
        <f>VLOOKUP(Y1981,【参考】数式用!$A$3:$O$58,15,FALSE)</f>
        <v>#N/A</v>
      </c>
    </row>
    <row r="1982" spans="1:29" ht="33.950000000000003" customHeight="1">
      <c r="A1982" s="133"/>
      <c r="B1982" s="486">
        <f t="shared" si="30"/>
        <v>1938</v>
      </c>
      <c r="C1982" s="509"/>
      <c r="D1982" s="510"/>
      <c r="E1982" s="510"/>
      <c r="F1982" s="510"/>
      <c r="G1982" s="510"/>
      <c r="H1982" s="510"/>
      <c r="I1982" s="510"/>
      <c r="J1982" s="510"/>
      <c r="K1982" s="510"/>
      <c r="L1982" s="511"/>
      <c r="M1982" s="512"/>
      <c r="N1982" s="513"/>
      <c r="O1982" s="513"/>
      <c r="P1982" s="513"/>
      <c r="Q1982" s="514"/>
      <c r="R1982" s="515"/>
      <c r="S1982" s="515"/>
      <c r="T1982" s="515"/>
      <c r="U1982" s="515"/>
      <c r="V1982" s="515"/>
      <c r="W1982" s="418"/>
      <c r="X1982" s="419"/>
      <c r="Y1982" s="421"/>
      <c r="Z1982" s="158" t="str">
        <f>IFERROR(VLOOKUP(Y1982,【参考】数式用!$A$3:$B$58, 2, FALSE), "")</f>
        <v/>
      </c>
      <c r="AA1982" s="159"/>
      <c r="AC1982" s="129" t="e">
        <f>VLOOKUP(Y1982,【参考】数式用!$A$3:$O$58,15,FALSE)</f>
        <v>#N/A</v>
      </c>
    </row>
    <row r="1983" spans="1:29" ht="33.950000000000003" customHeight="1">
      <c r="A1983" s="133"/>
      <c r="B1983" s="486">
        <f t="shared" si="30"/>
        <v>1939</v>
      </c>
      <c r="C1983" s="509"/>
      <c r="D1983" s="510"/>
      <c r="E1983" s="510"/>
      <c r="F1983" s="510"/>
      <c r="G1983" s="510"/>
      <c r="H1983" s="510"/>
      <c r="I1983" s="510"/>
      <c r="J1983" s="510"/>
      <c r="K1983" s="510"/>
      <c r="L1983" s="511"/>
      <c r="M1983" s="512"/>
      <c r="N1983" s="513"/>
      <c r="O1983" s="513"/>
      <c r="P1983" s="513"/>
      <c r="Q1983" s="514"/>
      <c r="R1983" s="515"/>
      <c r="S1983" s="515"/>
      <c r="T1983" s="515"/>
      <c r="U1983" s="515"/>
      <c r="V1983" s="515"/>
      <c r="W1983" s="418"/>
      <c r="X1983" s="419"/>
      <c r="Y1983" s="421"/>
      <c r="Z1983" s="158" t="str">
        <f>IFERROR(VLOOKUP(Y1983,【参考】数式用!$A$3:$B$58, 2, FALSE), "")</f>
        <v/>
      </c>
      <c r="AA1983" s="159"/>
      <c r="AC1983" s="129" t="e">
        <f>VLOOKUP(Y1983,【参考】数式用!$A$3:$O$58,15,FALSE)</f>
        <v>#N/A</v>
      </c>
    </row>
    <row r="1984" spans="1:29" ht="33.950000000000003" customHeight="1">
      <c r="A1984" s="133"/>
      <c r="B1984" s="486">
        <f t="shared" si="30"/>
        <v>1940</v>
      </c>
      <c r="C1984" s="509"/>
      <c r="D1984" s="510"/>
      <c r="E1984" s="510"/>
      <c r="F1984" s="510"/>
      <c r="G1984" s="510"/>
      <c r="H1984" s="510"/>
      <c r="I1984" s="510"/>
      <c r="J1984" s="510"/>
      <c r="K1984" s="510"/>
      <c r="L1984" s="511"/>
      <c r="M1984" s="512"/>
      <c r="N1984" s="513"/>
      <c r="O1984" s="513"/>
      <c r="P1984" s="513"/>
      <c r="Q1984" s="514"/>
      <c r="R1984" s="515"/>
      <c r="S1984" s="515"/>
      <c r="T1984" s="515"/>
      <c r="U1984" s="515"/>
      <c r="V1984" s="515"/>
      <c r="W1984" s="418"/>
      <c r="X1984" s="419"/>
      <c r="Y1984" s="421"/>
      <c r="Z1984" s="158" t="str">
        <f>IFERROR(VLOOKUP(Y1984,【参考】数式用!$A$3:$B$58, 2, FALSE), "")</f>
        <v/>
      </c>
      <c r="AA1984" s="159"/>
      <c r="AC1984" s="129" t="e">
        <f>VLOOKUP(Y1984,【参考】数式用!$A$3:$O$58,15,FALSE)</f>
        <v>#N/A</v>
      </c>
    </row>
    <row r="1985" spans="1:29" ht="33.950000000000003" customHeight="1">
      <c r="A1985" s="133"/>
      <c r="B1985" s="486">
        <f t="shared" si="30"/>
        <v>1941</v>
      </c>
      <c r="C1985" s="509"/>
      <c r="D1985" s="510"/>
      <c r="E1985" s="510"/>
      <c r="F1985" s="510"/>
      <c r="G1985" s="510"/>
      <c r="H1985" s="510"/>
      <c r="I1985" s="510"/>
      <c r="J1985" s="510"/>
      <c r="K1985" s="510"/>
      <c r="L1985" s="511"/>
      <c r="M1985" s="512"/>
      <c r="N1985" s="513"/>
      <c r="O1985" s="513"/>
      <c r="P1985" s="513"/>
      <c r="Q1985" s="514"/>
      <c r="R1985" s="515"/>
      <c r="S1985" s="515"/>
      <c r="T1985" s="515"/>
      <c r="U1985" s="515"/>
      <c r="V1985" s="515"/>
      <c r="W1985" s="418"/>
      <c r="X1985" s="419"/>
      <c r="Y1985" s="421"/>
      <c r="Z1985" s="158" t="str">
        <f>IFERROR(VLOOKUP(Y1985,【参考】数式用!$A$3:$B$58, 2, FALSE), "")</f>
        <v/>
      </c>
      <c r="AA1985" s="159"/>
      <c r="AC1985" s="129" t="e">
        <f>VLOOKUP(Y1985,【参考】数式用!$A$3:$O$58,15,FALSE)</f>
        <v>#N/A</v>
      </c>
    </row>
    <row r="1986" spans="1:29" ht="33.950000000000003" customHeight="1">
      <c r="A1986" s="133"/>
      <c r="B1986" s="486">
        <f t="shared" si="30"/>
        <v>1942</v>
      </c>
      <c r="C1986" s="509"/>
      <c r="D1986" s="510"/>
      <c r="E1986" s="510"/>
      <c r="F1986" s="510"/>
      <c r="G1986" s="510"/>
      <c r="H1986" s="510"/>
      <c r="I1986" s="510"/>
      <c r="J1986" s="510"/>
      <c r="K1986" s="510"/>
      <c r="L1986" s="511"/>
      <c r="M1986" s="512"/>
      <c r="N1986" s="513"/>
      <c r="O1986" s="513"/>
      <c r="P1986" s="513"/>
      <c r="Q1986" s="514"/>
      <c r="R1986" s="515"/>
      <c r="S1986" s="515"/>
      <c r="T1986" s="515"/>
      <c r="U1986" s="515"/>
      <c r="V1986" s="515"/>
      <c r="W1986" s="418"/>
      <c r="X1986" s="419"/>
      <c r="Y1986" s="421"/>
      <c r="Z1986" s="158" t="str">
        <f>IFERROR(VLOOKUP(Y1986,【参考】数式用!$A$3:$B$58, 2, FALSE), "")</f>
        <v/>
      </c>
      <c r="AA1986" s="159"/>
      <c r="AC1986" s="129" t="e">
        <f>VLOOKUP(Y1986,【参考】数式用!$A$3:$O$58,15,FALSE)</f>
        <v>#N/A</v>
      </c>
    </row>
    <row r="1987" spans="1:29" ht="33.950000000000003" customHeight="1">
      <c r="A1987" s="133"/>
      <c r="B1987" s="486">
        <f t="shared" si="30"/>
        <v>1943</v>
      </c>
      <c r="C1987" s="509"/>
      <c r="D1987" s="510"/>
      <c r="E1987" s="510"/>
      <c r="F1987" s="510"/>
      <c r="G1987" s="510"/>
      <c r="H1987" s="510"/>
      <c r="I1987" s="510"/>
      <c r="J1987" s="510"/>
      <c r="K1987" s="510"/>
      <c r="L1987" s="511"/>
      <c r="M1987" s="512"/>
      <c r="N1987" s="513"/>
      <c r="O1987" s="513"/>
      <c r="P1987" s="513"/>
      <c r="Q1987" s="514"/>
      <c r="R1987" s="515"/>
      <c r="S1987" s="515"/>
      <c r="T1987" s="515"/>
      <c r="U1987" s="515"/>
      <c r="V1987" s="515"/>
      <c r="W1987" s="418"/>
      <c r="X1987" s="419"/>
      <c r="Y1987" s="421"/>
      <c r="Z1987" s="158" t="str">
        <f>IFERROR(VLOOKUP(Y1987,【参考】数式用!$A$3:$B$58, 2, FALSE), "")</f>
        <v/>
      </c>
      <c r="AA1987" s="159"/>
      <c r="AC1987" s="129" t="e">
        <f>VLOOKUP(Y1987,【参考】数式用!$A$3:$O$58,15,FALSE)</f>
        <v>#N/A</v>
      </c>
    </row>
    <row r="1988" spans="1:29" ht="33.950000000000003" customHeight="1">
      <c r="A1988" s="133"/>
      <c r="B1988" s="486">
        <f t="shared" si="30"/>
        <v>1944</v>
      </c>
      <c r="C1988" s="509"/>
      <c r="D1988" s="510"/>
      <c r="E1988" s="510"/>
      <c r="F1988" s="510"/>
      <c r="G1988" s="510"/>
      <c r="H1988" s="510"/>
      <c r="I1988" s="510"/>
      <c r="J1988" s="510"/>
      <c r="K1988" s="510"/>
      <c r="L1988" s="511"/>
      <c r="M1988" s="512"/>
      <c r="N1988" s="513"/>
      <c r="O1988" s="513"/>
      <c r="P1988" s="513"/>
      <c r="Q1988" s="514"/>
      <c r="R1988" s="515"/>
      <c r="S1988" s="515"/>
      <c r="T1988" s="515"/>
      <c r="U1988" s="515"/>
      <c r="V1988" s="515"/>
      <c r="W1988" s="418"/>
      <c r="X1988" s="419"/>
      <c r="Y1988" s="421"/>
      <c r="Z1988" s="158" t="str">
        <f>IFERROR(VLOOKUP(Y1988,【参考】数式用!$A$3:$B$58, 2, FALSE), "")</f>
        <v/>
      </c>
      <c r="AA1988" s="159"/>
      <c r="AC1988" s="129" t="e">
        <f>VLOOKUP(Y1988,【参考】数式用!$A$3:$O$58,15,FALSE)</f>
        <v>#N/A</v>
      </c>
    </row>
    <row r="1989" spans="1:29" ht="33.950000000000003" customHeight="1">
      <c r="A1989" s="133"/>
      <c r="B1989" s="486">
        <f t="shared" si="30"/>
        <v>1945</v>
      </c>
      <c r="C1989" s="509"/>
      <c r="D1989" s="510"/>
      <c r="E1989" s="510"/>
      <c r="F1989" s="510"/>
      <c r="G1989" s="510"/>
      <c r="H1989" s="510"/>
      <c r="I1989" s="510"/>
      <c r="J1989" s="510"/>
      <c r="K1989" s="510"/>
      <c r="L1989" s="511"/>
      <c r="M1989" s="512"/>
      <c r="N1989" s="513"/>
      <c r="O1989" s="513"/>
      <c r="P1989" s="513"/>
      <c r="Q1989" s="514"/>
      <c r="R1989" s="515"/>
      <c r="S1989" s="515"/>
      <c r="T1989" s="515"/>
      <c r="U1989" s="515"/>
      <c r="V1989" s="515"/>
      <c r="W1989" s="418"/>
      <c r="X1989" s="419"/>
      <c r="Y1989" s="421"/>
      <c r="Z1989" s="158" t="str">
        <f>IFERROR(VLOOKUP(Y1989,【参考】数式用!$A$3:$B$58, 2, FALSE), "")</f>
        <v/>
      </c>
      <c r="AA1989" s="159"/>
      <c r="AC1989" s="129" t="e">
        <f>VLOOKUP(Y1989,【参考】数式用!$A$3:$O$58,15,FALSE)</f>
        <v>#N/A</v>
      </c>
    </row>
    <row r="1990" spans="1:29" ht="33.950000000000003" customHeight="1">
      <c r="A1990" s="133"/>
      <c r="B1990" s="486">
        <f t="shared" si="30"/>
        <v>1946</v>
      </c>
      <c r="C1990" s="509"/>
      <c r="D1990" s="510"/>
      <c r="E1990" s="510"/>
      <c r="F1990" s="510"/>
      <c r="G1990" s="510"/>
      <c r="H1990" s="510"/>
      <c r="I1990" s="510"/>
      <c r="J1990" s="510"/>
      <c r="K1990" s="510"/>
      <c r="L1990" s="511"/>
      <c r="M1990" s="512"/>
      <c r="N1990" s="513"/>
      <c r="O1990" s="513"/>
      <c r="P1990" s="513"/>
      <c r="Q1990" s="514"/>
      <c r="R1990" s="515"/>
      <c r="S1990" s="515"/>
      <c r="T1990" s="515"/>
      <c r="U1990" s="515"/>
      <c r="V1990" s="515"/>
      <c r="W1990" s="418"/>
      <c r="X1990" s="419"/>
      <c r="Y1990" s="421"/>
      <c r="Z1990" s="158" t="str">
        <f>IFERROR(VLOOKUP(Y1990,【参考】数式用!$A$3:$B$58, 2, FALSE), "")</f>
        <v/>
      </c>
      <c r="AA1990" s="159"/>
      <c r="AC1990" s="129" t="e">
        <f>VLOOKUP(Y1990,【参考】数式用!$A$3:$O$58,15,FALSE)</f>
        <v>#N/A</v>
      </c>
    </row>
    <row r="1991" spans="1:29" ht="33.950000000000003" customHeight="1">
      <c r="A1991" s="133"/>
      <c r="B1991" s="486">
        <f t="shared" si="30"/>
        <v>1947</v>
      </c>
      <c r="C1991" s="509"/>
      <c r="D1991" s="510"/>
      <c r="E1991" s="510"/>
      <c r="F1991" s="510"/>
      <c r="G1991" s="510"/>
      <c r="H1991" s="510"/>
      <c r="I1991" s="510"/>
      <c r="J1991" s="510"/>
      <c r="K1991" s="510"/>
      <c r="L1991" s="511"/>
      <c r="M1991" s="512"/>
      <c r="N1991" s="513"/>
      <c r="O1991" s="513"/>
      <c r="P1991" s="513"/>
      <c r="Q1991" s="514"/>
      <c r="R1991" s="515"/>
      <c r="S1991" s="515"/>
      <c r="T1991" s="515"/>
      <c r="U1991" s="515"/>
      <c r="V1991" s="515"/>
      <c r="W1991" s="418"/>
      <c r="X1991" s="419"/>
      <c r="Y1991" s="421"/>
      <c r="Z1991" s="158" t="str">
        <f>IFERROR(VLOOKUP(Y1991,【参考】数式用!$A$3:$B$58, 2, FALSE), "")</f>
        <v/>
      </c>
      <c r="AA1991" s="159"/>
      <c r="AC1991" s="129" t="e">
        <f>VLOOKUP(Y1991,【参考】数式用!$A$3:$O$58,15,FALSE)</f>
        <v>#N/A</v>
      </c>
    </row>
    <row r="1992" spans="1:29" ht="33.950000000000003" customHeight="1">
      <c r="A1992" s="133"/>
      <c r="B1992" s="486">
        <f t="shared" si="30"/>
        <v>1948</v>
      </c>
      <c r="C1992" s="509"/>
      <c r="D1992" s="510"/>
      <c r="E1992" s="510"/>
      <c r="F1992" s="510"/>
      <c r="G1992" s="510"/>
      <c r="H1992" s="510"/>
      <c r="I1992" s="510"/>
      <c r="J1992" s="510"/>
      <c r="K1992" s="510"/>
      <c r="L1992" s="511"/>
      <c r="M1992" s="512"/>
      <c r="N1992" s="513"/>
      <c r="O1992" s="513"/>
      <c r="P1992" s="513"/>
      <c r="Q1992" s="514"/>
      <c r="R1992" s="515"/>
      <c r="S1992" s="515"/>
      <c r="T1992" s="515"/>
      <c r="U1992" s="515"/>
      <c r="V1992" s="515"/>
      <c r="W1992" s="418"/>
      <c r="X1992" s="419"/>
      <c r="Y1992" s="421"/>
      <c r="Z1992" s="158" t="str">
        <f>IFERROR(VLOOKUP(Y1992,【参考】数式用!$A$3:$B$58, 2, FALSE), "")</f>
        <v/>
      </c>
      <c r="AA1992" s="159"/>
      <c r="AC1992" s="129" t="e">
        <f>VLOOKUP(Y1992,【参考】数式用!$A$3:$O$58,15,FALSE)</f>
        <v>#N/A</v>
      </c>
    </row>
    <row r="1993" spans="1:29" ht="33.950000000000003" customHeight="1">
      <c r="A1993" s="133"/>
      <c r="B1993" s="486">
        <f t="shared" si="30"/>
        <v>1949</v>
      </c>
      <c r="C1993" s="509"/>
      <c r="D1993" s="510"/>
      <c r="E1993" s="510"/>
      <c r="F1993" s="510"/>
      <c r="G1993" s="510"/>
      <c r="H1993" s="510"/>
      <c r="I1993" s="510"/>
      <c r="J1993" s="510"/>
      <c r="K1993" s="510"/>
      <c r="L1993" s="511"/>
      <c r="M1993" s="512"/>
      <c r="N1993" s="513"/>
      <c r="O1993" s="513"/>
      <c r="P1993" s="513"/>
      <c r="Q1993" s="514"/>
      <c r="R1993" s="515"/>
      <c r="S1993" s="515"/>
      <c r="T1993" s="515"/>
      <c r="U1993" s="515"/>
      <c r="V1993" s="515"/>
      <c r="W1993" s="418"/>
      <c r="X1993" s="419"/>
      <c r="Y1993" s="421"/>
      <c r="Z1993" s="158" t="str">
        <f>IFERROR(VLOOKUP(Y1993,【参考】数式用!$A$3:$B$58, 2, FALSE), "")</f>
        <v/>
      </c>
      <c r="AA1993" s="159"/>
      <c r="AC1993" s="129" t="e">
        <f>VLOOKUP(Y1993,【参考】数式用!$A$3:$O$58,15,FALSE)</f>
        <v>#N/A</v>
      </c>
    </row>
    <row r="1994" spans="1:29" ht="33.950000000000003" customHeight="1">
      <c r="A1994" s="133"/>
      <c r="B1994" s="486">
        <f t="shared" si="30"/>
        <v>1950</v>
      </c>
      <c r="C1994" s="509"/>
      <c r="D1994" s="510"/>
      <c r="E1994" s="510"/>
      <c r="F1994" s="510"/>
      <c r="G1994" s="510"/>
      <c r="H1994" s="510"/>
      <c r="I1994" s="510"/>
      <c r="J1994" s="510"/>
      <c r="K1994" s="510"/>
      <c r="L1994" s="511"/>
      <c r="M1994" s="512"/>
      <c r="N1994" s="513"/>
      <c r="O1994" s="513"/>
      <c r="P1994" s="513"/>
      <c r="Q1994" s="514"/>
      <c r="R1994" s="515"/>
      <c r="S1994" s="515"/>
      <c r="T1994" s="515"/>
      <c r="U1994" s="515"/>
      <c r="V1994" s="515"/>
      <c r="W1994" s="418"/>
      <c r="X1994" s="419"/>
      <c r="Y1994" s="421"/>
      <c r="Z1994" s="158" t="str">
        <f>IFERROR(VLOOKUP(Y1994,【参考】数式用!$A$3:$B$58, 2, FALSE), "")</f>
        <v/>
      </c>
      <c r="AA1994" s="159"/>
      <c r="AC1994" s="129" t="e">
        <f>VLOOKUP(Y1994,【参考】数式用!$A$3:$O$58,15,FALSE)</f>
        <v>#N/A</v>
      </c>
    </row>
    <row r="1995" spans="1:29" ht="33.950000000000003" customHeight="1">
      <c r="A1995" s="133"/>
      <c r="B1995" s="486">
        <f t="shared" si="30"/>
        <v>1951</v>
      </c>
      <c r="C1995" s="509"/>
      <c r="D1995" s="510"/>
      <c r="E1995" s="510"/>
      <c r="F1995" s="510"/>
      <c r="G1995" s="510"/>
      <c r="H1995" s="510"/>
      <c r="I1995" s="510"/>
      <c r="J1995" s="510"/>
      <c r="K1995" s="510"/>
      <c r="L1995" s="511"/>
      <c r="M1995" s="512"/>
      <c r="N1995" s="513"/>
      <c r="O1995" s="513"/>
      <c r="P1995" s="513"/>
      <c r="Q1995" s="514"/>
      <c r="R1995" s="515"/>
      <c r="S1995" s="515"/>
      <c r="T1995" s="515"/>
      <c r="U1995" s="515"/>
      <c r="V1995" s="515"/>
      <c r="W1995" s="418"/>
      <c r="X1995" s="419"/>
      <c r="Y1995" s="421"/>
      <c r="Z1995" s="158" t="str">
        <f>IFERROR(VLOOKUP(Y1995,【参考】数式用!$A$3:$B$58, 2, FALSE), "")</f>
        <v/>
      </c>
      <c r="AA1995" s="159"/>
      <c r="AC1995" s="129" t="e">
        <f>VLOOKUP(Y1995,【参考】数式用!$A$3:$O$58,15,FALSE)</f>
        <v>#N/A</v>
      </c>
    </row>
    <row r="1996" spans="1:29" ht="33.950000000000003" customHeight="1">
      <c r="A1996" s="133"/>
      <c r="B1996" s="486">
        <f t="shared" si="30"/>
        <v>1952</v>
      </c>
      <c r="C1996" s="509"/>
      <c r="D1996" s="510"/>
      <c r="E1996" s="510"/>
      <c r="F1996" s="510"/>
      <c r="G1996" s="510"/>
      <c r="H1996" s="510"/>
      <c r="I1996" s="510"/>
      <c r="J1996" s="510"/>
      <c r="K1996" s="510"/>
      <c r="L1996" s="511"/>
      <c r="M1996" s="512"/>
      <c r="N1996" s="513"/>
      <c r="O1996" s="513"/>
      <c r="P1996" s="513"/>
      <c r="Q1996" s="514"/>
      <c r="R1996" s="515"/>
      <c r="S1996" s="515"/>
      <c r="T1996" s="515"/>
      <c r="U1996" s="515"/>
      <c r="V1996" s="515"/>
      <c r="W1996" s="418"/>
      <c r="X1996" s="419"/>
      <c r="Y1996" s="421"/>
      <c r="Z1996" s="158" t="str">
        <f>IFERROR(VLOOKUP(Y1996,【参考】数式用!$A$3:$B$58, 2, FALSE), "")</f>
        <v/>
      </c>
      <c r="AA1996" s="159"/>
      <c r="AC1996" s="129" t="e">
        <f>VLOOKUP(Y1996,【参考】数式用!$A$3:$O$58,15,FALSE)</f>
        <v>#N/A</v>
      </c>
    </row>
    <row r="1997" spans="1:29" ht="33.950000000000003" customHeight="1">
      <c r="A1997" s="133"/>
      <c r="B1997" s="486">
        <f t="shared" si="30"/>
        <v>1953</v>
      </c>
      <c r="C1997" s="509"/>
      <c r="D1997" s="510"/>
      <c r="E1997" s="510"/>
      <c r="F1997" s="510"/>
      <c r="G1997" s="510"/>
      <c r="H1997" s="510"/>
      <c r="I1997" s="510"/>
      <c r="J1997" s="510"/>
      <c r="K1997" s="510"/>
      <c r="L1997" s="511"/>
      <c r="M1997" s="512"/>
      <c r="N1997" s="513"/>
      <c r="O1997" s="513"/>
      <c r="P1997" s="513"/>
      <c r="Q1997" s="514"/>
      <c r="R1997" s="515"/>
      <c r="S1997" s="515"/>
      <c r="T1997" s="515"/>
      <c r="U1997" s="515"/>
      <c r="V1997" s="515"/>
      <c r="W1997" s="418"/>
      <c r="X1997" s="419"/>
      <c r="Y1997" s="421"/>
      <c r="Z1997" s="158" t="str">
        <f>IFERROR(VLOOKUP(Y1997,【参考】数式用!$A$3:$B$58, 2, FALSE), "")</f>
        <v/>
      </c>
      <c r="AA1997" s="159"/>
      <c r="AC1997" s="129" t="e">
        <f>VLOOKUP(Y1997,【参考】数式用!$A$3:$O$58,15,FALSE)</f>
        <v>#N/A</v>
      </c>
    </row>
    <row r="1998" spans="1:29" ht="33.950000000000003" customHeight="1">
      <c r="A1998" s="133"/>
      <c r="B1998" s="486">
        <f t="shared" si="30"/>
        <v>1954</v>
      </c>
      <c r="C1998" s="509"/>
      <c r="D1998" s="510"/>
      <c r="E1998" s="510"/>
      <c r="F1998" s="510"/>
      <c r="G1998" s="510"/>
      <c r="H1998" s="510"/>
      <c r="I1998" s="510"/>
      <c r="J1998" s="510"/>
      <c r="K1998" s="510"/>
      <c r="L1998" s="511"/>
      <c r="M1998" s="512"/>
      <c r="N1998" s="513"/>
      <c r="O1998" s="513"/>
      <c r="P1998" s="513"/>
      <c r="Q1998" s="514"/>
      <c r="R1998" s="515"/>
      <c r="S1998" s="515"/>
      <c r="T1998" s="515"/>
      <c r="U1998" s="515"/>
      <c r="V1998" s="515"/>
      <c r="W1998" s="418"/>
      <c r="X1998" s="419"/>
      <c r="Y1998" s="421"/>
      <c r="Z1998" s="158" t="str">
        <f>IFERROR(VLOOKUP(Y1998,【参考】数式用!$A$3:$B$58, 2, FALSE), "")</f>
        <v/>
      </c>
      <c r="AA1998" s="159"/>
      <c r="AC1998" s="129" t="e">
        <f>VLOOKUP(Y1998,【参考】数式用!$A$3:$O$58,15,FALSE)</f>
        <v>#N/A</v>
      </c>
    </row>
    <row r="1999" spans="1:29" ht="33.950000000000003" customHeight="1">
      <c r="A1999" s="133"/>
      <c r="B1999" s="486">
        <f t="shared" si="30"/>
        <v>1955</v>
      </c>
      <c r="C1999" s="509"/>
      <c r="D1999" s="510"/>
      <c r="E1999" s="510"/>
      <c r="F1999" s="510"/>
      <c r="G1999" s="510"/>
      <c r="H1999" s="510"/>
      <c r="I1999" s="510"/>
      <c r="J1999" s="510"/>
      <c r="K1999" s="510"/>
      <c r="L1999" s="511"/>
      <c r="M1999" s="512"/>
      <c r="N1999" s="513"/>
      <c r="O1999" s="513"/>
      <c r="P1999" s="513"/>
      <c r="Q1999" s="514"/>
      <c r="R1999" s="515"/>
      <c r="S1999" s="515"/>
      <c r="T1999" s="515"/>
      <c r="U1999" s="515"/>
      <c r="V1999" s="515"/>
      <c r="W1999" s="418"/>
      <c r="X1999" s="419"/>
      <c r="Y1999" s="421"/>
      <c r="Z1999" s="158" t="str">
        <f>IFERROR(VLOOKUP(Y1999,【参考】数式用!$A$3:$B$58, 2, FALSE), "")</f>
        <v/>
      </c>
      <c r="AA1999" s="159"/>
      <c r="AC1999" s="129" t="e">
        <f>VLOOKUP(Y1999,【参考】数式用!$A$3:$O$58,15,FALSE)</f>
        <v>#N/A</v>
      </c>
    </row>
    <row r="2000" spans="1:29" ht="33.950000000000003" customHeight="1">
      <c r="A2000" s="133"/>
      <c r="B2000" s="486">
        <f t="shared" si="30"/>
        <v>1956</v>
      </c>
      <c r="C2000" s="509"/>
      <c r="D2000" s="510"/>
      <c r="E2000" s="510"/>
      <c r="F2000" s="510"/>
      <c r="G2000" s="510"/>
      <c r="H2000" s="510"/>
      <c r="I2000" s="510"/>
      <c r="J2000" s="510"/>
      <c r="K2000" s="510"/>
      <c r="L2000" s="511"/>
      <c r="M2000" s="512"/>
      <c r="N2000" s="513"/>
      <c r="O2000" s="513"/>
      <c r="P2000" s="513"/>
      <c r="Q2000" s="514"/>
      <c r="R2000" s="515"/>
      <c r="S2000" s="515"/>
      <c r="T2000" s="515"/>
      <c r="U2000" s="515"/>
      <c r="V2000" s="515"/>
      <c r="W2000" s="418"/>
      <c r="X2000" s="419"/>
      <c r="Y2000" s="421"/>
      <c r="Z2000" s="158" t="str">
        <f>IFERROR(VLOOKUP(Y2000,【参考】数式用!$A$3:$B$58, 2, FALSE), "")</f>
        <v/>
      </c>
      <c r="AA2000" s="159"/>
      <c r="AC2000" s="129" t="e">
        <f>VLOOKUP(Y2000,【参考】数式用!$A$3:$O$58,15,FALSE)</f>
        <v>#N/A</v>
      </c>
    </row>
    <row r="2001" spans="1:29" ht="33.950000000000003" customHeight="1">
      <c r="A2001" s="133"/>
      <c r="B2001" s="486">
        <f t="shared" si="30"/>
        <v>1957</v>
      </c>
      <c r="C2001" s="509"/>
      <c r="D2001" s="510"/>
      <c r="E2001" s="510"/>
      <c r="F2001" s="510"/>
      <c r="G2001" s="510"/>
      <c r="H2001" s="510"/>
      <c r="I2001" s="510"/>
      <c r="J2001" s="510"/>
      <c r="K2001" s="510"/>
      <c r="L2001" s="511"/>
      <c r="M2001" s="512"/>
      <c r="N2001" s="513"/>
      <c r="O2001" s="513"/>
      <c r="P2001" s="513"/>
      <c r="Q2001" s="514"/>
      <c r="R2001" s="515"/>
      <c r="S2001" s="515"/>
      <c r="T2001" s="515"/>
      <c r="U2001" s="515"/>
      <c r="V2001" s="515"/>
      <c r="W2001" s="418"/>
      <c r="X2001" s="419"/>
      <c r="Y2001" s="421"/>
      <c r="Z2001" s="158" t="str">
        <f>IFERROR(VLOOKUP(Y2001,【参考】数式用!$A$3:$B$58, 2, FALSE), "")</f>
        <v/>
      </c>
      <c r="AA2001" s="159"/>
      <c r="AC2001" s="129" t="e">
        <f>VLOOKUP(Y2001,【参考】数式用!$A$3:$O$58,15,FALSE)</f>
        <v>#N/A</v>
      </c>
    </row>
    <row r="2002" spans="1:29" ht="33.950000000000003" customHeight="1">
      <c r="A2002" s="133"/>
      <c r="B2002" s="486">
        <f t="shared" si="30"/>
        <v>1958</v>
      </c>
      <c r="C2002" s="509"/>
      <c r="D2002" s="510"/>
      <c r="E2002" s="510"/>
      <c r="F2002" s="510"/>
      <c r="G2002" s="510"/>
      <c r="H2002" s="510"/>
      <c r="I2002" s="510"/>
      <c r="J2002" s="510"/>
      <c r="K2002" s="510"/>
      <c r="L2002" s="511"/>
      <c r="M2002" s="512"/>
      <c r="N2002" s="513"/>
      <c r="O2002" s="513"/>
      <c r="P2002" s="513"/>
      <c r="Q2002" s="514"/>
      <c r="R2002" s="515"/>
      <c r="S2002" s="515"/>
      <c r="T2002" s="515"/>
      <c r="U2002" s="515"/>
      <c r="V2002" s="515"/>
      <c r="W2002" s="418"/>
      <c r="X2002" s="419"/>
      <c r="Y2002" s="421"/>
      <c r="Z2002" s="158" t="str">
        <f>IFERROR(VLOOKUP(Y2002,【参考】数式用!$A$3:$B$58, 2, FALSE), "")</f>
        <v/>
      </c>
      <c r="AA2002" s="159"/>
      <c r="AC2002" s="129" t="e">
        <f>VLOOKUP(Y2002,【参考】数式用!$A$3:$O$58,15,FALSE)</f>
        <v>#N/A</v>
      </c>
    </row>
    <row r="2003" spans="1:29" ht="33.950000000000003" customHeight="1">
      <c r="A2003" s="133"/>
      <c r="B2003" s="486">
        <f t="shared" si="30"/>
        <v>1959</v>
      </c>
      <c r="C2003" s="509"/>
      <c r="D2003" s="510"/>
      <c r="E2003" s="510"/>
      <c r="F2003" s="510"/>
      <c r="G2003" s="510"/>
      <c r="H2003" s="510"/>
      <c r="I2003" s="510"/>
      <c r="J2003" s="510"/>
      <c r="K2003" s="510"/>
      <c r="L2003" s="511"/>
      <c r="M2003" s="512"/>
      <c r="N2003" s="513"/>
      <c r="O2003" s="513"/>
      <c r="P2003" s="513"/>
      <c r="Q2003" s="514"/>
      <c r="R2003" s="515"/>
      <c r="S2003" s="515"/>
      <c r="T2003" s="515"/>
      <c r="U2003" s="515"/>
      <c r="V2003" s="515"/>
      <c r="W2003" s="418"/>
      <c r="X2003" s="419"/>
      <c r="Y2003" s="421"/>
      <c r="Z2003" s="158" t="str">
        <f>IFERROR(VLOOKUP(Y2003,【参考】数式用!$A$3:$B$58, 2, FALSE), "")</f>
        <v/>
      </c>
      <c r="AA2003" s="159"/>
      <c r="AC2003" s="129" t="e">
        <f>VLOOKUP(Y2003,【参考】数式用!$A$3:$O$58,15,FALSE)</f>
        <v>#N/A</v>
      </c>
    </row>
    <row r="2004" spans="1:29" ht="33.950000000000003" customHeight="1">
      <c r="A2004" s="133"/>
      <c r="B2004" s="486">
        <f t="shared" si="30"/>
        <v>1960</v>
      </c>
      <c r="C2004" s="509"/>
      <c r="D2004" s="510"/>
      <c r="E2004" s="510"/>
      <c r="F2004" s="510"/>
      <c r="G2004" s="510"/>
      <c r="H2004" s="510"/>
      <c r="I2004" s="510"/>
      <c r="J2004" s="510"/>
      <c r="K2004" s="510"/>
      <c r="L2004" s="511"/>
      <c r="M2004" s="512"/>
      <c r="N2004" s="513"/>
      <c r="O2004" s="513"/>
      <c r="P2004" s="513"/>
      <c r="Q2004" s="514"/>
      <c r="R2004" s="515"/>
      <c r="S2004" s="515"/>
      <c r="T2004" s="515"/>
      <c r="U2004" s="515"/>
      <c r="V2004" s="515"/>
      <c r="W2004" s="418"/>
      <c r="X2004" s="419"/>
      <c r="Y2004" s="421"/>
      <c r="Z2004" s="158" t="str">
        <f>IFERROR(VLOOKUP(Y2004,【参考】数式用!$A$3:$B$58, 2, FALSE), "")</f>
        <v/>
      </c>
      <c r="AA2004" s="159"/>
      <c r="AC2004" s="129" t="e">
        <f>VLOOKUP(Y2004,【参考】数式用!$A$3:$O$58,15,FALSE)</f>
        <v>#N/A</v>
      </c>
    </row>
    <row r="2005" spans="1:29" ht="33.950000000000003" customHeight="1">
      <c r="A2005" s="133"/>
      <c r="B2005" s="486">
        <f t="shared" si="30"/>
        <v>1961</v>
      </c>
      <c r="C2005" s="509"/>
      <c r="D2005" s="510"/>
      <c r="E2005" s="510"/>
      <c r="F2005" s="510"/>
      <c r="G2005" s="510"/>
      <c r="H2005" s="510"/>
      <c r="I2005" s="510"/>
      <c r="J2005" s="510"/>
      <c r="K2005" s="510"/>
      <c r="L2005" s="511"/>
      <c r="M2005" s="512"/>
      <c r="N2005" s="513"/>
      <c r="O2005" s="513"/>
      <c r="P2005" s="513"/>
      <c r="Q2005" s="514"/>
      <c r="R2005" s="515"/>
      <c r="S2005" s="515"/>
      <c r="T2005" s="515"/>
      <c r="U2005" s="515"/>
      <c r="V2005" s="515"/>
      <c r="W2005" s="418"/>
      <c r="X2005" s="419"/>
      <c r="Y2005" s="421"/>
      <c r="Z2005" s="158" t="str">
        <f>IFERROR(VLOOKUP(Y2005,【参考】数式用!$A$3:$B$58, 2, FALSE), "")</f>
        <v/>
      </c>
      <c r="AA2005" s="159"/>
      <c r="AC2005" s="129" t="e">
        <f>VLOOKUP(Y2005,【参考】数式用!$A$3:$O$58,15,FALSE)</f>
        <v>#N/A</v>
      </c>
    </row>
    <row r="2006" spans="1:29" ht="33.950000000000003" customHeight="1">
      <c r="A2006" s="133"/>
      <c r="B2006" s="486">
        <f t="shared" si="30"/>
        <v>1962</v>
      </c>
      <c r="C2006" s="509"/>
      <c r="D2006" s="510"/>
      <c r="E2006" s="510"/>
      <c r="F2006" s="510"/>
      <c r="G2006" s="510"/>
      <c r="H2006" s="510"/>
      <c r="I2006" s="510"/>
      <c r="J2006" s="510"/>
      <c r="K2006" s="510"/>
      <c r="L2006" s="511"/>
      <c r="M2006" s="512"/>
      <c r="N2006" s="513"/>
      <c r="O2006" s="513"/>
      <c r="P2006" s="513"/>
      <c r="Q2006" s="514"/>
      <c r="R2006" s="515"/>
      <c r="S2006" s="515"/>
      <c r="T2006" s="515"/>
      <c r="U2006" s="515"/>
      <c r="V2006" s="515"/>
      <c r="W2006" s="418"/>
      <c r="X2006" s="419"/>
      <c r="Y2006" s="421"/>
      <c r="Z2006" s="158" t="str">
        <f>IFERROR(VLOOKUP(Y2006,【参考】数式用!$A$3:$B$58, 2, FALSE), "")</f>
        <v/>
      </c>
      <c r="AA2006" s="159"/>
      <c r="AC2006" s="129" t="e">
        <f>VLOOKUP(Y2006,【参考】数式用!$A$3:$O$58,15,FALSE)</f>
        <v>#N/A</v>
      </c>
    </row>
    <row r="2007" spans="1:29" ht="33.950000000000003" customHeight="1">
      <c r="A2007" s="133"/>
      <c r="B2007" s="486">
        <f t="shared" si="30"/>
        <v>1963</v>
      </c>
      <c r="C2007" s="509"/>
      <c r="D2007" s="510"/>
      <c r="E2007" s="510"/>
      <c r="F2007" s="510"/>
      <c r="G2007" s="510"/>
      <c r="H2007" s="510"/>
      <c r="I2007" s="510"/>
      <c r="J2007" s="510"/>
      <c r="K2007" s="510"/>
      <c r="L2007" s="511"/>
      <c r="M2007" s="512"/>
      <c r="N2007" s="513"/>
      <c r="O2007" s="513"/>
      <c r="P2007" s="513"/>
      <c r="Q2007" s="514"/>
      <c r="R2007" s="515"/>
      <c r="S2007" s="515"/>
      <c r="T2007" s="515"/>
      <c r="U2007" s="515"/>
      <c r="V2007" s="515"/>
      <c r="W2007" s="418"/>
      <c r="X2007" s="419"/>
      <c r="Y2007" s="421"/>
      <c r="Z2007" s="158" t="str">
        <f>IFERROR(VLOOKUP(Y2007,【参考】数式用!$A$3:$B$58, 2, FALSE), "")</f>
        <v/>
      </c>
      <c r="AA2007" s="159"/>
      <c r="AC2007" s="129" t="e">
        <f>VLOOKUP(Y2007,【参考】数式用!$A$3:$O$58,15,FALSE)</f>
        <v>#N/A</v>
      </c>
    </row>
    <row r="2008" spans="1:29" ht="33.950000000000003" customHeight="1">
      <c r="A2008" s="133"/>
      <c r="B2008" s="486">
        <f t="shared" si="30"/>
        <v>1964</v>
      </c>
      <c r="C2008" s="509"/>
      <c r="D2008" s="510"/>
      <c r="E2008" s="510"/>
      <c r="F2008" s="510"/>
      <c r="G2008" s="510"/>
      <c r="H2008" s="510"/>
      <c r="I2008" s="510"/>
      <c r="J2008" s="510"/>
      <c r="K2008" s="510"/>
      <c r="L2008" s="511"/>
      <c r="M2008" s="512"/>
      <c r="N2008" s="513"/>
      <c r="O2008" s="513"/>
      <c r="P2008" s="513"/>
      <c r="Q2008" s="514"/>
      <c r="R2008" s="515"/>
      <c r="S2008" s="515"/>
      <c r="T2008" s="515"/>
      <c r="U2008" s="515"/>
      <c r="V2008" s="515"/>
      <c r="W2008" s="418"/>
      <c r="X2008" s="419"/>
      <c r="Y2008" s="421"/>
      <c r="Z2008" s="158" t="str">
        <f>IFERROR(VLOOKUP(Y2008,【参考】数式用!$A$3:$B$58, 2, FALSE), "")</f>
        <v/>
      </c>
      <c r="AA2008" s="159"/>
      <c r="AC2008" s="129" t="e">
        <f>VLOOKUP(Y2008,【参考】数式用!$A$3:$O$58,15,FALSE)</f>
        <v>#N/A</v>
      </c>
    </row>
    <row r="2009" spans="1:29" ht="33.950000000000003" customHeight="1">
      <c r="A2009" s="133"/>
      <c r="B2009" s="486">
        <f t="shared" si="30"/>
        <v>1965</v>
      </c>
      <c r="C2009" s="509"/>
      <c r="D2009" s="510"/>
      <c r="E2009" s="510"/>
      <c r="F2009" s="510"/>
      <c r="G2009" s="510"/>
      <c r="H2009" s="510"/>
      <c r="I2009" s="510"/>
      <c r="J2009" s="510"/>
      <c r="K2009" s="510"/>
      <c r="L2009" s="511"/>
      <c r="M2009" s="512"/>
      <c r="N2009" s="513"/>
      <c r="O2009" s="513"/>
      <c r="P2009" s="513"/>
      <c r="Q2009" s="514"/>
      <c r="R2009" s="515"/>
      <c r="S2009" s="515"/>
      <c r="T2009" s="515"/>
      <c r="U2009" s="515"/>
      <c r="V2009" s="515"/>
      <c r="W2009" s="418"/>
      <c r="X2009" s="419"/>
      <c r="Y2009" s="421"/>
      <c r="Z2009" s="158" t="str">
        <f>IFERROR(VLOOKUP(Y2009,【参考】数式用!$A$3:$B$58, 2, FALSE), "")</f>
        <v/>
      </c>
      <c r="AA2009" s="159"/>
      <c r="AC2009" s="129" t="e">
        <f>VLOOKUP(Y2009,【参考】数式用!$A$3:$O$58,15,FALSE)</f>
        <v>#N/A</v>
      </c>
    </row>
    <row r="2010" spans="1:29" ht="33.950000000000003" customHeight="1">
      <c r="A2010" s="133"/>
      <c r="B2010" s="486">
        <f t="shared" si="30"/>
        <v>1966</v>
      </c>
      <c r="C2010" s="509"/>
      <c r="D2010" s="510"/>
      <c r="E2010" s="510"/>
      <c r="F2010" s="510"/>
      <c r="G2010" s="510"/>
      <c r="H2010" s="510"/>
      <c r="I2010" s="510"/>
      <c r="J2010" s="510"/>
      <c r="K2010" s="510"/>
      <c r="L2010" s="511"/>
      <c r="M2010" s="512"/>
      <c r="N2010" s="513"/>
      <c r="O2010" s="513"/>
      <c r="P2010" s="513"/>
      <c r="Q2010" s="514"/>
      <c r="R2010" s="515"/>
      <c r="S2010" s="515"/>
      <c r="T2010" s="515"/>
      <c r="U2010" s="515"/>
      <c r="V2010" s="515"/>
      <c r="W2010" s="418"/>
      <c r="X2010" s="419"/>
      <c r="Y2010" s="421"/>
      <c r="Z2010" s="158" t="str">
        <f>IFERROR(VLOOKUP(Y2010,【参考】数式用!$A$3:$B$58, 2, FALSE), "")</f>
        <v/>
      </c>
      <c r="AA2010" s="159"/>
      <c r="AC2010" s="129" t="e">
        <f>VLOOKUP(Y2010,【参考】数式用!$A$3:$O$58,15,FALSE)</f>
        <v>#N/A</v>
      </c>
    </row>
    <row r="2011" spans="1:29" ht="33.950000000000003" customHeight="1">
      <c r="A2011" s="133"/>
      <c r="B2011" s="486">
        <f t="shared" si="30"/>
        <v>1967</v>
      </c>
      <c r="C2011" s="509"/>
      <c r="D2011" s="510"/>
      <c r="E2011" s="510"/>
      <c r="F2011" s="510"/>
      <c r="G2011" s="510"/>
      <c r="H2011" s="510"/>
      <c r="I2011" s="510"/>
      <c r="J2011" s="510"/>
      <c r="K2011" s="510"/>
      <c r="L2011" s="511"/>
      <c r="M2011" s="512"/>
      <c r="N2011" s="513"/>
      <c r="O2011" s="513"/>
      <c r="P2011" s="513"/>
      <c r="Q2011" s="514"/>
      <c r="R2011" s="515"/>
      <c r="S2011" s="515"/>
      <c r="T2011" s="515"/>
      <c r="U2011" s="515"/>
      <c r="V2011" s="515"/>
      <c r="W2011" s="418"/>
      <c r="X2011" s="419"/>
      <c r="Y2011" s="421"/>
      <c r="Z2011" s="158" t="str">
        <f>IFERROR(VLOOKUP(Y2011,【参考】数式用!$A$3:$B$58, 2, FALSE), "")</f>
        <v/>
      </c>
      <c r="AA2011" s="159"/>
      <c r="AC2011" s="129" t="e">
        <f>VLOOKUP(Y2011,【参考】数式用!$A$3:$O$58,15,FALSE)</f>
        <v>#N/A</v>
      </c>
    </row>
    <row r="2012" spans="1:29" ht="33.950000000000003" customHeight="1">
      <c r="A2012" s="133"/>
      <c r="B2012" s="486">
        <f t="shared" si="30"/>
        <v>1968</v>
      </c>
      <c r="C2012" s="509"/>
      <c r="D2012" s="510"/>
      <c r="E2012" s="510"/>
      <c r="F2012" s="510"/>
      <c r="G2012" s="510"/>
      <c r="H2012" s="510"/>
      <c r="I2012" s="510"/>
      <c r="J2012" s="510"/>
      <c r="K2012" s="510"/>
      <c r="L2012" s="511"/>
      <c r="M2012" s="512"/>
      <c r="N2012" s="513"/>
      <c r="O2012" s="513"/>
      <c r="P2012" s="513"/>
      <c r="Q2012" s="514"/>
      <c r="R2012" s="515"/>
      <c r="S2012" s="515"/>
      <c r="T2012" s="515"/>
      <c r="U2012" s="515"/>
      <c r="V2012" s="515"/>
      <c r="W2012" s="418"/>
      <c r="X2012" s="419"/>
      <c r="Y2012" s="421"/>
      <c r="Z2012" s="158" t="str">
        <f>IFERROR(VLOOKUP(Y2012,【参考】数式用!$A$3:$B$58, 2, FALSE), "")</f>
        <v/>
      </c>
      <c r="AA2012" s="159"/>
      <c r="AC2012" s="129" t="e">
        <f>VLOOKUP(Y2012,【参考】数式用!$A$3:$O$58,15,FALSE)</f>
        <v>#N/A</v>
      </c>
    </row>
    <row r="2013" spans="1:29" ht="33.950000000000003" customHeight="1">
      <c r="A2013" s="133"/>
      <c r="B2013" s="486">
        <f t="shared" si="30"/>
        <v>1969</v>
      </c>
      <c r="C2013" s="509"/>
      <c r="D2013" s="510"/>
      <c r="E2013" s="510"/>
      <c r="F2013" s="510"/>
      <c r="G2013" s="510"/>
      <c r="H2013" s="510"/>
      <c r="I2013" s="510"/>
      <c r="J2013" s="510"/>
      <c r="K2013" s="510"/>
      <c r="L2013" s="511"/>
      <c r="M2013" s="512"/>
      <c r="N2013" s="513"/>
      <c r="O2013" s="513"/>
      <c r="P2013" s="513"/>
      <c r="Q2013" s="514"/>
      <c r="R2013" s="515"/>
      <c r="S2013" s="515"/>
      <c r="T2013" s="515"/>
      <c r="U2013" s="515"/>
      <c r="V2013" s="515"/>
      <c r="W2013" s="418"/>
      <c r="X2013" s="419"/>
      <c r="Y2013" s="421"/>
      <c r="Z2013" s="158" t="str">
        <f>IFERROR(VLOOKUP(Y2013,【参考】数式用!$A$3:$B$58, 2, FALSE), "")</f>
        <v/>
      </c>
      <c r="AA2013" s="159"/>
      <c r="AC2013" s="129" t="e">
        <f>VLOOKUP(Y2013,【参考】数式用!$A$3:$O$58,15,FALSE)</f>
        <v>#N/A</v>
      </c>
    </row>
    <row r="2014" spans="1:29" ht="33.950000000000003" customHeight="1">
      <c r="A2014" s="133"/>
      <c r="B2014" s="486">
        <f t="shared" si="30"/>
        <v>1970</v>
      </c>
      <c r="C2014" s="509"/>
      <c r="D2014" s="510"/>
      <c r="E2014" s="510"/>
      <c r="F2014" s="510"/>
      <c r="G2014" s="510"/>
      <c r="H2014" s="510"/>
      <c r="I2014" s="510"/>
      <c r="J2014" s="510"/>
      <c r="K2014" s="510"/>
      <c r="L2014" s="511"/>
      <c r="M2014" s="512"/>
      <c r="N2014" s="513"/>
      <c r="O2014" s="513"/>
      <c r="P2014" s="513"/>
      <c r="Q2014" s="514"/>
      <c r="R2014" s="515"/>
      <c r="S2014" s="515"/>
      <c r="T2014" s="515"/>
      <c r="U2014" s="515"/>
      <c r="V2014" s="515"/>
      <c r="W2014" s="418"/>
      <c r="X2014" s="419"/>
      <c r="Y2014" s="421"/>
      <c r="Z2014" s="158" t="str">
        <f>IFERROR(VLOOKUP(Y2014,【参考】数式用!$A$3:$B$58, 2, FALSE), "")</f>
        <v/>
      </c>
      <c r="AA2014" s="159"/>
      <c r="AC2014" s="129" t="e">
        <f>VLOOKUP(Y2014,【参考】数式用!$A$3:$O$58,15,FALSE)</f>
        <v>#N/A</v>
      </c>
    </row>
    <row r="2015" spans="1:29" ht="33.950000000000003" customHeight="1">
      <c r="A2015" s="133"/>
      <c r="B2015" s="486">
        <f t="shared" si="30"/>
        <v>1971</v>
      </c>
      <c r="C2015" s="509"/>
      <c r="D2015" s="510"/>
      <c r="E2015" s="510"/>
      <c r="F2015" s="510"/>
      <c r="G2015" s="510"/>
      <c r="H2015" s="510"/>
      <c r="I2015" s="510"/>
      <c r="J2015" s="510"/>
      <c r="K2015" s="510"/>
      <c r="L2015" s="511"/>
      <c r="M2015" s="512"/>
      <c r="N2015" s="513"/>
      <c r="O2015" s="513"/>
      <c r="P2015" s="513"/>
      <c r="Q2015" s="514"/>
      <c r="R2015" s="515"/>
      <c r="S2015" s="515"/>
      <c r="T2015" s="515"/>
      <c r="U2015" s="515"/>
      <c r="V2015" s="515"/>
      <c r="W2015" s="418"/>
      <c r="X2015" s="419"/>
      <c r="Y2015" s="421"/>
      <c r="Z2015" s="158" t="str">
        <f>IFERROR(VLOOKUP(Y2015,【参考】数式用!$A$3:$B$58, 2, FALSE), "")</f>
        <v/>
      </c>
      <c r="AA2015" s="159"/>
      <c r="AC2015" s="129" t="e">
        <f>VLOOKUP(Y2015,【参考】数式用!$A$3:$O$58,15,FALSE)</f>
        <v>#N/A</v>
      </c>
    </row>
    <row r="2016" spans="1:29" ht="33.950000000000003" customHeight="1">
      <c r="A2016" s="133"/>
      <c r="B2016" s="486">
        <f t="shared" si="30"/>
        <v>1972</v>
      </c>
      <c r="C2016" s="509"/>
      <c r="D2016" s="510"/>
      <c r="E2016" s="510"/>
      <c r="F2016" s="510"/>
      <c r="G2016" s="510"/>
      <c r="H2016" s="510"/>
      <c r="I2016" s="510"/>
      <c r="J2016" s="510"/>
      <c r="K2016" s="510"/>
      <c r="L2016" s="511"/>
      <c r="M2016" s="512"/>
      <c r="N2016" s="513"/>
      <c r="O2016" s="513"/>
      <c r="P2016" s="513"/>
      <c r="Q2016" s="514"/>
      <c r="R2016" s="515"/>
      <c r="S2016" s="515"/>
      <c r="T2016" s="515"/>
      <c r="U2016" s="515"/>
      <c r="V2016" s="515"/>
      <c r="W2016" s="418"/>
      <c r="X2016" s="419"/>
      <c r="Y2016" s="421"/>
      <c r="Z2016" s="158" t="str">
        <f>IFERROR(VLOOKUP(Y2016,【参考】数式用!$A$3:$B$58, 2, FALSE), "")</f>
        <v/>
      </c>
      <c r="AA2016" s="159"/>
      <c r="AC2016" s="129" t="e">
        <f>VLOOKUP(Y2016,【参考】数式用!$A$3:$O$58,15,FALSE)</f>
        <v>#N/A</v>
      </c>
    </row>
    <row r="2017" spans="1:29" ht="33.950000000000003" customHeight="1">
      <c r="A2017" s="133"/>
      <c r="B2017" s="486">
        <f t="shared" si="30"/>
        <v>1973</v>
      </c>
      <c r="C2017" s="509"/>
      <c r="D2017" s="510"/>
      <c r="E2017" s="510"/>
      <c r="F2017" s="510"/>
      <c r="G2017" s="510"/>
      <c r="H2017" s="510"/>
      <c r="I2017" s="510"/>
      <c r="J2017" s="510"/>
      <c r="K2017" s="510"/>
      <c r="L2017" s="511"/>
      <c r="M2017" s="512"/>
      <c r="N2017" s="513"/>
      <c r="O2017" s="513"/>
      <c r="P2017" s="513"/>
      <c r="Q2017" s="514"/>
      <c r="R2017" s="515"/>
      <c r="S2017" s="515"/>
      <c r="T2017" s="515"/>
      <c r="U2017" s="515"/>
      <c r="V2017" s="515"/>
      <c r="W2017" s="418"/>
      <c r="X2017" s="419"/>
      <c r="Y2017" s="421"/>
      <c r="Z2017" s="158" t="str">
        <f>IFERROR(VLOOKUP(Y2017,【参考】数式用!$A$3:$B$58, 2, FALSE), "")</f>
        <v/>
      </c>
      <c r="AA2017" s="159"/>
      <c r="AC2017" s="129" t="e">
        <f>VLOOKUP(Y2017,【参考】数式用!$A$3:$O$58,15,FALSE)</f>
        <v>#N/A</v>
      </c>
    </row>
    <row r="2018" spans="1:29" ht="33.950000000000003" customHeight="1">
      <c r="A2018" s="133"/>
      <c r="B2018" s="486">
        <f t="shared" si="30"/>
        <v>1974</v>
      </c>
      <c r="C2018" s="509"/>
      <c r="D2018" s="510"/>
      <c r="E2018" s="510"/>
      <c r="F2018" s="510"/>
      <c r="G2018" s="510"/>
      <c r="H2018" s="510"/>
      <c r="I2018" s="510"/>
      <c r="J2018" s="510"/>
      <c r="K2018" s="510"/>
      <c r="L2018" s="511"/>
      <c r="M2018" s="512"/>
      <c r="N2018" s="513"/>
      <c r="O2018" s="513"/>
      <c r="P2018" s="513"/>
      <c r="Q2018" s="514"/>
      <c r="R2018" s="515"/>
      <c r="S2018" s="515"/>
      <c r="T2018" s="515"/>
      <c r="U2018" s="515"/>
      <c r="V2018" s="515"/>
      <c r="W2018" s="418"/>
      <c r="X2018" s="419"/>
      <c r="Y2018" s="421"/>
      <c r="Z2018" s="158" t="str">
        <f>IFERROR(VLOOKUP(Y2018,【参考】数式用!$A$3:$B$58, 2, FALSE), "")</f>
        <v/>
      </c>
      <c r="AA2018" s="159"/>
      <c r="AC2018" s="129" t="e">
        <f>VLOOKUP(Y2018,【参考】数式用!$A$3:$O$58,15,FALSE)</f>
        <v>#N/A</v>
      </c>
    </row>
    <row r="2019" spans="1:29" ht="33.950000000000003" customHeight="1">
      <c r="A2019" s="133"/>
      <c r="B2019" s="486">
        <f t="shared" si="30"/>
        <v>1975</v>
      </c>
      <c r="C2019" s="509"/>
      <c r="D2019" s="510"/>
      <c r="E2019" s="510"/>
      <c r="F2019" s="510"/>
      <c r="G2019" s="510"/>
      <c r="H2019" s="510"/>
      <c r="I2019" s="510"/>
      <c r="J2019" s="510"/>
      <c r="K2019" s="510"/>
      <c r="L2019" s="511"/>
      <c r="M2019" s="512"/>
      <c r="N2019" s="513"/>
      <c r="O2019" s="513"/>
      <c r="P2019" s="513"/>
      <c r="Q2019" s="514"/>
      <c r="R2019" s="515"/>
      <c r="S2019" s="515"/>
      <c r="T2019" s="515"/>
      <c r="U2019" s="515"/>
      <c r="V2019" s="515"/>
      <c r="W2019" s="418"/>
      <c r="X2019" s="419"/>
      <c r="Y2019" s="421"/>
      <c r="Z2019" s="158" t="str">
        <f>IFERROR(VLOOKUP(Y2019,【参考】数式用!$A$3:$B$58, 2, FALSE), "")</f>
        <v/>
      </c>
      <c r="AA2019" s="159"/>
      <c r="AC2019" s="129" t="e">
        <f>VLOOKUP(Y2019,【参考】数式用!$A$3:$O$58,15,FALSE)</f>
        <v>#N/A</v>
      </c>
    </row>
    <row r="2020" spans="1:29" ht="33.950000000000003" customHeight="1">
      <c r="A2020" s="133"/>
      <c r="B2020" s="486">
        <f t="shared" si="30"/>
        <v>1976</v>
      </c>
      <c r="C2020" s="509"/>
      <c r="D2020" s="510"/>
      <c r="E2020" s="510"/>
      <c r="F2020" s="510"/>
      <c r="G2020" s="510"/>
      <c r="H2020" s="510"/>
      <c r="I2020" s="510"/>
      <c r="J2020" s="510"/>
      <c r="K2020" s="510"/>
      <c r="L2020" s="511"/>
      <c r="M2020" s="512"/>
      <c r="N2020" s="513"/>
      <c r="O2020" s="513"/>
      <c r="P2020" s="513"/>
      <c r="Q2020" s="514"/>
      <c r="R2020" s="515"/>
      <c r="S2020" s="515"/>
      <c r="T2020" s="515"/>
      <c r="U2020" s="515"/>
      <c r="V2020" s="515"/>
      <c r="W2020" s="418"/>
      <c r="X2020" s="419"/>
      <c r="Y2020" s="421"/>
      <c r="Z2020" s="158" t="str">
        <f>IFERROR(VLOOKUP(Y2020,【参考】数式用!$A$3:$B$58, 2, FALSE), "")</f>
        <v/>
      </c>
      <c r="AA2020" s="159"/>
      <c r="AC2020" s="129" t="e">
        <f>VLOOKUP(Y2020,【参考】数式用!$A$3:$O$58,15,FALSE)</f>
        <v>#N/A</v>
      </c>
    </row>
    <row r="2021" spans="1:29" ht="33.950000000000003" customHeight="1">
      <c r="A2021" s="133"/>
      <c r="B2021" s="486">
        <f t="shared" si="30"/>
        <v>1977</v>
      </c>
      <c r="C2021" s="509"/>
      <c r="D2021" s="510"/>
      <c r="E2021" s="510"/>
      <c r="F2021" s="510"/>
      <c r="G2021" s="510"/>
      <c r="H2021" s="510"/>
      <c r="I2021" s="510"/>
      <c r="J2021" s="510"/>
      <c r="K2021" s="510"/>
      <c r="L2021" s="511"/>
      <c r="M2021" s="512"/>
      <c r="N2021" s="513"/>
      <c r="O2021" s="513"/>
      <c r="P2021" s="513"/>
      <c r="Q2021" s="514"/>
      <c r="R2021" s="515"/>
      <c r="S2021" s="515"/>
      <c r="T2021" s="515"/>
      <c r="U2021" s="515"/>
      <c r="V2021" s="515"/>
      <c r="W2021" s="418"/>
      <c r="X2021" s="419"/>
      <c r="Y2021" s="421"/>
      <c r="Z2021" s="158" t="str">
        <f>IFERROR(VLOOKUP(Y2021,【参考】数式用!$A$3:$B$58, 2, FALSE), "")</f>
        <v/>
      </c>
      <c r="AA2021" s="159"/>
      <c r="AC2021" s="129" t="e">
        <f>VLOOKUP(Y2021,【参考】数式用!$A$3:$O$58,15,FALSE)</f>
        <v>#N/A</v>
      </c>
    </row>
    <row r="2022" spans="1:29" ht="33.950000000000003" customHeight="1">
      <c r="A2022" s="133"/>
      <c r="B2022" s="486">
        <f t="shared" si="30"/>
        <v>1978</v>
      </c>
      <c r="C2022" s="509"/>
      <c r="D2022" s="510"/>
      <c r="E2022" s="510"/>
      <c r="F2022" s="510"/>
      <c r="G2022" s="510"/>
      <c r="H2022" s="510"/>
      <c r="I2022" s="510"/>
      <c r="J2022" s="510"/>
      <c r="K2022" s="510"/>
      <c r="L2022" s="511"/>
      <c r="M2022" s="512"/>
      <c r="N2022" s="513"/>
      <c r="O2022" s="513"/>
      <c r="P2022" s="513"/>
      <c r="Q2022" s="514"/>
      <c r="R2022" s="515"/>
      <c r="S2022" s="515"/>
      <c r="T2022" s="515"/>
      <c r="U2022" s="515"/>
      <c r="V2022" s="515"/>
      <c r="W2022" s="418"/>
      <c r="X2022" s="419"/>
      <c r="Y2022" s="421"/>
      <c r="Z2022" s="158" t="str">
        <f>IFERROR(VLOOKUP(Y2022,【参考】数式用!$A$3:$B$58, 2, FALSE), "")</f>
        <v/>
      </c>
      <c r="AA2022" s="159"/>
      <c r="AC2022" s="129" t="e">
        <f>VLOOKUP(Y2022,【参考】数式用!$A$3:$O$58,15,FALSE)</f>
        <v>#N/A</v>
      </c>
    </row>
    <row r="2023" spans="1:29" ht="33.950000000000003" customHeight="1">
      <c r="A2023" s="133"/>
      <c r="B2023" s="486">
        <f t="shared" si="30"/>
        <v>1979</v>
      </c>
      <c r="C2023" s="509"/>
      <c r="D2023" s="510"/>
      <c r="E2023" s="510"/>
      <c r="F2023" s="510"/>
      <c r="G2023" s="510"/>
      <c r="H2023" s="510"/>
      <c r="I2023" s="510"/>
      <c r="J2023" s="510"/>
      <c r="K2023" s="510"/>
      <c r="L2023" s="511"/>
      <c r="M2023" s="512"/>
      <c r="N2023" s="513"/>
      <c r="O2023" s="513"/>
      <c r="P2023" s="513"/>
      <c r="Q2023" s="514"/>
      <c r="R2023" s="515"/>
      <c r="S2023" s="515"/>
      <c r="T2023" s="515"/>
      <c r="U2023" s="515"/>
      <c r="V2023" s="515"/>
      <c r="W2023" s="418"/>
      <c r="X2023" s="419"/>
      <c r="Y2023" s="421"/>
      <c r="Z2023" s="158" t="str">
        <f>IFERROR(VLOOKUP(Y2023,【参考】数式用!$A$3:$B$58, 2, FALSE), "")</f>
        <v/>
      </c>
      <c r="AA2023" s="159"/>
      <c r="AC2023" s="129" t="e">
        <f>VLOOKUP(Y2023,【参考】数式用!$A$3:$O$58,15,FALSE)</f>
        <v>#N/A</v>
      </c>
    </row>
    <row r="2024" spans="1:29" ht="33.950000000000003" customHeight="1">
      <c r="A2024" s="133"/>
      <c r="B2024" s="486">
        <f t="shared" si="30"/>
        <v>1980</v>
      </c>
      <c r="C2024" s="509"/>
      <c r="D2024" s="510"/>
      <c r="E2024" s="510"/>
      <c r="F2024" s="510"/>
      <c r="G2024" s="510"/>
      <c r="H2024" s="510"/>
      <c r="I2024" s="510"/>
      <c r="J2024" s="510"/>
      <c r="K2024" s="510"/>
      <c r="L2024" s="511"/>
      <c r="M2024" s="512"/>
      <c r="N2024" s="513"/>
      <c r="O2024" s="513"/>
      <c r="P2024" s="513"/>
      <c r="Q2024" s="514"/>
      <c r="R2024" s="515"/>
      <c r="S2024" s="515"/>
      <c r="T2024" s="515"/>
      <c r="U2024" s="515"/>
      <c r="V2024" s="515"/>
      <c r="W2024" s="418"/>
      <c r="X2024" s="419"/>
      <c r="Y2024" s="421"/>
      <c r="Z2024" s="158" t="str">
        <f>IFERROR(VLOOKUP(Y2024,【参考】数式用!$A$3:$B$58, 2, FALSE), "")</f>
        <v/>
      </c>
      <c r="AA2024" s="159"/>
      <c r="AC2024" s="129" t="e">
        <f>VLOOKUP(Y2024,【参考】数式用!$A$3:$O$58,15,FALSE)</f>
        <v>#N/A</v>
      </c>
    </row>
    <row r="2025" spans="1:29" ht="33.950000000000003" customHeight="1">
      <c r="A2025" s="133"/>
      <c r="B2025" s="486">
        <f t="shared" si="30"/>
        <v>1981</v>
      </c>
      <c r="C2025" s="509"/>
      <c r="D2025" s="510"/>
      <c r="E2025" s="510"/>
      <c r="F2025" s="510"/>
      <c r="G2025" s="510"/>
      <c r="H2025" s="510"/>
      <c r="I2025" s="510"/>
      <c r="J2025" s="510"/>
      <c r="K2025" s="510"/>
      <c r="L2025" s="511"/>
      <c r="M2025" s="512"/>
      <c r="N2025" s="513"/>
      <c r="O2025" s="513"/>
      <c r="P2025" s="513"/>
      <c r="Q2025" s="514"/>
      <c r="R2025" s="515"/>
      <c r="S2025" s="515"/>
      <c r="T2025" s="515"/>
      <c r="U2025" s="515"/>
      <c r="V2025" s="515"/>
      <c r="W2025" s="418"/>
      <c r="X2025" s="419"/>
      <c r="Y2025" s="421"/>
      <c r="Z2025" s="158" t="str">
        <f>IFERROR(VLOOKUP(Y2025,【参考】数式用!$A$3:$B$58, 2, FALSE), "")</f>
        <v/>
      </c>
      <c r="AA2025" s="159"/>
      <c r="AC2025" s="129" t="e">
        <f>VLOOKUP(Y2025,【参考】数式用!$A$3:$O$58,15,FALSE)</f>
        <v>#N/A</v>
      </c>
    </row>
    <row r="2026" spans="1:29" ht="33.950000000000003" customHeight="1">
      <c r="A2026" s="133"/>
      <c r="B2026" s="486">
        <f t="shared" si="30"/>
        <v>1982</v>
      </c>
      <c r="C2026" s="509"/>
      <c r="D2026" s="510"/>
      <c r="E2026" s="510"/>
      <c r="F2026" s="510"/>
      <c r="G2026" s="510"/>
      <c r="H2026" s="510"/>
      <c r="I2026" s="510"/>
      <c r="J2026" s="510"/>
      <c r="K2026" s="510"/>
      <c r="L2026" s="511"/>
      <c r="M2026" s="512"/>
      <c r="N2026" s="513"/>
      <c r="O2026" s="513"/>
      <c r="P2026" s="513"/>
      <c r="Q2026" s="514"/>
      <c r="R2026" s="515"/>
      <c r="S2026" s="515"/>
      <c r="T2026" s="515"/>
      <c r="U2026" s="515"/>
      <c r="V2026" s="515"/>
      <c r="W2026" s="418"/>
      <c r="X2026" s="419"/>
      <c r="Y2026" s="421"/>
      <c r="Z2026" s="158" t="str">
        <f>IFERROR(VLOOKUP(Y2026,【参考】数式用!$A$3:$B$58, 2, FALSE), "")</f>
        <v/>
      </c>
      <c r="AA2026" s="159"/>
      <c r="AC2026" s="129" t="e">
        <f>VLOOKUP(Y2026,【参考】数式用!$A$3:$O$58,15,FALSE)</f>
        <v>#N/A</v>
      </c>
    </row>
    <row r="2027" spans="1:29" ht="33.950000000000003" customHeight="1">
      <c r="A2027" s="133"/>
      <c r="B2027" s="486">
        <f t="shared" si="30"/>
        <v>1983</v>
      </c>
      <c r="C2027" s="509"/>
      <c r="D2027" s="510"/>
      <c r="E2027" s="510"/>
      <c r="F2027" s="510"/>
      <c r="G2027" s="510"/>
      <c r="H2027" s="510"/>
      <c r="I2027" s="510"/>
      <c r="J2027" s="510"/>
      <c r="K2027" s="510"/>
      <c r="L2027" s="511"/>
      <c r="M2027" s="512"/>
      <c r="N2027" s="513"/>
      <c r="O2027" s="513"/>
      <c r="P2027" s="513"/>
      <c r="Q2027" s="514"/>
      <c r="R2027" s="515"/>
      <c r="S2027" s="515"/>
      <c r="T2027" s="515"/>
      <c r="U2027" s="515"/>
      <c r="V2027" s="515"/>
      <c r="W2027" s="418"/>
      <c r="X2027" s="419"/>
      <c r="Y2027" s="421"/>
      <c r="Z2027" s="158" t="str">
        <f>IFERROR(VLOOKUP(Y2027,【参考】数式用!$A$3:$B$58, 2, FALSE), "")</f>
        <v/>
      </c>
      <c r="AA2027" s="159"/>
      <c r="AC2027" s="129" t="e">
        <f>VLOOKUP(Y2027,【参考】数式用!$A$3:$O$58,15,FALSE)</f>
        <v>#N/A</v>
      </c>
    </row>
    <row r="2028" spans="1:29" ht="33.950000000000003" customHeight="1">
      <c r="A2028" s="133"/>
      <c r="B2028" s="486">
        <f t="shared" si="30"/>
        <v>1984</v>
      </c>
      <c r="C2028" s="509"/>
      <c r="D2028" s="510"/>
      <c r="E2028" s="510"/>
      <c r="F2028" s="510"/>
      <c r="G2028" s="510"/>
      <c r="H2028" s="510"/>
      <c r="I2028" s="510"/>
      <c r="J2028" s="510"/>
      <c r="K2028" s="510"/>
      <c r="L2028" s="511"/>
      <c r="M2028" s="512"/>
      <c r="N2028" s="513"/>
      <c r="O2028" s="513"/>
      <c r="P2028" s="513"/>
      <c r="Q2028" s="514"/>
      <c r="R2028" s="515"/>
      <c r="S2028" s="515"/>
      <c r="T2028" s="515"/>
      <c r="U2028" s="515"/>
      <c r="V2028" s="515"/>
      <c r="W2028" s="418"/>
      <c r="X2028" s="419"/>
      <c r="Y2028" s="421"/>
      <c r="Z2028" s="158" t="str">
        <f>IFERROR(VLOOKUP(Y2028,【参考】数式用!$A$3:$B$58, 2, FALSE), "")</f>
        <v/>
      </c>
      <c r="AA2028" s="159"/>
      <c r="AC2028" s="129" t="e">
        <f>VLOOKUP(Y2028,【参考】数式用!$A$3:$O$58,15,FALSE)</f>
        <v>#N/A</v>
      </c>
    </row>
    <row r="2029" spans="1:29" ht="33.950000000000003" customHeight="1">
      <c r="A2029" s="133"/>
      <c r="B2029" s="486">
        <f t="shared" si="30"/>
        <v>1985</v>
      </c>
      <c r="C2029" s="509"/>
      <c r="D2029" s="510"/>
      <c r="E2029" s="510"/>
      <c r="F2029" s="510"/>
      <c r="G2029" s="510"/>
      <c r="H2029" s="510"/>
      <c r="I2029" s="510"/>
      <c r="J2029" s="510"/>
      <c r="K2029" s="510"/>
      <c r="L2029" s="511"/>
      <c r="M2029" s="512"/>
      <c r="N2029" s="513"/>
      <c r="O2029" s="513"/>
      <c r="P2029" s="513"/>
      <c r="Q2029" s="514"/>
      <c r="R2029" s="515"/>
      <c r="S2029" s="515"/>
      <c r="T2029" s="515"/>
      <c r="U2029" s="515"/>
      <c r="V2029" s="515"/>
      <c r="W2029" s="418"/>
      <c r="X2029" s="419"/>
      <c r="Y2029" s="421"/>
      <c r="Z2029" s="158" t="str">
        <f>IFERROR(VLOOKUP(Y2029,【参考】数式用!$A$3:$B$58, 2, FALSE), "")</f>
        <v/>
      </c>
      <c r="AA2029" s="159"/>
      <c r="AC2029" s="129" t="e">
        <f>VLOOKUP(Y2029,【参考】数式用!$A$3:$O$58,15,FALSE)</f>
        <v>#N/A</v>
      </c>
    </row>
    <row r="2030" spans="1:29" ht="33.950000000000003" customHeight="1">
      <c r="A2030" s="133"/>
      <c r="B2030" s="486">
        <f t="shared" si="30"/>
        <v>1986</v>
      </c>
      <c r="C2030" s="509"/>
      <c r="D2030" s="510"/>
      <c r="E2030" s="510"/>
      <c r="F2030" s="510"/>
      <c r="G2030" s="510"/>
      <c r="H2030" s="510"/>
      <c r="I2030" s="510"/>
      <c r="J2030" s="510"/>
      <c r="K2030" s="510"/>
      <c r="L2030" s="511"/>
      <c r="M2030" s="512"/>
      <c r="N2030" s="513"/>
      <c r="O2030" s="513"/>
      <c r="P2030" s="513"/>
      <c r="Q2030" s="514"/>
      <c r="R2030" s="515"/>
      <c r="S2030" s="515"/>
      <c r="T2030" s="515"/>
      <c r="U2030" s="515"/>
      <c r="V2030" s="515"/>
      <c r="W2030" s="418"/>
      <c r="X2030" s="419"/>
      <c r="Y2030" s="421"/>
      <c r="Z2030" s="158" t="str">
        <f>IFERROR(VLOOKUP(Y2030,【参考】数式用!$A$3:$B$58, 2, FALSE), "")</f>
        <v/>
      </c>
      <c r="AA2030" s="159"/>
      <c r="AC2030" s="129" t="e">
        <f>VLOOKUP(Y2030,【参考】数式用!$A$3:$O$58,15,FALSE)</f>
        <v>#N/A</v>
      </c>
    </row>
    <row r="2031" spans="1:29" ht="33.950000000000003" customHeight="1">
      <c r="A2031" s="133"/>
      <c r="B2031" s="486">
        <f t="shared" ref="B2031:B2044" si="31">B2030+1</f>
        <v>1987</v>
      </c>
      <c r="C2031" s="509"/>
      <c r="D2031" s="510"/>
      <c r="E2031" s="510"/>
      <c r="F2031" s="510"/>
      <c r="G2031" s="510"/>
      <c r="H2031" s="510"/>
      <c r="I2031" s="510"/>
      <c r="J2031" s="510"/>
      <c r="K2031" s="510"/>
      <c r="L2031" s="511"/>
      <c r="M2031" s="512"/>
      <c r="N2031" s="513"/>
      <c r="O2031" s="513"/>
      <c r="P2031" s="513"/>
      <c r="Q2031" s="514"/>
      <c r="R2031" s="515"/>
      <c r="S2031" s="515"/>
      <c r="T2031" s="515"/>
      <c r="U2031" s="515"/>
      <c r="V2031" s="515"/>
      <c r="W2031" s="418"/>
      <c r="X2031" s="419"/>
      <c r="Y2031" s="421"/>
      <c r="Z2031" s="158" t="str">
        <f>IFERROR(VLOOKUP(Y2031,【参考】数式用!$A$3:$B$58, 2, FALSE), "")</f>
        <v/>
      </c>
      <c r="AA2031" s="159"/>
      <c r="AC2031" s="129" t="e">
        <f>VLOOKUP(Y2031,【参考】数式用!$A$3:$O$58,15,FALSE)</f>
        <v>#N/A</v>
      </c>
    </row>
    <row r="2032" spans="1:29" ht="33.950000000000003" customHeight="1">
      <c r="A2032" s="133"/>
      <c r="B2032" s="486">
        <f t="shared" si="31"/>
        <v>1988</v>
      </c>
      <c r="C2032" s="509"/>
      <c r="D2032" s="510"/>
      <c r="E2032" s="510"/>
      <c r="F2032" s="510"/>
      <c r="G2032" s="510"/>
      <c r="H2032" s="510"/>
      <c r="I2032" s="510"/>
      <c r="J2032" s="510"/>
      <c r="K2032" s="510"/>
      <c r="L2032" s="511"/>
      <c r="M2032" s="512"/>
      <c r="N2032" s="513"/>
      <c r="O2032" s="513"/>
      <c r="P2032" s="513"/>
      <c r="Q2032" s="514"/>
      <c r="R2032" s="515"/>
      <c r="S2032" s="515"/>
      <c r="T2032" s="515"/>
      <c r="U2032" s="515"/>
      <c r="V2032" s="515"/>
      <c r="W2032" s="418"/>
      <c r="X2032" s="419"/>
      <c r="Y2032" s="421"/>
      <c r="Z2032" s="158" t="str">
        <f>IFERROR(VLOOKUP(Y2032,【参考】数式用!$A$3:$B$58, 2, FALSE), "")</f>
        <v/>
      </c>
      <c r="AA2032" s="159"/>
      <c r="AC2032" s="129" t="e">
        <f>VLOOKUP(Y2032,【参考】数式用!$A$3:$O$58,15,FALSE)</f>
        <v>#N/A</v>
      </c>
    </row>
    <row r="2033" spans="1:29" ht="33.950000000000003" customHeight="1">
      <c r="A2033" s="133"/>
      <c r="B2033" s="486">
        <f t="shared" si="31"/>
        <v>1989</v>
      </c>
      <c r="C2033" s="509"/>
      <c r="D2033" s="510"/>
      <c r="E2033" s="510"/>
      <c r="F2033" s="510"/>
      <c r="G2033" s="510"/>
      <c r="H2033" s="510"/>
      <c r="I2033" s="510"/>
      <c r="J2033" s="510"/>
      <c r="K2033" s="510"/>
      <c r="L2033" s="511"/>
      <c r="M2033" s="512"/>
      <c r="N2033" s="513"/>
      <c r="O2033" s="513"/>
      <c r="P2033" s="513"/>
      <c r="Q2033" s="514"/>
      <c r="R2033" s="515"/>
      <c r="S2033" s="515"/>
      <c r="T2033" s="515"/>
      <c r="U2033" s="515"/>
      <c r="V2033" s="515"/>
      <c r="W2033" s="418"/>
      <c r="X2033" s="419"/>
      <c r="Y2033" s="421"/>
      <c r="Z2033" s="158" t="str">
        <f>IFERROR(VLOOKUP(Y2033,【参考】数式用!$A$3:$B$58, 2, FALSE), "")</f>
        <v/>
      </c>
      <c r="AA2033" s="159"/>
      <c r="AC2033" s="129" t="e">
        <f>VLOOKUP(Y2033,【参考】数式用!$A$3:$O$58,15,FALSE)</f>
        <v>#N/A</v>
      </c>
    </row>
    <row r="2034" spans="1:29" ht="33.950000000000003" customHeight="1">
      <c r="A2034" s="133"/>
      <c r="B2034" s="486">
        <f t="shared" si="31"/>
        <v>1990</v>
      </c>
      <c r="C2034" s="509"/>
      <c r="D2034" s="510"/>
      <c r="E2034" s="510"/>
      <c r="F2034" s="510"/>
      <c r="G2034" s="510"/>
      <c r="H2034" s="510"/>
      <c r="I2034" s="510"/>
      <c r="J2034" s="510"/>
      <c r="K2034" s="510"/>
      <c r="L2034" s="511"/>
      <c r="M2034" s="512"/>
      <c r="N2034" s="513"/>
      <c r="O2034" s="513"/>
      <c r="P2034" s="513"/>
      <c r="Q2034" s="514"/>
      <c r="R2034" s="515"/>
      <c r="S2034" s="515"/>
      <c r="T2034" s="515"/>
      <c r="U2034" s="515"/>
      <c r="V2034" s="515"/>
      <c r="W2034" s="418"/>
      <c r="X2034" s="419"/>
      <c r="Y2034" s="421"/>
      <c r="Z2034" s="158" t="str">
        <f>IFERROR(VLOOKUP(Y2034,【参考】数式用!$A$3:$B$58, 2, FALSE), "")</f>
        <v/>
      </c>
      <c r="AA2034" s="159"/>
      <c r="AC2034" s="129" t="e">
        <f>VLOOKUP(Y2034,【参考】数式用!$A$3:$O$58,15,FALSE)</f>
        <v>#N/A</v>
      </c>
    </row>
    <row r="2035" spans="1:29" ht="33.950000000000003" customHeight="1">
      <c r="A2035" s="133"/>
      <c r="B2035" s="486">
        <f t="shared" si="31"/>
        <v>1991</v>
      </c>
      <c r="C2035" s="509"/>
      <c r="D2035" s="510"/>
      <c r="E2035" s="510"/>
      <c r="F2035" s="510"/>
      <c r="G2035" s="510"/>
      <c r="H2035" s="510"/>
      <c r="I2035" s="510"/>
      <c r="J2035" s="510"/>
      <c r="K2035" s="510"/>
      <c r="L2035" s="511"/>
      <c r="M2035" s="512"/>
      <c r="N2035" s="513"/>
      <c r="O2035" s="513"/>
      <c r="P2035" s="513"/>
      <c r="Q2035" s="514"/>
      <c r="R2035" s="515"/>
      <c r="S2035" s="515"/>
      <c r="T2035" s="515"/>
      <c r="U2035" s="515"/>
      <c r="V2035" s="515"/>
      <c r="W2035" s="418"/>
      <c r="X2035" s="419"/>
      <c r="Y2035" s="421"/>
      <c r="Z2035" s="158" t="str">
        <f>IFERROR(VLOOKUP(Y2035,【参考】数式用!$A$3:$B$58, 2, FALSE), "")</f>
        <v/>
      </c>
      <c r="AA2035" s="159"/>
      <c r="AC2035" s="129" t="e">
        <f>VLOOKUP(Y2035,【参考】数式用!$A$3:$O$58,15,FALSE)</f>
        <v>#N/A</v>
      </c>
    </row>
    <row r="2036" spans="1:29" ht="33.950000000000003" customHeight="1">
      <c r="A2036" s="133"/>
      <c r="B2036" s="486">
        <f t="shared" si="31"/>
        <v>1992</v>
      </c>
      <c r="C2036" s="509"/>
      <c r="D2036" s="510"/>
      <c r="E2036" s="510"/>
      <c r="F2036" s="510"/>
      <c r="G2036" s="510"/>
      <c r="H2036" s="510"/>
      <c r="I2036" s="510"/>
      <c r="J2036" s="510"/>
      <c r="K2036" s="510"/>
      <c r="L2036" s="511"/>
      <c r="M2036" s="512"/>
      <c r="N2036" s="513"/>
      <c r="O2036" s="513"/>
      <c r="P2036" s="513"/>
      <c r="Q2036" s="514"/>
      <c r="R2036" s="515"/>
      <c r="S2036" s="515"/>
      <c r="T2036" s="515"/>
      <c r="U2036" s="515"/>
      <c r="V2036" s="515"/>
      <c r="W2036" s="418"/>
      <c r="X2036" s="419"/>
      <c r="Y2036" s="421"/>
      <c r="Z2036" s="158" t="str">
        <f>IFERROR(VLOOKUP(Y2036,【参考】数式用!$A$3:$B$58, 2, FALSE), "")</f>
        <v/>
      </c>
      <c r="AA2036" s="159"/>
      <c r="AC2036" s="129" t="e">
        <f>VLOOKUP(Y2036,【参考】数式用!$A$3:$O$58,15,FALSE)</f>
        <v>#N/A</v>
      </c>
    </row>
    <row r="2037" spans="1:29" ht="33.950000000000003" customHeight="1">
      <c r="A2037" s="133"/>
      <c r="B2037" s="486">
        <f t="shared" si="31"/>
        <v>1993</v>
      </c>
      <c r="C2037" s="509"/>
      <c r="D2037" s="510"/>
      <c r="E2037" s="510"/>
      <c r="F2037" s="510"/>
      <c r="G2037" s="510"/>
      <c r="H2037" s="510"/>
      <c r="I2037" s="510"/>
      <c r="J2037" s="510"/>
      <c r="K2037" s="510"/>
      <c r="L2037" s="511"/>
      <c r="M2037" s="512"/>
      <c r="N2037" s="513"/>
      <c r="O2037" s="513"/>
      <c r="P2037" s="513"/>
      <c r="Q2037" s="514"/>
      <c r="R2037" s="515"/>
      <c r="S2037" s="515"/>
      <c r="T2037" s="515"/>
      <c r="U2037" s="515"/>
      <c r="V2037" s="515"/>
      <c r="W2037" s="418"/>
      <c r="X2037" s="419"/>
      <c r="Y2037" s="421"/>
      <c r="Z2037" s="158" t="str">
        <f>IFERROR(VLOOKUP(Y2037,【参考】数式用!$A$3:$B$58, 2, FALSE), "")</f>
        <v/>
      </c>
      <c r="AA2037" s="159"/>
      <c r="AC2037" s="129" t="e">
        <f>VLOOKUP(Y2037,【参考】数式用!$A$3:$O$58,15,FALSE)</f>
        <v>#N/A</v>
      </c>
    </row>
    <row r="2038" spans="1:29" ht="33.950000000000003" customHeight="1">
      <c r="A2038" s="133"/>
      <c r="B2038" s="486">
        <f t="shared" si="31"/>
        <v>1994</v>
      </c>
      <c r="C2038" s="509"/>
      <c r="D2038" s="510"/>
      <c r="E2038" s="510"/>
      <c r="F2038" s="510"/>
      <c r="G2038" s="510"/>
      <c r="H2038" s="510"/>
      <c r="I2038" s="510"/>
      <c r="J2038" s="510"/>
      <c r="K2038" s="510"/>
      <c r="L2038" s="511"/>
      <c r="M2038" s="512"/>
      <c r="N2038" s="513"/>
      <c r="O2038" s="513"/>
      <c r="P2038" s="513"/>
      <c r="Q2038" s="514"/>
      <c r="R2038" s="515"/>
      <c r="S2038" s="515"/>
      <c r="T2038" s="515"/>
      <c r="U2038" s="515"/>
      <c r="V2038" s="515"/>
      <c r="W2038" s="418"/>
      <c r="X2038" s="419"/>
      <c r="Y2038" s="421"/>
      <c r="Z2038" s="158" t="str">
        <f>IFERROR(VLOOKUP(Y2038,【参考】数式用!$A$3:$B$58, 2, FALSE), "")</f>
        <v/>
      </c>
      <c r="AA2038" s="159"/>
      <c r="AC2038" s="129" t="e">
        <f>VLOOKUP(Y2038,【参考】数式用!$A$3:$O$58,15,FALSE)</f>
        <v>#N/A</v>
      </c>
    </row>
    <row r="2039" spans="1:29" ht="33.950000000000003" customHeight="1">
      <c r="A2039" s="133"/>
      <c r="B2039" s="486">
        <f t="shared" si="31"/>
        <v>1995</v>
      </c>
      <c r="C2039" s="509"/>
      <c r="D2039" s="510"/>
      <c r="E2039" s="510"/>
      <c r="F2039" s="510"/>
      <c r="G2039" s="510"/>
      <c r="H2039" s="510"/>
      <c r="I2039" s="510"/>
      <c r="J2039" s="510"/>
      <c r="K2039" s="510"/>
      <c r="L2039" s="511"/>
      <c r="M2039" s="512"/>
      <c r="N2039" s="513"/>
      <c r="O2039" s="513"/>
      <c r="P2039" s="513"/>
      <c r="Q2039" s="514"/>
      <c r="R2039" s="515"/>
      <c r="S2039" s="515"/>
      <c r="T2039" s="515"/>
      <c r="U2039" s="515"/>
      <c r="V2039" s="515"/>
      <c r="W2039" s="418"/>
      <c r="X2039" s="419"/>
      <c r="Y2039" s="421"/>
      <c r="Z2039" s="158" t="str">
        <f>IFERROR(VLOOKUP(Y2039,【参考】数式用!$A$3:$B$58, 2, FALSE), "")</f>
        <v/>
      </c>
      <c r="AA2039" s="159"/>
      <c r="AC2039" s="129" t="e">
        <f>VLOOKUP(Y2039,【参考】数式用!$A$3:$O$58,15,FALSE)</f>
        <v>#N/A</v>
      </c>
    </row>
    <row r="2040" spans="1:29" ht="33.950000000000003" customHeight="1">
      <c r="A2040" s="133"/>
      <c r="B2040" s="486">
        <f t="shared" si="31"/>
        <v>1996</v>
      </c>
      <c r="C2040" s="509"/>
      <c r="D2040" s="510"/>
      <c r="E2040" s="510"/>
      <c r="F2040" s="510"/>
      <c r="G2040" s="510"/>
      <c r="H2040" s="510"/>
      <c r="I2040" s="510"/>
      <c r="J2040" s="510"/>
      <c r="K2040" s="510"/>
      <c r="L2040" s="511"/>
      <c r="M2040" s="512"/>
      <c r="N2040" s="513"/>
      <c r="O2040" s="513"/>
      <c r="P2040" s="513"/>
      <c r="Q2040" s="514"/>
      <c r="R2040" s="515"/>
      <c r="S2040" s="515"/>
      <c r="T2040" s="515"/>
      <c r="U2040" s="515"/>
      <c r="V2040" s="515"/>
      <c r="W2040" s="418"/>
      <c r="X2040" s="419"/>
      <c r="Y2040" s="421"/>
      <c r="Z2040" s="158" t="str">
        <f>IFERROR(VLOOKUP(Y2040,【参考】数式用!$A$3:$B$58, 2, FALSE), "")</f>
        <v/>
      </c>
      <c r="AA2040" s="159"/>
      <c r="AC2040" s="129" t="e">
        <f>VLOOKUP(Y2040,【参考】数式用!$A$3:$O$58,15,FALSE)</f>
        <v>#N/A</v>
      </c>
    </row>
    <row r="2041" spans="1:29" ht="33.950000000000003" customHeight="1">
      <c r="A2041" s="133"/>
      <c r="B2041" s="486">
        <f t="shared" si="31"/>
        <v>1997</v>
      </c>
      <c r="C2041" s="509"/>
      <c r="D2041" s="510"/>
      <c r="E2041" s="510"/>
      <c r="F2041" s="510"/>
      <c r="G2041" s="510"/>
      <c r="H2041" s="510"/>
      <c r="I2041" s="510"/>
      <c r="J2041" s="510"/>
      <c r="K2041" s="510"/>
      <c r="L2041" s="511"/>
      <c r="M2041" s="512"/>
      <c r="N2041" s="513"/>
      <c r="O2041" s="513"/>
      <c r="P2041" s="513"/>
      <c r="Q2041" s="514"/>
      <c r="R2041" s="515"/>
      <c r="S2041" s="515"/>
      <c r="T2041" s="515"/>
      <c r="U2041" s="515"/>
      <c r="V2041" s="515"/>
      <c r="W2041" s="418"/>
      <c r="X2041" s="419"/>
      <c r="Y2041" s="421"/>
      <c r="Z2041" s="158" t="str">
        <f>IFERROR(VLOOKUP(Y2041,【参考】数式用!$A$3:$B$58, 2, FALSE), "")</f>
        <v/>
      </c>
      <c r="AA2041" s="159"/>
      <c r="AC2041" s="129" t="e">
        <f>VLOOKUP(Y2041,【参考】数式用!$A$3:$O$58,15,FALSE)</f>
        <v>#N/A</v>
      </c>
    </row>
    <row r="2042" spans="1:29" ht="33.950000000000003" customHeight="1">
      <c r="A2042" s="133"/>
      <c r="B2042" s="486">
        <f t="shared" si="31"/>
        <v>1998</v>
      </c>
      <c r="C2042" s="509"/>
      <c r="D2042" s="510"/>
      <c r="E2042" s="510"/>
      <c r="F2042" s="510"/>
      <c r="G2042" s="510"/>
      <c r="H2042" s="510"/>
      <c r="I2042" s="510"/>
      <c r="J2042" s="510"/>
      <c r="K2042" s="510"/>
      <c r="L2042" s="511"/>
      <c r="M2042" s="512"/>
      <c r="N2042" s="513"/>
      <c r="O2042" s="513"/>
      <c r="P2042" s="513"/>
      <c r="Q2042" s="514"/>
      <c r="R2042" s="515"/>
      <c r="S2042" s="515"/>
      <c r="T2042" s="515"/>
      <c r="U2042" s="515"/>
      <c r="V2042" s="515"/>
      <c r="W2042" s="418"/>
      <c r="X2042" s="419"/>
      <c r="Y2042" s="421"/>
      <c r="Z2042" s="158" t="str">
        <f>IFERROR(VLOOKUP(Y2042,【参考】数式用!$A$3:$B$58, 2, FALSE), "")</f>
        <v/>
      </c>
      <c r="AA2042" s="159"/>
      <c r="AC2042" s="129" t="e">
        <f>VLOOKUP(Y2042,【参考】数式用!$A$3:$O$58,15,FALSE)</f>
        <v>#N/A</v>
      </c>
    </row>
    <row r="2043" spans="1:29" ht="33.950000000000003" customHeight="1">
      <c r="A2043" s="133"/>
      <c r="B2043" s="486">
        <f t="shared" si="31"/>
        <v>1999</v>
      </c>
      <c r="C2043" s="509"/>
      <c r="D2043" s="510"/>
      <c r="E2043" s="510"/>
      <c r="F2043" s="510"/>
      <c r="G2043" s="510"/>
      <c r="H2043" s="510"/>
      <c r="I2043" s="510"/>
      <c r="J2043" s="510"/>
      <c r="K2043" s="510"/>
      <c r="L2043" s="511"/>
      <c r="M2043" s="512"/>
      <c r="N2043" s="513"/>
      <c r="O2043" s="513"/>
      <c r="P2043" s="513"/>
      <c r="Q2043" s="514"/>
      <c r="R2043" s="515"/>
      <c r="S2043" s="515"/>
      <c r="T2043" s="515"/>
      <c r="U2043" s="515"/>
      <c r="V2043" s="515"/>
      <c r="W2043" s="418"/>
      <c r="X2043" s="419"/>
      <c r="Y2043" s="421"/>
      <c r="Z2043" s="158" t="str">
        <f>IFERROR(VLOOKUP(Y2043,【参考】数式用!$A$3:$B$58, 2, FALSE), "")</f>
        <v/>
      </c>
      <c r="AA2043" s="159"/>
      <c r="AC2043" s="129" t="e">
        <f>VLOOKUP(Y2043,【参考】数式用!$A$3:$O$58,15,FALSE)</f>
        <v>#N/A</v>
      </c>
    </row>
    <row r="2044" spans="1:29" ht="33.950000000000003" customHeight="1">
      <c r="A2044" s="133"/>
      <c r="B2044" s="486">
        <f t="shared" si="31"/>
        <v>2000</v>
      </c>
      <c r="C2044" s="509"/>
      <c r="D2044" s="510"/>
      <c r="E2044" s="510"/>
      <c r="F2044" s="510"/>
      <c r="G2044" s="510"/>
      <c r="H2044" s="510"/>
      <c r="I2044" s="510"/>
      <c r="J2044" s="510"/>
      <c r="K2044" s="510"/>
      <c r="L2044" s="511"/>
      <c r="M2044" s="512"/>
      <c r="N2044" s="513"/>
      <c r="O2044" s="513"/>
      <c r="P2044" s="513"/>
      <c r="Q2044" s="514"/>
      <c r="R2044" s="515"/>
      <c r="S2044" s="515"/>
      <c r="T2044" s="515"/>
      <c r="U2044" s="515"/>
      <c r="V2044" s="515"/>
      <c r="W2044" s="418"/>
      <c r="X2044" s="419"/>
      <c r="Y2044" s="421"/>
      <c r="Z2044" s="158" t="str">
        <f>IFERROR(VLOOKUP(Y2044,【参考】数式用!$A$3:$B$58, 2, FALSE), "")</f>
        <v/>
      </c>
      <c r="AA2044" s="159"/>
      <c r="AC2044" s="129" t="e">
        <f>VLOOKUP(Y2044,【参考】数式用!$A$3:$O$58,15,FALSE)</f>
        <v>#N/A</v>
      </c>
    </row>
  </sheetData>
  <sheetProtection algorithmName="SHA-512" hashValue="nFx21+nD1dyCXURWfPu+u6x80edpOI0JZGuCCgtcZMruR6RTey3O/y7/FveUnBIKh01pa4d2uHDe3U+5FTmDTQ==" saltValue="Y5LMdAjSf3f8y5fNaeSlvQ==" spinCount="100000" sheet="1" formatCells="0" insertRows="0" deleteRows="0" sort="0" autoFilter="0"/>
  <mergeCells count="6045">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C128:L128"/>
    <mergeCell ref="C129:L129"/>
    <mergeCell ref="M141:Q141"/>
    <mergeCell ref="M131:Q131"/>
    <mergeCell ref="M132:Q132"/>
    <mergeCell ref="M133:Q133"/>
    <mergeCell ref="M124:Q124"/>
    <mergeCell ref="M125:Q125"/>
    <mergeCell ref="M126:Q126"/>
    <mergeCell ref="M127:Q127"/>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M106:Q106"/>
    <mergeCell ref="M97:Q97"/>
    <mergeCell ref="C109:L109"/>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4" zoomScaleNormal="120" zoomScaleSheetLayoutView="100" workbookViewId="0">
      <selection activeCell="W19" sqref="W19:AB19"/>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customWidth="1"/>
    <col min="40" max="40" width="8.875" style="128" customWidth="1"/>
    <col min="41"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11" t="s">
        <v>48</v>
      </c>
      <c r="AA1" s="711"/>
      <c r="AB1" s="711"/>
      <c r="AC1" s="711"/>
      <c r="AD1" s="711" t="str">
        <f>IF(基本情報入力シート!G18="","",基本情報入力シート!G18)</f>
        <v/>
      </c>
      <c r="AE1" s="711"/>
      <c r="AF1" s="711"/>
      <c r="AG1" s="711"/>
      <c r="AH1" s="711"/>
      <c r="AI1" s="711"/>
      <c r="AJ1" s="711"/>
      <c r="AK1" s="711"/>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76" t="s">
        <v>49</v>
      </c>
      <c r="C3" s="676"/>
      <c r="D3" s="676"/>
      <c r="E3" s="676"/>
      <c r="F3" s="676"/>
      <c r="G3" s="676"/>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676"/>
      <c r="AK3" s="676"/>
      <c r="AL3" s="676"/>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5"/>
    </row>
    <row r="7" spans="1:50" s="166" customFormat="1" ht="22.5" customHeight="1">
      <c r="A7" s="165"/>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5"/>
    </row>
    <row r="8" spans="1:50" s="166" customFormat="1" ht="12.75" customHeight="1">
      <c r="A8" s="165"/>
      <c r="B8" s="715" t="s">
        <v>51</v>
      </c>
      <c r="C8" s="716"/>
      <c r="D8" s="716"/>
      <c r="E8" s="716"/>
      <c r="F8" s="716"/>
      <c r="G8" s="716"/>
      <c r="H8" s="167" t="s">
        <v>16</v>
      </c>
      <c r="I8" s="723" t="str">
        <f>IF(基本情報入力シート!AC24="－","",基本情報入力シート!AC24)</f>
        <v/>
      </c>
      <c r="J8" s="723"/>
      <c r="K8" s="723"/>
      <c r="L8" s="723"/>
      <c r="M8" s="723"/>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5"/>
    </row>
    <row r="10" spans="1:50" s="166" customFormat="1" ht="12" customHeight="1">
      <c r="A10" s="165"/>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5"/>
    </row>
    <row r="11" spans="1:50" s="166" customFormat="1" ht="15" customHeight="1">
      <c r="A11" s="165"/>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5"/>
      <c r="AT11" s="171"/>
      <c r="AU11" s="171"/>
      <c r="AV11" s="171"/>
      <c r="AW11" s="171"/>
      <c r="AX11" s="171"/>
    </row>
    <row r="12" spans="1:50" s="166" customFormat="1" ht="22.5" customHeight="1">
      <c r="A12" s="165"/>
      <c r="B12" s="717" t="s">
        <v>52</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5"/>
      <c r="AT12" s="171"/>
      <c r="AU12" s="171"/>
      <c r="AV12" s="171"/>
      <c r="AW12" s="171"/>
      <c r="AX12" s="171"/>
    </row>
    <row r="13" spans="1:50" s="166" customFormat="1" ht="17.25" customHeight="1">
      <c r="A13" s="165"/>
      <c r="B13" s="738" t="s">
        <v>24</v>
      </c>
      <c r="C13" s="738"/>
      <c r="D13" s="738"/>
      <c r="E13" s="738"/>
      <c r="F13" s="738"/>
      <c r="G13" s="738"/>
      <c r="H13" s="724" t="s">
        <v>25</v>
      </c>
      <c r="I13" s="724"/>
      <c r="J13" s="724"/>
      <c r="K13" s="721"/>
      <c r="L13" s="675" t="str">
        <f>IF(基本情報入力シート!M31="","",基本情報入力シート!M31)</f>
        <v/>
      </c>
      <c r="M13" s="675"/>
      <c r="N13" s="675"/>
      <c r="O13" s="675"/>
      <c r="P13" s="675"/>
      <c r="Q13" s="675"/>
      <c r="R13" s="675"/>
      <c r="S13" s="675"/>
      <c r="T13" s="675"/>
      <c r="U13" s="675"/>
      <c r="V13" s="738" t="s">
        <v>26</v>
      </c>
      <c r="W13" s="738"/>
      <c r="X13" s="738"/>
      <c r="Y13" s="738"/>
      <c r="Z13" s="675" t="str">
        <f>IF(基本情報入力シート!M32="","",基本情報入力シート!M32)</f>
        <v/>
      </c>
      <c r="AA13" s="675"/>
      <c r="AB13" s="675"/>
      <c r="AC13" s="675"/>
      <c r="AD13" s="675"/>
      <c r="AE13" s="675"/>
      <c r="AF13" s="675"/>
      <c r="AG13" s="675"/>
      <c r="AH13" s="675"/>
      <c r="AI13" s="675"/>
      <c r="AJ13" s="675"/>
      <c r="AK13" s="675"/>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77" t="s">
        <v>55</v>
      </c>
      <c r="C17" s="678"/>
      <c r="D17" s="678"/>
      <c r="E17" s="678"/>
      <c r="F17" s="678"/>
      <c r="G17" s="678"/>
      <c r="H17" s="678"/>
      <c r="I17" s="678"/>
      <c r="J17" s="678"/>
      <c r="K17" s="678"/>
      <c r="L17" s="678"/>
      <c r="M17" s="678"/>
      <c r="N17" s="678"/>
      <c r="O17" s="678"/>
      <c r="P17" s="678"/>
      <c r="Q17" s="678"/>
      <c r="R17" s="678"/>
      <c r="S17" s="678"/>
      <c r="T17" s="678"/>
      <c r="U17" s="678"/>
      <c r="V17" s="678"/>
      <c r="W17" s="678"/>
      <c r="X17" s="678"/>
      <c r="Y17" s="678"/>
      <c r="Z17" s="678"/>
      <c r="AA17" s="678"/>
      <c r="AB17" s="678"/>
      <c r="AC17" s="679"/>
      <c r="AD17" s="165"/>
      <c r="AE17" s="165"/>
      <c r="AF17" s="165"/>
      <c r="AG17" s="165"/>
      <c r="AH17" s="185"/>
      <c r="AI17" s="165"/>
      <c r="AJ17" s="165"/>
      <c r="AK17" s="165"/>
      <c r="AL17" s="165"/>
    </row>
    <row r="18" spans="1:57" ht="21.75" customHeight="1" thickBot="1">
      <c r="A18" s="161"/>
      <c r="B18" s="186" t="s">
        <v>56</v>
      </c>
      <c r="C18" s="739" t="s">
        <v>57</v>
      </c>
      <c r="D18" s="739"/>
      <c r="E18" s="739"/>
      <c r="F18" s="739"/>
      <c r="G18" s="739"/>
      <c r="H18" s="739"/>
      <c r="I18" s="739"/>
      <c r="J18" s="739"/>
      <c r="K18" s="739"/>
      <c r="L18" s="739"/>
      <c r="M18" s="739"/>
      <c r="N18" s="739"/>
      <c r="O18" s="739"/>
      <c r="P18" s="739"/>
      <c r="Q18" s="739"/>
      <c r="R18" s="739"/>
      <c r="S18" s="739"/>
      <c r="T18" s="739"/>
      <c r="U18" s="739"/>
      <c r="V18" s="740"/>
      <c r="W18" s="703">
        <f>'別紙様式3-2（処遇改善加算　個票）'!N5</f>
        <v>0</v>
      </c>
      <c r="X18" s="704"/>
      <c r="Y18" s="704"/>
      <c r="Z18" s="704"/>
      <c r="AA18" s="704"/>
      <c r="AB18" s="705"/>
      <c r="AC18" s="187" t="s">
        <v>58</v>
      </c>
      <c r="AD18" s="162" t="s">
        <v>59</v>
      </c>
      <c r="AE18" s="690" t="str">
        <f>IF(H7="", "", IFERROR(IF(W19&gt;=W18,"○","×"),""))</f>
        <v/>
      </c>
      <c r="AF18" s="161"/>
      <c r="AG18" s="161"/>
      <c r="AH18" s="161"/>
      <c r="AI18" s="161"/>
      <c r="AJ18" s="161"/>
      <c r="AK18" s="161"/>
      <c r="AL18" s="161"/>
      <c r="AM18" s="161"/>
      <c r="AN18" s="161"/>
      <c r="AO18" s="161"/>
      <c r="AP18" s="161"/>
      <c r="AQ18" s="742" t="s">
        <v>2175</v>
      </c>
      <c r="AR18" s="743"/>
      <c r="AS18" s="743"/>
      <c r="AT18" s="743"/>
      <c r="AU18" s="743"/>
      <c r="AV18" s="743"/>
      <c r="AW18" s="743"/>
      <c r="AX18" s="743"/>
      <c r="AY18" s="743"/>
      <c r="AZ18" s="743"/>
      <c r="BA18" s="743"/>
      <c r="BB18" s="743"/>
      <c r="BC18" s="743"/>
      <c r="BD18" s="743"/>
      <c r="BE18" s="744"/>
    </row>
    <row r="19" spans="1:57" ht="33.6" customHeight="1" thickBot="1">
      <c r="A19" s="161"/>
      <c r="B19" s="186" t="s">
        <v>60</v>
      </c>
      <c r="C19" s="741" t="s">
        <v>61</v>
      </c>
      <c r="D19" s="741"/>
      <c r="E19" s="741"/>
      <c r="F19" s="741"/>
      <c r="G19" s="741"/>
      <c r="H19" s="741"/>
      <c r="I19" s="741"/>
      <c r="J19" s="741"/>
      <c r="K19" s="741"/>
      <c r="L19" s="741"/>
      <c r="M19" s="741"/>
      <c r="N19" s="741"/>
      <c r="O19" s="741"/>
      <c r="P19" s="741"/>
      <c r="Q19" s="741"/>
      <c r="R19" s="741"/>
      <c r="S19" s="741"/>
      <c r="T19" s="741"/>
      <c r="U19" s="741"/>
      <c r="V19" s="741"/>
      <c r="W19" s="759"/>
      <c r="X19" s="760"/>
      <c r="Y19" s="760"/>
      <c r="Z19" s="760"/>
      <c r="AA19" s="760"/>
      <c r="AB19" s="761"/>
      <c r="AC19" s="188" t="s">
        <v>58</v>
      </c>
      <c r="AD19" s="162" t="s">
        <v>59</v>
      </c>
      <c r="AE19" s="692"/>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33" t="s">
        <v>64</v>
      </c>
      <c r="D21" s="633"/>
      <c r="E21" s="633"/>
      <c r="F21" s="633"/>
      <c r="G21" s="633"/>
      <c r="H21" s="633"/>
      <c r="I21" s="633"/>
      <c r="J21" s="633"/>
      <c r="K21" s="633"/>
      <c r="L21" s="633"/>
      <c r="M21" s="633"/>
      <c r="N21" s="633"/>
      <c r="O21" s="633"/>
      <c r="P21" s="633"/>
      <c r="Q21" s="633"/>
      <c r="R21" s="633"/>
      <c r="S21" s="633"/>
      <c r="T21" s="633"/>
      <c r="U21" s="633"/>
      <c r="V21" s="633"/>
      <c r="W21" s="633"/>
      <c r="X21" s="633"/>
      <c r="Y21" s="633"/>
      <c r="Z21" s="633"/>
      <c r="AA21" s="633"/>
      <c r="AB21" s="633"/>
      <c r="AC21" s="633"/>
      <c r="AD21" s="633"/>
      <c r="AE21" s="633"/>
      <c r="AF21" s="633"/>
      <c r="AG21" s="633"/>
      <c r="AH21" s="633"/>
      <c r="AI21" s="633"/>
      <c r="AJ21" s="633"/>
      <c r="AK21" s="633"/>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06" t="s">
        <v>66</v>
      </c>
      <c r="D24" s="706"/>
      <c r="E24" s="706"/>
      <c r="F24" s="706"/>
      <c r="G24" s="706"/>
      <c r="H24" s="706"/>
      <c r="I24" s="706"/>
      <c r="J24" s="706"/>
      <c r="K24" s="706"/>
      <c r="L24" s="706"/>
      <c r="M24" s="706"/>
      <c r="N24" s="706"/>
      <c r="O24" s="706"/>
      <c r="P24" s="707"/>
      <c r="Q24" s="687">
        <f>Q25-Q26-Q27</f>
        <v>0</v>
      </c>
      <c r="R24" s="688"/>
      <c r="S24" s="688"/>
      <c r="T24" s="688"/>
      <c r="U24" s="688"/>
      <c r="V24" s="689"/>
      <c r="W24" s="205" t="s">
        <v>58</v>
      </c>
      <c r="X24" s="206" t="s">
        <v>59</v>
      </c>
      <c r="Y24" s="690" t="str">
        <f>IF(H7="", "", IF(Q28="","",IF(Q24="","",IF(Q24&gt;=Q28,"○","×"))))</f>
        <v/>
      </c>
      <c r="Z24" s="207"/>
      <c r="AA24" s="201"/>
      <c r="AB24" s="201"/>
      <c r="AC24" s="201"/>
      <c r="AD24" s="203"/>
      <c r="AE24" s="203"/>
      <c r="AF24" s="203"/>
      <c r="AG24" s="203"/>
      <c r="AH24" s="203"/>
      <c r="AI24" s="203"/>
      <c r="AJ24" s="203"/>
      <c r="AK24" s="203"/>
      <c r="AL24" s="161"/>
      <c r="AM24" s="161"/>
      <c r="AN24" s="161"/>
      <c r="AO24" s="161"/>
      <c r="AP24" s="161"/>
      <c r="AQ24" s="694" t="s">
        <v>2176</v>
      </c>
      <c r="AR24" s="695"/>
      <c r="AS24" s="695"/>
      <c r="AT24" s="695"/>
      <c r="AU24" s="695"/>
      <c r="AV24" s="695"/>
      <c r="AW24" s="695"/>
      <c r="AX24" s="695"/>
      <c r="AY24" s="695"/>
      <c r="AZ24" s="695"/>
      <c r="BA24" s="695"/>
      <c r="BB24" s="695"/>
      <c r="BC24" s="695"/>
      <c r="BD24" s="695"/>
      <c r="BE24" s="696"/>
    </row>
    <row r="25" spans="1:57" ht="18.75" customHeight="1" thickBot="1">
      <c r="A25" s="161"/>
      <c r="B25" s="693"/>
      <c r="C25" s="680" t="s">
        <v>67</v>
      </c>
      <c r="D25" s="680"/>
      <c r="E25" s="680"/>
      <c r="F25" s="680"/>
      <c r="G25" s="680"/>
      <c r="H25" s="680"/>
      <c r="I25" s="680"/>
      <c r="J25" s="680"/>
      <c r="K25" s="680"/>
      <c r="L25" s="680"/>
      <c r="M25" s="680"/>
      <c r="N25" s="680"/>
      <c r="O25" s="680"/>
      <c r="P25" s="681"/>
      <c r="Q25" s="684"/>
      <c r="R25" s="685"/>
      <c r="S25" s="685"/>
      <c r="T25" s="685"/>
      <c r="U25" s="685"/>
      <c r="V25" s="686"/>
      <c r="W25" s="205" t="s">
        <v>58</v>
      </c>
      <c r="X25" s="206"/>
      <c r="Y25" s="691"/>
      <c r="Z25" s="207"/>
      <c r="AA25" s="201"/>
      <c r="AB25" s="201"/>
      <c r="AC25" s="201"/>
      <c r="AD25" s="203"/>
      <c r="AE25" s="201"/>
      <c r="AF25" s="201"/>
      <c r="AG25" s="201"/>
      <c r="AH25" s="201"/>
      <c r="AI25" s="201"/>
      <c r="AJ25" s="201"/>
      <c r="AK25" s="203"/>
      <c r="AL25" s="161"/>
      <c r="AM25" s="161"/>
      <c r="AN25" s="161"/>
      <c r="AO25" s="161"/>
      <c r="AP25" s="161"/>
      <c r="AQ25" s="697"/>
      <c r="AR25" s="698"/>
      <c r="AS25" s="698"/>
      <c r="AT25" s="698"/>
      <c r="AU25" s="698"/>
      <c r="AV25" s="698"/>
      <c r="AW25" s="698"/>
      <c r="AX25" s="698"/>
      <c r="AY25" s="698"/>
      <c r="AZ25" s="698"/>
      <c r="BA25" s="698"/>
      <c r="BB25" s="698"/>
      <c r="BC25" s="698"/>
      <c r="BD25" s="698"/>
      <c r="BE25" s="699"/>
    </row>
    <row r="26" spans="1:57" ht="18.600000000000001" customHeight="1" thickBot="1">
      <c r="A26" s="161"/>
      <c r="B26" s="693"/>
      <c r="C26" s="682" t="s">
        <v>68</v>
      </c>
      <c r="D26" s="682"/>
      <c r="E26" s="682"/>
      <c r="F26" s="682"/>
      <c r="G26" s="682"/>
      <c r="H26" s="682"/>
      <c r="I26" s="682"/>
      <c r="J26" s="682"/>
      <c r="K26" s="682"/>
      <c r="L26" s="682"/>
      <c r="M26" s="682"/>
      <c r="N26" s="682"/>
      <c r="O26" s="682"/>
      <c r="P26" s="683"/>
      <c r="Q26" s="687">
        <f>W19</f>
        <v>0</v>
      </c>
      <c r="R26" s="688"/>
      <c r="S26" s="688"/>
      <c r="T26" s="688"/>
      <c r="U26" s="688"/>
      <c r="V26" s="689"/>
      <c r="W26" s="205" t="s">
        <v>58</v>
      </c>
      <c r="X26" s="206"/>
      <c r="Y26" s="691"/>
      <c r="Z26" s="207"/>
      <c r="AA26" s="201"/>
      <c r="AB26" s="201"/>
      <c r="AC26" s="201"/>
      <c r="AD26" s="203"/>
      <c r="AE26" s="201"/>
      <c r="AF26" s="201"/>
      <c r="AG26" s="201"/>
      <c r="AH26" s="201"/>
      <c r="AI26" s="201"/>
      <c r="AJ26" s="201"/>
      <c r="AK26" s="203"/>
      <c r="AL26" s="161"/>
      <c r="AM26" s="161"/>
      <c r="AN26" s="161"/>
      <c r="AO26" s="161"/>
      <c r="AP26" s="161"/>
      <c r="AQ26" s="697"/>
      <c r="AR26" s="698"/>
      <c r="AS26" s="698"/>
      <c r="AT26" s="698"/>
      <c r="AU26" s="698"/>
      <c r="AV26" s="698"/>
      <c r="AW26" s="698"/>
      <c r="AX26" s="698"/>
      <c r="AY26" s="698"/>
      <c r="AZ26" s="698"/>
      <c r="BA26" s="698"/>
      <c r="BB26" s="698"/>
      <c r="BC26" s="698"/>
      <c r="BD26" s="698"/>
      <c r="BE26" s="699"/>
    </row>
    <row r="27" spans="1:57" ht="27.75" customHeight="1" thickBot="1">
      <c r="A27" s="161"/>
      <c r="B27" s="208"/>
      <c r="C27" s="682" t="s">
        <v>69</v>
      </c>
      <c r="D27" s="682"/>
      <c r="E27" s="682"/>
      <c r="F27" s="682"/>
      <c r="G27" s="682"/>
      <c r="H27" s="682"/>
      <c r="I27" s="682"/>
      <c r="J27" s="682"/>
      <c r="K27" s="682"/>
      <c r="L27" s="682"/>
      <c r="M27" s="682"/>
      <c r="N27" s="682"/>
      <c r="O27" s="682"/>
      <c r="P27" s="683"/>
      <c r="Q27" s="708"/>
      <c r="R27" s="709"/>
      <c r="S27" s="709"/>
      <c r="T27" s="709"/>
      <c r="U27" s="709"/>
      <c r="V27" s="710"/>
      <c r="W27" s="205" t="s">
        <v>58</v>
      </c>
      <c r="X27" s="206"/>
      <c r="Y27" s="691"/>
      <c r="Z27" s="207"/>
      <c r="AA27" s="201"/>
      <c r="AB27" s="201"/>
      <c r="AC27" s="201"/>
      <c r="AD27" s="203"/>
      <c r="AE27" s="201"/>
      <c r="AF27" s="201"/>
      <c r="AG27" s="201"/>
      <c r="AH27" s="201"/>
      <c r="AI27" s="201"/>
      <c r="AJ27" s="201"/>
      <c r="AK27" s="203"/>
      <c r="AL27" s="161"/>
      <c r="AM27" s="161"/>
      <c r="AN27" s="161"/>
      <c r="AO27" s="161"/>
      <c r="AP27" s="161"/>
      <c r="AQ27" s="697"/>
      <c r="AR27" s="698"/>
      <c r="AS27" s="698"/>
      <c r="AT27" s="698"/>
      <c r="AU27" s="698"/>
      <c r="AV27" s="698"/>
      <c r="AW27" s="698"/>
      <c r="AX27" s="698"/>
      <c r="AY27" s="698"/>
      <c r="AZ27" s="698"/>
      <c r="BA27" s="698"/>
      <c r="BB27" s="698"/>
      <c r="BC27" s="698"/>
      <c r="BD27" s="698"/>
      <c r="BE27" s="699"/>
    </row>
    <row r="28" spans="1:57" ht="30.75" customHeight="1" thickBot="1">
      <c r="A28" s="161"/>
      <c r="B28" s="204" t="s">
        <v>60</v>
      </c>
      <c r="C28" s="763" t="s">
        <v>70</v>
      </c>
      <c r="D28" s="764"/>
      <c r="E28" s="764"/>
      <c r="F28" s="764"/>
      <c r="G28" s="764"/>
      <c r="H28" s="764"/>
      <c r="I28" s="764"/>
      <c r="J28" s="764"/>
      <c r="K28" s="764"/>
      <c r="L28" s="764"/>
      <c r="M28" s="764"/>
      <c r="N28" s="764"/>
      <c r="O28" s="764"/>
      <c r="P28" s="764"/>
      <c r="Q28" s="687">
        <f>Q29-Q30-Q31-Q32-Q33</f>
        <v>0</v>
      </c>
      <c r="R28" s="688"/>
      <c r="S28" s="688"/>
      <c r="T28" s="688"/>
      <c r="U28" s="688"/>
      <c r="V28" s="689"/>
      <c r="W28" s="209" t="s">
        <v>58</v>
      </c>
      <c r="X28" s="206" t="s">
        <v>59</v>
      </c>
      <c r="Y28" s="692"/>
      <c r="Z28" s="207"/>
      <c r="AA28" s="201"/>
      <c r="AB28" s="201"/>
      <c r="AC28" s="201"/>
      <c r="AD28" s="203"/>
      <c r="AE28" s="201"/>
      <c r="AF28" s="201"/>
      <c r="AG28" s="201"/>
      <c r="AH28" s="201"/>
      <c r="AI28" s="201"/>
      <c r="AJ28" s="201"/>
      <c r="AK28" s="203"/>
      <c r="AL28" s="161"/>
      <c r="AM28" s="161"/>
      <c r="AN28" s="161"/>
      <c r="AO28" s="161"/>
      <c r="AP28" s="161"/>
      <c r="AQ28" s="700"/>
      <c r="AR28" s="701"/>
      <c r="AS28" s="701"/>
      <c r="AT28" s="701"/>
      <c r="AU28" s="701"/>
      <c r="AV28" s="701"/>
      <c r="AW28" s="701"/>
      <c r="AX28" s="701"/>
      <c r="AY28" s="701"/>
      <c r="AZ28" s="701"/>
      <c r="BA28" s="701"/>
      <c r="BB28" s="701"/>
      <c r="BC28" s="701"/>
      <c r="BD28" s="701"/>
      <c r="BE28" s="702"/>
    </row>
    <row r="29" spans="1:57" ht="18.75" customHeight="1" thickBot="1">
      <c r="A29" s="161"/>
      <c r="B29" s="748"/>
      <c r="C29" s="681" t="s">
        <v>71</v>
      </c>
      <c r="D29" s="776"/>
      <c r="E29" s="776"/>
      <c r="F29" s="776"/>
      <c r="G29" s="776"/>
      <c r="H29" s="776"/>
      <c r="I29" s="776"/>
      <c r="J29" s="776"/>
      <c r="K29" s="776"/>
      <c r="L29" s="776"/>
      <c r="M29" s="776"/>
      <c r="N29" s="776"/>
      <c r="O29" s="776"/>
      <c r="P29" s="777"/>
      <c r="Q29" s="753"/>
      <c r="R29" s="754"/>
      <c r="S29" s="754"/>
      <c r="T29" s="754"/>
      <c r="U29" s="754"/>
      <c r="V29" s="755"/>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48"/>
      <c r="C30" s="681" t="s">
        <v>72</v>
      </c>
      <c r="D30" s="776"/>
      <c r="E30" s="776"/>
      <c r="F30" s="776"/>
      <c r="G30" s="776"/>
      <c r="H30" s="776"/>
      <c r="I30" s="776"/>
      <c r="J30" s="776"/>
      <c r="K30" s="776"/>
      <c r="L30" s="776"/>
      <c r="M30" s="776"/>
      <c r="N30" s="776"/>
      <c r="O30" s="776"/>
      <c r="P30" s="777"/>
      <c r="Q30" s="753"/>
      <c r="R30" s="754"/>
      <c r="S30" s="754"/>
      <c r="T30" s="754"/>
      <c r="U30" s="754"/>
      <c r="V30" s="755"/>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48"/>
      <c r="C31" s="778" t="s">
        <v>73</v>
      </c>
      <c r="D31" s="779"/>
      <c r="E31" s="779"/>
      <c r="F31" s="779"/>
      <c r="G31" s="779"/>
      <c r="H31" s="779"/>
      <c r="I31" s="779"/>
      <c r="J31" s="779"/>
      <c r="K31" s="779"/>
      <c r="L31" s="779"/>
      <c r="M31" s="779"/>
      <c r="N31" s="779"/>
      <c r="O31" s="779"/>
      <c r="P31" s="780"/>
      <c r="Q31" s="750"/>
      <c r="R31" s="751"/>
      <c r="S31" s="751"/>
      <c r="T31" s="751"/>
      <c r="U31" s="751"/>
      <c r="V31" s="752"/>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48"/>
      <c r="C32" s="624" t="s">
        <v>74</v>
      </c>
      <c r="D32" s="625"/>
      <c r="E32" s="625"/>
      <c r="F32" s="625"/>
      <c r="G32" s="625"/>
      <c r="H32" s="625"/>
      <c r="I32" s="625"/>
      <c r="J32" s="625"/>
      <c r="K32" s="625"/>
      <c r="L32" s="625"/>
      <c r="M32" s="625"/>
      <c r="N32" s="625"/>
      <c r="O32" s="625"/>
      <c r="P32" s="626"/>
      <c r="Q32" s="708"/>
      <c r="R32" s="709"/>
      <c r="S32" s="709"/>
      <c r="T32" s="709"/>
      <c r="U32" s="709"/>
      <c r="V32" s="710"/>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49"/>
      <c r="C33" s="624" t="s">
        <v>75</v>
      </c>
      <c r="D33" s="625"/>
      <c r="E33" s="625"/>
      <c r="F33" s="625"/>
      <c r="G33" s="625"/>
      <c r="H33" s="625"/>
      <c r="I33" s="625"/>
      <c r="J33" s="625"/>
      <c r="K33" s="625"/>
      <c r="L33" s="625"/>
      <c r="M33" s="625"/>
      <c r="N33" s="625"/>
      <c r="O33" s="625"/>
      <c r="P33" s="626"/>
      <c r="Q33" s="750"/>
      <c r="R33" s="751"/>
      <c r="S33" s="751"/>
      <c r="T33" s="751"/>
      <c r="U33" s="751"/>
      <c r="V33" s="752"/>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56" t="s">
        <v>76</v>
      </c>
      <c r="D36" s="756"/>
      <c r="E36" s="756"/>
      <c r="F36" s="756"/>
      <c r="G36" s="756"/>
      <c r="H36" s="756"/>
      <c r="I36" s="756"/>
      <c r="J36" s="756"/>
      <c r="K36" s="756"/>
      <c r="L36" s="756"/>
      <c r="M36" s="756"/>
      <c r="N36" s="756"/>
      <c r="O36" s="756"/>
      <c r="P36" s="756"/>
      <c r="Q36" s="756"/>
      <c r="R36" s="756"/>
      <c r="S36" s="756"/>
      <c r="T36" s="756"/>
      <c r="U36" s="756"/>
      <c r="V36" s="756"/>
      <c r="W36" s="756"/>
      <c r="X36" s="756"/>
      <c r="Y36" s="756"/>
      <c r="Z36" s="756"/>
      <c r="AA36" s="756"/>
      <c r="AB36" s="756"/>
      <c r="AC36" s="756"/>
      <c r="AD36" s="756"/>
      <c r="AE36" s="756"/>
      <c r="AF36" s="756"/>
      <c r="AG36" s="756"/>
      <c r="AH36" s="756"/>
      <c r="AI36" s="756"/>
      <c r="AJ36" s="756"/>
      <c r="AK36" s="756"/>
      <c r="AL36" s="214"/>
      <c r="AT36" s="171"/>
      <c r="AU36" s="171"/>
      <c r="AV36" s="171"/>
      <c r="AW36" s="171"/>
      <c r="AX36" s="171"/>
    </row>
    <row r="37" spans="1:57" s="166" customFormat="1" ht="33" customHeight="1">
      <c r="A37" s="165"/>
      <c r="B37" s="213" t="s">
        <v>63</v>
      </c>
      <c r="C37" s="775" t="s">
        <v>77</v>
      </c>
      <c r="D37" s="775"/>
      <c r="E37" s="775"/>
      <c r="F37" s="775"/>
      <c r="G37" s="775"/>
      <c r="H37" s="775"/>
      <c r="I37" s="775"/>
      <c r="J37" s="775"/>
      <c r="K37" s="775"/>
      <c r="L37" s="775"/>
      <c r="M37" s="775"/>
      <c r="N37" s="775"/>
      <c r="O37" s="775"/>
      <c r="P37" s="775"/>
      <c r="Q37" s="775"/>
      <c r="R37" s="775"/>
      <c r="S37" s="775"/>
      <c r="T37" s="775"/>
      <c r="U37" s="775"/>
      <c r="V37" s="775"/>
      <c r="W37" s="775"/>
      <c r="X37" s="775"/>
      <c r="Y37" s="775"/>
      <c r="Z37" s="775"/>
      <c r="AA37" s="775"/>
      <c r="AB37" s="775"/>
      <c r="AC37" s="775"/>
      <c r="AD37" s="775"/>
      <c r="AE37" s="775"/>
      <c r="AF37" s="775"/>
      <c r="AG37" s="775"/>
      <c r="AH37" s="775"/>
      <c r="AI37" s="775"/>
      <c r="AJ37" s="775"/>
      <c r="AK37" s="775"/>
      <c r="AL37" s="214"/>
      <c r="AT37" s="171"/>
      <c r="AU37" s="171"/>
      <c r="AV37" s="171"/>
      <c r="AW37" s="171"/>
      <c r="AX37" s="171"/>
    </row>
    <row r="38" spans="1:57" s="166" customFormat="1" ht="34.9" customHeight="1">
      <c r="A38" s="165"/>
      <c r="B38" s="213" t="s">
        <v>63</v>
      </c>
      <c r="C38" s="756" t="s">
        <v>2174</v>
      </c>
      <c r="D38" s="756"/>
      <c r="E38" s="756"/>
      <c r="F38" s="756"/>
      <c r="G38" s="756"/>
      <c r="H38" s="756"/>
      <c r="I38" s="756"/>
      <c r="J38" s="756"/>
      <c r="K38" s="756"/>
      <c r="L38" s="756"/>
      <c r="M38" s="756"/>
      <c r="N38" s="756"/>
      <c r="O38" s="756"/>
      <c r="P38" s="756"/>
      <c r="Q38" s="756"/>
      <c r="R38" s="756"/>
      <c r="S38" s="756"/>
      <c r="T38" s="756"/>
      <c r="U38" s="756"/>
      <c r="V38" s="756"/>
      <c r="W38" s="756"/>
      <c r="X38" s="756"/>
      <c r="Y38" s="756"/>
      <c r="Z38" s="756"/>
      <c r="AA38" s="756"/>
      <c r="AB38" s="756"/>
      <c r="AC38" s="756"/>
      <c r="AD38" s="756"/>
      <c r="AE38" s="756"/>
      <c r="AF38" s="756"/>
      <c r="AG38" s="756"/>
      <c r="AH38" s="756"/>
      <c r="AI38" s="756"/>
      <c r="AJ38" s="756"/>
      <c r="AK38" s="756"/>
      <c r="AL38" s="214"/>
      <c r="AT38" s="171"/>
      <c r="AU38" s="171"/>
      <c r="AV38" s="171"/>
      <c r="AW38" s="171"/>
      <c r="AX38" s="171"/>
    </row>
    <row r="39" spans="1:57" s="166" customFormat="1" ht="13.5" customHeight="1">
      <c r="A39" s="165"/>
      <c r="B39" s="196" t="s">
        <v>63</v>
      </c>
      <c r="C39" s="633" t="s">
        <v>2171</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214"/>
      <c r="AT39" s="171"/>
      <c r="AU39" s="171"/>
      <c r="AV39" s="171"/>
      <c r="AW39" s="171"/>
      <c r="AX39" s="171"/>
    </row>
    <row r="40" spans="1:57" ht="19.5" customHeight="1" thickBot="1">
      <c r="A40" s="161"/>
      <c r="B40" s="628" t="s">
        <v>78</v>
      </c>
      <c r="C40" s="628"/>
      <c r="D40" s="628"/>
      <c r="E40" s="628"/>
      <c r="F40" s="628"/>
      <c r="G40" s="628"/>
      <c r="H40" s="628"/>
      <c r="I40" s="628"/>
      <c r="J40" s="628"/>
      <c r="K40" s="628"/>
      <c r="L40" s="628"/>
      <c r="M40" s="628"/>
      <c r="N40" s="628"/>
      <c r="O40" s="628"/>
      <c r="P40" s="628"/>
      <c r="Q40" s="628"/>
      <c r="R40" s="628"/>
      <c r="S40" s="628"/>
      <c r="T40" s="628"/>
      <c r="U40" s="628"/>
      <c r="V40" s="628"/>
      <c r="W40" s="628"/>
      <c r="X40" s="628"/>
      <c r="Y40" s="628"/>
      <c r="Z40" s="628"/>
      <c r="AA40" s="628"/>
      <c r="AB40" s="628"/>
      <c r="AC40" s="628"/>
      <c r="AD40" s="628"/>
      <c r="AE40" s="628"/>
      <c r="AF40" s="628"/>
      <c r="AG40" s="628"/>
      <c r="AH40" s="628"/>
      <c r="AI40" s="628"/>
      <c r="AJ40" s="628"/>
      <c r="AK40" s="628"/>
      <c r="AL40" s="177"/>
      <c r="AT40" s="172"/>
      <c r="AU40" s="172"/>
      <c r="AV40" s="172"/>
      <c r="AW40" s="172"/>
      <c r="AX40" s="172"/>
    </row>
    <row r="41" spans="1:57" ht="28.5" customHeight="1" thickBot="1">
      <c r="A41" s="161"/>
      <c r="B41" s="215"/>
      <c r="C41" s="629" t="s">
        <v>79</v>
      </c>
      <c r="D41" s="629"/>
      <c r="E41" s="629"/>
      <c r="F41" s="629"/>
      <c r="G41" s="629"/>
      <c r="H41" s="629"/>
      <c r="I41" s="629"/>
      <c r="J41" s="629"/>
      <c r="K41" s="629"/>
      <c r="L41" s="629"/>
      <c r="M41" s="629"/>
      <c r="N41" s="629"/>
      <c r="O41" s="629"/>
      <c r="P41" s="629"/>
      <c r="Q41" s="629"/>
      <c r="R41" s="629"/>
      <c r="S41" s="629"/>
      <c r="T41" s="629"/>
      <c r="U41" s="629"/>
      <c r="V41" s="629"/>
      <c r="W41" s="630">
        <f>(Q25-Q29)-(W18-Q30)</f>
        <v>0</v>
      </c>
      <c r="X41" s="631"/>
      <c r="Y41" s="631"/>
      <c r="Z41" s="631"/>
      <c r="AA41" s="631"/>
      <c r="AB41" s="632"/>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28" t="s">
        <v>2170</v>
      </c>
      <c r="C43" s="628"/>
      <c r="D43" s="628"/>
      <c r="E43" s="628"/>
      <c r="F43" s="628"/>
      <c r="G43" s="628"/>
      <c r="H43" s="628"/>
      <c r="I43" s="628"/>
      <c r="J43" s="628"/>
      <c r="K43" s="628"/>
      <c r="L43" s="628"/>
      <c r="M43" s="628"/>
      <c r="N43" s="628"/>
      <c r="O43" s="628"/>
      <c r="P43" s="628"/>
      <c r="Q43" s="628"/>
      <c r="R43" s="628"/>
      <c r="S43" s="628"/>
      <c r="T43" s="628"/>
      <c r="U43" s="628"/>
      <c r="V43" s="628"/>
      <c r="W43" s="628"/>
      <c r="X43" s="628"/>
      <c r="Y43" s="628"/>
      <c r="Z43" s="628"/>
      <c r="AA43" s="628"/>
      <c r="AB43" s="628"/>
      <c r="AC43" s="628"/>
      <c r="AD43" s="628"/>
      <c r="AE43" s="628"/>
      <c r="AF43" s="628"/>
      <c r="AG43" s="628"/>
      <c r="AH43" s="628"/>
      <c r="AI43" s="628"/>
      <c r="AJ43" s="628"/>
      <c r="AK43" s="628"/>
      <c r="AL43" s="177"/>
      <c r="AT43" s="172"/>
      <c r="AU43" s="172"/>
      <c r="AV43" s="172"/>
      <c r="AW43" s="172"/>
      <c r="AX43" s="172"/>
    </row>
    <row r="44" spans="1:57" ht="16.5" customHeight="1" thickBot="1">
      <c r="A44" s="161"/>
      <c r="B44" s="221" t="s">
        <v>63</v>
      </c>
      <c r="C44" s="806" t="s">
        <v>80</v>
      </c>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6"/>
      <c r="AL44" s="178"/>
      <c r="AT44" s="172"/>
      <c r="AU44" s="172"/>
      <c r="AV44" s="172"/>
      <c r="AW44" s="172"/>
      <c r="AX44" s="172"/>
    </row>
    <row r="45" spans="1:57" ht="51.75" customHeight="1">
      <c r="A45" s="161"/>
      <c r="B45" s="787" t="s">
        <v>81</v>
      </c>
      <c r="C45" s="788"/>
      <c r="D45" s="788"/>
      <c r="E45" s="789"/>
      <c r="F45" s="798"/>
      <c r="G45" s="799"/>
      <c r="H45" s="799"/>
      <c r="I45" s="799"/>
      <c r="J45" s="799"/>
      <c r="K45" s="799"/>
      <c r="L45" s="799"/>
      <c r="M45" s="799"/>
      <c r="N45" s="799"/>
      <c r="O45" s="799"/>
      <c r="P45" s="799"/>
      <c r="Q45" s="799"/>
      <c r="R45" s="799"/>
      <c r="S45" s="799"/>
      <c r="T45" s="799"/>
      <c r="U45" s="799"/>
      <c r="V45" s="799"/>
      <c r="W45" s="799"/>
      <c r="X45" s="799"/>
      <c r="Y45" s="799"/>
      <c r="Z45" s="799"/>
      <c r="AA45" s="799"/>
      <c r="AB45" s="799"/>
      <c r="AC45" s="799"/>
      <c r="AD45" s="799"/>
      <c r="AE45" s="799"/>
      <c r="AF45" s="799"/>
      <c r="AG45" s="799"/>
      <c r="AH45" s="799"/>
      <c r="AI45" s="799"/>
      <c r="AJ45" s="799"/>
      <c r="AK45" s="800"/>
      <c r="AL45" s="165"/>
      <c r="AQ45" s="814" t="s">
        <v>82</v>
      </c>
      <c r="AR45" s="815"/>
      <c r="AS45" s="815"/>
      <c r="AT45" s="815"/>
      <c r="AU45" s="815"/>
      <c r="AV45" s="815"/>
      <c r="AW45" s="815"/>
      <c r="AX45" s="815"/>
      <c r="AY45" s="815"/>
      <c r="AZ45" s="815"/>
      <c r="BA45" s="815"/>
      <c r="BB45" s="815"/>
      <c r="BC45" s="815"/>
      <c r="BD45" s="815"/>
      <c r="BE45" s="816"/>
    </row>
    <row r="46" spans="1:57" ht="47.25" customHeight="1" thickBot="1">
      <c r="A46" s="161"/>
      <c r="B46" s="787" t="s">
        <v>83</v>
      </c>
      <c r="C46" s="788"/>
      <c r="D46" s="788"/>
      <c r="E46" s="789"/>
      <c r="F46" s="807"/>
      <c r="G46" s="808"/>
      <c r="H46" s="808"/>
      <c r="I46" s="808"/>
      <c r="J46" s="808"/>
      <c r="K46" s="808"/>
      <c r="L46" s="808"/>
      <c r="M46" s="808"/>
      <c r="N46" s="808"/>
      <c r="O46" s="808"/>
      <c r="P46" s="808"/>
      <c r="Q46" s="808"/>
      <c r="R46" s="808"/>
      <c r="S46" s="808"/>
      <c r="T46" s="808"/>
      <c r="U46" s="808"/>
      <c r="V46" s="808"/>
      <c r="W46" s="808"/>
      <c r="X46" s="808"/>
      <c r="Y46" s="808"/>
      <c r="Z46" s="808"/>
      <c r="AA46" s="808"/>
      <c r="AB46" s="808"/>
      <c r="AC46" s="808"/>
      <c r="AD46" s="808"/>
      <c r="AE46" s="808"/>
      <c r="AF46" s="808"/>
      <c r="AG46" s="808"/>
      <c r="AH46" s="808"/>
      <c r="AI46" s="808"/>
      <c r="AJ46" s="808"/>
      <c r="AK46" s="809"/>
      <c r="AL46" s="165"/>
      <c r="AQ46" s="817"/>
      <c r="AR46" s="818"/>
      <c r="AS46" s="818"/>
      <c r="AT46" s="818"/>
      <c r="AU46" s="818"/>
      <c r="AV46" s="818"/>
      <c r="AW46" s="818"/>
      <c r="AX46" s="818"/>
      <c r="AY46" s="818"/>
      <c r="AZ46" s="818"/>
      <c r="BA46" s="818"/>
      <c r="BB46" s="818"/>
      <c r="BC46" s="818"/>
      <c r="BD46" s="818"/>
      <c r="BE46" s="819"/>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796" t="s">
        <v>84</v>
      </c>
      <c r="C48" s="796"/>
      <c r="D48" s="796"/>
      <c r="E48" s="796"/>
      <c r="F48" s="796"/>
      <c r="G48" s="796"/>
      <c r="H48" s="796"/>
      <c r="I48" s="796"/>
      <c r="J48" s="796"/>
      <c r="K48" s="796"/>
      <c r="L48" s="796"/>
      <c r="M48" s="796"/>
      <c r="N48" s="796"/>
      <c r="O48" s="796"/>
      <c r="P48" s="796"/>
      <c r="Q48" s="796"/>
      <c r="R48" s="796"/>
      <c r="S48" s="796"/>
      <c r="T48" s="796"/>
      <c r="U48" s="796"/>
      <c r="V48" s="796"/>
      <c r="W48" s="796"/>
      <c r="X48" s="796"/>
      <c r="Y48" s="796"/>
      <c r="Z48" s="796"/>
      <c r="AA48" s="796"/>
      <c r="AB48" s="796"/>
      <c r="AC48" s="796"/>
      <c r="AD48" s="796"/>
      <c r="AE48" s="796"/>
      <c r="AF48" s="796"/>
      <c r="AG48" s="796"/>
      <c r="AH48" s="796"/>
      <c r="AI48" s="796"/>
      <c r="AJ48" s="796"/>
      <c r="AK48" s="796"/>
      <c r="AL48" s="224"/>
      <c r="AT48" s="226"/>
      <c r="AU48" s="226"/>
      <c r="AV48" s="226"/>
      <c r="AW48" s="226"/>
      <c r="AX48" s="226"/>
    </row>
    <row r="49" spans="1:50" s="225" customFormat="1" ht="17.45" customHeight="1" thickBot="1">
      <c r="A49" s="224"/>
      <c r="B49" s="810" t="s">
        <v>85</v>
      </c>
      <c r="C49" s="810"/>
      <c r="D49" s="810"/>
      <c r="E49" s="810"/>
      <c r="F49" s="810"/>
      <c r="G49" s="810"/>
      <c r="H49" s="810"/>
      <c r="I49" s="810"/>
      <c r="J49" s="810"/>
      <c r="K49" s="810"/>
      <c r="L49" s="810"/>
      <c r="M49" s="810"/>
      <c r="N49" s="810"/>
      <c r="O49" s="810"/>
      <c r="P49" s="810"/>
      <c r="Q49" s="810"/>
      <c r="R49" s="810"/>
      <c r="S49" s="810"/>
      <c r="T49" s="810"/>
      <c r="U49" s="810"/>
      <c r="V49" s="810"/>
      <c r="W49" s="810"/>
      <c r="X49" s="810"/>
      <c r="Y49" s="810"/>
      <c r="Z49" s="810"/>
      <c r="AA49" s="810"/>
      <c r="AB49" s="810"/>
      <c r="AC49" s="810"/>
      <c r="AD49" s="810"/>
      <c r="AE49" s="810"/>
      <c r="AF49" s="810"/>
      <c r="AG49" s="810"/>
      <c r="AH49" s="810"/>
      <c r="AI49" s="810"/>
      <c r="AJ49" s="810"/>
      <c r="AK49" s="810"/>
      <c r="AL49" s="224"/>
      <c r="AM49" s="505" t="s">
        <v>86</v>
      </c>
      <c r="AN49" s="50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607" t="s">
        <v>87</v>
      </c>
      <c r="C50" s="608"/>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608"/>
      <c r="AJ50" s="608"/>
      <c r="AK50" s="228" t="str">
        <f>IF(H7="", "", IF(AN49=AN53, "○", "×"))</f>
        <v/>
      </c>
      <c r="AL50" s="224"/>
      <c r="AM50" s="505" t="s">
        <v>88</v>
      </c>
      <c r="AN50" s="505">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811" t="s">
        <v>89</v>
      </c>
      <c r="C51" s="812"/>
      <c r="D51" s="812"/>
      <c r="E51" s="812"/>
      <c r="F51" s="812"/>
      <c r="G51" s="812"/>
      <c r="H51" s="812"/>
      <c r="I51" s="812"/>
      <c r="J51" s="812"/>
      <c r="K51" s="812"/>
      <c r="L51" s="812"/>
      <c r="M51" s="812"/>
      <c r="N51" s="812"/>
      <c r="O51" s="812"/>
      <c r="P51" s="812"/>
      <c r="Q51" s="812"/>
      <c r="R51" s="812"/>
      <c r="S51" s="813"/>
      <c r="T51" s="846">
        <f>'別紙様式3-2（処遇改善加算　個票）'!N6</f>
        <v>0</v>
      </c>
      <c r="U51" s="847"/>
      <c r="V51" s="847"/>
      <c r="W51" s="847"/>
      <c r="X51" s="847"/>
      <c r="Y51" s="229" t="s">
        <v>58</v>
      </c>
      <c r="AA51" s="161"/>
      <c r="AB51" s="161"/>
      <c r="AC51" s="161"/>
      <c r="AD51" s="161"/>
      <c r="AE51" s="224"/>
      <c r="AF51" s="224"/>
      <c r="AG51" s="224"/>
      <c r="AH51" s="224"/>
      <c r="AI51" s="224"/>
      <c r="AJ51" s="224"/>
      <c r="AK51" s="224"/>
      <c r="AL51" s="224"/>
      <c r="AM51" s="505" t="s">
        <v>90</v>
      </c>
      <c r="AN51" s="505">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801" t="s">
        <v>91</v>
      </c>
      <c r="C52" s="802"/>
      <c r="D52" s="802"/>
      <c r="E52" s="802"/>
      <c r="F52" s="802"/>
      <c r="G52" s="802"/>
      <c r="H52" s="802"/>
      <c r="I52" s="802"/>
      <c r="J52" s="802"/>
      <c r="K52" s="802"/>
      <c r="L52" s="802"/>
      <c r="M52" s="802"/>
      <c r="N52" s="802"/>
      <c r="O52" s="802"/>
      <c r="P52" s="802"/>
      <c r="Q52" s="802"/>
      <c r="R52" s="802"/>
      <c r="S52" s="802"/>
      <c r="T52" s="803"/>
      <c r="U52" s="804"/>
      <c r="V52" s="804"/>
      <c r="W52" s="804"/>
      <c r="X52" s="805"/>
      <c r="Y52" s="230" t="s">
        <v>58</v>
      </c>
      <c r="Z52" s="161" t="s">
        <v>59</v>
      </c>
      <c r="AA52" s="218" t="str">
        <f>IF(H7="", "", IF(T52&gt;=T51, "○", "×"))</f>
        <v/>
      </c>
      <c r="AB52" s="231"/>
      <c r="AC52" s="231"/>
      <c r="AD52" s="231"/>
      <c r="AE52" s="224"/>
      <c r="AF52" s="224"/>
      <c r="AG52" s="224"/>
      <c r="AH52" s="224"/>
      <c r="AI52" s="224"/>
      <c r="AJ52" s="224"/>
      <c r="AK52" s="224"/>
      <c r="AL52" s="224"/>
      <c r="AM52" s="506" t="s">
        <v>92</v>
      </c>
      <c r="AN52" s="506">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508" t="s">
        <v>2230</v>
      </c>
      <c r="AN53" s="507">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765"/>
      <c r="C56" s="797"/>
      <c r="D56" s="581" t="s">
        <v>94</v>
      </c>
      <c r="E56" s="582"/>
      <c r="F56" s="582"/>
      <c r="G56" s="582"/>
      <c r="H56" s="582"/>
      <c r="I56" s="582"/>
      <c r="J56" s="582"/>
      <c r="K56" s="582"/>
      <c r="L56" s="582"/>
      <c r="M56" s="582"/>
      <c r="N56" s="582"/>
      <c r="O56" s="582"/>
      <c r="P56" s="582"/>
      <c r="Q56" s="582"/>
      <c r="R56" s="582"/>
      <c r="S56" s="582"/>
      <c r="T56" s="582"/>
      <c r="U56" s="582"/>
      <c r="V56" s="582"/>
      <c r="W56" s="582"/>
      <c r="X56" s="582"/>
      <c r="Y56" s="582"/>
      <c r="Z56" s="582"/>
      <c r="AA56" s="582"/>
      <c r="AB56" s="582"/>
      <c r="AC56" s="582"/>
      <c r="AD56" s="582"/>
      <c r="AE56" s="582"/>
      <c r="AF56" s="582"/>
      <c r="AG56" s="582"/>
      <c r="AH56" s="582"/>
      <c r="AI56" s="582"/>
      <c r="AJ56" s="582"/>
      <c r="AK56" s="583"/>
      <c r="AL56" s="165"/>
      <c r="AM56" s="431"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62" t="s">
        <v>95</v>
      </c>
      <c r="D59" s="762"/>
      <c r="E59" s="762"/>
      <c r="F59" s="762"/>
      <c r="G59" s="762"/>
      <c r="H59" s="762"/>
      <c r="I59" s="762"/>
      <c r="J59" s="762"/>
      <c r="K59" s="762"/>
      <c r="L59" s="762"/>
      <c r="M59" s="762"/>
      <c r="N59" s="762"/>
      <c r="O59" s="762"/>
      <c r="P59" s="762"/>
      <c r="Q59" s="762"/>
      <c r="R59" s="762"/>
      <c r="S59" s="762"/>
      <c r="T59" s="762"/>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765"/>
      <c r="D60" s="766"/>
      <c r="E60" s="757" t="s">
        <v>96</v>
      </c>
      <c r="F60" s="757"/>
      <c r="G60" s="757"/>
      <c r="H60" s="757"/>
      <c r="I60" s="757"/>
      <c r="J60" s="757"/>
      <c r="K60" s="757"/>
      <c r="L60" s="757"/>
      <c r="M60" s="757"/>
      <c r="N60" s="757"/>
      <c r="O60" s="757"/>
      <c r="P60" s="757"/>
      <c r="Q60" s="757"/>
      <c r="R60" s="758"/>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31"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62" t="s">
        <v>103</v>
      </c>
      <c r="D65" s="762"/>
      <c r="E65" s="762"/>
      <c r="F65" s="762"/>
      <c r="G65" s="762"/>
      <c r="H65" s="762"/>
      <c r="I65" s="762"/>
      <c r="J65" s="762"/>
      <c r="K65" s="762"/>
      <c r="L65" s="762"/>
      <c r="M65" s="762"/>
      <c r="N65" s="762"/>
      <c r="O65" s="762"/>
      <c r="P65" s="762"/>
      <c r="Q65" s="762"/>
      <c r="R65" s="762"/>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765"/>
      <c r="D66" s="766"/>
      <c r="E66" s="757" t="s">
        <v>104</v>
      </c>
      <c r="F66" s="757"/>
      <c r="G66" s="757"/>
      <c r="H66" s="757"/>
      <c r="I66" s="757"/>
      <c r="J66" s="757"/>
      <c r="K66" s="757"/>
      <c r="L66" s="757"/>
      <c r="M66" s="757"/>
      <c r="N66" s="757"/>
      <c r="O66" s="757"/>
      <c r="P66" s="757"/>
      <c r="Q66" s="757"/>
      <c r="R66" s="758"/>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31" t="b">
        <v>0</v>
      </c>
      <c r="AN66" s="431" t="b">
        <v>0</v>
      </c>
      <c r="AO66" s="227"/>
      <c r="AP66" s="227"/>
    </row>
    <row r="67" spans="1:57" ht="30.75" customHeight="1" thickBot="1">
      <c r="A67" s="161"/>
      <c r="B67" s="842"/>
      <c r="C67" s="241" t="s">
        <v>97</v>
      </c>
      <c r="D67" s="767" t="s">
        <v>105</v>
      </c>
      <c r="E67" s="768"/>
      <c r="F67" s="768"/>
      <c r="G67" s="768"/>
      <c r="H67" s="769"/>
      <c r="I67" s="769"/>
      <c r="J67" s="769"/>
      <c r="K67" s="769"/>
      <c r="L67" s="769"/>
      <c r="M67" s="769"/>
      <c r="N67" s="769"/>
      <c r="O67" s="769"/>
      <c r="P67" s="769"/>
      <c r="Q67" s="769"/>
      <c r="R67" s="769"/>
      <c r="S67" s="769"/>
      <c r="T67" s="769"/>
      <c r="U67" s="769"/>
      <c r="V67" s="769"/>
      <c r="W67" s="769"/>
      <c r="X67" s="769"/>
      <c r="Y67" s="769"/>
      <c r="Z67" s="769"/>
      <c r="AA67" s="769"/>
      <c r="AB67" s="769"/>
      <c r="AC67" s="769"/>
      <c r="AD67" s="769"/>
      <c r="AE67" s="769"/>
      <c r="AF67" s="769"/>
      <c r="AG67" s="769"/>
      <c r="AH67" s="769"/>
      <c r="AI67" s="769"/>
      <c r="AJ67" s="769"/>
      <c r="AK67" s="770"/>
      <c r="AL67" s="165"/>
      <c r="AM67" s="431" t="b">
        <v>1</v>
      </c>
      <c r="AN67" s="227"/>
      <c r="AO67" s="431" t="b">
        <v>0</v>
      </c>
      <c r="AP67" s="227"/>
    </row>
    <row r="68" spans="1:57" ht="28.5" customHeight="1" thickBot="1">
      <c r="A68" s="161"/>
      <c r="B68" s="842"/>
      <c r="C68" s="617"/>
      <c r="D68" s="619" t="s">
        <v>106</v>
      </c>
      <c r="E68" s="620"/>
      <c r="F68" s="620"/>
      <c r="G68" s="620"/>
      <c r="H68" s="771"/>
      <c r="I68" s="773" t="s">
        <v>56</v>
      </c>
      <c r="J68" s="781" t="s">
        <v>107</v>
      </c>
      <c r="K68" s="782"/>
      <c r="L68" s="782"/>
      <c r="M68" s="782"/>
      <c r="N68" s="782"/>
      <c r="O68" s="782"/>
      <c r="P68" s="782"/>
      <c r="Q68" s="782"/>
      <c r="R68" s="782"/>
      <c r="S68" s="782"/>
      <c r="T68" s="782"/>
      <c r="U68" s="782"/>
      <c r="V68" s="782"/>
      <c r="W68" s="782"/>
      <c r="X68" s="782"/>
      <c r="Y68" s="782"/>
      <c r="Z68" s="782"/>
      <c r="AA68" s="782"/>
      <c r="AB68" s="782"/>
      <c r="AC68" s="782"/>
      <c r="AD68" s="782"/>
      <c r="AE68" s="782"/>
      <c r="AF68" s="782"/>
      <c r="AG68" s="782"/>
      <c r="AH68" s="782"/>
      <c r="AI68" s="782"/>
      <c r="AJ68" s="782"/>
      <c r="AK68" s="783"/>
      <c r="AL68" s="165"/>
      <c r="AM68" s="227"/>
      <c r="AN68" s="227"/>
      <c r="AO68" s="227"/>
      <c r="AP68" s="227"/>
    </row>
    <row r="69" spans="1:57" ht="34.5" customHeight="1" thickBot="1">
      <c r="A69" s="161"/>
      <c r="B69" s="842"/>
      <c r="C69" s="617"/>
      <c r="D69" s="621"/>
      <c r="E69" s="576"/>
      <c r="F69" s="576"/>
      <c r="G69" s="576"/>
      <c r="H69" s="772"/>
      <c r="I69" s="774"/>
      <c r="J69" s="784"/>
      <c r="K69" s="785"/>
      <c r="L69" s="785"/>
      <c r="M69" s="785"/>
      <c r="N69" s="785"/>
      <c r="O69" s="785"/>
      <c r="P69" s="785"/>
      <c r="Q69" s="785"/>
      <c r="R69" s="785"/>
      <c r="S69" s="785"/>
      <c r="T69" s="785"/>
      <c r="U69" s="785"/>
      <c r="V69" s="785"/>
      <c r="W69" s="785"/>
      <c r="X69" s="785"/>
      <c r="Y69" s="785"/>
      <c r="Z69" s="785"/>
      <c r="AA69" s="785"/>
      <c r="AB69" s="785"/>
      <c r="AC69" s="785"/>
      <c r="AD69" s="785"/>
      <c r="AE69" s="785"/>
      <c r="AF69" s="785"/>
      <c r="AG69" s="785"/>
      <c r="AH69" s="785"/>
      <c r="AI69" s="785"/>
      <c r="AJ69" s="785"/>
      <c r="AK69" s="786"/>
      <c r="AL69" s="165"/>
      <c r="AM69" s="165"/>
      <c r="AN69" s="165"/>
      <c r="AO69" s="227"/>
      <c r="AP69" s="227"/>
      <c r="AQ69" s="745" t="s">
        <v>108</v>
      </c>
      <c r="AR69" s="746"/>
      <c r="AS69" s="746"/>
      <c r="AT69" s="746"/>
      <c r="AU69" s="746"/>
      <c r="AV69" s="746"/>
      <c r="AW69" s="746"/>
      <c r="AX69" s="746"/>
      <c r="AY69" s="746"/>
      <c r="AZ69" s="746"/>
      <c r="BA69" s="746"/>
      <c r="BB69" s="746"/>
      <c r="BC69" s="746"/>
      <c r="BD69" s="746"/>
      <c r="BE69" s="747"/>
    </row>
    <row r="70" spans="1:57" ht="15" customHeight="1" thickBot="1">
      <c r="A70" s="161"/>
      <c r="B70" s="842"/>
      <c r="C70" s="617"/>
      <c r="D70" s="621"/>
      <c r="E70" s="576"/>
      <c r="F70" s="576"/>
      <c r="G70" s="576"/>
      <c r="H70" s="790"/>
      <c r="I70" s="792" t="s">
        <v>60</v>
      </c>
      <c r="J70" s="265" t="s">
        <v>109</v>
      </c>
      <c r="K70" s="266"/>
      <c r="L70" s="266"/>
      <c r="M70" s="266"/>
      <c r="N70" s="266"/>
      <c r="O70" s="266"/>
      <c r="P70" s="266"/>
      <c r="Q70" s="266"/>
      <c r="R70" s="266"/>
      <c r="S70" s="794" t="s">
        <v>110</v>
      </c>
      <c r="T70" s="794"/>
      <c r="U70" s="794"/>
      <c r="V70" s="794"/>
      <c r="W70" s="794"/>
      <c r="X70" s="794"/>
      <c r="Y70" s="794"/>
      <c r="Z70" s="794"/>
      <c r="AA70" s="794"/>
      <c r="AB70" s="794"/>
      <c r="AC70" s="794"/>
      <c r="AD70" s="794"/>
      <c r="AE70" s="794"/>
      <c r="AF70" s="794"/>
      <c r="AG70" s="794"/>
      <c r="AH70" s="794"/>
      <c r="AI70" s="794"/>
      <c r="AJ70" s="794"/>
      <c r="AK70" s="795"/>
      <c r="AL70" s="165"/>
      <c r="AM70" s="267"/>
      <c r="AO70" s="165"/>
      <c r="AP70" s="165"/>
    </row>
    <row r="71" spans="1:57" ht="33" customHeight="1" thickBot="1">
      <c r="A71" s="161"/>
      <c r="B71" s="842"/>
      <c r="C71" s="618"/>
      <c r="D71" s="622"/>
      <c r="E71" s="623"/>
      <c r="F71" s="623"/>
      <c r="G71" s="623"/>
      <c r="H71" s="791"/>
      <c r="I71" s="793"/>
      <c r="J71" s="836"/>
      <c r="K71" s="837"/>
      <c r="L71" s="837"/>
      <c r="M71" s="837"/>
      <c r="N71" s="837"/>
      <c r="O71" s="837"/>
      <c r="P71" s="837"/>
      <c r="Q71" s="837"/>
      <c r="R71" s="837"/>
      <c r="S71" s="837"/>
      <c r="T71" s="837"/>
      <c r="U71" s="837"/>
      <c r="V71" s="837"/>
      <c r="W71" s="837"/>
      <c r="X71" s="837"/>
      <c r="Y71" s="837"/>
      <c r="Z71" s="837"/>
      <c r="AA71" s="837"/>
      <c r="AB71" s="837"/>
      <c r="AC71" s="837"/>
      <c r="AD71" s="837"/>
      <c r="AE71" s="837"/>
      <c r="AF71" s="837"/>
      <c r="AG71" s="837"/>
      <c r="AH71" s="837"/>
      <c r="AI71" s="837"/>
      <c r="AJ71" s="837"/>
      <c r="AK71" s="838"/>
      <c r="AL71" s="165"/>
      <c r="AM71" s="165"/>
      <c r="AN71" s="165"/>
      <c r="AQ71" s="745" t="s">
        <v>108</v>
      </c>
      <c r="AR71" s="746"/>
      <c r="AS71" s="746"/>
      <c r="AT71" s="746"/>
      <c r="AU71" s="746"/>
      <c r="AV71" s="746"/>
      <c r="AW71" s="746"/>
      <c r="AX71" s="746"/>
      <c r="AY71" s="746"/>
      <c r="AZ71" s="746"/>
      <c r="BA71" s="746"/>
      <c r="BB71" s="746"/>
      <c r="BC71" s="746"/>
      <c r="BD71" s="746"/>
      <c r="BE71" s="747"/>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581" t="s">
        <v>113</v>
      </c>
      <c r="D76" s="582"/>
      <c r="E76" s="582"/>
      <c r="F76" s="582"/>
      <c r="G76" s="582"/>
      <c r="H76" s="582"/>
      <c r="I76" s="582"/>
      <c r="J76" s="582"/>
      <c r="K76" s="582"/>
      <c r="L76" s="582"/>
      <c r="M76" s="582"/>
      <c r="N76" s="582"/>
      <c r="O76" s="582"/>
      <c r="P76" s="582"/>
      <c r="Q76" s="582"/>
      <c r="R76" s="582"/>
      <c r="S76" s="582"/>
      <c r="T76" s="582"/>
      <c r="U76" s="582"/>
      <c r="V76" s="582"/>
      <c r="W76" s="582"/>
      <c r="X76" s="582"/>
      <c r="Y76" s="582"/>
      <c r="Z76" s="582"/>
      <c r="AA76" s="582"/>
      <c r="AB76" s="582"/>
      <c r="AC76" s="582"/>
      <c r="AD76" s="582"/>
      <c r="AE76" s="582"/>
      <c r="AF76" s="582"/>
      <c r="AG76" s="582"/>
      <c r="AH76" s="582"/>
      <c r="AI76" s="582"/>
      <c r="AJ76" s="582"/>
      <c r="AK76" s="583"/>
      <c r="AL76" s="273"/>
      <c r="AM76" s="430"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765"/>
      <c r="C78" s="766"/>
      <c r="D78" s="840" t="s">
        <v>104</v>
      </c>
      <c r="E78" s="840"/>
      <c r="F78" s="840"/>
      <c r="G78" s="840"/>
      <c r="H78" s="840"/>
      <c r="I78" s="840"/>
      <c r="J78" s="840"/>
      <c r="K78" s="840"/>
      <c r="L78" s="840"/>
      <c r="M78" s="840"/>
      <c r="N78" s="840"/>
      <c r="O78" s="840"/>
      <c r="P78" s="840"/>
      <c r="Q78" s="841"/>
      <c r="R78" s="278" t="s">
        <v>59</v>
      </c>
      <c r="S78" s="218" t="str">
        <f>IF(H7="",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615" t="s">
        <v>114</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616"/>
      <c r="AL79" s="165"/>
      <c r="AM79" s="281"/>
      <c r="AN79" s="274"/>
      <c r="AO79" s="274"/>
      <c r="AP79" s="274"/>
    </row>
    <row r="80" spans="1:57" ht="27" customHeight="1">
      <c r="A80" s="161"/>
      <c r="B80" s="617"/>
      <c r="C80" s="619" t="s">
        <v>115</v>
      </c>
      <c r="D80" s="620"/>
      <c r="E80" s="620"/>
      <c r="F80" s="620"/>
      <c r="G80" s="282"/>
      <c r="H80" s="283" t="s">
        <v>56</v>
      </c>
      <c r="I80" s="829" t="s">
        <v>116</v>
      </c>
      <c r="J80" s="830"/>
      <c r="K80" s="830"/>
      <c r="L80" s="830"/>
      <c r="M80" s="830"/>
      <c r="N80" s="830"/>
      <c r="O80" s="830"/>
      <c r="P80" s="830"/>
      <c r="Q80" s="830"/>
      <c r="R80" s="830"/>
      <c r="S80" s="830"/>
      <c r="T80" s="830"/>
      <c r="U80" s="830"/>
      <c r="V80" s="830"/>
      <c r="W80" s="830"/>
      <c r="X80" s="830"/>
      <c r="Y80" s="830"/>
      <c r="Z80" s="830"/>
      <c r="AA80" s="830"/>
      <c r="AB80" s="830"/>
      <c r="AC80" s="830"/>
      <c r="AD80" s="830"/>
      <c r="AE80" s="830"/>
      <c r="AF80" s="830"/>
      <c r="AG80" s="830"/>
      <c r="AH80" s="830"/>
      <c r="AI80" s="830"/>
      <c r="AJ80" s="830"/>
      <c r="AK80" s="831"/>
      <c r="AL80" s="165"/>
      <c r="AM80" s="428" t="b">
        <v>0</v>
      </c>
      <c r="AN80" s="430" t="b">
        <v>0</v>
      </c>
      <c r="AO80" s="428" t="b">
        <v>0</v>
      </c>
      <c r="AP80" s="428" t="b">
        <v>0</v>
      </c>
    </row>
    <row r="81" spans="1:57" ht="37.5" customHeight="1">
      <c r="A81" s="161"/>
      <c r="B81" s="617"/>
      <c r="C81" s="621"/>
      <c r="D81" s="576"/>
      <c r="E81" s="576"/>
      <c r="F81" s="576"/>
      <c r="G81" s="284"/>
      <c r="H81" s="285" t="s">
        <v>60</v>
      </c>
      <c r="I81" s="832" t="s">
        <v>117</v>
      </c>
      <c r="J81" s="603"/>
      <c r="K81" s="603"/>
      <c r="L81" s="603"/>
      <c r="M81" s="603"/>
      <c r="N81" s="603"/>
      <c r="O81" s="603"/>
      <c r="P81" s="603"/>
      <c r="Q81" s="603"/>
      <c r="R81" s="603"/>
      <c r="S81" s="603"/>
      <c r="T81" s="603"/>
      <c r="U81" s="603"/>
      <c r="V81" s="603"/>
      <c r="W81" s="603"/>
      <c r="X81" s="603"/>
      <c r="Y81" s="603"/>
      <c r="Z81" s="603"/>
      <c r="AA81" s="603"/>
      <c r="AB81" s="603"/>
      <c r="AC81" s="603"/>
      <c r="AD81" s="603"/>
      <c r="AE81" s="603"/>
      <c r="AF81" s="603"/>
      <c r="AG81" s="603"/>
      <c r="AH81" s="603"/>
      <c r="AI81" s="603"/>
      <c r="AJ81" s="603"/>
      <c r="AK81" s="604"/>
      <c r="AL81" s="165"/>
      <c r="AM81" s="267"/>
    </row>
    <row r="82" spans="1:57" ht="36" customHeight="1" thickBot="1">
      <c r="A82" s="161"/>
      <c r="B82" s="618"/>
      <c r="C82" s="622"/>
      <c r="D82" s="623"/>
      <c r="E82" s="623"/>
      <c r="F82" s="623"/>
      <c r="G82" s="286"/>
      <c r="H82" s="287" t="s">
        <v>118</v>
      </c>
      <c r="I82" s="833" t="s">
        <v>119</v>
      </c>
      <c r="J82" s="834"/>
      <c r="K82" s="834"/>
      <c r="L82" s="834"/>
      <c r="M82" s="834"/>
      <c r="N82" s="834"/>
      <c r="O82" s="834"/>
      <c r="P82" s="834"/>
      <c r="Q82" s="834"/>
      <c r="R82" s="834"/>
      <c r="S82" s="834"/>
      <c r="T82" s="834"/>
      <c r="U82" s="834"/>
      <c r="V82" s="834"/>
      <c r="W82" s="834"/>
      <c r="X82" s="834"/>
      <c r="Y82" s="834"/>
      <c r="Z82" s="834"/>
      <c r="AA82" s="834"/>
      <c r="AB82" s="834"/>
      <c r="AC82" s="834"/>
      <c r="AD82" s="834"/>
      <c r="AE82" s="834"/>
      <c r="AF82" s="834"/>
      <c r="AG82" s="834"/>
      <c r="AH82" s="834"/>
      <c r="AI82" s="834"/>
      <c r="AJ82" s="834"/>
      <c r="AK82" s="835"/>
      <c r="AL82" s="165"/>
      <c r="AM82" s="267"/>
    </row>
    <row r="83" spans="1:57" ht="21" customHeight="1">
      <c r="A83" s="161"/>
      <c r="B83" s="288" t="s">
        <v>99</v>
      </c>
      <c r="C83" s="672" t="s">
        <v>120</v>
      </c>
      <c r="D83" s="673"/>
      <c r="E83" s="673"/>
      <c r="F83" s="673"/>
      <c r="G83" s="673"/>
      <c r="H83" s="673"/>
      <c r="I83" s="673"/>
      <c r="J83" s="673"/>
      <c r="K83" s="673"/>
      <c r="L83" s="673"/>
      <c r="M83" s="673"/>
      <c r="N83" s="673"/>
      <c r="O83" s="673"/>
      <c r="P83" s="673"/>
      <c r="Q83" s="673"/>
      <c r="R83" s="673"/>
      <c r="S83" s="673"/>
      <c r="T83" s="673"/>
      <c r="U83" s="673"/>
      <c r="V83" s="673"/>
      <c r="W83" s="673"/>
      <c r="X83" s="673"/>
      <c r="Y83" s="673"/>
      <c r="Z83" s="673"/>
      <c r="AA83" s="673"/>
      <c r="AB83" s="673"/>
      <c r="AC83" s="673"/>
      <c r="AD83" s="673"/>
      <c r="AE83" s="673"/>
      <c r="AF83" s="673"/>
      <c r="AG83" s="673"/>
      <c r="AH83" s="673"/>
      <c r="AI83" s="673"/>
      <c r="AJ83" s="673"/>
      <c r="AK83" s="674"/>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824" t="s">
        <v>121</v>
      </c>
      <c r="C85" s="824"/>
      <c r="D85" s="824"/>
      <c r="E85" s="824"/>
      <c r="F85" s="824"/>
      <c r="G85" s="824"/>
      <c r="H85" s="824"/>
      <c r="I85" s="824"/>
      <c r="J85" s="824"/>
      <c r="K85" s="824"/>
      <c r="L85" s="824"/>
      <c r="M85" s="824"/>
      <c r="N85" s="824"/>
      <c r="O85" s="824"/>
      <c r="P85" s="824"/>
      <c r="Q85" s="824"/>
      <c r="R85" s="824"/>
      <c r="S85" s="824"/>
      <c r="T85" s="824"/>
      <c r="U85" s="824"/>
      <c r="V85" s="824"/>
      <c r="W85" s="824"/>
      <c r="X85" s="824"/>
      <c r="Y85" s="824"/>
      <c r="Z85" s="824"/>
      <c r="AA85" s="824"/>
      <c r="AB85" s="824"/>
      <c r="AC85" s="824"/>
      <c r="AD85" s="824"/>
      <c r="AE85" s="824"/>
      <c r="AF85" s="824"/>
      <c r="AG85" s="824"/>
      <c r="AH85" s="824"/>
      <c r="AI85" s="824"/>
      <c r="AJ85" s="824"/>
      <c r="AK85" s="824"/>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850" t="s">
        <v>122</v>
      </c>
      <c r="C87" s="851"/>
      <c r="D87" s="851"/>
      <c r="E87" s="851"/>
      <c r="F87" s="851"/>
      <c r="G87" s="851"/>
      <c r="H87" s="851"/>
      <c r="I87" s="851"/>
      <c r="J87" s="851"/>
      <c r="K87" s="851"/>
      <c r="L87" s="851"/>
      <c r="M87" s="851"/>
      <c r="N87" s="851"/>
      <c r="O87" s="851"/>
      <c r="P87" s="851"/>
      <c r="Q87" s="852"/>
      <c r="R87" s="190" t="s">
        <v>123</v>
      </c>
      <c r="S87" s="298" t="str">
        <f>'別紙様式3-2（処遇改善加算　個票）'!Z5</f>
        <v/>
      </c>
      <c r="T87" s="821" t="s">
        <v>124</v>
      </c>
      <c r="U87" s="822"/>
      <c r="V87" s="822"/>
      <c r="W87" s="822"/>
      <c r="X87" s="822"/>
      <c r="Y87" s="822"/>
      <c r="Z87" s="822"/>
      <c r="AA87" s="822"/>
      <c r="AB87" s="822"/>
      <c r="AC87" s="822"/>
      <c r="AD87" s="822"/>
      <c r="AE87" s="822"/>
      <c r="AF87" s="823"/>
      <c r="AG87" s="198"/>
      <c r="AH87" s="198"/>
      <c r="AI87" s="198"/>
      <c r="AJ87" s="198"/>
      <c r="AK87" s="161"/>
      <c r="AL87" s="161"/>
      <c r="AM87" s="428" t="str">
        <f>IF(COUNTIF(S87:S88, "×")&gt;0, "設定できない", "要件を満たす")</f>
        <v>要件を満たす</v>
      </c>
      <c r="AX87" s="172"/>
    </row>
    <row r="88" spans="1:57" ht="27.75" customHeight="1" thickBot="1">
      <c r="A88" s="161"/>
      <c r="B88" s="850" t="s">
        <v>125</v>
      </c>
      <c r="C88" s="851"/>
      <c r="D88" s="851"/>
      <c r="E88" s="851"/>
      <c r="F88" s="851"/>
      <c r="G88" s="851"/>
      <c r="H88" s="851"/>
      <c r="I88" s="851"/>
      <c r="J88" s="851"/>
      <c r="K88" s="851"/>
      <c r="L88" s="851"/>
      <c r="M88" s="851"/>
      <c r="N88" s="851"/>
      <c r="O88" s="851"/>
      <c r="P88" s="851"/>
      <c r="Q88" s="852"/>
      <c r="R88" s="190" t="s">
        <v>123</v>
      </c>
      <c r="S88" s="298" t="str">
        <f>'別紙様式3-2（処遇改善加算　個票）'!Z7</f>
        <v/>
      </c>
      <c r="T88" s="821" t="s">
        <v>126</v>
      </c>
      <c r="U88" s="822"/>
      <c r="V88" s="822"/>
      <c r="W88" s="822"/>
      <c r="X88" s="822"/>
      <c r="Y88" s="822"/>
      <c r="Z88" s="822"/>
      <c r="AA88" s="822"/>
      <c r="AB88" s="822"/>
      <c r="AC88" s="822"/>
      <c r="AD88" s="822"/>
      <c r="AE88" s="822"/>
      <c r="AF88" s="823"/>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IF(H7="","",IF(AND(S87="○",S88="○"),"",IF(OR(AM92=TRUE,AM93=TRUE,AM94=TRUE,AND(AM95=TRUE,G95&lt;&gt;"")),"○","×")))</f>
        <v/>
      </c>
      <c r="AL90" s="161"/>
      <c r="AM90" s="429"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745" t="s">
        <v>129</v>
      </c>
      <c r="AR91" s="746"/>
      <c r="AS91" s="746"/>
      <c r="AT91" s="746"/>
      <c r="AU91" s="746"/>
      <c r="AV91" s="746"/>
      <c r="AW91" s="746"/>
      <c r="AX91" s="746"/>
      <c r="AY91" s="746"/>
      <c r="AZ91" s="746"/>
      <c r="BA91" s="746"/>
      <c r="BB91" s="746"/>
      <c r="BC91" s="746"/>
      <c r="BD91" s="746"/>
      <c r="BE91" s="747"/>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8"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8" t="b">
        <v>0</v>
      </c>
      <c r="AN93" s="311"/>
      <c r="AO93" s="311"/>
      <c r="AP93" s="311"/>
      <c r="AQ93" s="311"/>
      <c r="AR93" s="311"/>
      <c r="AS93" s="311"/>
      <c r="AT93" s="311"/>
      <c r="AU93" s="312"/>
      <c r="AV93" s="171"/>
    </row>
    <row r="94" spans="1:57" s="166" customFormat="1" ht="16.149999999999999" customHeight="1" thickBot="1">
      <c r="A94" s="165"/>
      <c r="B94" s="308"/>
      <c r="C94" s="313"/>
      <c r="D94" s="839" t="s">
        <v>132</v>
      </c>
      <c r="E94" s="839"/>
      <c r="F94" s="839"/>
      <c r="G94" s="839"/>
      <c r="H94" s="839"/>
      <c r="I94" s="839"/>
      <c r="J94" s="839"/>
      <c r="K94" s="839"/>
      <c r="L94" s="839"/>
      <c r="M94" s="839"/>
      <c r="N94" s="839"/>
      <c r="O94" s="839"/>
      <c r="P94" s="839"/>
      <c r="Q94" s="839"/>
      <c r="R94" s="839"/>
      <c r="S94" s="839"/>
      <c r="T94" s="839"/>
      <c r="U94" s="839"/>
      <c r="V94" s="839"/>
      <c r="W94" s="839"/>
      <c r="X94" s="839"/>
      <c r="Y94" s="839"/>
      <c r="Z94" s="839"/>
      <c r="AA94" s="839"/>
      <c r="AB94" s="839"/>
      <c r="AC94" s="839"/>
      <c r="AD94" s="839"/>
      <c r="AE94" s="839"/>
      <c r="AF94" s="839"/>
      <c r="AG94" s="839"/>
      <c r="AH94" s="839"/>
      <c r="AI94" s="839"/>
      <c r="AJ94" s="165"/>
      <c r="AK94" s="310"/>
      <c r="AL94" s="315"/>
      <c r="AM94" s="428"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845"/>
      <c r="H95" s="845"/>
      <c r="I95" s="845"/>
      <c r="J95" s="845"/>
      <c r="K95" s="845"/>
      <c r="L95" s="845"/>
      <c r="M95" s="845"/>
      <c r="N95" s="845"/>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321" t="s">
        <v>134</v>
      </c>
      <c r="AL95" s="165"/>
      <c r="AM95" s="428" t="b">
        <v>0</v>
      </c>
      <c r="AN95" s="322"/>
      <c r="AO95" s="322"/>
      <c r="AQ95" s="843" t="s">
        <v>135</v>
      </c>
      <c r="AR95" s="843"/>
      <c r="AS95" s="843"/>
      <c r="AT95" s="843"/>
      <c r="AU95" s="843"/>
      <c r="AV95" s="843"/>
      <c r="AW95" s="843"/>
      <c r="AX95" s="843"/>
      <c r="AY95" s="843"/>
      <c r="AZ95" s="843"/>
      <c r="BA95" s="843"/>
      <c r="BB95" s="843"/>
      <c r="BC95" s="843"/>
      <c r="BD95" s="843"/>
      <c r="BE95" s="844"/>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581" t="s">
        <v>113</v>
      </c>
      <c r="D98" s="582"/>
      <c r="E98" s="582"/>
      <c r="F98" s="582"/>
      <c r="G98" s="582"/>
      <c r="H98" s="582"/>
      <c r="I98" s="582"/>
      <c r="J98" s="582"/>
      <c r="K98" s="582"/>
      <c r="L98" s="582"/>
      <c r="M98" s="582"/>
      <c r="N98" s="582"/>
      <c r="O98" s="582"/>
      <c r="P98" s="582"/>
      <c r="Q98" s="582"/>
      <c r="R98" s="582"/>
      <c r="S98" s="582"/>
      <c r="T98" s="582"/>
      <c r="U98" s="582"/>
      <c r="V98" s="582"/>
      <c r="W98" s="582"/>
      <c r="X98" s="582"/>
      <c r="Y98" s="582"/>
      <c r="Z98" s="582"/>
      <c r="AA98" s="582"/>
      <c r="AB98" s="582"/>
      <c r="AC98" s="582"/>
      <c r="AD98" s="582"/>
      <c r="AE98" s="582"/>
      <c r="AF98" s="582"/>
      <c r="AG98" s="582"/>
      <c r="AH98" s="582"/>
      <c r="AI98" s="582"/>
      <c r="AJ98" s="582"/>
      <c r="AK98" s="583"/>
      <c r="AL98" s="161"/>
      <c r="AM98" s="430"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607" t="s">
        <v>137</v>
      </c>
      <c r="C99" s="825"/>
      <c r="D99" s="825"/>
      <c r="E99" s="825"/>
      <c r="F99" s="825"/>
      <c r="G99" s="825"/>
      <c r="H99" s="825"/>
      <c r="I99" s="825"/>
      <c r="J99" s="825"/>
      <c r="K99" s="825"/>
      <c r="L99" s="825"/>
      <c r="M99" s="825"/>
      <c r="N99" s="825"/>
      <c r="O99" s="825"/>
      <c r="P99" s="825"/>
      <c r="Q99" s="825"/>
      <c r="R99" s="825"/>
      <c r="S99" s="825"/>
      <c r="T99" s="825"/>
      <c r="U99" s="825"/>
      <c r="V99" s="825"/>
      <c r="W99" s="825"/>
      <c r="X99" s="825"/>
      <c r="Y99" s="825"/>
      <c r="Z99" s="825"/>
      <c r="AA99" s="825"/>
      <c r="AB99" s="825"/>
      <c r="AC99" s="825"/>
      <c r="AD99" s="825"/>
      <c r="AE99" s="825"/>
      <c r="AF99" s="825"/>
      <c r="AG99" s="825"/>
      <c r="AH99" s="825"/>
      <c r="AI99" s="825"/>
      <c r="AJ99" s="825"/>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53" t="str">
        <f>IF(AN51&lt;&gt;0, "該当", "")</f>
        <v/>
      </c>
      <c r="AJ101" s="854"/>
      <c r="AK101" s="855"/>
      <c r="AL101" s="165"/>
      <c r="AX101" s="325"/>
      <c r="AY101" s="325"/>
      <c r="AZ101" s="325"/>
    </row>
    <row r="102" spans="1:57" s="166" customFormat="1" ht="45" customHeight="1">
      <c r="A102" s="161"/>
      <c r="B102" s="236" t="s">
        <v>123</v>
      </c>
      <c r="C102" s="609" t="s">
        <v>139</v>
      </c>
      <c r="D102" s="609"/>
      <c r="E102" s="609"/>
      <c r="F102" s="609"/>
      <c r="G102" s="609"/>
      <c r="H102" s="609"/>
      <c r="I102" s="609"/>
      <c r="J102" s="609"/>
      <c r="K102" s="609"/>
      <c r="L102" s="609"/>
      <c r="M102" s="609"/>
      <c r="N102" s="609"/>
      <c r="O102" s="609"/>
      <c r="P102" s="609"/>
      <c r="Q102" s="609"/>
      <c r="R102" s="609"/>
      <c r="S102" s="609"/>
      <c r="T102" s="609"/>
      <c r="U102" s="609"/>
      <c r="V102" s="609"/>
      <c r="W102" s="609"/>
      <c r="X102" s="609"/>
      <c r="Y102" s="609"/>
      <c r="Z102" s="609"/>
      <c r="AA102" s="609"/>
      <c r="AB102" s="609"/>
      <c r="AC102" s="609"/>
      <c r="AD102" s="609"/>
      <c r="AE102" s="609"/>
      <c r="AF102" s="609"/>
      <c r="AG102" s="609"/>
      <c r="AH102" s="609"/>
      <c r="AI102" s="609"/>
      <c r="AJ102" s="609"/>
      <c r="AK102" s="609"/>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63" t="str">
        <f>IF(AN49=AN51, "", "該当")</f>
        <v/>
      </c>
      <c r="AJ104" s="864"/>
      <c r="AK104" s="865"/>
      <c r="AL104" s="165"/>
      <c r="AX104" s="325"/>
      <c r="AY104" s="325"/>
      <c r="AZ104" s="325"/>
    </row>
    <row r="105" spans="1:57" s="166" customFormat="1" ht="57.75" customHeight="1">
      <c r="A105" s="161"/>
      <c r="B105" s="236" t="s">
        <v>123</v>
      </c>
      <c r="C105" s="609" t="s">
        <v>2169</v>
      </c>
      <c r="D105" s="609"/>
      <c r="E105" s="609"/>
      <c r="F105" s="609"/>
      <c r="G105" s="609"/>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c r="AG105" s="609"/>
      <c r="AH105" s="609"/>
      <c r="AI105" s="609"/>
      <c r="AJ105" s="609"/>
      <c r="AK105" s="609"/>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610" t="s">
        <v>141</v>
      </c>
      <c r="C107" s="611"/>
      <c r="D107" s="611"/>
      <c r="E107" s="611"/>
      <c r="F107" s="826" t="s">
        <v>142</v>
      </c>
      <c r="G107" s="827"/>
      <c r="H107" s="827"/>
      <c r="I107" s="827"/>
      <c r="J107" s="827"/>
      <c r="K107" s="827"/>
      <c r="L107" s="827"/>
      <c r="M107" s="827"/>
      <c r="N107" s="827"/>
      <c r="O107" s="827"/>
      <c r="P107" s="827"/>
      <c r="Q107" s="827"/>
      <c r="R107" s="827"/>
      <c r="S107" s="827"/>
      <c r="T107" s="827"/>
      <c r="U107" s="827"/>
      <c r="V107" s="827"/>
      <c r="W107" s="827"/>
      <c r="X107" s="827"/>
      <c r="Y107" s="827"/>
      <c r="Z107" s="827"/>
      <c r="AA107" s="827"/>
      <c r="AB107" s="827"/>
      <c r="AC107" s="827"/>
      <c r="AD107" s="827"/>
      <c r="AE107" s="827"/>
      <c r="AF107" s="827"/>
      <c r="AG107" s="827"/>
      <c r="AH107" s="827"/>
      <c r="AI107" s="827"/>
      <c r="AJ107" s="827"/>
      <c r="AK107" s="828"/>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90" t="s">
        <v>143</v>
      </c>
      <c r="C108" s="591"/>
      <c r="D108" s="591"/>
      <c r="E108" s="592"/>
      <c r="F108" s="282"/>
      <c r="G108" s="612" t="s">
        <v>144</v>
      </c>
      <c r="H108" s="612"/>
      <c r="I108" s="612"/>
      <c r="J108" s="612"/>
      <c r="K108" s="612"/>
      <c r="L108" s="612"/>
      <c r="M108" s="612"/>
      <c r="N108" s="612"/>
      <c r="O108" s="612"/>
      <c r="P108" s="612"/>
      <c r="Q108" s="612"/>
      <c r="R108" s="612"/>
      <c r="S108" s="612"/>
      <c r="T108" s="612"/>
      <c r="U108" s="612"/>
      <c r="V108" s="612"/>
      <c r="W108" s="612"/>
      <c r="X108" s="612"/>
      <c r="Y108" s="612"/>
      <c r="Z108" s="612"/>
      <c r="AA108" s="612"/>
      <c r="AB108" s="612"/>
      <c r="AC108" s="612"/>
      <c r="AD108" s="612"/>
      <c r="AE108" s="612"/>
      <c r="AF108" s="612"/>
      <c r="AG108" s="612"/>
      <c r="AH108" s="612"/>
      <c r="AI108" s="612"/>
      <c r="AJ108" s="612"/>
      <c r="AK108" s="613"/>
      <c r="AL108" s="165"/>
      <c r="AM108" s="428" t="b">
        <v>0</v>
      </c>
      <c r="AN108" s="627">
        <f>COUNTIF(AM108:AM111, TRUE)</f>
        <v>0</v>
      </c>
      <c r="AO108" s="322"/>
      <c r="AP108" s="322"/>
      <c r="AQ108" s="634" t="str">
        <f>IF(AI101="該当",  "！この区分（４項目）から２つ以上の取組が選択されていません。",  "！この区分（４項目）から１つ以上の取組が選択されていません。")</f>
        <v>！この区分（４項目）から１つ以上の取組が選択されていません。</v>
      </c>
      <c r="AR108" s="635"/>
      <c r="AS108" s="635"/>
      <c r="AT108" s="635"/>
      <c r="AU108" s="635"/>
      <c r="AV108" s="635"/>
      <c r="AW108" s="635"/>
      <c r="AX108" s="635"/>
      <c r="AY108" s="635"/>
      <c r="AZ108" s="635"/>
      <c r="BA108" s="635"/>
      <c r="BB108" s="635"/>
      <c r="BC108" s="635"/>
      <c r="BD108" s="635"/>
      <c r="BE108" s="636"/>
    </row>
    <row r="109" spans="1:57" s="166" customFormat="1" ht="18" customHeight="1">
      <c r="A109" s="161"/>
      <c r="B109" s="593"/>
      <c r="C109" s="594"/>
      <c r="D109" s="594"/>
      <c r="E109" s="595"/>
      <c r="F109" s="331"/>
      <c r="G109" s="820" t="s">
        <v>145</v>
      </c>
      <c r="H109" s="820"/>
      <c r="I109" s="820"/>
      <c r="J109" s="820"/>
      <c r="K109" s="820"/>
      <c r="L109" s="820"/>
      <c r="M109" s="820"/>
      <c r="N109" s="820"/>
      <c r="O109" s="820"/>
      <c r="P109" s="820"/>
      <c r="Q109" s="820"/>
      <c r="R109" s="820"/>
      <c r="S109" s="820"/>
      <c r="T109" s="820"/>
      <c r="U109" s="820"/>
      <c r="V109" s="820"/>
      <c r="W109" s="820"/>
      <c r="X109" s="820"/>
      <c r="Y109" s="820"/>
      <c r="Z109" s="820"/>
      <c r="AA109" s="820"/>
      <c r="AB109" s="820"/>
      <c r="AC109" s="820"/>
      <c r="AD109" s="820"/>
      <c r="AE109" s="820"/>
      <c r="AF109" s="820"/>
      <c r="AG109" s="820"/>
      <c r="AH109" s="820"/>
      <c r="AI109" s="820"/>
      <c r="AJ109" s="820"/>
      <c r="AK109" s="332"/>
      <c r="AL109" s="165"/>
      <c r="AM109" s="428" t="b">
        <v>0</v>
      </c>
      <c r="AN109" s="627"/>
      <c r="AO109" s="322"/>
      <c r="AP109" s="322"/>
      <c r="AQ109" s="637"/>
      <c r="AR109" s="638"/>
      <c r="AS109" s="638"/>
      <c r="AT109" s="638"/>
      <c r="AU109" s="638"/>
      <c r="AV109" s="638"/>
      <c r="AW109" s="638"/>
      <c r="AX109" s="638"/>
      <c r="AY109" s="638"/>
      <c r="AZ109" s="638"/>
      <c r="BA109" s="638"/>
      <c r="BB109" s="638"/>
      <c r="BC109" s="638"/>
      <c r="BD109" s="638"/>
      <c r="BE109" s="639"/>
    </row>
    <row r="110" spans="1:57" s="166" customFormat="1" ht="18" customHeight="1">
      <c r="A110" s="161"/>
      <c r="B110" s="593"/>
      <c r="C110" s="594"/>
      <c r="D110" s="594"/>
      <c r="E110" s="595"/>
      <c r="F110" s="331"/>
      <c r="G110" s="587" t="s">
        <v>146</v>
      </c>
      <c r="H110" s="587"/>
      <c r="I110" s="587"/>
      <c r="J110" s="587"/>
      <c r="K110" s="587"/>
      <c r="L110" s="587"/>
      <c r="M110" s="587"/>
      <c r="N110" s="587"/>
      <c r="O110" s="587"/>
      <c r="P110" s="587"/>
      <c r="Q110" s="587"/>
      <c r="R110" s="587"/>
      <c r="S110" s="587"/>
      <c r="T110" s="587"/>
      <c r="U110" s="587"/>
      <c r="V110" s="587"/>
      <c r="W110" s="587"/>
      <c r="X110" s="587"/>
      <c r="Y110" s="587"/>
      <c r="Z110" s="587"/>
      <c r="AA110" s="587"/>
      <c r="AB110" s="587"/>
      <c r="AC110" s="587"/>
      <c r="AD110" s="587"/>
      <c r="AE110" s="587"/>
      <c r="AF110" s="587"/>
      <c r="AG110" s="587"/>
      <c r="AH110" s="587"/>
      <c r="AI110" s="587"/>
      <c r="AJ110" s="587"/>
      <c r="AK110" s="600"/>
      <c r="AL110" s="165"/>
      <c r="AM110" s="428" t="b">
        <v>0</v>
      </c>
      <c r="AN110" s="627"/>
      <c r="AO110" s="322"/>
      <c r="AP110" s="322"/>
      <c r="AQ110" s="637"/>
      <c r="AR110" s="638"/>
      <c r="AS110" s="638"/>
      <c r="AT110" s="638"/>
      <c r="AU110" s="638"/>
      <c r="AV110" s="638"/>
      <c r="AW110" s="638"/>
      <c r="AX110" s="638"/>
      <c r="AY110" s="638"/>
      <c r="AZ110" s="638"/>
      <c r="BA110" s="638"/>
      <c r="BB110" s="638"/>
      <c r="BC110" s="638"/>
      <c r="BD110" s="638"/>
      <c r="BE110" s="639"/>
    </row>
    <row r="111" spans="1:57" s="166" customFormat="1" ht="15.6" customHeight="1" thickBot="1">
      <c r="A111" s="161"/>
      <c r="B111" s="596"/>
      <c r="C111" s="597"/>
      <c r="D111" s="597"/>
      <c r="E111" s="598"/>
      <c r="F111" s="284"/>
      <c r="G111" s="614" t="s">
        <v>147</v>
      </c>
      <c r="H111" s="614"/>
      <c r="I111" s="614"/>
      <c r="J111" s="614"/>
      <c r="K111" s="614"/>
      <c r="L111" s="614"/>
      <c r="M111" s="614"/>
      <c r="N111" s="614"/>
      <c r="O111" s="614"/>
      <c r="P111" s="614"/>
      <c r="Q111" s="614"/>
      <c r="R111" s="614"/>
      <c r="S111" s="614"/>
      <c r="T111" s="614"/>
      <c r="U111" s="614"/>
      <c r="V111" s="614"/>
      <c r="W111" s="614"/>
      <c r="X111" s="614"/>
      <c r="Y111" s="614"/>
      <c r="Z111" s="614"/>
      <c r="AA111" s="614"/>
      <c r="AB111" s="614"/>
      <c r="AC111" s="614"/>
      <c r="AD111" s="614"/>
      <c r="AE111" s="614"/>
      <c r="AF111" s="614"/>
      <c r="AG111" s="614"/>
      <c r="AH111" s="614"/>
      <c r="AI111" s="614"/>
      <c r="AJ111" s="614"/>
      <c r="AK111" s="333"/>
      <c r="AL111" s="165"/>
      <c r="AM111" s="428" t="b">
        <v>0</v>
      </c>
      <c r="AN111" s="627"/>
      <c r="AO111" s="322"/>
      <c r="AP111" s="322"/>
      <c r="AQ111" s="640"/>
      <c r="AR111" s="641"/>
      <c r="AS111" s="641"/>
      <c r="AT111" s="641"/>
      <c r="AU111" s="641"/>
      <c r="AV111" s="641"/>
      <c r="AW111" s="641"/>
      <c r="AX111" s="641"/>
      <c r="AY111" s="641"/>
      <c r="AZ111" s="641"/>
      <c r="BA111" s="641"/>
      <c r="BB111" s="641"/>
      <c r="BC111" s="641"/>
      <c r="BD111" s="641"/>
      <c r="BE111" s="642"/>
    </row>
    <row r="112" spans="1:57" s="166" customFormat="1" ht="28.9" customHeight="1">
      <c r="A112" s="161"/>
      <c r="B112" s="590" t="s">
        <v>148</v>
      </c>
      <c r="C112" s="591"/>
      <c r="D112" s="591"/>
      <c r="E112" s="592"/>
      <c r="F112" s="334"/>
      <c r="G112" s="601" t="s">
        <v>149</v>
      </c>
      <c r="H112" s="601"/>
      <c r="I112" s="601"/>
      <c r="J112" s="601"/>
      <c r="K112" s="601"/>
      <c r="L112" s="601"/>
      <c r="M112" s="601"/>
      <c r="N112" s="601"/>
      <c r="O112" s="601"/>
      <c r="P112" s="601"/>
      <c r="Q112" s="601"/>
      <c r="R112" s="601"/>
      <c r="S112" s="601"/>
      <c r="T112" s="601"/>
      <c r="U112" s="601"/>
      <c r="V112" s="601"/>
      <c r="W112" s="601"/>
      <c r="X112" s="601"/>
      <c r="Y112" s="601"/>
      <c r="Z112" s="601"/>
      <c r="AA112" s="601"/>
      <c r="AB112" s="601"/>
      <c r="AC112" s="601"/>
      <c r="AD112" s="601"/>
      <c r="AE112" s="601"/>
      <c r="AF112" s="601"/>
      <c r="AG112" s="601"/>
      <c r="AH112" s="601"/>
      <c r="AI112" s="601"/>
      <c r="AJ112" s="601"/>
      <c r="AK112" s="602"/>
      <c r="AL112" s="165"/>
      <c r="AM112" s="428" t="b">
        <v>0</v>
      </c>
      <c r="AN112" s="627">
        <f>COUNTIF(AM112:AM115, TRUE)</f>
        <v>0</v>
      </c>
      <c r="AO112" s="322"/>
      <c r="AP112" s="322"/>
      <c r="AQ112" s="634" t="str">
        <f>IF(AI101="該当", "！この区分（４項目）から２つ以上の取組が選択されていません。",  "！この区分（４項目）から１つ以上の取組が選択されていません。")</f>
        <v>！この区分（４項目）から１つ以上の取組が選択されていません。</v>
      </c>
      <c r="AR112" s="635"/>
      <c r="AS112" s="635"/>
      <c r="AT112" s="635"/>
      <c r="AU112" s="635"/>
      <c r="AV112" s="635"/>
      <c r="AW112" s="635"/>
      <c r="AX112" s="635"/>
      <c r="AY112" s="635"/>
      <c r="AZ112" s="635"/>
      <c r="BA112" s="635"/>
      <c r="BB112" s="635"/>
      <c r="BC112" s="635"/>
      <c r="BD112" s="635"/>
      <c r="BE112" s="636"/>
    </row>
    <row r="113" spans="1:57" s="166" customFormat="1" ht="18" customHeight="1">
      <c r="A113" s="161"/>
      <c r="B113" s="593"/>
      <c r="C113" s="594"/>
      <c r="D113" s="594"/>
      <c r="E113" s="595"/>
      <c r="F113" s="331"/>
      <c r="G113" s="820" t="s">
        <v>150</v>
      </c>
      <c r="H113" s="820"/>
      <c r="I113" s="820"/>
      <c r="J113" s="820"/>
      <c r="K113" s="820"/>
      <c r="L113" s="820"/>
      <c r="M113" s="820"/>
      <c r="N113" s="820"/>
      <c r="O113" s="820"/>
      <c r="P113" s="820"/>
      <c r="Q113" s="820"/>
      <c r="R113" s="820"/>
      <c r="S113" s="820"/>
      <c r="T113" s="820"/>
      <c r="U113" s="820"/>
      <c r="V113" s="820"/>
      <c r="W113" s="820"/>
      <c r="X113" s="820"/>
      <c r="Y113" s="820"/>
      <c r="Z113" s="820"/>
      <c r="AA113" s="820"/>
      <c r="AB113" s="820"/>
      <c r="AC113" s="820"/>
      <c r="AD113" s="820"/>
      <c r="AE113" s="820"/>
      <c r="AF113" s="820"/>
      <c r="AG113" s="820"/>
      <c r="AH113" s="820"/>
      <c r="AI113" s="820"/>
      <c r="AJ113" s="820"/>
      <c r="AK113" s="335"/>
      <c r="AL113" s="165"/>
      <c r="AM113" s="428" t="b">
        <v>0</v>
      </c>
      <c r="AN113" s="627"/>
      <c r="AO113" s="322"/>
      <c r="AP113" s="322"/>
      <c r="AQ113" s="637"/>
      <c r="AR113" s="638"/>
      <c r="AS113" s="638"/>
      <c r="AT113" s="638"/>
      <c r="AU113" s="638"/>
      <c r="AV113" s="638"/>
      <c r="AW113" s="638"/>
      <c r="AX113" s="638"/>
      <c r="AY113" s="638"/>
      <c r="AZ113" s="638"/>
      <c r="BA113" s="638"/>
      <c r="BB113" s="638"/>
      <c r="BC113" s="638"/>
      <c r="BD113" s="638"/>
      <c r="BE113" s="639"/>
    </row>
    <row r="114" spans="1:57" s="166" customFormat="1" ht="18" customHeight="1">
      <c r="A114" s="161"/>
      <c r="B114" s="593"/>
      <c r="C114" s="594"/>
      <c r="D114" s="594"/>
      <c r="E114" s="595"/>
      <c r="F114" s="331"/>
      <c r="G114" s="820" t="s">
        <v>151</v>
      </c>
      <c r="H114" s="820"/>
      <c r="I114" s="820"/>
      <c r="J114" s="820"/>
      <c r="K114" s="820"/>
      <c r="L114" s="820"/>
      <c r="M114" s="820"/>
      <c r="N114" s="820"/>
      <c r="O114" s="820"/>
      <c r="P114" s="820"/>
      <c r="Q114" s="820"/>
      <c r="R114" s="820"/>
      <c r="S114" s="820"/>
      <c r="T114" s="820"/>
      <c r="U114" s="820"/>
      <c r="V114" s="820"/>
      <c r="W114" s="820"/>
      <c r="X114" s="820"/>
      <c r="Y114" s="820"/>
      <c r="Z114" s="820"/>
      <c r="AA114" s="820"/>
      <c r="AB114" s="820"/>
      <c r="AC114" s="820"/>
      <c r="AD114" s="820"/>
      <c r="AE114" s="820"/>
      <c r="AF114" s="820"/>
      <c r="AG114" s="820"/>
      <c r="AH114" s="820"/>
      <c r="AI114" s="820"/>
      <c r="AJ114" s="820"/>
      <c r="AK114" s="332"/>
      <c r="AL114" s="165"/>
      <c r="AM114" s="428" t="b">
        <v>0</v>
      </c>
      <c r="AN114" s="627"/>
      <c r="AO114" s="322"/>
      <c r="AP114" s="322"/>
      <c r="AQ114" s="637"/>
      <c r="AR114" s="638"/>
      <c r="AS114" s="638"/>
      <c r="AT114" s="638"/>
      <c r="AU114" s="638"/>
      <c r="AV114" s="638"/>
      <c r="AW114" s="638"/>
      <c r="AX114" s="638"/>
      <c r="AY114" s="638"/>
      <c r="AZ114" s="638"/>
      <c r="BA114" s="638"/>
      <c r="BB114" s="638"/>
      <c r="BC114" s="638"/>
      <c r="BD114" s="638"/>
      <c r="BE114" s="639"/>
    </row>
    <row r="115" spans="1:57" s="166" customFormat="1" ht="18" customHeight="1" thickBot="1">
      <c r="A115" s="161"/>
      <c r="B115" s="596"/>
      <c r="C115" s="597"/>
      <c r="D115" s="597"/>
      <c r="E115" s="598"/>
      <c r="F115" s="336"/>
      <c r="G115" s="588" t="s">
        <v>152</v>
      </c>
      <c r="H115" s="588"/>
      <c r="I115" s="588"/>
      <c r="J115" s="588"/>
      <c r="K115" s="588"/>
      <c r="L115" s="588"/>
      <c r="M115" s="588"/>
      <c r="N115" s="588"/>
      <c r="O115" s="588"/>
      <c r="P115" s="588"/>
      <c r="Q115" s="588"/>
      <c r="R115" s="588"/>
      <c r="S115" s="588"/>
      <c r="T115" s="588"/>
      <c r="U115" s="588"/>
      <c r="V115" s="588"/>
      <c r="W115" s="588"/>
      <c r="X115" s="588"/>
      <c r="Y115" s="588"/>
      <c r="Z115" s="588"/>
      <c r="AA115" s="588"/>
      <c r="AB115" s="588"/>
      <c r="AC115" s="588"/>
      <c r="AD115" s="588"/>
      <c r="AE115" s="588"/>
      <c r="AF115" s="588"/>
      <c r="AG115" s="588"/>
      <c r="AH115" s="588"/>
      <c r="AI115" s="588"/>
      <c r="AJ115" s="588"/>
      <c r="AK115" s="606"/>
      <c r="AL115" s="165"/>
      <c r="AM115" s="428" t="b">
        <v>0</v>
      </c>
      <c r="AN115" s="627"/>
      <c r="AO115" s="322"/>
      <c r="AP115" s="322"/>
      <c r="AQ115" s="640"/>
      <c r="AR115" s="641"/>
      <c r="AS115" s="641"/>
      <c r="AT115" s="641"/>
      <c r="AU115" s="641"/>
      <c r="AV115" s="641"/>
      <c r="AW115" s="641"/>
      <c r="AX115" s="641"/>
      <c r="AY115" s="641"/>
      <c r="AZ115" s="641"/>
      <c r="BA115" s="641"/>
      <c r="BB115" s="641"/>
      <c r="BC115" s="641"/>
      <c r="BD115" s="641"/>
      <c r="BE115" s="642"/>
    </row>
    <row r="116" spans="1:57" s="166" customFormat="1" ht="21.6" customHeight="1">
      <c r="A116" s="161"/>
      <c r="B116" s="590" t="s">
        <v>153</v>
      </c>
      <c r="C116" s="591"/>
      <c r="D116" s="591"/>
      <c r="E116" s="592"/>
      <c r="F116" s="337"/>
      <c r="G116" s="599" t="s">
        <v>154</v>
      </c>
      <c r="H116" s="599"/>
      <c r="I116" s="599"/>
      <c r="J116" s="599"/>
      <c r="K116" s="599"/>
      <c r="L116" s="599"/>
      <c r="M116" s="599"/>
      <c r="N116" s="599"/>
      <c r="O116" s="599"/>
      <c r="P116" s="599"/>
      <c r="Q116" s="599"/>
      <c r="R116" s="599"/>
      <c r="S116" s="599"/>
      <c r="T116" s="599"/>
      <c r="U116" s="599"/>
      <c r="V116" s="599"/>
      <c r="W116" s="599"/>
      <c r="X116" s="599"/>
      <c r="Y116" s="599"/>
      <c r="Z116" s="599"/>
      <c r="AA116" s="599"/>
      <c r="AB116" s="599"/>
      <c r="AC116" s="599"/>
      <c r="AD116" s="599"/>
      <c r="AE116" s="599"/>
      <c r="AF116" s="599"/>
      <c r="AG116" s="599"/>
      <c r="AH116" s="599"/>
      <c r="AI116" s="599"/>
      <c r="AJ116" s="599"/>
      <c r="AK116" s="335"/>
      <c r="AL116" s="165"/>
      <c r="AM116" s="428" t="b">
        <v>0</v>
      </c>
      <c r="AN116" s="627">
        <f>COUNTIF(AM116:AM119, TRUE)</f>
        <v>0</v>
      </c>
      <c r="AO116" s="322"/>
      <c r="AP116" s="322"/>
      <c r="AQ116" s="634" t="str">
        <f>IF(AI101="該当", "！この区分（４項目）から２つ以上の取組が選択されていません。",  "！この区分（４項目）から１つ以上の取組が選択されていません。")</f>
        <v>！この区分（４項目）から１つ以上の取組が選択されていません。</v>
      </c>
      <c r="AR116" s="635"/>
      <c r="AS116" s="635"/>
      <c r="AT116" s="635"/>
      <c r="AU116" s="635"/>
      <c r="AV116" s="635"/>
      <c r="AW116" s="635"/>
      <c r="AX116" s="635"/>
      <c r="AY116" s="635"/>
      <c r="AZ116" s="635"/>
      <c r="BA116" s="635"/>
      <c r="BB116" s="635"/>
      <c r="BC116" s="635"/>
      <c r="BD116" s="635"/>
      <c r="BE116" s="636"/>
    </row>
    <row r="117" spans="1:57" s="166" customFormat="1" ht="21.6" customHeight="1">
      <c r="A117" s="161"/>
      <c r="B117" s="593"/>
      <c r="C117" s="594"/>
      <c r="D117" s="594"/>
      <c r="E117" s="595"/>
      <c r="F117" s="331"/>
      <c r="G117" s="587" t="s">
        <v>155</v>
      </c>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7"/>
      <c r="AK117" s="600"/>
      <c r="AL117" s="165"/>
      <c r="AM117" s="428" t="b">
        <v>0</v>
      </c>
      <c r="AN117" s="627"/>
      <c r="AO117" s="322"/>
      <c r="AP117" s="322"/>
      <c r="AQ117" s="637"/>
      <c r="AR117" s="638"/>
      <c r="AS117" s="638"/>
      <c r="AT117" s="638"/>
      <c r="AU117" s="638"/>
      <c r="AV117" s="638"/>
      <c r="AW117" s="638"/>
      <c r="AX117" s="638"/>
      <c r="AY117" s="638"/>
      <c r="AZ117" s="638"/>
      <c r="BA117" s="638"/>
      <c r="BB117" s="638"/>
      <c r="BC117" s="638"/>
      <c r="BD117" s="638"/>
      <c r="BE117" s="639"/>
    </row>
    <row r="118" spans="1:57" s="166" customFormat="1" ht="23.45" customHeight="1">
      <c r="A118" s="161"/>
      <c r="B118" s="593"/>
      <c r="C118" s="594"/>
      <c r="D118" s="594"/>
      <c r="E118" s="595"/>
      <c r="F118" s="331"/>
      <c r="G118" s="587" t="s">
        <v>156</v>
      </c>
      <c r="H118" s="587"/>
      <c r="I118" s="587"/>
      <c r="J118" s="587"/>
      <c r="K118" s="587"/>
      <c r="L118" s="587"/>
      <c r="M118" s="587"/>
      <c r="N118" s="587"/>
      <c r="O118" s="587"/>
      <c r="P118" s="587"/>
      <c r="Q118" s="587"/>
      <c r="R118" s="587"/>
      <c r="S118" s="587"/>
      <c r="T118" s="587"/>
      <c r="U118" s="587"/>
      <c r="V118" s="587"/>
      <c r="W118" s="587"/>
      <c r="X118" s="587"/>
      <c r="Y118" s="587"/>
      <c r="Z118" s="587"/>
      <c r="AA118" s="587"/>
      <c r="AB118" s="587"/>
      <c r="AC118" s="587"/>
      <c r="AD118" s="587"/>
      <c r="AE118" s="587"/>
      <c r="AF118" s="587"/>
      <c r="AG118" s="587"/>
      <c r="AH118" s="587"/>
      <c r="AI118" s="587"/>
      <c r="AJ118" s="587"/>
      <c r="AK118" s="600"/>
      <c r="AL118" s="165"/>
      <c r="AM118" s="428" t="b">
        <v>0</v>
      </c>
      <c r="AN118" s="627"/>
      <c r="AO118" s="322"/>
      <c r="AP118" s="322"/>
      <c r="AQ118" s="637"/>
      <c r="AR118" s="638"/>
      <c r="AS118" s="638"/>
      <c r="AT118" s="638"/>
      <c r="AU118" s="638"/>
      <c r="AV118" s="638"/>
      <c r="AW118" s="638"/>
      <c r="AX118" s="638"/>
      <c r="AY118" s="638"/>
      <c r="AZ118" s="638"/>
      <c r="BA118" s="638"/>
      <c r="BB118" s="638"/>
      <c r="BC118" s="638"/>
      <c r="BD118" s="638"/>
      <c r="BE118" s="639"/>
    </row>
    <row r="119" spans="1:57" s="166" customFormat="1" ht="18" customHeight="1" thickBot="1">
      <c r="A119" s="161"/>
      <c r="B119" s="596"/>
      <c r="C119" s="597"/>
      <c r="D119" s="597"/>
      <c r="E119" s="598"/>
      <c r="F119" s="284"/>
      <c r="G119" s="605" t="s">
        <v>157</v>
      </c>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5"/>
      <c r="AI119" s="605"/>
      <c r="AJ119" s="605"/>
      <c r="AK119" s="606"/>
      <c r="AL119" s="165"/>
      <c r="AM119" s="428" t="b">
        <v>0</v>
      </c>
      <c r="AN119" s="627"/>
      <c r="AO119" s="322"/>
      <c r="AP119" s="322"/>
      <c r="AQ119" s="640"/>
      <c r="AR119" s="641"/>
      <c r="AS119" s="641"/>
      <c r="AT119" s="641"/>
      <c r="AU119" s="641"/>
      <c r="AV119" s="641"/>
      <c r="AW119" s="641"/>
      <c r="AX119" s="641"/>
      <c r="AY119" s="641"/>
      <c r="AZ119" s="641"/>
      <c r="BA119" s="641"/>
      <c r="BB119" s="641"/>
      <c r="BC119" s="641"/>
      <c r="BD119" s="641"/>
      <c r="BE119" s="642"/>
    </row>
    <row r="120" spans="1:57" s="166" customFormat="1" ht="18" customHeight="1">
      <c r="A120" s="161"/>
      <c r="B120" s="590" t="s">
        <v>158</v>
      </c>
      <c r="C120" s="591"/>
      <c r="D120" s="591"/>
      <c r="E120" s="592"/>
      <c r="F120" s="334"/>
      <c r="G120" s="601" t="s">
        <v>159</v>
      </c>
      <c r="H120" s="601"/>
      <c r="I120" s="601"/>
      <c r="J120" s="601"/>
      <c r="K120" s="601"/>
      <c r="L120" s="601"/>
      <c r="M120" s="601"/>
      <c r="N120" s="601"/>
      <c r="O120" s="601"/>
      <c r="P120" s="601"/>
      <c r="Q120" s="601"/>
      <c r="R120" s="601"/>
      <c r="S120" s="601"/>
      <c r="T120" s="601"/>
      <c r="U120" s="601"/>
      <c r="V120" s="601"/>
      <c r="W120" s="601"/>
      <c r="X120" s="601"/>
      <c r="Y120" s="601"/>
      <c r="Z120" s="601"/>
      <c r="AA120" s="601"/>
      <c r="AB120" s="601"/>
      <c r="AC120" s="601"/>
      <c r="AD120" s="601"/>
      <c r="AE120" s="601"/>
      <c r="AF120" s="601"/>
      <c r="AG120" s="601"/>
      <c r="AH120" s="601"/>
      <c r="AI120" s="601"/>
      <c r="AJ120" s="601"/>
      <c r="AK120" s="602"/>
      <c r="AL120" s="161"/>
      <c r="AM120" s="428" t="b">
        <v>0</v>
      </c>
      <c r="AN120" s="627">
        <f>COUNTIF(AM120:AM123, TRUE)</f>
        <v>0</v>
      </c>
      <c r="AO120" s="322"/>
      <c r="AP120" s="322"/>
      <c r="AQ120" s="634" t="str">
        <f>IF(AI101="該当", "！この区分（４項目）から２つ以上の取組が選択されていません。",  "！この区分（４項目）から１つ以上の取組が選択されていません。")</f>
        <v>！この区分（４項目）から１つ以上の取組が選択されていません。</v>
      </c>
      <c r="AR120" s="635"/>
      <c r="AS120" s="635"/>
      <c r="AT120" s="635"/>
      <c r="AU120" s="635"/>
      <c r="AV120" s="635"/>
      <c r="AW120" s="635"/>
      <c r="AX120" s="635"/>
      <c r="AY120" s="635"/>
      <c r="AZ120" s="635"/>
      <c r="BA120" s="635"/>
      <c r="BB120" s="635"/>
      <c r="BC120" s="635"/>
      <c r="BD120" s="635"/>
      <c r="BE120" s="636"/>
    </row>
    <row r="121" spans="1:57" s="166" customFormat="1" ht="18" customHeight="1">
      <c r="A121" s="161"/>
      <c r="B121" s="593"/>
      <c r="C121" s="594"/>
      <c r="D121" s="594"/>
      <c r="E121" s="595"/>
      <c r="F121" s="331"/>
      <c r="G121" s="603" t="s">
        <v>160</v>
      </c>
      <c r="H121" s="603"/>
      <c r="I121" s="603"/>
      <c r="J121" s="603"/>
      <c r="K121" s="603"/>
      <c r="L121" s="603"/>
      <c r="M121" s="603"/>
      <c r="N121" s="603"/>
      <c r="O121" s="603"/>
      <c r="P121" s="603"/>
      <c r="Q121" s="603"/>
      <c r="R121" s="603"/>
      <c r="S121" s="603"/>
      <c r="T121" s="603"/>
      <c r="U121" s="603"/>
      <c r="V121" s="603"/>
      <c r="W121" s="603"/>
      <c r="X121" s="603"/>
      <c r="Y121" s="603"/>
      <c r="Z121" s="603"/>
      <c r="AA121" s="603"/>
      <c r="AB121" s="603"/>
      <c r="AC121" s="603"/>
      <c r="AD121" s="603"/>
      <c r="AE121" s="603"/>
      <c r="AF121" s="603"/>
      <c r="AG121" s="603"/>
      <c r="AH121" s="603"/>
      <c r="AI121" s="603"/>
      <c r="AJ121" s="603"/>
      <c r="AK121" s="604"/>
      <c r="AL121" s="165"/>
      <c r="AM121" s="428" t="b">
        <v>0</v>
      </c>
      <c r="AN121" s="627"/>
      <c r="AO121" s="322"/>
      <c r="AP121" s="322"/>
      <c r="AQ121" s="637"/>
      <c r="AR121" s="638"/>
      <c r="AS121" s="638"/>
      <c r="AT121" s="638"/>
      <c r="AU121" s="638"/>
      <c r="AV121" s="638"/>
      <c r="AW121" s="638"/>
      <c r="AX121" s="638"/>
      <c r="AY121" s="638"/>
      <c r="AZ121" s="638"/>
      <c r="BA121" s="638"/>
      <c r="BB121" s="638"/>
      <c r="BC121" s="638"/>
      <c r="BD121" s="638"/>
      <c r="BE121" s="639"/>
    </row>
    <row r="122" spans="1:57" s="166" customFormat="1" ht="18" customHeight="1">
      <c r="A122" s="161"/>
      <c r="B122" s="593"/>
      <c r="C122" s="594"/>
      <c r="D122" s="594"/>
      <c r="E122" s="595"/>
      <c r="F122" s="331"/>
      <c r="G122" s="587" t="s">
        <v>161</v>
      </c>
      <c r="H122" s="587"/>
      <c r="I122" s="587"/>
      <c r="J122" s="587"/>
      <c r="K122" s="587"/>
      <c r="L122" s="587"/>
      <c r="M122" s="587"/>
      <c r="N122" s="587"/>
      <c r="O122" s="587"/>
      <c r="P122" s="587"/>
      <c r="Q122" s="587"/>
      <c r="R122" s="587"/>
      <c r="S122" s="587"/>
      <c r="T122" s="587"/>
      <c r="U122" s="587"/>
      <c r="V122" s="587"/>
      <c r="W122" s="587"/>
      <c r="X122" s="587"/>
      <c r="Y122" s="587"/>
      <c r="Z122" s="587"/>
      <c r="AA122" s="587"/>
      <c r="AB122" s="587"/>
      <c r="AC122" s="587"/>
      <c r="AD122" s="587"/>
      <c r="AE122" s="587"/>
      <c r="AF122" s="587"/>
      <c r="AG122" s="587"/>
      <c r="AH122" s="587"/>
      <c r="AI122" s="587"/>
      <c r="AJ122" s="587"/>
      <c r="AK122" s="600"/>
      <c r="AL122" s="165"/>
      <c r="AM122" s="428" t="b">
        <v>0</v>
      </c>
      <c r="AN122" s="627"/>
      <c r="AO122" s="322"/>
      <c r="AP122" s="322"/>
      <c r="AQ122" s="637"/>
      <c r="AR122" s="638"/>
      <c r="AS122" s="638"/>
      <c r="AT122" s="638"/>
      <c r="AU122" s="638"/>
      <c r="AV122" s="638"/>
      <c r="AW122" s="638"/>
      <c r="AX122" s="638"/>
      <c r="AY122" s="638"/>
      <c r="AZ122" s="638"/>
      <c r="BA122" s="638"/>
      <c r="BB122" s="638"/>
      <c r="BC122" s="638"/>
      <c r="BD122" s="638"/>
      <c r="BE122" s="639"/>
    </row>
    <row r="123" spans="1:57" s="166" customFormat="1" ht="18" customHeight="1" thickBot="1">
      <c r="A123" s="161"/>
      <c r="B123" s="596"/>
      <c r="C123" s="597"/>
      <c r="D123" s="597"/>
      <c r="E123" s="598"/>
      <c r="F123" s="336"/>
      <c r="G123" s="605" t="s">
        <v>162</v>
      </c>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5"/>
      <c r="AH123" s="605"/>
      <c r="AI123" s="605"/>
      <c r="AJ123" s="605"/>
      <c r="AK123" s="606"/>
      <c r="AL123" s="165"/>
      <c r="AM123" s="428" t="b">
        <v>0</v>
      </c>
      <c r="AN123" s="627"/>
      <c r="AO123" s="322"/>
      <c r="AP123" s="322"/>
      <c r="AQ123" s="640"/>
      <c r="AR123" s="641"/>
      <c r="AS123" s="641"/>
      <c r="AT123" s="641"/>
      <c r="AU123" s="641"/>
      <c r="AV123" s="641"/>
      <c r="AW123" s="641"/>
      <c r="AX123" s="641"/>
      <c r="AY123" s="641"/>
      <c r="AZ123" s="641"/>
      <c r="BA123" s="641"/>
      <c r="BB123" s="641"/>
      <c r="BC123" s="641"/>
      <c r="BD123" s="641"/>
      <c r="BE123" s="642"/>
    </row>
    <row r="124" spans="1:57" s="166" customFormat="1" ht="25.9" customHeight="1" thickBot="1">
      <c r="A124" s="161"/>
      <c r="B124" s="572" t="s">
        <v>163</v>
      </c>
      <c r="C124" s="573"/>
      <c r="D124" s="573"/>
      <c r="E124" s="574"/>
      <c r="F124" s="337"/>
      <c r="G124" s="601" t="s">
        <v>164</v>
      </c>
      <c r="H124" s="601"/>
      <c r="I124" s="601"/>
      <c r="J124" s="601"/>
      <c r="K124" s="601"/>
      <c r="L124" s="601"/>
      <c r="M124" s="601"/>
      <c r="N124" s="601"/>
      <c r="O124" s="601"/>
      <c r="P124" s="601"/>
      <c r="Q124" s="601"/>
      <c r="R124" s="601"/>
      <c r="S124" s="601"/>
      <c r="T124" s="601"/>
      <c r="U124" s="601"/>
      <c r="V124" s="601"/>
      <c r="W124" s="601"/>
      <c r="X124" s="601"/>
      <c r="Y124" s="601"/>
      <c r="Z124" s="601"/>
      <c r="AA124" s="601"/>
      <c r="AB124" s="601"/>
      <c r="AC124" s="601"/>
      <c r="AD124" s="601"/>
      <c r="AE124" s="601"/>
      <c r="AF124" s="601"/>
      <c r="AG124" s="601"/>
      <c r="AH124" s="601"/>
      <c r="AI124" s="601"/>
      <c r="AJ124" s="601"/>
      <c r="AK124" s="602"/>
      <c r="AL124" s="165"/>
      <c r="AM124" s="428" t="b">
        <v>0</v>
      </c>
      <c r="AN124" s="646">
        <f>COUNTIF(AM124:AM131, TRUE)</f>
        <v>0</v>
      </c>
      <c r="AO124" s="322"/>
      <c r="AP124" s="322"/>
      <c r="AQ124" s="643" t="str">
        <f>IF(AND(AI101="該当", AND(AM124=FALSE,AM125= FALSE)), "！⑰又は⑱の取組は必須です。",  "")</f>
        <v/>
      </c>
      <c r="AR124" s="644"/>
      <c r="AS124" s="644"/>
      <c r="AT124" s="644"/>
      <c r="AU124" s="644"/>
      <c r="AV124" s="644"/>
      <c r="AW124" s="644"/>
      <c r="AX124" s="644"/>
      <c r="AY124" s="644"/>
      <c r="AZ124" s="644"/>
      <c r="BA124" s="644"/>
      <c r="BB124" s="644"/>
      <c r="BC124" s="644"/>
      <c r="BD124" s="644"/>
      <c r="BE124" s="645"/>
    </row>
    <row r="125" spans="1:57" s="166" customFormat="1" ht="18" customHeight="1">
      <c r="A125" s="161"/>
      <c r="B125" s="575"/>
      <c r="C125" s="576"/>
      <c r="D125" s="576"/>
      <c r="E125" s="577"/>
      <c r="F125" s="331"/>
      <c r="G125" s="587" t="s">
        <v>165</v>
      </c>
      <c r="H125" s="587"/>
      <c r="I125" s="587"/>
      <c r="J125" s="587"/>
      <c r="K125" s="587"/>
      <c r="L125" s="587"/>
      <c r="M125" s="587"/>
      <c r="N125" s="587"/>
      <c r="O125" s="587"/>
      <c r="P125" s="587"/>
      <c r="Q125" s="587"/>
      <c r="R125" s="587"/>
      <c r="S125" s="587"/>
      <c r="T125" s="587"/>
      <c r="U125" s="587"/>
      <c r="V125" s="587"/>
      <c r="W125" s="587"/>
      <c r="X125" s="587"/>
      <c r="Y125" s="587"/>
      <c r="Z125" s="587"/>
      <c r="AA125" s="587"/>
      <c r="AB125" s="587"/>
      <c r="AC125" s="587"/>
      <c r="AD125" s="587"/>
      <c r="AE125" s="587"/>
      <c r="AF125" s="587"/>
      <c r="AG125" s="587"/>
      <c r="AH125" s="587"/>
      <c r="AI125" s="587"/>
      <c r="AJ125" s="587"/>
      <c r="AK125" s="332"/>
      <c r="AL125" s="165"/>
      <c r="AM125" s="428" t="b">
        <v>0</v>
      </c>
      <c r="AN125" s="647"/>
      <c r="AO125" s="322"/>
      <c r="AP125" s="322"/>
      <c r="AQ125" s="634" t="str">
        <f>IF(AI101="該当", "！この区分（４項目）から３つ以上の取組が選択されていません。",  "！この区分（４項目）から２つ以上の取組が選択されていません。")</f>
        <v>！この区分（４項目）から２つ以上の取組が選択されていません。</v>
      </c>
      <c r="AR125" s="635"/>
      <c r="AS125" s="635"/>
      <c r="AT125" s="635"/>
      <c r="AU125" s="635"/>
      <c r="AV125" s="635"/>
      <c r="AW125" s="635"/>
      <c r="AX125" s="635"/>
      <c r="AY125" s="635"/>
      <c r="AZ125" s="635"/>
      <c r="BA125" s="635"/>
      <c r="BB125" s="635"/>
      <c r="BC125" s="635"/>
      <c r="BD125" s="635"/>
      <c r="BE125" s="636"/>
    </row>
    <row r="126" spans="1:57" s="166" customFormat="1" ht="18" customHeight="1">
      <c r="A126" s="161"/>
      <c r="B126" s="575"/>
      <c r="C126" s="576"/>
      <c r="D126" s="576"/>
      <c r="E126" s="577"/>
      <c r="F126" s="331"/>
      <c r="G126" s="587" t="s">
        <v>166</v>
      </c>
      <c r="H126" s="587"/>
      <c r="I126" s="587"/>
      <c r="J126" s="587"/>
      <c r="K126" s="587"/>
      <c r="L126" s="587"/>
      <c r="M126" s="587"/>
      <c r="N126" s="587"/>
      <c r="O126" s="587"/>
      <c r="P126" s="587"/>
      <c r="Q126" s="587"/>
      <c r="R126" s="587"/>
      <c r="S126" s="587"/>
      <c r="T126" s="587"/>
      <c r="U126" s="587"/>
      <c r="V126" s="587"/>
      <c r="W126" s="587"/>
      <c r="X126" s="587"/>
      <c r="Y126" s="587"/>
      <c r="Z126" s="587"/>
      <c r="AA126" s="587"/>
      <c r="AB126" s="587"/>
      <c r="AC126" s="587"/>
      <c r="AD126" s="587"/>
      <c r="AE126" s="587"/>
      <c r="AF126" s="587"/>
      <c r="AG126" s="587"/>
      <c r="AH126" s="587"/>
      <c r="AI126" s="587"/>
      <c r="AJ126" s="587"/>
      <c r="AK126" s="600"/>
      <c r="AL126" s="165"/>
      <c r="AM126" s="428" t="b">
        <v>0</v>
      </c>
      <c r="AN126" s="647"/>
      <c r="AO126" s="322"/>
      <c r="AP126" s="322"/>
      <c r="AQ126" s="637"/>
      <c r="AR126" s="638"/>
      <c r="AS126" s="638"/>
      <c r="AT126" s="638"/>
      <c r="AU126" s="638"/>
      <c r="AV126" s="638"/>
      <c r="AW126" s="638"/>
      <c r="AX126" s="638"/>
      <c r="AY126" s="638"/>
      <c r="AZ126" s="638"/>
      <c r="BA126" s="638"/>
      <c r="BB126" s="638"/>
      <c r="BC126" s="638"/>
      <c r="BD126" s="638"/>
      <c r="BE126" s="639"/>
    </row>
    <row r="127" spans="1:57" s="166" customFormat="1" ht="18" customHeight="1">
      <c r="A127" s="161"/>
      <c r="B127" s="575"/>
      <c r="C127" s="576"/>
      <c r="D127" s="576"/>
      <c r="E127" s="577"/>
      <c r="F127" s="331"/>
      <c r="G127" s="588" t="s">
        <v>167</v>
      </c>
      <c r="H127" s="588"/>
      <c r="I127" s="588"/>
      <c r="J127" s="588"/>
      <c r="K127" s="588"/>
      <c r="L127" s="588"/>
      <c r="M127" s="588"/>
      <c r="N127" s="588"/>
      <c r="O127" s="588"/>
      <c r="P127" s="588"/>
      <c r="Q127" s="588"/>
      <c r="R127" s="588"/>
      <c r="S127" s="588"/>
      <c r="T127" s="588"/>
      <c r="U127" s="588"/>
      <c r="V127" s="588"/>
      <c r="W127" s="588"/>
      <c r="X127" s="588"/>
      <c r="Y127" s="588"/>
      <c r="Z127" s="588"/>
      <c r="AA127" s="588"/>
      <c r="AB127" s="588"/>
      <c r="AC127" s="588"/>
      <c r="AD127" s="588"/>
      <c r="AE127" s="588"/>
      <c r="AF127" s="588"/>
      <c r="AG127" s="588"/>
      <c r="AH127" s="588"/>
      <c r="AI127" s="588"/>
      <c r="AJ127" s="588"/>
      <c r="AK127" s="333"/>
      <c r="AL127" s="165"/>
      <c r="AM127" s="428" t="b">
        <v>0</v>
      </c>
      <c r="AN127" s="647"/>
      <c r="AO127" s="322"/>
      <c r="AP127" s="322"/>
      <c r="AQ127" s="637"/>
      <c r="AR127" s="638"/>
      <c r="AS127" s="638"/>
      <c r="AT127" s="638"/>
      <c r="AU127" s="638"/>
      <c r="AV127" s="638"/>
      <c r="AW127" s="638"/>
      <c r="AX127" s="638"/>
      <c r="AY127" s="638"/>
      <c r="AZ127" s="638"/>
      <c r="BA127" s="638"/>
      <c r="BB127" s="638"/>
      <c r="BC127" s="638"/>
      <c r="BD127" s="638"/>
      <c r="BE127" s="639"/>
    </row>
    <row r="128" spans="1:57" s="166" customFormat="1" ht="18" customHeight="1">
      <c r="A128" s="161"/>
      <c r="B128" s="575"/>
      <c r="C128" s="576"/>
      <c r="D128" s="576"/>
      <c r="E128" s="577"/>
      <c r="F128" s="331"/>
      <c r="G128" s="588" t="s">
        <v>168</v>
      </c>
      <c r="H128" s="588"/>
      <c r="I128" s="588"/>
      <c r="J128" s="588"/>
      <c r="K128" s="588"/>
      <c r="L128" s="588"/>
      <c r="M128" s="588"/>
      <c r="N128" s="588"/>
      <c r="O128" s="588"/>
      <c r="P128" s="588"/>
      <c r="Q128" s="588"/>
      <c r="R128" s="588"/>
      <c r="S128" s="588"/>
      <c r="T128" s="588"/>
      <c r="U128" s="588"/>
      <c r="V128" s="588"/>
      <c r="W128" s="588"/>
      <c r="X128" s="588"/>
      <c r="Y128" s="588"/>
      <c r="Z128" s="588"/>
      <c r="AA128" s="588"/>
      <c r="AB128" s="588"/>
      <c r="AC128" s="588"/>
      <c r="AD128" s="588"/>
      <c r="AE128" s="588"/>
      <c r="AF128" s="588"/>
      <c r="AG128" s="588"/>
      <c r="AH128" s="588"/>
      <c r="AI128" s="588"/>
      <c r="AJ128" s="588"/>
      <c r="AK128" s="589"/>
      <c r="AL128" s="165"/>
      <c r="AM128" s="428" t="b">
        <v>0</v>
      </c>
      <c r="AN128" s="647"/>
      <c r="AO128" s="322"/>
      <c r="AP128" s="322"/>
      <c r="AQ128" s="637"/>
      <c r="AR128" s="638"/>
      <c r="AS128" s="638"/>
      <c r="AT128" s="638"/>
      <c r="AU128" s="638"/>
      <c r="AV128" s="638"/>
      <c r="AW128" s="638"/>
      <c r="AX128" s="638"/>
      <c r="AY128" s="638"/>
      <c r="AZ128" s="638"/>
      <c r="BA128" s="638"/>
      <c r="BB128" s="638"/>
      <c r="BC128" s="638"/>
      <c r="BD128" s="638"/>
      <c r="BE128" s="639"/>
    </row>
    <row r="129" spans="1:57" s="166" customFormat="1" ht="28.9" customHeight="1">
      <c r="A129" s="161"/>
      <c r="B129" s="575"/>
      <c r="C129" s="576"/>
      <c r="D129" s="576"/>
      <c r="E129" s="577"/>
      <c r="F129" s="338"/>
      <c r="G129" s="587" t="s">
        <v>169</v>
      </c>
      <c r="H129" s="587"/>
      <c r="I129" s="587"/>
      <c r="J129" s="587"/>
      <c r="K129" s="587"/>
      <c r="L129" s="587"/>
      <c r="M129" s="587"/>
      <c r="N129" s="587"/>
      <c r="O129" s="587"/>
      <c r="P129" s="587"/>
      <c r="Q129" s="587"/>
      <c r="R129" s="587"/>
      <c r="S129" s="587"/>
      <c r="T129" s="587"/>
      <c r="U129" s="587"/>
      <c r="V129" s="587"/>
      <c r="W129" s="587"/>
      <c r="X129" s="587"/>
      <c r="Y129" s="587"/>
      <c r="Z129" s="587"/>
      <c r="AA129" s="587"/>
      <c r="AB129" s="587"/>
      <c r="AC129" s="587"/>
      <c r="AD129" s="587"/>
      <c r="AE129" s="587"/>
      <c r="AF129" s="587"/>
      <c r="AG129" s="587"/>
      <c r="AH129" s="587"/>
      <c r="AI129" s="587"/>
      <c r="AJ129" s="587"/>
      <c r="AK129" s="600"/>
      <c r="AL129" s="165"/>
      <c r="AM129" s="428" t="b">
        <v>0</v>
      </c>
      <c r="AN129" s="647"/>
      <c r="AO129" s="322"/>
      <c r="AP129" s="322"/>
      <c r="AQ129" s="637"/>
      <c r="AR129" s="638"/>
      <c r="AS129" s="638"/>
      <c r="AT129" s="638"/>
      <c r="AU129" s="638"/>
      <c r="AV129" s="638"/>
      <c r="AW129" s="638"/>
      <c r="AX129" s="638"/>
      <c r="AY129" s="638"/>
      <c r="AZ129" s="638"/>
      <c r="BA129" s="638"/>
      <c r="BB129" s="638"/>
      <c r="BC129" s="638"/>
      <c r="BD129" s="638"/>
      <c r="BE129" s="639"/>
    </row>
    <row r="130" spans="1:57" s="166" customFormat="1" ht="33" customHeight="1">
      <c r="A130" s="161"/>
      <c r="B130" s="575"/>
      <c r="C130" s="576"/>
      <c r="D130" s="576"/>
      <c r="E130" s="577"/>
      <c r="F130" s="331"/>
      <c r="G130" s="587" t="s">
        <v>170</v>
      </c>
      <c r="H130" s="587"/>
      <c r="I130" s="587"/>
      <c r="J130" s="587"/>
      <c r="K130" s="587"/>
      <c r="L130" s="587"/>
      <c r="M130" s="587"/>
      <c r="N130" s="587"/>
      <c r="O130" s="587"/>
      <c r="P130" s="587"/>
      <c r="Q130" s="587"/>
      <c r="R130" s="587"/>
      <c r="S130" s="587"/>
      <c r="T130" s="587"/>
      <c r="U130" s="587"/>
      <c r="V130" s="587"/>
      <c r="W130" s="587"/>
      <c r="X130" s="587"/>
      <c r="Y130" s="587"/>
      <c r="Z130" s="587"/>
      <c r="AA130" s="587"/>
      <c r="AB130" s="587"/>
      <c r="AC130" s="587"/>
      <c r="AD130" s="587"/>
      <c r="AE130" s="587"/>
      <c r="AF130" s="587"/>
      <c r="AG130" s="587"/>
      <c r="AH130" s="587"/>
      <c r="AI130" s="587"/>
      <c r="AJ130" s="587"/>
      <c r="AK130" s="600"/>
      <c r="AL130" s="165"/>
      <c r="AM130" s="428" t="b">
        <v>0</v>
      </c>
      <c r="AN130" s="647"/>
      <c r="AQ130" s="637"/>
      <c r="AR130" s="638"/>
      <c r="AS130" s="638"/>
      <c r="AT130" s="638"/>
      <c r="AU130" s="638"/>
      <c r="AV130" s="638"/>
      <c r="AW130" s="638"/>
      <c r="AX130" s="638"/>
      <c r="AY130" s="638"/>
      <c r="AZ130" s="638"/>
      <c r="BA130" s="638"/>
      <c r="BB130" s="638"/>
      <c r="BC130" s="638"/>
      <c r="BD130" s="638"/>
      <c r="BE130" s="639"/>
    </row>
    <row r="131" spans="1:57" s="166" customFormat="1" ht="22.9" customHeight="1" thickBot="1">
      <c r="A131" s="161"/>
      <c r="B131" s="575"/>
      <c r="C131" s="576"/>
      <c r="D131" s="576"/>
      <c r="E131" s="577"/>
      <c r="F131" s="338"/>
      <c r="G131" s="588" t="s">
        <v>171</v>
      </c>
      <c r="H131" s="588"/>
      <c r="I131" s="588"/>
      <c r="J131" s="588"/>
      <c r="K131" s="588"/>
      <c r="L131" s="588"/>
      <c r="M131" s="588"/>
      <c r="N131" s="588"/>
      <c r="O131" s="588"/>
      <c r="P131" s="588"/>
      <c r="Q131" s="588"/>
      <c r="R131" s="588"/>
      <c r="S131" s="588"/>
      <c r="T131" s="588"/>
      <c r="U131" s="588"/>
      <c r="V131" s="588"/>
      <c r="W131" s="588"/>
      <c r="X131" s="588"/>
      <c r="Y131" s="588"/>
      <c r="Z131" s="588"/>
      <c r="AA131" s="588"/>
      <c r="AB131" s="588"/>
      <c r="AC131" s="588"/>
      <c r="AD131" s="588"/>
      <c r="AE131" s="588"/>
      <c r="AF131" s="588"/>
      <c r="AG131" s="588"/>
      <c r="AH131" s="588"/>
      <c r="AI131" s="588"/>
      <c r="AJ131" s="588"/>
      <c r="AK131" s="589"/>
      <c r="AL131" s="339"/>
      <c r="AM131" s="428" t="b">
        <v>0</v>
      </c>
      <c r="AN131" s="647"/>
      <c r="AQ131" s="640"/>
      <c r="AR131" s="641"/>
      <c r="AS131" s="641"/>
      <c r="AT131" s="641"/>
      <c r="AU131" s="641"/>
      <c r="AV131" s="641"/>
      <c r="AW131" s="641"/>
      <c r="AX131" s="641"/>
      <c r="AY131" s="641"/>
      <c r="AZ131" s="641"/>
      <c r="BA131" s="641"/>
      <c r="BB131" s="641"/>
      <c r="BC131" s="641"/>
      <c r="BD131" s="641"/>
      <c r="BE131" s="642"/>
    </row>
    <row r="132" spans="1:57" s="166" customFormat="1" ht="17.45" customHeight="1" thickBot="1">
      <c r="A132" s="161"/>
      <c r="B132" s="578"/>
      <c r="C132" s="579"/>
      <c r="D132" s="579"/>
      <c r="E132" s="580"/>
      <c r="F132" s="338"/>
      <c r="G132" s="570" t="s">
        <v>172</v>
      </c>
      <c r="H132" s="570"/>
      <c r="I132" s="570"/>
      <c r="J132" s="570"/>
      <c r="K132" s="570"/>
      <c r="L132" s="570"/>
      <c r="M132" s="570"/>
      <c r="N132" s="570"/>
      <c r="O132" s="570"/>
      <c r="P132" s="570"/>
      <c r="Q132" s="570"/>
      <c r="R132" s="570"/>
      <c r="S132" s="570"/>
      <c r="T132" s="570"/>
      <c r="U132" s="570"/>
      <c r="V132" s="570"/>
      <c r="W132" s="570"/>
      <c r="X132" s="570"/>
      <c r="Y132" s="570"/>
      <c r="Z132" s="570"/>
      <c r="AA132" s="570"/>
      <c r="AB132" s="570"/>
      <c r="AC132" s="570"/>
      <c r="AD132" s="570"/>
      <c r="AE132" s="570"/>
      <c r="AF132" s="570"/>
      <c r="AG132" s="570"/>
      <c r="AH132" s="570"/>
      <c r="AI132" s="570"/>
      <c r="AJ132" s="570"/>
      <c r="AK132" s="571"/>
      <c r="AL132" s="339"/>
      <c r="AM132" s="428" t="b">
        <v>0</v>
      </c>
      <c r="AN132" s="648"/>
      <c r="AQ132" s="340"/>
      <c r="AR132" s="341"/>
      <c r="AS132" s="341"/>
      <c r="AT132" s="341"/>
      <c r="AU132" s="341"/>
      <c r="AV132" s="341"/>
      <c r="AW132" s="341"/>
      <c r="AX132" s="341"/>
      <c r="AY132" s="341"/>
      <c r="AZ132" s="341"/>
      <c r="BA132" s="341"/>
      <c r="BB132" s="341"/>
      <c r="BC132" s="341"/>
      <c r="BD132" s="341"/>
      <c r="BE132" s="342"/>
    </row>
    <row r="133" spans="1:57" s="166" customFormat="1" ht="18" customHeight="1">
      <c r="A133" s="161"/>
      <c r="B133" s="590" t="s">
        <v>173</v>
      </c>
      <c r="C133" s="591"/>
      <c r="D133" s="591"/>
      <c r="E133" s="592"/>
      <c r="F133" s="334"/>
      <c r="G133" s="601" t="s">
        <v>174</v>
      </c>
      <c r="H133" s="601"/>
      <c r="I133" s="601"/>
      <c r="J133" s="601"/>
      <c r="K133" s="601"/>
      <c r="L133" s="601"/>
      <c r="M133" s="601"/>
      <c r="N133" s="601"/>
      <c r="O133" s="601"/>
      <c r="P133" s="601"/>
      <c r="Q133" s="601"/>
      <c r="R133" s="601"/>
      <c r="S133" s="601"/>
      <c r="T133" s="601"/>
      <c r="U133" s="601"/>
      <c r="V133" s="601"/>
      <c r="W133" s="601"/>
      <c r="X133" s="601"/>
      <c r="Y133" s="601"/>
      <c r="Z133" s="601"/>
      <c r="AA133" s="601"/>
      <c r="AB133" s="601"/>
      <c r="AC133" s="601"/>
      <c r="AD133" s="601"/>
      <c r="AE133" s="601"/>
      <c r="AF133" s="601"/>
      <c r="AG133" s="601"/>
      <c r="AH133" s="601"/>
      <c r="AI133" s="601"/>
      <c r="AJ133" s="601"/>
      <c r="AK133" s="602"/>
      <c r="AL133" s="165"/>
      <c r="AM133" s="428" t="b">
        <v>0</v>
      </c>
      <c r="AN133" s="627">
        <f>COUNTIF(AM133:AM136,TRUE)</f>
        <v>0</v>
      </c>
      <c r="AO133" s="322"/>
      <c r="AP133" s="322"/>
      <c r="AQ133" s="634" t="str">
        <f>IF(AI101="該当", "！この区分（４項目）から２つ以上の取組が選択されていません。",  "！この区分（４項目）から１つ以上の取組が選択されていません。")</f>
        <v>！この区分（４項目）から１つ以上の取組が選択されていません。</v>
      </c>
      <c r="AR133" s="635"/>
      <c r="AS133" s="635"/>
      <c r="AT133" s="635"/>
      <c r="AU133" s="635"/>
      <c r="AV133" s="635"/>
      <c r="AW133" s="635"/>
      <c r="AX133" s="635"/>
      <c r="AY133" s="635"/>
      <c r="AZ133" s="635"/>
      <c r="BA133" s="635"/>
      <c r="BB133" s="635"/>
      <c r="BC133" s="635"/>
      <c r="BD133" s="635"/>
      <c r="BE133" s="636"/>
    </row>
    <row r="134" spans="1:57" s="166" customFormat="1" ht="18" customHeight="1">
      <c r="A134" s="161"/>
      <c r="B134" s="593"/>
      <c r="C134" s="594"/>
      <c r="D134" s="594"/>
      <c r="E134" s="595"/>
      <c r="F134" s="331"/>
      <c r="G134" s="587" t="s">
        <v>175</v>
      </c>
      <c r="H134" s="587"/>
      <c r="I134" s="587"/>
      <c r="J134" s="587"/>
      <c r="K134" s="587"/>
      <c r="L134" s="587"/>
      <c r="M134" s="587"/>
      <c r="N134" s="587"/>
      <c r="O134" s="587"/>
      <c r="P134" s="587"/>
      <c r="Q134" s="587"/>
      <c r="R134" s="587"/>
      <c r="S134" s="587"/>
      <c r="T134" s="587"/>
      <c r="U134" s="587"/>
      <c r="V134" s="587"/>
      <c r="W134" s="587"/>
      <c r="X134" s="587"/>
      <c r="Y134" s="587"/>
      <c r="Z134" s="587"/>
      <c r="AA134" s="587"/>
      <c r="AB134" s="587"/>
      <c r="AC134" s="587"/>
      <c r="AD134" s="587"/>
      <c r="AE134" s="587"/>
      <c r="AF134" s="587"/>
      <c r="AG134" s="587"/>
      <c r="AH134" s="587"/>
      <c r="AI134" s="587"/>
      <c r="AJ134" s="587"/>
      <c r="AK134" s="332"/>
      <c r="AL134" s="165"/>
      <c r="AM134" s="428" t="b">
        <v>0</v>
      </c>
      <c r="AN134" s="627"/>
      <c r="AO134" s="322"/>
      <c r="AP134" s="322"/>
      <c r="AQ134" s="637"/>
      <c r="AR134" s="638"/>
      <c r="AS134" s="638"/>
      <c r="AT134" s="638"/>
      <c r="AU134" s="638"/>
      <c r="AV134" s="638"/>
      <c r="AW134" s="638"/>
      <c r="AX134" s="638"/>
      <c r="AY134" s="638"/>
      <c r="AZ134" s="638"/>
      <c r="BA134" s="638"/>
      <c r="BB134" s="638"/>
      <c r="BC134" s="638"/>
      <c r="BD134" s="638"/>
      <c r="BE134" s="639"/>
    </row>
    <row r="135" spans="1:57" s="166" customFormat="1" ht="18" customHeight="1">
      <c r="A135" s="161"/>
      <c r="B135" s="593"/>
      <c r="C135" s="594"/>
      <c r="D135" s="594"/>
      <c r="E135" s="595"/>
      <c r="F135" s="331"/>
      <c r="G135" s="587" t="s">
        <v>176</v>
      </c>
      <c r="H135" s="587"/>
      <c r="I135" s="587"/>
      <c r="J135" s="587"/>
      <c r="K135" s="587"/>
      <c r="L135" s="587"/>
      <c r="M135" s="587"/>
      <c r="N135" s="587"/>
      <c r="O135" s="587"/>
      <c r="P135" s="587"/>
      <c r="Q135" s="587"/>
      <c r="R135" s="587"/>
      <c r="S135" s="587"/>
      <c r="T135" s="587"/>
      <c r="U135" s="587"/>
      <c r="V135" s="587"/>
      <c r="W135" s="587"/>
      <c r="X135" s="587"/>
      <c r="Y135" s="587"/>
      <c r="Z135" s="587"/>
      <c r="AA135" s="587"/>
      <c r="AB135" s="587"/>
      <c r="AC135" s="587"/>
      <c r="AD135" s="587"/>
      <c r="AE135" s="587"/>
      <c r="AF135" s="587"/>
      <c r="AG135" s="587"/>
      <c r="AH135" s="587"/>
      <c r="AI135" s="587"/>
      <c r="AJ135" s="587"/>
      <c r="AK135" s="332"/>
      <c r="AL135" s="161"/>
      <c r="AM135" s="428" t="b">
        <v>0</v>
      </c>
      <c r="AN135" s="627"/>
      <c r="AO135" s="322"/>
      <c r="AP135" s="322"/>
      <c r="AQ135" s="637"/>
      <c r="AR135" s="638"/>
      <c r="AS135" s="638"/>
      <c r="AT135" s="638"/>
      <c r="AU135" s="638"/>
      <c r="AV135" s="638"/>
      <c r="AW135" s="638"/>
      <c r="AX135" s="638"/>
      <c r="AY135" s="638"/>
      <c r="AZ135" s="638"/>
      <c r="BA135" s="638"/>
      <c r="BB135" s="638"/>
      <c r="BC135" s="638"/>
      <c r="BD135" s="638"/>
      <c r="BE135" s="639"/>
    </row>
    <row r="136" spans="1:57" s="166" customFormat="1" ht="19.899999999999999" customHeight="1" thickBot="1">
      <c r="A136" s="161"/>
      <c r="B136" s="596"/>
      <c r="C136" s="597"/>
      <c r="D136" s="597"/>
      <c r="E136" s="598"/>
      <c r="F136" s="286"/>
      <c r="G136" s="861" t="s">
        <v>177</v>
      </c>
      <c r="H136" s="861"/>
      <c r="I136" s="861"/>
      <c r="J136" s="861"/>
      <c r="K136" s="861"/>
      <c r="L136" s="861"/>
      <c r="M136" s="861"/>
      <c r="N136" s="861"/>
      <c r="O136" s="861"/>
      <c r="P136" s="861"/>
      <c r="Q136" s="861"/>
      <c r="R136" s="861"/>
      <c r="S136" s="861"/>
      <c r="T136" s="861"/>
      <c r="U136" s="861"/>
      <c r="V136" s="861"/>
      <c r="W136" s="861"/>
      <c r="X136" s="861"/>
      <c r="Y136" s="861"/>
      <c r="Z136" s="861"/>
      <c r="AA136" s="861"/>
      <c r="AB136" s="861"/>
      <c r="AC136" s="861"/>
      <c r="AD136" s="861"/>
      <c r="AE136" s="861"/>
      <c r="AF136" s="861"/>
      <c r="AG136" s="861"/>
      <c r="AH136" s="861"/>
      <c r="AI136" s="861"/>
      <c r="AJ136" s="861"/>
      <c r="AK136" s="343"/>
      <c r="AL136" s="165"/>
      <c r="AM136" s="428" t="b">
        <v>0</v>
      </c>
      <c r="AN136" s="627"/>
      <c r="AO136" s="344"/>
      <c r="AP136" s="344"/>
      <c r="AQ136" s="640"/>
      <c r="AR136" s="641"/>
      <c r="AS136" s="641"/>
      <c r="AT136" s="641"/>
      <c r="AU136" s="641"/>
      <c r="AV136" s="641"/>
      <c r="AW136" s="641"/>
      <c r="AX136" s="641"/>
      <c r="AY136" s="641"/>
      <c r="AZ136" s="641"/>
      <c r="BA136" s="641"/>
      <c r="BB136" s="641"/>
      <c r="BC136" s="641"/>
      <c r="BD136" s="641"/>
      <c r="BE136" s="642"/>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5"/>
      <c r="AN137" s="324"/>
      <c r="AO137" s="324"/>
      <c r="AP137" s="324"/>
      <c r="AQ137" s="324"/>
      <c r="AR137" s="324"/>
      <c r="AS137" s="324"/>
      <c r="AT137" s="346"/>
      <c r="AU137" s="346"/>
      <c r="AV137" s="346"/>
      <c r="AW137" s="346"/>
      <c r="AX137" s="346"/>
      <c r="AY137" s="324"/>
    </row>
    <row r="138" spans="1:57" ht="15" customHeight="1">
      <c r="A138" s="161"/>
      <c r="B138" s="347" t="s">
        <v>178</v>
      </c>
      <c r="C138" s="347"/>
      <c r="D138" s="347"/>
      <c r="E138" s="347"/>
      <c r="F138" s="347"/>
      <c r="G138" s="347"/>
      <c r="H138" s="347"/>
      <c r="I138" s="34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5"/>
      <c r="AN138" s="324"/>
      <c r="AO138" s="324"/>
      <c r="AP138" s="324"/>
      <c r="AQ138" s="324"/>
      <c r="AR138" s="324"/>
      <c r="AS138" s="324"/>
      <c r="AT138" s="346"/>
      <c r="AU138" s="346"/>
      <c r="AV138" s="346"/>
      <c r="AW138" s="346"/>
      <c r="AX138" s="346"/>
      <c r="AY138" s="324"/>
    </row>
    <row r="139" spans="1:57" ht="18" customHeight="1" thickBot="1">
      <c r="A139" s="161"/>
      <c r="B139" s="348"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9"/>
      <c r="AL139" s="161"/>
      <c r="AM139" s="345"/>
      <c r="AN139" s="324"/>
      <c r="AO139" s="324"/>
      <c r="AP139" s="324"/>
      <c r="AQ139" s="324"/>
      <c r="AR139" s="324"/>
      <c r="AS139" s="324"/>
      <c r="AT139" s="346"/>
      <c r="AU139" s="346"/>
      <c r="AV139" s="346"/>
      <c r="AW139" s="346"/>
      <c r="AX139" s="346"/>
      <c r="AY139" s="324"/>
    </row>
    <row r="140" spans="1:57" ht="26.45" customHeight="1" thickBot="1">
      <c r="A140" s="161"/>
      <c r="B140" s="607" t="s">
        <v>180</v>
      </c>
      <c r="C140" s="608"/>
      <c r="D140" s="608"/>
      <c r="E140" s="608"/>
      <c r="F140" s="608"/>
      <c r="G140" s="608"/>
      <c r="H140" s="608"/>
      <c r="I140" s="608"/>
      <c r="J140" s="608"/>
      <c r="K140" s="608"/>
      <c r="L140" s="608"/>
      <c r="M140" s="608"/>
      <c r="N140" s="608"/>
      <c r="O140" s="608"/>
      <c r="P140" s="608"/>
      <c r="Q140" s="608"/>
      <c r="R140" s="608"/>
      <c r="S140" s="608"/>
      <c r="T140" s="608"/>
      <c r="U140" s="608"/>
      <c r="V140" s="608"/>
      <c r="W140" s="608"/>
      <c r="X140" s="608"/>
      <c r="Y140" s="608"/>
      <c r="Z140" s="608"/>
      <c r="AA140" s="608"/>
      <c r="AB140" s="608"/>
      <c r="AC140" s="608"/>
      <c r="AD140" s="608"/>
      <c r="AE140" s="608"/>
      <c r="AF140" s="608"/>
      <c r="AG140" s="608"/>
      <c r="AH140" s="608"/>
      <c r="AI140" s="608"/>
      <c r="AJ140" s="608"/>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5"/>
      <c r="AN140" s="324"/>
      <c r="AO140" s="324"/>
      <c r="AP140" s="324"/>
      <c r="AQ140" s="324"/>
      <c r="AR140" s="324"/>
      <c r="AS140" s="324"/>
      <c r="AT140" s="346"/>
      <c r="AU140" s="346"/>
      <c r="AV140" s="346"/>
      <c r="AW140" s="346"/>
      <c r="AX140" s="346"/>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5"/>
      <c r="AN141" s="324"/>
      <c r="AO141" s="324"/>
      <c r="AP141" s="324"/>
      <c r="AQ141" s="324"/>
      <c r="AR141" s="324"/>
      <c r="AS141" s="324"/>
      <c r="AT141" s="346"/>
      <c r="AU141" s="346"/>
      <c r="AV141" s="346"/>
      <c r="AW141" s="346"/>
      <c r="AX141" s="346"/>
      <c r="AY141" s="324"/>
    </row>
    <row r="142" spans="1:57" ht="17.45" customHeight="1">
      <c r="A142" s="165"/>
      <c r="B142" s="350" t="s">
        <v>181</v>
      </c>
      <c r="C142" s="351"/>
      <c r="D142" s="351"/>
      <c r="E142" s="351"/>
      <c r="F142" s="351"/>
      <c r="G142" s="351"/>
      <c r="H142" s="351"/>
      <c r="I142" s="351"/>
      <c r="J142" s="351"/>
      <c r="K142" s="351"/>
      <c r="L142" s="351"/>
      <c r="M142" s="351"/>
      <c r="N142" s="351"/>
      <c r="O142" s="351"/>
      <c r="P142" s="351"/>
      <c r="Q142" s="351"/>
      <c r="R142" s="352"/>
      <c r="S142" s="352"/>
      <c r="T142" s="352"/>
      <c r="U142" s="352"/>
      <c r="V142" s="352"/>
      <c r="W142" s="352"/>
      <c r="X142" s="352"/>
      <c r="Y142" s="352"/>
      <c r="Z142" s="352"/>
      <c r="AA142" s="352"/>
      <c r="AB142" s="352"/>
      <c r="AC142" s="352"/>
      <c r="AD142" s="352"/>
      <c r="AE142" s="352"/>
      <c r="AF142" s="352"/>
      <c r="AG142" s="352"/>
      <c r="AH142" s="352"/>
      <c r="AI142" s="352"/>
      <c r="AJ142" s="353"/>
      <c r="AK142" s="198"/>
      <c r="AL142" s="161"/>
      <c r="AY142" s="172"/>
    </row>
    <row r="143" spans="1:57" s="166" customFormat="1" ht="64.150000000000006" customHeight="1">
      <c r="A143" s="165"/>
      <c r="B143" s="584"/>
      <c r="C143" s="585"/>
      <c r="D143" s="585"/>
      <c r="E143" s="585"/>
      <c r="F143" s="585"/>
      <c r="G143" s="585"/>
      <c r="H143" s="585"/>
      <c r="I143" s="585"/>
      <c r="J143" s="585"/>
      <c r="K143" s="585"/>
      <c r="L143" s="585"/>
      <c r="M143" s="585"/>
      <c r="N143" s="585"/>
      <c r="O143" s="585"/>
      <c r="P143" s="585"/>
      <c r="Q143" s="585"/>
      <c r="R143" s="585"/>
      <c r="S143" s="585"/>
      <c r="T143" s="585"/>
      <c r="U143" s="585"/>
      <c r="V143" s="585"/>
      <c r="W143" s="585"/>
      <c r="X143" s="585"/>
      <c r="Y143" s="585"/>
      <c r="Z143" s="585"/>
      <c r="AA143" s="585"/>
      <c r="AB143" s="585"/>
      <c r="AC143" s="585"/>
      <c r="AD143" s="585"/>
      <c r="AE143" s="585"/>
      <c r="AF143" s="585"/>
      <c r="AG143" s="585"/>
      <c r="AH143" s="585"/>
      <c r="AI143" s="585"/>
      <c r="AJ143" s="585"/>
      <c r="AK143" s="586"/>
      <c r="AL143" s="165"/>
      <c r="AM143" s="128"/>
      <c r="AN143" s="354"/>
      <c r="AO143" s="354"/>
      <c r="AP143" s="354"/>
      <c r="AQ143" s="354"/>
      <c r="AR143" s="354"/>
      <c r="AS143" s="354"/>
      <c r="AT143" s="354"/>
      <c r="AU143" s="354"/>
      <c r="AV143" s="354"/>
      <c r="AW143" s="354"/>
      <c r="AX143" s="354"/>
      <c r="AY143" s="354"/>
      <c r="AZ143" s="354"/>
      <c r="BA143" s="354"/>
    </row>
    <row r="144" spans="1:57" s="166" customFormat="1" ht="16.149999999999999" customHeight="1">
      <c r="A144" s="161"/>
      <c r="B144" s="355"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849" t="s">
        <v>184</v>
      </c>
      <c r="D145" s="849"/>
      <c r="E145" s="849"/>
      <c r="F145" s="849"/>
      <c r="G145" s="849"/>
      <c r="H145" s="849"/>
      <c r="I145" s="849"/>
      <c r="J145" s="849"/>
      <c r="K145" s="849"/>
      <c r="L145" s="849"/>
      <c r="M145" s="849"/>
      <c r="N145" s="849"/>
      <c r="O145" s="849"/>
      <c r="P145" s="849"/>
      <c r="Q145" s="849"/>
      <c r="R145" s="849"/>
      <c r="S145" s="849"/>
      <c r="T145" s="849"/>
      <c r="U145" s="849"/>
      <c r="V145" s="849"/>
      <c r="W145" s="849"/>
      <c r="X145" s="849"/>
      <c r="Y145" s="849"/>
      <c r="Z145" s="849"/>
      <c r="AA145" s="849"/>
      <c r="AB145" s="849"/>
      <c r="AC145" s="849"/>
      <c r="AD145" s="849"/>
      <c r="AE145" s="849"/>
      <c r="AF145" s="849"/>
      <c r="AG145" s="849"/>
      <c r="AH145" s="849"/>
      <c r="AI145" s="849"/>
      <c r="AJ145" s="849"/>
      <c r="AK145" s="849"/>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6" t="str">
        <f>IF(H7="", "", IF(COUNTA(E150,H150,K150,T151,AA151)=5,"○","×"))</f>
        <v/>
      </c>
      <c r="AL146" s="165"/>
      <c r="AM146" s="128"/>
      <c r="AN146" s="354"/>
      <c r="AO146" s="354"/>
      <c r="AP146" s="354"/>
      <c r="AQ146" s="354"/>
      <c r="AR146" s="354"/>
      <c r="AS146" s="354"/>
      <c r="AT146" s="354"/>
      <c r="AU146" s="354"/>
      <c r="AV146" s="354"/>
      <c r="AW146" s="354"/>
      <c r="AX146" s="354"/>
      <c r="AY146" s="354"/>
      <c r="AZ146" s="354"/>
      <c r="BA146" s="354"/>
    </row>
    <row r="147" spans="1:53" ht="11.45" customHeight="1">
      <c r="A147" s="161"/>
      <c r="B147" s="357"/>
      <c r="C147" s="358"/>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c r="AA147" s="358"/>
      <c r="AB147" s="358"/>
      <c r="AC147" s="358"/>
      <c r="AD147" s="358"/>
      <c r="AE147" s="358"/>
      <c r="AF147" s="358"/>
      <c r="AG147" s="358"/>
      <c r="AH147" s="358"/>
      <c r="AI147" s="358"/>
      <c r="AJ147" s="358"/>
      <c r="AK147" s="359"/>
      <c r="AL147" s="161"/>
      <c r="AY147" s="172"/>
    </row>
    <row r="148" spans="1:53" ht="28.15" customHeight="1">
      <c r="A148" s="161"/>
      <c r="B148" s="360" t="s">
        <v>185</v>
      </c>
      <c r="C148" s="848" t="s">
        <v>186</v>
      </c>
      <c r="D148" s="848"/>
      <c r="E148" s="848"/>
      <c r="F148" s="848"/>
      <c r="G148" s="848"/>
      <c r="H148" s="848"/>
      <c r="I148" s="848"/>
      <c r="J148" s="848"/>
      <c r="K148" s="848"/>
      <c r="L148" s="848"/>
      <c r="M148" s="848"/>
      <c r="N148" s="848"/>
      <c r="O148" s="848"/>
      <c r="P148" s="848"/>
      <c r="Q148" s="848"/>
      <c r="R148" s="848"/>
      <c r="S148" s="848"/>
      <c r="T148" s="848"/>
      <c r="U148" s="848"/>
      <c r="V148" s="848"/>
      <c r="W148" s="848"/>
      <c r="X148" s="848"/>
      <c r="Y148" s="848"/>
      <c r="Z148" s="848"/>
      <c r="AA148" s="848"/>
      <c r="AB148" s="848"/>
      <c r="AC148" s="848"/>
      <c r="AD148" s="848"/>
      <c r="AE148" s="848"/>
      <c r="AF148" s="848"/>
      <c r="AG148" s="848"/>
      <c r="AH148" s="848"/>
      <c r="AI148" s="848"/>
      <c r="AJ148" s="848"/>
      <c r="AK148" s="361"/>
      <c r="AL148" s="161"/>
    </row>
    <row r="149" spans="1:53" ht="6.6" customHeight="1">
      <c r="A149" s="362"/>
      <c r="B149" s="360"/>
      <c r="C149" s="197"/>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3"/>
      <c r="AK149" s="361"/>
      <c r="AL149" s="161"/>
    </row>
    <row r="150" spans="1:53" s="368" customFormat="1" ht="19.5" customHeight="1">
      <c r="A150" s="362"/>
      <c r="B150" s="364"/>
      <c r="C150" s="365" t="s">
        <v>187</v>
      </c>
      <c r="D150" s="365"/>
      <c r="E150" s="655"/>
      <c r="F150" s="656"/>
      <c r="G150" s="365" t="s">
        <v>188</v>
      </c>
      <c r="H150" s="655"/>
      <c r="I150" s="656"/>
      <c r="J150" s="365" t="s">
        <v>189</v>
      </c>
      <c r="K150" s="655"/>
      <c r="L150" s="656"/>
      <c r="M150" s="365" t="s">
        <v>190</v>
      </c>
      <c r="N150" s="363"/>
      <c r="O150" s="657" t="s">
        <v>11</v>
      </c>
      <c r="P150" s="657"/>
      <c r="Q150" s="657"/>
      <c r="R150" s="652" t="str">
        <f>IF(H7="","",H7)</f>
        <v/>
      </c>
      <c r="S150" s="652"/>
      <c r="T150" s="652"/>
      <c r="U150" s="652"/>
      <c r="V150" s="652"/>
      <c r="W150" s="652"/>
      <c r="X150" s="652"/>
      <c r="Y150" s="652"/>
      <c r="Z150" s="652"/>
      <c r="AA150" s="652"/>
      <c r="AB150" s="652"/>
      <c r="AC150" s="652"/>
      <c r="AD150" s="652"/>
      <c r="AE150" s="652"/>
      <c r="AF150" s="652"/>
      <c r="AG150" s="652"/>
      <c r="AH150" s="652"/>
      <c r="AI150" s="652"/>
      <c r="AJ150" s="366"/>
      <c r="AK150" s="367"/>
      <c r="AL150" s="362"/>
      <c r="AM150" s="128"/>
    </row>
    <row r="151" spans="1:53" s="368" customFormat="1" ht="19.899999999999999" customHeight="1">
      <c r="A151" s="161"/>
      <c r="B151" s="364"/>
      <c r="C151" s="369"/>
      <c r="D151" s="365"/>
      <c r="E151" s="365"/>
      <c r="F151" s="365"/>
      <c r="G151" s="365"/>
      <c r="H151" s="365"/>
      <c r="I151" s="365"/>
      <c r="J151" s="365"/>
      <c r="K151" s="365"/>
      <c r="L151" s="365"/>
      <c r="M151" s="365"/>
      <c r="N151" s="365"/>
      <c r="O151" s="862" t="s">
        <v>191</v>
      </c>
      <c r="P151" s="862"/>
      <c r="Q151" s="862"/>
      <c r="R151" s="671" t="s">
        <v>21</v>
      </c>
      <c r="S151" s="671"/>
      <c r="T151" s="654" t="str">
        <f>IF(基本情報入力シート!M27="", "", 基本情報入力シート!M27)</f>
        <v/>
      </c>
      <c r="U151" s="654"/>
      <c r="V151" s="654"/>
      <c r="W151" s="654"/>
      <c r="X151" s="654"/>
      <c r="Y151" s="653" t="s">
        <v>22</v>
      </c>
      <c r="Z151" s="653"/>
      <c r="AA151" s="654" t="str">
        <f>IF(基本情報入力シート!M28="", "", 基本情報入力シート!M28)</f>
        <v/>
      </c>
      <c r="AB151" s="654"/>
      <c r="AC151" s="654"/>
      <c r="AD151" s="654"/>
      <c r="AE151" s="654"/>
      <c r="AF151" s="654"/>
      <c r="AG151" s="654"/>
      <c r="AH151" s="654"/>
      <c r="AI151" s="654"/>
      <c r="AJ151" s="369"/>
      <c r="AK151" s="370"/>
      <c r="AL151" s="362"/>
      <c r="AM151" s="128"/>
    </row>
    <row r="152" spans="1:53" ht="7.5" customHeight="1" thickBot="1">
      <c r="A152" s="161"/>
      <c r="B152" s="371"/>
      <c r="C152" s="372"/>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4"/>
      <c r="AL152" s="375"/>
    </row>
    <row r="153" spans="1:53" ht="7.5" customHeight="1">
      <c r="A153" s="161"/>
      <c r="B153" s="162"/>
      <c r="C153" s="365"/>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6" t="s">
        <v>192</v>
      </c>
      <c r="C154" s="377"/>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5"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5"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7"/>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60" t="s">
        <v>53</v>
      </c>
      <c r="C158" s="660"/>
      <c r="D158" s="660"/>
      <c r="E158" s="660"/>
      <c r="F158" s="660"/>
      <c r="G158" s="660"/>
      <c r="H158" s="660"/>
      <c r="I158" s="660"/>
      <c r="J158" s="660"/>
      <c r="K158" s="660"/>
      <c r="L158" s="660"/>
      <c r="M158" s="660"/>
      <c r="N158" s="660"/>
      <c r="O158" s="660"/>
      <c r="P158" s="660"/>
      <c r="Q158" s="660"/>
      <c r="R158" s="660"/>
      <c r="S158" s="660"/>
      <c r="T158" s="660"/>
      <c r="U158" s="660"/>
      <c r="V158" s="660"/>
      <c r="W158" s="660"/>
      <c r="X158" s="660"/>
      <c r="Y158" s="660"/>
      <c r="Z158" s="660"/>
      <c r="AA158" s="660"/>
      <c r="AB158" s="660"/>
      <c r="AC158" s="660"/>
      <c r="AD158" s="660"/>
      <c r="AE158" s="660"/>
      <c r="AF158" s="660"/>
      <c r="AG158" s="660"/>
      <c r="AH158" s="660"/>
      <c r="AI158" s="660"/>
      <c r="AJ158" s="660"/>
      <c r="AK158" s="660"/>
      <c r="AL158" s="161"/>
    </row>
    <row r="159" spans="1:53" ht="15" customHeight="1">
      <c r="A159" s="161"/>
      <c r="B159" s="378" t="s">
        <v>196</v>
      </c>
      <c r="C159" s="661" t="s">
        <v>197</v>
      </c>
      <c r="D159" s="662"/>
      <c r="E159" s="662"/>
      <c r="F159" s="662"/>
      <c r="G159" s="662"/>
      <c r="H159" s="662"/>
      <c r="I159" s="662"/>
      <c r="J159" s="662"/>
      <c r="K159" s="662"/>
      <c r="L159" s="662"/>
      <c r="M159" s="662"/>
      <c r="N159" s="662"/>
      <c r="O159" s="662"/>
      <c r="P159" s="662"/>
      <c r="Q159" s="662"/>
      <c r="R159" s="662"/>
      <c r="S159" s="662"/>
      <c r="T159" s="662"/>
      <c r="U159" s="662"/>
      <c r="V159" s="662"/>
      <c r="W159" s="662"/>
      <c r="X159" s="662"/>
      <c r="Y159" s="662"/>
      <c r="Z159" s="662"/>
      <c r="AA159" s="662"/>
      <c r="AB159" s="662"/>
      <c r="AC159" s="662"/>
      <c r="AD159" s="662"/>
      <c r="AE159" s="662"/>
      <c r="AF159" s="662"/>
      <c r="AG159" s="662"/>
      <c r="AH159" s="662"/>
      <c r="AI159" s="662"/>
      <c r="AJ159" s="663"/>
      <c r="AK159" s="379" t="str">
        <f>AE18</f>
        <v/>
      </c>
      <c r="AL159" s="161"/>
    </row>
    <row r="160" spans="1:53" ht="15" customHeight="1">
      <c r="A160" s="161"/>
      <c r="B160" s="380" t="s">
        <v>198</v>
      </c>
      <c r="C160" s="664" t="s">
        <v>199</v>
      </c>
      <c r="D160" s="665"/>
      <c r="E160" s="665"/>
      <c r="F160" s="665"/>
      <c r="G160" s="665"/>
      <c r="H160" s="665"/>
      <c r="I160" s="665"/>
      <c r="J160" s="665"/>
      <c r="K160" s="665"/>
      <c r="L160" s="665"/>
      <c r="M160" s="665"/>
      <c r="N160" s="665"/>
      <c r="O160" s="665"/>
      <c r="P160" s="665"/>
      <c r="Q160" s="665"/>
      <c r="R160" s="665"/>
      <c r="S160" s="665"/>
      <c r="T160" s="665"/>
      <c r="U160" s="665"/>
      <c r="V160" s="665"/>
      <c r="W160" s="665"/>
      <c r="X160" s="665"/>
      <c r="Y160" s="665"/>
      <c r="Z160" s="665"/>
      <c r="AA160" s="665"/>
      <c r="AB160" s="665"/>
      <c r="AC160" s="665"/>
      <c r="AD160" s="665"/>
      <c r="AE160" s="665"/>
      <c r="AF160" s="665"/>
      <c r="AG160" s="665"/>
      <c r="AH160" s="665"/>
      <c r="AI160" s="665"/>
      <c r="AJ160" s="666"/>
      <c r="AK160" s="379" t="str">
        <f>Y24</f>
        <v/>
      </c>
      <c r="AL160" s="161"/>
    </row>
    <row r="161" spans="1:38" ht="15" customHeight="1">
      <c r="A161" s="161"/>
      <c r="B161" s="381" t="s">
        <v>200</v>
      </c>
      <c r="C161" s="672" t="s">
        <v>201</v>
      </c>
      <c r="D161" s="673"/>
      <c r="E161" s="673"/>
      <c r="F161" s="673"/>
      <c r="G161" s="673"/>
      <c r="H161" s="673"/>
      <c r="I161" s="673"/>
      <c r="J161" s="673"/>
      <c r="K161" s="673"/>
      <c r="L161" s="673"/>
      <c r="M161" s="673"/>
      <c r="N161" s="673"/>
      <c r="O161" s="673"/>
      <c r="P161" s="673"/>
      <c r="Q161" s="673"/>
      <c r="R161" s="673"/>
      <c r="S161" s="673"/>
      <c r="T161" s="673"/>
      <c r="U161" s="673"/>
      <c r="V161" s="673"/>
      <c r="W161" s="673"/>
      <c r="X161" s="673"/>
      <c r="Y161" s="673"/>
      <c r="Z161" s="673"/>
      <c r="AA161" s="673"/>
      <c r="AB161" s="673"/>
      <c r="AC161" s="673"/>
      <c r="AD161" s="673"/>
      <c r="AE161" s="673"/>
      <c r="AF161" s="673"/>
      <c r="AG161" s="673"/>
      <c r="AH161" s="673"/>
      <c r="AI161" s="673"/>
      <c r="AJ161" s="674"/>
      <c r="AK161" s="379"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60" t="s">
        <v>202</v>
      </c>
      <c r="C163" s="660"/>
      <c r="D163" s="660"/>
      <c r="E163" s="660"/>
      <c r="F163" s="660"/>
      <c r="G163" s="660"/>
      <c r="H163" s="660"/>
      <c r="I163" s="660"/>
      <c r="J163" s="660"/>
      <c r="K163" s="660"/>
      <c r="L163" s="660"/>
      <c r="M163" s="660"/>
      <c r="N163" s="660"/>
      <c r="O163" s="660"/>
      <c r="P163" s="660"/>
      <c r="Q163" s="660"/>
      <c r="R163" s="660"/>
      <c r="S163" s="660"/>
      <c r="T163" s="660"/>
      <c r="U163" s="660"/>
      <c r="V163" s="660"/>
      <c r="W163" s="660"/>
      <c r="X163" s="660"/>
      <c r="Y163" s="660"/>
      <c r="Z163" s="660"/>
      <c r="AA163" s="660"/>
      <c r="AB163" s="660"/>
      <c r="AC163" s="660"/>
      <c r="AD163" s="660"/>
      <c r="AE163" s="660"/>
      <c r="AF163" s="660"/>
      <c r="AG163" s="660"/>
      <c r="AH163" s="660"/>
      <c r="AI163" s="660"/>
      <c r="AJ163" s="660"/>
      <c r="AK163" s="660"/>
      <c r="AL163" s="161"/>
    </row>
    <row r="164" spans="1:38" ht="15" customHeight="1">
      <c r="A164" s="161"/>
      <c r="B164" s="382" t="s">
        <v>196</v>
      </c>
      <c r="C164" s="856" t="s">
        <v>203</v>
      </c>
      <c r="D164" s="857"/>
      <c r="E164" s="857"/>
      <c r="F164" s="857"/>
      <c r="G164" s="857"/>
      <c r="H164" s="857"/>
      <c r="I164" s="858"/>
      <c r="J164" s="859" t="s">
        <v>204</v>
      </c>
      <c r="K164" s="859"/>
      <c r="L164" s="859"/>
      <c r="M164" s="859"/>
      <c r="N164" s="859"/>
      <c r="O164" s="859"/>
      <c r="P164" s="859"/>
      <c r="Q164" s="859"/>
      <c r="R164" s="859"/>
      <c r="S164" s="859"/>
      <c r="T164" s="859"/>
      <c r="U164" s="859"/>
      <c r="V164" s="859"/>
      <c r="W164" s="859"/>
      <c r="X164" s="859"/>
      <c r="Y164" s="859"/>
      <c r="Z164" s="859"/>
      <c r="AA164" s="859"/>
      <c r="AB164" s="859"/>
      <c r="AC164" s="859"/>
      <c r="AD164" s="859"/>
      <c r="AE164" s="859"/>
      <c r="AF164" s="859"/>
      <c r="AG164" s="859"/>
      <c r="AH164" s="859"/>
      <c r="AI164" s="859"/>
      <c r="AJ164" s="860"/>
      <c r="AK164" s="379" t="str">
        <f>IF(H7="", "", IF(AND(AA52="○", AK50="○"), "○", "×"))</f>
        <v/>
      </c>
      <c r="AL164" s="161"/>
    </row>
    <row r="165" spans="1:38" ht="15" customHeight="1">
      <c r="A165" s="161"/>
      <c r="B165" s="382" t="s">
        <v>198</v>
      </c>
      <c r="C165" s="668" t="s">
        <v>205</v>
      </c>
      <c r="D165" s="669"/>
      <c r="E165" s="669"/>
      <c r="F165" s="669"/>
      <c r="G165" s="669"/>
      <c r="H165" s="669"/>
      <c r="I165" s="670"/>
      <c r="J165" s="658" t="s">
        <v>206</v>
      </c>
      <c r="K165" s="658"/>
      <c r="L165" s="658"/>
      <c r="M165" s="658"/>
      <c r="N165" s="658"/>
      <c r="O165" s="658"/>
      <c r="P165" s="658"/>
      <c r="Q165" s="658"/>
      <c r="R165" s="658"/>
      <c r="S165" s="658"/>
      <c r="T165" s="658"/>
      <c r="U165" s="658"/>
      <c r="V165" s="658"/>
      <c r="W165" s="658"/>
      <c r="X165" s="658"/>
      <c r="Y165" s="658"/>
      <c r="Z165" s="658"/>
      <c r="AA165" s="658"/>
      <c r="AB165" s="658"/>
      <c r="AC165" s="658"/>
      <c r="AD165" s="658"/>
      <c r="AE165" s="658"/>
      <c r="AF165" s="658"/>
      <c r="AG165" s="658"/>
      <c r="AH165" s="658"/>
      <c r="AI165" s="658"/>
      <c r="AJ165" s="659"/>
      <c r="AK165" s="379" t="str">
        <f>IF(H7="", "", IF(AM56=TRUE, "", IF(AND(T60="○", T66="○"), "○", "×")))</f>
        <v/>
      </c>
      <c r="AL165" s="161"/>
    </row>
    <row r="166" spans="1:38" ht="15" customHeight="1">
      <c r="A166" s="161"/>
      <c r="B166" s="382" t="s">
        <v>200</v>
      </c>
      <c r="C166" s="667" t="s">
        <v>207</v>
      </c>
      <c r="D166" s="667"/>
      <c r="E166" s="667"/>
      <c r="F166" s="667"/>
      <c r="G166" s="667"/>
      <c r="H166" s="667"/>
      <c r="I166" s="667"/>
      <c r="J166" s="658" t="s">
        <v>208</v>
      </c>
      <c r="K166" s="658"/>
      <c r="L166" s="658"/>
      <c r="M166" s="658"/>
      <c r="N166" s="658"/>
      <c r="O166" s="658"/>
      <c r="P166" s="658"/>
      <c r="Q166" s="658"/>
      <c r="R166" s="658"/>
      <c r="S166" s="658"/>
      <c r="T166" s="658"/>
      <c r="U166" s="658"/>
      <c r="V166" s="658"/>
      <c r="W166" s="658"/>
      <c r="X166" s="658"/>
      <c r="Y166" s="658"/>
      <c r="Z166" s="658"/>
      <c r="AA166" s="658"/>
      <c r="AB166" s="658"/>
      <c r="AC166" s="658"/>
      <c r="AD166" s="658"/>
      <c r="AE166" s="658"/>
      <c r="AF166" s="658"/>
      <c r="AG166" s="658"/>
      <c r="AH166" s="658"/>
      <c r="AI166" s="658"/>
      <c r="AJ166" s="659"/>
      <c r="AK166" s="379" t="str">
        <f>S78</f>
        <v/>
      </c>
      <c r="AL166" s="161"/>
    </row>
    <row r="167" spans="1:38" ht="30" customHeight="1">
      <c r="A167" s="161"/>
      <c r="B167" s="382" t="s">
        <v>209</v>
      </c>
      <c r="C167" s="667" t="s">
        <v>210</v>
      </c>
      <c r="D167" s="667"/>
      <c r="E167" s="667"/>
      <c r="F167" s="667"/>
      <c r="G167" s="667"/>
      <c r="H167" s="667"/>
      <c r="I167" s="667"/>
      <c r="J167" s="658" t="s">
        <v>211</v>
      </c>
      <c r="K167" s="658"/>
      <c r="L167" s="658"/>
      <c r="M167" s="658"/>
      <c r="N167" s="658"/>
      <c r="O167" s="658"/>
      <c r="P167" s="658"/>
      <c r="Q167" s="658"/>
      <c r="R167" s="658"/>
      <c r="S167" s="658"/>
      <c r="T167" s="658"/>
      <c r="U167" s="658"/>
      <c r="V167" s="658"/>
      <c r="W167" s="658"/>
      <c r="X167" s="658"/>
      <c r="Y167" s="658"/>
      <c r="Z167" s="658"/>
      <c r="AA167" s="658"/>
      <c r="AB167" s="658"/>
      <c r="AC167" s="658"/>
      <c r="AD167" s="658"/>
      <c r="AE167" s="658"/>
      <c r="AF167" s="658"/>
      <c r="AG167" s="658"/>
      <c r="AH167" s="658"/>
      <c r="AI167" s="658"/>
      <c r="AJ167" s="659"/>
      <c r="AK167" s="379" t="str">
        <f>IF(AND(S87="", S88=""), "", IF(OR(AND(S87="○", S88="○"), AND(OR(S87="×", S88="×"), AK90="○"), AND(S87="○", S88=""), AND(S87="", S88="○")), "○", "×"))</f>
        <v/>
      </c>
      <c r="AL167" s="161"/>
    </row>
    <row r="168" spans="1:38" ht="17.45" customHeight="1">
      <c r="A168" s="161"/>
      <c r="B168" s="383" t="s">
        <v>212</v>
      </c>
      <c r="C168" s="667" t="s">
        <v>213</v>
      </c>
      <c r="D168" s="667"/>
      <c r="E168" s="667"/>
      <c r="F168" s="667"/>
      <c r="G168" s="667"/>
      <c r="H168" s="667"/>
      <c r="I168" s="667"/>
      <c r="J168" s="658" t="s">
        <v>214</v>
      </c>
      <c r="K168" s="658"/>
      <c r="L168" s="658"/>
      <c r="M168" s="658"/>
      <c r="N168" s="658"/>
      <c r="O168" s="658"/>
      <c r="P168" s="658"/>
      <c r="Q168" s="658"/>
      <c r="R168" s="658"/>
      <c r="S168" s="658"/>
      <c r="T168" s="658"/>
      <c r="U168" s="658"/>
      <c r="V168" s="658"/>
      <c r="W168" s="658"/>
      <c r="X168" s="658"/>
      <c r="Y168" s="658"/>
      <c r="Z168" s="658"/>
      <c r="AA168" s="658"/>
      <c r="AB168" s="658"/>
      <c r="AC168" s="658"/>
      <c r="AD168" s="658"/>
      <c r="AE168" s="658"/>
      <c r="AF168" s="658"/>
      <c r="AG168" s="658"/>
      <c r="AH168" s="658"/>
      <c r="AI168" s="658"/>
      <c r="AJ168" s="659"/>
      <c r="AK168" s="384" t="str">
        <f>IF(H6="", "", IF(OR(AK99="○",AM98=TRUE), "○", "×"))</f>
        <v/>
      </c>
      <c r="AL168" s="161"/>
    </row>
    <row r="169" spans="1:38" ht="15" customHeight="1">
      <c r="A169" s="161"/>
      <c r="B169" s="385" t="s">
        <v>215</v>
      </c>
      <c r="C169" s="649" t="s">
        <v>216</v>
      </c>
      <c r="D169" s="649"/>
      <c r="E169" s="649"/>
      <c r="F169" s="649"/>
      <c r="G169" s="649"/>
      <c r="H169" s="649"/>
      <c r="I169" s="649"/>
      <c r="J169" s="650" t="s">
        <v>217</v>
      </c>
      <c r="K169" s="650"/>
      <c r="L169" s="650"/>
      <c r="M169" s="650"/>
      <c r="N169" s="650"/>
      <c r="O169" s="650"/>
      <c r="P169" s="650"/>
      <c r="Q169" s="650"/>
      <c r="R169" s="650"/>
      <c r="S169" s="650"/>
      <c r="T169" s="650"/>
      <c r="U169" s="650"/>
      <c r="V169" s="650"/>
      <c r="W169" s="650"/>
      <c r="X169" s="650"/>
      <c r="Y169" s="650"/>
      <c r="Z169" s="650"/>
      <c r="AA169" s="650"/>
      <c r="AB169" s="650"/>
      <c r="AC169" s="650"/>
      <c r="AD169" s="650"/>
      <c r="AE169" s="650"/>
      <c r="AF169" s="650"/>
      <c r="AG169" s="650"/>
      <c r="AH169" s="650"/>
      <c r="AI169" s="650"/>
      <c r="AJ169" s="651"/>
      <c r="AK169" s="384"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6"/>
      <c r="C171" s="386"/>
      <c r="D171" s="386"/>
      <c r="E171" s="386"/>
      <c r="F171" s="386"/>
      <c r="G171" s="386"/>
      <c r="H171" s="386"/>
      <c r="I171" s="386"/>
      <c r="J171" s="386"/>
      <c r="K171" s="386"/>
      <c r="L171" s="386"/>
      <c r="M171" s="386"/>
      <c r="N171" s="386"/>
      <c r="O171" s="386"/>
      <c r="P171" s="386"/>
      <c r="Q171" s="386"/>
      <c r="R171" s="386"/>
      <c r="S171" s="386"/>
      <c r="T171" s="386"/>
      <c r="U171" s="386"/>
      <c r="V171" s="386"/>
      <c r="W171" s="386"/>
      <c r="X171" s="386"/>
      <c r="Y171" s="386"/>
      <c r="Z171" s="386"/>
      <c r="AA171" s="386"/>
      <c r="AB171" s="386"/>
      <c r="AC171" s="386"/>
      <c r="AD171" s="386"/>
      <c r="AE171" s="386"/>
      <c r="AF171" s="386"/>
      <c r="AG171" s="386"/>
      <c r="AH171" s="386"/>
      <c r="AI171" s="386"/>
      <c r="AJ171" s="386"/>
      <c r="AK171" s="386"/>
    </row>
    <row r="172" spans="1:38">
      <c r="B172" s="386"/>
      <c r="C172" s="386"/>
      <c r="D172" s="386"/>
      <c r="E172" s="386"/>
      <c r="F172" s="386"/>
      <c r="G172" s="386"/>
      <c r="H172" s="386"/>
      <c r="I172" s="386"/>
      <c r="J172" s="386"/>
      <c r="K172" s="386"/>
      <c r="L172" s="386"/>
      <c r="M172" s="386"/>
      <c r="N172" s="386"/>
      <c r="O172" s="386"/>
      <c r="P172" s="386"/>
      <c r="Q172" s="386"/>
      <c r="R172" s="386"/>
      <c r="S172" s="386"/>
      <c r="T172" s="386"/>
      <c r="U172" s="386"/>
      <c r="V172" s="386"/>
      <c r="W172" s="386"/>
      <c r="X172" s="386"/>
      <c r="Y172" s="386"/>
      <c r="Z172" s="386"/>
      <c r="AA172" s="386"/>
      <c r="AB172" s="386"/>
      <c r="AC172" s="386"/>
      <c r="AD172" s="386"/>
      <c r="AE172" s="386"/>
      <c r="AF172" s="386"/>
      <c r="AG172" s="386"/>
      <c r="AH172" s="386"/>
      <c r="AI172" s="386"/>
      <c r="AJ172" s="386"/>
      <c r="AK172" s="386"/>
    </row>
    <row r="173" spans="1:38">
      <c r="B173" s="386"/>
      <c r="C173" s="386"/>
      <c r="D173" s="386"/>
      <c r="E173" s="386"/>
      <c r="F173" s="386"/>
      <c r="G173" s="386"/>
      <c r="H173" s="386"/>
      <c r="I173" s="386"/>
      <c r="J173" s="386"/>
      <c r="K173" s="386"/>
      <c r="L173" s="386"/>
      <c r="M173" s="386"/>
      <c r="N173" s="386"/>
      <c r="O173" s="386"/>
      <c r="P173" s="386"/>
      <c r="Q173" s="386"/>
      <c r="R173" s="386"/>
      <c r="S173" s="386"/>
      <c r="T173" s="386"/>
      <c r="U173" s="386"/>
      <c r="V173" s="386"/>
      <c r="W173" s="386"/>
      <c r="X173" s="386"/>
      <c r="Y173" s="386"/>
      <c r="Z173" s="386"/>
      <c r="AA173" s="386"/>
      <c r="AB173" s="386"/>
      <c r="AC173" s="386"/>
      <c r="AD173" s="386"/>
      <c r="AE173" s="386"/>
      <c r="AF173" s="386"/>
      <c r="AG173" s="386"/>
      <c r="AH173" s="386"/>
      <c r="AI173" s="386"/>
      <c r="AJ173" s="386"/>
      <c r="AK173" s="386"/>
    </row>
    <row r="174" spans="1:38">
      <c r="B174" s="386"/>
      <c r="C174" s="386"/>
      <c r="D174" s="386"/>
      <c r="E174" s="386"/>
      <c r="F174" s="386"/>
      <c r="G174" s="386"/>
      <c r="H174" s="386"/>
      <c r="I174" s="386"/>
      <c r="J174" s="386"/>
      <c r="K174" s="386"/>
      <c r="L174" s="386"/>
      <c r="M174" s="386"/>
      <c r="N174" s="386"/>
      <c r="O174" s="386"/>
      <c r="P174" s="386"/>
      <c r="Q174" s="386"/>
      <c r="R174" s="386"/>
      <c r="S174" s="386"/>
      <c r="T174" s="386"/>
      <c r="U174" s="386"/>
      <c r="V174" s="386"/>
      <c r="W174" s="386"/>
      <c r="X174" s="386"/>
      <c r="Y174" s="386"/>
      <c r="Z174" s="386"/>
      <c r="AA174" s="386"/>
      <c r="AB174" s="386"/>
      <c r="AC174" s="386"/>
      <c r="AD174" s="386"/>
      <c r="AE174" s="386"/>
      <c r="AF174" s="386"/>
      <c r="AG174" s="386"/>
      <c r="AH174" s="386"/>
      <c r="AI174" s="386"/>
      <c r="AJ174" s="386"/>
      <c r="AK174" s="386"/>
    </row>
    <row r="175" spans="1:38">
      <c r="B175" s="386"/>
      <c r="C175" s="386"/>
      <c r="D175" s="386"/>
      <c r="E175" s="386"/>
      <c r="F175" s="386"/>
      <c r="G175" s="386"/>
      <c r="H175" s="386"/>
      <c r="I175" s="386"/>
      <c r="J175" s="386"/>
      <c r="K175" s="386"/>
      <c r="L175" s="386"/>
      <c r="M175" s="386"/>
      <c r="N175" s="386"/>
      <c r="O175" s="386"/>
      <c r="P175" s="386"/>
      <c r="Q175" s="386"/>
      <c r="R175" s="386"/>
      <c r="S175" s="386"/>
      <c r="T175" s="386"/>
      <c r="U175" s="386"/>
      <c r="V175" s="386"/>
      <c r="W175" s="386"/>
      <c r="X175" s="386"/>
      <c r="Y175" s="386"/>
      <c r="Z175" s="386"/>
      <c r="AA175" s="386"/>
      <c r="AB175" s="386"/>
      <c r="AC175" s="386"/>
      <c r="AD175" s="386"/>
      <c r="AE175" s="386"/>
      <c r="AF175" s="386"/>
      <c r="AG175" s="386"/>
      <c r="AH175" s="386"/>
      <c r="AI175" s="386"/>
      <c r="AJ175" s="386"/>
      <c r="AK175" s="386"/>
    </row>
    <row r="176" spans="1:38">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row>
    <row r="177" spans="2:37">
      <c r="B177" s="386"/>
      <c r="C177" s="386"/>
      <c r="D177" s="386"/>
      <c r="E177" s="386"/>
      <c r="F177" s="386"/>
      <c r="G177" s="386"/>
      <c r="H177" s="386"/>
      <c r="I177" s="386"/>
      <c r="J177" s="386"/>
      <c r="K177" s="386"/>
      <c r="L177" s="386"/>
      <c r="M177" s="386"/>
      <c r="N177" s="386"/>
      <c r="O177" s="386"/>
      <c r="P177" s="386"/>
      <c r="Q177" s="386"/>
      <c r="R177" s="386"/>
      <c r="S177" s="386"/>
      <c r="T177" s="386"/>
      <c r="U177" s="386"/>
      <c r="V177" s="386"/>
      <c r="W177" s="386"/>
      <c r="X177" s="386"/>
      <c r="Y177" s="386"/>
      <c r="Z177" s="386"/>
      <c r="AA177" s="386"/>
      <c r="AB177" s="386"/>
      <c r="AC177" s="386"/>
      <c r="AD177" s="386"/>
      <c r="AE177" s="386"/>
      <c r="AF177" s="386"/>
      <c r="AG177" s="386"/>
      <c r="AH177" s="386"/>
      <c r="AI177" s="386"/>
      <c r="AJ177" s="386"/>
      <c r="AK177" s="386"/>
    </row>
    <row r="178" spans="2:37">
      <c r="B178" s="386"/>
      <c r="C178" s="386"/>
      <c r="D178" s="386"/>
      <c r="E178" s="386"/>
      <c r="F178" s="386"/>
      <c r="G178" s="386"/>
      <c r="H178" s="386"/>
      <c r="I178" s="386"/>
      <c r="J178" s="386"/>
      <c r="K178" s="386"/>
      <c r="L178" s="386"/>
      <c r="M178" s="386"/>
      <c r="N178" s="386"/>
      <c r="O178" s="386"/>
      <c r="P178" s="386"/>
      <c r="Q178" s="386"/>
      <c r="R178" s="386"/>
      <c r="S178" s="386"/>
      <c r="T178" s="386"/>
      <c r="U178" s="386"/>
      <c r="V178" s="386"/>
      <c r="W178" s="386"/>
      <c r="X178" s="386"/>
      <c r="Y178" s="386"/>
      <c r="Z178" s="386"/>
      <c r="AA178" s="386"/>
      <c r="AB178" s="386"/>
      <c r="AC178" s="386"/>
      <c r="AD178" s="386"/>
      <c r="AE178" s="386"/>
      <c r="AF178" s="386"/>
      <c r="AG178" s="386"/>
      <c r="AH178" s="386"/>
      <c r="AI178" s="386"/>
      <c r="AJ178" s="386"/>
      <c r="AK178" s="386"/>
    </row>
    <row r="179" spans="2:37">
      <c r="B179" s="386"/>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row>
    <row r="180" spans="2:37">
      <c r="B180" s="386"/>
      <c r="C180" s="386"/>
      <c r="D180" s="386"/>
      <c r="E180" s="386"/>
      <c r="F180" s="386"/>
      <c r="G180" s="386"/>
      <c r="H180" s="386"/>
      <c r="I180" s="386"/>
      <c r="J180" s="386"/>
      <c r="K180" s="386"/>
      <c r="L180" s="386"/>
      <c r="M180" s="386"/>
      <c r="N180" s="386"/>
      <c r="O180" s="386"/>
      <c r="P180" s="386"/>
      <c r="Q180" s="386"/>
      <c r="R180" s="386"/>
      <c r="S180" s="386"/>
      <c r="T180" s="386"/>
      <c r="U180" s="386"/>
      <c r="V180" s="386"/>
      <c r="W180" s="386"/>
      <c r="X180" s="386"/>
      <c r="Y180" s="386"/>
      <c r="Z180" s="386"/>
      <c r="AA180" s="386"/>
      <c r="AB180" s="386"/>
      <c r="AC180" s="386"/>
      <c r="AD180" s="386"/>
      <c r="AE180" s="386"/>
      <c r="AF180" s="386"/>
      <c r="AG180" s="386"/>
      <c r="AH180" s="386"/>
      <c r="AI180" s="386"/>
      <c r="AJ180" s="386"/>
      <c r="AK180" s="386"/>
    </row>
    <row r="181" spans="2:37">
      <c r="B181" s="386"/>
      <c r="C181" s="386"/>
      <c r="D181" s="386"/>
      <c r="E181" s="386"/>
      <c r="F181" s="386"/>
      <c r="G181" s="386"/>
      <c r="H181" s="386"/>
      <c r="I181" s="386"/>
      <c r="J181" s="386"/>
      <c r="K181" s="386"/>
      <c r="L181" s="386"/>
      <c r="M181" s="386"/>
      <c r="N181" s="386"/>
      <c r="O181" s="386"/>
      <c r="P181" s="386"/>
      <c r="Q181" s="386"/>
      <c r="R181" s="386"/>
      <c r="S181" s="386"/>
      <c r="T181" s="386"/>
      <c r="U181" s="386"/>
      <c r="V181" s="386"/>
      <c r="W181" s="386"/>
      <c r="X181" s="386"/>
      <c r="Y181" s="386"/>
      <c r="Z181" s="386"/>
      <c r="AA181" s="386"/>
      <c r="AB181" s="386"/>
      <c r="AC181" s="386"/>
      <c r="AD181" s="386"/>
      <c r="AE181" s="386"/>
      <c r="AF181" s="386"/>
      <c r="AG181" s="386"/>
      <c r="AH181" s="386"/>
      <c r="AI181" s="386"/>
      <c r="AJ181" s="386"/>
      <c r="AK181" s="386"/>
    </row>
    <row r="182" spans="2:37">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row>
    <row r="183" spans="2:37">
      <c r="B183" s="386"/>
      <c r="C183" s="386"/>
      <c r="D183" s="386"/>
      <c r="E183" s="386"/>
      <c r="F183" s="386"/>
      <c r="G183" s="386"/>
      <c r="H183" s="386"/>
      <c r="I183" s="386"/>
      <c r="J183" s="386"/>
      <c r="K183" s="386"/>
      <c r="L183" s="386"/>
      <c r="M183" s="386"/>
      <c r="N183" s="386"/>
      <c r="O183" s="386"/>
      <c r="P183" s="386"/>
      <c r="Q183" s="386"/>
      <c r="R183" s="386"/>
      <c r="S183" s="386"/>
      <c r="T183" s="386"/>
      <c r="U183" s="386"/>
      <c r="V183" s="386"/>
      <c r="W183" s="386"/>
      <c r="X183" s="386"/>
      <c r="Y183" s="386"/>
      <c r="Z183" s="386"/>
      <c r="AA183" s="386"/>
      <c r="AB183" s="386"/>
      <c r="AC183" s="386"/>
      <c r="AD183" s="386"/>
      <c r="AE183" s="386"/>
      <c r="AF183" s="386"/>
      <c r="AG183" s="386"/>
      <c r="AH183" s="386"/>
      <c r="AI183" s="386"/>
      <c r="AJ183" s="386"/>
      <c r="AK183" s="386"/>
    </row>
    <row r="184" spans="2:37">
      <c r="C184" s="386"/>
    </row>
  </sheetData>
  <sheetProtection algorithmName="SHA-512" hashValue="NaX/vy6sXtN+vCg21tkJt7w4QYHMxGu1bShlCTLaqULlqc21or+nP6w6jyLO5M2PQ8nVxcaV4qv+YcxrqDe2uw==" saltValue="TapqodmxEIPsPFi4m0BzmA=="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zoomScale="80" zoomScaleNormal="120" zoomScaleSheetLayoutView="80" workbookViewId="0">
      <selection activeCell="Y8" sqref="Y8"/>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3" customWidth="1"/>
    <col min="16" max="17" width="13.75" style="423" customWidth="1"/>
    <col min="18" max="18" width="10.625" style="423" customWidth="1"/>
    <col min="19" max="19" width="6" style="423" customWidth="1"/>
    <col min="20" max="20" width="10.625" style="423" customWidth="1"/>
    <col min="21" max="21" width="19.75" style="435" customWidth="1"/>
    <col min="22" max="22" width="15.875" style="423" customWidth="1"/>
    <col min="23" max="23" width="14.75" style="423" customWidth="1"/>
    <col min="24" max="24" width="13.75" style="386" customWidth="1"/>
    <col min="25" max="25" width="10.625" style="423" customWidth="1"/>
    <col min="26" max="26" width="15.875" style="423" customWidth="1"/>
    <col min="27" max="27" width="19.75" style="435" customWidth="1"/>
    <col min="28" max="30" width="15.125" style="472" customWidth="1"/>
    <col min="31" max="31" width="10.75" style="472" customWidth="1"/>
    <col min="32" max="32" width="12.75" style="474" customWidth="1"/>
    <col min="33" max="33" width="15.75" style="472" customWidth="1"/>
    <col min="34" max="34" width="31.125" style="475" customWidth="1"/>
    <col min="35" max="35" width="10.75" style="128" customWidth="1"/>
    <col min="36" max="37" width="24.75" style="128" customWidth="1"/>
    <col min="38" max="16384" width="9" style="389"/>
  </cols>
  <sheetData>
    <row r="1" spans="1:38" ht="27" customHeight="1">
      <c r="A1" s="387" t="s">
        <v>218</v>
      </c>
      <c r="B1" s="388"/>
      <c r="C1" s="162"/>
      <c r="D1" s="162"/>
      <c r="E1" s="162"/>
      <c r="F1" s="162"/>
      <c r="G1" s="162"/>
      <c r="H1" s="162"/>
      <c r="I1" s="162"/>
      <c r="J1" s="162"/>
      <c r="K1" s="162"/>
      <c r="L1" s="162"/>
      <c r="M1" s="162"/>
      <c r="N1" s="162"/>
      <c r="O1" s="162"/>
      <c r="P1" s="162"/>
      <c r="Q1" s="162"/>
      <c r="R1" s="162"/>
      <c r="S1" s="161"/>
      <c r="T1" s="161"/>
      <c r="U1" s="212"/>
      <c r="V1" s="221"/>
      <c r="W1" s="892" t="s">
        <v>48</v>
      </c>
      <c r="X1" s="906"/>
      <c r="Y1" s="892" t="str">
        <f>IF(基本情報入力シート!G18="","",基本情報入力シート!G18)</f>
        <v/>
      </c>
      <c r="Z1" s="893"/>
      <c r="AA1" s="212"/>
      <c r="AE1" s="473"/>
      <c r="AF1" s="473"/>
      <c r="AG1" s="473"/>
      <c r="AH1" s="473"/>
      <c r="AI1" s="389"/>
      <c r="AJ1" s="389"/>
      <c r="AK1" s="389"/>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74"/>
      <c r="AF2" s="472"/>
      <c r="AJ2" s="389"/>
      <c r="AK2" s="389"/>
    </row>
    <row r="3" spans="1:38" ht="23.25" customHeight="1" thickBot="1">
      <c r="A3" s="915" t="s">
        <v>11</v>
      </c>
      <c r="B3" s="915"/>
      <c r="C3" s="915"/>
      <c r="D3" s="915"/>
      <c r="E3" s="916"/>
      <c r="F3" s="917" t="str">
        <f>IF(基本情報入力シート!M23="","",基本情報入力シート!M23)</f>
        <v/>
      </c>
      <c r="G3" s="918"/>
      <c r="H3" s="918"/>
      <c r="I3" s="918"/>
      <c r="J3" s="918"/>
      <c r="K3" s="918"/>
      <c r="L3" s="918"/>
      <c r="M3" s="919"/>
      <c r="N3" s="161"/>
      <c r="O3" s="161"/>
      <c r="P3" s="161"/>
      <c r="Q3" s="161"/>
      <c r="R3" s="161"/>
      <c r="S3" s="161"/>
      <c r="T3" s="161"/>
      <c r="U3" s="212"/>
      <c r="V3" s="221"/>
      <c r="W3" s="161"/>
      <c r="X3" s="161"/>
      <c r="Y3" s="161"/>
      <c r="Z3" s="161"/>
      <c r="AA3" s="212"/>
      <c r="AE3" s="474"/>
      <c r="AF3" s="472"/>
      <c r="AJ3" s="389"/>
      <c r="AK3" s="389"/>
    </row>
    <row r="4" spans="1:38" ht="21" customHeight="1" thickBot="1">
      <c r="A4" s="390"/>
      <c r="B4" s="391"/>
      <c r="C4" s="391"/>
      <c r="D4" s="390"/>
      <c r="E4" s="390"/>
      <c r="F4" s="390"/>
      <c r="G4" s="390"/>
      <c r="H4" s="390"/>
      <c r="I4" s="390"/>
      <c r="J4" s="390"/>
      <c r="K4" s="390"/>
      <c r="L4" s="390"/>
      <c r="M4" s="162"/>
      <c r="N4" s="162"/>
      <c r="O4" s="162"/>
      <c r="P4" s="162"/>
      <c r="Q4" s="162"/>
      <c r="R4" s="162"/>
      <c r="S4" s="161"/>
      <c r="T4" s="244" t="s">
        <v>219</v>
      </c>
      <c r="U4" s="392"/>
      <c r="V4" s="161"/>
      <c r="W4" s="393"/>
      <c r="X4" s="393"/>
      <c r="Y4" s="393"/>
      <c r="Z4" s="393"/>
      <c r="AA4" s="394"/>
      <c r="AB4" s="476"/>
      <c r="AC4" s="476"/>
      <c r="AD4" s="476"/>
      <c r="AE4" s="476"/>
      <c r="AF4" s="472"/>
      <c r="AJ4" s="389"/>
      <c r="AK4" s="389"/>
    </row>
    <row r="5" spans="1:38" ht="25.5" customHeight="1">
      <c r="A5" s="161"/>
      <c r="B5" s="920" t="s">
        <v>220</v>
      </c>
      <c r="C5" s="920"/>
      <c r="D5" s="921"/>
      <c r="E5" s="921"/>
      <c r="F5" s="921"/>
      <c r="G5" s="921"/>
      <c r="H5" s="921"/>
      <c r="I5" s="921"/>
      <c r="J5" s="921"/>
      <c r="K5" s="921"/>
      <c r="L5" s="921"/>
      <c r="M5" s="921"/>
      <c r="N5" s="395">
        <f>IFERROR(SUM(P:P)+SUM(W:W),"")</f>
        <v>0</v>
      </c>
      <c r="O5" s="396" t="s">
        <v>58</v>
      </c>
      <c r="P5" s="397"/>
      <c r="Q5" s="398"/>
      <c r="R5" s="894" t="s">
        <v>221</v>
      </c>
      <c r="S5" s="894"/>
      <c r="T5" s="904" t="s">
        <v>222</v>
      </c>
      <c r="U5" s="741"/>
      <c r="V5" s="741"/>
      <c r="W5" s="741"/>
      <c r="X5" s="905"/>
      <c r="Y5" s="399">
        <f>SUM(S14:T2013)</f>
        <v>0</v>
      </c>
      <c r="Z5" s="869" t="str">
        <f>IF(Y6=0, "", IF(Y5&gt;=Y6,"○","×"))</f>
        <v/>
      </c>
      <c r="AA5" s="394"/>
      <c r="AB5" s="476"/>
      <c r="AC5" s="476"/>
      <c r="AD5" s="476"/>
      <c r="AE5" s="473"/>
      <c r="AF5" s="473"/>
      <c r="AG5" s="473"/>
      <c r="AH5" s="473"/>
      <c r="AI5" s="389"/>
      <c r="AJ5" s="389"/>
      <c r="AK5" s="389"/>
    </row>
    <row r="6" spans="1:38" ht="30.6" customHeight="1" thickBot="1">
      <c r="A6" s="161"/>
      <c r="B6" s="907"/>
      <c r="C6" s="908"/>
      <c r="D6" s="909" t="s">
        <v>2173</v>
      </c>
      <c r="E6" s="909"/>
      <c r="F6" s="909"/>
      <c r="G6" s="909"/>
      <c r="H6" s="909"/>
      <c r="I6" s="909"/>
      <c r="J6" s="909"/>
      <c r="K6" s="909"/>
      <c r="L6" s="909"/>
      <c r="M6" s="909"/>
      <c r="N6" s="395">
        <f>SUM(Q:Q, X:X)</f>
        <v>0</v>
      </c>
      <c r="O6" s="396" t="s">
        <v>58</v>
      </c>
      <c r="P6" s="397"/>
      <c r="Q6" s="397"/>
      <c r="R6" s="894"/>
      <c r="S6" s="894"/>
      <c r="T6" s="904" t="s">
        <v>223</v>
      </c>
      <c r="U6" s="741"/>
      <c r="V6" s="741"/>
      <c r="W6" s="741"/>
      <c r="X6" s="905"/>
      <c r="Y6" s="400">
        <f>SUM(AF:AF)</f>
        <v>0</v>
      </c>
      <c r="Z6" s="870"/>
      <c r="AA6" s="394"/>
      <c r="AB6" s="476"/>
      <c r="AC6" s="476"/>
      <c r="AD6" s="476"/>
      <c r="AE6" s="473"/>
      <c r="AF6" s="473"/>
      <c r="AG6" s="473"/>
      <c r="AH6" s="473"/>
      <c r="AI6" s="389"/>
      <c r="AJ6" s="389"/>
      <c r="AK6" s="389"/>
    </row>
    <row r="7" spans="1:38" ht="33" customHeight="1">
      <c r="A7" s="161"/>
      <c r="B7" s="910" t="s">
        <v>224</v>
      </c>
      <c r="C7" s="910"/>
      <c r="D7" s="910"/>
      <c r="E7" s="910"/>
      <c r="F7" s="910"/>
      <c r="G7" s="910"/>
      <c r="H7" s="910"/>
      <c r="I7" s="910"/>
      <c r="J7" s="910"/>
      <c r="K7" s="910"/>
      <c r="L7" s="910"/>
      <c r="M7" s="910"/>
      <c r="N7" s="910"/>
      <c r="O7" s="910"/>
      <c r="P7" s="910"/>
      <c r="Q7" s="401"/>
      <c r="R7" s="894" t="s">
        <v>225</v>
      </c>
      <c r="S7" s="894"/>
      <c r="T7" s="904" t="s">
        <v>222</v>
      </c>
      <c r="U7" s="741"/>
      <c r="V7" s="741"/>
      <c r="W7" s="741"/>
      <c r="X7" s="905"/>
      <c r="Y7" s="402">
        <f>SUM(Z14:Z2013)</f>
        <v>0</v>
      </c>
      <c r="Z7" s="869" t="str">
        <f>IF(Y8=0, "", IF(Y7&gt;=Y8,"○","×"))</f>
        <v/>
      </c>
      <c r="AA7" s="394"/>
      <c r="AB7" s="476"/>
      <c r="AC7" s="476"/>
      <c r="AD7" s="476"/>
      <c r="AE7" s="473"/>
      <c r="AF7" s="473"/>
      <c r="AG7" s="473"/>
      <c r="AH7" s="473"/>
      <c r="AI7" s="389"/>
      <c r="AJ7" s="389"/>
      <c r="AK7" s="389"/>
    </row>
    <row r="8" spans="1:38" ht="25.5" customHeight="1" thickBot="1">
      <c r="A8" s="161"/>
      <c r="B8" s="910"/>
      <c r="C8" s="910"/>
      <c r="D8" s="910"/>
      <c r="E8" s="910"/>
      <c r="F8" s="910"/>
      <c r="G8" s="910"/>
      <c r="H8" s="910"/>
      <c r="I8" s="910"/>
      <c r="J8" s="910"/>
      <c r="K8" s="910"/>
      <c r="L8" s="910"/>
      <c r="M8" s="910"/>
      <c r="N8" s="910"/>
      <c r="O8" s="910"/>
      <c r="P8" s="910"/>
      <c r="Q8" s="401"/>
      <c r="R8" s="894"/>
      <c r="S8" s="894"/>
      <c r="T8" s="904" t="s">
        <v>226</v>
      </c>
      <c r="U8" s="741"/>
      <c r="V8" s="741"/>
      <c r="W8" s="741"/>
      <c r="X8" s="905"/>
      <c r="Y8" s="400">
        <f>SUM(AG:AG)</f>
        <v>0</v>
      </c>
      <c r="Z8" s="870"/>
      <c r="AA8" s="212"/>
      <c r="AE8" s="475"/>
      <c r="AF8" s="473"/>
      <c r="AG8" s="473"/>
      <c r="AH8" s="473"/>
      <c r="AI8" s="389"/>
      <c r="AJ8" s="389"/>
      <c r="AK8" s="389"/>
    </row>
    <row r="9" spans="1:38" ht="15" customHeight="1" thickBot="1">
      <c r="A9" s="162"/>
      <c r="B9" s="403"/>
      <c r="C9" s="403"/>
      <c r="D9" s="403"/>
      <c r="E9" s="403"/>
      <c r="F9" s="403"/>
      <c r="G9" s="403"/>
      <c r="H9" s="403"/>
      <c r="I9" s="403"/>
      <c r="J9" s="403"/>
      <c r="K9" s="403"/>
      <c r="L9" s="403"/>
      <c r="M9" s="403"/>
      <c r="N9" s="403"/>
      <c r="O9" s="403"/>
      <c r="P9" s="403"/>
      <c r="Q9" s="403"/>
      <c r="R9" s="403"/>
      <c r="S9" s="404"/>
      <c r="T9" s="404"/>
      <c r="U9" s="392"/>
      <c r="V9" s="405"/>
      <c r="W9" s="404"/>
      <c r="X9" s="404"/>
      <c r="Y9" s="392"/>
      <c r="Z9" s="392"/>
      <c r="AA9" s="392"/>
      <c r="AB9" s="477"/>
      <c r="AC9" s="477"/>
      <c r="AD9" s="477"/>
      <c r="AE9" s="478"/>
      <c r="AF9" s="472"/>
      <c r="AJ9" s="389"/>
      <c r="AK9" s="389"/>
    </row>
    <row r="10" spans="1:38" ht="24" customHeight="1" thickBot="1">
      <c r="A10" s="871"/>
      <c r="B10" s="874" t="s">
        <v>227</v>
      </c>
      <c r="C10" s="875"/>
      <c r="D10" s="875"/>
      <c r="E10" s="875"/>
      <c r="F10" s="875"/>
      <c r="G10" s="875"/>
      <c r="H10" s="875"/>
      <c r="I10" s="876"/>
      <c r="J10" s="883" t="s">
        <v>228</v>
      </c>
      <c r="K10" s="886" t="s">
        <v>229</v>
      </c>
      <c r="L10" s="887"/>
      <c r="M10" s="922" t="s">
        <v>230</v>
      </c>
      <c r="N10" s="925" t="s">
        <v>41</v>
      </c>
      <c r="O10" s="895" t="s">
        <v>231</v>
      </c>
      <c r="P10" s="895"/>
      <c r="Q10" s="895"/>
      <c r="R10" s="895"/>
      <c r="S10" s="895"/>
      <c r="T10" s="895"/>
      <c r="U10" s="895"/>
      <c r="V10" s="895"/>
      <c r="W10" s="895"/>
      <c r="X10" s="895"/>
      <c r="Y10" s="895"/>
      <c r="Z10" s="895"/>
      <c r="AA10" s="896"/>
      <c r="AB10" s="930" t="s">
        <v>232</v>
      </c>
      <c r="AC10" s="930" t="s">
        <v>233</v>
      </c>
      <c r="AD10" s="930" t="s">
        <v>234</v>
      </c>
      <c r="AE10" s="935" t="s">
        <v>235</v>
      </c>
      <c r="AF10" s="929" t="s">
        <v>236</v>
      </c>
      <c r="AG10" s="930"/>
      <c r="AH10" s="943" t="s">
        <v>237</v>
      </c>
      <c r="AI10" s="406"/>
      <c r="AJ10" s="407"/>
      <c r="AK10" s="389"/>
    </row>
    <row r="11" spans="1:38" ht="21.6" customHeight="1">
      <c r="A11" s="872"/>
      <c r="B11" s="877"/>
      <c r="C11" s="878"/>
      <c r="D11" s="878"/>
      <c r="E11" s="878"/>
      <c r="F11" s="878"/>
      <c r="G11" s="878"/>
      <c r="H11" s="878"/>
      <c r="I11" s="879"/>
      <c r="J11" s="884"/>
      <c r="K11" s="888"/>
      <c r="L11" s="889"/>
      <c r="M11" s="923"/>
      <c r="N11" s="926"/>
      <c r="O11" s="897" t="s">
        <v>238</v>
      </c>
      <c r="P11" s="897"/>
      <c r="Q11" s="897"/>
      <c r="R11" s="897"/>
      <c r="S11" s="897"/>
      <c r="T11" s="897"/>
      <c r="U11" s="898"/>
      <c r="V11" s="901" t="s">
        <v>225</v>
      </c>
      <c r="W11" s="902"/>
      <c r="X11" s="902"/>
      <c r="Y11" s="902"/>
      <c r="Z11" s="902"/>
      <c r="AA11" s="903"/>
      <c r="AB11" s="932"/>
      <c r="AC11" s="932"/>
      <c r="AD11" s="932"/>
      <c r="AE11" s="936"/>
      <c r="AF11" s="931"/>
      <c r="AG11" s="932"/>
      <c r="AH11" s="943"/>
      <c r="AI11" s="406"/>
      <c r="AJ11" s="389"/>
      <c r="AK11" s="389"/>
    </row>
    <row r="12" spans="1:38" ht="36.75" customHeight="1">
      <c r="A12" s="872"/>
      <c r="B12" s="877"/>
      <c r="C12" s="878"/>
      <c r="D12" s="878"/>
      <c r="E12" s="878"/>
      <c r="F12" s="878"/>
      <c r="G12" s="878"/>
      <c r="H12" s="878"/>
      <c r="I12" s="879"/>
      <c r="J12" s="884"/>
      <c r="K12" s="890"/>
      <c r="L12" s="891"/>
      <c r="M12" s="923"/>
      <c r="N12" s="926"/>
      <c r="O12" s="911" t="s">
        <v>239</v>
      </c>
      <c r="P12" s="912" t="s">
        <v>240</v>
      </c>
      <c r="Q12" s="942" t="s">
        <v>241</v>
      </c>
      <c r="R12" s="942" t="s">
        <v>242</v>
      </c>
      <c r="S12" s="913" t="s">
        <v>243</v>
      </c>
      <c r="T12" s="914"/>
      <c r="U12" s="899" t="s">
        <v>244</v>
      </c>
      <c r="V12" s="940" t="s">
        <v>245</v>
      </c>
      <c r="W12" s="942" t="s">
        <v>240</v>
      </c>
      <c r="X12" s="942" t="s">
        <v>241</v>
      </c>
      <c r="Y12" s="942" t="s">
        <v>242</v>
      </c>
      <c r="Z12" s="408" t="s">
        <v>243</v>
      </c>
      <c r="AA12" s="899" t="s">
        <v>244</v>
      </c>
      <c r="AB12" s="932"/>
      <c r="AC12" s="932"/>
      <c r="AD12" s="932"/>
      <c r="AE12" s="936"/>
      <c r="AF12" s="933"/>
      <c r="AG12" s="934"/>
      <c r="AH12" s="943"/>
      <c r="AI12" s="406"/>
      <c r="AJ12" s="389"/>
      <c r="AK12" s="389"/>
    </row>
    <row r="13" spans="1:38" ht="72" customHeight="1" thickBot="1">
      <c r="A13" s="873"/>
      <c r="B13" s="880"/>
      <c r="C13" s="881"/>
      <c r="D13" s="881"/>
      <c r="E13" s="881"/>
      <c r="F13" s="881"/>
      <c r="G13" s="881"/>
      <c r="H13" s="881"/>
      <c r="I13" s="882"/>
      <c r="J13" s="885"/>
      <c r="K13" s="409" t="s">
        <v>43</v>
      </c>
      <c r="L13" s="409" t="s">
        <v>44</v>
      </c>
      <c r="M13" s="924"/>
      <c r="N13" s="927"/>
      <c r="O13" s="882"/>
      <c r="P13" s="880"/>
      <c r="Q13" s="885"/>
      <c r="R13" s="885"/>
      <c r="S13" s="944" t="s">
        <v>2172</v>
      </c>
      <c r="T13" s="945"/>
      <c r="U13" s="900"/>
      <c r="V13" s="941"/>
      <c r="W13" s="885"/>
      <c r="X13" s="885"/>
      <c r="Y13" s="885"/>
      <c r="Z13" s="498" t="s">
        <v>246</v>
      </c>
      <c r="AA13" s="900"/>
      <c r="AB13" s="934"/>
      <c r="AC13" s="934"/>
      <c r="AD13" s="934"/>
      <c r="AE13" s="937"/>
      <c r="AF13" s="479" t="s">
        <v>247</v>
      </c>
      <c r="AG13" s="480" t="s">
        <v>225</v>
      </c>
      <c r="AH13" s="943"/>
      <c r="AI13" s="406"/>
      <c r="AJ13" s="389"/>
      <c r="AK13" s="389"/>
    </row>
    <row r="14" spans="1:38" s="412" customFormat="1" ht="40.15" customHeight="1">
      <c r="A14" s="494" t="s">
        <v>248</v>
      </c>
      <c r="B14" s="939" t="str">
        <f>IF(基本情報入力シート!C45="","",基本情報入力シート!C45)</f>
        <v/>
      </c>
      <c r="C14" s="939"/>
      <c r="D14" s="939"/>
      <c r="E14" s="939"/>
      <c r="F14" s="939"/>
      <c r="G14" s="939"/>
      <c r="H14" s="939"/>
      <c r="I14" s="939"/>
      <c r="J14" s="415" t="str">
        <f>IF(基本情報入力シート!M45="","",基本情報入力シート!M45)</f>
        <v/>
      </c>
      <c r="K14" s="415" t="str">
        <f>IF(基本情報入力シート!R45="","",基本情報入力シート!R45)</f>
        <v/>
      </c>
      <c r="L14" s="415" t="str">
        <f>IF(基本情報入力シート!W45="","",基本情報入力シート!W45)</f>
        <v/>
      </c>
      <c r="M14" s="415" t="str">
        <f>IF(基本情報入力シート!X45="","",基本情報入力シート!X45)</f>
        <v/>
      </c>
      <c r="N14" s="495" t="str">
        <f>IF(基本情報入力シート!Y45="","",基本情報入力シート!Y45)</f>
        <v/>
      </c>
      <c r="O14" s="496"/>
      <c r="P14" s="434"/>
      <c r="Q14" s="126" t="str">
        <f>IFERROR(ROUNDDOWN(P14*VLOOKUP(N14,【参考】数式用!$V$2:$AA$58,MATCH(O14,【参考】数式用!$X$4:$AA$4)+2,FALSE)*0.5, 0), "")</f>
        <v/>
      </c>
      <c r="R14" s="497"/>
      <c r="S14" s="938"/>
      <c r="T14" s="938"/>
      <c r="U14" s="441"/>
      <c r="V14" s="436"/>
      <c r="W14" s="437"/>
      <c r="X14" s="410" t="str">
        <f>IFERROR(IF(V14="ー", "", ROUNDDOWN(W14*VLOOKUP(N14,【参考】数式用!$V$2:$AG$51,MATCH(V14,【参考】数式用!$AB$4:$AG$4)+6,FALSE)*0.5, 0)), "")</f>
        <v/>
      </c>
      <c r="Y14" s="438"/>
      <c r="Z14" s="437"/>
      <c r="AA14" s="500"/>
      <c r="AB14" s="481" t="e">
        <f>VLOOKUP(N14,【参考】数式用!$A$3:$N$58,14,FALSE)</f>
        <v>#N/A</v>
      </c>
      <c r="AC14" s="481" t="str">
        <f>IFERROR(VLOOKUP(N14,【参考】数式用!$A$3:$N$58,14,FALSE),"")&amp;"_4_5"</f>
        <v>_4_5</v>
      </c>
      <c r="AD14" s="481" t="str">
        <f>IFERROR(VLOOKUP(N14,【参考】数式用!$A$3:$N$58,14,FALSE),"")&amp;"_6"</f>
        <v>_6</v>
      </c>
      <c r="AE14" s="482" t="str">
        <f>IFERROR(VLOOKUP(N14,【参考】数式用!$AI$5:$AJ$51, 2, FALSE), "")</f>
        <v/>
      </c>
      <c r="AF14" s="48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85" t="str">
        <f>IFERROR(VLOOKUP(N14,【参考】数式用!$AM$3:$AN$56, 2, FALSE), "")</f>
        <v/>
      </c>
      <c r="AI14" s="411"/>
      <c r="AK14" s="928"/>
      <c r="AL14" s="928"/>
    </row>
    <row r="15" spans="1:38" ht="40.15" customHeight="1">
      <c r="A15" s="488">
        <v>2</v>
      </c>
      <c r="B15" s="866" t="str">
        <f>IF(基本情報入力シート!C46="","",基本情報入力シート!C46)</f>
        <v/>
      </c>
      <c r="C15" s="866"/>
      <c r="D15" s="866"/>
      <c r="E15" s="866"/>
      <c r="F15" s="866"/>
      <c r="G15" s="866"/>
      <c r="H15" s="866"/>
      <c r="I15" s="866"/>
      <c r="J15" s="413" t="str">
        <f>IF(基本情報入力シート!M46="","",基本情報入力シート!M46)</f>
        <v/>
      </c>
      <c r="K15" s="413" t="str">
        <f>IF(基本情報入力シート!R46="","",基本情報入力シート!R46)</f>
        <v/>
      </c>
      <c r="L15" s="413" t="str">
        <f>IF(基本情報入力シート!W46="","",基本情報入力シート!W46)</f>
        <v/>
      </c>
      <c r="M15" s="413" t="str">
        <f>IF(基本情報入力シート!X46="","",基本情報入力シート!X46)</f>
        <v/>
      </c>
      <c r="N15" s="491" t="str">
        <f>IF(基本情報入力シート!Y46="","",基本情報入力シート!Y46)</f>
        <v/>
      </c>
      <c r="O15" s="490"/>
      <c r="P15" s="432"/>
      <c r="Q15" s="38" t="str">
        <f>IFERROR(ROUNDDOWN(P15*VLOOKUP(N15,【参考】数式用!$V$2:$AA$58,MATCH(O15,【参考】数式用!$X$4:$AA$4)+2,FALSE)*0.5, 0), "")</f>
        <v/>
      </c>
      <c r="R15" s="433"/>
      <c r="S15" s="867"/>
      <c r="T15" s="867"/>
      <c r="U15" s="499"/>
      <c r="V15" s="439"/>
      <c r="W15" s="487"/>
      <c r="X15" s="414" t="str">
        <f>IFERROR(IF(V15="ー", "", ROUNDDOWN(W15*VLOOKUP(N15,【参考】数式用!$V$2:$AG$51,MATCH(V15,【参考】数式用!$AB$4:$AG$4)+6,FALSE)*0.5, 0)), "")</f>
        <v/>
      </c>
      <c r="Y15" s="440"/>
      <c r="Z15" s="487"/>
      <c r="AA15" s="501"/>
      <c r="AB15" s="481" t="e">
        <f>VLOOKUP(N15,【参考】数式用!$A$3:$N$58,14,FALSE)</f>
        <v>#N/A</v>
      </c>
      <c r="AC15" s="481" t="str">
        <f>IFERROR(VLOOKUP(N15,【参考】数式用!$A$3:$N$58,14,FALSE),"")&amp;"_4_5"</f>
        <v>_4_5</v>
      </c>
      <c r="AD15" s="481" t="str">
        <f>IFERROR(VLOOKUP(N15,【参考】数式用!$A$3:$N$58,14,FALSE),"")&amp;"_6"</f>
        <v>_6</v>
      </c>
      <c r="AE15" s="482" t="str">
        <f>IFERROR(VLOOKUP(N15,【参考】数式用!$AI$5:$AJ$51, 2, FALSE), "")</f>
        <v/>
      </c>
      <c r="AF15" s="48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85" t="str">
        <f>IFERROR(VLOOKUP(N15,【参考】数式用!$AM$3:$AN$56, 2, FALSE), "")</f>
        <v/>
      </c>
      <c r="AI15" s="411"/>
      <c r="AJ15" s="389"/>
      <c r="AK15" s="928"/>
      <c r="AL15" s="928"/>
    </row>
    <row r="16" spans="1:38" ht="40.15" customHeight="1">
      <c r="A16" s="488">
        <v>3</v>
      </c>
      <c r="B16" s="866" t="str">
        <f>IF(基本情報入力シート!C47="","",基本情報入力シート!C47)</f>
        <v/>
      </c>
      <c r="C16" s="866"/>
      <c r="D16" s="866"/>
      <c r="E16" s="866"/>
      <c r="F16" s="866"/>
      <c r="G16" s="866"/>
      <c r="H16" s="866"/>
      <c r="I16" s="866"/>
      <c r="J16" s="413" t="str">
        <f>IF(基本情報入力シート!M47="","",基本情報入力シート!M47)</f>
        <v/>
      </c>
      <c r="K16" s="413" t="str">
        <f>IF(基本情報入力シート!R47="","",基本情報入力シート!R47)</f>
        <v/>
      </c>
      <c r="L16" s="413" t="str">
        <f>IF(基本情報入力シート!W47="","",基本情報入力シート!W47)</f>
        <v/>
      </c>
      <c r="M16" s="413" t="str">
        <f>IF(基本情報入力シート!X47="","",基本情報入力シート!X47)</f>
        <v/>
      </c>
      <c r="N16" s="491" t="str">
        <f>IF(基本情報入力シート!Y47="","",基本情報入力シート!Y47)</f>
        <v/>
      </c>
      <c r="O16" s="490"/>
      <c r="P16" s="432"/>
      <c r="Q16" s="38" t="str">
        <f>IFERROR(ROUNDDOWN(P16*VLOOKUP(N16,【参考】数式用!$V$2:$AA$58,MATCH(O16,【参考】数式用!$X$4:$AA$4)+2,FALSE)*0.5, 0), "")</f>
        <v/>
      </c>
      <c r="R16" s="433"/>
      <c r="S16" s="867"/>
      <c r="T16" s="867"/>
      <c r="U16" s="499"/>
      <c r="V16" s="439"/>
      <c r="W16" s="487"/>
      <c r="X16" s="414" t="str">
        <f>IFERROR(IF(V16="ー", "", ROUNDDOWN(W16*VLOOKUP(N16,【参考】数式用!$V$2:$AG$51,MATCH(V16,【参考】数式用!$AB$4:$AG$4)+6,FALSE)*0.5, 0)), "")</f>
        <v/>
      </c>
      <c r="Y16" s="440"/>
      <c r="Z16" s="487"/>
      <c r="AA16" s="501"/>
      <c r="AB16" s="481" t="e">
        <f>VLOOKUP(N16,【参考】数式用!$A$3:$N$58,14,FALSE)</f>
        <v>#N/A</v>
      </c>
      <c r="AC16" s="481" t="str">
        <f>IFERROR(VLOOKUP(N16,【参考】数式用!$A$3:$N$58,14,FALSE),"")&amp;"_4_5"</f>
        <v>_4_5</v>
      </c>
      <c r="AD16" s="481" t="str">
        <f>IFERROR(VLOOKUP(N16,【参考】数式用!$A$3:$N$58,14,FALSE),"")&amp;"_6"</f>
        <v>_6</v>
      </c>
      <c r="AE16" s="482" t="str">
        <f>IFERROR(VLOOKUP(N16,【参考】数式用!$AI$5:$AJ$51, 2, FALSE), "")</f>
        <v/>
      </c>
      <c r="AF16" s="483" t="str">
        <f t="shared" si="0"/>
        <v/>
      </c>
      <c r="AG16" s="484" t="str">
        <f t="shared" si="1"/>
        <v/>
      </c>
      <c r="AH16" s="485" t="str">
        <f>IFERROR(VLOOKUP(N16,【参考】数式用!$AM$3:$AN$56, 2, FALSE), "")</f>
        <v/>
      </c>
      <c r="AI16" s="411"/>
      <c r="AJ16" s="389"/>
      <c r="AK16" s="928"/>
      <c r="AL16" s="928"/>
    </row>
    <row r="17" spans="1:43" ht="40.15" customHeight="1">
      <c r="A17" s="488">
        <v>4</v>
      </c>
      <c r="B17" s="866" t="str">
        <f>IF(基本情報入力シート!C48="","",基本情報入力シート!C48)</f>
        <v/>
      </c>
      <c r="C17" s="866"/>
      <c r="D17" s="866"/>
      <c r="E17" s="866"/>
      <c r="F17" s="866"/>
      <c r="G17" s="866"/>
      <c r="H17" s="866"/>
      <c r="I17" s="866"/>
      <c r="J17" s="413" t="str">
        <f>IF(基本情報入力シート!M48="","",基本情報入力シート!M48)</f>
        <v/>
      </c>
      <c r="K17" s="413" t="str">
        <f>IF(基本情報入力シート!R48="","",基本情報入力シート!R48)</f>
        <v/>
      </c>
      <c r="L17" s="413" t="str">
        <f>IF(基本情報入力シート!W48="","",基本情報入力シート!W48)</f>
        <v/>
      </c>
      <c r="M17" s="413" t="str">
        <f>IF(基本情報入力シート!X48="","",基本情報入力シート!X48)</f>
        <v/>
      </c>
      <c r="N17" s="491" t="str">
        <f>IF(基本情報入力シート!Y48="","",基本情報入力シート!Y48)</f>
        <v/>
      </c>
      <c r="O17" s="490"/>
      <c r="P17" s="432"/>
      <c r="Q17" s="38" t="str">
        <f>IFERROR(ROUNDDOWN(P17*VLOOKUP(N17,【参考】数式用!$V$2:$AA$58,MATCH(O17,【参考】数式用!$X$4:$AA$4)+2,FALSE)*0.5, 0), "")</f>
        <v/>
      </c>
      <c r="R17" s="433"/>
      <c r="S17" s="867"/>
      <c r="T17" s="867"/>
      <c r="U17" s="499"/>
      <c r="V17" s="439"/>
      <c r="W17" s="487"/>
      <c r="X17" s="414" t="str">
        <f>IFERROR(IF(V17="ー", "", ROUNDDOWN(W17*VLOOKUP(N17,【参考】数式用!$V$2:$AG$51,MATCH(V17,【参考】数式用!$AB$4:$AG$4)+6,FALSE)*0.5, 0)), "")</f>
        <v/>
      </c>
      <c r="Y17" s="440"/>
      <c r="Z17" s="487"/>
      <c r="AA17" s="501"/>
      <c r="AB17" s="481" t="e">
        <f>VLOOKUP(N17,【参考】数式用!$A$3:$N$58,14,FALSE)</f>
        <v>#N/A</v>
      </c>
      <c r="AC17" s="481" t="str">
        <f>IFERROR(VLOOKUP(N17,【参考】数式用!$A$3:$N$58,14,FALSE),"")&amp;"_4_5"</f>
        <v>_4_5</v>
      </c>
      <c r="AD17" s="481" t="str">
        <f>IFERROR(VLOOKUP(N17,【参考】数式用!$A$3:$N$58,14,FALSE),"")&amp;"_6"</f>
        <v>_6</v>
      </c>
      <c r="AE17" s="482" t="str">
        <f>IFERROR(VLOOKUP(N17,【参考】数式用!$AI$5:$AJ$51, 2, FALSE), "")</f>
        <v/>
      </c>
      <c r="AF17" s="483" t="str">
        <f t="shared" si="0"/>
        <v/>
      </c>
      <c r="AG17" s="484" t="str">
        <f t="shared" si="1"/>
        <v/>
      </c>
      <c r="AH17" s="485" t="str">
        <f>IFERROR(VLOOKUP(N17,【参考】数式用!$AM$3:$AN$56, 2, FALSE), "")</f>
        <v/>
      </c>
      <c r="AI17" s="411"/>
      <c r="AJ17" s="389"/>
      <c r="AK17" s="928"/>
      <c r="AL17" s="928"/>
    </row>
    <row r="18" spans="1:43" ht="40.15" customHeight="1">
      <c r="A18" s="488">
        <v>5</v>
      </c>
      <c r="B18" s="866" t="str">
        <f>IF(基本情報入力シート!C49="","",基本情報入力シート!C49)</f>
        <v/>
      </c>
      <c r="C18" s="866"/>
      <c r="D18" s="866"/>
      <c r="E18" s="866"/>
      <c r="F18" s="866"/>
      <c r="G18" s="866"/>
      <c r="H18" s="866"/>
      <c r="I18" s="866"/>
      <c r="J18" s="413" t="str">
        <f>IF(基本情報入力シート!M49="","",基本情報入力シート!M49)</f>
        <v/>
      </c>
      <c r="K18" s="413" t="str">
        <f>IF(基本情報入力シート!R49="","",基本情報入力シート!R49)</f>
        <v/>
      </c>
      <c r="L18" s="413" t="str">
        <f>IF(基本情報入力シート!W49="","",基本情報入力シート!W49)</f>
        <v/>
      </c>
      <c r="M18" s="413" t="str">
        <f>IF(基本情報入力シート!X49="","",基本情報入力シート!X49)</f>
        <v/>
      </c>
      <c r="N18" s="491" t="str">
        <f>IF(基本情報入力シート!Y49="","",基本情報入力シート!Y49)</f>
        <v/>
      </c>
      <c r="O18" s="490"/>
      <c r="P18" s="432"/>
      <c r="Q18" s="38" t="str">
        <f>IFERROR(ROUNDDOWN(P18*VLOOKUP(N18,【参考】数式用!$V$2:$AA$58,MATCH(O18,【参考】数式用!$X$4:$AA$4)+2,FALSE)*0.5, 0), "")</f>
        <v/>
      </c>
      <c r="R18" s="433"/>
      <c r="S18" s="867"/>
      <c r="T18" s="867"/>
      <c r="U18" s="499"/>
      <c r="V18" s="439"/>
      <c r="W18" s="487"/>
      <c r="X18" s="414" t="str">
        <f>IFERROR(IF(V18="ー", "", ROUNDDOWN(W18*VLOOKUP(N18,【参考】数式用!$V$2:$AG$51,MATCH(V18,【参考】数式用!$AB$4:$AG$4)+6,FALSE)*0.5, 0)), "")</f>
        <v/>
      </c>
      <c r="Y18" s="440"/>
      <c r="Z18" s="487"/>
      <c r="AA18" s="501"/>
      <c r="AB18" s="481" t="e">
        <f>VLOOKUP(N18,【参考】数式用!$A$3:$N$58,14,FALSE)</f>
        <v>#N/A</v>
      </c>
      <c r="AC18" s="481" t="str">
        <f>IFERROR(VLOOKUP(N18,【参考】数式用!$A$3:$N$58,14,FALSE),"")&amp;"_4_5"</f>
        <v>_4_5</v>
      </c>
      <c r="AD18" s="481" t="str">
        <f>IFERROR(VLOOKUP(N18,【参考】数式用!$A$3:$N$58,14,FALSE),"")&amp;"_6"</f>
        <v>_6</v>
      </c>
      <c r="AE18" s="482" t="str">
        <f>IFERROR(VLOOKUP(N18,【参考】数式用!$AI$5:$AJ$51, 2, FALSE), "")</f>
        <v/>
      </c>
      <c r="AF18" s="483" t="str">
        <f t="shared" si="0"/>
        <v/>
      </c>
      <c r="AG18" s="484" t="str">
        <f t="shared" si="1"/>
        <v/>
      </c>
      <c r="AH18" s="485" t="str">
        <f>IFERROR(VLOOKUP(N18,【参考】数式用!$AM$3:$AN$56, 2, FALSE), "")</f>
        <v/>
      </c>
      <c r="AI18" s="411"/>
      <c r="AJ18" s="389"/>
      <c r="AK18" s="928"/>
      <c r="AL18" s="928"/>
    </row>
    <row r="19" spans="1:43" ht="40.15" customHeight="1">
      <c r="A19" s="488">
        <v>6</v>
      </c>
      <c r="B19" s="866" t="str">
        <f>IF(基本情報入力シート!C50="","",基本情報入力シート!C50)</f>
        <v/>
      </c>
      <c r="C19" s="866"/>
      <c r="D19" s="866"/>
      <c r="E19" s="866"/>
      <c r="F19" s="866"/>
      <c r="G19" s="866"/>
      <c r="H19" s="866"/>
      <c r="I19" s="866"/>
      <c r="J19" s="413" t="str">
        <f>IF(基本情報入力シート!M50="","",基本情報入力シート!M50)</f>
        <v/>
      </c>
      <c r="K19" s="413" t="str">
        <f>IF(基本情報入力シート!R50="","",基本情報入力シート!R50)</f>
        <v/>
      </c>
      <c r="L19" s="413" t="str">
        <f>IF(基本情報入力シート!W50="","",基本情報入力シート!W50)</f>
        <v/>
      </c>
      <c r="M19" s="413" t="str">
        <f>IF(基本情報入力シート!X50="","",基本情報入力シート!X50)</f>
        <v/>
      </c>
      <c r="N19" s="491" t="str">
        <f>IF(基本情報入力シート!Y50="","",基本情報入力シート!Y50)</f>
        <v/>
      </c>
      <c r="O19" s="490"/>
      <c r="P19" s="432"/>
      <c r="Q19" s="38" t="str">
        <f>IFERROR(ROUNDDOWN(P19*VLOOKUP(N19,【参考】数式用!$V$2:$AA$58,MATCH(O19,【参考】数式用!$X$4:$AA$4)+2,FALSE)*0.5, 0), "")</f>
        <v/>
      </c>
      <c r="R19" s="433"/>
      <c r="S19" s="867"/>
      <c r="T19" s="867"/>
      <c r="U19" s="499"/>
      <c r="V19" s="439"/>
      <c r="W19" s="487"/>
      <c r="X19" s="414" t="str">
        <f>IFERROR(IF(V19="ー", "", ROUNDDOWN(W19*VLOOKUP(N19,【参考】数式用!$V$2:$AG$51,MATCH(V19,【参考】数式用!$AB$4:$AG$4)+6,FALSE)*0.5, 0)), "")</f>
        <v/>
      </c>
      <c r="Y19" s="440"/>
      <c r="Z19" s="487"/>
      <c r="AA19" s="501"/>
      <c r="AB19" s="481" t="e">
        <f>VLOOKUP(N19,【参考】数式用!$A$3:$N$58,14,FALSE)</f>
        <v>#N/A</v>
      </c>
      <c r="AC19" s="481" t="str">
        <f>IFERROR(VLOOKUP(N19,【参考】数式用!$A$3:$N$58,14,FALSE),"")&amp;"_4_5"</f>
        <v>_4_5</v>
      </c>
      <c r="AD19" s="481" t="str">
        <f>IFERROR(VLOOKUP(N19,【参考】数式用!$A$3:$N$58,14,FALSE),"")&amp;"_6"</f>
        <v>_6</v>
      </c>
      <c r="AE19" s="482" t="str">
        <f>IFERROR(VLOOKUP(N19,【参考】数式用!$AI$5:$AJ$51, 2, FALSE), "")</f>
        <v/>
      </c>
      <c r="AF19" s="483" t="str">
        <f t="shared" si="0"/>
        <v/>
      </c>
      <c r="AG19" s="484" t="str">
        <f t="shared" si="1"/>
        <v/>
      </c>
      <c r="AH19" s="485" t="str">
        <f>IFERROR(VLOOKUP(N19,【参考】数式用!$AM$3:$AN$56, 2, FALSE), "")</f>
        <v/>
      </c>
      <c r="AI19" s="411"/>
      <c r="AJ19" s="389"/>
      <c r="AK19" s="928"/>
      <c r="AL19" s="928"/>
    </row>
    <row r="20" spans="1:43" ht="40.15" customHeight="1">
      <c r="A20" s="488">
        <v>7</v>
      </c>
      <c r="B20" s="866" t="str">
        <f>IF(基本情報入力シート!C51="","",基本情報入力シート!C51)</f>
        <v/>
      </c>
      <c r="C20" s="866"/>
      <c r="D20" s="866"/>
      <c r="E20" s="866"/>
      <c r="F20" s="866"/>
      <c r="G20" s="866"/>
      <c r="H20" s="866"/>
      <c r="I20" s="866"/>
      <c r="J20" s="413" t="str">
        <f>IF(基本情報入力シート!M51="","",基本情報入力シート!M51)</f>
        <v/>
      </c>
      <c r="K20" s="413" t="str">
        <f>IF(基本情報入力シート!R51="","",基本情報入力シート!R51)</f>
        <v/>
      </c>
      <c r="L20" s="413" t="str">
        <f>IF(基本情報入力シート!W51="","",基本情報入力シート!W51)</f>
        <v/>
      </c>
      <c r="M20" s="413" t="str">
        <f>IF(基本情報入力シート!X51="","",基本情報入力シート!X51)</f>
        <v/>
      </c>
      <c r="N20" s="491" t="str">
        <f>IF(基本情報入力シート!Y51="","",基本情報入力シート!Y51)</f>
        <v/>
      </c>
      <c r="O20" s="490"/>
      <c r="P20" s="432"/>
      <c r="Q20" s="38" t="str">
        <f>IFERROR(ROUNDDOWN(P20*VLOOKUP(N20,【参考】数式用!$V$2:$AA$58,MATCH(O20,【参考】数式用!$X$4:$AA$4)+2,FALSE)*0.5, 0), "")</f>
        <v/>
      </c>
      <c r="R20" s="433"/>
      <c r="S20" s="867"/>
      <c r="T20" s="867"/>
      <c r="U20" s="499"/>
      <c r="V20" s="439"/>
      <c r="W20" s="487"/>
      <c r="X20" s="414" t="str">
        <f>IFERROR(IF(V20="ー", "", ROUNDDOWN(W20*VLOOKUP(N20,【参考】数式用!$V$2:$AG$51,MATCH(V20,【参考】数式用!$AB$4:$AG$4)+6,FALSE)*0.5, 0)), "")</f>
        <v/>
      </c>
      <c r="Y20" s="440"/>
      <c r="Z20" s="489"/>
      <c r="AA20" s="501"/>
      <c r="AB20" s="481" t="e">
        <f>VLOOKUP(N20,【参考】数式用!$A$3:$N$58,14,FALSE)</f>
        <v>#N/A</v>
      </c>
      <c r="AC20" s="481" t="str">
        <f>IFERROR(VLOOKUP(N20,【参考】数式用!$A$3:$N$58,14,FALSE),"")&amp;"_4_5"</f>
        <v>_4_5</v>
      </c>
      <c r="AD20" s="481" t="str">
        <f>IFERROR(VLOOKUP(N20,【参考】数式用!$A$3:$N$58,14,FALSE),"")&amp;"_6"</f>
        <v>_6</v>
      </c>
      <c r="AE20" s="482" t="str">
        <f>IFERROR(VLOOKUP(N20,【参考】数式用!$AI$5:$AJ$51, 2, FALSE), "")</f>
        <v/>
      </c>
      <c r="AF20" s="483" t="str">
        <f t="shared" si="0"/>
        <v/>
      </c>
      <c r="AG20" s="484" t="str">
        <f t="shared" si="1"/>
        <v/>
      </c>
      <c r="AH20" s="485" t="str">
        <f>IFERROR(VLOOKUP(N20,【参考】数式用!$AM$3:$AN$56, 2, FALSE), "")</f>
        <v/>
      </c>
      <c r="AI20" s="411"/>
      <c r="AJ20" s="389"/>
      <c r="AK20" s="928"/>
      <c r="AL20" s="928"/>
    </row>
    <row r="21" spans="1:43" ht="40.15" customHeight="1">
      <c r="A21" s="488">
        <v>8</v>
      </c>
      <c r="B21" s="866" t="str">
        <f>IF(基本情報入力シート!C52="","",基本情報入力シート!C52)</f>
        <v/>
      </c>
      <c r="C21" s="866"/>
      <c r="D21" s="866"/>
      <c r="E21" s="866"/>
      <c r="F21" s="866"/>
      <c r="G21" s="866"/>
      <c r="H21" s="866"/>
      <c r="I21" s="866"/>
      <c r="J21" s="413" t="str">
        <f>IF(基本情報入力シート!M52="","",基本情報入力シート!M52)</f>
        <v/>
      </c>
      <c r="K21" s="413" t="str">
        <f>IF(基本情報入力シート!R52="","",基本情報入力シート!R52)</f>
        <v/>
      </c>
      <c r="L21" s="413" t="str">
        <f>IF(基本情報入力シート!W52="","",基本情報入力シート!W52)</f>
        <v/>
      </c>
      <c r="M21" s="413" t="str">
        <f>IF(基本情報入力シート!X52="","",基本情報入力シート!X52)</f>
        <v/>
      </c>
      <c r="N21" s="491" t="str">
        <f>IF(基本情報入力シート!Y52="","",基本情報入力シート!Y52)</f>
        <v/>
      </c>
      <c r="O21" s="490"/>
      <c r="P21" s="432"/>
      <c r="Q21" s="38" t="str">
        <f>IFERROR(ROUNDDOWN(P21*VLOOKUP(N21,【参考】数式用!$V$2:$AA$58,MATCH(O21,【参考】数式用!$X$4:$AA$4)+2,FALSE)*0.5, 0), "")</f>
        <v/>
      </c>
      <c r="R21" s="433"/>
      <c r="S21" s="867"/>
      <c r="T21" s="867"/>
      <c r="U21" s="499"/>
      <c r="V21" s="439"/>
      <c r="W21" s="487"/>
      <c r="X21" s="414" t="str">
        <f>IFERROR(IF(V21="ー", "", ROUNDDOWN(W21*VLOOKUP(N21,【参考】数式用!$V$2:$AG$51,MATCH(V21,【参考】数式用!$AB$4:$AG$4)+6,FALSE)*0.5, 0)), "")</f>
        <v/>
      </c>
      <c r="Y21" s="440"/>
      <c r="Z21" s="487"/>
      <c r="AA21" s="501"/>
      <c r="AB21" s="481" t="e">
        <f>VLOOKUP(N21,【参考】数式用!$A$3:$N$58,14,FALSE)</f>
        <v>#N/A</v>
      </c>
      <c r="AC21" s="481" t="str">
        <f>IFERROR(VLOOKUP(N21,【参考】数式用!$A$3:$N$58,14,FALSE),"")&amp;"_4_5"</f>
        <v>_4_5</v>
      </c>
      <c r="AD21" s="481" t="str">
        <f>IFERROR(VLOOKUP(N21,【参考】数式用!$A$3:$N$58,14,FALSE),"")&amp;"_6"</f>
        <v>_6</v>
      </c>
      <c r="AE21" s="482" t="str">
        <f>IFERROR(VLOOKUP(N21,【参考】数式用!$AI$5:$AJ$51, 2, FALSE), "")</f>
        <v/>
      </c>
      <c r="AF21" s="483" t="str">
        <f t="shared" si="0"/>
        <v/>
      </c>
      <c r="AG21" s="484" t="str">
        <f t="shared" si="1"/>
        <v/>
      </c>
      <c r="AH21" s="485" t="str">
        <f>IFERROR(VLOOKUP(N21,【参考】数式用!$AM$3:$AN$56, 2, FALSE), "")</f>
        <v/>
      </c>
      <c r="AI21" s="411"/>
      <c r="AJ21" s="389"/>
      <c r="AK21" s="928"/>
      <c r="AL21" s="928"/>
    </row>
    <row r="22" spans="1:43" ht="40.15" customHeight="1">
      <c r="A22" s="488">
        <v>9</v>
      </c>
      <c r="B22" s="866" t="str">
        <f>IF(基本情報入力シート!C53="","",基本情報入力シート!C53)</f>
        <v/>
      </c>
      <c r="C22" s="866"/>
      <c r="D22" s="866"/>
      <c r="E22" s="866"/>
      <c r="F22" s="866"/>
      <c r="G22" s="866"/>
      <c r="H22" s="866"/>
      <c r="I22" s="866"/>
      <c r="J22" s="413" t="str">
        <f>IF(基本情報入力シート!M53="","",基本情報入力シート!M53)</f>
        <v/>
      </c>
      <c r="K22" s="413" t="str">
        <f>IF(基本情報入力シート!R53="","",基本情報入力シート!R53)</f>
        <v/>
      </c>
      <c r="L22" s="413" t="str">
        <f>IF(基本情報入力シート!W53="","",基本情報入力シート!W53)</f>
        <v/>
      </c>
      <c r="M22" s="413" t="str">
        <f>IF(基本情報入力シート!X53="","",基本情報入力シート!X53)</f>
        <v/>
      </c>
      <c r="N22" s="491" t="str">
        <f>IF(基本情報入力シート!Y53="","",基本情報入力シート!Y53)</f>
        <v/>
      </c>
      <c r="O22" s="490"/>
      <c r="P22" s="432"/>
      <c r="Q22" s="38" t="str">
        <f>IFERROR(ROUNDDOWN(P22*VLOOKUP(N22,【参考】数式用!$V$2:$AA$58,MATCH(O22,【参考】数式用!$X$4:$AA$4)+2,FALSE)*0.5, 0), "")</f>
        <v/>
      </c>
      <c r="R22" s="433"/>
      <c r="S22" s="867"/>
      <c r="T22" s="867"/>
      <c r="U22" s="499"/>
      <c r="V22" s="439"/>
      <c r="W22" s="487"/>
      <c r="X22" s="414" t="str">
        <f>IFERROR(IF(V22="ー", "", ROUNDDOWN(W22*VLOOKUP(N22,【参考】数式用!$V$2:$AG$51,MATCH(V22,【参考】数式用!$AB$4:$AG$4)+6,FALSE)*0.5, 0)), "")</f>
        <v/>
      </c>
      <c r="Y22" s="440"/>
      <c r="Z22" s="487"/>
      <c r="AA22" s="501"/>
      <c r="AB22" s="481" t="e">
        <f>VLOOKUP(N22,【参考】数式用!$A$3:$N$58,14,FALSE)</f>
        <v>#N/A</v>
      </c>
      <c r="AC22" s="481" t="str">
        <f>IFERROR(VLOOKUP(N22,【参考】数式用!$A$3:$N$58,14,FALSE),"")&amp;"_4_5"</f>
        <v>_4_5</v>
      </c>
      <c r="AD22" s="481" t="str">
        <f>IFERROR(VLOOKUP(N22,【参考】数式用!$A$3:$N$58,14,FALSE),"")&amp;"_6"</f>
        <v>_6</v>
      </c>
      <c r="AE22" s="482" t="str">
        <f>IFERROR(VLOOKUP(N22,【参考】数式用!$AI$5:$AJ$51, 2, FALSE), "")</f>
        <v/>
      </c>
      <c r="AF22" s="483" t="str">
        <f t="shared" si="0"/>
        <v/>
      </c>
      <c r="AG22" s="484" t="str">
        <f t="shared" si="1"/>
        <v/>
      </c>
      <c r="AH22" s="485" t="str">
        <f>IFERROR(VLOOKUP(N22,【参考】数式用!$AM$3:$AN$56, 2, FALSE), "")</f>
        <v/>
      </c>
      <c r="AI22" s="411"/>
      <c r="AJ22" s="389"/>
      <c r="AK22" s="389"/>
    </row>
    <row r="23" spans="1:43" ht="40.15" customHeight="1">
      <c r="A23" s="488">
        <v>10</v>
      </c>
      <c r="B23" s="866" t="str">
        <f>IF(基本情報入力シート!C54="","",基本情報入力シート!C54)</f>
        <v/>
      </c>
      <c r="C23" s="866"/>
      <c r="D23" s="866"/>
      <c r="E23" s="866"/>
      <c r="F23" s="866"/>
      <c r="G23" s="866"/>
      <c r="H23" s="866"/>
      <c r="I23" s="866"/>
      <c r="J23" s="413" t="str">
        <f>IF(基本情報入力シート!M54="","",基本情報入力シート!M54)</f>
        <v/>
      </c>
      <c r="K23" s="413" t="str">
        <f>IF(基本情報入力シート!R54="","",基本情報入力シート!R54)</f>
        <v/>
      </c>
      <c r="L23" s="413" t="str">
        <f>IF(基本情報入力シート!W54="","",基本情報入力シート!W54)</f>
        <v/>
      </c>
      <c r="M23" s="413" t="str">
        <f>IF(基本情報入力シート!X54="","",基本情報入力シート!X54)</f>
        <v/>
      </c>
      <c r="N23" s="491" t="str">
        <f>IF(基本情報入力シート!Y54="","",基本情報入力シート!Y54)</f>
        <v/>
      </c>
      <c r="O23" s="490"/>
      <c r="P23" s="432"/>
      <c r="Q23" s="38" t="str">
        <f>IFERROR(ROUNDDOWN(P23*VLOOKUP(N23,【参考】数式用!$V$2:$AA$58,MATCH(O23,【参考】数式用!$X$4:$AA$4)+2,FALSE)*0.5, 0), "")</f>
        <v/>
      </c>
      <c r="R23" s="433"/>
      <c r="S23" s="867"/>
      <c r="T23" s="867"/>
      <c r="U23" s="499"/>
      <c r="V23" s="439"/>
      <c r="W23" s="487"/>
      <c r="X23" s="414" t="str">
        <f>IFERROR(IF(V23="ー", "", ROUNDDOWN(W23*VLOOKUP(N23,【参考】数式用!$V$2:$AG$51,MATCH(V23,【参考】数式用!$AB$4:$AG$4)+6,FALSE)*0.5, 0)), "")</f>
        <v/>
      </c>
      <c r="Y23" s="440"/>
      <c r="Z23" s="487"/>
      <c r="AA23" s="501"/>
      <c r="AB23" s="481" t="e">
        <f>VLOOKUP(N23,【参考】数式用!$A$3:$N$58,14,FALSE)</f>
        <v>#N/A</v>
      </c>
      <c r="AC23" s="481" t="str">
        <f>IFERROR(VLOOKUP(N23,【参考】数式用!$A$3:$N$58,14,FALSE),"")&amp;"_4_5"</f>
        <v>_4_5</v>
      </c>
      <c r="AD23" s="481" t="str">
        <f>IFERROR(VLOOKUP(N23,【参考】数式用!$A$3:$N$58,14,FALSE),"")&amp;"_6"</f>
        <v>_6</v>
      </c>
      <c r="AE23" s="482" t="str">
        <f>IFERROR(VLOOKUP(N23,【参考】数式用!$AI$5:$AJ$51, 2, FALSE), "")</f>
        <v/>
      </c>
      <c r="AF23" s="483" t="str">
        <f t="shared" si="0"/>
        <v/>
      </c>
      <c r="AG23" s="484" t="str">
        <f t="shared" si="1"/>
        <v/>
      </c>
      <c r="AH23" s="485" t="str">
        <f>IFERROR(VLOOKUP(N23,【参考】数式用!$AM$3:$AN$56, 2, FALSE), "")</f>
        <v/>
      </c>
      <c r="AI23" s="411"/>
      <c r="AJ23" s="389"/>
      <c r="AK23" s="389"/>
    </row>
    <row r="24" spans="1:43" ht="40.15" customHeight="1">
      <c r="A24" s="488">
        <v>11</v>
      </c>
      <c r="B24" s="866" t="str">
        <f>IF(基本情報入力シート!C55="","",基本情報入力シート!C55)</f>
        <v/>
      </c>
      <c r="C24" s="866"/>
      <c r="D24" s="866"/>
      <c r="E24" s="866"/>
      <c r="F24" s="866"/>
      <c r="G24" s="866"/>
      <c r="H24" s="866"/>
      <c r="I24" s="866"/>
      <c r="J24" s="413" t="str">
        <f>IF(基本情報入力シート!M55="","",基本情報入力シート!M55)</f>
        <v/>
      </c>
      <c r="K24" s="413" t="str">
        <f>IF(基本情報入力シート!R55="","",基本情報入力シート!R55)</f>
        <v/>
      </c>
      <c r="L24" s="413" t="str">
        <f>IF(基本情報入力シート!W55="","",基本情報入力シート!W55)</f>
        <v/>
      </c>
      <c r="M24" s="413" t="str">
        <f>IF(基本情報入力シート!X55="","",基本情報入力シート!X55)</f>
        <v/>
      </c>
      <c r="N24" s="491" t="str">
        <f>IF(基本情報入力シート!Y55="","",基本情報入力シート!Y55)</f>
        <v/>
      </c>
      <c r="O24" s="490"/>
      <c r="P24" s="432"/>
      <c r="Q24" s="38" t="str">
        <f>IFERROR(ROUNDDOWN(P24*VLOOKUP(N24,【参考】数式用!$V$2:$AA$58,MATCH(O24,【参考】数式用!$X$4:$AA$4)+2,FALSE)*0.5, 0), "")</f>
        <v/>
      </c>
      <c r="R24" s="433"/>
      <c r="S24" s="867"/>
      <c r="T24" s="867"/>
      <c r="U24" s="499"/>
      <c r="V24" s="439"/>
      <c r="W24" s="487"/>
      <c r="X24" s="414" t="str">
        <f>IFERROR(IF(V24="ー", "", ROUNDDOWN(W24*VLOOKUP(N24,【参考】数式用!$V$2:$AG$51,MATCH(V24,【参考】数式用!$AB$4:$AG$4)+6,FALSE)*0.5, 0)), "")</f>
        <v/>
      </c>
      <c r="Y24" s="440"/>
      <c r="Z24" s="487"/>
      <c r="AA24" s="501"/>
      <c r="AB24" s="481" t="e">
        <f>VLOOKUP(N24,【参考】数式用!$A$3:$N$58,14,FALSE)</f>
        <v>#N/A</v>
      </c>
      <c r="AC24" s="481" t="str">
        <f>IFERROR(VLOOKUP(N24,【参考】数式用!$A$3:$N$58,14,FALSE),"")&amp;"_4_5"</f>
        <v>_4_5</v>
      </c>
      <c r="AD24" s="481" t="str">
        <f>IFERROR(VLOOKUP(N24,【参考】数式用!$A$3:$N$58,14,FALSE),"")&amp;"_6"</f>
        <v>_6</v>
      </c>
      <c r="AE24" s="482" t="str">
        <f>IFERROR(VLOOKUP(N24,【参考】数式用!$AI$5:$AJ$51, 2, FALSE), "")</f>
        <v/>
      </c>
      <c r="AF24" s="483" t="str">
        <f t="shared" si="0"/>
        <v/>
      </c>
      <c r="AG24" s="484" t="str">
        <f t="shared" si="1"/>
        <v/>
      </c>
      <c r="AH24" s="485" t="str">
        <f>IFERROR(VLOOKUP(N24,【参考】数式用!$AM$3:$AN$56, 2, FALSE), "")</f>
        <v/>
      </c>
      <c r="AI24" s="411"/>
      <c r="AJ24" s="389"/>
      <c r="AK24" s="389"/>
    </row>
    <row r="25" spans="1:43" ht="40.15" customHeight="1">
      <c r="A25" s="488">
        <v>12</v>
      </c>
      <c r="B25" s="866" t="str">
        <f>IF(基本情報入力シート!C56="","",基本情報入力シート!C56)</f>
        <v/>
      </c>
      <c r="C25" s="866"/>
      <c r="D25" s="866"/>
      <c r="E25" s="866"/>
      <c r="F25" s="866"/>
      <c r="G25" s="866"/>
      <c r="H25" s="866"/>
      <c r="I25" s="866"/>
      <c r="J25" s="413" t="str">
        <f>IF(基本情報入力シート!M56="","",基本情報入力シート!M56)</f>
        <v/>
      </c>
      <c r="K25" s="413" t="str">
        <f>IF(基本情報入力シート!R56="","",基本情報入力シート!R56)</f>
        <v/>
      </c>
      <c r="L25" s="413" t="str">
        <f>IF(基本情報入力シート!W56="","",基本情報入力シート!W56)</f>
        <v/>
      </c>
      <c r="M25" s="413" t="str">
        <f>IF(基本情報入力シート!X56="","",基本情報入力シート!X56)</f>
        <v/>
      </c>
      <c r="N25" s="491" t="str">
        <f>IF(基本情報入力シート!Y56="","",基本情報入力シート!Y56)</f>
        <v/>
      </c>
      <c r="O25" s="490"/>
      <c r="P25" s="432"/>
      <c r="Q25" s="38" t="str">
        <f>IFERROR(ROUNDDOWN(P25*VLOOKUP(N25,【参考】数式用!$V$2:$AA$58,MATCH(O25,【参考】数式用!$X$4:$AA$4)+2,FALSE)*0.5, 0), "")</f>
        <v/>
      </c>
      <c r="R25" s="433"/>
      <c r="S25" s="867"/>
      <c r="T25" s="867"/>
      <c r="U25" s="499"/>
      <c r="V25" s="439"/>
      <c r="W25" s="487"/>
      <c r="X25" s="414" t="str">
        <f>IFERROR(IF(V25="ー", "", ROUNDDOWN(W25*VLOOKUP(N25,【参考】数式用!$V$2:$AG$51,MATCH(V25,【参考】数式用!$AB$4:$AG$4)+6,FALSE)*0.5, 0)), "")</f>
        <v/>
      </c>
      <c r="Y25" s="440"/>
      <c r="Z25" s="487"/>
      <c r="AA25" s="501"/>
      <c r="AB25" s="481" t="e">
        <f>VLOOKUP(N25,【参考】数式用!$A$3:$N$58,14,FALSE)</f>
        <v>#N/A</v>
      </c>
      <c r="AC25" s="481" t="str">
        <f>IFERROR(VLOOKUP(N25,【参考】数式用!$A$3:$N$58,14,FALSE),"")&amp;"_4_5"</f>
        <v>_4_5</v>
      </c>
      <c r="AD25" s="481" t="str">
        <f>IFERROR(VLOOKUP(N25,【参考】数式用!$A$3:$N$58,14,FALSE),"")&amp;"_6"</f>
        <v>_6</v>
      </c>
      <c r="AE25" s="482" t="str">
        <f>IFERROR(VLOOKUP(N25,【参考】数式用!$AI$5:$AJ$51, 2, FALSE), "")</f>
        <v/>
      </c>
      <c r="AF25" s="483" t="str">
        <f t="shared" si="0"/>
        <v/>
      </c>
      <c r="AG25" s="484" t="str">
        <f t="shared" si="1"/>
        <v/>
      </c>
      <c r="AH25" s="485" t="str">
        <f>IFERROR(VLOOKUP(N25,【参考】数式用!$AM$3:$AN$56, 2, FALSE), "")</f>
        <v/>
      </c>
      <c r="AI25" s="411"/>
      <c r="AJ25" s="389"/>
      <c r="AK25" s="389"/>
    </row>
    <row r="26" spans="1:43" ht="40.15" customHeight="1">
      <c r="A26" s="488">
        <v>13</v>
      </c>
      <c r="B26" s="866" t="str">
        <f>IF(基本情報入力シート!C57="","",基本情報入力シート!C57)</f>
        <v/>
      </c>
      <c r="C26" s="866"/>
      <c r="D26" s="866"/>
      <c r="E26" s="866"/>
      <c r="F26" s="866"/>
      <c r="G26" s="866"/>
      <c r="H26" s="866"/>
      <c r="I26" s="866"/>
      <c r="J26" s="413" t="str">
        <f>IF(基本情報入力シート!M57="","",基本情報入力シート!M57)</f>
        <v/>
      </c>
      <c r="K26" s="413" t="str">
        <f>IF(基本情報入力シート!R57="","",基本情報入力シート!R57)</f>
        <v/>
      </c>
      <c r="L26" s="413" t="str">
        <f>IF(基本情報入力シート!W57="","",基本情報入力シート!W57)</f>
        <v/>
      </c>
      <c r="M26" s="413" t="str">
        <f>IF(基本情報入力シート!X57="","",基本情報入力シート!X57)</f>
        <v/>
      </c>
      <c r="N26" s="491" t="str">
        <f>IF(基本情報入力シート!Y57="","",基本情報入力シート!Y57)</f>
        <v/>
      </c>
      <c r="O26" s="490"/>
      <c r="P26" s="432"/>
      <c r="Q26" s="38" t="str">
        <f>IFERROR(ROUNDDOWN(P26*VLOOKUP(N26,【参考】数式用!$V$2:$AA$58,MATCH(O26,【参考】数式用!$X$4:$AA$4)+2,FALSE)*0.5, 0), "")</f>
        <v/>
      </c>
      <c r="R26" s="433"/>
      <c r="S26" s="867"/>
      <c r="T26" s="867"/>
      <c r="U26" s="499"/>
      <c r="V26" s="439"/>
      <c r="W26" s="487"/>
      <c r="X26" s="414" t="str">
        <f>IFERROR(IF(V26="ー", "", ROUNDDOWN(W26*VLOOKUP(N26,【参考】数式用!$V$2:$AG$51,MATCH(V26,【参考】数式用!$AB$4:$AG$4)+6,FALSE)*0.5, 0)), "")</f>
        <v/>
      </c>
      <c r="Y26" s="440"/>
      <c r="Z26" s="487"/>
      <c r="AA26" s="501"/>
      <c r="AB26" s="481" t="e">
        <f>VLOOKUP(N26,【参考】数式用!$A$3:$N$58,14,FALSE)</f>
        <v>#N/A</v>
      </c>
      <c r="AC26" s="481" t="str">
        <f>IFERROR(VLOOKUP(N26,【参考】数式用!$A$3:$N$58,14,FALSE),"")&amp;"_4_5"</f>
        <v>_4_5</v>
      </c>
      <c r="AD26" s="481" t="str">
        <f>IFERROR(VLOOKUP(N26,【参考】数式用!$A$3:$N$58,14,FALSE),"")&amp;"_6"</f>
        <v>_6</v>
      </c>
      <c r="AE26" s="482" t="str">
        <f>IFERROR(VLOOKUP(N26,【参考】数式用!$AI$5:$AJ$51, 2, FALSE), "")</f>
        <v/>
      </c>
      <c r="AF26" s="483" t="str">
        <f t="shared" si="0"/>
        <v/>
      </c>
      <c r="AG26" s="484" t="str">
        <f t="shared" si="1"/>
        <v/>
      </c>
      <c r="AH26" s="485" t="str">
        <f>IFERROR(VLOOKUP(N26,【参考】数式用!$AM$3:$AN$56, 2, FALSE), "")</f>
        <v/>
      </c>
      <c r="AI26" s="411"/>
      <c r="AJ26" s="389"/>
      <c r="AK26" s="389"/>
    </row>
    <row r="27" spans="1:43" ht="40.15" customHeight="1">
      <c r="A27" s="488">
        <v>14</v>
      </c>
      <c r="B27" s="866" t="str">
        <f>IF(基本情報入力シート!C58="","",基本情報入力シート!C58)</f>
        <v/>
      </c>
      <c r="C27" s="866"/>
      <c r="D27" s="866"/>
      <c r="E27" s="866"/>
      <c r="F27" s="866"/>
      <c r="G27" s="866"/>
      <c r="H27" s="866"/>
      <c r="I27" s="866"/>
      <c r="J27" s="413" t="str">
        <f>IF(基本情報入力シート!M58="","",基本情報入力シート!M58)</f>
        <v/>
      </c>
      <c r="K27" s="413" t="str">
        <f>IF(基本情報入力シート!R58="","",基本情報入力シート!R58)</f>
        <v/>
      </c>
      <c r="L27" s="413" t="str">
        <f>IF(基本情報入力シート!W58="","",基本情報入力シート!W58)</f>
        <v/>
      </c>
      <c r="M27" s="413" t="str">
        <f>IF(基本情報入力シート!X58="","",基本情報入力シート!X58)</f>
        <v/>
      </c>
      <c r="N27" s="491" t="str">
        <f>IF(基本情報入力シート!Y58="","",基本情報入力シート!Y58)</f>
        <v/>
      </c>
      <c r="O27" s="490"/>
      <c r="P27" s="432"/>
      <c r="Q27" s="38" t="str">
        <f>IFERROR(ROUNDDOWN(P27*VLOOKUP(N27,【参考】数式用!$V$2:$AA$58,MATCH(O27,【参考】数式用!$X$4:$AA$4)+2,FALSE)*0.5, 0), "")</f>
        <v/>
      </c>
      <c r="R27" s="433"/>
      <c r="S27" s="867"/>
      <c r="T27" s="867"/>
      <c r="U27" s="499"/>
      <c r="V27" s="439"/>
      <c r="W27" s="487"/>
      <c r="X27" s="414" t="str">
        <f>IFERROR(IF(V27="ー", "", ROUNDDOWN(W27*VLOOKUP(N27,【参考】数式用!$V$2:$AG$51,MATCH(V27,【参考】数式用!$AB$4:$AG$4)+6,FALSE)*0.5, 0)), "")</f>
        <v/>
      </c>
      <c r="Y27" s="440"/>
      <c r="Z27" s="487"/>
      <c r="AA27" s="501"/>
      <c r="AB27" s="481" t="e">
        <f>VLOOKUP(N27,【参考】数式用!$A$3:$N$58,14,FALSE)</f>
        <v>#N/A</v>
      </c>
      <c r="AC27" s="481" t="str">
        <f>IFERROR(VLOOKUP(N27,【参考】数式用!$A$3:$N$58,14,FALSE),"")&amp;"_4_5"</f>
        <v>_4_5</v>
      </c>
      <c r="AD27" s="481" t="str">
        <f>IFERROR(VLOOKUP(N27,【参考】数式用!$A$3:$N$58,14,FALSE),"")&amp;"_6"</f>
        <v>_6</v>
      </c>
      <c r="AE27" s="482" t="str">
        <f>IFERROR(VLOOKUP(N27,【参考】数式用!$AI$5:$AJ$51, 2, FALSE), "")</f>
        <v/>
      </c>
      <c r="AF27" s="483" t="str">
        <f t="shared" si="0"/>
        <v/>
      </c>
      <c r="AG27" s="484" t="str">
        <f t="shared" si="1"/>
        <v/>
      </c>
      <c r="AH27" s="485" t="str">
        <f>IFERROR(VLOOKUP(N27,【参考】数式用!$AM$3:$AN$56, 2, FALSE), "")</f>
        <v/>
      </c>
      <c r="AI27" s="411"/>
      <c r="AJ27" s="389"/>
      <c r="AK27" s="389"/>
    </row>
    <row r="28" spans="1:43" ht="40.15" customHeight="1">
      <c r="A28" s="488">
        <v>15</v>
      </c>
      <c r="B28" s="866" t="str">
        <f>IF(基本情報入力シート!C59="","",基本情報入力シート!C59)</f>
        <v/>
      </c>
      <c r="C28" s="866"/>
      <c r="D28" s="866"/>
      <c r="E28" s="866"/>
      <c r="F28" s="866"/>
      <c r="G28" s="866"/>
      <c r="H28" s="866"/>
      <c r="I28" s="866"/>
      <c r="J28" s="413" t="str">
        <f>IF(基本情報入力シート!M59="","",基本情報入力シート!M59)</f>
        <v/>
      </c>
      <c r="K28" s="413" t="str">
        <f>IF(基本情報入力シート!R59="","",基本情報入力シート!R59)</f>
        <v/>
      </c>
      <c r="L28" s="413" t="str">
        <f>IF(基本情報入力シート!W59="","",基本情報入力シート!W59)</f>
        <v/>
      </c>
      <c r="M28" s="413" t="str">
        <f>IF(基本情報入力シート!X59="","",基本情報入力シート!X59)</f>
        <v/>
      </c>
      <c r="N28" s="491" t="str">
        <f>IF(基本情報入力シート!Y59="","",基本情報入力シート!Y59)</f>
        <v/>
      </c>
      <c r="O28" s="490"/>
      <c r="P28" s="432"/>
      <c r="Q28" s="38" t="str">
        <f>IFERROR(ROUNDDOWN(P28*VLOOKUP(N28,【参考】数式用!$V$2:$AA$58,MATCH(O28,【参考】数式用!$X$4:$AA$4)+2,FALSE)*0.5, 0), "")</f>
        <v/>
      </c>
      <c r="R28" s="433"/>
      <c r="S28" s="867"/>
      <c r="T28" s="867"/>
      <c r="U28" s="499"/>
      <c r="V28" s="439"/>
      <c r="W28" s="487"/>
      <c r="X28" s="414" t="str">
        <f>IFERROR(IF(V28="ー", "", ROUNDDOWN(W28*VLOOKUP(N28,【参考】数式用!$V$2:$AG$51,MATCH(V28,【参考】数式用!$AB$4:$AG$4)+6,FALSE)*0.5, 0)), "")</f>
        <v/>
      </c>
      <c r="Y28" s="440"/>
      <c r="Z28" s="487"/>
      <c r="AA28" s="501"/>
      <c r="AB28" s="481" t="e">
        <f>VLOOKUP(N28,【参考】数式用!$A$3:$N$58,14,FALSE)</f>
        <v>#N/A</v>
      </c>
      <c r="AC28" s="481" t="str">
        <f>IFERROR(VLOOKUP(N28,【参考】数式用!$A$3:$N$58,14,FALSE),"")&amp;"_4_5"</f>
        <v>_4_5</v>
      </c>
      <c r="AD28" s="481" t="str">
        <f>IFERROR(VLOOKUP(N28,【参考】数式用!$A$3:$N$58,14,FALSE),"")&amp;"_6"</f>
        <v>_6</v>
      </c>
      <c r="AE28" s="482" t="str">
        <f>IFERROR(VLOOKUP(N28,【参考】数式用!$AI$5:$AJ$51, 2, FALSE), "")</f>
        <v/>
      </c>
      <c r="AF28" s="483" t="str">
        <f t="shared" si="0"/>
        <v/>
      </c>
      <c r="AG28" s="484" t="str">
        <f t="shared" si="1"/>
        <v/>
      </c>
      <c r="AH28" s="485" t="str">
        <f>IFERROR(VLOOKUP(N28,【参考】数式用!$AM$3:$AN$56, 2, FALSE), "")</f>
        <v/>
      </c>
      <c r="AI28" s="411"/>
      <c r="AJ28" s="389"/>
      <c r="AK28" s="389"/>
    </row>
    <row r="29" spans="1:43" ht="40.15" customHeight="1">
      <c r="A29" s="488">
        <v>16</v>
      </c>
      <c r="B29" s="866" t="str">
        <f>IF(基本情報入力シート!C60="","",基本情報入力シート!C60)</f>
        <v/>
      </c>
      <c r="C29" s="866"/>
      <c r="D29" s="866"/>
      <c r="E29" s="866"/>
      <c r="F29" s="866"/>
      <c r="G29" s="866"/>
      <c r="H29" s="866"/>
      <c r="I29" s="866"/>
      <c r="J29" s="413" t="str">
        <f>IF(基本情報入力シート!M60="","",基本情報入力シート!M60)</f>
        <v/>
      </c>
      <c r="K29" s="413" t="str">
        <f>IF(基本情報入力シート!R60="","",基本情報入力シート!R60)</f>
        <v/>
      </c>
      <c r="L29" s="413" t="str">
        <f>IF(基本情報入力シート!W60="","",基本情報入力シート!W60)</f>
        <v/>
      </c>
      <c r="M29" s="413" t="str">
        <f>IF(基本情報入力シート!X60="","",基本情報入力シート!X60)</f>
        <v/>
      </c>
      <c r="N29" s="491" t="str">
        <f>IF(基本情報入力シート!Y60="","",基本情報入力シート!Y60)</f>
        <v/>
      </c>
      <c r="O29" s="490"/>
      <c r="P29" s="432"/>
      <c r="Q29" s="38" t="str">
        <f>IFERROR(ROUNDDOWN(P29*VLOOKUP(N29,【参考】数式用!$V$2:$AA$58,MATCH(O29,【参考】数式用!$X$4:$AA$4)+2,FALSE)*0.5, 0), "")</f>
        <v/>
      </c>
      <c r="R29" s="433"/>
      <c r="S29" s="867"/>
      <c r="T29" s="867"/>
      <c r="U29" s="499"/>
      <c r="V29" s="439"/>
      <c r="W29" s="487"/>
      <c r="X29" s="414" t="str">
        <f>IFERROR(IF(V29="ー", "", ROUNDDOWN(W29*VLOOKUP(N29,【参考】数式用!$V$2:$AG$51,MATCH(V29,【参考】数式用!$AB$4:$AG$4)+6,FALSE)*0.5, 0)), "")</f>
        <v/>
      </c>
      <c r="Y29" s="440"/>
      <c r="Z29" s="487"/>
      <c r="AA29" s="501"/>
      <c r="AB29" s="481" t="e">
        <f>VLOOKUP(N29,【参考】数式用!$A$3:$N$58,14,FALSE)</f>
        <v>#N/A</v>
      </c>
      <c r="AC29" s="481" t="str">
        <f>IFERROR(VLOOKUP(N29,【参考】数式用!$A$3:$N$58,14,FALSE),"")&amp;"_4_5"</f>
        <v>_4_5</v>
      </c>
      <c r="AD29" s="481" t="str">
        <f>IFERROR(VLOOKUP(N29,【参考】数式用!$A$3:$N$58,14,FALSE),"")&amp;"_6"</f>
        <v>_6</v>
      </c>
      <c r="AE29" s="482" t="str">
        <f>IFERROR(VLOOKUP(N29,【参考】数式用!$AI$5:$AJ$51, 2, FALSE), "")</f>
        <v/>
      </c>
      <c r="AF29" s="483" t="str">
        <f t="shared" si="0"/>
        <v/>
      </c>
      <c r="AG29" s="484" t="str">
        <f t="shared" si="1"/>
        <v/>
      </c>
      <c r="AH29" s="485" t="str">
        <f>IFERROR(VLOOKUP(N29,【参考】数式用!$AM$3:$AN$56, 2, FALSE), "")</f>
        <v/>
      </c>
      <c r="AI29" s="411"/>
      <c r="AJ29" s="389"/>
      <c r="AK29" s="389"/>
    </row>
    <row r="30" spans="1:43" s="128" customFormat="1" ht="40.15" customHeight="1">
      <c r="A30" s="488">
        <v>17</v>
      </c>
      <c r="B30" s="866" t="str">
        <f>IF(基本情報入力シート!C61="","",基本情報入力シート!C61)</f>
        <v/>
      </c>
      <c r="C30" s="866"/>
      <c r="D30" s="866"/>
      <c r="E30" s="866"/>
      <c r="F30" s="866"/>
      <c r="G30" s="866"/>
      <c r="H30" s="866"/>
      <c r="I30" s="866"/>
      <c r="J30" s="413" t="str">
        <f>IF(基本情報入力シート!M61="","",基本情報入力シート!M61)</f>
        <v/>
      </c>
      <c r="K30" s="413" t="str">
        <f>IF(基本情報入力シート!R61="","",基本情報入力シート!R61)</f>
        <v/>
      </c>
      <c r="L30" s="413" t="str">
        <f>IF(基本情報入力シート!W61="","",基本情報入力シート!W61)</f>
        <v/>
      </c>
      <c r="M30" s="413" t="str">
        <f>IF(基本情報入力シート!X61="","",基本情報入力シート!X61)</f>
        <v/>
      </c>
      <c r="N30" s="491" t="str">
        <f>IF(基本情報入力シート!Y61="","",基本情報入力シート!Y61)</f>
        <v/>
      </c>
      <c r="O30" s="490"/>
      <c r="P30" s="432"/>
      <c r="Q30" s="38" t="str">
        <f>IFERROR(ROUNDDOWN(P30*VLOOKUP(N30,【参考】数式用!$V$2:$AA$58,MATCH(O30,【参考】数式用!$X$4:$AA$4)+2,FALSE)*0.5, 0), "")</f>
        <v/>
      </c>
      <c r="R30" s="433"/>
      <c r="S30" s="867"/>
      <c r="T30" s="867"/>
      <c r="U30" s="499"/>
      <c r="V30" s="439"/>
      <c r="W30" s="487"/>
      <c r="X30" s="414" t="str">
        <f>IFERROR(IF(V30="ー", "", ROUNDDOWN(W30*VLOOKUP(N30,【参考】数式用!$V$2:$AG$51,MATCH(V30,【参考】数式用!$AB$4:$AG$4)+6,FALSE)*0.5, 0)), "")</f>
        <v/>
      </c>
      <c r="Y30" s="440"/>
      <c r="Z30" s="487"/>
      <c r="AA30" s="501"/>
      <c r="AB30" s="481" t="e">
        <f>VLOOKUP(N30,【参考】数式用!$A$3:$N$58,14,FALSE)</f>
        <v>#N/A</v>
      </c>
      <c r="AC30" s="481" t="str">
        <f>IFERROR(VLOOKUP(N30,【参考】数式用!$A$3:$N$58,14,FALSE),"")&amp;"_4_5"</f>
        <v>_4_5</v>
      </c>
      <c r="AD30" s="481" t="str">
        <f>IFERROR(VLOOKUP(N30,【参考】数式用!$A$3:$N$58,14,FALSE),"")&amp;"_6"</f>
        <v>_6</v>
      </c>
      <c r="AE30" s="482" t="str">
        <f>IFERROR(VLOOKUP(N30,【参考】数式用!$AI$5:$AJ$51, 2, FALSE), "")</f>
        <v/>
      </c>
      <c r="AF30" s="483" t="str">
        <f t="shared" si="0"/>
        <v/>
      </c>
      <c r="AG30" s="484" t="str">
        <f t="shared" si="1"/>
        <v/>
      </c>
      <c r="AH30" s="485" t="str">
        <f>IFERROR(VLOOKUP(N30,【参考】数式用!$AM$3:$AN$56, 2, FALSE), "")</f>
        <v/>
      </c>
      <c r="AI30" s="411"/>
      <c r="AJ30" s="389"/>
      <c r="AK30" s="389"/>
      <c r="AL30" s="389"/>
      <c r="AM30" s="389"/>
      <c r="AN30" s="389"/>
      <c r="AO30" s="389"/>
      <c r="AP30" s="389"/>
      <c r="AQ30" s="389"/>
    </row>
    <row r="31" spans="1:43" s="128" customFormat="1" ht="40.15" customHeight="1">
      <c r="A31" s="488">
        <v>18</v>
      </c>
      <c r="B31" s="866" t="str">
        <f>IF(基本情報入力シート!C62="","",基本情報入力シート!C62)</f>
        <v/>
      </c>
      <c r="C31" s="866"/>
      <c r="D31" s="866"/>
      <c r="E31" s="866"/>
      <c r="F31" s="866"/>
      <c r="G31" s="866"/>
      <c r="H31" s="866"/>
      <c r="I31" s="866"/>
      <c r="J31" s="413" t="str">
        <f>IF(基本情報入力シート!M62="","",基本情報入力シート!M62)</f>
        <v/>
      </c>
      <c r="K31" s="413" t="str">
        <f>IF(基本情報入力シート!R62="","",基本情報入力シート!R62)</f>
        <v/>
      </c>
      <c r="L31" s="413" t="str">
        <f>IF(基本情報入力シート!W62="","",基本情報入力シート!W62)</f>
        <v/>
      </c>
      <c r="M31" s="413" t="str">
        <f>IF(基本情報入力シート!X62="","",基本情報入力シート!X62)</f>
        <v/>
      </c>
      <c r="N31" s="491" t="str">
        <f>IF(基本情報入力シート!Y62="","",基本情報入力シート!Y62)</f>
        <v/>
      </c>
      <c r="O31" s="490"/>
      <c r="P31" s="432"/>
      <c r="Q31" s="38" t="str">
        <f>IFERROR(ROUNDDOWN(P31*VLOOKUP(N31,【参考】数式用!$V$2:$AA$58,MATCH(O31,【参考】数式用!$X$4:$AA$4)+2,FALSE)*0.5, 0), "")</f>
        <v/>
      </c>
      <c r="R31" s="433"/>
      <c r="S31" s="867"/>
      <c r="T31" s="867"/>
      <c r="U31" s="499"/>
      <c r="V31" s="439"/>
      <c r="W31" s="487"/>
      <c r="X31" s="414" t="str">
        <f>IFERROR(IF(V31="ー", "", ROUNDDOWN(W31*VLOOKUP(N31,【参考】数式用!$V$2:$AG$51,MATCH(V31,【参考】数式用!$AB$4:$AG$4)+6,FALSE)*0.5, 0)), "")</f>
        <v/>
      </c>
      <c r="Y31" s="440"/>
      <c r="Z31" s="487"/>
      <c r="AA31" s="501"/>
      <c r="AB31" s="481" t="e">
        <f>VLOOKUP(N31,【参考】数式用!$A$3:$N$58,14,FALSE)</f>
        <v>#N/A</v>
      </c>
      <c r="AC31" s="481" t="str">
        <f>IFERROR(VLOOKUP(N31,【参考】数式用!$A$3:$N$58,14,FALSE),"")&amp;"_4_5"</f>
        <v>_4_5</v>
      </c>
      <c r="AD31" s="481" t="str">
        <f>IFERROR(VLOOKUP(N31,【参考】数式用!$A$3:$N$58,14,FALSE),"")&amp;"_6"</f>
        <v>_6</v>
      </c>
      <c r="AE31" s="482" t="str">
        <f>IFERROR(VLOOKUP(N31,【参考】数式用!$AI$5:$AJ$51, 2, FALSE), "")</f>
        <v/>
      </c>
      <c r="AF31" s="483" t="str">
        <f t="shared" si="0"/>
        <v/>
      </c>
      <c r="AG31" s="484" t="str">
        <f t="shared" si="1"/>
        <v/>
      </c>
      <c r="AH31" s="485" t="str">
        <f>IFERROR(VLOOKUP(N31,【参考】数式用!$AM$3:$AN$56, 2, FALSE), "")</f>
        <v/>
      </c>
      <c r="AI31" s="411"/>
      <c r="AJ31" s="389"/>
      <c r="AK31" s="389"/>
      <c r="AL31" s="389"/>
      <c r="AM31" s="389"/>
      <c r="AN31" s="389"/>
      <c r="AO31" s="389"/>
      <c r="AP31" s="389"/>
      <c r="AQ31" s="389"/>
    </row>
    <row r="32" spans="1:43" s="128" customFormat="1" ht="40.15" customHeight="1">
      <c r="A32" s="488">
        <v>19</v>
      </c>
      <c r="B32" s="866" t="str">
        <f>IF(基本情報入力シート!C63="","",基本情報入力シート!C63)</f>
        <v/>
      </c>
      <c r="C32" s="866"/>
      <c r="D32" s="866"/>
      <c r="E32" s="866"/>
      <c r="F32" s="866"/>
      <c r="G32" s="866"/>
      <c r="H32" s="866"/>
      <c r="I32" s="866"/>
      <c r="J32" s="413" t="str">
        <f>IF(基本情報入力シート!M63="","",基本情報入力シート!M63)</f>
        <v/>
      </c>
      <c r="K32" s="413" t="str">
        <f>IF(基本情報入力シート!R63="","",基本情報入力シート!R63)</f>
        <v/>
      </c>
      <c r="L32" s="413" t="str">
        <f>IF(基本情報入力シート!W63="","",基本情報入力シート!W63)</f>
        <v/>
      </c>
      <c r="M32" s="413" t="str">
        <f>IF(基本情報入力シート!X63="","",基本情報入力シート!X63)</f>
        <v/>
      </c>
      <c r="N32" s="491" t="str">
        <f>IF(基本情報入力シート!Y63="","",基本情報入力シート!Y63)</f>
        <v/>
      </c>
      <c r="O32" s="490"/>
      <c r="P32" s="432"/>
      <c r="Q32" s="38" t="str">
        <f>IFERROR(ROUNDDOWN(P32*VLOOKUP(N32,【参考】数式用!$V$2:$AA$58,MATCH(O32,【参考】数式用!$X$4:$AA$4)+2,FALSE)*0.5, 0), "")</f>
        <v/>
      </c>
      <c r="R32" s="433"/>
      <c r="S32" s="867"/>
      <c r="T32" s="867"/>
      <c r="U32" s="499"/>
      <c r="V32" s="439"/>
      <c r="W32" s="487"/>
      <c r="X32" s="414" t="str">
        <f>IFERROR(IF(V32="ー", "", ROUNDDOWN(W32*VLOOKUP(N32,【参考】数式用!$V$2:$AG$51,MATCH(V32,【参考】数式用!$AB$4:$AG$4)+6,FALSE)*0.5, 0)), "")</f>
        <v/>
      </c>
      <c r="Y32" s="440"/>
      <c r="Z32" s="487"/>
      <c r="AA32" s="501"/>
      <c r="AB32" s="481" t="e">
        <f>VLOOKUP(N32,【参考】数式用!$A$3:$N$58,14,FALSE)</f>
        <v>#N/A</v>
      </c>
      <c r="AC32" s="481" t="str">
        <f>IFERROR(VLOOKUP(N32,【参考】数式用!$A$3:$N$58,14,FALSE),"")&amp;"_4_5"</f>
        <v>_4_5</v>
      </c>
      <c r="AD32" s="481" t="str">
        <f>IFERROR(VLOOKUP(N32,【参考】数式用!$A$3:$N$58,14,FALSE),"")&amp;"_6"</f>
        <v>_6</v>
      </c>
      <c r="AE32" s="482" t="str">
        <f>IFERROR(VLOOKUP(N32,【参考】数式用!$AI$5:$AJ$51, 2, FALSE), "")</f>
        <v/>
      </c>
      <c r="AF32" s="483" t="str">
        <f t="shared" si="0"/>
        <v/>
      </c>
      <c r="AG32" s="484" t="str">
        <f t="shared" si="1"/>
        <v/>
      </c>
      <c r="AH32" s="485" t="str">
        <f>IFERROR(VLOOKUP(N32,【参考】数式用!$AM$3:$AN$56, 2, FALSE), "")</f>
        <v/>
      </c>
      <c r="AI32" s="411"/>
      <c r="AJ32" s="389"/>
      <c r="AK32" s="389"/>
      <c r="AL32" s="389"/>
      <c r="AM32" s="389"/>
      <c r="AN32" s="389"/>
      <c r="AO32" s="389"/>
      <c r="AP32" s="389"/>
      <c r="AQ32" s="389"/>
    </row>
    <row r="33" spans="1:43" s="128" customFormat="1" ht="40.15" customHeight="1">
      <c r="A33" s="488">
        <v>20</v>
      </c>
      <c r="B33" s="866" t="str">
        <f>IF(基本情報入力シート!C64="","",基本情報入力シート!C64)</f>
        <v/>
      </c>
      <c r="C33" s="866"/>
      <c r="D33" s="866"/>
      <c r="E33" s="866"/>
      <c r="F33" s="866"/>
      <c r="G33" s="866"/>
      <c r="H33" s="866"/>
      <c r="I33" s="866"/>
      <c r="J33" s="413" t="str">
        <f>IF(基本情報入力シート!M64="","",基本情報入力シート!M64)</f>
        <v/>
      </c>
      <c r="K33" s="413" t="str">
        <f>IF(基本情報入力シート!R64="","",基本情報入力シート!R64)</f>
        <v/>
      </c>
      <c r="L33" s="413" t="str">
        <f>IF(基本情報入力シート!W64="","",基本情報入力シート!W64)</f>
        <v/>
      </c>
      <c r="M33" s="413" t="str">
        <f>IF(基本情報入力シート!X64="","",基本情報入力シート!X64)</f>
        <v/>
      </c>
      <c r="N33" s="491" t="str">
        <f>IF(基本情報入力シート!Y64="","",基本情報入力シート!Y64)</f>
        <v/>
      </c>
      <c r="O33" s="490"/>
      <c r="P33" s="432"/>
      <c r="Q33" s="38" t="str">
        <f>IFERROR(ROUNDDOWN(P33*VLOOKUP(N33,【参考】数式用!$V$2:$AA$58,MATCH(O33,【参考】数式用!$X$4:$AA$4)+2,FALSE)*0.5, 0), "")</f>
        <v/>
      </c>
      <c r="R33" s="433"/>
      <c r="S33" s="867"/>
      <c r="T33" s="867"/>
      <c r="U33" s="499"/>
      <c r="V33" s="439"/>
      <c r="W33" s="487"/>
      <c r="X33" s="414" t="str">
        <f>IFERROR(IF(V33="ー", "", ROUNDDOWN(W33*VLOOKUP(N33,【参考】数式用!$V$2:$AG$51,MATCH(V33,【参考】数式用!$AB$4:$AG$4)+6,FALSE)*0.5, 0)), "")</f>
        <v/>
      </c>
      <c r="Y33" s="440"/>
      <c r="Z33" s="487"/>
      <c r="AA33" s="501"/>
      <c r="AB33" s="481" t="e">
        <f>VLOOKUP(N33,【参考】数式用!$A$3:$N$58,14,FALSE)</f>
        <v>#N/A</v>
      </c>
      <c r="AC33" s="481" t="str">
        <f>IFERROR(VLOOKUP(N33,【参考】数式用!$A$3:$N$58,14,FALSE),"")&amp;"_4_5"</f>
        <v>_4_5</v>
      </c>
      <c r="AD33" s="481" t="str">
        <f>IFERROR(VLOOKUP(N33,【参考】数式用!$A$3:$N$58,14,FALSE),"")&amp;"_6"</f>
        <v>_6</v>
      </c>
      <c r="AE33" s="482" t="str">
        <f>IFERROR(VLOOKUP(N33,【参考】数式用!$AI$5:$AJ$51, 2, FALSE), "")</f>
        <v/>
      </c>
      <c r="AF33" s="483" t="str">
        <f t="shared" si="0"/>
        <v/>
      </c>
      <c r="AG33" s="484" t="str">
        <f t="shared" si="1"/>
        <v/>
      </c>
      <c r="AH33" s="485" t="str">
        <f>IFERROR(VLOOKUP(N33,【参考】数式用!$AM$3:$AN$56, 2, FALSE), "")</f>
        <v/>
      </c>
      <c r="AI33" s="411"/>
      <c r="AJ33" s="389"/>
      <c r="AK33" s="389"/>
      <c r="AL33" s="389"/>
      <c r="AM33" s="389"/>
      <c r="AN33" s="389"/>
      <c r="AO33" s="389"/>
      <c r="AP33" s="389"/>
      <c r="AQ33" s="389"/>
    </row>
    <row r="34" spans="1:43" s="128" customFormat="1" ht="40.15" customHeight="1">
      <c r="A34" s="488">
        <v>21</v>
      </c>
      <c r="B34" s="866" t="str">
        <f>IF(基本情報入力シート!C65="","",基本情報入力シート!C65)</f>
        <v/>
      </c>
      <c r="C34" s="866"/>
      <c r="D34" s="866"/>
      <c r="E34" s="866"/>
      <c r="F34" s="866"/>
      <c r="G34" s="866"/>
      <c r="H34" s="866"/>
      <c r="I34" s="866"/>
      <c r="J34" s="413" t="str">
        <f>IF(基本情報入力シート!M65="","",基本情報入力シート!M65)</f>
        <v/>
      </c>
      <c r="K34" s="413" t="str">
        <f>IF(基本情報入力シート!R65="","",基本情報入力シート!R65)</f>
        <v/>
      </c>
      <c r="L34" s="413" t="str">
        <f>IF(基本情報入力シート!W65="","",基本情報入力シート!W65)</f>
        <v/>
      </c>
      <c r="M34" s="413" t="str">
        <f>IF(基本情報入力シート!X65="","",基本情報入力シート!X65)</f>
        <v/>
      </c>
      <c r="N34" s="491" t="str">
        <f>IF(基本情報入力シート!Y65="","",基本情報入力シート!Y65)</f>
        <v/>
      </c>
      <c r="O34" s="490"/>
      <c r="P34" s="432"/>
      <c r="Q34" s="38" t="str">
        <f>IFERROR(ROUNDDOWN(P34*VLOOKUP(N34,【参考】数式用!$V$2:$AA$58,MATCH(O34,【参考】数式用!$X$4:$AA$4)+2,FALSE)*0.5, 0), "")</f>
        <v/>
      </c>
      <c r="R34" s="433"/>
      <c r="S34" s="867"/>
      <c r="T34" s="867"/>
      <c r="U34" s="499"/>
      <c r="V34" s="439"/>
      <c r="W34" s="487"/>
      <c r="X34" s="414" t="str">
        <f>IFERROR(IF(V34="ー", "", ROUNDDOWN(W34*VLOOKUP(N34,【参考】数式用!$V$2:$AG$51,MATCH(V34,【参考】数式用!$AB$4:$AG$4)+6,FALSE)*0.5, 0)), "")</f>
        <v/>
      </c>
      <c r="Y34" s="440"/>
      <c r="Z34" s="487"/>
      <c r="AA34" s="501"/>
      <c r="AB34" s="481" t="e">
        <f>VLOOKUP(N34,【参考】数式用!$A$3:$N$58,14,FALSE)</f>
        <v>#N/A</v>
      </c>
      <c r="AC34" s="481" t="str">
        <f>IFERROR(VLOOKUP(N34,【参考】数式用!$A$3:$N$58,14,FALSE),"")&amp;"_4_5"</f>
        <v>_4_5</v>
      </c>
      <c r="AD34" s="481" t="str">
        <f>IFERROR(VLOOKUP(N34,【参考】数式用!$A$3:$N$58,14,FALSE),"")&amp;"_6"</f>
        <v>_6</v>
      </c>
      <c r="AE34" s="482" t="str">
        <f>IFERROR(VLOOKUP(N34,【参考】数式用!$AI$5:$AJ$51, 2, FALSE), "")</f>
        <v/>
      </c>
      <c r="AF34" s="483" t="str">
        <f t="shared" si="0"/>
        <v/>
      </c>
      <c r="AG34" s="484" t="str">
        <f t="shared" si="1"/>
        <v/>
      </c>
      <c r="AH34" s="485" t="str">
        <f>IFERROR(VLOOKUP(N34,【参考】数式用!$AM$3:$AN$56, 2, FALSE), "")</f>
        <v/>
      </c>
      <c r="AI34" s="411"/>
      <c r="AJ34" s="389"/>
      <c r="AK34" s="389"/>
      <c r="AL34" s="389"/>
      <c r="AM34" s="389"/>
      <c r="AN34" s="389"/>
      <c r="AO34" s="389"/>
      <c r="AP34" s="389"/>
      <c r="AQ34" s="389"/>
    </row>
    <row r="35" spans="1:43" s="128" customFormat="1" ht="40.15" customHeight="1">
      <c r="A35" s="488">
        <v>22</v>
      </c>
      <c r="B35" s="866" t="str">
        <f>IF(基本情報入力シート!C66="","",基本情報入力シート!C66)</f>
        <v/>
      </c>
      <c r="C35" s="866"/>
      <c r="D35" s="866"/>
      <c r="E35" s="866"/>
      <c r="F35" s="866"/>
      <c r="G35" s="866"/>
      <c r="H35" s="866"/>
      <c r="I35" s="866"/>
      <c r="J35" s="413" t="str">
        <f>IF(基本情報入力シート!M66="","",基本情報入力シート!M66)</f>
        <v/>
      </c>
      <c r="K35" s="413" t="str">
        <f>IF(基本情報入力シート!R66="","",基本情報入力シート!R66)</f>
        <v/>
      </c>
      <c r="L35" s="413" t="str">
        <f>IF(基本情報入力シート!W66="","",基本情報入力シート!W66)</f>
        <v/>
      </c>
      <c r="M35" s="413" t="str">
        <f>IF(基本情報入力シート!X66="","",基本情報入力シート!X66)</f>
        <v/>
      </c>
      <c r="N35" s="491" t="str">
        <f>IF(基本情報入力シート!Y66="","",基本情報入力シート!Y66)</f>
        <v/>
      </c>
      <c r="O35" s="490"/>
      <c r="P35" s="432"/>
      <c r="Q35" s="38" t="str">
        <f>IFERROR(ROUNDDOWN(P35*VLOOKUP(N35,【参考】数式用!$V$2:$AA$58,MATCH(O35,【参考】数式用!$X$4:$AA$4)+2,FALSE)*0.5, 0), "")</f>
        <v/>
      </c>
      <c r="R35" s="433"/>
      <c r="S35" s="867"/>
      <c r="T35" s="867"/>
      <c r="U35" s="499"/>
      <c r="V35" s="439"/>
      <c r="W35" s="487"/>
      <c r="X35" s="414" t="str">
        <f>IFERROR(IF(V35="ー", "", ROUNDDOWN(W35*VLOOKUP(N35,【参考】数式用!$V$2:$AG$51,MATCH(V35,【参考】数式用!$AB$4:$AG$4)+6,FALSE)*0.5, 0)), "")</f>
        <v/>
      </c>
      <c r="Y35" s="440"/>
      <c r="Z35" s="487"/>
      <c r="AA35" s="501"/>
      <c r="AB35" s="481" t="e">
        <f>VLOOKUP(N35,【参考】数式用!$A$3:$N$58,14,FALSE)</f>
        <v>#N/A</v>
      </c>
      <c r="AC35" s="481" t="str">
        <f>IFERROR(VLOOKUP(N35,【参考】数式用!$A$3:$N$58,14,FALSE),"")&amp;"_4_5"</f>
        <v>_4_5</v>
      </c>
      <c r="AD35" s="481" t="str">
        <f>IFERROR(VLOOKUP(N35,【参考】数式用!$A$3:$N$58,14,FALSE),"")&amp;"_6"</f>
        <v>_6</v>
      </c>
      <c r="AE35" s="482" t="str">
        <f>IFERROR(VLOOKUP(N35,【参考】数式用!$AI$5:$AJ$51, 2, FALSE), "")</f>
        <v/>
      </c>
      <c r="AF35" s="483" t="str">
        <f t="shared" si="0"/>
        <v/>
      </c>
      <c r="AG35" s="484" t="str">
        <f t="shared" si="1"/>
        <v/>
      </c>
      <c r="AH35" s="485" t="str">
        <f>IFERROR(VLOOKUP(N35,【参考】数式用!$AM$3:$AN$56, 2, FALSE), "")</f>
        <v/>
      </c>
      <c r="AI35" s="411"/>
      <c r="AJ35" s="389"/>
      <c r="AK35" s="389"/>
      <c r="AL35" s="389"/>
      <c r="AM35" s="389"/>
      <c r="AN35" s="389"/>
      <c r="AO35" s="389"/>
      <c r="AP35" s="389"/>
      <c r="AQ35" s="389"/>
    </row>
    <row r="36" spans="1:43" s="128" customFormat="1" ht="40.15" customHeight="1">
      <c r="A36" s="488">
        <v>23</v>
      </c>
      <c r="B36" s="866" t="str">
        <f>IF(基本情報入力シート!C67="","",基本情報入力シート!C67)</f>
        <v/>
      </c>
      <c r="C36" s="866"/>
      <c r="D36" s="866"/>
      <c r="E36" s="866"/>
      <c r="F36" s="866"/>
      <c r="G36" s="866"/>
      <c r="H36" s="866"/>
      <c r="I36" s="866"/>
      <c r="J36" s="413" t="str">
        <f>IF(基本情報入力シート!M67="","",基本情報入力シート!M67)</f>
        <v/>
      </c>
      <c r="K36" s="413" t="str">
        <f>IF(基本情報入力シート!R67="","",基本情報入力シート!R67)</f>
        <v/>
      </c>
      <c r="L36" s="413" t="str">
        <f>IF(基本情報入力シート!W67="","",基本情報入力シート!W67)</f>
        <v/>
      </c>
      <c r="M36" s="413" t="str">
        <f>IF(基本情報入力シート!X67="","",基本情報入力シート!X67)</f>
        <v/>
      </c>
      <c r="N36" s="491" t="str">
        <f>IF(基本情報入力シート!Y67="","",基本情報入力シート!Y67)</f>
        <v/>
      </c>
      <c r="O36" s="490"/>
      <c r="P36" s="432"/>
      <c r="Q36" s="38" t="str">
        <f>IFERROR(ROUNDDOWN(P36*VLOOKUP(N36,【参考】数式用!$V$2:$AA$58,MATCH(O36,【参考】数式用!$X$4:$AA$4)+2,FALSE)*0.5, 0), "")</f>
        <v/>
      </c>
      <c r="R36" s="433"/>
      <c r="S36" s="867"/>
      <c r="T36" s="867"/>
      <c r="U36" s="499"/>
      <c r="V36" s="439"/>
      <c r="W36" s="487"/>
      <c r="X36" s="414" t="str">
        <f>IFERROR(IF(V36="ー", "", ROUNDDOWN(W36*VLOOKUP(N36,【参考】数式用!$V$2:$AG$51,MATCH(V36,【参考】数式用!$AB$4:$AG$4)+6,FALSE)*0.5, 0)), "")</f>
        <v/>
      </c>
      <c r="Y36" s="440"/>
      <c r="Z36" s="487"/>
      <c r="AA36" s="501"/>
      <c r="AB36" s="481" t="e">
        <f>VLOOKUP(N36,【参考】数式用!$A$3:$N$58,14,FALSE)</f>
        <v>#N/A</v>
      </c>
      <c r="AC36" s="481" t="str">
        <f>IFERROR(VLOOKUP(N36,【参考】数式用!$A$3:$N$58,14,FALSE),"")&amp;"_4_5"</f>
        <v>_4_5</v>
      </c>
      <c r="AD36" s="481" t="str">
        <f>IFERROR(VLOOKUP(N36,【参考】数式用!$A$3:$N$58,14,FALSE),"")&amp;"_6"</f>
        <v>_6</v>
      </c>
      <c r="AE36" s="482" t="str">
        <f>IFERROR(VLOOKUP(N36,【参考】数式用!$AI$5:$AJ$51, 2, FALSE), "")</f>
        <v/>
      </c>
      <c r="AF36" s="483" t="str">
        <f t="shared" si="0"/>
        <v/>
      </c>
      <c r="AG36" s="484" t="str">
        <f t="shared" si="1"/>
        <v/>
      </c>
      <c r="AH36" s="485" t="str">
        <f>IFERROR(VLOOKUP(N36,【参考】数式用!$AM$3:$AN$56, 2, FALSE), "")</f>
        <v/>
      </c>
      <c r="AI36" s="411"/>
      <c r="AJ36" s="389"/>
      <c r="AK36" s="389"/>
      <c r="AL36" s="389"/>
      <c r="AM36" s="389"/>
      <c r="AN36" s="389"/>
      <c r="AO36" s="389"/>
      <c r="AP36" s="389"/>
      <c r="AQ36" s="389"/>
    </row>
    <row r="37" spans="1:43" s="128" customFormat="1" ht="40.15" customHeight="1">
      <c r="A37" s="488">
        <v>24</v>
      </c>
      <c r="B37" s="866" t="str">
        <f>IF(基本情報入力シート!C68="","",基本情報入力シート!C68)</f>
        <v/>
      </c>
      <c r="C37" s="866"/>
      <c r="D37" s="866"/>
      <c r="E37" s="866"/>
      <c r="F37" s="866"/>
      <c r="G37" s="866"/>
      <c r="H37" s="866"/>
      <c r="I37" s="866"/>
      <c r="J37" s="413" t="str">
        <f>IF(基本情報入力シート!M68="","",基本情報入力シート!M68)</f>
        <v/>
      </c>
      <c r="K37" s="413" t="str">
        <f>IF(基本情報入力シート!R68="","",基本情報入力シート!R68)</f>
        <v/>
      </c>
      <c r="L37" s="413" t="str">
        <f>IF(基本情報入力シート!W68="","",基本情報入力シート!W68)</f>
        <v/>
      </c>
      <c r="M37" s="413" t="str">
        <f>IF(基本情報入力シート!X68="","",基本情報入力シート!X68)</f>
        <v/>
      </c>
      <c r="N37" s="491" t="str">
        <f>IF(基本情報入力シート!Y68="","",基本情報入力シート!Y68)</f>
        <v/>
      </c>
      <c r="O37" s="490"/>
      <c r="P37" s="432"/>
      <c r="Q37" s="38" t="str">
        <f>IFERROR(ROUNDDOWN(P37*VLOOKUP(N37,【参考】数式用!$V$2:$AA$58,MATCH(O37,【参考】数式用!$X$4:$AA$4)+2,FALSE)*0.5, 0), "")</f>
        <v/>
      </c>
      <c r="R37" s="433"/>
      <c r="S37" s="867"/>
      <c r="T37" s="867"/>
      <c r="U37" s="499"/>
      <c r="V37" s="439"/>
      <c r="W37" s="487"/>
      <c r="X37" s="414" t="str">
        <f>IFERROR(IF(V37="ー", "", ROUNDDOWN(W37*VLOOKUP(N37,【参考】数式用!$V$2:$AG$51,MATCH(V37,【参考】数式用!$AB$4:$AG$4)+6,FALSE)*0.5, 0)), "")</f>
        <v/>
      </c>
      <c r="Y37" s="440"/>
      <c r="Z37" s="487"/>
      <c r="AA37" s="501"/>
      <c r="AB37" s="481" t="e">
        <f>VLOOKUP(N37,【参考】数式用!$A$3:$N$58,14,FALSE)</f>
        <v>#N/A</v>
      </c>
      <c r="AC37" s="481" t="str">
        <f>IFERROR(VLOOKUP(N37,【参考】数式用!$A$3:$N$58,14,FALSE),"")&amp;"_4_5"</f>
        <v>_4_5</v>
      </c>
      <c r="AD37" s="481" t="str">
        <f>IFERROR(VLOOKUP(N37,【参考】数式用!$A$3:$N$58,14,FALSE),"")&amp;"_6"</f>
        <v>_6</v>
      </c>
      <c r="AE37" s="482" t="str">
        <f>IFERROR(VLOOKUP(N37,【参考】数式用!$AI$5:$AJ$51, 2, FALSE), "")</f>
        <v/>
      </c>
      <c r="AF37" s="483" t="str">
        <f t="shared" si="0"/>
        <v/>
      </c>
      <c r="AG37" s="484" t="str">
        <f t="shared" si="1"/>
        <v/>
      </c>
      <c r="AH37" s="485" t="str">
        <f>IFERROR(VLOOKUP(N37,【参考】数式用!$AM$3:$AN$56, 2, FALSE), "")</f>
        <v/>
      </c>
      <c r="AI37" s="411"/>
      <c r="AJ37" s="389"/>
      <c r="AK37" s="389"/>
      <c r="AL37" s="389"/>
      <c r="AM37" s="389"/>
      <c r="AN37" s="389"/>
      <c r="AO37" s="389"/>
      <c r="AP37" s="389"/>
      <c r="AQ37" s="389"/>
    </row>
    <row r="38" spans="1:43" s="128" customFormat="1" ht="40.15" customHeight="1">
      <c r="A38" s="488">
        <v>25</v>
      </c>
      <c r="B38" s="866" t="str">
        <f>IF(基本情報入力シート!C69="","",基本情報入力シート!C69)</f>
        <v/>
      </c>
      <c r="C38" s="866"/>
      <c r="D38" s="866"/>
      <c r="E38" s="866"/>
      <c r="F38" s="866"/>
      <c r="G38" s="866"/>
      <c r="H38" s="866"/>
      <c r="I38" s="866"/>
      <c r="J38" s="413" t="str">
        <f>IF(基本情報入力シート!M69="","",基本情報入力シート!M69)</f>
        <v/>
      </c>
      <c r="K38" s="413" t="str">
        <f>IF(基本情報入力シート!R69="","",基本情報入力シート!R69)</f>
        <v/>
      </c>
      <c r="L38" s="413" t="str">
        <f>IF(基本情報入力シート!W69="","",基本情報入力シート!W69)</f>
        <v/>
      </c>
      <c r="M38" s="413" t="str">
        <f>IF(基本情報入力シート!X69="","",基本情報入力シート!X69)</f>
        <v/>
      </c>
      <c r="N38" s="491" t="str">
        <f>IF(基本情報入力シート!Y69="","",基本情報入力シート!Y69)</f>
        <v/>
      </c>
      <c r="O38" s="490"/>
      <c r="P38" s="432"/>
      <c r="Q38" s="38" t="str">
        <f>IFERROR(ROUNDDOWN(P38*VLOOKUP(N38,【参考】数式用!$V$2:$AA$58,MATCH(O38,【参考】数式用!$X$4:$AA$4)+2,FALSE)*0.5, 0), "")</f>
        <v/>
      </c>
      <c r="R38" s="433"/>
      <c r="S38" s="867"/>
      <c r="T38" s="867"/>
      <c r="U38" s="499"/>
      <c r="V38" s="439"/>
      <c r="W38" s="487"/>
      <c r="X38" s="414" t="str">
        <f>IFERROR(IF(V38="ー", "", ROUNDDOWN(W38*VLOOKUP(N38,【参考】数式用!$V$2:$AG$51,MATCH(V38,【参考】数式用!$AB$4:$AG$4)+6,FALSE)*0.5, 0)), "")</f>
        <v/>
      </c>
      <c r="Y38" s="440"/>
      <c r="Z38" s="487"/>
      <c r="AA38" s="501"/>
      <c r="AB38" s="481" t="e">
        <f>VLOOKUP(N38,【参考】数式用!$A$3:$N$58,14,FALSE)</f>
        <v>#N/A</v>
      </c>
      <c r="AC38" s="481" t="str">
        <f>IFERROR(VLOOKUP(N38,【参考】数式用!$A$3:$N$58,14,FALSE),"")&amp;"_4_5"</f>
        <v>_4_5</v>
      </c>
      <c r="AD38" s="481" t="str">
        <f>IFERROR(VLOOKUP(N38,【参考】数式用!$A$3:$N$58,14,FALSE),"")&amp;"_6"</f>
        <v>_6</v>
      </c>
      <c r="AE38" s="482" t="str">
        <f>IFERROR(VLOOKUP(N38,【参考】数式用!$AI$5:$AJ$51, 2, FALSE), "")</f>
        <v/>
      </c>
      <c r="AF38" s="483" t="str">
        <f t="shared" si="0"/>
        <v/>
      </c>
      <c r="AG38" s="484" t="str">
        <f t="shared" si="1"/>
        <v/>
      </c>
      <c r="AH38" s="485" t="str">
        <f>IFERROR(VLOOKUP(N38,【参考】数式用!$AM$3:$AN$56, 2, FALSE), "")</f>
        <v/>
      </c>
      <c r="AI38" s="411"/>
      <c r="AJ38" s="389"/>
      <c r="AK38" s="389"/>
      <c r="AL38" s="389"/>
      <c r="AM38" s="389"/>
      <c r="AN38" s="389"/>
      <c r="AO38" s="389"/>
      <c r="AP38" s="389"/>
      <c r="AQ38" s="389"/>
    </row>
    <row r="39" spans="1:43" s="128" customFormat="1" ht="40.15" customHeight="1">
      <c r="A39" s="488">
        <v>26</v>
      </c>
      <c r="B39" s="866" t="str">
        <f>IF(基本情報入力シート!C70="","",基本情報入力シート!C70)</f>
        <v/>
      </c>
      <c r="C39" s="866"/>
      <c r="D39" s="866"/>
      <c r="E39" s="866"/>
      <c r="F39" s="866"/>
      <c r="G39" s="866"/>
      <c r="H39" s="866"/>
      <c r="I39" s="866"/>
      <c r="J39" s="413" t="str">
        <f>IF(基本情報入力シート!M70="","",基本情報入力シート!M70)</f>
        <v/>
      </c>
      <c r="K39" s="413" t="str">
        <f>IF(基本情報入力シート!R70="","",基本情報入力シート!R70)</f>
        <v/>
      </c>
      <c r="L39" s="413" t="str">
        <f>IF(基本情報入力シート!W70="","",基本情報入力シート!W70)</f>
        <v/>
      </c>
      <c r="M39" s="413" t="str">
        <f>IF(基本情報入力シート!X70="","",基本情報入力シート!X70)</f>
        <v/>
      </c>
      <c r="N39" s="491" t="str">
        <f>IF(基本情報入力シート!Y70="","",基本情報入力シート!Y70)</f>
        <v/>
      </c>
      <c r="O39" s="490"/>
      <c r="P39" s="432"/>
      <c r="Q39" s="38" t="str">
        <f>IFERROR(ROUNDDOWN(P39*VLOOKUP(N39,【参考】数式用!$V$2:$AA$58,MATCH(O39,【参考】数式用!$X$4:$AA$4)+2,FALSE)*0.5, 0), "")</f>
        <v/>
      </c>
      <c r="R39" s="433"/>
      <c r="S39" s="867"/>
      <c r="T39" s="867"/>
      <c r="U39" s="499"/>
      <c r="V39" s="439"/>
      <c r="W39" s="487"/>
      <c r="X39" s="414" t="str">
        <f>IFERROR(IF(V39="ー", "", ROUNDDOWN(W39*VLOOKUP(N39,【参考】数式用!$V$2:$AG$51,MATCH(V39,【参考】数式用!$AB$4:$AG$4)+6,FALSE)*0.5, 0)), "")</f>
        <v/>
      </c>
      <c r="Y39" s="440"/>
      <c r="Z39" s="487"/>
      <c r="AA39" s="501"/>
      <c r="AB39" s="481" t="e">
        <f>VLOOKUP(N39,【参考】数式用!$A$3:$N$58,14,FALSE)</f>
        <v>#N/A</v>
      </c>
      <c r="AC39" s="481" t="str">
        <f>IFERROR(VLOOKUP(N39,【参考】数式用!$A$3:$N$58,14,FALSE),"")&amp;"_4_5"</f>
        <v>_4_5</v>
      </c>
      <c r="AD39" s="481" t="str">
        <f>IFERROR(VLOOKUP(N39,【参考】数式用!$A$3:$N$58,14,FALSE),"")&amp;"_6"</f>
        <v>_6</v>
      </c>
      <c r="AE39" s="482" t="str">
        <f>IFERROR(VLOOKUP(N39,【参考】数式用!$AI$5:$AJ$51, 2, FALSE), "")</f>
        <v/>
      </c>
      <c r="AF39" s="483" t="str">
        <f t="shared" si="0"/>
        <v/>
      </c>
      <c r="AG39" s="484" t="str">
        <f t="shared" si="1"/>
        <v/>
      </c>
      <c r="AH39" s="485" t="str">
        <f>IFERROR(VLOOKUP(N39,【参考】数式用!$AM$3:$AN$56, 2, FALSE), "")</f>
        <v/>
      </c>
      <c r="AI39" s="411"/>
      <c r="AJ39" s="389"/>
      <c r="AK39" s="389"/>
      <c r="AL39" s="389"/>
      <c r="AM39" s="389"/>
      <c r="AN39" s="389"/>
      <c r="AO39" s="389"/>
      <c r="AP39" s="389"/>
      <c r="AQ39" s="389"/>
    </row>
    <row r="40" spans="1:43" s="128" customFormat="1" ht="40.15" customHeight="1">
      <c r="A40" s="488">
        <v>27</v>
      </c>
      <c r="B40" s="866" t="str">
        <f>IF(基本情報入力シート!C71="","",基本情報入力シート!C71)</f>
        <v/>
      </c>
      <c r="C40" s="866"/>
      <c r="D40" s="866"/>
      <c r="E40" s="866"/>
      <c r="F40" s="866"/>
      <c r="G40" s="866"/>
      <c r="H40" s="866"/>
      <c r="I40" s="866"/>
      <c r="J40" s="413" t="str">
        <f>IF(基本情報入力シート!M71="","",基本情報入力シート!M71)</f>
        <v/>
      </c>
      <c r="K40" s="413" t="str">
        <f>IF(基本情報入力シート!R71="","",基本情報入力シート!R71)</f>
        <v/>
      </c>
      <c r="L40" s="413" t="str">
        <f>IF(基本情報入力シート!W71="","",基本情報入力シート!W71)</f>
        <v/>
      </c>
      <c r="M40" s="413" t="str">
        <f>IF(基本情報入力シート!X71="","",基本情報入力シート!X71)</f>
        <v/>
      </c>
      <c r="N40" s="491" t="str">
        <f>IF(基本情報入力シート!Y71="","",基本情報入力シート!Y71)</f>
        <v/>
      </c>
      <c r="O40" s="490"/>
      <c r="P40" s="432"/>
      <c r="Q40" s="38" t="str">
        <f>IFERROR(ROUNDDOWN(P40*VLOOKUP(N40,【参考】数式用!$V$2:$AA$58,MATCH(O40,【参考】数式用!$X$4:$AA$4)+2,FALSE)*0.5, 0), "")</f>
        <v/>
      </c>
      <c r="R40" s="433"/>
      <c r="S40" s="867"/>
      <c r="T40" s="867"/>
      <c r="U40" s="499"/>
      <c r="V40" s="439"/>
      <c r="W40" s="487"/>
      <c r="X40" s="414" t="str">
        <f>IFERROR(IF(V40="ー", "", ROUNDDOWN(W40*VLOOKUP(N40,【参考】数式用!$V$2:$AG$51,MATCH(V40,【参考】数式用!$AB$4:$AG$4)+6,FALSE)*0.5, 0)), "")</f>
        <v/>
      </c>
      <c r="Y40" s="440"/>
      <c r="Z40" s="487"/>
      <c r="AA40" s="501"/>
      <c r="AB40" s="481" t="e">
        <f>VLOOKUP(N40,【参考】数式用!$A$3:$N$58,14,FALSE)</f>
        <v>#N/A</v>
      </c>
      <c r="AC40" s="481" t="str">
        <f>IFERROR(VLOOKUP(N40,【参考】数式用!$A$3:$N$58,14,FALSE),"")&amp;"_4_5"</f>
        <v>_4_5</v>
      </c>
      <c r="AD40" s="481" t="str">
        <f>IFERROR(VLOOKUP(N40,【参考】数式用!$A$3:$N$58,14,FALSE),"")&amp;"_6"</f>
        <v>_6</v>
      </c>
      <c r="AE40" s="482" t="str">
        <f>IFERROR(VLOOKUP(N40,【参考】数式用!$AI$5:$AJ$51, 2, FALSE), "")</f>
        <v/>
      </c>
      <c r="AF40" s="483" t="str">
        <f t="shared" si="0"/>
        <v/>
      </c>
      <c r="AG40" s="484" t="str">
        <f t="shared" si="1"/>
        <v/>
      </c>
      <c r="AH40" s="485" t="str">
        <f>IFERROR(VLOOKUP(N40,【参考】数式用!$AM$3:$AN$56, 2, FALSE), "")</f>
        <v/>
      </c>
      <c r="AI40" s="411"/>
      <c r="AJ40" s="389"/>
      <c r="AK40" s="389"/>
      <c r="AL40" s="389"/>
      <c r="AM40" s="389"/>
      <c r="AN40" s="389"/>
      <c r="AO40" s="389"/>
      <c r="AP40" s="389"/>
      <c r="AQ40" s="389"/>
    </row>
    <row r="41" spans="1:43" s="128" customFormat="1" ht="40.15" customHeight="1">
      <c r="A41" s="488">
        <v>28</v>
      </c>
      <c r="B41" s="866" t="str">
        <f>IF(基本情報入力シート!C72="","",基本情報入力シート!C72)</f>
        <v/>
      </c>
      <c r="C41" s="866"/>
      <c r="D41" s="866"/>
      <c r="E41" s="866"/>
      <c r="F41" s="866"/>
      <c r="G41" s="866"/>
      <c r="H41" s="866"/>
      <c r="I41" s="866"/>
      <c r="J41" s="413" t="str">
        <f>IF(基本情報入力シート!M72="","",基本情報入力シート!M72)</f>
        <v/>
      </c>
      <c r="K41" s="413" t="str">
        <f>IF(基本情報入力シート!R72="","",基本情報入力シート!R72)</f>
        <v/>
      </c>
      <c r="L41" s="413" t="str">
        <f>IF(基本情報入力シート!W72="","",基本情報入力シート!W72)</f>
        <v/>
      </c>
      <c r="M41" s="413" t="str">
        <f>IF(基本情報入力シート!X72="","",基本情報入力シート!X72)</f>
        <v/>
      </c>
      <c r="N41" s="491" t="str">
        <f>IF(基本情報入力シート!Y72="","",基本情報入力シート!Y72)</f>
        <v/>
      </c>
      <c r="O41" s="490"/>
      <c r="P41" s="432"/>
      <c r="Q41" s="38" t="str">
        <f>IFERROR(ROUNDDOWN(P41*VLOOKUP(N41,【参考】数式用!$V$2:$AA$58,MATCH(O41,【参考】数式用!$X$4:$AA$4)+2,FALSE)*0.5, 0), "")</f>
        <v/>
      </c>
      <c r="R41" s="433"/>
      <c r="S41" s="867"/>
      <c r="T41" s="867"/>
      <c r="U41" s="499"/>
      <c r="V41" s="439"/>
      <c r="W41" s="487"/>
      <c r="X41" s="414" t="str">
        <f>IFERROR(IF(V41="ー", "", ROUNDDOWN(W41*VLOOKUP(N41,【参考】数式用!$V$2:$AG$51,MATCH(V41,【参考】数式用!$AB$4:$AG$4)+6,FALSE)*0.5, 0)), "")</f>
        <v/>
      </c>
      <c r="Y41" s="440"/>
      <c r="Z41" s="487"/>
      <c r="AA41" s="501"/>
      <c r="AB41" s="481" t="e">
        <f>VLOOKUP(N41,【参考】数式用!$A$3:$N$58,14,FALSE)</f>
        <v>#N/A</v>
      </c>
      <c r="AC41" s="481" t="str">
        <f>IFERROR(VLOOKUP(N41,【参考】数式用!$A$3:$N$58,14,FALSE),"")&amp;"_4_5"</f>
        <v>_4_5</v>
      </c>
      <c r="AD41" s="481" t="str">
        <f>IFERROR(VLOOKUP(N41,【参考】数式用!$A$3:$N$58,14,FALSE),"")&amp;"_6"</f>
        <v>_6</v>
      </c>
      <c r="AE41" s="482" t="str">
        <f>IFERROR(VLOOKUP(N41,【参考】数式用!$AI$5:$AJ$51, 2, FALSE), "")</f>
        <v/>
      </c>
      <c r="AF41" s="483" t="str">
        <f t="shared" si="0"/>
        <v/>
      </c>
      <c r="AG41" s="484" t="str">
        <f t="shared" si="1"/>
        <v/>
      </c>
      <c r="AH41" s="485" t="str">
        <f>IFERROR(VLOOKUP(N41,【参考】数式用!$AM$3:$AN$56, 2, FALSE), "")</f>
        <v/>
      </c>
      <c r="AI41" s="411"/>
      <c r="AJ41" s="389"/>
      <c r="AK41" s="389"/>
      <c r="AL41" s="389"/>
      <c r="AM41" s="389"/>
      <c r="AN41" s="389"/>
      <c r="AO41" s="389"/>
      <c r="AP41" s="389"/>
      <c r="AQ41" s="389"/>
    </row>
    <row r="42" spans="1:43" s="128" customFormat="1" ht="40.15" customHeight="1">
      <c r="A42" s="488">
        <v>29</v>
      </c>
      <c r="B42" s="866" t="str">
        <f>IF(基本情報入力シート!C73="","",基本情報入力シート!C73)</f>
        <v/>
      </c>
      <c r="C42" s="866"/>
      <c r="D42" s="866"/>
      <c r="E42" s="866"/>
      <c r="F42" s="866"/>
      <c r="G42" s="866"/>
      <c r="H42" s="866"/>
      <c r="I42" s="866"/>
      <c r="J42" s="413" t="str">
        <f>IF(基本情報入力シート!M73="","",基本情報入力シート!M73)</f>
        <v/>
      </c>
      <c r="K42" s="413" t="str">
        <f>IF(基本情報入力シート!R73="","",基本情報入力シート!R73)</f>
        <v/>
      </c>
      <c r="L42" s="413" t="str">
        <f>IF(基本情報入力シート!W73="","",基本情報入力シート!W73)</f>
        <v/>
      </c>
      <c r="M42" s="413" t="str">
        <f>IF(基本情報入力シート!X73="","",基本情報入力シート!X73)</f>
        <v/>
      </c>
      <c r="N42" s="491" t="str">
        <f>IF(基本情報入力シート!Y73="","",基本情報入力シート!Y73)</f>
        <v/>
      </c>
      <c r="O42" s="490"/>
      <c r="P42" s="432"/>
      <c r="Q42" s="38" t="str">
        <f>IFERROR(ROUNDDOWN(P42*VLOOKUP(N42,【参考】数式用!$V$2:$AA$58,MATCH(O42,【参考】数式用!$X$4:$AA$4)+2,FALSE)*0.5, 0), "")</f>
        <v/>
      </c>
      <c r="R42" s="433"/>
      <c r="S42" s="867"/>
      <c r="T42" s="867"/>
      <c r="U42" s="499"/>
      <c r="V42" s="439"/>
      <c r="W42" s="487"/>
      <c r="X42" s="414" t="str">
        <f>IFERROR(IF(V42="ー", "", ROUNDDOWN(W42*VLOOKUP(N42,【参考】数式用!$V$2:$AG$51,MATCH(V42,【参考】数式用!$AB$4:$AG$4)+6,FALSE)*0.5, 0)), "")</f>
        <v/>
      </c>
      <c r="Y42" s="440"/>
      <c r="Z42" s="487"/>
      <c r="AA42" s="501"/>
      <c r="AB42" s="481" t="e">
        <f>VLOOKUP(N42,【参考】数式用!$A$3:$N$58,14,FALSE)</f>
        <v>#N/A</v>
      </c>
      <c r="AC42" s="481" t="str">
        <f>IFERROR(VLOOKUP(N42,【参考】数式用!$A$3:$N$58,14,FALSE),"")&amp;"_4_5"</f>
        <v>_4_5</v>
      </c>
      <c r="AD42" s="481" t="str">
        <f>IFERROR(VLOOKUP(N42,【参考】数式用!$A$3:$N$58,14,FALSE),"")&amp;"_6"</f>
        <v>_6</v>
      </c>
      <c r="AE42" s="482" t="str">
        <f>IFERROR(VLOOKUP(N42,【参考】数式用!$AI$5:$AJ$51, 2, FALSE), "")</f>
        <v/>
      </c>
      <c r="AF42" s="483" t="str">
        <f t="shared" si="0"/>
        <v/>
      </c>
      <c r="AG42" s="484" t="str">
        <f t="shared" si="1"/>
        <v/>
      </c>
      <c r="AH42" s="485" t="str">
        <f>IFERROR(VLOOKUP(N42,【参考】数式用!$AM$3:$AN$56, 2, FALSE), "")</f>
        <v/>
      </c>
      <c r="AI42" s="411"/>
      <c r="AJ42" s="389"/>
      <c r="AK42" s="389"/>
      <c r="AL42" s="389"/>
      <c r="AM42" s="389"/>
      <c r="AN42" s="389"/>
      <c r="AO42" s="389"/>
      <c r="AP42" s="389"/>
      <c r="AQ42" s="389"/>
    </row>
    <row r="43" spans="1:43" s="128" customFormat="1" ht="40.15" customHeight="1">
      <c r="A43" s="488">
        <v>30</v>
      </c>
      <c r="B43" s="866" t="str">
        <f>IF(基本情報入力シート!C74="","",基本情報入力シート!C74)</f>
        <v/>
      </c>
      <c r="C43" s="866"/>
      <c r="D43" s="866"/>
      <c r="E43" s="866"/>
      <c r="F43" s="866"/>
      <c r="G43" s="866"/>
      <c r="H43" s="866"/>
      <c r="I43" s="866"/>
      <c r="J43" s="413" t="str">
        <f>IF(基本情報入力シート!M74="","",基本情報入力シート!M74)</f>
        <v/>
      </c>
      <c r="K43" s="413" t="str">
        <f>IF(基本情報入力シート!R74="","",基本情報入力シート!R74)</f>
        <v/>
      </c>
      <c r="L43" s="413" t="str">
        <f>IF(基本情報入力シート!W74="","",基本情報入力シート!W74)</f>
        <v/>
      </c>
      <c r="M43" s="413" t="str">
        <f>IF(基本情報入力シート!X74="","",基本情報入力シート!X74)</f>
        <v/>
      </c>
      <c r="N43" s="491" t="str">
        <f>IF(基本情報入力シート!Y74="","",基本情報入力シート!Y74)</f>
        <v/>
      </c>
      <c r="O43" s="490"/>
      <c r="P43" s="432"/>
      <c r="Q43" s="38" t="str">
        <f>IFERROR(ROUNDDOWN(P43*VLOOKUP(N43,【参考】数式用!$V$2:$AA$58,MATCH(O43,【参考】数式用!$X$4:$AA$4)+2,FALSE)*0.5, 0), "")</f>
        <v/>
      </c>
      <c r="R43" s="433"/>
      <c r="S43" s="867"/>
      <c r="T43" s="867"/>
      <c r="U43" s="499"/>
      <c r="V43" s="439"/>
      <c r="W43" s="487"/>
      <c r="X43" s="414" t="str">
        <f>IFERROR(IF(V43="ー", "", ROUNDDOWN(W43*VLOOKUP(N43,【参考】数式用!$V$2:$AG$51,MATCH(V43,【参考】数式用!$AB$4:$AG$4)+6,FALSE)*0.5, 0)), "")</f>
        <v/>
      </c>
      <c r="Y43" s="440"/>
      <c r="Z43" s="487"/>
      <c r="AA43" s="501"/>
      <c r="AB43" s="481" t="e">
        <f>VLOOKUP(N43,【参考】数式用!$A$3:$N$58,14,FALSE)</f>
        <v>#N/A</v>
      </c>
      <c r="AC43" s="481" t="str">
        <f>IFERROR(VLOOKUP(N43,【参考】数式用!$A$3:$N$58,14,FALSE),"")&amp;"_4_5"</f>
        <v>_4_5</v>
      </c>
      <c r="AD43" s="481" t="str">
        <f>IFERROR(VLOOKUP(N43,【参考】数式用!$A$3:$N$58,14,FALSE),"")&amp;"_6"</f>
        <v>_6</v>
      </c>
      <c r="AE43" s="482" t="str">
        <f>IFERROR(VLOOKUP(N43,【参考】数式用!$AI$5:$AJ$51, 2, FALSE), "")</f>
        <v/>
      </c>
      <c r="AF43" s="483" t="str">
        <f t="shared" si="0"/>
        <v/>
      </c>
      <c r="AG43" s="484" t="str">
        <f t="shared" si="1"/>
        <v/>
      </c>
      <c r="AH43" s="485" t="str">
        <f>IFERROR(VLOOKUP(N43,【参考】数式用!$AM$3:$AN$56, 2, FALSE), "")</f>
        <v/>
      </c>
      <c r="AI43" s="411"/>
      <c r="AJ43" s="389"/>
      <c r="AK43" s="389"/>
      <c r="AL43" s="389"/>
      <c r="AM43" s="389"/>
      <c r="AN43" s="389"/>
      <c r="AO43" s="389"/>
      <c r="AP43" s="389"/>
      <c r="AQ43" s="389"/>
    </row>
    <row r="44" spans="1:43" s="128" customFormat="1" ht="40.15" customHeight="1">
      <c r="A44" s="488">
        <v>31</v>
      </c>
      <c r="B44" s="866" t="str">
        <f>IF(基本情報入力シート!C75="","",基本情報入力シート!C75)</f>
        <v/>
      </c>
      <c r="C44" s="866"/>
      <c r="D44" s="866"/>
      <c r="E44" s="866"/>
      <c r="F44" s="866"/>
      <c r="G44" s="866"/>
      <c r="H44" s="866"/>
      <c r="I44" s="866"/>
      <c r="J44" s="413" t="str">
        <f>IF(基本情報入力シート!M75="","",基本情報入力シート!M75)</f>
        <v/>
      </c>
      <c r="K44" s="413" t="str">
        <f>IF(基本情報入力シート!R75="","",基本情報入力シート!R75)</f>
        <v/>
      </c>
      <c r="L44" s="413" t="str">
        <f>IF(基本情報入力シート!W75="","",基本情報入力シート!W75)</f>
        <v/>
      </c>
      <c r="M44" s="413" t="str">
        <f>IF(基本情報入力シート!X75="","",基本情報入力シート!X75)</f>
        <v/>
      </c>
      <c r="N44" s="491" t="str">
        <f>IF(基本情報入力シート!Y75="","",基本情報入力シート!Y75)</f>
        <v/>
      </c>
      <c r="O44" s="490"/>
      <c r="P44" s="432"/>
      <c r="Q44" s="38" t="str">
        <f>IFERROR(ROUNDDOWN(P44*VLOOKUP(N44,【参考】数式用!$V$2:$AA$58,MATCH(O44,【参考】数式用!$X$4:$AA$4)+2,FALSE)*0.5, 0), "")</f>
        <v/>
      </c>
      <c r="R44" s="433"/>
      <c r="S44" s="867"/>
      <c r="T44" s="867"/>
      <c r="U44" s="499"/>
      <c r="V44" s="439"/>
      <c r="W44" s="487"/>
      <c r="X44" s="414" t="str">
        <f>IFERROR(IF(V44="ー", "", ROUNDDOWN(W44*VLOOKUP(N44,【参考】数式用!$V$2:$AG$51,MATCH(V44,【参考】数式用!$AB$4:$AG$4)+6,FALSE)*0.5, 0)), "")</f>
        <v/>
      </c>
      <c r="Y44" s="440"/>
      <c r="Z44" s="487"/>
      <c r="AA44" s="501"/>
      <c r="AB44" s="481" t="e">
        <f>VLOOKUP(N44,【参考】数式用!$A$3:$N$58,14,FALSE)</f>
        <v>#N/A</v>
      </c>
      <c r="AC44" s="481" t="str">
        <f>IFERROR(VLOOKUP(N44,【参考】数式用!$A$3:$N$58,14,FALSE),"")&amp;"_4_5"</f>
        <v>_4_5</v>
      </c>
      <c r="AD44" s="481" t="str">
        <f>IFERROR(VLOOKUP(N44,【参考】数式用!$A$3:$N$58,14,FALSE),"")&amp;"_6"</f>
        <v>_6</v>
      </c>
      <c r="AE44" s="482" t="str">
        <f>IFERROR(VLOOKUP(N44,【参考】数式用!$AI$5:$AJ$51, 2, FALSE), "")</f>
        <v/>
      </c>
      <c r="AF44" s="483" t="str">
        <f t="shared" si="0"/>
        <v/>
      </c>
      <c r="AG44" s="484" t="str">
        <f t="shared" si="1"/>
        <v/>
      </c>
      <c r="AH44" s="485" t="str">
        <f>IFERROR(VLOOKUP(N44,【参考】数式用!$AM$3:$AN$56, 2, FALSE), "")</f>
        <v/>
      </c>
      <c r="AI44" s="411"/>
      <c r="AJ44" s="389"/>
      <c r="AK44" s="389"/>
      <c r="AL44" s="389"/>
      <c r="AM44" s="389"/>
      <c r="AN44" s="389"/>
      <c r="AO44" s="389"/>
      <c r="AP44" s="389"/>
      <c r="AQ44" s="389"/>
    </row>
    <row r="45" spans="1:43" s="128" customFormat="1" ht="40.15" customHeight="1">
      <c r="A45" s="488">
        <v>32</v>
      </c>
      <c r="B45" s="866" t="str">
        <f>IF(基本情報入力シート!C76="","",基本情報入力シート!C76)</f>
        <v/>
      </c>
      <c r="C45" s="866"/>
      <c r="D45" s="866"/>
      <c r="E45" s="866"/>
      <c r="F45" s="866"/>
      <c r="G45" s="866"/>
      <c r="H45" s="866"/>
      <c r="I45" s="866"/>
      <c r="J45" s="413" t="str">
        <f>IF(基本情報入力シート!M76="","",基本情報入力シート!M76)</f>
        <v/>
      </c>
      <c r="K45" s="413" t="str">
        <f>IF(基本情報入力シート!R76="","",基本情報入力シート!R76)</f>
        <v/>
      </c>
      <c r="L45" s="413" t="str">
        <f>IF(基本情報入力シート!W76="","",基本情報入力シート!W76)</f>
        <v/>
      </c>
      <c r="M45" s="413" t="str">
        <f>IF(基本情報入力シート!X76="","",基本情報入力シート!X76)</f>
        <v/>
      </c>
      <c r="N45" s="491" t="str">
        <f>IF(基本情報入力シート!Y76="","",基本情報入力シート!Y76)</f>
        <v/>
      </c>
      <c r="O45" s="490"/>
      <c r="P45" s="432"/>
      <c r="Q45" s="38" t="str">
        <f>IFERROR(ROUNDDOWN(P45*VLOOKUP(N45,【参考】数式用!$V$2:$AA$58,MATCH(O45,【参考】数式用!$X$4:$AA$4)+2,FALSE)*0.5, 0), "")</f>
        <v/>
      </c>
      <c r="R45" s="433"/>
      <c r="S45" s="867"/>
      <c r="T45" s="867"/>
      <c r="U45" s="499"/>
      <c r="V45" s="439"/>
      <c r="W45" s="487"/>
      <c r="X45" s="414" t="str">
        <f>IFERROR(IF(V45="ー", "", ROUNDDOWN(W45*VLOOKUP(N45,【参考】数式用!$V$2:$AG$51,MATCH(V45,【参考】数式用!$AB$4:$AG$4)+6,FALSE)*0.5, 0)), "")</f>
        <v/>
      </c>
      <c r="Y45" s="440"/>
      <c r="Z45" s="487"/>
      <c r="AA45" s="501"/>
      <c r="AB45" s="481" t="e">
        <f>VLOOKUP(N45,【参考】数式用!$A$3:$N$58,14,FALSE)</f>
        <v>#N/A</v>
      </c>
      <c r="AC45" s="481" t="str">
        <f>IFERROR(VLOOKUP(N45,【参考】数式用!$A$3:$N$58,14,FALSE),"")&amp;"_4_5"</f>
        <v>_4_5</v>
      </c>
      <c r="AD45" s="481" t="str">
        <f>IFERROR(VLOOKUP(N45,【参考】数式用!$A$3:$N$58,14,FALSE),"")&amp;"_6"</f>
        <v>_6</v>
      </c>
      <c r="AE45" s="482" t="str">
        <f>IFERROR(VLOOKUP(N45,【参考】数式用!$AI$5:$AJ$51, 2, FALSE), "")</f>
        <v/>
      </c>
      <c r="AF45" s="483" t="str">
        <f t="shared" si="0"/>
        <v/>
      </c>
      <c r="AG45" s="484" t="str">
        <f t="shared" si="1"/>
        <v/>
      </c>
      <c r="AH45" s="485" t="str">
        <f>IFERROR(VLOOKUP(N45,【参考】数式用!$AM$3:$AN$56, 2, FALSE), "")</f>
        <v/>
      </c>
      <c r="AI45" s="411"/>
      <c r="AJ45" s="389"/>
      <c r="AK45" s="389"/>
      <c r="AL45" s="389"/>
      <c r="AM45" s="389"/>
      <c r="AN45" s="389"/>
      <c r="AO45" s="389"/>
      <c r="AP45" s="389"/>
      <c r="AQ45" s="389"/>
    </row>
    <row r="46" spans="1:43" s="128" customFormat="1" ht="40.15" customHeight="1">
      <c r="A46" s="488">
        <v>33</v>
      </c>
      <c r="B46" s="866" t="str">
        <f>IF(基本情報入力シート!C77="","",基本情報入力シート!C77)</f>
        <v/>
      </c>
      <c r="C46" s="866"/>
      <c r="D46" s="866"/>
      <c r="E46" s="866"/>
      <c r="F46" s="866"/>
      <c r="G46" s="866"/>
      <c r="H46" s="866"/>
      <c r="I46" s="866"/>
      <c r="J46" s="413" t="str">
        <f>IF(基本情報入力シート!M77="","",基本情報入力シート!M77)</f>
        <v/>
      </c>
      <c r="K46" s="413" t="str">
        <f>IF(基本情報入力シート!R77="","",基本情報入力シート!R77)</f>
        <v/>
      </c>
      <c r="L46" s="413" t="str">
        <f>IF(基本情報入力シート!W77="","",基本情報入力シート!W77)</f>
        <v/>
      </c>
      <c r="M46" s="413" t="str">
        <f>IF(基本情報入力シート!X77="","",基本情報入力シート!X77)</f>
        <v/>
      </c>
      <c r="N46" s="491" t="str">
        <f>IF(基本情報入力シート!Y77="","",基本情報入力シート!Y77)</f>
        <v/>
      </c>
      <c r="O46" s="490"/>
      <c r="P46" s="432"/>
      <c r="Q46" s="38" t="str">
        <f>IFERROR(ROUNDDOWN(P46*VLOOKUP(N46,【参考】数式用!$V$2:$AA$58,MATCH(O46,【参考】数式用!$X$4:$AA$4)+2,FALSE)*0.5, 0), "")</f>
        <v/>
      </c>
      <c r="R46" s="433"/>
      <c r="S46" s="867"/>
      <c r="T46" s="867"/>
      <c r="U46" s="499"/>
      <c r="V46" s="439"/>
      <c r="W46" s="487"/>
      <c r="X46" s="414" t="str">
        <f>IFERROR(IF(V46="ー", "", ROUNDDOWN(W46*VLOOKUP(N46,【参考】数式用!$V$2:$AG$51,MATCH(V46,【参考】数式用!$AB$4:$AG$4)+6,FALSE)*0.5, 0)), "")</f>
        <v/>
      </c>
      <c r="Y46" s="440"/>
      <c r="Z46" s="487"/>
      <c r="AA46" s="501"/>
      <c r="AB46" s="481" t="e">
        <f>VLOOKUP(N46,【参考】数式用!$A$3:$N$58,14,FALSE)</f>
        <v>#N/A</v>
      </c>
      <c r="AC46" s="481" t="str">
        <f>IFERROR(VLOOKUP(N46,【参考】数式用!$A$3:$N$58,14,FALSE),"")&amp;"_4_5"</f>
        <v>_4_5</v>
      </c>
      <c r="AD46" s="481" t="str">
        <f>IFERROR(VLOOKUP(N46,【参考】数式用!$A$3:$N$58,14,FALSE),"")&amp;"_6"</f>
        <v>_6</v>
      </c>
      <c r="AE46" s="482" t="str">
        <f>IFERROR(VLOOKUP(N46,【参考】数式用!$AI$5:$AJ$51, 2, FALSE), "")</f>
        <v/>
      </c>
      <c r="AF46" s="483" t="str">
        <f t="shared" si="0"/>
        <v/>
      </c>
      <c r="AG46" s="484" t="str">
        <f t="shared" si="1"/>
        <v/>
      </c>
      <c r="AH46" s="485" t="str">
        <f>IFERROR(VLOOKUP(N46,【参考】数式用!$AM$3:$AN$56, 2, FALSE), "")</f>
        <v/>
      </c>
      <c r="AI46" s="411"/>
      <c r="AJ46" s="389"/>
      <c r="AK46" s="389"/>
      <c r="AL46" s="389"/>
      <c r="AM46" s="389"/>
      <c r="AN46" s="389"/>
      <c r="AO46" s="389"/>
      <c r="AP46" s="389"/>
      <c r="AQ46" s="389"/>
    </row>
    <row r="47" spans="1:43" s="128" customFormat="1" ht="40.15" customHeight="1">
      <c r="A47" s="488">
        <v>34</v>
      </c>
      <c r="B47" s="866" t="str">
        <f>IF(基本情報入力シート!C78="","",基本情報入力シート!C78)</f>
        <v/>
      </c>
      <c r="C47" s="866"/>
      <c r="D47" s="866"/>
      <c r="E47" s="866"/>
      <c r="F47" s="866"/>
      <c r="G47" s="866"/>
      <c r="H47" s="866"/>
      <c r="I47" s="866"/>
      <c r="J47" s="413" t="str">
        <f>IF(基本情報入力シート!M78="","",基本情報入力シート!M78)</f>
        <v/>
      </c>
      <c r="K47" s="413" t="str">
        <f>IF(基本情報入力シート!R78="","",基本情報入力シート!R78)</f>
        <v/>
      </c>
      <c r="L47" s="413" t="str">
        <f>IF(基本情報入力シート!W78="","",基本情報入力シート!W78)</f>
        <v/>
      </c>
      <c r="M47" s="413" t="str">
        <f>IF(基本情報入力シート!X78="","",基本情報入力シート!X78)</f>
        <v/>
      </c>
      <c r="N47" s="491" t="str">
        <f>IF(基本情報入力シート!Y78="","",基本情報入力シート!Y78)</f>
        <v/>
      </c>
      <c r="O47" s="490"/>
      <c r="P47" s="432"/>
      <c r="Q47" s="38" t="str">
        <f>IFERROR(ROUNDDOWN(P47*VLOOKUP(N47,【参考】数式用!$V$2:$AA$58,MATCH(O47,【参考】数式用!$X$4:$AA$4)+2,FALSE)*0.5, 0), "")</f>
        <v/>
      </c>
      <c r="R47" s="433"/>
      <c r="S47" s="867"/>
      <c r="T47" s="867"/>
      <c r="U47" s="499"/>
      <c r="V47" s="439"/>
      <c r="W47" s="487"/>
      <c r="X47" s="414" t="str">
        <f>IFERROR(IF(V47="ー", "", ROUNDDOWN(W47*VLOOKUP(N47,【参考】数式用!$V$2:$AG$51,MATCH(V47,【参考】数式用!$AB$4:$AG$4)+6,FALSE)*0.5, 0)), "")</f>
        <v/>
      </c>
      <c r="Y47" s="440"/>
      <c r="Z47" s="487"/>
      <c r="AA47" s="501"/>
      <c r="AB47" s="481" t="e">
        <f>VLOOKUP(N47,【参考】数式用!$A$3:$N$58,14,FALSE)</f>
        <v>#N/A</v>
      </c>
      <c r="AC47" s="481" t="str">
        <f>IFERROR(VLOOKUP(N47,【参考】数式用!$A$3:$N$58,14,FALSE),"")&amp;"_4_5"</f>
        <v>_4_5</v>
      </c>
      <c r="AD47" s="481" t="str">
        <f>IFERROR(VLOOKUP(N47,【参考】数式用!$A$3:$N$58,14,FALSE),"")&amp;"_6"</f>
        <v>_6</v>
      </c>
      <c r="AE47" s="482" t="str">
        <f>IFERROR(VLOOKUP(N47,【参考】数式用!$AI$5:$AJ$51, 2, FALSE), "")</f>
        <v/>
      </c>
      <c r="AF47" s="483" t="str">
        <f t="shared" si="0"/>
        <v/>
      </c>
      <c r="AG47" s="484" t="str">
        <f t="shared" si="1"/>
        <v/>
      </c>
      <c r="AH47" s="485" t="str">
        <f>IFERROR(VLOOKUP(N47,【参考】数式用!$AM$3:$AN$56, 2, FALSE), "")</f>
        <v/>
      </c>
      <c r="AI47" s="411"/>
      <c r="AJ47" s="389"/>
      <c r="AK47" s="389"/>
      <c r="AL47" s="389"/>
      <c r="AM47" s="389"/>
      <c r="AN47" s="389"/>
      <c r="AO47" s="389"/>
      <c r="AP47" s="389"/>
      <c r="AQ47" s="389"/>
    </row>
    <row r="48" spans="1:43" s="128" customFormat="1" ht="40.15" customHeight="1">
      <c r="A48" s="488">
        <v>35</v>
      </c>
      <c r="B48" s="866" t="str">
        <f>IF(基本情報入力シート!C79="","",基本情報入力シート!C79)</f>
        <v/>
      </c>
      <c r="C48" s="866"/>
      <c r="D48" s="866"/>
      <c r="E48" s="866"/>
      <c r="F48" s="866"/>
      <c r="G48" s="866"/>
      <c r="H48" s="866"/>
      <c r="I48" s="866"/>
      <c r="J48" s="413" t="str">
        <f>IF(基本情報入力シート!M79="","",基本情報入力シート!M79)</f>
        <v/>
      </c>
      <c r="K48" s="413" t="str">
        <f>IF(基本情報入力シート!R79="","",基本情報入力シート!R79)</f>
        <v/>
      </c>
      <c r="L48" s="413" t="str">
        <f>IF(基本情報入力シート!W79="","",基本情報入力シート!W79)</f>
        <v/>
      </c>
      <c r="M48" s="413" t="str">
        <f>IF(基本情報入力シート!X79="","",基本情報入力シート!X79)</f>
        <v/>
      </c>
      <c r="N48" s="491" t="str">
        <f>IF(基本情報入力シート!Y79="","",基本情報入力シート!Y79)</f>
        <v/>
      </c>
      <c r="O48" s="490"/>
      <c r="P48" s="432"/>
      <c r="Q48" s="38" t="str">
        <f>IFERROR(ROUNDDOWN(P48*VLOOKUP(N48,【参考】数式用!$V$2:$AA$58,MATCH(O48,【参考】数式用!$X$4:$AA$4)+2,FALSE)*0.5, 0), "")</f>
        <v/>
      </c>
      <c r="R48" s="433"/>
      <c r="S48" s="867"/>
      <c r="T48" s="867"/>
      <c r="U48" s="499"/>
      <c r="V48" s="439"/>
      <c r="W48" s="487"/>
      <c r="X48" s="414" t="str">
        <f>IFERROR(IF(V48="ー", "", ROUNDDOWN(W48*VLOOKUP(N48,【参考】数式用!$V$2:$AG$51,MATCH(V48,【参考】数式用!$AB$4:$AG$4)+6,FALSE)*0.5, 0)), "")</f>
        <v/>
      </c>
      <c r="Y48" s="440"/>
      <c r="Z48" s="487"/>
      <c r="AA48" s="501"/>
      <c r="AB48" s="481" t="e">
        <f>VLOOKUP(N48,【参考】数式用!$A$3:$N$58,14,FALSE)</f>
        <v>#N/A</v>
      </c>
      <c r="AC48" s="481" t="str">
        <f>IFERROR(VLOOKUP(N48,【参考】数式用!$A$3:$N$58,14,FALSE),"")&amp;"_4_5"</f>
        <v>_4_5</v>
      </c>
      <c r="AD48" s="481" t="str">
        <f>IFERROR(VLOOKUP(N48,【参考】数式用!$A$3:$N$58,14,FALSE),"")&amp;"_6"</f>
        <v>_6</v>
      </c>
      <c r="AE48" s="482" t="str">
        <f>IFERROR(VLOOKUP(N48,【参考】数式用!$AI$5:$AJ$51, 2, FALSE), "")</f>
        <v/>
      </c>
      <c r="AF48" s="483" t="str">
        <f t="shared" si="0"/>
        <v/>
      </c>
      <c r="AG48" s="484" t="str">
        <f t="shared" si="1"/>
        <v/>
      </c>
      <c r="AH48" s="485" t="str">
        <f>IFERROR(VLOOKUP(N48,【参考】数式用!$AM$3:$AN$56, 2, FALSE), "")</f>
        <v/>
      </c>
      <c r="AI48" s="411"/>
      <c r="AJ48" s="389"/>
      <c r="AK48" s="389"/>
      <c r="AL48" s="389"/>
      <c r="AM48" s="389"/>
      <c r="AN48" s="389"/>
      <c r="AO48" s="389"/>
      <c r="AP48" s="389"/>
      <c r="AQ48" s="389"/>
    </row>
    <row r="49" spans="1:43" s="128" customFormat="1" ht="40.15" customHeight="1">
      <c r="A49" s="488">
        <v>36</v>
      </c>
      <c r="B49" s="866" t="str">
        <f>IF(基本情報入力シート!C80="","",基本情報入力シート!C80)</f>
        <v/>
      </c>
      <c r="C49" s="866"/>
      <c r="D49" s="866"/>
      <c r="E49" s="866"/>
      <c r="F49" s="866"/>
      <c r="G49" s="866"/>
      <c r="H49" s="866"/>
      <c r="I49" s="866"/>
      <c r="J49" s="413" t="str">
        <f>IF(基本情報入力シート!M80="","",基本情報入力シート!M80)</f>
        <v/>
      </c>
      <c r="K49" s="413" t="str">
        <f>IF(基本情報入力シート!R80="","",基本情報入力シート!R80)</f>
        <v/>
      </c>
      <c r="L49" s="413" t="str">
        <f>IF(基本情報入力シート!W80="","",基本情報入力シート!W80)</f>
        <v/>
      </c>
      <c r="M49" s="413" t="str">
        <f>IF(基本情報入力シート!X80="","",基本情報入力シート!X80)</f>
        <v/>
      </c>
      <c r="N49" s="491" t="str">
        <f>IF(基本情報入力シート!Y80="","",基本情報入力シート!Y80)</f>
        <v/>
      </c>
      <c r="O49" s="490"/>
      <c r="P49" s="432"/>
      <c r="Q49" s="38" t="str">
        <f>IFERROR(ROUNDDOWN(P49*VLOOKUP(N49,【参考】数式用!$V$2:$AA$58,MATCH(O49,【参考】数式用!$X$4:$AA$4)+2,FALSE)*0.5, 0), "")</f>
        <v/>
      </c>
      <c r="R49" s="433"/>
      <c r="S49" s="867"/>
      <c r="T49" s="867"/>
      <c r="U49" s="499"/>
      <c r="V49" s="439"/>
      <c r="W49" s="487"/>
      <c r="X49" s="414" t="str">
        <f>IFERROR(IF(V49="ー", "", ROUNDDOWN(W49*VLOOKUP(N49,【参考】数式用!$V$2:$AG$51,MATCH(V49,【参考】数式用!$AB$4:$AG$4)+6,FALSE)*0.5, 0)), "")</f>
        <v/>
      </c>
      <c r="Y49" s="440"/>
      <c r="Z49" s="487"/>
      <c r="AA49" s="501"/>
      <c r="AB49" s="481" t="e">
        <f>VLOOKUP(N49,【参考】数式用!$A$3:$N$58,14,FALSE)</f>
        <v>#N/A</v>
      </c>
      <c r="AC49" s="481" t="str">
        <f>IFERROR(VLOOKUP(N49,【参考】数式用!$A$3:$N$58,14,FALSE),"")&amp;"_4_5"</f>
        <v>_4_5</v>
      </c>
      <c r="AD49" s="481" t="str">
        <f>IFERROR(VLOOKUP(N49,【参考】数式用!$A$3:$N$58,14,FALSE),"")&amp;"_6"</f>
        <v>_6</v>
      </c>
      <c r="AE49" s="482" t="str">
        <f>IFERROR(VLOOKUP(N49,【参考】数式用!$AI$5:$AJ$51, 2, FALSE), "")</f>
        <v/>
      </c>
      <c r="AF49" s="483" t="str">
        <f t="shared" si="0"/>
        <v/>
      </c>
      <c r="AG49" s="484" t="str">
        <f t="shared" si="1"/>
        <v/>
      </c>
      <c r="AH49" s="485" t="str">
        <f>IFERROR(VLOOKUP(N49,【参考】数式用!$AM$3:$AN$56, 2, FALSE), "")</f>
        <v/>
      </c>
      <c r="AI49" s="411"/>
      <c r="AJ49" s="389"/>
      <c r="AK49" s="389"/>
      <c r="AL49" s="389"/>
      <c r="AM49" s="389"/>
      <c r="AN49" s="389"/>
      <c r="AO49" s="389"/>
      <c r="AP49" s="389"/>
      <c r="AQ49" s="389"/>
    </row>
    <row r="50" spans="1:43" s="128" customFormat="1" ht="40.15" customHeight="1">
      <c r="A50" s="488">
        <v>37</v>
      </c>
      <c r="B50" s="866" t="str">
        <f>IF(基本情報入力シート!C81="","",基本情報入力シート!C81)</f>
        <v/>
      </c>
      <c r="C50" s="866"/>
      <c r="D50" s="866"/>
      <c r="E50" s="866"/>
      <c r="F50" s="866"/>
      <c r="G50" s="866"/>
      <c r="H50" s="866"/>
      <c r="I50" s="866"/>
      <c r="J50" s="413" t="str">
        <f>IF(基本情報入力シート!M81="","",基本情報入力シート!M81)</f>
        <v/>
      </c>
      <c r="K50" s="413" t="str">
        <f>IF(基本情報入力シート!R81="","",基本情報入力シート!R81)</f>
        <v/>
      </c>
      <c r="L50" s="413" t="str">
        <f>IF(基本情報入力シート!W81="","",基本情報入力シート!W81)</f>
        <v/>
      </c>
      <c r="M50" s="413" t="str">
        <f>IF(基本情報入力シート!X81="","",基本情報入力シート!X81)</f>
        <v/>
      </c>
      <c r="N50" s="491" t="str">
        <f>IF(基本情報入力シート!Y81="","",基本情報入力シート!Y81)</f>
        <v/>
      </c>
      <c r="O50" s="490"/>
      <c r="P50" s="432"/>
      <c r="Q50" s="38" t="str">
        <f>IFERROR(ROUNDDOWN(P50*VLOOKUP(N50,【参考】数式用!$V$2:$AA$58,MATCH(O50,【参考】数式用!$X$4:$AA$4)+2,FALSE)*0.5, 0), "")</f>
        <v/>
      </c>
      <c r="R50" s="433"/>
      <c r="S50" s="867"/>
      <c r="T50" s="867"/>
      <c r="U50" s="499"/>
      <c r="V50" s="439"/>
      <c r="W50" s="487"/>
      <c r="X50" s="414" t="str">
        <f>IFERROR(IF(V50="ー", "", ROUNDDOWN(W50*VLOOKUP(N50,【参考】数式用!$V$2:$AG$51,MATCH(V50,【参考】数式用!$AB$4:$AG$4)+6,FALSE)*0.5, 0)), "")</f>
        <v/>
      </c>
      <c r="Y50" s="440"/>
      <c r="Z50" s="487"/>
      <c r="AA50" s="501"/>
      <c r="AB50" s="481" t="e">
        <f>VLOOKUP(N50,【参考】数式用!$A$3:$N$58,14,FALSE)</f>
        <v>#N/A</v>
      </c>
      <c r="AC50" s="481" t="str">
        <f>IFERROR(VLOOKUP(N50,【参考】数式用!$A$3:$N$58,14,FALSE),"")&amp;"_4_5"</f>
        <v>_4_5</v>
      </c>
      <c r="AD50" s="481" t="str">
        <f>IFERROR(VLOOKUP(N50,【参考】数式用!$A$3:$N$58,14,FALSE),"")&amp;"_6"</f>
        <v>_6</v>
      </c>
      <c r="AE50" s="482" t="str">
        <f>IFERROR(VLOOKUP(N50,【参考】数式用!$AI$5:$AJ$51, 2, FALSE), "")</f>
        <v/>
      </c>
      <c r="AF50" s="483" t="str">
        <f t="shared" si="0"/>
        <v/>
      </c>
      <c r="AG50" s="484" t="str">
        <f t="shared" si="1"/>
        <v/>
      </c>
      <c r="AH50" s="485" t="str">
        <f>IFERROR(VLOOKUP(N50,【参考】数式用!$AM$3:$AN$56, 2, FALSE), "")</f>
        <v/>
      </c>
      <c r="AI50" s="411"/>
      <c r="AJ50" s="389"/>
      <c r="AK50" s="389"/>
      <c r="AL50" s="389"/>
      <c r="AM50" s="389"/>
      <c r="AN50" s="389"/>
      <c r="AO50" s="389"/>
      <c r="AP50" s="389"/>
      <c r="AQ50" s="389"/>
    </row>
    <row r="51" spans="1:43" s="128" customFormat="1" ht="40.15" customHeight="1">
      <c r="A51" s="488">
        <v>38</v>
      </c>
      <c r="B51" s="866" t="str">
        <f>IF(基本情報入力シート!C82="","",基本情報入力シート!C82)</f>
        <v/>
      </c>
      <c r="C51" s="866"/>
      <c r="D51" s="866"/>
      <c r="E51" s="866"/>
      <c r="F51" s="866"/>
      <c r="G51" s="866"/>
      <c r="H51" s="866"/>
      <c r="I51" s="866"/>
      <c r="J51" s="413" t="str">
        <f>IF(基本情報入力シート!M82="","",基本情報入力シート!M82)</f>
        <v/>
      </c>
      <c r="K51" s="413" t="str">
        <f>IF(基本情報入力シート!R82="","",基本情報入力シート!R82)</f>
        <v/>
      </c>
      <c r="L51" s="413" t="str">
        <f>IF(基本情報入力シート!W82="","",基本情報入力シート!W82)</f>
        <v/>
      </c>
      <c r="M51" s="413" t="str">
        <f>IF(基本情報入力シート!X82="","",基本情報入力シート!X82)</f>
        <v/>
      </c>
      <c r="N51" s="491" t="str">
        <f>IF(基本情報入力シート!Y82="","",基本情報入力シート!Y82)</f>
        <v/>
      </c>
      <c r="O51" s="490"/>
      <c r="P51" s="432"/>
      <c r="Q51" s="38" t="str">
        <f>IFERROR(ROUNDDOWN(P51*VLOOKUP(N51,【参考】数式用!$V$2:$AA$58,MATCH(O51,【参考】数式用!$X$4:$AA$4)+2,FALSE)*0.5, 0), "")</f>
        <v/>
      </c>
      <c r="R51" s="433"/>
      <c r="S51" s="867"/>
      <c r="T51" s="867"/>
      <c r="U51" s="499"/>
      <c r="V51" s="439"/>
      <c r="W51" s="487"/>
      <c r="X51" s="414" t="str">
        <f>IFERROR(IF(V51="ー", "", ROUNDDOWN(W51*VLOOKUP(N51,【参考】数式用!$V$2:$AG$51,MATCH(V51,【参考】数式用!$AB$4:$AG$4)+6,FALSE)*0.5, 0)), "")</f>
        <v/>
      </c>
      <c r="Y51" s="440"/>
      <c r="Z51" s="487"/>
      <c r="AA51" s="501"/>
      <c r="AB51" s="481" t="e">
        <f>VLOOKUP(N51,【参考】数式用!$A$3:$N$58,14,FALSE)</f>
        <v>#N/A</v>
      </c>
      <c r="AC51" s="481" t="str">
        <f>IFERROR(VLOOKUP(N51,【参考】数式用!$A$3:$N$58,14,FALSE),"")&amp;"_4_5"</f>
        <v>_4_5</v>
      </c>
      <c r="AD51" s="481" t="str">
        <f>IFERROR(VLOOKUP(N51,【参考】数式用!$A$3:$N$58,14,FALSE),"")&amp;"_6"</f>
        <v>_6</v>
      </c>
      <c r="AE51" s="482" t="str">
        <f>IFERROR(VLOOKUP(N51,【参考】数式用!$AI$5:$AJ$51, 2, FALSE), "")</f>
        <v/>
      </c>
      <c r="AF51" s="483" t="str">
        <f t="shared" si="0"/>
        <v/>
      </c>
      <c r="AG51" s="484" t="str">
        <f t="shared" si="1"/>
        <v/>
      </c>
      <c r="AH51" s="485" t="str">
        <f>IFERROR(VLOOKUP(N51,【参考】数式用!$AM$3:$AN$56, 2, FALSE), "")</f>
        <v/>
      </c>
      <c r="AI51" s="411"/>
      <c r="AJ51" s="389"/>
      <c r="AK51" s="389"/>
      <c r="AL51" s="389"/>
      <c r="AM51" s="389"/>
      <c r="AN51" s="389"/>
      <c r="AO51" s="389"/>
      <c r="AP51" s="389"/>
      <c r="AQ51" s="389"/>
    </row>
    <row r="52" spans="1:43" s="128" customFormat="1" ht="40.15" customHeight="1">
      <c r="A52" s="488">
        <v>39</v>
      </c>
      <c r="B52" s="866" t="str">
        <f>IF(基本情報入力シート!C83="","",基本情報入力シート!C83)</f>
        <v/>
      </c>
      <c r="C52" s="866"/>
      <c r="D52" s="866"/>
      <c r="E52" s="866"/>
      <c r="F52" s="866"/>
      <c r="G52" s="866"/>
      <c r="H52" s="866"/>
      <c r="I52" s="866"/>
      <c r="J52" s="413" t="str">
        <f>IF(基本情報入力シート!M83="","",基本情報入力シート!M83)</f>
        <v/>
      </c>
      <c r="K52" s="413" t="str">
        <f>IF(基本情報入力シート!R83="","",基本情報入力シート!R83)</f>
        <v/>
      </c>
      <c r="L52" s="413" t="str">
        <f>IF(基本情報入力シート!W83="","",基本情報入力シート!W83)</f>
        <v/>
      </c>
      <c r="M52" s="413" t="str">
        <f>IF(基本情報入力シート!X83="","",基本情報入力シート!X83)</f>
        <v/>
      </c>
      <c r="N52" s="491" t="str">
        <f>IF(基本情報入力シート!Y83="","",基本情報入力シート!Y83)</f>
        <v/>
      </c>
      <c r="O52" s="490"/>
      <c r="P52" s="432"/>
      <c r="Q52" s="38" t="str">
        <f>IFERROR(ROUNDDOWN(P52*VLOOKUP(N52,【参考】数式用!$V$2:$AA$58,MATCH(O52,【参考】数式用!$X$4:$AA$4)+2,FALSE)*0.5, 0), "")</f>
        <v/>
      </c>
      <c r="R52" s="433"/>
      <c r="S52" s="867"/>
      <c r="T52" s="867"/>
      <c r="U52" s="499"/>
      <c r="V52" s="439"/>
      <c r="W52" s="487"/>
      <c r="X52" s="414" t="str">
        <f>IFERROR(IF(V52="ー", "", ROUNDDOWN(W52*VLOOKUP(N52,【参考】数式用!$V$2:$AG$51,MATCH(V52,【参考】数式用!$AB$4:$AG$4)+6,FALSE)*0.5, 0)), "")</f>
        <v/>
      </c>
      <c r="Y52" s="440"/>
      <c r="Z52" s="487"/>
      <c r="AA52" s="501"/>
      <c r="AB52" s="481" t="e">
        <f>VLOOKUP(N52,【参考】数式用!$A$3:$N$58,14,FALSE)</f>
        <v>#N/A</v>
      </c>
      <c r="AC52" s="481" t="str">
        <f>IFERROR(VLOOKUP(N52,【参考】数式用!$A$3:$N$58,14,FALSE),"")&amp;"_4_5"</f>
        <v>_4_5</v>
      </c>
      <c r="AD52" s="481" t="str">
        <f>IFERROR(VLOOKUP(N52,【参考】数式用!$A$3:$N$58,14,FALSE),"")&amp;"_6"</f>
        <v>_6</v>
      </c>
      <c r="AE52" s="482" t="str">
        <f>IFERROR(VLOOKUP(N52,【参考】数式用!$AI$5:$AJ$51, 2, FALSE), "")</f>
        <v/>
      </c>
      <c r="AF52" s="483" t="str">
        <f t="shared" si="0"/>
        <v/>
      </c>
      <c r="AG52" s="484" t="str">
        <f t="shared" si="1"/>
        <v/>
      </c>
      <c r="AH52" s="485" t="str">
        <f>IFERROR(VLOOKUP(N52,【参考】数式用!$AM$3:$AN$56, 2, FALSE), "")</f>
        <v/>
      </c>
      <c r="AI52" s="411"/>
      <c r="AJ52" s="389"/>
      <c r="AK52" s="389"/>
      <c r="AL52" s="389"/>
      <c r="AM52" s="389"/>
      <c r="AN52" s="389"/>
      <c r="AO52" s="389"/>
      <c r="AP52" s="389"/>
      <c r="AQ52" s="389"/>
    </row>
    <row r="53" spans="1:43" s="128" customFormat="1" ht="40.15" customHeight="1">
      <c r="A53" s="488">
        <v>40</v>
      </c>
      <c r="B53" s="866" t="str">
        <f>IF(基本情報入力シート!C84="","",基本情報入力シート!C84)</f>
        <v/>
      </c>
      <c r="C53" s="866"/>
      <c r="D53" s="866"/>
      <c r="E53" s="866"/>
      <c r="F53" s="866"/>
      <c r="G53" s="866"/>
      <c r="H53" s="866"/>
      <c r="I53" s="866"/>
      <c r="J53" s="413" t="str">
        <f>IF(基本情報入力シート!M84="","",基本情報入力シート!M84)</f>
        <v/>
      </c>
      <c r="K53" s="413" t="str">
        <f>IF(基本情報入力シート!R84="","",基本情報入力シート!R84)</f>
        <v/>
      </c>
      <c r="L53" s="413" t="str">
        <f>IF(基本情報入力シート!W84="","",基本情報入力シート!W84)</f>
        <v/>
      </c>
      <c r="M53" s="413" t="str">
        <f>IF(基本情報入力シート!X84="","",基本情報入力シート!X84)</f>
        <v/>
      </c>
      <c r="N53" s="491" t="str">
        <f>IF(基本情報入力シート!Y84="","",基本情報入力シート!Y84)</f>
        <v/>
      </c>
      <c r="O53" s="490"/>
      <c r="P53" s="432"/>
      <c r="Q53" s="38" t="str">
        <f>IFERROR(ROUNDDOWN(P53*VLOOKUP(N53,【参考】数式用!$V$2:$AA$58,MATCH(O53,【参考】数式用!$X$4:$AA$4)+2,FALSE)*0.5, 0), "")</f>
        <v/>
      </c>
      <c r="R53" s="433"/>
      <c r="S53" s="867"/>
      <c r="T53" s="867"/>
      <c r="U53" s="499"/>
      <c r="V53" s="439"/>
      <c r="W53" s="487"/>
      <c r="X53" s="414" t="str">
        <f>IFERROR(IF(V53="ー", "", ROUNDDOWN(W53*VLOOKUP(N53,【参考】数式用!$V$2:$AG$51,MATCH(V53,【参考】数式用!$AB$4:$AG$4)+6,FALSE)*0.5, 0)), "")</f>
        <v/>
      </c>
      <c r="Y53" s="440"/>
      <c r="Z53" s="487"/>
      <c r="AA53" s="501"/>
      <c r="AB53" s="481" t="e">
        <f>VLOOKUP(N53,【参考】数式用!$A$3:$N$58,14,FALSE)</f>
        <v>#N/A</v>
      </c>
      <c r="AC53" s="481" t="str">
        <f>IFERROR(VLOOKUP(N53,【参考】数式用!$A$3:$N$58,14,FALSE),"")&amp;"_4_5"</f>
        <v>_4_5</v>
      </c>
      <c r="AD53" s="481" t="str">
        <f>IFERROR(VLOOKUP(N53,【参考】数式用!$A$3:$N$58,14,FALSE),"")&amp;"_6"</f>
        <v>_6</v>
      </c>
      <c r="AE53" s="482" t="str">
        <f>IFERROR(VLOOKUP(N53,【参考】数式用!$AI$5:$AJ$51, 2, FALSE), "")</f>
        <v/>
      </c>
      <c r="AF53" s="483" t="str">
        <f t="shared" si="0"/>
        <v/>
      </c>
      <c r="AG53" s="484" t="str">
        <f t="shared" si="1"/>
        <v/>
      </c>
      <c r="AH53" s="485" t="str">
        <f>IFERROR(VLOOKUP(N53,【参考】数式用!$AM$3:$AN$56, 2, FALSE), "")</f>
        <v/>
      </c>
      <c r="AI53" s="411"/>
      <c r="AJ53" s="389"/>
      <c r="AK53" s="389"/>
      <c r="AL53" s="389"/>
      <c r="AM53" s="389"/>
      <c r="AN53" s="389"/>
      <c r="AO53" s="389"/>
      <c r="AP53" s="389"/>
      <c r="AQ53" s="389"/>
    </row>
    <row r="54" spans="1:43" s="128" customFormat="1" ht="40.15" customHeight="1">
      <c r="A54" s="488">
        <v>41</v>
      </c>
      <c r="B54" s="866" t="str">
        <f>IF(基本情報入力シート!C85="","",基本情報入力シート!C85)</f>
        <v/>
      </c>
      <c r="C54" s="866"/>
      <c r="D54" s="866"/>
      <c r="E54" s="866"/>
      <c r="F54" s="866"/>
      <c r="G54" s="866"/>
      <c r="H54" s="866"/>
      <c r="I54" s="866"/>
      <c r="J54" s="413" t="str">
        <f>IF(基本情報入力シート!M85="","",基本情報入力シート!M85)</f>
        <v/>
      </c>
      <c r="K54" s="413" t="str">
        <f>IF(基本情報入力シート!R85="","",基本情報入力シート!R85)</f>
        <v/>
      </c>
      <c r="L54" s="413" t="str">
        <f>IF(基本情報入力シート!W85="","",基本情報入力シート!W85)</f>
        <v/>
      </c>
      <c r="M54" s="413" t="str">
        <f>IF(基本情報入力シート!X85="","",基本情報入力シート!X85)</f>
        <v/>
      </c>
      <c r="N54" s="491" t="str">
        <f>IF(基本情報入力シート!Y85="","",基本情報入力シート!Y85)</f>
        <v/>
      </c>
      <c r="O54" s="490"/>
      <c r="P54" s="432"/>
      <c r="Q54" s="38" t="str">
        <f>IFERROR(ROUNDDOWN(P54*VLOOKUP(N54,【参考】数式用!$V$2:$AA$58,MATCH(O54,【参考】数式用!$X$4:$AA$4)+2,FALSE)*0.5, 0), "")</f>
        <v/>
      </c>
      <c r="R54" s="433"/>
      <c r="S54" s="867"/>
      <c r="T54" s="867"/>
      <c r="U54" s="499"/>
      <c r="V54" s="439"/>
      <c r="W54" s="487"/>
      <c r="X54" s="414" t="str">
        <f>IFERROR(IF(V54="ー", "", ROUNDDOWN(W54*VLOOKUP(N54,【参考】数式用!$V$2:$AG$51,MATCH(V54,【参考】数式用!$AB$4:$AG$4)+6,FALSE)*0.5, 0)), "")</f>
        <v/>
      </c>
      <c r="Y54" s="440"/>
      <c r="Z54" s="487"/>
      <c r="AA54" s="501"/>
      <c r="AB54" s="481" t="e">
        <f>VLOOKUP(N54,【参考】数式用!$A$3:$N$58,14,FALSE)</f>
        <v>#N/A</v>
      </c>
      <c r="AC54" s="481" t="str">
        <f>IFERROR(VLOOKUP(N54,【参考】数式用!$A$3:$N$58,14,FALSE),"")&amp;"_4_5"</f>
        <v>_4_5</v>
      </c>
      <c r="AD54" s="481" t="str">
        <f>IFERROR(VLOOKUP(N54,【参考】数式用!$A$3:$N$58,14,FALSE),"")&amp;"_6"</f>
        <v>_6</v>
      </c>
      <c r="AE54" s="482" t="str">
        <f>IFERROR(VLOOKUP(N54,【参考】数式用!$AI$5:$AJ$51, 2, FALSE), "")</f>
        <v/>
      </c>
      <c r="AF54" s="483" t="str">
        <f t="shared" si="0"/>
        <v/>
      </c>
      <c r="AG54" s="484" t="str">
        <f t="shared" si="1"/>
        <v/>
      </c>
      <c r="AH54" s="485" t="str">
        <f>IFERROR(VLOOKUP(N54,【参考】数式用!$AM$3:$AN$56, 2, FALSE), "")</f>
        <v/>
      </c>
      <c r="AI54" s="411"/>
      <c r="AJ54" s="389"/>
      <c r="AK54" s="389"/>
      <c r="AL54" s="389"/>
      <c r="AM54" s="389"/>
      <c r="AN54" s="389"/>
      <c r="AO54" s="389"/>
      <c r="AP54" s="389"/>
      <c r="AQ54" s="389"/>
    </row>
    <row r="55" spans="1:43" s="128" customFormat="1" ht="40.15" customHeight="1">
      <c r="A55" s="488">
        <v>42</v>
      </c>
      <c r="B55" s="866" t="str">
        <f>IF(基本情報入力シート!C86="","",基本情報入力シート!C86)</f>
        <v/>
      </c>
      <c r="C55" s="866"/>
      <c r="D55" s="866"/>
      <c r="E55" s="866"/>
      <c r="F55" s="866"/>
      <c r="G55" s="866"/>
      <c r="H55" s="866"/>
      <c r="I55" s="866"/>
      <c r="J55" s="413" t="str">
        <f>IF(基本情報入力シート!M86="","",基本情報入力シート!M86)</f>
        <v/>
      </c>
      <c r="K55" s="413" t="str">
        <f>IF(基本情報入力シート!R86="","",基本情報入力シート!R86)</f>
        <v/>
      </c>
      <c r="L55" s="413" t="str">
        <f>IF(基本情報入力シート!W86="","",基本情報入力シート!W86)</f>
        <v/>
      </c>
      <c r="M55" s="413" t="str">
        <f>IF(基本情報入力シート!X86="","",基本情報入力シート!X86)</f>
        <v/>
      </c>
      <c r="N55" s="491" t="str">
        <f>IF(基本情報入力シート!Y86="","",基本情報入力シート!Y86)</f>
        <v/>
      </c>
      <c r="O55" s="490"/>
      <c r="P55" s="432"/>
      <c r="Q55" s="38" t="str">
        <f>IFERROR(ROUNDDOWN(P55*VLOOKUP(N55,【参考】数式用!$V$2:$AA$58,MATCH(O55,【参考】数式用!$X$4:$AA$4)+2,FALSE)*0.5, 0), "")</f>
        <v/>
      </c>
      <c r="R55" s="433"/>
      <c r="S55" s="867"/>
      <c r="T55" s="867"/>
      <c r="U55" s="499"/>
      <c r="V55" s="439"/>
      <c r="W55" s="487"/>
      <c r="X55" s="414" t="str">
        <f>IFERROR(IF(V55="ー", "", ROUNDDOWN(W55*VLOOKUP(N55,【参考】数式用!$V$2:$AG$51,MATCH(V55,【参考】数式用!$AB$4:$AG$4)+6,FALSE)*0.5, 0)), "")</f>
        <v/>
      </c>
      <c r="Y55" s="440"/>
      <c r="Z55" s="487"/>
      <c r="AA55" s="501"/>
      <c r="AB55" s="481" t="e">
        <f>VLOOKUP(N55,【参考】数式用!$A$3:$N$58,14,FALSE)</f>
        <v>#N/A</v>
      </c>
      <c r="AC55" s="481" t="str">
        <f>IFERROR(VLOOKUP(N55,【参考】数式用!$A$3:$N$58,14,FALSE),"")&amp;"_4_5"</f>
        <v>_4_5</v>
      </c>
      <c r="AD55" s="481" t="str">
        <f>IFERROR(VLOOKUP(N55,【参考】数式用!$A$3:$N$58,14,FALSE),"")&amp;"_6"</f>
        <v>_6</v>
      </c>
      <c r="AE55" s="482" t="str">
        <f>IFERROR(VLOOKUP(N55,【参考】数式用!$AI$5:$AJ$51, 2, FALSE), "")</f>
        <v/>
      </c>
      <c r="AF55" s="483" t="str">
        <f t="shared" si="0"/>
        <v/>
      </c>
      <c r="AG55" s="484" t="str">
        <f t="shared" si="1"/>
        <v/>
      </c>
      <c r="AH55" s="485" t="str">
        <f>IFERROR(VLOOKUP(N55,【参考】数式用!$AM$3:$AN$56, 2, FALSE), "")</f>
        <v/>
      </c>
      <c r="AI55" s="411"/>
      <c r="AJ55" s="389"/>
      <c r="AK55" s="389"/>
      <c r="AL55" s="389"/>
      <c r="AM55" s="389"/>
      <c r="AN55" s="389"/>
      <c r="AO55" s="389"/>
      <c r="AP55" s="389"/>
      <c r="AQ55" s="389"/>
    </row>
    <row r="56" spans="1:43" s="128" customFormat="1" ht="40.15" customHeight="1">
      <c r="A56" s="488">
        <v>43</v>
      </c>
      <c r="B56" s="866" t="str">
        <f>IF(基本情報入力シート!C87="","",基本情報入力シート!C87)</f>
        <v/>
      </c>
      <c r="C56" s="866"/>
      <c r="D56" s="866"/>
      <c r="E56" s="866"/>
      <c r="F56" s="866"/>
      <c r="G56" s="866"/>
      <c r="H56" s="866"/>
      <c r="I56" s="866"/>
      <c r="J56" s="413" t="str">
        <f>IF(基本情報入力シート!M87="","",基本情報入力シート!M87)</f>
        <v/>
      </c>
      <c r="K56" s="413" t="str">
        <f>IF(基本情報入力シート!R87="","",基本情報入力シート!R87)</f>
        <v/>
      </c>
      <c r="L56" s="413" t="str">
        <f>IF(基本情報入力シート!W87="","",基本情報入力シート!W87)</f>
        <v/>
      </c>
      <c r="M56" s="413" t="str">
        <f>IF(基本情報入力シート!X87="","",基本情報入力シート!X87)</f>
        <v/>
      </c>
      <c r="N56" s="491" t="str">
        <f>IF(基本情報入力シート!Y87="","",基本情報入力シート!Y87)</f>
        <v/>
      </c>
      <c r="O56" s="490"/>
      <c r="P56" s="432"/>
      <c r="Q56" s="38" t="str">
        <f>IFERROR(ROUNDDOWN(P56*VLOOKUP(N56,【参考】数式用!$V$2:$AA$58,MATCH(O56,【参考】数式用!$X$4:$AA$4)+2,FALSE)*0.5, 0), "")</f>
        <v/>
      </c>
      <c r="R56" s="433"/>
      <c r="S56" s="867"/>
      <c r="T56" s="867"/>
      <c r="U56" s="499"/>
      <c r="V56" s="439"/>
      <c r="W56" s="487"/>
      <c r="X56" s="414" t="str">
        <f>IFERROR(IF(V56="ー", "", ROUNDDOWN(W56*VLOOKUP(N56,【参考】数式用!$V$2:$AG$51,MATCH(V56,【参考】数式用!$AB$4:$AG$4)+6,FALSE)*0.5, 0)), "")</f>
        <v/>
      </c>
      <c r="Y56" s="440"/>
      <c r="Z56" s="487"/>
      <c r="AA56" s="501"/>
      <c r="AB56" s="481" t="e">
        <f>VLOOKUP(N56,【参考】数式用!$A$3:$N$58,14,FALSE)</f>
        <v>#N/A</v>
      </c>
      <c r="AC56" s="481" t="str">
        <f>IFERROR(VLOOKUP(N56,【参考】数式用!$A$3:$N$58,14,FALSE),"")&amp;"_4_5"</f>
        <v>_4_5</v>
      </c>
      <c r="AD56" s="481" t="str">
        <f>IFERROR(VLOOKUP(N56,【参考】数式用!$A$3:$N$58,14,FALSE),"")&amp;"_6"</f>
        <v>_6</v>
      </c>
      <c r="AE56" s="482" t="str">
        <f>IFERROR(VLOOKUP(N56,【参考】数式用!$AI$5:$AJ$51, 2, FALSE), "")</f>
        <v/>
      </c>
      <c r="AF56" s="483" t="str">
        <f t="shared" si="0"/>
        <v/>
      </c>
      <c r="AG56" s="484" t="str">
        <f t="shared" si="1"/>
        <v/>
      </c>
      <c r="AH56" s="485" t="str">
        <f>IFERROR(VLOOKUP(N56,【参考】数式用!$AM$3:$AN$56, 2, FALSE), "")</f>
        <v/>
      </c>
      <c r="AI56" s="411"/>
      <c r="AJ56" s="389"/>
      <c r="AK56" s="389"/>
      <c r="AL56" s="389"/>
      <c r="AM56" s="389"/>
      <c r="AN56" s="389"/>
      <c r="AO56" s="389"/>
      <c r="AP56" s="389"/>
      <c r="AQ56" s="389"/>
    </row>
    <row r="57" spans="1:43" s="128" customFormat="1" ht="40.15" customHeight="1">
      <c r="A57" s="488">
        <v>44</v>
      </c>
      <c r="B57" s="866" t="str">
        <f>IF(基本情報入力シート!C88="","",基本情報入力シート!C88)</f>
        <v/>
      </c>
      <c r="C57" s="866"/>
      <c r="D57" s="866"/>
      <c r="E57" s="866"/>
      <c r="F57" s="866"/>
      <c r="G57" s="866"/>
      <c r="H57" s="866"/>
      <c r="I57" s="866"/>
      <c r="J57" s="413" t="str">
        <f>IF(基本情報入力シート!M88="","",基本情報入力シート!M88)</f>
        <v/>
      </c>
      <c r="K57" s="413" t="str">
        <f>IF(基本情報入力シート!R88="","",基本情報入力シート!R88)</f>
        <v/>
      </c>
      <c r="L57" s="413" t="str">
        <f>IF(基本情報入力シート!W88="","",基本情報入力シート!W88)</f>
        <v/>
      </c>
      <c r="M57" s="413" t="str">
        <f>IF(基本情報入力シート!X88="","",基本情報入力シート!X88)</f>
        <v/>
      </c>
      <c r="N57" s="491" t="str">
        <f>IF(基本情報入力シート!Y88="","",基本情報入力シート!Y88)</f>
        <v/>
      </c>
      <c r="O57" s="490"/>
      <c r="P57" s="432"/>
      <c r="Q57" s="38" t="str">
        <f>IFERROR(ROUNDDOWN(P57*VLOOKUP(N57,【参考】数式用!$V$2:$AA$58,MATCH(O57,【参考】数式用!$X$4:$AA$4)+2,FALSE)*0.5, 0), "")</f>
        <v/>
      </c>
      <c r="R57" s="433"/>
      <c r="S57" s="867"/>
      <c r="T57" s="867"/>
      <c r="U57" s="499"/>
      <c r="V57" s="439"/>
      <c r="W57" s="487"/>
      <c r="X57" s="414" t="str">
        <f>IFERROR(IF(V57="ー", "", ROUNDDOWN(W57*VLOOKUP(N57,【参考】数式用!$V$2:$AG$51,MATCH(V57,【参考】数式用!$AB$4:$AG$4)+6,FALSE)*0.5, 0)), "")</f>
        <v/>
      </c>
      <c r="Y57" s="440"/>
      <c r="Z57" s="487"/>
      <c r="AA57" s="501"/>
      <c r="AB57" s="481" t="e">
        <f>VLOOKUP(N57,【参考】数式用!$A$3:$N$58,14,FALSE)</f>
        <v>#N/A</v>
      </c>
      <c r="AC57" s="481" t="str">
        <f>IFERROR(VLOOKUP(N57,【参考】数式用!$A$3:$N$58,14,FALSE),"")&amp;"_4_5"</f>
        <v>_4_5</v>
      </c>
      <c r="AD57" s="481" t="str">
        <f>IFERROR(VLOOKUP(N57,【参考】数式用!$A$3:$N$58,14,FALSE),"")&amp;"_6"</f>
        <v>_6</v>
      </c>
      <c r="AE57" s="482" t="str">
        <f>IFERROR(VLOOKUP(N57,【参考】数式用!$AI$5:$AJ$51, 2, FALSE), "")</f>
        <v/>
      </c>
      <c r="AF57" s="483" t="str">
        <f t="shared" si="0"/>
        <v/>
      </c>
      <c r="AG57" s="484" t="str">
        <f t="shared" si="1"/>
        <v/>
      </c>
      <c r="AH57" s="485" t="str">
        <f>IFERROR(VLOOKUP(N57,【参考】数式用!$AM$3:$AN$56, 2, FALSE), "")</f>
        <v/>
      </c>
      <c r="AI57" s="411"/>
      <c r="AJ57" s="389"/>
      <c r="AK57" s="389"/>
      <c r="AL57" s="389"/>
      <c r="AM57" s="389"/>
      <c r="AN57" s="389"/>
      <c r="AO57" s="389"/>
      <c r="AP57" s="389"/>
      <c r="AQ57" s="389"/>
    </row>
    <row r="58" spans="1:43" s="128" customFormat="1" ht="40.15" customHeight="1">
      <c r="A58" s="488">
        <v>45</v>
      </c>
      <c r="B58" s="866" t="str">
        <f>IF(基本情報入力シート!C89="","",基本情報入力シート!C89)</f>
        <v/>
      </c>
      <c r="C58" s="866"/>
      <c r="D58" s="866"/>
      <c r="E58" s="866"/>
      <c r="F58" s="866"/>
      <c r="G58" s="866"/>
      <c r="H58" s="866"/>
      <c r="I58" s="866"/>
      <c r="J58" s="413" t="str">
        <f>IF(基本情報入力シート!M89="","",基本情報入力シート!M89)</f>
        <v/>
      </c>
      <c r="K58" s="413" t="str">
        <f>IF(基本情報入力シート!R89="","",基本情報入力シート!R89)</f>
        <v/>
      </c>
      <c r="L58" s="413" t="str">
        <f>IF(基本情報入力シート!W89="","",基本情報入力シート!W89)</f>
        <v/>
      </c>
      <c r="M58" s="413" t="str">
        <f>IF(基本情報入力シート!X89="","",基本情報入力シート!X89)</f>
        <v/>
      </c>
      <c r="N58" s="491" t="str">
        <f>IF(基本情報入力シート!Y89="","",基本情報入力シート!Y89)</f>
        <v/>
      </c>
      <c r="O58" s="490"/>
      <c r="P58" s="432"/>
      <c r="Q58" s="38" t="str">
        <f>IFERROR(ROUNDDOWN(P58*VLOOKUP(N58,【参考】数式用!$V$2:$AA$58,MATCH(O58,【参考】数式用!$X$4:$AA$4)+2,FALSE)*0.5, 0), "")</f>
        <v/>
      </c>
      <c r="R58" s="433"/>
      <c r="S58" s="867"/>
      <c r="T58" s="867"/>
      <c r="U58" s="499"/>
      <c r="V58" s="439"/>
      <c r="W58" s="487"/>
      <c r="X58" s="414" t="str">
        <f>IFERROR(IF(V58="ー", "", ROUNDDOWN(W58*VLOOKUP(N58,【参考】数式用!$V$2:$AG$51,MATCH(V58,【参考】数式用!$AB$4:$AG$4)+6,FALSE)*0.5, 0)), "")</f>
        <v/>
      </c>
      <c r="Y58" s="440"/>
      <c r="Z58" s="487"/>
      <c r="AA58" s="501"/>
      <c r="AB58" s="481" t="e">
        <f>VLOOKUP(N58,【参考】数式用!$A$3:$N$58,14,FALSE)</f>
        <v>#N/A</v>
      </c>
      <c r="AC58" s="481" t="str">
        <f>IFERROR(VLOOKUP(N58,【参考】数式用!$A$3:$N$58,14,FALSE),"")&amp;"_4_5"</f>
        <v>_4_5</v>
      </c>
      <c r="AD58" s="481" t="str">
        <f>IFERROR(VLOOKUP(N58,【参考】数式用!$A$3:$N$58,14,FALSE),"")&amp;"_6"</f>
        <v>_6</v>
      </c>
      <c r="AE58" s="482" t="str">
        <f>IFERROR(VLOOKUP(N58,【参考】数式用!$AI$5:$AJ$51, 2, FALSE), "")</f>
        <v/>
      </c>
      <c r="AF58" s="483" t="str">
        <f t="shared" si="0"/>
        <v/>
      </c>
      <c r="AG58" s="484" t="str">
        <f t="shared" si="1"/>
        <v/>
      </c>
      <c r="AH58" s="485" t="str">
        <f>IFERROR(VLOOKUP(N58,【参考】数式用!$AM$3:$AN$56, 2, FALSE), "")</f>
        <v/>
      </c>
      <c r="AI58" s="411"/>
      <c r="AJ58" s="389"/>
      <c r="AK58" s="389"/>
      <c r="AL58" s="389"/>
      <c r="AM58" s="389"/>
      <c r="AN58" s="389"/>
      <c r="AO58" s="389"/>
      <c r="AP58" s="389"/>
      <c r="AQ58" s="389"/>
    </row>
    <row r="59" spans="1:43" s="128" customFormat="1" ht="40.15" customHeight="1">
      <c r="A59" s="488">
        <v>46</v>
      </c>
      <c r="B59" s="866" t="str">
        <f>IF(基本情報入力シート!C90="","",基本情報入力シート!C90)</f>
        <v/>
      </c>
      <c r="C59" s="866"/>
      <c r="D59" s="866"/>
      <c r="E59" s="866"/>
      <c r="F59" s="866"/>
      <c r="G59" s="866"/>
      <c r="H59" s="866"/>
      <c r="I59" s="866"/>
      <c r="J59" s="413" t="str">
        <f>IF(基本情報入力シート!M90="","",基本情報入力シート!M90)</f>
        <v/>
      </c>
      <c r="K59" s="413" t="str">
        <f>IF(基本情報入力シート!R90="","",基本情報入力シート!R90)</f>
        <v/>
      </c>
      <c r="L59" s="413" t="str">
        <f>IF(基本情報入力シート!W90="","",基本情報入力シート!W90)</f>
        <v/>
      </c>
      <c r="M59" s="413" t="str">
        <f>IF(基本情報入力シート!X90="","",基本情報入力シート!X90)</f>
        <v/>
      </c>
      <c r="N59" s="491" t="str">
        <f>IF(基本情報入力シート!Y90="","",基本情報入力シート!Y90)</f>
        <v/>
      </c>
      <c r="O59" s="490"/>
      <c r="P59" s="432"/>
      <c r="Q59" s="38" t="str">
        <f>IFERROR(ROUNDDOWN(P59*VLOOKUP(N59,【参考】数式用!$V$2:$AA$58,MATCH(O59,【参考】数式用!$X$4:$AA$4)+2,FALSE)*0.5, 0), "")</f>
        <v/>
      </c>
      <c r="R59" s="433"/>
      <c r="S59" s="867"/>
      <c r="T59" s="867"/>
      <c r="U59" s="499"/>
      <c r="V59" s="439"/>
      <c r="W59" s="487"/>
      <c r="X59" s="414" t="str">
        <f>IFERROR(IF(V59="ー", "", ROUNDDOWN(W59*VLOOKUP(N59,【参考】数式用!$V$2:$AG$51,MATCH(V59,【参考】数式用!$AB$4:$AG$4)+6,FALSE)*0.5, 0)), "")</f>
        <v/>
      </c>
      <c r="Y59" s="440"/>
      <c r="Z59" s="487"/>
      <c r="AA59" s="501"/>
      <c r="AB59" s="481" t="e">
        <f>VLOOKUP(N59,【参考】数式用!$A$3:$N$58,14,FALSE)</f>
        <v>#N/A</v>
      </c>
      <c r="AC59" s="481" t="str">
        <f>IFERROR(VLOOKUP(N59,【参考】数式用!$A$3:$N$58,14,FALSE),"")&amp;"_4_5"</f>
        <v>_4_5</v>
      </c>
      <c r="AD59" s="481" t="str">
        <f>IFERROR(VLOOKUP(N59,【参考】数式用!$A$3:$N$58,14,FALSE),"")&amp;"_6"</f>
        <v>_6</v>
      </c>
      <c r="AE59" s="482" t="str">
        <f>IFERROR(VLOOKUP(N59,【参考】数式用!$AI$5:$AJ$51, 2, FALSE), "")</f>
        <v/>
      </c>
      <c r="AF59" s="483" t="str">
        <f t="shared" si="0"/>
        <v/>
      </c>
      <c r="AG59" s="484" t="str">
        <f t="shared" si="1"/>
        <v/>
      </c>
      <c r="AH59" s="485" t="str">
        <f>IFERROR(VLOOKUP(N59,【参考】数式用!$AM$3:$AN$56, 2, FALSE), "")</f>
        <v/>
      </c>
      <c r="AI59" s="411"/>
      <c r="AJ59" s="389"/>
      <c r="AK59" s="389"/>
      <c r="AL59" s="389"/>
      <c r="AM59" s="389"/>
      <c r="AN59" s="389"/>
      <c r="AO59" s="389"/>
      <c r="AP59" s="389"/>
      <c r="AQ59" s="389"/>
    </row>
    <row r="60" spans="1:43" s="128" customFormat="1" ht="40.15" customHeight="1">
      <c r="A60" s="488">
        <v>47</v>
      </c>
      <c r="B60" s="866" t="str">
        <f>IF(基本情報入力シート!C91="","",基本情報入力シート!C91)</f>
        <v/>
      </c>
      <c r="C60" s="866"/>
      <c r="D60" s="866"/>
      <c r="E60" s="866"/>
      <c r="F60" s="866"/>
      <c r="G60" s="866"/>
      <c r="H60" s="866"/>
      <c r="I60" s="866"/>
      <c r="J60" s="413" t="str">
        <f>IF(基本情報入力シート!M91="","",基本情報入力シート!M91)</f>
        <v/>
      </c>
      <c r="K60" s="413" t="str">
        <f>IF(基本情報入力シート!R91="","",基本情報入力シート!R91)</f>
        <v/>
      </c>
      <c r="L60" s="413" t="str">
        <f>IF(基本情報入力シート!W91="","",基本情報入力シート!W91)</f>
        <v/>
      </c>
      <c r="M60" s="413" t="str">
        <f>IF(基本情報入力シート!X91="","",基本情報入力シート!X91)</f>
        <v/>
      </c>
      <c r="N60" s="491" t="str">
        <f>IF(基本情報入力シート!Y91="","",基本情報入力シート!Y91)</f>
        <v/>
      </c>
      <c r="O60" s="490"/>
      <c r="P60" s="432"/>
      <c r="Q60" s="38" t="str">
        <f>IFERROR(ROUNDDOWN(P60*VLOOKUP(N60,【参考】数式用!$V$2:$AA$58,MATCH(O60,【参考】数式用!$X$4:$AA$4)+2,FALSE)*0.5, 0), "")</f>
        <v/>
      </c>
      <c r="R60" s="433"/>
      <c r="S60" s="867"/>
      <c r="T60" s="867"/>
      <c r="U60" s="499"/>
      <c r="V60" s="439"/>
      <c r="W60" s="487"/>
      <c r="X60" s="414" t="str">
        <f>IFERROR(IF(V60="ー", "", ROUNDDOWN(W60*VLOOKUP(N60,【参考】数式用!$V$2:$AG$51,MATCH(V60,【参考】数式用!$AB$4:$AG$4)+6,FALSE)*0.5, 0)), "")</f>
        <v/>
      </c>
      <c r="Y60" s="440"/>
      <c r="Z60" s="487"/>
      <c r="AA60" s="501"/>
      <c r="AB60" s="481" t="e">
        <f>VLOOKUP(N60,【参考】数式用!$A$3:$N$58,14,FALSE)</f>
        <v>#N/A</v>
      </c>
      <c r="AC60" s="481" t="str">
        <f>IFERROR(VLOOKUP(N60,【参考】数式用!$A$3:$N$58,14,FALSE),"")&amp;"_4_5"</f>
        <v>_4_5</v>
      </c>
      <c r="AD60" s="481" t="str">
        <f>IFERROR(VLOOKUP(N60,【参考】数式用!$A$3:$N$58,14,FALSE),"")&amp;"_6"</f>
        <v>_6</v>
      </c>
      <c r="AE60" s="482" t="str">
        <f>IFERROR(VLOOKUP(N60,【参考】数式用!$AI$5:$AJ$51, 2, FALSE), "")</f>
        <v/>
      </c>
      <c r="AF60" s="483" t="str">
        <f t="shared" si="0"/>
        <v/>
      </c>
      <c r="AG60" s="484" t="str">
        <f t="shared" si="1"/>
        <v/>
      </c>
      <c r="AH60" s="485" t="str">
        <f>IFERROR(VLOOKUP(N60,【参考】数式用!$AM$3:$AN$56, 2, FALSE), "")</f>
        <v/>
      </c>
      <c r="AI60" s="411"/>
      <c r="AJ60" s="389"/>
      <c r="AK60" s="389"/>
      <c r="AL60" s="389"/>
      <c r="AM60" s="389"/>
      <c r="AN60" s="389"/>
      <c r="AO60" s="389"/>
      <c r="AP60" s="389"/>
      <c r="AQ60" s="389"/>
    </row>
    <row r="61" spans="1:43" s="128" customFormat="1" ht="40.15" customHeight="1">
      <c r="A61" s="488">
        <v>48</v>
      </c>
      <c r="B61" s="866" t="str">
        <f>IF(基本情報入力シート!C92="","",基本情報入力シート!C92)</f>
        <v/>
      </c>
      <c r="C61" s="866"/>
      <c r="D61" s="866"/>
      <c r="E61" s="866"/>
      <c r="F61" s="866"/>
      <c r="G61" s="866"/>
      <c r="H61" s="866"/>
      <c r="I61" s="866"/>
      <c r="J61" s="413" t="str">
        <f>IF(基本情報入力シート!M92="","",基本情報入力シート!M92)</f>
        <v/>
      </c>
      <c r="K61" s="413" t="str">
        <f>IF(基本情報入力シート!R92="","",基本情報入力シート!R92)</f>
        <v/>
      </c>
      <c r="L61" s="413" t="str">
        <f>IF(基本情報入力シート!W92="","",基本情報入力シート!W92)</f>
        <v/>
      </c>
      <c r="M61" s="413" t="str">
        <f>IF(基本情報入力シート!X92="","",基本情報入力シート!X92)</f>
        <v/>
      </c>
      <c r="N61" s="491" t="str">
        <f>IF(基本情報入力シート!Y92="","",基本情報入力シート!Y92)</f>
        <v/>
      </c>
      <c r="O61" s="490"/>
      <c r="P61" s="432"/>
      <c r="Q61" s="38" t="str">
        <f>IFERROR(ROUNDDOWN(P61*VLOOKUP(N61,【参考】数式用!$V$2:$AA$58,MATCH(O61,【参考】数式用!$X$4:$AA$4)+2,FALSE)*0.5, 0), "")</f>
        <v/>
      </c>
      <c r="R61" s="433"/>
      <c r="S61" s="867"/>
      <c r="T61" s="867"/>
      <c r="U61" s="499"/>
      <c r="V61" s="439"/>
      <c r="W61" s="487"/>
      <c r="X61" s="414" t="str">
        <f>IFERROR(IF(V61="ー", "", ROUNDDOWN(W61*VLOOKUP(N61,【参考】数式用!$V$2:$AG$51,MATCH(V61,【参考】数式用!$AB$4:$AG$4)+6,FALSE)*0.5, 0)), "")</f>
        <v/>
      </c>
      <c r="Y61" s="440"/>
      <c r="Z61" s="487"/>
      <c r="AA61" s="501"/>
      <c r="AB61" s="481" t="e">
        <f>VLOOKUP(N61,【参考】数式用!$A$3:$N$58,14,FALSE)</f>
        <v>#N/A</v>
      </c>
      <c r="AC61" s="481" t="str">
        <f>IFERROR(VLOOKUP(N61,【参考】数式用!$A$3:$N$58,14,FALSE),"")&amp;"_4_5"</f>
        <v>_4_5</v>
      </c>
      <c r="AD61" s="481" t="str">
        <f>IFERROR(VLOOKUP(N61,【参考】数式用!$A$3:$N$58,14,FALSE),"")&amp;"_6"</f>
        <v>_6</v>
      </c>
      <c r="AE61" s="482" t="str">
        <f>IFERROR(VLOOKUP(N61,【参考】数式用!$AI$5:$AJ$51, 2, FALSE), "")</f>
        <v/>
      </c>
      <c r="AF61" s="483" t="str">
        <f t="shared" si="0"/>
        <v/>
      </c>
      <c r="AG61" s="484" t="str">
        <f t="shared" si="1"/>
        <v/>
      </c>
      <c r="AH61" s="485" t="str">
        <f>IFERROR(VLOOKUP(N61,【参考】数式用!$AM$3:$AN$56, 2, FALSE), "")</f>
        <v/>
      </c>
      <c r="AI61" s="411"/>
      <c r="AJ61" s="389"/>
      <c r="AK61" s="389"/>
      <c r="AL61" s="389"/>
      <c r="AM61" s="389"/>
      <c r="AN61" s="389"/>
      <c r="AO61" s="389"/>
      <c r="AP61" s="389"/>
      <c r="AQ61" s="389"/>
    </row>
    <row r="62" spans="1:43" s="128" customFormat="1" ht="40.15" customHeight="1">
      <c r="A62" s="488">
        <v>49</v>
      </c>
      <c r="B62" s="866" t="str">
        <f>IF(基本情報入力シート!C93="","",基本情報入力シート!C93)</f>
        <v/>
      </c>
      <c r="C62" s="866"/>
      <c r="D62" s="866"/>
      <c r="E62" s="866"/>
      <c r="F62" s="866"/>
      <c r="G62" s="866"/>
      <c r="H62" s="866"/>
      <c r="I62" s="866"/>
      <c r="J62" s="413" t="str">
        <f>IF(基本情報入力シート!M93="","",基本情報入力シート!M93)</f>
        <v/>
      </c>
      <c r="K62" s="413" t="str">
        <f>IF(基本情報入力シート!R93="","",基本情報入力シート!R93)</f>
        <v/>
      </c>
      <c r="L62" s="413" t="str">
        <f>IF(基本情報入力シート!W93="","",基本情報入力シート!W93)</f>
        <v/>
      </c>
      <c r="M62" s="413" t="str">
        <f>IF(基本情報入力シート!X93="","",基本情報入力シート!X93)</f>
        <v/>
      </c>
      <c r="N62" s="491" t="str">
        <f>IF(基本情報入力シート!Y93="","",基本情報入力シート!Y93)</f>
        <v/>
      </c>
      <c r="O62" s="490"/>
      <c r="P62" s="432"/>
      <c r="Q62" s="38" t="str">
        <f>IFERROR(ROUNDDOWN(P62*VLOOKUP(N62,【参考】数式用!$V$2:$AA$58,MATCH(O62,【参考】数式用!$X$4:$AA$4)+2,FALSE)*0.5, 0), "")</f>
        <v/>
      </c>
      <c r="R62" s="433"/>
      <c r="S62" s="867"/>
      <c r="T62" s="867"/>
      <c r="U62" s="499"/>
      <c r="V62" s="439"/>
      <c r="W62" s="487"/>
      <c r="X62" s="414" t="str">
        <f>IFERROR(IF(V62="ー", "", ROUNDDOWN(W62*VLOOKUP(N62,【参考】数式用!$V$2:$AG$51,MATCH(V62,【参考】数式用!$AB$4:$AG$4)+6,FALSE)*0.5, 0)), "")</f>
        <v/>
      </c>
      <c r="Y62" s="440"/>
      <c r="Z62" s="487"/>
      <c r="AA62" s="501"/>
      <c r="AB62" s="481" t="e">
        <f>VLOOKUP(N62,【参考】数式用!$A$3:$N$58,14,FALSE)</f>
        <v>#N/A</v>
      </c>
      <c r="AC62" s="481" t="str">
        <f>IFERROR(VLOOKUP(N62,【参考】数式用!$A$3:$N$58,14,FALSE),"")&amp;"_4_5"</f>
        <v>_4_5</v>
      </c>
      <c r="AD62" s="481" t="str">
        <f>IFERROR(VLOOKUP(N62,【参考】数式用!$A$3:$N$58,14,FALSE),"")&amp;"_6"</f>
        <v>_6</v>
      </c>
      <c r="AE62" s="482" t="str">
        <f>IFERROR(VLOOKUP(N62,【参考】数式用!$AI$5:$AJ$51, 2, FALSE), "")</f>
        <v/>
      </c>
      <c r="AF62" s="483" t="str">
        <f t="shared" si="0"/>
        <v/>
      </c>
      <c r="AG62" s="484" t="str">
        <f t="shared" si="1"/>
        <v/>
      </c>
      <c r="AH62" s="485" t="str">
        <f>IFERROR(VLOOKUP(N62,【参考】数式用!$AM$3:$AN$56, 2, FALSE), "")</f>
        <v/>
      </c>
      <c r="AI62" s="411"/>
      <c r="AJ62" s="389"/>
      <c r="AK62" s="389"/>
      <c r="AL62" s="389"/>
      <c r="AM62" s="389"/>
      <c r="AN62" s="389"/>
      <c r="AO62" s="389"/>
      <c r="AP62" s="389"/>
      <c r="AQ62" s="389"/>
    </row>
    <row r="63" spans="1:43" s="128" customFormat="1" ht="40.15" customHeight="1">
      <c r="A63" s="488">
        <v>50</v>
      </c>
      <c r="B63" s="866" t="str">
        <f>IF(基本情報入力シート!C94="","",基本情報入力シート!C94)</f>
        <v/>
      </c>
      <c r="C63" s="866"/>
      <c r="D63" s="866"/>
      <c r="E63" s="866"/>
      <c r="F63" s="866"/>
      <c r="G63" s="866"/>
      <c r="H63" s="866"/>
      <c r="I63" s="866"/>
      <c r="J63" s="413" t="str">
        <f>IF(基本情報入力シート!M94="","",基本情報入力シート!M94)</f>
        <v/>
      </c>
      <c r="K63" s="413" t="str">
        <f>IF(基本情報入力シート!R94="","",基本情報入力シート!R94)</f>
        <v/>
      </c>
      <c r="L63" s="413" t="str">
        <f>IF(基本情報入力シート!W94="","",基本情報入力シート!W94)</f>
        <v/>
      </c>
      <c r="M63" s="413" t="str">
        <f>IF(基本情報入力シート!X94="","",基本情報入力シート!X94)</f>
        <v/>
      </c>
      <c r="N63" s="491" t="str">
        <f>IF(基本情報入力シート!Y94="","",基本情報入力シート!Y94)</f>
        <v/>
      </c>
      <c r="O63" s="490"/>
      <c r="P63" s="432"/>
      <c r="Q63" s="38" t="str">
        <f>IFERROR(ROUNDDOWN(P63*VLOOKUP(N63,【参考】数式用!$V$2:$AA$58,MATCH(O63,【参考】数式用!$X$4:$AA$4)+2,FALSE)*0.5, 0), "")</f>
        <v/>
      </c>
      <c r="R63" s="433"/>
      <c r="S63" s="867"/>
      <c r="T63" s="867"/>
      <c r="U63" s="499"/>
      <c r="V63" s="439"/>
      <c r="W63" s="487"/>
      <c r="X63" s="414" t="str">
        <f>IFERROR(IF(V63="ー", "", ROUNDDOWN(W63*VLOOKUP(N63,【参考】数式用!$V$2:$AG$51,MATCH(V63,【参考】数式用!$AB$4:$AG$4)+6,FALSE)*0.5, 0)), "")</f>
        <v/>
      </c>
      <c r="Y63" s="440"/>
      <c r="Z63" s="487"/>
      <c r="AA63" s="501"/>
      <c r="AB63" s="481" t="e">
        <f>VLOOKUP(N63,【参考】数式用!$A$3:$N$58,14,FALSE)</f>
        <v>#N/A</v>
      </c>
      <c r="AC63" s="481" t="str">
        <f>IFERROR(VLOOKUP(N63,【参考】数式用!$A$3:$N$58,14,FALSE),"")&amp;"_4_5"</f>
        <v>_4_5</v>
      </c>
      <c r="AD63" s="481" t="str">
        <f>IFERROR(VLOOKUP(N63,【参考】数式用!$A$3:$N$58,14,FALSE),"")&amp;"_6"</f>
        <v>_6</v>
      </c>
      <c r="AE63" s="482" t="str">
        <f>IFERROR(VLOOKUP(N63,【参考】数式用!$AI$5:$AJ$51, 2, FALSE), "")</f>
        <v/>
      </c>
      <c r="AF63" s="483" t="str">
        <f t="shared" si="0"/>
        <v/>
      </c>
      <c r="AG63" s="484" t="str">
        <f t="shared" si="1"/>
        <v/>
      </c>
      <c r="AH63" s="485" t="str">
        <f>IFERROR(VLOOKUP(N63,【参考】数式用!$AM$3:$AN$56, 2, FALSE), "")</f>
        <v/>
      </c>
      <c r="AI63" s="411"/>
      <c r="AJ63" s="389"/>
      <c r="AK63" s="389"/>
      <c r="AL63" s="389"/>
      <c r="AM63" s="389"/>
      <c r="AN63" s="389"/>
      <c r="AO63" s="389"/>
      <c r="AP63" s="389"/>
      <c r="AQ63" s="389"/>
    </row>
    <row r="64" spans="1:43" s="128" customFormat="1" ht="40.15" customHeight="1">
      <c r="A64" s="488">
        <v>51</v>
      </c>
      <c r="B64" s="866" t="str">
        <f>IF(基本情報入力シート!C95="","",基本情報入力シート!C95)</f>
        <v/>
      </c>
      <c r="C64" s="866"/>
      <c r="D64" s="866"/>
      <c r="E64" s="866"/>
      <c r="F64" s="866"/>
      <c r="G64" s="866"/>
      <c r="H64" s="866"/>
      <c r="I64" s="866"/>
      <c r="J64" s="413" t="str">
        <f>IF(基本情報入力シート!M95="","",基本情報入力シート!M95)</f>
        <v/>
      </c>
      <c r="K64" s="413" t="str">
        <f>IF(基本情報入力シート!R95="","",基本情報入力シート!R95)</f>
        <v/>
      </c>
      <c r="L64" s="413" t="str">
        <f>IF(基本情報入力シート!W95="","",基本情報入力シート!W95)</f>
        <v/>
      </c>
      <c r="M64" s="413" t="str">
        <f>IF(基本情報入力シート!X95="","",基本情報入力シート!X95)</f>
        <v/>
      </c>
      <c r="N64" s="491" t="str">
        <f>IF(基本情報入力シート!Y95="","",基本情報入力シート!Y95)</f>
        <v/>
      </c>
      <c r="O64" s="490"/>
      <c r="P64" s="432"/>
      <c r="Q64" s="38" t="str">
        <f>IFERROR(ROUNDDOWN(P64*VLOOKUP(N64,【参考】数式用!$V$2:$AA$58,MATCH(O64,【参考】数式用!$X$4:$AA$4)+2,FALSE)*0.5, 0), "")</f>
        <v/>
      </c>
      <c r="R64" s="433"/>
      <c r="S64" s="867"/>
      <c r="T64" s="867"/>
      <c r="U64" s="499"/>
      <c r="V64" s="439"/>
      <c r="W64" s="487"/>
      <c r="X64" s="414" t="str">
        <f>IFERROR(IF(V64="ー", "", ROUNDDOWN(W64*VLOOKUP(N64,【参考】数式用!$V$2:$AG$51,MATCH(V64,【参考】数式用!$AB$4:$AG$4)+6,FALSE)*0.5, 0)), "")</f>
        <v/>
      </c>
      <c r="Y64" s="440"/>
      <c r="Z64" s="487"/>
      <c r="AA64" s="501"/>
      <c r="AB64" s="481" t="e">
        <f>VLOOKUP(N64,【参考】数式用!$A$3:$N$58,14,FALSE)</f>
        <v>#N/A</v>
      </c>
      <c r="AC64" s="481" t="str">
        <f>IFERROR(VLOOKUP(N64,【参考】数式用!$A$3:$N$58,14,FALSE),"")&amp;"_4_5"</f>
        <v>_4_5</v>
      </c>
      <c r="AD64" s="481" t="str">
        <f>IFERROR(VLOOKUP(N64,【参考】数式用!$A$3:$N$58,14,FALSE),"")&amp;"_6"</f>
        <v>_6</v>
      </c>
      <c r="AE64" s="482" t="str">
        <f>IFERROR(VLOOKUP(N64,【参考】数式用!$AI$5:$AJ$51, 2, FALSE), "")</f>
        <v/>
      </c>
      <c r="AF64" s="483" t="str">
        <f t="shared" si="0"/>
        <v/>
      </c>
      <c r="AG64" s="484" t="str">
        <f t="shared" si="1"/>
        <v/>
      </c>
      <c r="AH64" s="485" t="str">
        <f>IFERROR(VLOOKUP(N64,【参考】数式用!$AM$3:$AN$56, 2, FALSE), "")</f>
        <v/>
      </c>
      <c r="AI64" s="411"/>
      <c r="AJ64" s="389"/>
      <c r="AK64" s="389"/>
      <c r="AL64" s="389"/>
      <c r="AM64" s="389"/>
      <c r="AN64" s="389"/>
      <c r="AO64" s="389"/>
      <c r="AP64" s="389"/>
      <c r="AQ64" s="389"/>
    </row>
    <row r="65" spans="1:43" s="128" customFormat="1" ht="40.15" customHeight="1">
      <c r="A65" s="488">
        <v>52</v>
      </c>
      <c r="B65" s="866" t="str">
        <f>IF(基本情報入力シート!C96="","",基本情報入力シート!C96)</f>
        <v/>
      </c>
      <c r="C65" s="866"/>
      <c r="D65" s="866"/>
      <c r="E65" s="866"/>
      <c r="F65" s="866"/>
      <c r="G65" s="866"/>
      <c r="H65" s="866"/>
      <c r="I65" s="866"/>
      <c r="J65" s="413" t="str">
        <f>IF(基本情報入力シート!M96="","",基本情報入力シート!M96)</f>
        <v/>
      </c>
      <c r="K65" s="413" t="str">
        <f>IF(基本情報入力シート!R96="","",基本情報入力シート!R96)</f>
        <v/>
      </c>
      <c r="L65" s="413" t="str">
        <f>IF(基本情報入力シート!W96="","",基本情報入力シート!W96)</f>
        <v/>
      </c>
      <c r="M65" s="413" t="str">
        <f>IF(基本情報入力シート!X96="","",基本情報入力シート!X96)</f>
        <v/>
      </c>
      <c r="N65" s="491" t="str">
        <f>IF(基本情報入力シート!Y96="","",基本情報入力シート!Y96)</f>
        <v/>
      </c>
      <c r="O65" s="490"/>
      <c r="P65" s="432"/>
      <c r="Q65" s="38" t="str">
        <f>IFERROR(ROUNDDOWN(P65*VLOOKUP(N65,【参考】数式用!$V$2:$AA$58,MATCH(O65,【参考】数式用!$X$4:$AA$4)+2,FALSE)*0.5, 0), "")</f>
        <v/>
      </c>
      <c r="R65" s="433"/>
      <c r="S65" s="867"/>
      <c r="T65" s="867"/>
      <c r="U65" s="499"/>
      <c r="V65" s="439"/>
      <c r="W65" s="487"/>
      <c r="X65" s="414" t="str">
        <f>IFERROR(IF(V65="ー", "", ROUNDDOWN(W65*VLOOKUP(N65,【参考】数式用!$V$2:$AG$51,MATCH(V65,【参考】数式用!$AB$4:$AG$4)+6,FALSE)*0.5, 0)), "")</f>
        <v/>
      </c>
      <c r="Y65" s="440"/>
      <c r="Z65" s="487"/>
      <c r="AA65" s="501"/>
      <c r="AB65" s="481" t="e">
        <f>VLOOKUP(N65,【参考】数式用!$A$3:$N$58,14,FALSE)</f>
        <v>#N/A</v>
      </c>
      <c r="AC65" s="481" t="str">
        <f>IFERROR(VLOOKUP(N65,【参考】数式用!$A$3:$N$58,14,FALSE),"")&amp;"_4_5"</f>
        <v>_4_5</v>
      </c>
      <c r="AD65" s="481" t="str">
        <f>IFERROR(VLOOKUP(N65,【参考】数式用!$A$3:$N$58,14,FALSE),"")&amp;"_6"</f>
        <v>_6</v>
      </c>
      <c r="AE65" s="482" t="str">
        <f>IFERROR(VLOOKUP(N65,【参考】数式用!$AI$5:$AJ$51, 2, FALSE), "")</f>
        <v/>
      </c>
      <c r="AF65" s="483" t="str">
        <f t="shared" si="0"/>
        <v/>
      </c>
      <c r="AG65" s="484" t="str">
        <f t="shared" si="1"/>
        <v/>
      </c>
      <c r="AH65" s="485" t="str">
        <f>IFERROR(VLOOKUP(N65,【参考】数式用!$AM$3:$AN$56, 2, FALSE), "")</f>
        <v/>
      </c>
      <c r="AI65" s="411"/>
      <c r="AJ65" s="389"/>
      <c r="AK65" s="389"/>
      <c r="AL65" s="389"/>
      <c r="AM65" s="389"/>
      <c r="AN65" s="389"/>
      <c r="AO65" s="389"/>
      <c r="AP65" s="389"/>
      <c r="AQ65" s="389"/>
    </row>
    <row r="66" spans="1:43" s="128" customFormat="1" ht="40.15" customHeight="1">
      <c r="A66" s="488">
        <v>53</v>
      </c>
      <c r="B66" s="866" t="str">
        <f>IF(基本情報入力シート!C97="","",基本情報入力シート!C97)</f>
        <v/>
      </c>
      <c r="C66" s="866"/>
      <c r="D66" s="866"/>
      <c r="E66" s="866"/>
      <c r="F66" s="866"/>
      <c r="G66" s="866"/>
      <c r="H66" s="866"/>
      <c r="I66" s="866"/>
      <c r="J66" s="413" t="str">
        <f>IF(基本情報入力シート!M97="","",基本情報入力シート!M97)</f>
        <v/>
      </c>
      <c r="K66" s="413" t="str">
        <f>IF(基本情報入力シート!R97="","",基本情報入力シート!R97)</f>
        <v/>
      </c>
      <c r="L66" s="413" t="str">
        <f>IF(基本情報入力シート!W97="","",基本情報入力シート!W97)</f>
        <v/>
      </c>
      <c r="M66" s="413" t="str">
        <f>IF(基本情報入力シート!X97="","",基本情報入力シート!X97)</f>
        <v/>
      </c>
      <c r="N66" s="491" t="str">
        <f>IF(基本情報入力シート!Y97="","",基本情報入力シート!Y97)</f>
        <v/>
      </c>
      <c r="O66" s="490"/>
      <c r="P66" s="432"/>
      <c r="Q66" s="38" t="str">
        <f>IFERROR(ROUNDDOWN(P66*VLOOKUP(N66,【参考】数式用!$V$2:$AA$58,MATCH(O66,【参考】数式用!$X$4:$AA$4)+2,FALSE)*0.5, 0), "")</f>
        <v/>
      </c>
      <c r="R66" s="433"/>
      <c r="S66" s="867"/>
      <c r="T66" s="867"/>
      <c r="U66" s="499"/>
      <c r="V66" s="439"/>
      <c r="W66" s="487"/>
      <c r="X66" s="414" t="str">
        <f>IFERROR(IF(V66="ー", "", ROUNDDOWN(W66*VLOOKUP(N66,【参考】数式用!$V$2:$AG$51,MATCH(V66,【参考】数式用!$AB$4:$AG$4)+6,FALSE)*0.5, 0)), "")</f>
        <v/>
      </c>
      <c r="Y66" s="440"/>
      <c r="Z66" s="487"/>
      <c r="AA66" s="501"/>
      <c r="AB66" s="481" t="e">
        <f>VLOOKUP(N66,【参考】数式用!$A$3:$N$58,14,FALSE)</f>
        <v>#N/A</v>
      </c>
      <c r="AC66" s="481" t="str">
        <f>IFERROR(VLOOKUP(N66,【参考】数式用!$A$3:$N$58,14,FALSE),"")&amp;"_4_5"</f>
        <v>_4_5</v>
      </c>
      <c r="AD66" s="481" t="str">
        <f>IFERROR(VLOOKUP(N66,【参考】数式用!$A$3:$N$58,14,FALSE),"")&amp;"_6"</f>
        <v>_6</v>
      </c>
      <c r="AE66" s="482" t="str">
        <f>IFERROR(VLOOKUP(N66,【参考】数式用!$AI$5:$AJ$51, 2, FALSE), "")</f>
        <v/>
      </c>
      <c r="AF66" s="483" t="str">
        <f t="shared" si="0"/>
        <v/>
      </c>
      <c r="AG66" s="484" t="str">
        <f t="shared" si="1"/>
        <v/>
      </c>
      <c r="AH66" s="485" t="str">
        <f>IFERROR(VLOOKUP(N66,【参考】数式用!$AM$3:$AN$56, 2, FALSE), "")</f>
        <v/>
      </c>
      <c r="AI66" s="411"/>
      <c r="AJ66" s="389"/>
      <c r="AK66" s="389"/>
      <c r="AL66" s="389"/>
      <c r="AM66" s="389"/>
      <c r="AN66" s="389"/>
      <c r="AO66" s="389"/>
      <c r="AP66" s="389"/>
      <c r="AQ66" s="389"/>
    </row>
    <row r="67" spans="1:43" s="128" customFormat="1" ht="40.15" customHeight="1">
      <c r="A67" s="488">
        <v>54</v>
      </c>
      <c r="B67" s="866" t="str">
        <f>IF(基本情報入力シート!C98="","",基本情報入力シート!C98)</f>
        <v/>
      </c>
      <c r="C67" s="866"/>
      <c r="D67" s="866"/>
      <c r="E67" s="866"/>
      <c r="F67" s="866"/>
      <c r="G67" s="866"/>
      <c r="H67" s="866"/>
      <c r="I67" s="866"/>
      <c r="J67" s="413" t="str">
        <f>IF(基本情報入力シート!M98="","",基本情報入力シート!M98)</f>
        <v/>
      </c>
      <c r="K67" s="413" t="str">
        <f>IF(基本情報入力シート!R98="","",基本情報入力シート!R98)</f>
        <v/>
      </c>
      <c r="L67" s="413" t="str">
        <f>IF(基本情報入力シート!W98="","",基本情報入力シート!W98)</f>
        <v/>
      </c>
      <c r="M67" s="413" t="str">
        <f>IF(基本情報入力シート!X98="","",基本情報入力シート!X98)</f>
        <v/>
      </c>
      <c r="N67" s="491" t="str">
        <f>IF(基本情報入力シート!Y98="","",基本情報入力シート!Y98)</f>
        <v/>
      </c>
      <c r="O67" s="490"/>
      <c r="P67" s="432"/>
      <c r="Q67" s="38" t="str">
        <f>IFERROR(ROUNDDOWN(P67*VLOOKUP(N67,【参考】数式用!$V$2:$AA$58,MATCH(O67,【参考】数式用!$X$4:$AA$4)+2,FALSE)*0.5, 0), "")</f>
        <v/>
      </c>
      <c r="R67" s="433"/>
      <c r="S67" s="867"/>
      <c r="T67" s="867"/>
      <c r="U67" s="499"/>
      <c r="V67" s="439"/>
      <c r="W67" s="487"/>
      <c r="X67" s="414" t="str">
        <f>IFERROR(IF(V67="ー", "", ROUNDDOWN(W67*VLOOKUP(N67,【参考】数式用!$V$2:$AG$51,MATCH(V67,【参考】数式用!$AB$4:$AG$4)+6,FALSE)*0.5, 0)), "")</f>
        <v/>
      </c>
      <c r="Y67" s="440"/>
      <c r="Z67" s="487"/>
      <c r="AA67" s="501"/>
      <c r="AB67" s="481" t="e">
        <f>VLOOKUP(N67,【参考】数式用!$A$3:$N$58,14,FALSE)</f>
        <v>#N/A</v>
      </c>
      <c r="AC67" s="481" t="str">
        <f>IFERROR(VLOOKUP(N67,【参考】数式用!$A$3:$N$58,14,FALSE),"")&amp;"_4_5"</f>
        <v>_4_5</v>
      </c>
      <c r="AD67" s="481" t="str">
        <f>IFERROR(VLOOKUP(N67,【参考】数式用!$A$3:$N$58,14,FALSE),"")&amp;"_6"</f>
        <v>_6</v>
      </c>
      <c r="AE67" s="482" t="str">
        <f>IFERROR(VLOOKUP(N67,【参考】数式用!$AI$5:$AJ$51, 2, FALSE), "")</f>
        <v/>
      </c>
      <c r="AF67" s="483" t="str">
        <f t="shared" si="0"/>
        <v/>
      </c>
      <c r="AG67" s="484" t="str">
        <f t="shared" si="1"/>
        <v/>
      </c>
      <c r="AH67" s="485" t="str">
        <f>IFERROR(VLOOKUP(N67,【参考】数式用!$AM$3:$AN$56, 2, FALSE), "")</f>
        <v/>
      </c>
      <c r="AI67" s="411"/>
      <c r="AJ67" s="389"/>
      <c r="AK67" s="389"/>
      <c r="AL67" s="389"/>
      <c r="AM67" s="389"/>
      <c r="AN67" s="389"/>
      <c r="AO67" s="389"/>
      <c r="AP67" s="389"/>
      <c r="AQ67" s="389"/>
    </row>
    <row r="68" spans="1:43" s="128" customFormat="1" ht="40.15" customHeight="1">
      <c r="A68" s="488">
        <v>55</v>
      </c>
      <c r="B68" s="866" t="str">
        <f>IF(基本情報入力シート!C99="","",基本情報入力シート!C99)</f>
        <v/>
      </c>
      <c r="C68" s="866"/>
      <c r="D68" s="866"/>
      <c r="E68" s="866"/>
      <c r="F68" s="866"/>
      <c r="G68" s="866"/>
      <c r="H68" s="866"/>
      <c r="I68" s="866"/>
      <c r="J68" s="413" t="str">
        <f>IF(基本情報入力シート!M99="","",基本情報入力シート!M99)</f>
        <v/>
      </c>
      <c r="K68" s="413" t="str">
        <f>IF(基本情報入力シート!R99="","",基本情報入力シート!R99)</f>
        <v/>
      </c>
      <c r="L68" s="413" t="str">
        <f>IF(基本情報入力シート!W99="","",基本情報入力シート!W99)</f>
        <v/>
      </c>
      <c r="M68" s="413" t="str">
        <f>IF(基本情報入力シート!X99="","",基本情報入力シート!X99)</f>
        <v/>
      </c>
      <c r="N68" s="491" t="str">
        <f>IF(基本情報入力シート!Y99="","",基本情報入力シート!Y99)</f>
        <v/>
      </c>
      <c r="O68" s="490"/>
      <c r="P68" s="432"/>
      <c r="Q68" s="38" t="str">
        <f>IFERROR(ROUNDDOWN(P68*VLOOKUP(N68,【参考】数式用!$V$2:$AA$58,MATCH(O68,【参考】数式用!$X$4:$AA$4)+2,FALSE)*0.5, 0), "")</f>
        <v/>
      </c>
      <c r="R68" s="433"/>
      <c r="S68" s="867"/>
      <c r="T68" s="867"/>
      <c r="U68" s="499"/>
      <c r="V68" s="439"/>
      <c r="W68" s="487"/>
      <c r="X68" s="414" t="str">
        <f>IFERROR(IF(V68="ー", "", ROUNDDOWN(W68*VLOOKUP(N68,【参考】数式用!$V$2:$AG$51,MATCH(V68,【参考】数式用!$AB$4:$AG$4)+6,FALSE)*0.5, 0)), "")</f>
        <v/>
      </c>
      <c r="Y68" s="440"/>
      <c r="Z68" s="487"/>
      <c r="AA68" s="501"/>
      <c r="AB68" s="481" t="e">
        <f>VLOOKUP(N68,【参考】数式用!$A$3:$N$58,14,FALSE)</f>
        <v>#N/A</v>
      </c>
      <c r="AC68" s="481" t="str">
        <f>IFERROR(VLOOKUP(N68,【参考】数式用!$A$3:$N$58,14,FALSE),"")&amp;"_4_5"</f>
        <v>_4_5</v>
      </c>
      <c r="AD68" s="481" t="str">
        <f>IFERROR(VLOOKUP(N68,【参考】数式用!$A$3:$N$58,14,FALSE),"")&amp;"_6"</f>
        <v>_6</v>
      </c>
      <c r="AE68" s="482" t="str">
        <f>IFERROR(VLOOKUP(N68,【参考】数式用!$AI$5:$AJ$51, 2, FALSE), "")</f>
        <v/>
      </c>
      <c r="AF68" s="483" t="str">
        <f t="shared" si="0"/>
        <v/>
      </c>
      <c r="AG68" s="484" t="str">
        <f t="shared" si="1"/>
        <v/>
      </c>
      <c r="AH68" s="485" t="str">
        <f>IFERROR(VLOOKUP(N68,【参考】数式用!$AM$3:$AN$56, 2, FALSE), "")</f>
        <v/>
      </c>
      <c r="AI68" s="411"/>
      <c r="AJ68" s="389"/>
      <c r="AK68" s="389"/>
      <c r="AL68" s="389"/>
      <c r="AM68" s="389"/>
      <c r="AN68" s="389"/>
      <c r="AO68" s="389"/>
      <c r="AP68" s="389"/>
      <c r="AQ68" s="389"/>
    </row>
    <row r="69" spans="1:43" s="128" customFormat="1" ht="40.15" customHeight="1">
      <c r="A69" s="488">
        <v>56</v>
      </c>
      <c r="B69" s="866" t="str">
        <f>IF(基本情報入力シート!C100="","",基本情報入力シート!C100)</f>
        <v/>
      </c>
      <c r="C69" s="866"/>
      <c r="D69" s="866"/>
      <c r="E69" s="866"/>
      <c r="F69" s="866"/>
      <c r="G69" s="866"/>
      <c r="H69" s="866"/>
      <c r="I69" s="866"/>
      <c r="J69" s="413" t="str">
        <f>IF(基本情報入力シート!M100="","",基本情報入力シート!M100)</f>
        <v/>
      </c>
      <c r="K69" s="413" t="str">
        <f>IF(基本情報入力シート!R100="","",基本情報入力シート!R100)</f>
        <v/>
      </c>
      <c r="L69" s="413" t="str">
        <f>IF(基本情報入力シート!W100="","",基本情報入力シート!W100)</f>
        <v/>
      </c>
      <c r="M69" s="413" t="str">
        <f>IF(基本情報入力シート!X100="","",基本情報入力シート!X100)</f>
        <v/>
      </c>
      <c r="N69" s="491" t="str">
        <f>IF(基本情報入力シート!Y100="","",基本情報入力シート!Y100)</f>
        <v/>
      </c>
      <c r="O69" s="490"/>
      <c r="P69" s="432"/>
      <c r="Q69" s="38" t="str">
        <f>IFERROR(ROUNDDOWN(P69*VLOOKUP(N69,【参考】数式用!$V$2:$AA$58,MATCH(O69,【参考】数式用!$X$4:$AA$4)+2,FALSE)*0.5, 0), "")</f>
        <v/>
      </c>
      <c r="R69" s="433"/>
      <c r="S69" s="867"/>
      <c r="T69" s="867"/>
      <c r="U69" s="499"/>
      <c r="V69" s="439"/>
      <c r="W69" s="487"/>
      <c r="X69" s="414" t="str">
        <f>IFERROR(IF(V69="ー", "", ROUNDDOWN(W69*VLOOKUP(N69,【参考】数式用!$V$2:$AG$51,MATCH(V69,【参考】数式用!$AB$4:$AG$4)+6,FALSE)*0.5, 0)), "")</f>
        <v/>
      </c>
      <c r="Y69" s="440"/>
      <c r="Z69" s="487"/>
      <c r="AA69" s="501"/>
      <c r="AB69" s="481" t="e">
        <f>VLOOKUP(N69,【参考】数式用!$A$3:$N$58,14,FALSE)</f>
        <v>#N/A</v>
      </c>
      <c r="AC69" s="481" t="str">
        <f>IFERROR(VLOOKUP(N69,【参考】数式用!$A$3:$N$58,14,FALSE),"")&amp;"_4_5"</f>
        <v>_4_5</v>
      </c>
      <c r="AD69" s="481" t="str">
        <f>IFERROR(VLOOKUP(N69,【参考】数式用!$A$3:$N$58,14,FALSE),"")&amp;"_6"</f>
        <v>_6</v>
      </c>
      <c r="AE69" s="482" t="str">
        <f>IFERROR(VLOOKUP(N69,【参考】数式用!$AI$5:$AJ$51, 2, FALSE), "")</f>
        <v/>
      </c>
      <c r="AF69" s="483" t="str">
        <f t="shared" si="0"/>
        <v/>
      </c>
      <c r="AG69" s="484" t="str">
        <f t="shared" si="1"/>
        <v/>
      </c>
      <c r="AH69" s="485" t="str">
        <f>IFERROR(VLOOKUP(N69,【参考】数式用!$AM$3:$AN$56, 2, FALSE), "")</f>
        <v/>
      </c>
      <c r="AI69" s="411"/>
      <c r="AJ69" s="389"/>
      <c r="AK69" s="389"/>
      <c r="AL69" s="389"/>
      <c r="AM69" s="389"/>
      <c r="AN69" s="389"/>
      <c r="AO69" s="389"/>
      <c r="AP69" s="389"/>
      <c r="AQ69" s="389"/>
    </row>
    <row r="70" spans="1:43" s="128" customFormat="1" ht="40.15" customHeight="1">
      <c r="A70" s="488">
        <v>57</v>
      </c>
      <c r="B70" s="866" t="str">
        <f>IF(基本情報入力シート!C101="","",基本情報入力シート!C101)</f>
        <v/>
      </c>
      <c r="C70" s="866"/>
      <c r="D70" s="866"/>
      <c r="E70" s="866"/>
      <c r="F70" s="866"/>
      <c r="G70" s="866"/>
      <c r="H70" s="866"/>
      <c r="I70" s="866"/>
      <c r="J70" s="413" t="str">
        <f>IF(基本情報入力シート!M101="","",基本情報入力シート!M101)</f>
        <v/>
      </c>
      <c r="K70" s="413" t="str">
        <f>IF(基本情報入力シート!R101="","",基本情報入力シート!R101)</f>
        <v/>
      </c>
      <c r="L70" s="413" t="str">
        <f>IF(基本情報入力シート!W101="","",基本情報入力シート!W101)</f>
        <v/>
      </c>
      <c r="M70" s="413" t="str">
        <f>IF(基本情報入力シート!X101="","",基本情報入力シート!X101)</f>
        <v/>
      </c>
      <c r="N70" s="491" t="str">
        <f>IF(基本情報入力シート!Y101="","",基本情報入力シート!Y101)</f>
        <v/>
      </c>
      <c r="O70" s="490"/>
      <c r="P70" s="432"/>
      <c r="Q70" s="38" t="str">
        <f>IFERROR(ROUNDDOWN(P70*VLOOKUP(N70,【参考】数式用!$V$2:$AA$58,MATCH(O70,【参考】数式用!$X$4:$AA$4)+2,FALSE)*0.5, 0), "")</f>
        <v/>
      </c>
      <c r="R70" s="433"/>
      <c r="S70" s="867"/>
      <c r="T70" s="867"/>
      <c r="U70" s="499"/>
      <c r="V70" s="439"/>
      <c r="W70" s="487"/>
      <c r="X70" s="414" t="str">
        <f>IFERROR(IF(V70="ー", "", ROUNDDOWN(W70*VLOOKUP(N70,【参考】数式用!$V$2:$AG$51,MATCH(V70,【参考】数式用!$AB$4:$AG$4)+6,FALSE)*0.5, 0)), "")</f>
        <v/>
      </c>
      <c r="Y70" s="440"/>
      <c r="Z70" s="487"/>
      <c r="AA70" s="501"/>
      <c r="AB70" s="481" t="e">
        <f>VLOOKUP(N70,【参考】数式用!$A$3:$N$58,14,FALSE)</f>
        <v>#N/A</v>
      </c>
      <c r="AC70" s="481" t="str">
        <f>IFERROR(VLOOKUP(N70,【参考】数式用!$A$3:$N$58,14,FALSE),"")&amp;"_4_5"</f>
        <v>_4_5</v>
      </c>
      <c r="AD70" s="481" t="str">
        <f>IFERROR(VLOOKUP(N70,【参考】数式用!$A$3:$N$58,14,FALSE),"")&amp;"_6"</f>
        <v>_6</v>
      </c>
      <c r="AE70" s="482" t="str">
        <f>IFERROR(VLOOKUP(N70,【参考】数式用!$AI$5:$AJ$51, 2, FALSE), "")</f>
        <v/>
      </c>
      <c r="AF70" s="483" t="str">
        <f t="shared" si="0"/>
        <v/>
      </c>
      <c r="AG70" s="484" t="str">
        <f t="shared" si="1"/>
        <v/>
      </c>
      <c r="AH70" s="485" t="str">
        <f>IFERROR(VLOOKUP(N70,【参考】数式用!$AM$3:$AN$56, 2, FALSE), "")</f>
        <v/>
      </c>
      <c r="AI70" s="411"/>
      <c r="AJ70" s="389"/>
      <c r="AK70" s="389"/>
      <c r="AL70" s="389"/>
      <c r="AM70" s="389"/>
      <c r="AN70" s="389"/>
      <c r="AO70" s="389"/>
      <c r="AP70" s="389"/>
      <c r="AQ70" s="389"/>
    </row>
    <row r="71" spans="1:43" s="128" customFormat="1" ht="40.15" customHeight="1">
      <c r="A71" s="488">
        <v>58</v>
      </c>
      <c r="B71" s="866" t="str">
        <f>IF(基本情報入力シート!C102="","",基本情報入力シート!C102)</f>
        <v/>
      </c>
      <c r="C71" s="866"/>
      <c r="D71" s="866"/>
      <c r="E71" s="866"/>
      <c r="F71" s="866"/>
      <c r="G71" s="866"/>
      <c r="H71" s="866"/>
      <c r="I71" s="866"/>
      <c r="J71" s="413" t="str">
        <f>IF(基本情報入力シート!M102="","",基本情報入力シート!M102)</f>
        <v/>
      </c>
      <c r="K71" s="413" t="str">
        <f>IF(基本情報入力シート!R102="","",基本情報入力シート!R102)</f>
        <v/>
      </c>
      <c r="L71" s="413" t="str">
        <f>IF(基本情報入力シート!W102="","",基本情報入力シート!W102)</f>
        <v/>
      </c>
      <c r="M71" s="413" t="str">
        <f>IF(基本情報入力シート!X102="","",基本情報入力シート!X102)</f>
        <v/>
      </c>
      <c r="N71" s="491" t="str">
        <f>IF(基本情報入力シート!Y102="","",基本情報入力シート!Y102)</f>
        <v/>
      </c>
      <c r="O71" s="490"/>
      <c r="P71" s="432"/>
      <c r="Q71" s="38" t="str">
        <f>IFERROR(ROUNDDOWN(P71*VLOOKUP(N71,【参考】数式用!$V$2:$AA$58,MATCH(O71,【参考】数式用!$X$4:$AA$4)+2,FALSE)*0.5, 0), "")</f>
        <v/>
      </c>
      <c r="R71" s="433"/>
      <c r="S71" s="867"/>
      <c r="T71" s="867"/>
      <c r="U71" s="499"/>
      <c r="V71" s="439"/>
      <c r="W71" s="487"/>
      <c r="X71" s="414" t="str">
        <f>IFERROR(IF(V71="ー", "", ROUNDDOWN(W71*VLOOKUP(N71,【参考】数式用!$V$2:$AG$51,MATCH(V71,【参考】数式用!$AB$4:$AG$4)+6,FALSE)*0.5, 0)), "")</f>
        <v/>
      </c>
      <c r="Y71" s="440"/>
      <c r="Z71" s="487"/>
      <c r="AA71" s="501"/>
      <c r="AB71" s="481" t="e">
        <f>VLOOKUP(N71,【参考】数式用!$A$3:$N$58,14,FALSE)</f>
        <v>#N/A</v>
      </c>
      <c r="AC71" s="481" t="str">
        <f>IFERROR(VLOOKUP(N71,【参考】数式用!$A$3:$N$58,14,FALSE),"")&amp;"_4_5"</f>
        <v>_4_5</v>
      </c>
      <c r="AD71" s="481" t="str">
        <f>IFERROR(VLOOKUP(N71,【参考】数式用!$A$3:$N$58,14,FALSE),"")&amp;"_6"</f>
        <v>_6</v>
      </c>
      <c r="AE71" s="482" t="str">
        <f>IFERROR(VLOOKUP(N71,【参考】数式用!$AI$5:$AJ$51, 2, FALSE), "")</f>
        <v/>
      </c>
      <c r="AF71" s="483" t="str">
        <f t="shared" si="0"/>
        <v/>
      </c>
      <c r="AG71" s="484" t="str">
        <f t="shared" si="1"/>
        <v/>
      </c>
      <c r="AH71" s="485" t="str">
        <f>IFERROR(VLOOKUP(N71,【参考】数式用!$AM$3:$AN$56, 2, FALSE), "")</f>
        <v/>
      </c>
      <c r="AI71" s="411"/>
      <c r="AJ71" s="389"/>
      <c r="AK71" s="389"/>
      <c r="AL71" s="389"/>
      <c r="AM71" s="389"/>
      <c r="AN71" s="389"/>
      <c r="AO71" s="389"/>
      <c r="AP71" s="389"/>
      <c r="AQ71" s="389"/>
    </row>
    <row r="72" spans="1:43" s="128" customFormat="1" ht="40.15" customHeight="1">
      <c r="A72" s="488">
        <v>59</v>
      </c>
      <c r="B72" s="866" t="str">
        <f>IF(基本情報入力シート!C103="","",基本情報入力シート!C103)</f>
        <v/>
      </c>
      <c r="C72" s="866"/>
      <c r="D72" s="866"/>
      <c r="E72" s="866"/>
      <c r="F72" s="866"/>
      <c r="G72" s="866"/>
      <c r="H72" s="866"/>
      <c r="I72" s="866"/>
      <c r="J72" s="413" t="str">
        <f>IF(基本情報入力シート!M103="","",基本情報入力シート!M103)</f>
        <v/>
      </c>
      <c r="K72" s="413" t="str">
        <f>IF(基本情報入力シート!R103="","",基本情報入力シート!R103)</f>
        <v/>
      </c>
      <c r="L72" s="413" t="str">
        <f>IF(基本情報入力シート!W103="","",基本情報入力シート!W103)</f>
        <v/>
      </c>
      <c r="M72" s="413" t="str">
        <f>IF(基本情報入力シート!X103="","",基本情報入力シート!X103)</f>
        <v/>
      </c>
      <c r="N72" s="491" t="str">
        <f>IF(基本情報入力シート!Y103="","",基本情報入力シート!Y103)</f>
        <v/>
      </c>
      <c r="O72" s="490"/>
      <c r="P72" s="432"/>
      <c r="Q72" s="38" t="str">
        <f>IFERROR(ROUNDDOWN(P72*VLOOKUP(N72,【参考】数式用!$V$2:$AA$58,MATCH(O72,【参考】数式用!$X$4:$AA$4)+2,FALSE)*0.5, 0), "")</f>
        <v/>
      </c>
      <c r="R72" s="433"/>
      <c r="S72" s="867"/>
      <c r="T72" s="867"/>
      <c r="U72" s="499"/>
      <c r="V72" s="439"/>
      <c r="W72" s="487"/>
      <c r="X72" s="414" t="str">
        <f>IFERROR(IF(V72="ー", "", ROUNDDOWN(W72*VLOOKUP(N72,【参考】数式用!$V$2:$AG$51,MATCH(V72,【参考】数式用!$AB$4:$AG$4)+6,FALSE)*0.5, 0)), "")</f>
        <v/>
      </c>
      <c r="Y72" s="440"/>
      <c r="Z72" s="487"/>
      <c r="AA72" s="501"/>
      <c r="AB72" s="481" t="e">
        <f>VLOOKUP(N72,【参考】数式用!$A$3:$N$58,14,FALSE)</f>
        <v>#N/A</v>
      </c>
      <c r="AC72" s="481" t="str">
        <f>IFERROR(VLOOKUP(N72,【参考】数式用!$A$3:$N$58,14,FALSE),"")&amp;"_4_5"</f>
        <v>_4_5</v>
      </c>
      <c r="AD72" s="481" t="str">
        <f>IFERROR(VLOOKUP(N72,【参考】数式用!$A$3:$N$58,14,FALSE),"")&amp;"_6"</f>
        <v>_6</v>
      </c>
      <c r="AE72" s="482" t="str">
        <f>IFERROR(VLOOKUP(N72,【参考】数式用!$AI$5:$AJ$51, 2, FALSE), "")</f>
        <v/>
      </c>
      <c r="AF72" s="483" t="str">
        <f t="shared" si="0"/>
        <v/>
      </c>
      <c r="AG72" s="484" t="str">
        <f t="shared" si="1"/>
        <v/>
      </c>
      <c r="AH72" s="485" t="str">
        <f>IFERROR(VLOOKUP(N72,【参考】数式用!$AM$3:$AN$56, 2, FALSE), "")</f>
        <v/>
      </c>
      <c r="AI72" s="411"/>
      <c r="AJ72" s="389"/>
      <c r="AK72" s="389"/>
      <c r="AL72" s="389"/>
      <c r="AM72" s="389"/>
      <c r="AN72" s="389"/>
      <c r="AO72" s="389"/>
      <c r="AP72" s="389"/>
      <c r="AQ72" s="389"/>
    </row>
    <row r="73" spans="1:43" s="128" customFormat="1" ht="40.15" customHeight="1">
      <c r="A73" s="488">
        <v>60</v>
      </c>
      <c r="B73" s="866" t="str">
        <f>IF(基本情報入力シート!C104="","",基本情報入力シート!C104)</f>
        <v/>
      </c>
      <c r="C73" s="866"/>
      <c r="D73" s="866"/>
      <c r="E73" s="866"/>
      <c r="F73" s="866"/>
      <c r="G73" s="866"/>
      <c r="H73" s="866"/>
      <c r="I73" s="866"/>
      <c r="J73" s="413" t="str">
        <f>IF(基本情報入力シート!M104="","",基本情報入力シート!M104)</f>
        <v/>
      </c>
      <c r="K73" s="413" t="str">
        <f>IF(基本情報入力シート!R104="","",基本情報入力シート!R104)</f>
        <v/>
      </c>
      <c r="L73" s="413" t="str">
        <f>IF(基本情報入力シート!W104="","",基本情報入力シート!W104)</f>
        <v/>
      </c>
      <c r="M73" s="413" t="str">
        <f>IF(基本情報入力シート!X104="","",基本情報入力シート!X104)</f>
        <v/>
      </c>
      <c r="N73" s="491" t="str">
        <f>IF(基本情報入力シート!Y104="","",基本情報入力シート!Y104)</f>
        <v/>
      </c>
      <c r="O73" s="490"/>
      <c r="P73" s="432"/>
      <c r="Q73" s="38" t="str">
        <f>IFERROR(ROUNDDOWN(P73*VLOOKUP(N73,【参考】数式用!$V$2:$AA$58,MATCH(O73,【参考】数式用!$X$4:$AA$4)+2,FALSE)*0.5, 0), "")</f>
        <v/>
      </c>
      <c r="R73" s="433"/>
      <c r="S73" s="867"/>
      <c r="T73" s="867"/>
      <c r="U73" s="499"/>
      <c r="V73" s="439"/>
      <c r="W73" s="487"/>
      <c r="X73" s="414" t="str">
        <f>IFERROR(IF(V73="ー", "", ROUNDDOWN(W73*VLOOKUP(N73,【参考】数式用!$V$2:$AG$51,MATCH(V73,【参考】数式用!$AB$4:$AG$4)+6,FALSE)*0.5, 0)), "")</f>
        <v/>
      </c>
      <c r="Y73" s="440"/>
      <c r="Z73" s="487"/>
      <c r="AA73" s="501"/>
      <c r="AB73" s="481" t="e">
        <f>VLOOKUP(N73,【参考】数式用!$A$3:$N$58,14,FALSE)</f>
        <v>#N/A</v>
      </c>
      <c r="AC73" s="481" t="str">
        <f>IFERROR(VLOOKUP(N73,【参考】数式用!$A$3:$N$58,14,FALSE),"")&amp;"_4_5"</f>
        <v>_4_5</v>
      </c>
      <c r="AD73" s="481" t="str">
        <f>IFERROR(VLOOKUP(N73,【参考】数式用!$A$3:$N$58,14,FALSE),"")&amp;"_6"</f>
        <v>_6</v>
      </c>
      <c r="AE73" s="482" t="str">
        <f>IFERROR(VLOOKUP(N73,【参考】数式用!$AI$5:$AJ$51, 2, FALSE), "")</f>
        <v/>
      </c>
      <c r="AF73" s="483" t="str">
        <f t="shared" si="0"/>
        <v/>
      </c>
      <c r="AG73" s="484" t="str">
        <f t="shared" si="1"/>
        <v/>
      </c>
      <c r="AH73" s="485" t="str">
        <f>IFERROR(VLOOKUP(N73,【参考】数式用!$AM$3:$AN$56, 2, FALSE), "")</f>
        <v/>
      </c>
      <c r="AI73" s="411"/>
      <c r="AJ73" s="389"/>
      <c r="AK73" s="389"/>
      <c r="AL73" s="389"/>
      <c r="AM73" s="389"/>
      <c r="AN73" s="389"/>
      <c r="AO73" s="389"/>
      <c r="AP73" s="389"/>
      <c r="AQ73" s="389"/>
    </row>
    <row r="74" spans="1:43" s="128" customFormat="1" ht="40.15" customHeight="1">
      <c r="A74" s="488">
        <v>61</v>
      </c>
      <c r="B74" s="866" t="str">
        <f>IF(基本情報入力シート!C105="","",基本情報入力シート!C105)</f>
        <v/>
      </c>
      <c r="C74" s="866"/>
      <c r="D74" s="866"/>
      <c r="E74" s="866"/>
      <c r="F74" s="866"/>
      <c r="G74" s="866"/>
      <c r="H74" s="866"/>
      <c r="I74" s="866"/>
      <c r="J74" s="413" t="str">
        <f>IF(基本情報入力シート!M105="","",基本情報入力シート!M105)</f>
        <v/>
      </c>
      <c r="K74" s="413" t="str">
        <f>IF(基本情報入力シート!R105="","",基本情報入力シート!R105)</f>
        <v/>
      </c>
      <c r="L74" s="413" t="str">
        <f>IF(基本情報入力シート!W105="","",基本情報入力シート!W105)</f>
        <v/>
      </c>
      <c r="M74" s="413" t="str">
        <f>IF(基本情報入力シート!X105="","",基本情報入力シート!X105)</f>
        <v/>
      </c>
      <c r="N74" s="491" t="str">
        <f>IF(基本情報入力シート!Y105="","",基本情報入力シート!Y105)</f>
        <v/>
      </c>
      <c r="O74" s="490"/>
      <c r="P74" s="432"/>
      <c r="Q74" s="38" t="str">
        <f>IFERROR(ROUNDDOWN(P74*VLOOKUP(N74,【参考】数式用!$V$2:$AA$58,MATCH(O74,【参考】数式用!$X$4:$AA$4)+2,FALSE)*0.5, 0), "")</f>
        <v/>
      </c>
      <c r="R74" s="433"/>
      <c r="S74" s="867"/>
      <c r="T74" s="867"/>
      <c r="U74" s="499"/>
      <c r="V74" s="439"/>
      <c r="W74" s="487"/>
      <c r="X74" s="414" t="str">
        <f>IFERROR(IF(V74="ー", "", ROUNDDOWN(W74*VLOOKUP(N74,【参考】数式用!$V$2:$AG$51,MATCH(V74,【参考】数式用!$AB$4:$AG$4)+6,FALSE)*0.5, 0)), "")</f>
        <v/>
      </c>
      <c r="Y74" s="440"/>
      <c r="Z74" s="487"/>
      <c r="AA74" s="501"/>
      <c r="AB74" s="481" t="e">
        <f>VLOOKUP(N74,【参考】数式用!$A$3:$N$58,14,FALSE)</f>
        <v>#N/A</v>
      </c>
      <c r="AC74" s="481" t="str">
        <f>IFERROR(VLOOKUP(N74,【参考】数式用!$A$3:$N$58,14,FALSE),"")&amp;"_4_5"</f>
        <v>_4_5</v>
      </c>
      <c r="AD74" s="481" t="str">
        <f>IFERROR(VLOOKUP(N74,【参考】数式用!$A$3:$N$58,14,FALSE),"")&amp;"_6"</f>
        <v>_6</v>
      </c>
      <c r="AE74" s="482" t="str">
        <f>IFERROR(VLOOKUP(N74,【参考】数式用!$AI$5:$AJ$51, 2, FALSE), "")</f>
        <v/>
      </c>
      <c r="AF74" s="483" t="str">
        <f t="shared" si="0"/>
        <v/>
      </c>
      <c r="AG74" s="484" t="str">
        <f t="shared" si="1"/>
        <v/>
      </c>
      <c r="AH74" s="485" t="str">
        <f>IFERROR(VLOOKUP(N74,【参考】数式用!$AM$3:$AN$56, 2, FALSE), "")</f>
        <v/>
      </c>
      <c r="AI74" s="411"/>
      <c r="AJ74" s="389"/>
      <c r="AK74" s="389"/>
      <c r="AL74" s="389"/>
      <c r="AM74" s="389"/>
      <c r="AN74" s="389"/>
      <c r="AO74" s="389"/>
      <c r="AP74" s="389"/>
      <c r="AQ74" s="389"/>
    </row>
    <row r="75" spans="1:43" s="128" customFormat="1" ht="40.15" customHeight="1">
      <c r="A75" s="488">
        <v>62</v>
      </c>
      <c r="B75" s="866" t="str">
        <f>IF(基本情報入力シート!C106="","",基本情報入力シート!C106)</f>
        <v/>
      </c>
      <c r="C75" s="866"/>
      <c r="D75" s="866"/>
      <c r="E75" s="866"/>
      <c r="F75" s="866"/>
      <c r="G75" s="866"/>
      <c r="H75" s="866"/>
      <c r="I75" s="866"/>
      <c r="J75" s="413" t="str">
        <f>IF(基本情報入力シート!M106="","",基本情報入力シート!M106)</f>
        <v/>
      </c>
      <c r="K75" s="413" t="str">
        <f>IF(基本情報入力シート!R106="","",基本情報入力シート!R106)</f>
        <v/>
      </c>
      <c r="L75" s="413" t="str">
        <f>IF(基本情報入力シート!W106="","",基本情報入力シート!W106)</f>
        <v/>
      </c>
      <c r="M75" s="413" t="str">
        <f>IF(基本情報入力シート!X106="","",基本情報入力シート!X106)</f>
        <v/>
      </c>
      <c r="N75" s="491" t="str">
        <f>IF(基本情報入力シート!Y106="","",基本情報入力シート!Y106)</f>
        <v/>
      </c>
      <c r="O75" s="490"/>
      <c r="P75" s="432"/>
      <c r="Q75" s="38" t="str">
        <f>IFERROR(ROUNDDOWN(P75*VLOOKUP(N75,【参考】数式用!$V$2:$AA$58,MATCH(O75,【参考】数式用!$X$4:$AA$4)+2,FALSE)*0.5, 0), "")</f>
        <v/>
      </c>
      <c r="R75" s="433"/>
      <c r="S75" s="867"/>
      <c r="T75" s="867"/>
      <c r="U75" s="499"/>
      <c r="V75" s="439"/>
      <c r="W75" s="487"/>
      <c r="X75" s="414" t="str">
        <f>IFERROR(IF(V75="ー", "", ROUNDDOWN(W75*VLOOKUP(N75,【参考】数式用!$V$2:$AG$51,MATCH(V75,【参考】数式用!$AB$4:$AG$4)+6,FALSE)*0.5, 0)), "")</f>
        <v/>
      </c>
      <c r="Y75" s="440"/>
      <c r="Z75" s="487"/>
      <c r="AA75" s="501"/>
      <c r="AB75" s="481" t="e">
        <f>VLOOKUP(N75,【参考】数式用!$A$3:$N$58,14,FALSE)</f>
        <v>#N/A</v>
      </c>
      <c r="AC75" s="481" t="str">
        <f>IFERROR(VLOOKUP(N75,【参考】数式用!$A$3:$N$58,14,FALSE),"")&amp;"_4_5"</f>
        <v>_4_5</v>
      </c>
      <c r="AD75" s="481" t="str">
        <f>IFERROR(VLOOKUP(N75,【参考】数式用!$A$3:$N$58,14,FALSE),"")&amp;"_6"</f>
        <v>_6</v>
      </c>
      <c r="AE75" s="482" t="str">
        <f>IFERROR(VLOOKUP(N75,【参考】数式用!$AI$5:$AJ$51, 2, FALSE), "")</f>
        <v/>
      </c>
      <c r="AF75" s="483" t="str">
        <f t="shared" si="0"/>
        <v/>
      </c>
      <c r="AG75" s="484" t="str">
        <f t="shared" si="1"/>
        <v/>
      </c>
      <c r="AH75" s="485" t="str">
        <f>IFERROR(VLOOKUP(N75,【参考】数式用!$AM$3:$AN$56, 2, FALSE), "")</f>
        <v/>
      </c>
      <c r="AI75" s="411"/>
      <c r="AJ75" s="389"/>
      <c r="AK75" s="389"/>
      <c r="AL75" s="389"/>
      <c r="AM75" s="389"/>
      <c r="AN75" s="389"/>
      <c r="AO75" s="389"/>
      <c r="AP75" s="389"/>
      <c r="AQ75" s="389"/>
    </row>
    <row r="76" spans="1:43" s="128" customFormat="1" ht="40.15" customHeight="1">
      <c r="A76" s="488">
        <v>63</v>
      </c>
      <c r="B76" s="866" t="str">
        <f>IF(基本情報入力シート!C107="","",基本情報入力シート!C107)</f>
        <v/>
      </c>
      <c r="C76" s="866"/>
      <c r="D76" s="866"/>
      <c r="E76" s="866"/>
      <c r="F76" s="866"/>
      <c r="G76" s="866"/>
      <c r="H76" s="866"/>
      <c r="I76" s="866"/>
      <c r="J76" s="413" t="str">
        <f>IF(基本情報入力シート!M107="","",基本情報入力シート!M107)</f>
        <v/>
      </c>
      <c r="K76" s="413" t="str">
        <f>IF(基本情報入力シート!R107="","",基本情報入力シート!R107)</f>
        <v/>
      </c>
      <c r="L76" s="413" t="str">
        <f>IF(基本情報入力シート!W107="","",基本情報入力シート!W107)</f>
        <v/>
      </c>
      <c r="M76" s="413" t="str">
        <f>IF(基本情報入力シート!X107="","",基本情報入力シート!X107)</f>
        <v/>
      </c>
      <c r="N76" s="491" t="str">
        <f>IF(基本情報入力シート!Y107="","",基本情報入力シート!Y107)</f>
        <v/>
      </c>
      <c r="O76" s="490"/>
      <c r="P76" s="432"/>
      <c r="Q76" s="38" t="str">
        <f>IFERROR(ROUNDDOWN(P76*VLOOKUP(N76,【参考】数式用!$V$2:$AA$58,MATCH(O76,【参考】数式用!$X$4:$AA$4)+2,FALSE)*0.5, 0), "")</f>
        <v/>
      </c>
      <c r="R76" s="433"/>
      <c r="S76" s="867"/>
      <c r="T76" s="867"/>
      <c r="U76" s="499"/>
      <c r="V76" s="439"/>
      <c r="W76" s="487"/>
      <c r="X76" s="414" t="str">
        <f>IFERROR(IF(V76="ー", "", ROUNDDOWN(W76*VLOOKUP(N76,【参考】数式用!$V$2:$AG$51,MATCH(V76,【参考】数式用!$AB$4:$AG$4)+6,FALSE)*0.5, 0)), "")</f>
        <v/>
      </c>
      <c r="Y76" s="440"/>
      <c r="Z76" s="487"/>
      <c r="AA76" s="501"/>
      <c r="AB76" s="481" t="e">
        <f>VLOOKUP(N76,【参考】数式用!$A$3:$N$58,14,FALSE)</f>
        <v>#N/A</v>
      </c>
      <c r="AC76" s="481" t="str">
        <f>IFERROR(VLOOKUP(N76,【参考】数式用!$A$3:$N$58,14,FALSE),"")&amp;"_4_5"</f>
        <v>_4_5</v>
      </c>
      <c r="AD76" s="481" t="str">
        <f>IFERROR(VLOOKUP(N76,【参考】数式用!$A$3:$N$58,14,FALSE),"")&amp;"_6"</f>
        <v>_6</v>
      </c>
      <c r="AE76" s="482" t="str">
        <f>IFERROR(VLOOKUP(N76,【参考】数式用!$AI$5:$AJ$51, 2, FALSE), "")</f>
        <v/>
      </c>
      <c r="AF76" s="483" t="str">
        <f t="shared" si="0"/>
        <v/>
      </c>
      <c r="AG76" s="484" t="str">
        <f t="shared" si="1"/>
        <v/>
      </c>
      <c r="AH76" s="485" t="str">
        <f>IFERROR(VLOOKUP(N76,【参考】数式用!$AM$3:$AN$56, 2, FALSE), "")</f>
        <v/>
      </c>
      <c r="AI76" s="411"/>
      <c r="AJ76" s="389"/>
      <c r="AK76" s="389"/>
      <c r="AL76" s="389"/>
      <c r="AM76" s="389"/>
      <c r="AN76" s="389"/>
      <c r="AO76" s="389"/>
      <c r="AP76" s="389"/>
      <c r="AQ76" s="389"/>
    </row>
    <row r="77" spans="1:43" s="128" customFormat="1" ht="40.15" customHeight="1">
      <c r="A77" s="488">
        <v>64</v>
      </c>
      <c r="B77" s="866" t="str">
        <f>IF(基本情報入力シート!C108="","",基本情報入力シート!C108)</f>
        <v/>
      </c>
      <c r="C77" s="866"/>
      <c r="D77" s="866"/>
      <c r="E77" s="866"/>
      <c r="F77" s="866"/>
      <c r="G77" s="866"/>
      <c r="H77" s="866"/>
      <c r="I77" s="866"/>
      <c r="J77" s="413" t="str">
        <f>IF(基本情報入力シート!M108="","",基本情報入力シート!M108)</f>
        <v/>
      </c>
      <c r="K77" s="413" t="str">
        <f>IF(基本情報入力シート!R108="","",基本情報入力シート!R108)</f>
        <v/>
      </c>
      <c r="L77" s="413" t="str">
        <f>IF(基本情報入力シート!W108="","",基本情報入力シート!W108)</f>
        <v/>
      </c>
      <c r="M77" s="413" t="str">
        <f>IF(基本情報入力シート!X108="","",基本情報入力シート!X108)</f>
        <v/>
      </c>
      <c r="N77" s="491" t="str">
        <f>IF(基本情報入力シート!Y108="","",基本情報入力シート!Y108)</f>
        <v/>
      </c>
      <c r="O77" s="490"/>
      <c r="P77" s="432"/>
      <c r="Q77" s="38" t="str">
        <f>IFERROR(ROUNDDOWN(P77*VLOOKUP(N77,【参考】数式用!$V$2:$AA$58,MATCH(O77,【参考】数式用!$X$4:$AA$4)+2,FALSE)*0.5, 0), "")</f>
        <v/>
      </c>
      <c r="R77" s="433"/>
      <c r="S77" s="867"/>
      <c r="T77" s="867"/>
      <c r="U77" s="499"/>
      <c r="V77" s="439"/>
      <c r="W77" s="487"/>
      <c r="X77" s="414" t="str">
        <f>IFERROR(IF(V77="ー", "", ROUNDDOWN(W77*VLOOKUP(N77,【参考】数式用!$V$2:$AG$51,MATCH(V77,【参考】数式用!$AB$4:$AG$4)+6,FALSE)*0.5, 0)), "")</f>
        <v/>
      </c>
      <c r="Y77" s="440"/>
      <c r="Z77" s="487"/>
      <c r="AA77" s="501"/>
      <c r="AB77" s="481" t="e">
        <f>VLOOKUP(N77,【参考】数式用!$A$3:$N$58,14,FALSE)</f>
        <v>#N/A</v>
      </c>
      <c r="AC77" s="481" t="str">
        <f>IFERROR(VLOOKUP(N77,【参考】数式用!$A$3:$N$58,14,FALSE),"")&amp;"_4_5"</f>
        <v>_4_5</v>
      </c>
      <c r="AD77" s="481" t="str">
        <f>IFERROR(VLOOKUP(N77,【参考】数式用!$A$3:$N$58,14,FALSE),"")&amp;"_6"</f>
        <v>_6</v>
      </c>
      <c r="AE77" s="482" t="str">
        <f>IFERROR(VLOOKUP(N77,【参考】数式用!$AI$5:$AJ$51, 2, FALSE), "")</f>
        <v/>
      </c>
      <c r="AF77" s="483" t="str">
        <f t="shared" si="0"/>
        <v/>
      </c>
      <c r="AG77" s="484" t="str">
        <f t="shared" si="1"/>
        <v/>
      </c>
      <c r="AH77" s="485" t="str">
        <f>IFERROR(VLOOKUP(N77,【参考】数式用!$AM$3:$AN$56, 2, FALSE), "")</f>
        <v/>
      </c>
      <c r="AI77" s="411"/>
      <c r="AJ77" s="389"/>
      <c r="AK77" s="389"/>
      <c r="AL77" s="389"/>
      <c r="AM77" s="389"/>
      <c r="AN77" s="389"/>
      <c r="AO77" s="389"/>
      <c r="AP77" s="389"/>
      <c r="AQ77" s="389"/>
    </row>
    <row r="78" spans="1:43" s="128" customFormat="1" ht="40.15" customHeight="1">
      <c r="A78" s="488">
        <v>65</v>
      </c>
      <c r="B78" s="866" t="str">
        <f>IF(基本情報入力シート!C109="","",基本情報入力シート!C109)</f>
        <v/>
      </c>
      <c r="C78" s="866"/>
      <c r="D78" s="866"/>
      <c r="E78" s="866"/>
      <c r="F78" s="866"/>
      <c r="G78" s="866"/>
      <c r="H78" s="866"/>
      <c r="I78" s="866"/>
      <c r="J78" s="413" t="str">
        <f>IF(基本情報入力シート!M109="","",基本情報入力シート!M109)</f>
        <v/>
      </c>
      <c r="K78" s="413" t="str">
        <f>IF(基本情報入力シート!R109="","",基本情報入力シート!R109)</f>
        <v/>
      </c>
      <c r="L78" s="413" t="str">
        <f>IF(基本情報入力シート!W109="","",基本情報入力シート!W109)</f>
        <v/>
      </c>
      <c r="M78" s="413" t="str">
        <f>IF(基本情報入力シート!X109="","",基本情報入力シート!X109)</f>
        <v/>
      </c>
      <c r="N78" s="491" t="str">
        <f>IF(基本情報入力シート!Y109="","",基本情報入力シート!Y109)</f>
        <v/>
      </c>
      <c r="O78" s="490"/>
      <c r="P78" s="432"/>
      <c r="Q78" s="38" t="str">
        <f>IFERROR(ROUNDDOWN(P78*VLOOKUP(N78,【参考】数式用!$V$2:$AA$58,MATCH(O78,【参考】数式用!$X$4:$AA$4)+2,FALSE)*0.5, 0), "")</f>
        <v/>
      </c>
      <c r="R78" s="433"/>
      <c r="S78" s="867"/>
      <c r="T78" s="867"/>
      <c r="U78" s="499"/>
      <c r="V78" s="439"/>
      <c r="W78" s="487"/>
      <c r="X78" s="414" t="str">
        <f>IFERROR(IF(V78="ー", "", ROUNDDOWN(W78*VLOOKUP(N78,【参考】数式用!$V$2:$AG$51,MATCH(V78,【参考】数式用!$AB$4:$AG$4)+6,FALSE)*0.5, 0)), "")</f>
        <v/>
      </c>
      <c r="Y78" s="440"/>
      <c r="Z78" s="487"/>
      <c r="AA78" s="501"/>
      <c r="AB78" s="481" t="e">
        <f>VLOOKUP(N78,【参考】数式用!$A$3:$N$58,14,FALSE)</f>
        <v>#N/A</v>
      </c>
      <c r="AC78" s="481" t="str">
        <f>IFERROR(VLOOKUP(N78,【参考】数式用!$A$3:$N$58,14,FALSE),"")&amp;"_4_5"</f>
        <v>_4_5</v>
      </c>
      <c r="AD78" s="481" t="str">
        <f>IFERROR(VLOOKUP(N78,【参考】数式用!$A$3:$N$58,14,FALSE),"")&amp;"_6"</f>
        <v>_6</v>
      </c>
      <c r="AE78" s="482" t="str">
        <f>IFERROR(VLOOKUP(N78,【参考】数式用!$AI$5:$AJ$51, 2, FALSE), "")</f>
        <v/>
      </c>
      <c r="AF78" s="483" t="str">
        <f t="shared" si="0"/>
        <v/>
      </c>
      <c r="AG78" s="484" t="str">
        <f t="shared" si="1"/>
        <v/>
      </c>
      <c r="AH78" s="485" t="str">
        <f>IFERROR(VLOOKUP(N78,【参考】数式用!$AM$3:$AN$56, 2, FALSE), "")</f>
        <v/>
      </c>
      <c r="AI78" s="411"/>
      <c r="AJ78" s="389"/>
      <c r="AK78" s="389"/>
      <c r="AL78" s="389"/>
      <c r="AM78" s="389"/>
      <c r="AN78" s="389"/>
      <c r="AO78" s="389"/>
      <c r="AP78" s="389"/>
      <c r="AQ78" s="389"/>
    </row>
    <row r="79" spans="1:43" s="128" customFormat="1" ht="40.15" customHeight="1">
      <c r="A79" s="488">
        <v>66</v>
      </c>
      <c r="B79" s="866" t="str">
        <f>IF(基本情報入力シート!C110="","",基本情報入力シート!C110)</f>
        <v/>
      </c>
      <c r="C79" s="866"/>
      <c r="D79" s="866"/>
      <c r="E79" s="866"/>
      <c r="F79" s="866"/>
      <c r="G79" s="866"/>
      <c r="H79" s="866"/>
      <c r="I79" s="866"/>
      <c r="J79" s="413" t="str">
        <f>IF(基本情報入力シート!M110="","",基本情報入力シート!M110)</f>
        <v/>
      </c>
      <c r="K79" s="413" t="str">
        <f>IF(基本情報入力シート!R110="","",基本情報入力シート!R110)</f>
        <v/>
      </c>
      <c r="L79" s="413" t="str">
        <f>IF(基本情報入力シート!W110="","",基本情報入力シート!W110)</f>
        <v/>
      </c>
      <c r="M79" s="413" t="str">
        <f>IF(基本情報入力シート!X110="","",基本情報入力シート!X110)</f>
        <v/>
      </c>
      <c r="N79" s="491" t="str">
        <f>IF(基本情報入力シート!Y110="","",基本情報入力シート!Y110)</f>
        <v/>
      </c>
      <c r="O79" s="490"/>
      <c r="P79" s="432"/>
      <c r="Q79" s="38" t="str">
        <f>IFERROR(ROUNDDOWN(P79*VLOOKUP(N79,【参考】数式用!$V$2:$AA$58,MATCH(O79,【参考】数式用!$X$4:$AA$4)+2,FALSE)*0.5, 0), "")</f>
        <v/>
      </c>
      <c r="R79" s="433"/>
      <c r="S79" s="867"/>
      <c r="T79" s="867"/>
      <c r="U79" s="499"/>
      <c r="V79" s="439"/>
      <c r="W79" s="487"/>
      <c r="X79" s="414" t="str">
        <f>IFERROR(IF(V79="ー", "", ROUNDDOWN(W79*VLOOKUP(N79,【参考】数式用!$V$2:$AG$51,MATCH(V79,【参考】数式用!$AB$4:$AG$4)+6,FALSE)*0.5, 0)), "")</f>
        <v/>
      </c>
      <c r="Y79" s="440"/>
      <c r="Z79" s="487"/>
      <c r="AA79" s="501"/>
      <c r="AB79" s="481" t="e">
        <f>VLOOKUP(N79,【参考】数式用!$A$3:$N$58,14,FALSE)</f>
        <v>#N/A</v>
      </c>
      <c r="AC79" s="481" t="str">
        <f>IFERROR(VLOOKUP(N79,【参考】数式用!$A$3:$N$58,14,FALSE),"")&amp;"_4_5"</f>
        <v>_4_5</v>
      </c>
      <c r="AD79" s="481" t="str">
        <f>IFERROR(VLOOKUP(N79,【参考】数式用!$A$3:$N$58,14,FALSE),"")&amp;"_6"</f>
        <v>_6</v>
      </c>
      <c r="AE79" s="482" t="str">
        <f>IFERROR(VLOOKUP(N79,【参考】数式用!$AI$5:$AJ$51, 2, FALSE), "")</f>
        <v/>
      </c>
      <c r="AF79" s="48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85" t="str">
        <f>IFERROR(VLOOKUP(N79,【参考】数式用!$AM$3:$AN$56, 2, FALSE), "")</f>
        <v/>
      </c>
      <c r="AI79" s="411"/>
      <c r="AJ79" s="389"/>
      <c r="AK79" s="389"/>
      <c r="AL79" s="389"/>
      <c r="AM79" s="389"/>
      <c r="AN79" s="389"/>
      <c r="AO79" s="389"/>
      <c r="AP79" s="389"/>
      <c r="AQ79" s="389"/>
    </row>
    <row r="80" spans="1:43" s="128" customFormat="1" ht="40.15" customHeight="1">
      <c r="A80" s="488">
        <v>67</v>
      </c>
      <c r="B80" s="866" t="str">
        <f>IF(基本情報入力シート!C111="","",基本情報入力シート!C111)</f>
        <v/>
      </c>
      <c r="C80" s="866"/>
      <c r="D80" s="866"/>
      <c r="E80" s="866"/>
      <c r="F80" s="866"/>
      <c r="G80" s="866"/>
      <c r="H80" s="866"/>
      <c r="I80" s="866"/>
      <c r="J80" s="413" t="str">
        <f>IF(基本情報入力シート!M111="","",基本情報入力シート!M111)</f>
        <v/>
      </c>
      <c r="K80" s="413" t="str">
        <f>IF(基本情報入力シート!R111="","",基本情報入力シート!R111)</f>
        <v/>
      </c>
      <c r="L80" s="413" t="str">
        <f>IF(基本情報入力シート!W111="","",基本情報入力シート!W111)</f>
        <v/>
      </c>
      <c r="M80" s="413" t="str">
        <f>IF(基本情報入力シート!X111="","",基本情報入力シート!X111)</f>
        <v/>
      </c>
      <c r="N80" s="491" t="str">
        <f>IF(基本情報入力シート!Y111="","",基本情報入力シート!Y111)</f>
        <v/>
      </c>
      <c r="O80" s="490"/>
      <c r="P80" s="432"/>
      <c r="Q80" s="38" t="str">
        <f>IFERROR(ROUNDDOWN(P80*VLOOKUP(N80,【参考】数式用!$V$2:$AA$58,MATCH(O80,【参考】数式用!$X$4:$AA$4)+2,FALSE)*0.5, 0), "")</f>
        <v/>
      </c>
      <c r="R80" s="433"/>
      <c r="S80" s="867"/>
      <c r="T80" s="867"/>
      <c r="U80" s="499"/>
      <c r="V80" s="439"/>
      <c r="W80" s="487"/>
      <c r="X80" s="414" t="str">
        <f>IFERROR(IF(V80="ー", "", ROUNDDOWN(W80*VLOOKUP(N80,【参考】数式用!$V$2:$AG$51,MATCH(V80,【参考】数式用!$AB$4:$AG$4)+6,FALSE)*0.5, 0)), "")</f>
        <v/>
      </c>
      <c r="Y80" s="440"/>
      <c r="Z80" s="487"/>
      <c r="AA80" s="501"/>
      <c r="AB80" s="481" t="e">
        <f>VLOOKUP(N80,【参考】数式用!$A$3:$N$58,14,FALSE)</f>
        <v>#N/A</v>
      </c>
      <c r="AC80" s="481" t="str">
        <f>IFERROR(VLOOKUP(N80,【参考】数式用!$A$3:$N$58,14,FALSE),"")&amp;"_4_5"</f>
        <v>_4_5</v>
      </c>
      <c r="AD80" s="481" t="str">
        <f>IFERROR(VLOOKUP(N80,【参考】数式用!$A$3:$N$58,14,FALSE),"")&amp;"_6"</f>
        <v>_6</v>
      </c>
      <c r="AE80" s="482" t="str">
        <f>IFERROR(VLOOKUP(N80,【参考】数式用!$AI$5:$AJ$51, 2, FALSE), "")</f>
        <v/>
      </c>
      <c r="AF80" s="483" t="str">
        <f t="shared" si="2"/>
        <v/>
      </c>
      <c r="AG80" s="484" t="str">
        <f t="shared" si="3"/>
        <v/>
      </c>
      <c r="AH80" s="485" t="str">
        <f>IFERROR(VLOOKUP(N80,【参考】数式用!$AM$3:$AN$56, 2, FALSE), "")</f>
        <v/>
      </c>
      <c r="AI80" s="411"/>
      <c r="AJ80" s="389"/>
      <c r="AK80" s="389"/>
      <c r="AL80" s="389"/>
      <c r="AM80" s="389"/>
      <c r="AN80" s="389"/>
      <c r="AO80" s="389"/>
      <c r="AP80" s="389"/>
      <c r="AQ80" s="389"/>
    </row>
    <row r="81" spans="1:43" s="128" customFormat="1" ht="40.15" customHeight="1">
      <c r="A81" s="488">
        <v>68</v>
      </c>
      <c r="B81" s="866" t="str">
        <f>IF(基本情報入力シート!C112="","",基本情報入力シート!C112)</f>
        <v/>
      </c>
      <c r="C81" s="866"/>
      <c r="D81" s="866"/>
      <c r="E81" s="866"/>
      <c r="F81" s="866"/>
      <c r="G81" s="866"/>
      <c r="H81" s="866"/>
      <c r="I81" s="866"/>
      <c r="J81" s="413" t="str">
        <f>IF(基本情報入力シート!M112="","",基本情報入力シート!M112)</f>
        <v/>
      </c>
      <c r="K81" s="413" t="str">
        <f>IF(基本情報入力シート!R112="","",基本情報入力シート!R112)</f>
        <v/>
      </c>
      <c r="L81" s="413" t="str">
        <f>IF(基本情報入力シート!W112="","",基本情報入力シート!W112)</f>
        <v/>
      </c>
      <c r="M81" s="413" t="str">
        <f>IF(基本情報入力シート!X112="","",基本情報入力シート!X112)</f>
        <v/>
      </c>
      <c r="N81" s="491" t="str">
        <f>IF(基本情報入力シート!Y112="","",基本情報入力シート!Y112)</f>
        <v/>
      </c>
      <c r="O81" s="490"/>
      <c r="P81" s="432"/>
      <c r="Q81" s="38" t="str">
        <f>IFERROR(ROUNDDOWN(P81*VLOOKUP(N81,【参考】数式用!$V$2:$AA$58,MATCH(O81,【参考】数式用!$X$4:$AA$4)+2,FALSE)*0.5, 0), "")</f>
        <v/>
      </c>
      <c r="R81" s="433"/>
      <c r="S81" s="867"/>
      <c r="T81" s="867"/>
      <c r="U81" s="499"/>
      <c r="V81" s="439"/>
      <c r="W81" s="487"/>
      <c r="X81" s="414" t="str">
        <f>IFERROR(IF(V81="ー", "", ROUNDDOWN(W81*VLOOKUP(N81,【参考】数式用!$V$2:$AG$51,MATCH(V81,【参考】数式用!$AB$4:$AG$4)+6,FALSE)*0.5, 0)), "")</f>
        <v/>
      </c>
      <c r="Y81" s="440"/>
      <c r="Z81" s="487"/>
      <c r="AA81" s="501"/>
      <c r="AB81" s="481" t="e">
        <f>VLOOKUP(N81,【参考】数式用!$A$3:$N$58,14,FALSE)</f>
        <v>#N/A</v>
      </c>
      <c r="AC81" s="481" t="str">
        <f>IFERROR(VLOOKUP(N81,【参考】数式用!$A$3:$N$58,14,FALSE),"")&amp;"_4_5"</f>
        <v>_4_5</v>
      </c>
      <c r="AD81" s="481" t="str">
        <f>IFERROR(VLOOKUP(N81,【参考】数式用!$A$3:$N$58,14,FALSE),"")&amp;"_6"</f>
        <v>_6</v>
      </c>
      <c r="AE81" s="482" t="str">
        <f>IFERROR(VLOOKUP(N81,【参考】数式用!$AI$5:$AJ$51, 2, FALSE), "")</f>
        <v/>
      </c>
      <c r="AF81" s="483" t="str">
        <f t="shared" si="2"/>
        <v/>
      </c>
      <c r="AG81" s="484" t="str">
        <f t="shared" si="3"/>
        <v/>
      </c>
      <c r="AH81" s="485" t="str">
        <f>IFERROR(VLOOKUP(N81,【参考】数式用!$AM$3:$AN$56, 2, FALSE), "")</f>
        <v/>
      </c>
      <c r="AI81" s="411"/>
      <c r="AJ81" s="389"/>
      <c r="AK81" s="389"/>
      <c r="AL81" s="389"/>
      <c r="AM81" s="389"/>
      <c r="AN81" s="389"/>
      <c r="AO81" s="389"/>
      <c r="AP81" s="389"/>
      <c r="AQ81" s="389"/>
    </row>
    <row r="82" spans="1:43" s="128" customFormat="1" ht="40.15" customHeight="1">
      <c r="A82" s="488">
        <v>69</v>
      </c>
      <c r="B82" s="866" t="str">
        <f>IF(基本情報入力シート!C113="","",基本情報入力シート!C113)</f>
        <v/>
      </c>
      <c r="C82" s="866"/>
      <c r="D82" s="866"/>
      <c r="E82" s="866"/>
      <c r="F82" s="866"/>
      <c r="G82" s="866"/>
      <c r="H82" s="866"/>
      <c r="I82" s="866"/>
      <c r="J82" s="413" t="str">
        <f>IF(基本情報入力シート!M113="","",基本情報入力シート!M113)</f>
        <v/>
      </c>
      <c r="K82" s="413" t="str">
        <f>IF(基本情報入力シート!R113="","",基本情報入力シート!R113)</f>
        <v/>
      </c>
      <c r="L82" s="413" t="str">
        <f>IF(基本情報入力シート!W113="","",基本情報入力シート!W113)</f>
        <v/>
      </c>
      <c r="M82" s="413" t="str">
        <f>IF(基本情報入力シート!X113="","",基本情報入力シート!X113)</f>
        <v/>
      </c>
      <c r="N82" s="491" t="str">
        <f>IF(基本情報入力シート!Y113="","",基本情報入力シート!Y113)</f>
        <v/>
      </c>
      <c r="O82" s="490"/>
      <c r="P82" s="432"/>
      <c r="Q82" s="38" t="str">
        <f>IFERROR(ROUNDDOWN(P82*VLOOKUP(N82,【参考】数式用!$V$2:$AA$58,MATCH(O82,【参考】数式用!$X$4:$AA$4)+2,FALSE)*0.5, 0), "")</f>
        <v/>
      </c>
      <c r="R82" s="433"/>
      <c r="S82" s="867"/>
      <c r="T82" s="867"/>
      <c r="U82" s="499"/>
      <c r="V82" s="439"/>
      <c r="W82" s="487"/>
      <c r="X82" s="414" t="str">
        <f>IFERROR(IF(V82="ー", "", ROUNDDOWN(W82*VLOOKUP(N82,【参考】数式用!$V$2:$AG$51,MATCH(V82,【参考】数式用!$AB$4:$AG$4)+6,FALSE)*0.5, 0)), "")</f>
        <v/>
      </c>
      <c r="Y82" s="440"/>
      <c r="Z82" s="487"/>
      <c r="AA82" s="501"/>
      <c r="AB82" s="481" t="e">
        <f>VLOOKUP(N82,【参考】数式用!$A$3:$N$58,14,FALSE)</f>
        <v>#N/A</v>
      </c>
      <c r="AC82" s="481" t="str">
        <f>IFERROR(VLOOKUP(N82,【参考】数式用!$A$3:$N$58,14,FALSE),"")&amp;"_4_5"</f>
        <v>_4_5</v>
      </c>
      <c r="AD82" s="481" t="str">
        <f>IFERROR(VLOOKUP(N82,【参考】数式用!$A$3:$N$58,14,FALSE),"")&amp;"_6"</f>
        <v>_6</v>
      </c>
      <c r="AE82" s="482" t="str">
        <f>IFERROR(VLOOKUP(N82,【参考】数式用!$AI$5:$AJ$51, 2, FALSE), "")</f>
        <v/>
      </c>
      <c r="AF82" s="483" t="str">
        <f t="shared" si="2"/>
        <v/>
      </c>
      <c r="AG82" s="484" t="str">
        <f t="shared" si="3"/>
        <v/>
      </c>
      <c r="AH82" s="485" t="str">
        <f>IFERROR(VLOOKUP(N82,【参考】数式用!$AM$3:$AN$56, 2, FALSE), "")</f>
        <v/>
      </c>
      <c r="AI82" s="411"/>
      <c r="AJ82" s="389"/>
      <c r="AK82" s="389"/>
      <c r="AL82" s="389"/>
      <c r="AM82" s="389"/>
      <c r="AN82" s="389"/>
      <c r="AO82" s="389"/>
      <c r="AP82" s="389"/>
      <c r="AQ82" s="389"/>
    </row>
    <row r="83" spans="1:43" s="128" customFormat="1" ht="40.15" customHeight="1">
      <c r="A83" s="488">
        <v>70</v>
      </c>
      <c r="B83" s="866" t="str">
        <f>IF(基本情報入力シート!C114="","",基本情報入力シート!C114)</f>
        <v/>
      </c>
      <c r="C83" s="866"/>
      <c r="D83" s="866"/>
      <c r="E83" s="866"/>
      <c r="F83" s="866"/>
      <c r="G83" s="866"/>
      <c r="H83" s="866"/>
      <c r="I83" s="866"/>
      <c r="J83" s="413" t="str">
        <f>IF(基本情報入力シート!M114="","",基本情報入力シート!M114)</f>
        <v/>
      </c>
      <c r="K83" s="413" t="str">
        <f>IF(基本情報入力シート!R114="","",基本情報入力シート!R114)</f>
        <v/>
      </c>
      <c r="L83" s="413" t="str">
        <f>IF(基本情報入力シート!W114="","",基本情報入力シート!W114)</f>
        <v/>
      </c>
      <c r="M83" s="413" t="str">
        <f>IF(基本情報入力シート!X114="","",基本情報入力シート!X114)</f>
        <v/>
      </c>
      <c r="N83" s="491" t="str">
        <f>IF(基本情報入力シート!Y114="","",基本情報入力シート!Y114)</f>
        <v/>
      </c>
      <c r="O83" s="490"/>
      <c r="P83" s="432"/>
      <c r="Q83" s="38" t="str">
        <f>IFERROR(ROUNDDOWN(P83*VLOOKUP(N83,【参考】数式用!$V$2:$AA$58,MATCH(O83,【参考】数式用!$X$4:$AA$4)+2,FALSE)*0.5, 0), "")</f>
        <v/>
      </c>
      <c r="R83" s="433"/>
      <c r="S83" s="867"/>
      <c r="T83" s="867"/>
      <c r="U83" s="499"/>
      <c r="V83" s="439"/>
      <c r="W83" s="487"/>
      <c r="X83" s="414" t="str">
        <f>IFERROR(IF(V83="ー", "", ROUNDDOWN(W83*VLOOKUP(N83,【参考】数式用!$V$2:$AG$51,MATCH(V83,【参考】数式用!$AB$4:$AG$4)+6,FALSE)*0.5, 0)), "")</f>
        <v/>
      </c>
      <c r="Y83" s="440"/>
      <c r="Z83" s="487"/>
      <c r="AA83" s="501"/>
      <c r="AB83" s="481" t="e">
        <f>VLOOKUP(N83,【参考】数式用!$A$3:$N$58,14,FALSE)</f>
        <v>#N/A</v>
      </c>
      <c r="AC83" s="481" t="str">
        <f>IFERROR(VLOOKUP(N83,【参考】数式用!$A$3:$N$58,14,FALSE),"")&amp;"_4_5"</f>
        <v>_4_5</v>
      </c>
      <c r="AD83" s="481" t="str">
        <f>IFERROR(VLOOKUP(N83,【参考】数式用!$A$3:$N$58,14,FALSE),"")&amp;"_6"</f>
        <v>_6</v>
      </c>
      <c r="AE83" s="482" t="str">
        <f>IFERROR(VLOOKUP(N83,【参考】数式用!$AI$5:$AJ$51, 2, FALSE), "")</f>
        <v/>
      </c>
      <c r="AF83" s="483" t="str">
        <f t="shared" si="2"/>
        <v/>
      </c>
      <c r="AG83" s="484" t="str">
        <f t="shared" si="3"/>
        <v/>
      </c>
      <c r="AH83" s="485" t="str">
        <f>IFERROR(VLOOKUP(N83,【参考】数式用!$AM$3:$AN$56, 2, FALSE), "")</f>
        <v/>
      </c>
      <c r="AI83" s="411"/>
      <c r="AJ83" s="389"/>
      <c r="AK83" s="389"/>
      <c r="AL83" s="389"/>
      <c r="AM83" s="389"/>
      <c r="AN83" s="389"/>
      <c r="AO83" s="389"/>
      <c r="AP83" s="389"/>
      <c r="AQ83" s="389"/>
    </row>
    <row r="84" spans="1:43" s="128" customFormat="1" ht="40.15" customHeight="1">
      <c r="A84" s="488">
        <v>71</v>
      </c>
      <c r="B84" s="866" t="str">
        <f>IF(基本情報入力シート!C115="","",基本情報入力シート!C115)</f>
        <v/>
      </c>
      <c r="C84" s="866"/>
      <c r="D84" s="866"/>
      <c r="E84" s="866"/>
      <c r="F84" s="866"/>
      <c r="G84" s="866"/>
      <c r="H84" s="866"/>
      <c r="I84" s="866"/>
      <c r="J84" s="413" t="str">
        <f>IF(基本情報入力シート!M115="","",基本情報入力シート!M115)</f>
        <v/>
      </c>
      <c r="K84" s="413" t="str">
        <f>IF(基本情報入力シート!R115="","",基本情報入力シート!R115)</f>
        <v/>
      </c>
      <c r="L84" s="413" t="str">
        <f>IF(基本情報入力シート!W115="","",基本情報入力シート!W115)</f>
        <v/>
      </c>
      <c r="M84" s="413" t="str">
        <f>IF(基本情報入力シート!X115="","",基本情報入力シート!X115)</f>
        <v/>
      </c>
      <c r="N84" s="491" t="str">
        <f>IF(基本情報入力シート!Y115="","",基本情報入力シート!Y115)</f>
        <v/>
      </c>
      <c r="O84" s="490"/>
      <c r="P84" s="432"/>
      <c r="Q84" s="38" t="str">
        <f>IFERROR(ROUNDDOWN(P84*VLOOKUP(N84,【参考】数式用!$V$2:$AA$58,MATCH(O84,【参考】数式用!$X$4:$AA$4)+2,FALSE)*0.5, 0), "")</f>
        <v/>
      </c>
      <c r="R84" s="433"/>
      <c r="S84" s="867"/>
      <c r="T84" s="867"/>
      <c r="U84" s="499"/>
      <c r="V84" s="439"/>
      <c r="W84" s="487"/>
      <c r="X84" s="414" t="str">
        <f>IFERROR(IF(V84="ー", "", ROUNDDOWN(W84*VLOOKUP(N84,【参考】数式用!$V$2:$AG$51,MATCH(V84,【参考】数式用!$AB$4:$AG$4)+6,FALSE)*0.5, 0)), "")</f>
        <v/>
      </c>
      <c r="Y84" s="440"/>
      <c r="Z84" s="487"/>
      <c r="AA84" s="501"/>
      <c r="AB84" s="481" t="e">
        <f>VLOOKUP(N84,【参考】数式用!$A$3:$N$58,14,FALSE)</f>
        <v>#N/A</v>
      </c>
      <c r="AC84" s="481" t="str">
        <f>IFERROR(VLOOKUP(N84,【参考】数式用!$A$3:$N$58,14,FALSE),"")&amp;"_4_5"</f>
        <v>_4_5</v>
      </c>
      <c r="AD84" s="481" t="str">
        <f>IFERROR(VLOOKUP(N84,【参考】数式用!$A$3:$N$58,14,FALSE),"")&amp;"_6"</f>
        <v>_6</v>
      </c>
      <c r="AE84" s="482" t="str">
        <f>IFERROR(VLOOKUP(N84,【参考】数式用!$AI$5:$AJ$51, 2, FALSE), "")</f>
        <v/>
      </c>
      <c r="AF84" s="483" t="str">
        <f t="shared" si="2"/>
        <v/>
      </c>
      <c r="AG84" s="484" t="str">
        <f t="shared" si="3"/>
        <v/>
      </c>
      <c r="AH84" s="485" t="str">
        <f>IFERROR(VLOOKUP(N84,【参考】数式用!$AM$3:$AN$56, 2, FALSE), "")</f>
        <v/>
      </c>
      <c r="AI84" s="411"/>
      <c r="AJ84" s="389"/>
      <c r="AK84" s="389"/>
      <c r="AL84" s="389"/>
      <c r="AM84" s="389"/>
      <c r="AN84" s="389"/>
      <c r="AO84" s="389"/>
      <c r="AP84" s="389"/>
      <c r="AQ84" s="389"/>
    </row>
    <row r="85" spans="1:43" s="128" customFormat="1" ht="40.15" customHeight="1">
      <c r="A85" s="488">
        <v>72</v>
      </c>
      <c r="B85" s="866" t="str">
        <f>IF(基本情報入力シート!C116="","",基本情報入力シート!C116)</f>
        <v/>
      </c>
      <c r="C85" s="866"/>
      <c r="D85" s="866"/>
      <c r="E85" s="866"/>
      <c r="F85" s="866"/>
      <c r="G85" s="866"/>
      <c r="H85" s="866"/>
      <c r="I85" s="866"/>
      <c r="J85" s="413" t="str">
        <f>IF(基本情報入力シート!M116="","",基本情報入力シート!M116)</f>
        <v/>
      </c>
      <c r="K85" s="413" t="str">
        <f>IF(基本情報入力シート!R116="","",基本情報入力シート!R116)</f>
        <v/>
      </c>
      <c r="L85" s="413" t="str">
        <f>IF(基本情報入力シート!W116="","",基本情報入力シート!W116)</f>
        <v/>
      </c>
      <c r="M85" s="413" t="str">
        <f>IF(基本情報入力シート!X116="","",基本情報入力シート!X116)</f>
        <v/>
      </c>
      <c r="N85" s="491" t="str">
        <f>IF(基本情報入力シート!Y116="","",基本情報入力シート!Y116)</f>
        <v/>
      </c>
      <c r="O85" s="490"/>
      <c r="P85" s="432"/>
      <c r="Q85" s="38" t="str">
        <f>IFERROR(ROUNDDOWN(P85*VLOOKUP(N85,【参考】数式用!$V$2:$AA$58,MATCH(O85,【参考】数式用!$X$4:$AA$4)+2,FALSE)*0.5, 0), "")</f>
        <v/>
      </c>
      <c r="R85" s="433"/>
      <c r="S85" s="867"/>
      <c r="T85" s="867"/>
      <c r="U85" s="499"/>
      <c r="V85" s="439"/>
      <c r="W85" s="487"/>
      <c r="X85" s="414" t="str">
        <f>IFERROR(IF(V85="ー", "", ROUNDDOWN(W85*VLOOKUP(N85,【参考】数式用!$V$2:$AG$51,MATCH(V85,【参考】数式用!$AB$4:$AG$4)+6,FALSE)*0.5, 0)), "")</f>
        <v/>
      </c>
      <c r="Y85" s="440"/>
      <c r="Z85" s="487"/>
      <c r="AA85" s="501"/>
      <c r="AB85" s="481" t="e">
        <f>VLOOKUP(N85,【参考】数式用!$A$3:$N$58,14,FALSE)</f>
        <v>#N/A</v>
      </c>
      <c r="AC85" s="481" t="str">
        <f>IFERROR(VLOOKUP(N85,【参考】数式用!$A$3:$N$58,14,FALSE),"")&amp;"_4_5"</f>
        <v>_4_5</v>
      </c>
      <c r="AD85" s="481" t="str">
        <f>IFERROR(VLOOKUP(N85,【参考】数式用!$A$3:$N$58,14,FALSE),"")&amp;"_6"</f>
        <v>_6</v>
      </c>
      <c r="AE85" s="482" t="str">
        <f>IFERROR(VLOOKUP(N85,【参考】数式用!$AI$5:$AJ$51, 2, FALSE), "")</f>
        <v/>
      </c>
      <c r="AF85" s="483" t="str">
        <f t="shared" si="2"/>
        <v/>
      </c>
      <c r="AG85" s="484" t="str">
        <f t="shared" si="3"/>
        <v/>
      </c>
      <c r="AH85" s="485" t="str">
        <f>IFERROR(VLOOKUP(N85,【参考】数式用!$AM$3:$AN$56, 2, FALSE), "")</f>
        <v/>
      </c>
      <c r="AI85" s="411"/>
      <c r="AJ85" s="389"/>
      <c r="AK85" s="389"/>
      <c r="AL85" s="389"/>
      <c r="AM85" s="389"/>
      <c r="AN85" s="389"/>
      <c r="AO85" s="389"/>
      <c r="AP85" s="389"/>
      <c r="AQ85" s="389"/>
    </row>
    <row r="86" spans="1:43" s="128" customFormat="1" ht="40.15" customHeight="1">
      <c r="A86" s="488">
        <v>73</v>
      </c>
      <c r="B86" s="866" t="str">
        <f>IF(基本情報入力シート!C117="","",基本情報入力シート!C117)</f>
        <v/>
      </c>
      <c r="C86" s="866"/>
      <c r="D86" s="866"/>
      <c r="E86" s="866"/>
      <c r="F86" s="866"/>
      <c r="G86" s="866"/>
      <c r="H86" s="866"/>
      <c r="I86" s="866"/>
      <c r="J86" s="413" t="str">
        <f>IF(基本情報入力シート!M117="","",基本情報入力シート!M117)</f>
        <v/>
      </c>
      <c r="K86" s="413" t="str">
        <f>IF(基本情報入力シート!R117="","",基本情報入力シート!R117)</f>
        <v/>
      </c>
      <c r="L86" s="413" t="str">
        <f>IF(基本情報入力シート!W117="","",基本情報入力シート!W117)</f>
        <v/>
      </c>
      <c r="M86" s="413" t="str">
        <f>IF(基本情報入力シート!X117="","",基本情報入力シート!X117)</f>
        <v/>
      </c>
      <c r="N86" s="491" t="str">
        <f>IF(基本情報入力シート!Y117="","",基本情報入力シート!Y117)</f>
        <v/>
      </c>
      <c r="O86" s="490"/>
      <c r="P86" s="432"/>
      <c r="Q86" s="38" t="str">
        <f>IFERROR(ROUNDDOWN(P86*VLOOKUP(N86,【参考】数式用!$V$2:$AA$58,MATCH(O86,【参考】数式用!$X$4:$AA$4)+2,FALSE)*0.5, 0), "")</f>
        <v/>
      </c>
      <c r="R86" s="433"/>
      <c r="S86" s="867"/>
      <c r="T86" s="867"/>
      <c r="U86" s="499"/>
      <c r="V86" s="439"/>
      <c r="W86" s="487"/>
      <c r="X86" s="414" t="str">
        <f>IFERROR(IF(V86="ー", "", ROUNDDOWN(W86*VLOOKUP(N86,【参考】数式用!$V$2:$AG$51,MATCH(V86,【参考】数式用!$AB$4:$AG$4)+6,FALSE)*0.5, 0)), "")</f>
        <v/>
      </c>
      <c r="Y86" s="440"/>
      <c r="Z86" s="487"/>
      <c r="AA86" s="501"/>
      <c r="AB86" s="481" t="e">
        <f>VLOOKUP(N86,【参考】数式用!$A$3:$N$58,14,FALSE)</f>
        <v>#N/A</v>
      </c>
      <c r="AC86" s="481" t="str">
        <f>IFERROR(VLOOKUP(N86,【参考】数式用!$A$3:$N$58,14,FALSE),"")&amp;"_4_5"</f>
        <v>_4_5</v>
      </c>
      <c r="AD86" s="481" t="str">
        <f>IFERROR(VLOOKUP(N86,【参考】数式用!$A$3:$N$58,14,FALSE),"")&amp;"_6"</f>
        <v>_6</v>
      </c>
      <c r="AE86" s="482" t="str">
        <f>IFERROR(VLOOKUP(N86,【参考】数式用!$AI$5:$AJ$51, 2, FALSE), "")</f>
        <v/>
      </c>
      <c r="AF86" s="483" t="str">
        <f t="shared" si="2"/>
        <v/>
      </c>
      <c r="AG86" s="484" t="str">
        <f t="shared" si="3"/>
        <v/>
      </c>
      <c r="AH86" s="485" t="str">
        <f>IFERROR(VLOOKUP(N86,【参考】数式用!$AM$3:$AN$56, 2, FALSE), "")</f>
        <v/>
      </c>
      <c r="AI86" s="411"/>
      <c r="AJ86" s="389"/>
      <c r="AK86" s="389"/>
      <c r="AL86" s="389"/>
      <c r="AM86" s="389"/>
      <c r="AN86" s="389"/>
      <c r="AO86" s="389"/>
      <c r="AP86" s="389"/>
      <c r="AQ86" s="389"/>
    </row>
    <row r="87" spans="1:43" s="128" customFormat="1" ht="40.15" customHeight="1">
      <c r="A87" s="488">
        <v>74</v>
      </c>
      <c r="B87" s="866" t="str">
        <f>IF(基本情報入力シート!C118="","",基本情報入力シート!C118)</f>
        <v/>
      </c>
      <c r="C87" s="866"/>
      <c r="D87" s="866"/>
      <c r="E87" s="866"/>
      <c r="F87" s="866"/>
      <c r="G87" s="866"/>
      <c r="H87" s="866"/>
      <c r="I87" s="866"/>
      <c r="J87" s="413" t="str">
        <f>IF(基本情報入力シート!M118="","",基本情報入力シート!M118)</f>
        <v/>
      </c>
      <c r="K87" s="413" t="str">
        <f>IF(基本情報入力シート!R118="","",基本情報入力シート!R118)</f>
        <v/>
      </c>
      <c r="L87" s="413" t="str">
        <f>IF(基本情報入力シート!W118="","",基本情報入力シート!W118)</f>
        <v/>
      </c>
      <c r="M87" s="413" t="str">
        <f>IF(基本情報入力シート!X118="","",基本情報入力シート!X118)</f>
        <v/>
      </c>
      <c r="N87" s="491" t="str">
        <f>IF(基本情報入力シート!Y118="","",基本情報入力シート!Y118)</f>
        <v/>
      </c>
      <c r="O87" s="490"/>
      <c r="P87" s="432"/>
      <c r="Q87" s="38" t="str">
        <f>IFERROR(ROUNDDOWN(P87*VLOOKUP(N87,【参考】数式用!$V$2:$AA$58,MATCH(O87,【参考】数式用!$X$4:$AA$4)+2,FALSE)*0.5, 0), "")</f>
        <v/>
      </c>
      <c r="R87" s="433"/>
      <c r="S87" s="867"/>
      <c r="T87" s="867"/>
      <c r="U87" s="499"/>
      <c r="V87" s="439"/>
      <c r="W87" s="487"/>
      <c r="X87" s="414" t="str">
        <f>IFERROR(IF(V87="ー", "", ROUNDDOWN(W87*VLOOKUP(N87,【参考】数式用!$V$2:$AG$51,MATCH(V87,【参考】数式用!$AB$4:$AG$4)+6,FALSE)*0.5, 0)), "")</f>
        <v/>
      </c>
      <c r="Y87" s="440"/>
      <c r="Z87" s="487"/>
      <c r="AA87" s="501"/>
      <c r="AB87" s="481" t="e">
        <f>VLOOKUP(N87,【参考】数式用!$A$3:$N$58,14,FALSE)</f>
        <v>#N/A</v>
      </c>
      <c r="AC87" s="481" t="str">
        <f>IFERROR(VLOOKUP(N87,【参考】数式用!$A$3:$N$58,14,FALSE),"")&amp;"_4_5"</f>
        <v>_4_5</v>
      </c>
      <c r="AD87" s="481" t="str">
        <f>IFERROR(VLOOKUP(N87,【参考】数式用!$A$3:$N$58,14,FALSE),"")&amp;"_6"</f>
        <v>_6</v>
      </c>
      <c r="AE87" s="482" t="str">
        <f>IFERROR(VLOOKUP(N87,【参考】数式用!$AI$5:$AJ$51, 2, FALSE), "")</f>
        <v/>
      </c>
      <c r="AF87" s="483" t="str">
        <f t="shared" si="2"/>
        <v/>
      </c>
      <c r="AG87" s="484" t="str">
        <f t="shared" si="3"/>
        <v/>
      </c>
      <c r="AH87" s="485" t="str">
        <f>IFERROR(VLOOKUP(N87,【参考】数式用!$AM$3:$AN$56, 2, FALSE), "")</f>
        <v/>
      </c>
      <c r="AI87" s="411"/>
      <c r="AJ87" s="389"/>
      <c r="AK87" s="389"/>
      <c r="AL87" s="389"/>
      <c r="AM87" s="389"/>
      <c r="AN87" s="389"/>
      <c r="AO87" s="389"/>
      <c r="AP87" s="389"/>
      <c r="AQ87" s="389"/>
    </row>
    <row r="88" spans="1:43" s="128" customFormat="1" ht="40.15" customHeight="1">
      <c r="A88" s="488">
        <v>75</v>
      </c>
      <c r="B88" s="866" t="str">
        <f>IF(基本情報入力シート!C119="","",基本情報入力シート!C119)</f>
        <v/>
      </c>
      <c r="C88" s="866"/>
      <c r="D88" s="866"/>
      <c r="E88" s="866"/>
      <c r="F88" s="866"/>
      <c r="G88" s="866"/>
      <c r="H88" s="866"/>
      <c r="I88" s="866"/>
      <c r="J88" s="413" t="str">
        <f>IF(基本情報入力シート!M119="","",基本情報入力シート!M119)</f>
        <v/>
      </c>
      <c r="K88" s="413" t="str">
        <f>IF(基本情報入力シート!R119="","",基本情報入力シート!R119)</f>
        <v/>
      </c>
      <c r="L88" s="413" t="str">
        <f>IF(基本情報入力シート!W119="","",基本情報入力シート!W119)</f>
        <v/>
      </c>
      <c r="M88" s="413" t="str">
        <f>IF(基本情報入力シート!X119="","",基本情報入力シート!X119)</f>
        <v/>
      </c>
      <c r="N88" s="491" t="str">
        <f>IF(基本情報入力シート!Y119="","",基本情報入力シート!Y119)</f>
        <v/>
      </c>
      <c r="O88" s="490"/>
      <c r="P88" s="432"/>
      <c r="Q88" s="38" t="str">
        <f>IFERROR(ROUNDDOWN(P88*VLOOKUP(N88,【参考】数式用!$V$2:$AA$58,MATCH(O88,【参考】数式用!$X$4:$AA$4)+2,FALSE)*0.5, 0), "")</f>
        <v/>
      </c>
      <c r="R88" s="433"/>
      <c r="S88" s="867"/>
      <c r="T88" s="867"/>
      <c r="U88" s="499"/>
      <c r="V88" s="439"/>
      <c r="W88" s="487"/>
      <c r="X88" s="414" t="str">
        <f>IFERROR(IF(V88="ー", "", ROUNDDOWN(W88*VLOOKUP(N88,【参考】数式用!$V$2:$AG$51,MATCH(V88,【参考】数式用!$AB$4:$AG$4)+6,FALSE)*0.5, 0)), "")</f>
        <v/>
      </c>
      <c r="Y88" s="440"/>
      <c r="Z88" s="487"/>
      <c r="AA88" s="501"/>
      <c r="AB88" s="481" t="e">
        <f>VLOOKUP(N88,【参考】数式用!$A$3:$N$58,14,FALSE)</f>
        <v>#N/A</v>
      </c>
      <c r="AC88" s="481" t="str">
        <f>IFERROR(VLOOKUP(N88,【参考】数式用!$A$3:$N$58,14,FALSE),"")&amp;"_4_5"</f>
        <v>_4_5</v>
      </c>
      <c r="AD88" s="481" t="str">
        <f>IFERROR(VLOOKUP(N88,【参考】数式用!$A$3:$N$58,14,FALSE),"")&amp;"_6"</f>
        <v>_6</v>
      </c>
      <c r="AE88" s="482" t="str">
        <f>IFERROR(VLOOKUP(N88,【参考】数式用!$AI$5:$AJ$51, 2, FALSE), "")</f>
        <v/>
      </c>
      <c r="AF88" s="483" t="str">
        <f t="shared" si="2"/>
        <v/>
      </c>
      <c r="AG88" s="484" t="str">
        <f t="shared" si="3"/>
        <v/>
      </c>
      <c r="AH88" s="485" t="str">
        <f>IFERROR(VLOOKUP(N88,【参考】数式用!$AM$3:$AN$56, 2, FALSE), "")</f>
        <v/>
      </c>
      <c r="AI88" s="411"/>
      <c r="AJ88" s="389"/>
      <c r="AK88" s="389"/>
      <c r="AL88" s="389"/>
      <c r="AM88" s="389"/>
      <c r="AN88" s="389"/>
      <c r="AO88" s="389"/>
      <c r="AP88" s="389"/>
      <c r="AQ88" s="389"/>
    </row>
    <row r="89" spans="1:43" s="128" customFormat="1" ht="40.15" customHeight="1">
      <c r="A89" s="488">
        <v>76</v>
      </c>
      <c r="B89" s="866" t="str">
        <f>IF(基本情報入力シート!C120="","",基本情報入力シート!C120)</f>
        <v/>
      </c>
      <c r="C89" s="866"/>
      <c r="D89" s="866"/>
      <c r="E89" s="866"/>
      <c r="F89" s="866"/>
      <c r="G89" s="866"/>
      <c r="H89" s="866"/>
      <c r="I89" s="866"/>
      <c r="J89" s="413" t="str">
        <f>IF(基本情報入力シート!M120="","",基本情報入力シート!M120)</f>
        <v/>
      </c>
      <c r="K89" s="413" t="str">
        <f>IF(基本情報入力シート!R120="","",基本情報入力シート!R120)</f>
        <v/>
      </c>
      <c r="L89" s="413" t="str">
        <f>IF(基本情報入力シート!W120="","",基本情報入力シート!W120)</f>
        <v/>
      </c>
      <c r="M89" s="413" t="str">
        <f>IF(基本情報入力シート!X120="","",基本情報入力シート!X120)</f>
        <v/>
      </c>
      <c r="N89" s="491" t="str">
        <f>IF(基本情報入力シート!Y120="","",基本情報入力シート!Y120)</f>
        <v/>
      </c>
      <c r="O89" s="490"/>
      <c r="P89" s="432"/>
      <c r="Q89" s="38" t="str">
        <f>IFERROR(ROUNDDOWN(P89*VLOOKUP(N89,【参考】数式用!$V$2:$AA$58,MATCH(O89,【参考】数式用!$X$4:$AA$4)+2,FALSE)*0.5, 0), "")</f>
        <v/>
      </c>
      <c r="R89" s="433"/>
      <c r="S89" s="867"/>
      <c r="T89" s="867"/>
      <c r="U89" s="499"/>
      <c r="V89" s="439"/>
      <c r="W89" s="487"/>
      <c r="X89" s="414" t="str">
        <f>IFERROR(IF(V89="ー", "", ROUNDDOWN(W89*VLOOKUP(N89,【参考】数式用!$V$2:$AG$51,MATCH(V89,【参考】数式用!$AB$4:$AG$4)+6,FALSE)*0.5, 0)), "")</f>
        <v/>
      </c>
      <c r="Y89" s="440"/>
      <c r="Z89" s="487"/>
      <c r="AA89" s="501"/>
      <c r="AB89" s="481" t="e">
        <f>VLOOKUP(N89,【参考】数式用!$A$3:$N$58,14,FALSE)</f>
        <v>#N/A</v>
      </c>
      <c r="AC89" s="481" t="str">
        <f>IFERROR(VLOOKUP(N89,【参考】数式用!$A$3:$N$58,14,FALSE),"")&amp;"_4_5"</f>
        <v>_4_5</v>
      </c>
      <c r="AD89" s="481" t="str">
        <f>IFERROR(VLOOKUP(N89,【参考】数式用!$A$3:$N$58,14,FALSE),"")&amp;"_6"</f>
        <v>_6</v>
      </c>
      <c r="AE89" s="482" t="str">
        <f>IFERROR(VLOOKUP(N89,【参考】数式用!$AI$5:$AJ$51, 2, FALSE), "")</f>
        <v/>
      </c>
      <c r="AF89" s="483" t="str">
        <f t="shared" si="2"/>
        <v/>
      </c>
      <c r="AG89" s="484" t="str">
        <f t="shared" si="3"/>
        <v/>
      </c>
      <c r="AH89" s="485" t="str">
        <f>IFERROR(VLOOKUP(N89,【参考】数式用!$AM$3:$AN$56, 2, FALSE), "")</f>
        <v/>
      </c>
      <c r="AI89" s="411"/>
      <c r="AJ89" s="389"/>
      <c r="AK89" s="389"/>
      <c r="AL89" s="389"/>
      <c r="AM89" s="389"/>
      <c r="AN89" s="389"/>
      <c r="AO89" s="389"/>
      <c r="AP89" s="389"/>
      <c r="AQ89" s="389"/>
    </row>
    <row r="90" spans="1:43" s="128" customFormat="1" ht="40.15" customHeight="1">
      <c r="A90" s="488">
        <v>77</v>
      </c>
      <c r="B90" s="866" t="str">
        <f>IF(基本情報入力シート!C121="","",基本情報入力シート!C121)</f>
        <v/>
      </c>
      <c r="C90" s="866"/>
      <c r="D90" s="866"/>
      <c r="E90" s="866"/>
      <c r="F90" s="866"/>
      <c r="G90" s="866"/>
      <c r="H90" s="866"/>
      <c r="I90" s="866"/>
      <c r="J90" s="413" t="str">
        <f>IF(基本情報入力シート!M121="","",基本情報入力シート!M121)</f>
        <v/>
      </c>
      <c r="K90" s="413" t="str">
        <f>IF(基本情報入力シート!R121="","",基本情報入力シート!R121)</f>
        <v/>
      </c>
      <c r="L90" s="413" t="str">
        <f>IF(基本情報入力シート!W121="","",基本情報入力シート!W121)</f>
        <v/>
      </c>
      <c r="M90" s="413" t="str">
        <f>IF(基本情報入力シート!X121="","",基本情報入力シート!X121)</f>
        <v/>
      </c>
      <c r="N90" s="491" t="str">
        <f>IF(基本情報入力シート!Y121="","",基本情報入力シート!Y121)</f>
        <v/>
      </c>
      <c r="O90" s="490"/>
      <c r="P90" s="432"/>
      <c r="Q90" s="38" t="str">
        <f>IFERROR(ROUNDDOWN(P90*VLOOKUP(N90,【参考】数式用!$V$2:$AA$58,MATCH(O90,【参考】数式用!$X$4:$AA$4)+2,FALSE)*0.5, 0), "")</f>
        <v/>
      </c>
      <c r="R90" s="433"/>
      <c r="S90" s="867"/>
      <c r="T90" s="867"/>
      <c r="U90" s="499"/>
      <c r="V90" s="439"/>
      <c r="W90" s="487"/>
      <c r="X90" s="414" t="str">
        <f>IFERROR(IF(V90="ー", "", ROUNDDOWN(W90*VLOOKUP(N90,【参考】数式用!$V$2:$AG$51,MATCH(V90,【参考】数式用!$AB$4:$AG$4)+6,FALSE)*0.5, 0)), "")</f>
        <v/>
      </c>
      <c r="Y90" s="440"/>
      <c r="Z90" s="487"/>
      <c r="AA90" s="501"/>
      <c r="AB90" s="481" t="e">
        <f>VLOOKUP(N90,【参考】数式用!$A$3:$N$58,14,FALSE)</f>
        <v>#N/A</v>
      </c>
      <c r="AC90" s="481" t="str">
        <f>IFERROR(VLOOKUP(N90,【参考】数式用!$A$3:$N$58,14,FALSE),"")&amp;"_4_5"</f>
        <v>_4_5</v>
      </c>
      <c r="AD90" s="481" t="str">
        <f>IFERROR(VLOOKUP(N90,【参考】数式用!$A$3:$N$58,14,FALSE),"")&amp;"_6"</f>
        <v>_6</v>
      </c>
      <c r="AE90" s="482" t="str">
        <f>IFERROR(VLOOKUP(N90,【参考】数式用!$AI$5:$AJ$51, 2, FALSE), "")</f>
        <v/>
      </c>
      <c r="AF90" s="483" t="str">
        <f t="shared" si="2"/>
        <v/>
      </c>
      <c r="AG90" s="484" t="str">
        <f t="shared" si="3"/>
        <v/>
      </c>
      <c r="AH90" s="485" t="str">
        <f>IFERROR(VLOOKUP(N90,【参考】数式用!$AM$3:$AN$56, 2, FALSE), "")</f>
        <v/>
      </c>
      <c r="AI90" s="411"/>
      <c r="AJ90" s="389"/>
      <c r="AK90" s="389"/>
      <c r="AL90" s="389"/>
      <c r="AM90" s="389"/>
      <c r="AN90" s="389"/>
      <c r="AO90" s="389"/>
      <c r="AP90" s="389"/>
      <c r="AQ90" s="389"/>
    </row>
    <row r="91" spans="1:43" s="128" customFormat="1" ht="40.15" customHeight="1">
      <c r="A91" s="488">
        <v>78</v>
      </c>
      <c r="B91" s="866" t="str">
        <f>IF(基本情報入力シート!C122="","",基本情報入力シート!C122)</f>
        <v/>
      </c>
      <c r="C91" s="866"/>
      <c r="D91" s="866"/>
      <c r="E91" s="866"/>
      <c r="F91" s="866"/>
      <c r="G91" s="866"/>
      <c r="H91" s="866"/>
      <c r="I91" s="866"/>
      <c r="J91" s="413" t="str">
        <f>IF(基本情報入力シート!M122="","",基本情報入力シート!M122)</f>
        <v/>
      </c>
      <c r="K91" s="413" t="str">
        <f>IF(基本情報入力シート!R122="","",基本情報入力シート!R122)</f>
        <v/>
      </c>
      <c r="L91" s="413" t="str">
        <f>IF(基本情報入力シート!W122="","",基本情報入力シート!W122)</f>
        <v/>
      </c>
      <c r="M91" s="413" t="str">
        <f>IF(基本情報入力シート!X122="","",基本情報入力シート!X122)</f>
        <v/>
      </c>
      <c r="N91" s="491" t="str">
        <f>IF(基本情報入力シート!Y122="","",基本情報入力シート!Y122)</f>
        <v/>
      </c>
      <c r="O91" s="490"/>
      <c r="P91" s="432"/>
      <c r="Q91" s="38" t="str">
        <f>IFERROR(ROUNDDOWN(P91*VLOOKUP(N91,【参考】数式用!$V$2:$AA$58,MATCH(O91,【参考】数式用!$X$4:$AA$4)+2,FALSE)*0.5, 0), "")</f>
        <v/>
      </c>
      <c r="R91" s="433"/>
      <c r="S91" s="867"/>
      <c r="T91" s="867"/>
      <c r="U91" s="499"/>
      <c r="V91" s="439"/>
      <c r="W91" s="487"/>
      <c r="X91" s="414" t="str">
        <f>IFERROR(IF(V91="ー", "", ROUNDDOWN(W91*VLOOKUP(N91,【参考】数式用!$V$2:$AG$51,MATCH(V91,【参考】数式用!$AB$4:$AG$4)+6,FALSE)*0.5, 0)), "")</f>
        <v/>
      </c>
      <c r="Y91" s="440"/>
      <c r="Z91" s="487"/>
      <c r="AA91" s="501"/>
      <c r="AB91" s="481" t="e">
        <f>VLOOKUP(N91,【参考】数式用!$A$3:$N$58,14,FALSE)</f>
        <v>#N/A</v>
      </c>
      <c r="AC91" s="481" t="str">
        <f>IFERROR(VLOOKUP(N91,【参考】数式用!$A$3:$N$58,14,FALSE),"")&amp;"_4_5"</f>
        <v>_4_5</v>
      </c>
      <c r="AD91" s="481" t="str">
        <f>IFERROR(VLOOKUP(N91,【参考】数式用!$A$3:$N$58,14,FALSE),"")&amp;"_6"</f>
        <v>_6</v>
      </c>
      <c r="AE91" s="482" t="str">
        <f>IFERROR(VLOOKUP(N91,【参考】数式用!$AI$5:$AJ$51, 2, FALSE), "")</f>
        <v/>
      </c>
      <c r="AF91" s="483" t="str">
        <f t="shared" si="2"/>
        <v/>
      </c>
      <c r="AG91" s="484" t="str">
        <f t="shared" si="3"/>
        <v/>
      </c>
      <c r="AH91" s="485" t="str">
        <f>IFERROR(VLOOKUP(N91,【参考】数式用!$AM$3:$AN$56, 2, FALSE), "")</f>
        <v/>
      </c>
      <c r="AI91" s="411"/>
      <c r="AJ91" s="389"/>
      <c r="AK91" s="389"/>
      <c r="AL91" s="389"/>
      <c r="AM91" s="389"/>
      <c r="AN91" s="389"/>
      <c r="AO91" s="389"/>
      <c r="AP91" s="389"/>
      <c r="AQ91" s="389"/>
    </row>
    <row r="92" spans="1:43" s="128" customFormat="1" ht="40.15" customHeight="1">
      <c r="A92" s="488">
        <v>79</v>
      </c>
      <c r="B92" s="866" t="str">
        <f>IF(基本情報入力シート!C123="","",基本情報入力シート!C123)</f>
        <v/>
      </c>
      <c r="C92" s="866"/>
      <c r="D92" s="866"/>
      <c r="E92" s="866"/>
      <c r="F92" s="866"/>
      <c r="G92" s="866"/>
      <c r="H92" s="866"/>
      <c r="I92" s="866"/>
      <c r="J92" s="413" t="str">
        <f>IF(基本情報入力シート!M123="","",基本情報入力シート!M123)</f>
        <v/>
      </c>
      <c r="K92" s="413" t="str">
        <f>IF(基本情報入力シート!R123="","",基本情報入力シート!R123)</f>
        <v/>
      </c>
      <c r="L92" s="413" t="str">
        <f>IF(基本情報入力シート!W123="","",基本情報入力シート!W123)</f>
        <v/>
      </c>
      <c r="M92" s="413" t="str">
        <f>IF(基本情報入力シート!X123="","",基本情報入力シート!X123)</f>
        <v/>
      </c>
      <c r="N92" s="491" t="str">
        <f>IF(基本情報入力シート!Y123="","",基本情報入力シート!Y123)</f>
        <v/>
      </c>
      <c r="O92" s="490"/>
      <c r="P92" s="432"/>
      <c r="Q92" s="38" t="str">
        <f>IFERROR(ROUNDDOWN(P92*VLOOKUP(N92,【参考】数式用!$V$2:$AA$58,MATCH(O92,【参考】数式用!$X$4:$AA$4)+2,FALSE)*0.5, 0), "")</f>
        <v/>
      </c>
      <c r="R92" s="433"/>
      <c r="S92" s="867"/>
      <c r="T92" s="867"/>
      <c r="U92" s="499"/>
      <c r="V92" s="439"/>
      <c r="W92" s="487"/>
      <c r="X92" s="414" t="str">
        <f>IFERROR(IF(V92="ー", "", ROUNDDOWN(W92*VLOOKUP(N92,【参考】数式用!$V$2:$AG$51,MATCH(V92,【参考】数式用!$AB$4:$AG$4)+6,FALSE)*0.5, 0)), "")</f>
        <v/>
      </c>
      <c r="Y92" s="440"/>
      <c r="Z92" s="487"/>
      <c r="AA92" s="501"/>
      <c r="AB92" s="481" t="e">
        <f>VLOOKUP(N92,【参考】数式用!$A$3:$N$58,14,FALSE)</f>
        <v>#N/A</v>
      </c>
      <c r="AC92" s="481" t="str">
        <f>IFERROR(VLOOKUP(N92,【参考】数式用!$A$3:$N$58,14,FALSE),"")&amp;"_4_5"</f>
        <v>_4_5</v>
      </c>
      <c r="AD92" s="481" t="str">
        <f>IFERROR(VLOOKUP(N92,【参考】数式用!$A$3:$N$58,14,FALSE),"")&amp;"_6"</f>
        <v>_6</v>
      </c>
      <c r="AE92" s="482" t="str">
        <f>IFERROR(VLOOKUP(N92,【参考】数式用!$AI$5:$AJ$51, 2, FALSE), "")</f>
        <v/>
      </c>
      <c r="AF92" s="483" t="str">
        <f t="shared" si="2"/>
        <v/>
      </c>
      <c r="AG92" s="484" t="str">
        <f t="shared" si="3"/>
        <v/>
      </c>
      <c r="AH92" s="485" t="str">
        <f>IFERROR(VLOOKUP(N92,【参考】数式用!$AM$3:$AN$56, 2, FALSE), "")</f>
        <v/>
      </c>
      <c r="AI92" s="411"/>
      <c r="AJ92" s="389"/>
      <c r="AK92" s="389"/>
      <c r="AL92" s="389"/>
      <c r="AM92" s="389"/>
      <c r="AN92" s="389"/>
      <c r="AO92" s="389"/>
      <c r="AP92" s="389"/>
      <c r="AQ92" s="389"/>
    </row>
    <row r="93" spans="1:43" s="128" customFormat="1" ht="40.15" customHeight="1">
      <c r="A93" s="488">
        <v>80</v>
      </c>
      <c r="B93" s="866" t="str">
        <f>IF(基本情報入力シート!C124="","",基本情報入力シート!C124)</f>
        <v/>
      </c>
      <c r="C93" s="866"/>
      <c r="D93" s="866"/>
      <c r="E93" s="866"/>
      <c r="F93" s="866"/>
      <c r="G93" s="866"/>
      <c r="H93" s="866"/>
      <c r="I93" s="866"/>
      <c r="J93" s="413" t="str">
        <f>IF(基本情報入力シート!M124="","",基本情報入力シート!M124)</f>
        <v/>
      </c>
      <c r="K93" s="413" t="str">
        <f>IF(基本情報入力シート!R124="","",基本情報入力シート!R124)</f>
        <v/>
      </c>
      <c r="L93" s="413" t="str">
        <f>IF(基本情報入力シート!W124="","",基本情報入力シート!W124)</f>
        <v/>
      </c>
      <c r="M93" s="413" t="str">
        <f>IF(基本情報入力シート!X124="","",基本情報入力シート!X124)</f>
        <v/>
      </c>
      <c r="N93" s="491" t="str">
        <f>IF(基本情報入力シート!Y124="","",基本情報入力シート!Y124)</f>
        <v/>
      </c>
      <c r="O93" s="490"/>
      <c r="P93" s="432"/>
      <c r="Q93" s="38" t="str">
        <f>IFERROR(ROUNDDOWN(P93*VLOOKUP(N93,【参考】数式用!$V$2:$AA$58,MATCH(O93,【参考】数式用!$X$4:$AA$4)+2,FALSE)*0.5, 0), "")</f>
        <v/>
      </c>
      <c r="R93" s="433"/>
      <c r="S93" s="867"/>
      <c r="T93" s="867"/>
      <c r="U93" s="499"/>
      <c r="V93" s="439"/>
      <c r="W93" s="487"/>
      <c r="X93" s="414" t="str">
        <f>IFERROR(IF(V93="ー", "", ROUNDDOWN(W93*VLOOKUP(N93,【参考】数式用!$V$2:$AG$51,MATCH(V93,【参考】数式用!$AB$4:$AG$4)+6,FALSE)*0.5, 0)), "")</f>
        <v/>
      </c>
      <c r="Y93" s="440"/>
      <c r="Z93" s="487"/>
      <c r="AA93" s="501"/>
      <c r="AB93" s="481" t="e">
        <f>VLOOKUP(N93,【参考】数式用!$A$3:$N$58,14,FALSE)</f>
        <v>#N/A</v>
      </c>
      <c r="AC93" s="481" t="str">
        <f>IFERROR(VLOOKUP(N93,【参考】数式用!$A$3:$N$58,14,FALSE),"")&amp;"_4_5"</f>
        <v>_4_5</v>
      </c>
      <c r="AD93" s="481" t="str">
        <f>IFERROR(VLOOKUP(N93,【参考】数式用!$A$3:$N$58,14,FALSE),"")&amp;"_6"</f>
        <v>_6</v>
      </c>
      <c r="AE93" s="482" t="str">
        <f>IFERROR(VLOOKUP(N93,【参考】数式用!$AI$5:$AJ$51, 2, FALSE), "")</f>
        <v/>
      </c>
      <c r="AF93" s="483" t="str">
        <f t="shared" si="2"/>
        <v/>
      </c>
      <c r="AG93" s="484" t="str">
        <f t="shared" si="3"/>
        <v/>
      </c>
      <c r="AH93" s="485" t="str">
        <f>IFERROR(VLOOKUP(N93,【参考】数式用!$AM$3:$AN$56, 2, FALSE), "")</f>
        <v/>
      </c>
      <c r="AI93" s="411"/>
      <c r="AJ93" s="389"/>
      <c r="AK93" s="389"/>
      <c r="AL93" s="389"/>
      <c r="AM93" s="389"/>
      <c r="AN93" s="389"/>
      <c r="AO93" s="389"/>
      <c r="AP93" s="389"/>
      <c r="AQ93" s="389"/>
    </row>
    <row r="94" spans="1:43" s="128" customFormat="1" ht="40.15" customHeight="1">
      <c r="A94" s="488">
        <v>81</v>
      </c>
      <c r="B94" s="866" t="str">
        <f>IF(基本情報入力シート!C125="","",基本情報入力シート!C125)</f>
        <v/>
      </c>
      <c r="C94" s="866"/>
      <c r="D94" s="866"/>
      <c r="E94" s="866"/>
      <c r="F94" s="866"/>
      <c r="G94" s="866"/>
      <c r="H94" s="866"/>
      <c r="I94" s="866"/>
      <c r="J94" s="413" t="str">
        <f>IF(基本情報入力シート!M125="","",基本情報入力シート!M125)</f>
        <v/>
      </c>
      <c r="K94" s="413" t="str">
        <f>IF(基本情報入力シート!R125="","",基本情報入力シート!R125)</f>
        <v/>
      </c>
      <c r="L94" s="413" t="str">
        <f>IF(基本情報入力シート!W125="","",基本情報入力シート!W125)</f>
        <v/>
      </c>
      <c r="M94" s="413" t="str">
        <f>IF(基本情報入力シート!X125="","",基本情報入力シート!X125)</f>
        <v/>
      </c>
      <c r="N94" s="491" t="str">
        <f>IF(基本情報入力シート!Y125="","",基本情報入力シート!Y125)</f>
        <v/>
      </c>
      <c r="O94" s="490"/>
      <c r="P94" s="432"/>
      <c r="Q94" s="38" t="str">
        <f>IFERROR(ROUNDDOWN(P94*VLOOKUP(N94,【参考】数式用!$V$2:$AA$58,MATCH(O94,【参考】数式用!$X$4:$AA$4)+2,FALSE)*0.5, 0), "")</f>
        <v/>
      </c>
      <c r="R94" s="433"/>
      <c r="S94" s="867"/>
      <c r="T94" s="867"/>
      <c r="U94" s="499"/>
      <c r="V94" s="439"/>
      <c r="W94" s="487"/>
      <c r="X94" s="414" t="str">
        <f>IFERROR(IF(V94="ー", "", ROUNDDOWN(W94*VLOOKUP(N94,【参考】数式用!$V$2:$AG$51,MATCH(V94,【参考】数式用!$AB$4:$AG$4)+6,FALSE)*0.5, 0)), "")</f>
        <v/>
      </c>
      <c r="Y94" s="440"/>
      <c r="Z94" s="487"/>
      <c r="AA94" s="501"/>
      <c r="AB94" s="481" t="e">
        <f>VLOOKUP(N94,【参考】数式用!$A$3:$N$58,14,FALSE)</f>
        <v>#N/A</v>
      </c>
      <c r="AC94" s="481" t="str">
        <f>IFERROR(VLOOKUP(N94,【参考】数式用!$A$3:$N$58,14,FALSE),"")&amp;"_4_5"</f>
        <v>_4_5</v>
      </c>
      <c r="AD94" s="481" t="str">
        <f>IFERROR(VLOOKUP(N94,【参考】数式用!$A$3:$N$58,14,FALSE),"")&amp;"_6"</f>
        <v>_6</v>
      </c>
      <c r="AE94" s="482" t="str">
        <f>IFERROR(VLOOKUP(N94,【参考】数式用!$AI$5:$AJ$51, 2, FALSE), "")</f>
        <v/>
      </c>
      <c r="AF94" s="483" t="str">
        <f t="shared" si="2"/>
        <v/>
      </c>
      <c r="AG94" s="484" t="str">
        <f t="shared" si="3"/>
        <v/>
      </c>
      <c r="AH94" s="485" t="str">
        <f>IFERROR(VLOOKUP(N94,【参考】数式用!$AM$3:$AN$56, 2, FALSE), "")</f>
        <v/>
      </c>
      <c r="AI94" s="411"/>
      <c r="AJ94" s="389"/>
      <c r="AK94" s="389"/>
      <c r="AL94" s="389"/>
      <c r="AM94" s="389"/>
      <c r="AN94" s="389"/>
      <c r="AO94" s="389"/>
      <c r="AP94" s="389"/>
      <c r="AQ94" s="389"/>
    </row>
    <row r="95" spans="1:43" s="128" customFormat="1" ht="40.15" customHeight="1">
      <c r="A95" s="488">
        <v>82</v>
      </c>
      <c r="B95" s="866" t="str">
        <f>IF(基本情報入力シート!C126="","",基本情報入力シート!C126)</f>
        <v/>
      </c>
      <c r="C95" s="866"/>
      <c r="D95" s="866"/>
      <c r="E95" s="866"/>
      <c r="F95" s="866"/>
      <c r="G95" s="866"/>
      <c r="H95" s="866"/>
      <c r="I95" s="866"/>
      <c r="J95" s="413" t="str">
        <f>IF(基本情報入力シート!M126="","",基本情報入力シート!M126)</f>
        <v/>
      </c>
      <c r="K95" s="413" t="str">
        <f>IF(基本情報入力シート!R126="","",基本情報入力シート!R126)</f>
        <v/>
      </c>
      <c r="L95" s="413" t="str">
        <f>IF(基本情報入力シート!W126="","",基本情報入力シート!W126)</f>
        <v/>
      </c>
      <c r="M95" s="413" t="str">
        <f>IF(基本情報入力シート!X126="","",基本情報入力シート!X126)</f>
        <v/>
      </c>
      <c r="N95" s="491" t="str">
        <f>IF(基本情報入力シート!Y126="","",基本情報入力シート!Y126)</f>
        <v/>
      </c>
      <c r="O95" s="490"/>
      <c r="P95" s="432"/>
      <c r="Q95" s="38" t="str">
        <f>IFERROR(ROUNDDOWN(P95*VLOOKUP(N95,【参考】数式用!$V$2:$AA$58,MATCH(O95,【参考】数式用!$X$4:$AA$4)+2,FALSE)*0.5, 0), "")</f>
        <v/>
      </c>
      <c r="R95" s="433"/>
      <c r="S95" s="867"/>
      <c r="T95" s="867"/>
      <c r="U95" s="499"/>
      <c r="V95" s="439"/>
      <c r="W95" s="487"/>
      <c r="X95" s="414" t="str">
        <f>IFERROR(IF(V95="ー", "", ROUNDDOWN(W95*VLOOKUP(N95,【参考】数式用!$V$2:$AG$51,MATCH(V95,【参考】数式用!$AB$4:$AG$4)+6,FALSE)*0.5, 0)), "")</f>
        <v/>
      </c>
      <c r="Y95" s="440"/>
      <c r="Z95" s="487"/>
      <c r="AA95" s="501"/>
      <c r="AB95" s="481" t="e">
        <f>VLOOKUP(N95,【参考】数式用!$A$3:$N$58,14,FALSE)</f>
        <v>#N/A</v>
      </c>
      <c r="AC95" s="481" t="str">
        <f>IFERROR(VLOOKUP(N95,【参考】数式用!$A$3:$N$58,14,FALSE),"")&amp;"_4_5"</f>
        <v>_4_5</v>
      </c>
      <c r="AD95" s="481" t="str">
        <f>IFERROR(VLOOKUP(N95,【参考】数式用!$A$3:$N$58,14,FALSE),"")&amp;"_6"</f>
        <v>_6</v>
      </c>
      <c r="AE95" s="482" t="str">
        <f>IFERROR(VLOOKUP(N95,【参考】数式用!$AI$5:$AJ$51, 2, FALSE), "")</f>
        <v/>
      </c>
      <c r="AF95" s="483" t="str">
        <f t="shared" si="2"/>
        <v/>
      </c>
      <c r="AG95" s="484" t="str">
        <f t="shared" si="3"/>
        <v/>
      </c>
      <c r="AH95" s="485" t="str">
        <f>IFERROR(VLOOKUP(N95,【参考】数式用!$AM$3:$AN$56, 2, FALSE), "")</f>
        <v/>
      </c>
      <c r="AI95" s="411"/>
      <c r="AJ95" s="389"/>
      <c r="AK95" s="389"/>
      <c r="AL95" s="389"/>
      <c r="AM95" s="389"/>
      <c r="AN95" s="389"/>
      <c r="AO95" s="389"/>
      <c r="AP95" s="389"/>
      <c r="AQ95" s="389"/>
    </row>
    <row r="96" spans="1:43" s="128" customFormat="1" ht="40.15" customHeight="1">
      <c r="A96" s="488">
        <v>83</v>
      </c>
      <c r="B96" s="866" t="str">
        <f>IF(基本情報入力シート!C127="","",基本情報入力シート!C127)</f>
        <v/>
      </c>
      <c r="C96" s="866"/>
      <c r="D96" s="866"/>
      <c r="E96" s="866"/>
      <c r="F96" s="866"/>
      <c r="G96" s="866"/>
      <c r="H96" s="866"/>
      <c r="I96" s="866"/>
      <c r="J96" s="413" t="str">
        <f>IF(基本情報入力シート!M127="","",基本情報入力シート!M127)</f>
        <v/>
      </c>
      <c r="K96" s="413" t="str">
        <f>IF(基本情報入力シート!R127="","",基本情報入力シート!R127)</f>
        <v/>
      </c>
      <c r="L96" s="413" t="str">
        <f>IF(基本情報入力シート!W127="","",基本情報入力シート!W127)</f>
        <v/>
      </c>
      <c r="M96" s="413" t="str">
        <f>IF(基本情報入力シート!X127="","",基本情報入力シート!X127)</f>
        <v/>
      </c>
      <c r="N96" s="491" t="str">
        <f>IF(基本情報入力シート!Y127="","",基本情報入力シート!Y127)</f>
        <v/>
      </c>
      <c r="O96" s="490"/>
      <c r="P96" s="432"/>
      <c r="Q96" s="38" t="str">
        <f>IFERROR(ROUNDDOWN(P96*VLOOKUP(N96,【参考】数式用!$V$2:$AA$58,MATCH(O96,【参考】数式用!$X$4:$AA$4)+2,FALSE)*0.5, 0), "")</f>
        <v/>
      </c>
      <c r="R96" s="433"/>
      <c r="S96" s="867"/>
      <c r="T96" s="867"/>
      <c r="U96" s="499"/>
      <c r="V96" s="439"/>
      <c r="W96" s="487"/>
      <c r="X96" s="414" t="str">
        <f>IFERROR(IF(V96="ー", "", ROUNDDOWN(W96*VLOOKUP(N96,【参考】数式用!$V$2:$AG$51,MATCH(V96,【参考】数式用!$AB$4:$AG$4)+6,FALSE)*0.5, 0)), "")</f>
        <v/>
      </c>
      <c r="Y96" s="440"/>
      <c r="Z96" s="487"/>
      <c r="AA96" s="501"/>
      <c r="AB96" s="481" t="e">
        <f>VLOOKUP(N96,【参考】数式用!$A$3:$N$58,14,FALSE)</f>
        <v>#N/A</v>
      </c>
      <c r="AC96" s="481" t="str">
        <f>IFERROR(VLOOKUP(N96,【参考】数式用!$A$3:$N$58,14,FALSE),"")&amp;"_4_5"</f>
        <v>_4_5</v>
      </c>
      <c r="AD96" s="481" t="str">
        <f>IFERROR(VLOOKUP(N96,【参考】数式用!$A$3:$N$58,14,FALSE),"")&amp;"_6"</f>
        <v>_6</v>
      </c>
      <c r="AE96" s="482" t="str">
        <f>IFERROR(VLOOKUP(N96,【参考】数式用!$AI$5:$AJ$51, 2, FALSE), "")</f>
        <v/>
      </c>
      <c r="AF96" s="483" t="str">
        <f t="shared" si="2"/>
        <v/>
      </c>
      <c r="AG96" s="484" t="str">
        <f t="shared" si="3"/>
        <v/>
      </c>
      <c r="AH96" s="485" t="str">
        <f>IFERROR(VLOOKUP(N96,【参考】数式用!$AM$3:$AN$56, 2, FALSE), "")</f>
        <v/>
      </c>
      <c r="AI96" s="411"/>
      <c r="AJ96" s="389"/>
      <c r="AK96" s="389"/>
      <c r="AL96" s="389"/>
      <c r="AM96" s="389"/>
      <c r="AN96" s="389"/>
      <c r="AO96" s="389"/>
      <c r="AP96" s="389"/>
      <c r="AQ96" s="389"/>
    </row>
    <row r="97" spans="1:43" s="128" customFormat="1" ht="40.15" customHeight="1">
      <c r="A97" s="488">
        <v>84</v>
      </c>
      <c r="B97" s="866" t="str">
        <f>IF(基本情報入力シート!C128="","",基本情報入力シート!C128)</f>
        <v/>
      </c>
      <c r="C97" s="866"/>
      <c r="D97" s="866"/>
      <c r="E97" s="866"/>
      <c r="F97" s="866"/>
      <c r="G97" s="866"/>
      <c r="H97" s="866"/>
      <c r="I97" s="866"/>
      <c r="J97" s="413" t="str">
        <f>IF(基本情報入力シート!M128="","",基本情報入力シート!M128)</f>
        <v/>
      </c>
      <c r="K97" s="413" t="str">
        <f>IF(基本情報入力シート!R128="","",基本情報入力シート!R128)</f>
        <v/>
      </c>
      <c r="L97" s="413" t="str">
        <f>IF(基本情報入力シート!W128="","",基本情報入力シート!W128)</f>
        <v/>
      </c>
      <c r="M97" s="413" t="str">
        <f>IF(基本情報入力シート!X128="","",基本情報入力シート!X128)</f>
        <v/>
      </c>
      <c r="N97" s="491" t="str">
        <f>IF(基本情報入力シート!Y128="","",基本情報入力シート!Y128)</f>
        <v/>
      </c>
      <c r="O97" s="490"/>
      <c r="P97" s="432"/>
      <c r="Q97" s="38" t="str">
        <f>IFERROR(ROUNDDOWN(P97*VLOOKUP(N97,【参考】数式用!$V$2:$AA$58,MATCH(O97,【参考】数式用!$X$4:$AA$4)+2,FALSE)*0.5, 0), "")</f>
        <v/>
      </c>
      <c r="R97" s="433"/>
      <c r="S97" s="867"/>
      <c r="T97" s="867"/>
      <c r="U97" s="499"/>
      <c r="V97" s="439"/>
      <c r="W97" s="487"/>
      <c r="X97" s="414" t="str">
        <f>IFERROR(IF(V97="ー", "", ROUNDDOWN(W97*VLOOKUP(N97,【参考】数式用!$V$2:$AG$51,MATCH(V97,【参考】数式用!$AB$4:$AG$4)+6,FALSE)*0.5, 0)), "")</f>
        <v/>
      </c>
      <c r="Y97" s="440"/>
      <c r="Z97" s="487"/>
      <c r="AA97" s="501"/>
      <c r="AB97" s="481" t="e">
        <f>VLOOKUP(N97,【参考】数式用!$A$3:$N$58,14,FALSE)</f>
        <v>#N/A</v>
      </c>
      <c r="AC97" s="481" t="str">
        <f>IFERROR(VLOOKUP(N97,【参考】数式用!$A$3:$N$58,14,FALSE),"")&amp;"_4_5"</f>
        <v>_4_5</v>
      </c>
      <c r="AD97" s="481" t="str">
        <f>IFERROR(VLOOKUP(N97,【参考】数式用!$A$3:$N$58,14,FALSE),"")&amp;"_6"</f>
        <v>_6</v>
      </c>
      <c r="AE97" s="482" t="str">
        <f>IFERROR(VLOOKUP(N97,【参考】数式用!$AI$5:$AJ$51, 2, FALSE), "")</f>
        <v/>
      </c>
      <c r="AF97" s="483" t="str">
        <f t="shared" si="2"/>
        <v/>
      </c>
      <c r="AG97" s="484" t="str">
        <f t="shared" si="3"/>
        <v/>
      </c>
      <c r="AH97" s="485" t="str">
        <f>IFERROR(VLOOKUP(N97,【参考】数式用!$AM$3:$AN$56, 2, FALSE), "")</f>
        <v/>
      </c>
      <c r="AI97" s="411"/>
      <c r="AJ97" s="389"/>
      <c r="AK97" s="389"/>
      <c r="AL97" s="389"/>
      <c r="AM97" s="389"/>
      <c r="AN97" s="389"/>
      <c r="AO97" s="389"/>
      <c r="AP97" s="389"/>
      <c r="AQ97" s="389"/>
    </row>
    <row r="98" spans="1:43" s="128" customFormat="1" ht="40.15" customHeight="1">
      <c r="A98" s="488">
        <v>85</v>
      </c>
      <c r="B98" s="866" t="str">
        <f>IF(基本情報入力シート!C129="","",基本情報入力シート!C129)</f>
        <v/>
      </c>
      <c r="C98" s="866"/>
      <c r="D98" s="866"/>
      <c r="E98" s="866"/>
      <c r="F98" s="866"/>
      <c r="G98" s="866"/>
      <c r="H98" s="866"/>
      <c r="I98" s="866"/>
      <c r="J98" s="413" t="str">
        <f>IF(基本情報入力シート!M129="","",基本情報入力シート!M129)</f>
        <v/>
      </c>
      <c r="K98" s="413" t="str">
        <f>IF(基本情報入力シート!R129="","",基本情報入力シート!R129)</f>
        <v/>
      </c>
      <c r="L98" s="413" t="str">
        <f>IF(基本情報入力シート!W129="","",基本情報入力シート!W129)</f>
        <v/>
      </c>
      <c r="M98" s="413" t="str">
        <f>IF(基本情報入力シート!X129="","",基本情報入力シート!X129)</f>
        <v/>
      </c>
      <c r="N98" s="491" t="str">
        <f>IF(基本情報入力シート!Y129="","",基本情報入力シート!Y129)</f>
        <v/>
      </c>
      <c r="O98" s="490"/>
      <c r="P98" s="432"/>
      <c r="Q98" s="38" t="str">
        <f>IFERROR(ROUNDDOWN(P98*VLOOKUP(N98,【参考】数式用!$V$2:$AA$58,MATCH(O98,【参考】数式用!$X$4:$AA$4)+2,FALSE)*0.5, 0), "")</f>
        <v/>
      </c>
      <c r="R98" s="433"/>
      <c r="S98" s="867"/>
      <c r="T98" s="867"/>
      <c r="U98" s="499"/>
      <c r="V98" s="439"/>
      <c r="W98" s="487"/>
      <c r="X98" s="414" t="str">
        <f>IFERROR(IF(V98="ー", "", ROUNDDOWN(W98*VLOOKUP(N98,【参考】数式用!$V$2:$AG$51,MATCH(V98,【参考】数式用!$AB$4:$AG$4)+6,FALSE)*0.5, 0)), "")</f>
        <v/>
      </c>
      <c r="Y98" s="440"/>
      <c r="Z98" s="487"/>
      <c r="AA98" s="501"/>
      <c r="AB98" s="481" t="e">
        <f>VLOOKUP(N98,【参考】数式用!$A$3:$N$58,14,FALSE)</f>
        <v>#N/A</v>
      </c>
      <c r="AC98" s="481" t="str">
        <f>IFERROR(VLOOKUP(N98,【参考】数式用!$A$3:$N$58,14,FALSE),"")&amp;"_4_5"</f>
        <v>_4_5</v>
      </c>
      <c r="AD98" s="481" t="str">
        <f>IFERROR(VLOOKUP(N98,【参考】数式用!$A$3:$N$58,14,FALSE),"")&amp;"_6"</f>
        <v>_6</v>
      </c>
      <c r="AE98" s="482" t="str">
        <f>IFERROR(VLOOKUP(N98,【参考】数式用!$AI$5:$AJ$51, 2, FALSE), "")</f>
        <v/>
      </c>
      <c r="AF98" s="483" t="str">
        <f t="shared" si="2"/>
        <v/>
      </c>
      <c r="AG98" s="484" t="str">
        <f t="shared" si="3"/>
        <v/>
      </c>
      <c r="AH98" s="485" t="str">
        <f>IFERROR(VLOOKUP(N98,【参考】数式用!$AM$3:$AN$56, 2, FALSE), "")</f>
        <v/>
      </c>
      <c r="AI98" s="411"/>
      <c r="AJ98" s="389"/>
      <c r="AK98" s="389"/>
      <c r="AL98" s="389"/>
      <c r="AM98" s="389"/>
      <c r="AN98" s="389"/>
      <c r="AO98" s="389"/>
      <c r="AP98" s="389"/>
      <c r="AQ98" s="389"/>
    </row>
    <row r="99" spans="1:43" s="128" customFormat="1" ht="40.15" customHeight="1">
      <c r="A99" s="488">
        <v>86</v>
      </c>
      <c r="B99" s="866" t="str">
        <f>IF(基本情報入力シート!C130="","",基本情報入力シート!C130)</f>
        <v/>
      </c>
      <c r="C99" s="866"/>
      <c r="D99" s="866"/>
      <c r="E99" s="866"/>
      <c r="F99" s="866"/>
      <c r="G99" s="866"/>
      <c r="H99" s="866"/>
      <c r="I99" s="866"/>
      <c r="J99" s="413" t="str">
        <f>IF(基本情報入力シート!M130="","",基本情報入力シート!M130)</f>
        <v/>
      </c>
      <c r="K99" s="413" t="str">
        <f>IF(基本情報入力シート!R130="","",基本情報入力シート!R130)</f>
        <v/>
      </c>
      <c r="L99" s="413" t="str">
        <f>IF(基本情報入力シート!W130="","",基本情報入力シート!W130)</f>
        <v/>
      </c>
      <c r="M99" s="413" t="str">
        <f>IF(基本情報入力シート!X130="","",基本情報入力シート!X130)</f>
        <v/>
      </c>
      <c r="N99" s="491" t="str">
        <f>IF(基本情報入力シート!Y130="","",基本情報入力シート!Y130)</f>
        <v/>
      </c>
      <c r="O99" s="490"/>
      <c r="P99" s="432"/>
      <c r="Q99" s="38" t="str">
        <f>IFERROR(ROUNDDOWN(P99*VLOOKUP(N99,【参考】数式用!$V$2:$AA$58,MATCH(O99,【参考】数式用!$X$4:$AA$4)+2,FALSE)*0.5, 0), "")</f>
        <v/>
      </c>
      <c r="R99" s="433"/>
      <c r="S99" s="867"/>
      <c r="T99" s="867"/>
      <c r="U99" s="499"/>
      <c r="V99" s="439"/>
      <c r="W99" s="487"/>
      <c r="X99" s="414" t="str">
        <f>IFERROR(IF(V99="ー", "", ROUNDDOWN(W99*VLOOKUP(N99,【参考】数式用!$V$2:$AG$51,MATCH(V99,【参考】数式用!$AB$4:$AG$4)+6,FALSE)*0.5, 0)), "")</f>
        <v/>
      </c>
      <c r="Y99" s="440"/>
      <c r="Z99" s="487"/>
      <c r="AA99" s="501"/>
      <c r="AB99" s="481" t="e">
        <f>VLOOKUP(N99,【参考】数式用!$A$3:$N$58,14,FALSE)</f>
        <v>#N/A</v>
      </c>
      <c r="AC99" s="481" t="str">
        <f>IFERROR(VLOOKUP(N99,【参考】数式用!$A$3:$N$58,14,FALSE),"")&amp;"_4_5"</f>
        <v>_4_5</v>
      </c>
      <c r="AD99" s="481" t="str">
        <f>IFERROR(VLOOKUP(N99,【参考】数式用!$A$3:$N$58,14,FALSE),"")&amp;"_6"</f>
        <v>_6</v>
      </c>
      <c r="AE99" s="482" t="str">
        <f>IFERROR(VLOOKUP(N99,【参考】数式用!$AI$5:$AJ$51, 2, FALSE), "")</f>
        <v/>
      </c>
      <c r="AF99" s="483" t="str">
        <f t="shared" si="2"/>
        <v/>
      </c>
      <c r="AG99" s="484" t="str">
        <f t="shared" si="3"/>
        <v/>
      </c>
      <c r="AH99" s="485" t="str">
        <f>IFERROR(VLOOKUP(N99,【参考】数式用!$AM$3:$AN$56, 2, FALSE), "")</f>
        <v/>
      </c>
      <c r="AI99" s="411"/>
      <c r="AJ99" s="389"/>
      <c r="AK99" s="389"/>
      <c r="AL99" s="389"/>
      <c r="AM99" s="389"/>
      <c r="AN99" s="389"/>
      <c r="AO99" s="389"/>
      <c r="AP99" s="389"/>
      <c r="AQ99" s="389"/>
    </row>
    <row r="100" spans="1:43" s="128" customFormat="1" ht="40.15" customHeight="1">
      <c r="A100" s="488">
        <v>87</v>
      </c>
      <c r="B100" s="866" t="str">
        <f>IF(基本情報入力シート!C131="","",基本情報入力シート!C131)</f>
        <v/>
      </c>
      <c r="C100" s="866"/>
      <c r="D100" s="866"/>
      <c r="E100" s="866"/>
      <c r="F100" s="866"/>
      <c r="G100" s="866"/>
      <c r="H100" s="866"/>
      <c r="I100" s="866"/>
      <c r="J100" s="413" t="str">
        <f>IF(基本情報入力シート!M131="","",基本情報入力シート!M131)</f>
        <v/>
      </c>
      <c r="K100" s="413" t="str">
        <f>IF(基本情報入力シート!R131="","",基本情報入力シート!R131)</f>
        <v/>
      </c>
      <c r="L100" s="413" t="str">
        <f>IF(基本情報入力シート!W131="","",基本情報入力シート!W131)</f>
        <v/>
      </c>
      <c r="M100" s="413" t="str">
        <f>IF(基本情報入力シート!X131="","",基本情報入力シート!X131)</f>
        <v/>
      </c>
      <c r="N100" s="491" t="str">
        <f>IF(基本情報入力シート!Y131="","",基本情報入力シート!Y131)</f>
        <v/>
      </c>
      <c r="O100" s="490"/>
      <c r="P100" s="432"/>
      <c r="Q100" s="38" t="str">
        <f>IFERROR(ROUNDDOWN(P100*VLOOKUP(N100,【参考】数式用!$V$2:$AA$58,MATCH(O100,【参考】数式用!$X$4:$AA$4)+2,FALSE)*0.5, 0), "")</f>
        <v/>
      </c>
      <c r="R100" s="433"/>
      <c r="S100" s="867"/>
      <c r="T100" s="867"/>
      <c r="U100" s="499"/>
      <c r="V100" s="439"/>
      <c r="W100" s="487"/>
      <c r="X100" s="414" t="str">
        <f>IFERROR(IF(V100="ー", "", ROUNDDOWN(W100*VLOOKUP(N100,【参考】数式用!$V$2:$AG$51,MATCH(V100,【参考】数式用!$AB$4:$AG$4)+6,FALSE)*0.5, 0)), "")</f>
        <v/>
      </c>
      <c r="Y100" s="440"/>
      <c r="Z100" s="487"/>
      <c r="AA100" s="501"/>
      <c r="AB100" s="481" t="e">
        <f>VLOOKUP(N100,【参考】数式用!$A$3:$N$58,14,FALSE)</f>
        <v>#N/A</v>
      </c>
      <c r="AC100" s="481" t="str">
        <f>IFERROR(VLOOKUP(N100,【参考】数式用!$A$3:$N$58,14,FALSE),"")&amp;"_4_5"</f>
        <v>_4_5</v>
      </c>
      <c r="AD100" s="481" t="str">
        <f>IFERROR(VLOOKUP(N100,【参考】数式用!$A$3:$N$58,14,FALSE),"")&amp;"_6"</f>
        <v>_6</v>
      </c>
      <c r="AE100" s="482" t="str">
        <f>IFERROR(VLOOKUP(N100,【参考】数式用!$AI$5:$AJ$51, 2, FALSE), "")</f>
        <v/>
      </c>
      <c r="AF100" s="483" t="str">
        <f t="shared" si="2"/>
        <v/>
      </c>
      <c r="AG100" s="484" t="str">
        <f t="shared" si="3"/>
        <v/>
      </c>
      <c r="AH100" s="485" t="str">
        <f>IFERROR(VLOOKUP(N100,【参考】数式用!$AM$3:$AN$56, 2, FALSE), "")</f>
        <v/>
      </c>
      <c r="AI100" s="411"/>
      <c r="AJ100" s="389"/>
      <c r="AK100" s="389"/>
      <c r="AL100" s="389"/>
      <c r="AM100" s="389"/>
      <c r="AN100" s="389"/>
      <c r="AO100" s="389"/>
      <c r="AP100" s="389"/>
      <c r="AQ100" s="389"/>
    </row>
    <row r="101" spans="1:43" s="128" customFormat="1" ht="40.15" customHeight="1">
      <c r="A101" s="488">
        <v>88</v>
      </c>
      <c r="B101" s="866" t="str">
        <f>IF(基本情報入力シート!C132="","",基本情報入力シート!C132)</f>
        <v/>
      </c>
      <c r="C101" s="866"/>
      <c r="D101" s="866"/>
      <c r="E101" s="866"/>
      <c r="F101" s="866"/>
      <c r="G101" s="866"/>
      <c r="H101" s="866"/>
      <c r="I101" s="866"/>
      <c r="J101" s="413" t="str">
        <f>IF(基本情報入力シート!M132="","",基本情報入力シート!M132)</f>
        <v/>
      </c>
      <c r="K101" s="413" t="str">
        <f>IF(基本情報入力シート!R132="","",基本情報入力シート!R132)</f>
        <v/>
      </c>
      <c r="L101" s="413" t="str">
        <f>IF(基本情報入力シート!W132="","",基本情報入力シート!W132)</f>
        <v/>
      </c>
      <c r="M101" s="413" t="str">
        <f>IF(基本情報入力シート!X132="","",基本情報入力シート!X132)</f>
        <v/>
      </c>
      <c r="N101" s="491" t="str">
        <f>IF(基本情報入力シート!Y132="","",基本情報入力シート!Y132)</f>
        <v/>
      </c>
      <c r="O101" s="490"/>
      <c r="P101" s="432"/>
      <c r="Q101" s="38" t="str">
        <f>IFERROR(ROUNDDOWN(P101*VLOOKUP(N101,【参考】数式用!$V$2:$AA$58,MATCH(O101,【参考】数式用!$X$4:$AA$4)+2,FALSE)*0.5, 0), "")</f>
        <v/>
      </c>
      <c r="R101" s="433"/>
      <c r="S101" s="867"/>
      <c r="T101" s="867"/>
      <c r="U101" s="499"/>
      <c r="V101" s="439"/>
      <c r="W101" s="487"/>
      <c r="X101" s="414" t="str">
        <f>IFERROR(IF(V101="ー", "", ROUNDDOWN(W101*VLOOKUP(N101,【参考】数式用!$V$2:$AG$51,MATCH(V101,【参考】数式用!$AB$4:$AG$4)+6,FALSE)*0.5, 0)), "")</f>
        <v/>
      </c>
      <c r="Y101" s="440"/>
      <c r="Z101" s="487"/>
      <c r="AA101" s="501"/>
      <c r="AB101" s="481" t="e">
        <f>VLOOKUP(N101,【参考】数式用!$A$3:$N$58,14,FALSE)</f>
        <v>#N/A</v>
      </c>
      <c r="AC101" s="481" t="str">
        <f>IFERROR(VLOOKUP(N101,【参考】数式用!$A$3:$N$58,14,FALSE),"")&amp;"_4_5"</f>
        <v>_4_5</v>
      </c>
      <c r="AD101" s="481" t="str">
        <f>IFERROR(VLOOKUP(N101,【参考】数式用!$A$3:$N$58,14,FALSE),"")&amp;"_6"</f>
        <v>_6</v>
      </c>
      <c r="AE101" s="482" t="str">
        <f>IFERROR(VLOOKUP(N101,【参考】数式用!$AI$5:$AJ$51, 2, FALSE), "")</f>
        <v/>
      </c>
      <c r="AF101" s="483" t="str">
        <f t="shared" si="2"/>
        <v/>
      </c>
      <c r="AG101" s="484" t="str">
        <f t="shared" si="3"/>
        <v/>
      </c>
      <c r="AH101" s="485" t="str">
        <f>IFERROR(VLOOKUP(N101,【参考】数式用!$AM$3:$AN$56, 2, FALSE), "")</f>
        <v/>
      </c>
      <c r="AI101" s="411"/>
      <c r="AJ101" s="389"/>
      <c r="AK101" s="389"/>
      <c r="AL101" s="389"/>
      <c r="AM101" s="389"/>
      <c r="AN101" s="389"/>
      <c r="AO101" s="389"/>
      <c r="AP101" s="389"/>
      <c r="AQ101" s="389"/>
    </row>
    <row r="102" spans="1:43" s="128" customFormat="1" ht="40.15" customHeight="1">
      <c r="A102" s="488">
        <v>89</v>
      </c>
      <c r="B102" s="866" t="str">
        <f>IF(基本情報入力シート!C133="","",基本情報入力シート!C133)</f>
        <v/>
      </c>
      <c r="C102" s="866"/>
      <c r="D102" s="866"/>
      <c r="E102" s="866"/>
      <c r="F102" s="866"/>
      <c r="G102" s="866"/>
      <c r="H102" s="866"/>
      <c r="I102" s="866"/>
      <c r="J102" s="413" t="str">
        <f>IF(基本情報入力シート!M133="","",基本情報入力シート!M133)</f>
        <v/>
      </c>
      <c r="K102" s="413" t="str">
        <f>IF(基本情報入力シート!R133="","",基本情報入力シート!R133)</f>
        <v/>
      </c>
      <c r="L102" s="413" t="str">
        <f>IF(基本情報入力シート!W133="","",基本情報入力シート!W133)</f>
        <v/>
      </c>
      <c r="M102" s="413" t="str">
        <f>IF(基本情報入力シート!X133="","",基本情報入力シート!X133)</f>
        <v/>
      </c>
      <c r="N102" s="491" t="str">
        <f>IF(基本情報入力シート!Y133="","",基本情報入力シート!Y133)</f>
        <v/>
      </c>
      <c r="O102" s="490"/>
      <c r="P102" s="432"/>
      <c r="Q102" s="38" t="str">
        <f>IFERROR(ROUNDDOWN(P102*VLOOKUP(N102,【参考】数式用!$V$2:$AA$58,MATCH(O102,【参考】数式用!$X$4:$AA$4)+2,FALSE)*0.5, 0), "")</f>
        <v/>
      </c>
      <c r="R102" s="433"/>
      <c r="S102" s="867"/>
      <c r="T102" s="867"/>
      <c r="U102" s="499"/>
      <c r="V102" s="439"/>
      <c r="W102" s="487"/>
      <c r="X102" s="414" t="str">
        <f>IFERROR(IF(V102="ー", "", ROUNDDOWN(W102*VLOOKUP(N102,【参考】数式用!$V$2:$AG$51,MATCH(V102,【参考】数式用!$AB$4:$AG$4)+6,FALSE)*0.5, 0)), "")</f>
        <v/>
      </c>
      <c r="Y102" s="440"/>
      <c r="Z102" s="487"/>
      <c r="AA102" s="501"/>
      <c r="AB102" s="481" t="e">
        <f>VLOOKUP(N102,【参考】数式用!$A$3:$N$58,14,FALSE)</f>
        <v>#N/A</v>
      </c>
      <c r="AC102" s="481" t="str">
        <f>IFERROR(VLOOKUP(N102,【参考】数式用!$A$3:$N$58,14,FALSE),"")&amp;"_4_5"</f>
        <v>_4_5</v>
      </c>
      <c r="AD102" s="481" t="str">
        <f>IFERROR(VLOOKUP(N102,【参考】数式用!$A$3:$N$58,14,FALSE),"")&amp;"_6"</f>
        <v>_6</v>
      </c>
      <c r="AE102" s="482" t="str">
        <f>IFERROR(VLOOKUP(N102,【参考】数式用!$AI$5:$AJ$51, 2, FALSE), "")</f>
        <v/>
      </c>
      <c r="AF102" s="483" t="str">
        <f t="shared" si="2"/>
        <v/>
      </c>
      <c r="AG102" s="484" t="str">
        <f t="shared" si="3"/>
        <v/>
      </c>
      <c r="AH102" s="485" t="str">
        <f>IFERROR(VLOOKUP(N102,【参考】数式用!$AM$3:$AN$56, 2, FALSE), "")</f>
        <v/>
      </c>
      <c r="AI102" s="411"/>
      <c r="AJ102" s="389"/>
      <c r="AK102" s="389"/>
      <c r="AL102" s="389"/>
      <c r="AM102" s="389"/>
      <c r="AN102" s="389"/>
      <c r="AO102" s="389"/>
      <c r="AP102" s="389"/>
      <c r="AQ102" s="389"/>
    </row>
    <row r="103" spans="1:43" s="128" customFormat="1" ht="40.15" customHeight="1">
      <c r="A103" s="488">
        <v>90</v>
      </c>
      <c r="B103" s="866" t="str">
        <f>IF(基本情報入力シート!C134="","",基本情報入力シート!C134)</f>
        <v/>
      </c>
      <c r="C103" s="866"/>
      <c r="D103" s="866"/>
      <c r="E103" s="866"/>
      <c r="F103" s="866"/>
      <c r="G103" s="866"/>
      <c r="H103" s="866"/>
      <c r="I103" s="866"/>
      <c r="J103" s="413" t="str">
        <f>IF(基本情報入力シート!M134="","",基本情報入力シート!M134)</f>
        <v/>
      </c>
      <c r="K103" s="413" t="str">
        <f>IF(基本情報入力シート!R134="","",基本情報入力シート!R134)</f>
        <v/>
      </c>
      <c r="L103" s="413" t="str">
        <f>IF(基本情報入力シート!W134="","",基本情報入力シート!W134)</f>
        <v/>
      </c>
      <c r="M103" s="413" t="str">
        <f>IF(基本情報入力シート!X134="","",基本情報入力シート!X134)</f>
        <v/>
      </c>
      <c r="N103" s="491" t="str">
        <f>IF(基本情報入力シート!Y134="","",基本情報入力シート!Y134)</f>
        <v/>
      </c>
      <c r="O103" s="490"/>
      <c r="P103" s="432"/>
      <c r="Q103" s="38" t="str">
        <f>IFERROR(ROUNDDOWN(P103*VLOOKUP(N103,【参考】数式用!$V$2:$AA$58,MATCH(O103,【参考】数式用!$X$4:$AA$4)+2,FALSE)*0.5, 0), "")</f>
        <v/>
      </c>
      <c r="R103" s="433"/>
      <c r="S103" s="867"/>
      <c r="T103" s="867"/>
      <c r="U103" s="499"/>
      <c r="V103" s="439"/>
      <c r="W103" s="487"/>
      <c r="X103" s="414" t="str">
        <f>IFERROR(IF(V103="ー", "", ROUNDDOWN(W103*VLOOKUP(N103,【参考】数式用!$V$2:$AG$51,MATCH(V103,【参考】数式用!$AB$4:$AG$4)+6,FALSE)*0.5, 0)), "")</f>
        <v/>
      </c>
      <c r="Y103" s="440"/>
      <c r="Z103" s="487"/>
      <c r="AA103" s="501"/>
      <c r="AB103" s="481" t="e">
        <f>VLOOKUP(N103,【参考】数式用!$A$3:$N$58,14,FALSE)</f>
        <v>#N/A</v>
      </c>
      <c r="AC103" s="481" t="str">
        <f>IFERROR(VLOOKUP(N103,【参考】数式用!$A$3:$N$58,14,FALSE),"")&amp;"_4_5"</f>
        <v>_4_5</v>
      </c>
      <c r="AD103" s="481" t="str">
        <f>IFERROR(VLOOKUP(N103,【参考】数式用!$A$3:$N$58,14,FALSE),"")&amp;"_6"</f>
        <v>_6</v>
      </c>
      <c r="AE103" s="482" t="str">
        <f>IFERROR(VLOOKUP(N103,【参考】数式用!$AI$5:$AJ$51, 2, FALSE), "")</f>
        <v/>
      </c>
      <c r="AF103" s="483" t="str">
        <f t="shared" si="2"/>
        <v/>
      </c>
      <c r="AG103" s="484" t="str">
        <f t="shared" si="3"/>
        <v/>
      </c>
      <c r="AH103" s="485" t="str">
        <f>IFERROR(VLOOKUP(N103,【参考】数式用!$AM$3:$AN$56, 2, FALSE), "")</f>
        <v/>
      </c>
      <c r="AI103" s="411"/>
      <c r="AJ103" s="389"/>
      <c r="AK103" s="389"/>
      <c r="AL103" s="389"/>
      <c r="AM103" s="389"/>
      <c r="AN103" s="389"/>
      <c r="AO103" s="389"/>
      <c r="AP103" s="389"/>
      <c r="AQ103" s="389"/>
    </row>
    <row r="104" spans="1:43" s="128" customFormat="1" ht="40.15" customHeight="1">
      <c r="A104" s="488">
        <v>91</v>
      </c>
      <c r="B104" s="866" t="str">
        <f>IF(基本情報入力シート!C135="","",基本情報入力シート!C135)</f>
        <v/>
      </c>
      <c r="C104" s="866"/>
      <c r="D104" s="866"/>
      <c r="E104" s="866"/>
      <c r="F104" s="866"/>
      <c r="G104" s="866"/>
      <c r="H104" s="866"/>
      <c r="I104" s="866"/>
      <c r="J104" s="413" t="str">
        <f>IF(基本情報入力シート!M135="","",基本情報入力シート!M135)</f>
        <v/>
      </c>
      <c r="K104" s="413" t="str">
        <f>IF(基本情報入力シート!R135="","",基本情報入力シート!R135)</f>
        <v/>
      </c>
      <c r="L104" s="413" t="str">
        <f>IF(基本情報入力シート!W135="","",基本情報入力シート!W135)</f>
        <v/>
      </c>
      <c r="M104" s="413" t="str">
        <f>IF(基本情報入力シート!X135="","",基本情報入力シート!X135)</f>
        <v/>
      </c>
      <c r="N104" s="491" t="str">
        <f>IF(基本情報入力シート!Y135="","",基本情報入力シート!Y135)</f>
        <v/>
      </c>
      <c r="O104" s="490"/>
      <c r="P104" s="432"/>
      <c r="Q104" s="38" t="str">
        <f>IFERROR(ROUNDDOWN(P104*VLOOKUP(N104,【参考】数式用!$V$2:$AA$58,MATCH(O104,【参考】数式用!$X$4:$AA$4)+2,FALSE)*0.5, 0), "")</f>
        <v/>
      </c>
      <c r="R104" s="433"/>
      <c r="S104" s="867"/>
      <c r="T104" s="867"/>
      <c r="U104" s="499"/>
      <c r="V104" s="439"/>
      <c r="W104" s="487"/>
      <c r="X104" s="414" t="str">
        <f>IFERROR(IF(V104="ー", "", ROUNDDOWN(W104*VLOOKUP(N104,【参考】数式用!$V$2:$AG$51,MATCH(V104,【参考】数式用!$AB$4:$AG$4)+6,FALSE)*0.5, 0)), "")</f>
        <v/>
      </c>
      <c r="Y104" s="440"/>
      <c r="Z104" s="487"/>
      <c r="AA104" s="501"/>
      <c r="AB104" s="481" t="e">
        <f>VLOOKUP(N104,【参考】数式用!$A$3:$N$58,14,FALSE)</f>
        <v>#N/A</v>
      </c>
      <c r="AC104" s="481" t="str">
        <f>IFERROR(VLOOKUP(N104,【参考】数式用!$A$3:$N$58,14,FALSE),"")&amp;"_4_5"</f>
        <v>_4_5</v>
      </c>
      <c r="AD104" s="481" t="str">
        <f>IFERROR(VLOOKUP(N104,【参考】数式用!$A$3:$N$58,14,FALSE),"")&amp;"_6"</f>
        <v>_6</v>
      </c>
      <c r="AE104" s="482" t="str">
        <f>IFERROR(VLOOKUP(N104,【参考】数式用!$AI$5:$AJ$51, 2, FALSE), "")</f>
        <v/>
      </c>
      <c r="AF104" s="483" t="str">
        <f t="shared" si="2"/>
        <v/>
      </c>
      <c r="AG104" s="484" t="str">
        <f t="shared" si="3"/>
        <v/>
      </c>
      <c r="AH104" s="485" t="str">
        <f>IFERROR(VLOOKUP(N104,【参考】数式用!$AM$3:$AN$56, 2, FALSE), "")</f>
        <v/>
      </c>
      <c r="AI104" s="411"/>
      <c r="AJ104" s="389"/>
      <c r="AK104" s="389"/>
      <c r="AL104" s="389"/>
      <c r="AM104" s="389"/>
      <c r="AN104" s="389"/>
      <c r="AO104" s="389"/>
      <c r="AP104" s="389"/>
      <c r="AQ104" s="389"/>
    </row>
    <row r="105" spans="1:43" s="128" customFormat="1" ht="40.15" customHeight="1">
      <c r="A105" s="488">
        <v>92</v>
      </c>
      <c r="B105" s="866" t="str">
        <f>IF(基本情報入力シート!C136="","",基本情報入力シート!C136)</f>
        <v/>
      </c>
      <c r="C105" s="866"/>
      <c r="D105" s="866"/>
      <c r="E105" s="866"/>
      <c r="F105" s="866"/>
      <c r="G105" s="866"/>
      <c r="H105" s="866"/>
      <c r="I105" s="866"/>
      <c r="J105" s="413" t="str">
        <f>IF(基本情報入力シート!M136="","",基本情報入力シート!M136)</f>
        <v/>
      </c>
      <c r="K105" s="413" t="str">
        <f>IF(基本情報入力シート!R136="","",基本情報入力シート!R136)</f>
        <v/>
      </c>
      <c r="L105" s="413" t="str">
        <f>IF(基本情報入力シート!W136="","",基本情報入力シート!W136)</f>
        <v/>
      </c>
      <c r="M105" s="413" t="str">
        <f>IF(基本情報入力シート!X136="","",基本情報入力シート!X136)</f>
        <v/>
      </c>
      <c r="N105" s="491" t="str">
        <f>IF(基本情報入力シート!Y136="","",基本情報入力シート!Y136)</f>
        <v/>
      </c>
      <c r="O105" s="490"/>
      <c r="P105" s="432"/>
      <c r="Q105" s="38" t="str">
        <f>IFERROR(ROUNDDOWN(P105*VLOOKUP(N105,【参考】数式用!$V$2:$AA$58,MATCH(O105,【参考】数式用!$X$4:$AA$4)+2,FALSE)*0.5, 0), "")</f>
        <v/>
      </c>
      <c r="R105" s="433"/>
      <c r="S105" s="867"/>
      <c r="T105" s="867"/>
      <c r="U105" s="499"/>
      <c r="V105" s="439"/>
      <c r="W105" s="487"/>
      <c r="X105" s="414" t="str">
        <f>IFERROR(IF(V105="ー", "", ROUNDDOWN(W105*VLOOKUP(N105,【参考】数式用!$V$2:$AG$51,MATCH(V105,【参考】数式用!$AB$4:$AG$4)+6,FALSE)*0.5, 0)), "")</f>
        <v/>
      </c>
      <c r="Y105" s="440"/>
      <c r="Z105" s="487"/>
      <c r="AA105" s="501"/>
      <c r="AB105" s="481" t="e">
        <f>VLOOKUP(N105,【参考】数式用!$A$3:$N$58,14,FALSE)</f>
        <v>#N/A</v>
      </c>
      <c r="AC105" s="481" t="str">
        <f>IFERROR(VLOOKUP(N105,【参考】数式用!$A$3:$N$58,14,FALSE),"")&amp;"_4_5"</f>
        <v>_4_5</v>
      </c>
      <c r="AD105" s="481" t="str">
        <f>IFERROR(VLOOKUP(N105,【参考】数式用!$A$3:$N$58,14,FALSE),"")&amp;"_6"</f>
        <v>_6</v>
      </c>
      <c r="AE105" s="482" t="str">
        <f>IFERROR(VLOOKUP(N105,【参考】数式用!$AI$5:$AJ$51, 2, FALSE), "")</f>
        <v/>
      </c>
      <c r="AF105" s="483" t="str">
        <f t="shared" si="2"/>
        <v/>
      </c>
      <c r="AG105" s="484" t="str">
        <f t="shared" si="3"/>
        <v/>
      </c>
      <c r="AH105" s="485" t="str">
        <f>IFERROR(VLOOKUP(N105,【参考】数式用!$AM$3:$AN$56, 2, FALSE), "")</f>
        <v/>
      </c>
      <c r="AI105" s="411"/>
      <c r="AJ105" s="389"/>
      <c r="AK105" s="389"/>
      <c r="AL105" s="389"/>
      <c r="AM105" s="389"/>
      <c r="AN105" s="389"/>
      <c r="AO105" s="389"/>
      <c r="AP105" s="389"/>
      <c r="AQ105" s="389"/>
    </row>
    <row r="106" spans="1:43" s="128" customFormat="1" ht="40.15" customHeight="1">
      <c r="A106" s="488">
        <v>93</v>
      </c>
      <c r="B106" s="866" t="str">
        <f>IF(基本情報入力シート!C137="","",基本情報入力シート!C137)</f>
        <v/>
      </c>
      <c r="C106" s="866"/>
      <c r="D106" s="866"/>
      <c r="E106" s="866"/>
      <c r="F106" s="866"/>
      <c r="G106" s="866"/>
      <c r="H106" s="866"/>
      <c r="I106" s="866"/>
      <c r="J106" s="413" t="str">
        <f>IF(基本情報入力シート!M137="","",基本情報入力シート!M137)</f>
        <v/>
      </c>
      <c r="K106" s="413" t="str">
        <f>IF(基本情報入力シート!R137="","",基本情報入力シート!R137)</f>
        <v/>
      </c>
      <c r="L106" s="413" t="str">
        <f>IF(基本情報入力シート!W137="","",基本情報入力シート!W137)</f>
        <v/>
      </c>
      <c r="M106" s="413" t="str">
        <f>IF(基本情報入力シート!X137="","",基本情報入力シート!X137)</f>
        <v/>
      </c>
      <c r="N106" s="491" t="str">
        <f>IF(基本情報入力シート!Y137="","",基本情報入力シート!Y137)</f>
        <v/>
      </c>
      <c r="O106" s="490"/>
      <c r="P106" s="432"/>
      <c r="Q106" s="38" t="str">
        <f>IFERROR(ROUNDDOWN(P106*VLOOKUP(N106,【参考】数式用!$V$2:$AA$58,MATCH(O106,【参考】数式用!$X$4:$AA$4)+2,FALSE)*0.5, 0), "")</f>
        <v/>
      </c>
      <c r="R106" s="433"/>
      <c r="S106" s="867"/>
      <c r="T106" s="867"/>
      <c r="U106" s="499"/>
      <c r="V106" s="439"/>
      <c r="W106" s="487"/>
      <c r="X106" s="414" t="str">
        <f>IFERROR(IF(V106="ー", "", ROUNDDOWN(W106*VLOOKUP(N106,【参考】数式用!$V$2:$AG$51,MATCH(V106,【参考】数式用!$AB$4:$AG$4)+6,FALSE)*0.5, 0)), "")</f>
        <v/>
      </c>
      <c r="Y106" s="440"/>
      <c r="Z106" s="487"/>
      <c r="AA106" s="501"/>
      <c r="AB106" s="481" t="e">
        <f>VLOOKUP(N106,【参考】数式用!$A$3:$N$58,14,FALSE)</f>
        <v>#N/A</v>
      </c>
      <c r="AC106" s="481" t="str">
        <f>IFERROR(VLOOKUP(N106,【参考】数式用!$A$3:$N$58,14,FALSE),"")&amp;"_4_5"</f>
        <v>_4_5</v>
      </c>
      <c r="AD106" s="481" t="str">
        <f>IFERROR(VLOOKUP(N106,【参考】数式用!$A$3:$N$58,14,FALSE),"")&amp;"_6"</f>
        <v>_6</v>
      </c>
      <c r="AE106" s="482" t="str">
        <f>IFERROR(VLOOKUP(N106,【参考】数式用!$AI$5:$AJ$51, 2, FALSE), "")</f>
        <v/>
      </c>
      <c r="AF106" s="483" t="str">
        <f t="shared" si="2"/>
        <v/>
      </c>
      <c r="AG106" s="484" t="str">
        <f t="shared" si="3"/>
        <v/>
      </c>
      <c r="AH106" s="485" t="str">
        <f>IFERROR(VLOOKUP(N106,【参考】数式用!$AM$3:$AN$56, 2, FALSE), "")</f>
        <v/>
      </c>
      <c r="AI106" s="411"/>
      <c r="AJ106" s="389"/>
      <c r="AK106" s="389"/>
      <c r="AL106" s="389"/>
      <c r="AM106" s="389"/>
      <c r="AN106" s="389"/>
      <c r="AO106" s="389"/>
      <c r="AP106" s="389"/>
      <c r="AQ106" s="389"/>
    </row>
    <row r="107" spans="1:43" s="128" customFormat="1" ht="40.15" customHeight="1">
      <c r="A107" s="488">
        <v>94</v>
      </c>
      <c r="B107" s="866" t="str">
        <f>IF(基本情報入力シート!C138="","",基本情報入力シート!C138)</f>
        <v/>
      </c>
      <c r="C107" s="866"/>
      <c r="D107" s="866"/>
      <c r="E107" s="866"/>
      <c r="F107" s="866"/>
      <c r="G107" s="866"/>
      <c r="H107" s="866"/>
      <c r="I107" s="866"/>
      <c r="J107" s="413" t="str">
        <f>IF(基本情報入力シート!M138="","",基本情報入力シート!M138)</f>
        <v/>
      </c>
      <c r="K107" s="413" t="str">
        <f>IF(基本情報入力シート!R138="","",基本情報入力シート!R138)</f>
        <v/>
      </c>
      <c r="L107" s="413" t="str">
        <f>IF(基本情報入力シート!W138="","",基本情報入力シート!W138)</f>
        <v/>
      </c>
      <c r="M107" s="413" t="str">
        <f>IF(基本情報入力シート!X138="","",基本情報入力シート!X138)</f>
        <v/>
      </c>
      <c r="N107" s="491" t="str">
        <f>IF(基本情報入力シート!Y138="","",基本情報入力シート!Y138)</f>
        <v/>
      </c>
      <c r="O107" s="490"/>
      <c r="P107" s="432"/>
      <c r="Q107" s="38" t="str">
        <f>IFERROR(ROUNDDOWN(P107*VLOOKUP(N107,【参考】数式用!$V$2:$AA$58,MATCH(O107,【参考】数式用!$X$4:$AA$4)+2,FALSE)*0.5, 0), "")</f>
        <v/>
      </c>
      <c r="R107" s="433"/>
      <c r="S107" s="867"/>
      <c r="T107" s="867"/>
      <c r="U107" s="499"/>
      <c r="V107" s="439"/>
      <c r="W107" s="487"/>
      <c r="X107" s="414" t="str">
        <f>IFERROR(IF(V107="ー", "", ROUNDDOWN(W107*VLOOKUP(N107,【参考】数式用!$V$2:$AG$51,MATCH(V107,【参考】数式用!$AB$4:$AG$4)+6,FALSE)*0.5, 0)), "")</f>
        <v/>
      </c>
      <c r="Y107" s="440"/>
      <c r="Z107" s="487"/>
      <c r="AA107" s="501"/>
      <c r="AB107" s="481" t="e">
        <f>VLOOKUP(N107,【参考】数式用!$A$3:$N$58,14,FALSE)</f>
        <v>#N/A</v>
      </c>
      <c r="AC107" s="481" t="str">
        <f>IFERROR(VLOOKUP(N107,【参考】数式用!$A$3:$N$58,14,FALSE),"")&amp;"_4_5"</f>
        <v>_4_5</v>
      </c>
      <c r="AD107" s="481" t="str">
        <f>IFERROR(VLOOKUP(N107,【参考】数式用!$A$3:$N$58,14,FALSE),"")&amp;"_6"</f>
        <v>_6</v>
      </c>
      <c r="AE107" s="482" t="str">
        <f>IFERROR(VLOOKUP(N107,【参考】数式用!$AI$5:$AJ$51, 2, FALSE), "")</f>
        <v/>
      </c>
      <c r="AF107" s="483" t="str">
        <f t="shared" si="2"/>
        <v/>
      </c>
      <c r="AG107" s="484" t="str">
        <f t="shared" si="3"/>
        <v/>
      </c>
      <c r="AH107" s="485" t="str">
        <f>IFERROR(VLOOKUP(N107,【参考】数式用!$AM$3:$AN$56, 2, FALSE), "")</f>
        <v/>
      </c>
      <c r="AI107" s="411"/>
      <c r="AJ107" s="389"/>
      <c r="AK107" s="389"/>
      <c r="AL107" s="389"/>
      <c r="AM107" s="389"/>
      <c r="AN107" s="389"/>
      <c r="AO107" s="389"/>
      <c r="AP107" s="389"/>
      <c r="AQ107" s="389"/>
    </row>
    <row r="108" spans="1:43" s="128" customFormat="1" ht="40.15" customHeight="1">
      <c r="A108" s="488">
        <v>95</v>
      </c>
      <c r="B108" s="866" t="str">
        <f>IF(基本情報入力シート!C139="","",基本情報入力シート!C139)</f>
        <v/>
      </c>
      <c r="C108" s="866"/>
      <c r="D108" s="866"/>
      <c r="E108" s="866"/>
      <c r="F108" s="866"/>
      <c r="G108" s="866"/>
      <c r="H108" s="866"/>
      <c r="I108" s="866"/>
      <c r="J108" s="413" t="str">
        <f>IF(基本情報入力シート!M139="","",基本情報入力シート!M139)</f>
        <v/>
      </c>
      <c r="K108" s="413" t="str">
        <f>IF(基本情報入力シート!R139="","",基本情報入力シート!R139)</f>
        <v/>
      </c>
      <c r="L108" s="413" t="str">
        <f>IF(基本情報入力シート!W139="","",基本情報入力シート!W139)</f>
        <v/>
      </c>
      <c r="M108" s="413" t="str">
        <f>IF(基本情報入力シート!X139="","",基本情報入力シート!X139)</f>
        <v/>
      </c>
      <c r="N108" s="491" t="str">
        <f>IF(基本情報入力シート!Y139="","",基本情報入力シート!Y139)</f>
        <v/>
      </c>
      <c r="O108" s="490"/>
      <c r="P108" s="432"/>
      <c r="Q108" s="38" t="str">
        <f>IFERROR(ROUNDDOWN(P108*VLOOKUP(N108,【参考】数式用!$V$2:$AA$58,MATCH(O108,【参考】数式用!$X$4:$AA$4)+2,FALSE)*0.5, 0), "")</f>
        <v/>
      </c>
      <c r="R108" s="433"/>
      <c r="S108" s="867"/>
      <c r="T108" s="867"/>
      <c r="U108" s="499"/>
      <c r="V108" s="439"/>
      <c r="W108" s="487"/>
      <c r="X108" s="414" t="str">
        <f>IFERROR(IF(V108="ー", "", ROUNDDOWN(W108*VLOOKUP(N108,【参考】数式用!$V$2:$AG$51,MATCH(V108,【参考】数式用!$AB$4:$AG$4)+6,FALSE)*0.5, 0)), "")</f>
        <v/>
      </c>
      <c r="Y108" s="440"/>
      <c r="Z108" s="487"/>
      <c r="AA108" s="501"/>
      <c r="AB108" s="481" t="e">
        <f>VLOOKUP(N108,【参考】数式用!$A$3:$N$58,14,FALSE)</f>
        <v>#N/A</v>
      </c>
      <c r="AC108" s="481" t="str">
        <f>IFERROR(VLOOKUP(N108,【参考】数式用!$A$3:$N$58,14,FALSE),"")&amp;"_4_5"</f>
        <v>_4_5</v>
      </c>
      <c r="AD108" s="481" t="str">
        <f>IFERROR(VLOOKUP(N108,【参考】数式用!$A$3:$N$58,14,FALSE),"")&amp;"_6"</f>
        <v>_6</v>
      </c>
      <c r="AE108" s="482" t="str">
        <f>IFERROR(VLOOKUP(N108,【参考】数式用!$AI$5:$AJ$51, 2, FALSE), "")</f>
        <v/>
      </c>
      <c r="AF108" s="483" t="str">
        <f t="shared" si="2"/>
        <v/>
      </c>
      <c r="AG108" s="484" t="str">
        <f t="shared" si="3"/>
        <v/>
      </c>
      <c r="AH108" s="485" t="str">
        <f>IFERROR(VLOOKUP(N108,【参考】数式用!$AM$3:$AN$56, 2, FALSE), "")</f>
        <v/>
      </c>
      <c r="AI108" s="411"/>
      <c r="AJ108" s="389"/>
      <c r="AK108" s="389"/>
      <c r="AL108" s="389"/>
      <c r="AM108" s="389"/>
      <c r="AN108" s="389"/>
      <c r="AO108" s="389"/>
      <c r="AP108" s="389"/>
      <c r="AQ108" s="389"/>
    </row>
    <row r="109" spans="1:43" s="128" customFormat="1" ht="40.15" customHeight="1">
      <c r="A109" s="488">
        <v>96</v>
      </c>
      <c r="B109" s="866" t="str">
        <f>IF(基本情報入力シート!C140="","",基本情報入力シート!C140)</f>
        <v/>
      </c>
      <c r="C109" s="866"/>
      <c r="D109" s="866"/>
      <c r="E109" s="866"/>
      <c r="F109" s="866"/>
      <c r="G109" s="866"/>
      <c r="H109" s="866"/>
      <c r="I109" s="866"/>
      <c r="J109" s="413" t="str">
        <f>IF(基本情報入力シート!M140="","",基本情報入力シート!M140)</f>
        <v/>
      </c>
      <c r="K109" s="413" t="str">
        <f>IF(基本情報入力シート!R140="","",基本情報入力シート!R140)</f>
        <v/>
      </c>
      <c r="L109" s="413" t="str">
        <f>IF(基本情報入力シート!W140="","",基本情報入力シート!W140)</f>
        <v/>
      </c>
      <c r="M109" s="413" t="str">
        <f>IF(基本情報入力シート!X140="","",基本情報入力シート!X140)</f>
        <v/>
      </c>
      <c r="N109" s="491" t="str">
        <f>IF(基本情報入力シート!Y140="","",基本情報入力シート!Y140)</f>
        <v/>
      </c>
      <c r="O109" s="490"/>
      <c r="P109" s="432"/>
      <c r="Q109" s="38" t="str">
        <f>IFERROR(ROUNDDOWN(P109*VLOOKUP(N109,【参考】数式用!$V$2:$AA$58,MATCH(O109,【参考】数式用!$X$4:$AA$4)+2,FALSE)*0.5, 0), "")</f>
        <v/>
      </c>
      <c r="R109" s="433"/>
      <c r="S109" s="867"/>
      <c r="T109" s="867"/>
      <c r="U109" s="499"/>
      <c r="V109" s="439"/>
      <c r="W109" s="487"/>
      <c r="X109" s="414" t="str">
        <f>IFERROR(IF(V109="ー", "", ROUNDDOWN(W109*VLOOKUP(N109,【参考】数式用!$V$2:$AG$51,MATCH(V109,【参考】数式用!$AB$4:$AG$4)+6,FALSE)*0.5, 0)), "")</f>
        <v/>
      </c>
      <c r="Y109" s="440"/>
      <c r="Z109" s="487"/>
      <c r="AA109" s="501"/>
      <c r="AB109" s="481" t="e">
        <f>VLOOKUP(N109,【参考】数式用!$A$3:$N$58,14,FALSE)</f>
        <v>#N/A</v>
      </c>
      <c r="AC109" s="481" t="str">
        <f>IFERROR(VLOOKUP(N109,【参考】数式用!$A$3:$N$58,14,FALSE),"")&amp;"_4_5"</f>
        <v>_4_5</v>
      </c>
      <c r="AD109" s="481" t="str">
        <f>IFERROR(VLOOKUP(N109,【参考】数式用!$A$3:$N$58,14,FALSE),"")&amp;"_6"</f>
        <v>_6</v>
      </c>
      <c r="AE109" s="482" t="str">
        <f>IFERROR(VLOOKUP(N109,【参考】数式用!$AI$5:$AJ$51, 2, FALSE), "")</f>
        <v/>
      </c>
      <c r="AF109" s="483" t="str">
        <f t="shared" si="2"/>
        <v/>
      </c>
      <c r="AG109" s="484" t="str">
        <f t="shared" si="3"/>
        <v/>
      </c>
      <c r="AH109" s="485" t="str">
        <f>IFERROR(VLOOKUP(N109,【参考】数式用!$AM$3:$AN$56, 2, FALSE), "")</f>
        <v/>
      </c>
      <c r="AI109" s="411"/>
      <c r="AJ109" s="389"/>
      <c r="AK109" s="389"/>
      <c r="AL109" s="389"/>
      <c r="AM109" s="389"/>
      <c r="AN109" s="389"/>
      <c r="AO109" s="389"/>
      <c r="AP109" s="389"/>
      <c r="AQ109" s="389"/>
    </row>
    <row r="110" spans="1:43" s="128" customFormat="1" ht="40.15" customHeight="1">
      <c r="A110" s="488">
        <v>97</v>
      </c>
      <c r="B110" s="866" t="str">
        <f>IF(基本情報入力シート!C141="","",基本情報入力シート!C141)</f>
        <v/>
      </c>
      <c r="C110" s="866"/>
      <c r="D110" s="866"/>
      <c r="E110" s="866"/>
      <c r="F110" s="866"/>
      <c r="G110" s="866"/>
      <c r="H110" s="866"/>
      <c r="I110" s="866"/>
      <c r="J110" s="413" t="str">
        <f>IF(基本情報入力シート!M141="","",基本情報入力シート!M141)</f>
        <v/>
      </c>
      <c r="K110" s="413" t="str">
        <f>IF(基本情報入力シート!R141="","",基本情報入力シート!R141)</f>
        <v/>
      </c>
      <c r="L110" s="413" t="str">
        <f>IF(基本情報入力シート!W141="","",基本情報入力シート!W141)</f>
        <v/>
      </c>
      <c r="M110" s="413" t="str">
        <f>IF(基本情報入力シート!X141="","",基本情報入力シート!X141)</f>
        <v/>
      </c>
      <c r="N110" s="491" t="str">
        <f>IF(基本情報入力シート!Y141="","",基本情報入力シート!Y141)</f>
        <v/>
      </c>
      <c r="O110" s="490"/>
      <c r="P110" s="432"/>
      <c r="Q110" s="38" t="str">
        <f>IFERROR(ROUNDDOWN(P110*VLOOKUP(N110,【参考】数式用!$V$2:$AA$58,MATCH(O110,【参考】数式用!$X$4:$AA$4)+2,FALSE)*0.5, 0), "")</f>
        <v/>
      </c>
      <c r="R110" s="433"/>
      <c r="S110" s="867"/>
      <c r="T110" s="867"/>
      <c r="U110" s="499"/>
      <c r="V110" s="439"/>
      <c r="W110" s="487"/>
      <c r="X110" s="414" t="str">
        <f>IFERROR(IF(V110="ー", "", ROUNDDOWN(W110*VLOOKUP(N110,【参考】数式用!$V$2:$AG$51,MATCH(V110,【参考】数式用!$AB$4:$AG$4)+6,FALSE)*0.5, 0)), "")</f>
        <v/>
      </c>
      <c r="Y110" s="440"/>
      <c r="Z110" s="487"/>
      <c r="AA110" s="501"/>
      <c r="AB110" s="481" t="e">
        <f>VLOOKUP(N110,【参考】数式用!$A$3:$N$58,14,FALSE)</f>
        <v>#N/A</v>
      </c>
      <c r="AC110" s="481" t="str">
        <f>IFERROR(VLOOKUP(N110,【参考】数式用!$A$3:$N$58,14,FALSE),"")&amp;"_4_5"</f>
        <v>_4_5</v>
      </c>
      <c r="AD110" s="481" t="str">
        <f>IFERROR(VLOOKUP(N110,【参考】数式用!$A$3:$N$58,14,FALSE),"")&amp;"_6"</f>
        <v>_6</v>
      </c>
      <c r="AE110" s="482" t="str">
        <f>IFERROR(VLOOKUP(N110,【参考】数式用!$AI$5:$AJ$51, 2, FALSE), "")</f>
        <v/>
      </c>
      <c r="AF110" s="483" t="str">
        <f t="shared" si="2"/>
        <v/>
      </c>
      <c r="AG110" s="484" t="str">
        <f t="shared" si="3"/>
        <v/>
      </c>
      <c r="AH110" s="485" t="str">
        <f>IFERROR(VLOOKUP(N110,【参考】数式用!$AM$3:$AN$56, 2, FALSE), "")</f>
        <v/>
      </c>
      <c r="AI110" s="411"/>
      <c r="AJ110" s="389"/>
      <c r="AK110" s="389"/>
      <c r="AL110" s="389"/>
      <c r="AM110" s="389"/>
      <c r="AN110" s="389"/>
      <c r="AO110" s="389"/>
      <c r="AP110" s="389"/>
      <c r="AQ110" s="389"/>
    </row>
    <row r="111" spans="1:43" s="128" customFormat="1" ht="40.15" customHeight="1">
      <c r="A111" s="488">
        <v>98</v>
      </c>
      <c r="B111" s="866" t="str">
        <f>IF(基本情報入力シート!C142="","",基本情報入力シート!C142)</f>
        <v/>
      </c>
      <c r="C111" s="866"/>
      <c r="D111" s="866"/>
      <c r="E111" s="866"/>
      <c r="F111" s="866"/>
      <c r="G111" s="866"/>
      <c r="H111" s="866"/>
      <c r="I111" s="866"/>
      <c r="J111" s="413" t="str">
        <f>IF(基本情報入力シート!M142="","",基本情報入力シート!M142)</f>
        <v/>
      </c>
      <c r="K111" s="413" t="str">
        <f>IF(基本情報入力シート!R142="","",基本情報入力シート!R142)</f>
        <v/>
      </c>
      <c r="L111" s="413" t="str">
        <f>IF(基本情報入力シート!W142="","",基本情報入力シート!W142)</f>
        <v/>
      </c>
      <c r="M111" s="413" t="str">
        <f>IF(基本情報入力シート!X142="","",基本情報入力シート!X142)</f>
        <v/>
      </c>
      <c r="N111" s="491" t="str">
        <f>IF(基本情報入力シート!Y142="","",基本情報入力シート!Y142)</f>
        <v/>
      </c>
      <c r="O111" s="490"/>
      <c r="P111" s="432"/>
      <c r="Q111" s="38" t="str">
        <f>IFERROR(ROUNDDOWN(P111*VLOOKUP(N111,【参考】数式用!$V$2:$AA$58,MATCH(O111,【参考】数式用!$X$4:$AA$4)+2,FALSE)*0.5, 0), "")</f>
        <v/>
      </c>
      <c r="R111" s="433"/>
      <c r="S111" s="867"/>
      <c r="T111" s="867"/>
      <c r="U111" s="499"/>
      <c r="V111" s="439"/>
      <c r="W111" s="487"/>
      <c r="X111" s="414" t="str">
        <f>IFERROR(IF(V111="ー", "", ROUNDDOWN(W111*VLOOKUP(N111,【参考】数式用!$V$2:$AG$51,MATCH(V111,【参考】数式用!$AB$4:$AG$4)+6,FALSE)*0.5, 0)), "")</f>
        <v/>
      </c>
      <c r="Y111" s="440"/>
      <c r="Z111" s="487"/>
      <c r="AA111" s="501"/>
      <c r="AB111" s="481" t="e">
        <f>VLOOKUP(N111,【参考】数式用!$A$3:$N$58,14,FALSE)</f>
        <v>#N/A</v>
      </c>
      <c r="AC111" s="481" t="str">
        <f>IFERROR(VLOOKUP(N111,【参考】数式用!$A$3:$N$58,14,FALSE),"")&amp;"_4_5"</f>
        <v>_4_5</v>
      </c>
      <c r="AD111" s="481" t="str">
        <f>IFERROR(VLOOKUP(N111,【参考】数式用!$A$3:$N$58,14,FALSE),"")&amp;"_6"</f>
        <v>_6</v>
      </c>
      <c r="AE111" s="482" t="str">
        <f>IFERROR(VLOOKUP(N111,【参考】数式用!$AI$5:$AJ$51, 2, FALSE), "")</f>
        <v/>
      </c>
      <c r="AF111" s="483" t="str">
        <f t="shared" si="2"/>
        <v/>
      </c>
      <c r="AG111" s="484" t="str">
        <f t="shared" si="3"/>
        <v/>
      </c>
      <c r="AH111" s="485" t="str">
        <f>IFERROR(VLOOKUP(N111,【参考】数式用!$AM$3:$AN$56, 2, FALSE), "")</f>
        <v/>
      </c>
      <c r="AI111" s="411"/>
      <c r="AJ111" s="389"/>
      <c r="AK111" s="389"/>
      <c r="AL111" s="389"/>
      <c r="AM111" s="389"/>
      <c r="AN111" s="389"/>
      <c r="AO111" s="389"/>
      <c r="AP111" s="389"/>
      <c r="AQ111" s="389"/>
    </row>
    <row r="112" spans="1:43" s="128" customFormat="1" ht="40.15" customHeight="1">
      <c r="A112" s="488">
        <v>99</v>
      </c>
      <c r="B112" s="866" t="str">
        <f>IF(基本情報入力シート!C143="","",基本情報入力シート!C143)</f>
        <v/>
      </c>
      <c r="C112" s="866"/>
      <c r="D112" s="866"/>
      <c r="E112" s="866"/>
      <c r="F112" s="866"/>
      <c r="G112" s="866"/>
      <c r="H112" s="866"/>
      <c r="I112" s="866"/>
      <c r="J112" s="413" t="str">
        <f>IF(基本情報入力シート!M143="","",基本情報入力シート!M143)</f>
        <v/>
      </c>
      <c r="K112" s="413" t="str">
        <f>IF(基本情報入力シート!R143="","",基本情報入力シート!R143)</f>
        <v/>
      </c>
      <c r="L112" s="413" t="str">
        <f>IF(基本情報入力シート!W143="","",基本情報入力シート!W143)</f>
        <v/>
      </c>
      <c r="M112" s="413" t="str">
        <f>IF(基本情報入力シート!X143="","",基本情報入力シート!X143)</f>
        <v/>
      </c>
      <c r="N112" s="491" t="str">
        <f>IF(基本情報入力シート!Y143="","",基本情報入力シート!Y143)</f>
        <v/>
      </c>
      <c r="O112" s="490"/>
      <c r="P112" s="432"/>
      <c r="Q112" s="38" t="str">
        <f>IFERROR(ROUNDDOWN(P112*VLOOKUP(N112,【参考】数式用!$V$2:$AA$58,MATCH(O112,【参考】数式用!$X$4:$AA$4)+2,FALSE)*0.5, 0), "")</f>
        <v/>
      </c>
      <c r="R112" s="433"/>
      <c r="S112" s="867"/>
      <c r="T112" s="867"/>
      <c r="U112" s="499"/>
      <c r="V112" s="439"/>
      <c r="W112" s="487"/>
      <c r="X112" s="414" t="str">
        <f>IFERROR(IF(V112="ー", "", ROUNDDOWN(W112*VLOOKUP(N112,【参考】数式用!$V$2:$AG$51,MATCH(V112,【参考】数式用!$AB$4:$AG$4)+6,FALSE)*0.5, 0)), "")</f>
        <v/>
      </c>
      <c r="Y112" s="440"/>
      <c r="Z112" s="487"/>
      <c r="AA112" s="501"/>
      <c r="AB112" s="481" t="e">
        <f>VLOOKUP(N112,【参考】数式用!$A$3:$N$58,14,FALSE)</f>
        <v>#N/A</v>
      </c>
      <c r="AC112" s="481" t="str">
        <f>IFERROR(VLOOKUP(N112,【参考】数式用!$A$3:$N$58,14,FALSE),"")&amp;"_4_5"</f>
        <v>_4_5</v>
      </c>
      <c r="AD112" s="481" t="str">
        <f>IFERROR(VLOOKUP(N112,【参考】数式用!$A$3:$N$58,14,FALSE),"")&amp;"_6"</f>
        <v>_6</v>
      </c>
      <c r="AE112" s="482" t="str">
        <f>IFERROR(VLOOKUP(N112,【参考】数式用!$AI$5:$AJ$51, 2, FALSE), "")</f>
        <v/>
      </c>
      <c r="AF112" s="483" t="str">
        <f t="shared" si="2"/>
        <v/>
      </c>
      <c r="AG112" s="484" t="str">
        <f t="shared" si="3"/>
        <v/>
      </c>
      <c r="AH112" s="485" t="str">
        <f>IFERROR(VLOOKUP(N112,【参考】数式用!$AM$3:$AN$56, 2, FALSE), "")</f>
        <v/>
      </c>
      <c r="AI112" s="411"/>
      <c r="AJ112" s="389"/>
      <c r="AK112" s="389"/>
      <c r="AL112" s="389"/>
      <c r="AM112" s="389"/>
      <c r="AN112" s="389"/>
      <c r="AO112" s="389"/>
      <c r="AP112" s="389"/>
      <c r="AQ112" s="389"/>
    </row>
    <row r="113" spans="1:43" s="128" customFormat="1" ht="40.15" customHeight="1">
      <c r="A113" s="488">
        <v>100</v>
      </c>
      <c r="B113" s="866" t="str">
        <f>IF(基本情報入力シート!C144="","",基本情報入力シート!C144)</f>
        <v/>
      </c>
      <c r="C113" s="866"/>
      <c r="D113" s="866"/>
      <c r="E113" s="866"/>
      <c r="F113" s="866"/>
      <c r="G113" s="866"/>
      <c r="H113" s="866"/>
      <c r="I113" s="866"/>
      <c r="J113" s="413" t="str">
        <f>IF(基本情報入力シート!M144="","",基本情報入力シート!M144)</f>
        <v/>
      </c>
      <c r="K113" s="413" t="str">
        <f>IF(基本情報入力シート!R144="","",基本情報入力シート!R144)</f>
        <v/>
      </c>
      <c r="L113" s="413" t="str">
        <f>IF(基本情報入力シート!W144="","",基本情報入力シート!W144)</f>
        <v/>
      </c>
      <c r="M113" s="413" t="str">
        <f>IF(基本情報入力シート!X144="","",基本情報入力シート!X144)</f>
        <v/>
      </c>
      <c r="N113" s="491" t="str">
        <f>IF(基本情報入力シート!Y144="","",基本情報入力シート!Y144)</f>
        <v/>
      </c>
      <c r="O113" s="490"/>
      <c r="P113" s="432"/>
      <c r="Q113" s="38" t="str">
        <f>IFERROR(ROUNDDOWN(P113*VLOOKUP(N113,【参考】数式用!$V$2:$AA$58,MATCH(O113,【参考】数式用!$X$4:$AA$4)+2,FALSE)*0.5, 0), "")</f>
        <v/>
      </c>
      <c r="R113" s="433"/>
      <c r="S113" s="867"/>
      <c r="T113" s="867"/>
      <c r="U113" s="499"/>
      <c r="V113" s="439"/>
      <c r="W113" s="487"/>
      <c r="X113" s="414" t="str">
        <f>IFERROR(IF(V113="ー", "", ROUNDDOWN(W113*VLOOKUP(N113,【参考】数式用!$V$2:$AG$51,MATCH(V113,【参考】数式用!$AB$4:$AG$4)+6,FALSE)*0.5, 0)), "")</f>
        <v/>
      </c>
      <c r="Y113" s="440"/>
      <c r="Z113" s="487"/>
      <c r="AA113" s="501"/>
      <c r="AB113" s="481" t="e">
        <f>VLOOKUP(N113,【参考】数式用!$A$3:$N$58,14,FALSE)</f>
        <v>#N/A</v>
      </c>
      <c r="AC113" s="481" t="str">
        <f>IFERROR(VLOOKUP(N113,【参考】数式用!$A$3:$N$58,14,FALSE),"")&amp;"_4_5"</f>
        <v>_4_5</v>
      </c>
      <c r="AD113" s="481" t="str">
        <f>IFERROR(VLOOKUP(N113,【参考】数式用!$A$3:$N$58,14,FALSE),"")&amp;"_6"</f>
        <v>_6</v>
      </c>
      <c r="AE113" s="482" t="str">
        <f>IFERROR(VLOOKUP(N113,【参考】数式用!$AI$5:$AJ$51, 2, FALSE), "")</f>
        <v/>
      </c>
      <c r="AF113" s="483" t="str">
        <f t="shared" si="2"/>
        <v/>
      </c>
      <c r="AG113" s="484" t="str">
        <f t="shared" si="3"/>
        <v/>
      </c>
      <c r="AH113" s="485" t="str">
        <f>IFERROR(VLOOKUP(N113,【参考】数式用!$AM$3:$AN$56, 2, FALSE), "")</f>
        <v/>
      </c>
      <c r="AI113" s="411"/>
      <c r="AJ113" s="389"/>
      <c r="AK113" s="389"/>
      <c r="AL113" s="389"/>
      <c r="AM113" s="389"/>
      <c r="AN113" s="389"/>
      <c r="AO113" s="389"/>
      <c r="AP113" s="389"/>
      <c r="AQ113" s="389"/>
    </row>
    <row r="114" spans="1:43" s="128" customFormat="1" ht="40.15" customHeight="1">
      <c r="A114" s="488">
        <v>101</v>
      </c>
      <c r="B114" s="866" t="str">
        <f>IF(基本情報入力シート!C145="","",基本情報入力シート!C145)</f>
        <v/>
      </c>
      <c r="C114" s="866"/>
      <c r="D114" s="866"/>
      <c r="E114" s="866"/>
      <c r="F114" s="866"/>
      <c r="G114" s="866"/>
      <c r="H114" s="866"/>
      <c r="I114" s="866"/>
      <c r="J114" s="413" t="str">
        <f>IF(基本情報入力シート!M145="","",基本情報入力シート!M145)</f>
        <v/>
      </c>
      <c r="K114" s="413" t="str">
        <f>IF(基本情報入力シート!R145="","",基本情報入力シート!R145)</f>
        <v/>
      </c>
      <c r="L114" s="413" t="str">
        <f>IF(基本情報入力シート!W145="","",基本情報入力シート!W145)</f>
        <v/>
      </c>
      <c r="M114" s="413" t="str">
        <f>IF(基本情報入力シート!X145="","",基本情報入力シート!X145)</f>
        <v/>
      </c>
      <c r="N114" s="491" t="str">
        <f>IF(基本情報入力シート!Y145="","",基本情報入力シート!Y145)</f>
        <v/>
      </c>
      <c r="O114" s="490"/>
      <c r="P114" s="432"/>
      <c r="Q114" s="38" t="str">
        <f>IFERROR(ROUNDDOWN(P114*VLOOKUP(N114,【参考】数式用!$V$2:$AA$58,MATCH(O114,【参考】数式用!$X$4:$AA$4)+2,FALSE)*0.5, 0), "")</f>
        <v/>
      </c>
      <c r="R114" s="433"/>
      <c r="S114" s="867"/>
      <c r="T114" s="867"/>
      <c r="U114" s="499"/>
      <c r="V114" s="439"/>
      <c r="W114" s="487"/>
      <c r="X114" s="414" t="str">
        <f>IFERROR(IF(V114="ー", "", ROUNDDOWN(W114*VLOOKUP(N114,【参考】数式用!$V$2:$AG$51,MATCH(V114,【参考】数式用!$AB$4:$AG$4)+6,FALSE)*0.5, 0)), "")</f>
        <v/>
      </c>
      <c r="Y114" s="440"/>
      <c r="Z114" s="487"/>
      <c r="AA114" s="501"/>
      <c r="AB114" s="481" t="e">
        <f>VLOOKUP(N114,【参考】数式用!$A$3:$N$58,14,FALSE)</f>
        <v>#N/A</v>
      </c>
      <c r="AC114" s="481" t="str">
        <f>IFERROR(VLOOKUP(N114,【参考】数式用!$A$3:$N$58,14,FALSE),"")&amp;"_4_5"</f>
        <v>_4_5</v>
      </c>
      <c r="AD114" s="481" t="str">
        <f>IFERROR(VLOOKUP(N114,【参考】数式用!$A$3:$N$58,14,FALSE),"")&amp;"_6"</f>
        <v>_6</v>
      </c>
      <c r="AE114" s="482" t="str">
        <f>IFERROR(VLOOKUP(N114,【参考】数式用!$AI$5:$AJ$51, 2, FALSE), "")</f>
        <v/>
      </c>
      <c r="AF114" s="483"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84"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85" t="str">
        <f>IFERROR(VLOOKUP(N114,【参考】数式用!$AM$3:$AN$56, 2, FALSE), "")</f>
        <v/>
      </c>
      <c r="AI114" s="411"/>
      <c r="AJ114" s="389"/>
      <c r="AK114" s="389"/>
      <c r="AL114" s="389"/>
      <c r="AM114" s="389"/>
      <c r="AN114" s="389"/>
      <c r="AO114" s="389"/>
      <c r="AP114" s="389"/>
      <c r="AQ114" s="389"/>
    </row>
    <row r="115" spans="1:43" s="128" customFormat="1" ht="40.15" customHeight="1">
      <c r="A115" s="488">
        <v>102</v>
      </c>
      <c r="B115" s="866" t="str">
        <f>IF(基本情報入力シート!C146="","",基本情報入力シート!C146)</f>
        <v/>
      </c>
      <c r="C115" s="866"/>
      <c r="D115" s="866"/>
      <c r="E115" s="866"/>
      <c r="F115" s="866"/>
      <c r="G115" s="866"/>
      <c r="H115" s="866"/>
      <c r="I115" s="866"/>
      <c r="J115" s="413" t="str">
        <f>IF(基本情報入力シート!M146="","",基本情報入力シート!M146)</f>
        <v/>
      </c>
      <c r="K115" s="413" t="str">
        <f>IF(基本情報入力シート!R146="","",基本情報入力シート!R146)</f>
        <v/>
      </c>
      <c r="L115" s="413" t="str">
        <f>IF(基本情報入力シート!W146="","",基本情報入力シート!W146)</f>
        <v/>
      </c>
      <c r="M115" s="413" t="str">
        <f>IF(基本情報入力シート!X146="","",基本情報入力シート!X146)</f>
        <v/>
      </c>
      <c r="N115" s="491" t="str">
        <f>IF(基本情報入力シート!Y146="","",基本情報入力シート!Y146)</f>
        <v/>
      </c>
      <c r="O115" s="490"/>
      <c r="P115" s="432"/>
      <c r="Q115" s="38" t="str">
        <f>IFERROR(ROUNDDOWN(P115*VLOOKUP(N115,【参考】数式用!$V$2:$AA$58,MATCH(O115,【参考】数式用!$X$4:$AA$4)+2,FALSE)*0.5, 0), "")</f>
        <v/>
      </c>
      <c r="R115" s="433"/>
      <c r="S115" s="867"/>
      <c r="T115" s="867"/>
      <c r="U115" s="499"/>
      <c r="V115" s="439"/>
      <c r="W115" s="487"/>
      <c r="X115" s="414" t="str">
        <f>IFERROR(IF(V115="ー", "", ROUNDDOWN(W115*VLOOKUP(N115,【参考】数式用!$V$2:$AG$51,MATCH(V115,【参考】数式用!$AB$4:$AG$4)+6,FALSE)*0.5, 0)), "")</f>
        <v/>
      </c>
      <c r="Y115" s="440"/>
      <c r="Z115" s="487"/>
      <c r="AA115" s="501"/>
      <c r="AB115" s="481" t="e">
        <f>VLOOKUP(N115,【参考】数式用!$A$3:$N$58,14,FALSE)</f>
        <v>#N/A</v>
      </c>
      <c r="AC115" s="481" t="str">
        <f>IFERROR(VLOOKUP(N115,【参考】数式用!$A$3:$N$58,14,FALSE),"")&amp;"_4_5"</f>
        <v>_4_5</v>
      </c>
      <c r="AD115" s="481" t="str">
        <f>IFERROR(VLOOKUP(N115,【参考】数式用!$A$3:$N$58,14,FALSE),"")&amp;"_6"</f>
        <v>_6</v>
      </c>
      <c r="AE115" s="482" t="str">
        <f>IFERROR(VLOOKUP(N115,【参考】数式用!$AI$5:$AJ$51, 2, FALSE), "")</f>
        <v/>
      </c>
      <c r="AF115" s="483" t="str">
        <f t="shared" si="4"/>
        <v/>
      </c>
      <c r="AG115" s="484" t="str">
        <f t="shared" si="5"/>
        <v/>
      </c>
      <c r="AH115" s="485" t="str">
        <f>IFERROR(VLOOKUP(N115,【参考】数式用!$AM$3:$AN$56, 2, FALSE), "")</f>
        <v/>
      </c>
      <c r="AI115" s="411"/>
      <c r="AJ115" s="389"/>
      <c r="AK115" s="389"/>
      <c r="AL115" s="389"/>
      <c r="AM115" s="389"/>
      <c r="AN115" s="389"/>
      <c r="AO115" s="389"/>
      <c r="AP115" s="389"/>
      <c r="AQ115" s="389"/>
    </row>
    <row r="116" spans="1:43" s="128" customFormat="1" ht="40.15" customHeight="1">
      <c r="A116" s="488">
        <v>103</v>
      </c>
      <c r="B116" s="866" t="str">
        <f>IF(基本情報入力シート!C147="","",基本情報入力シート!C147)</f>
        <v/>
      </c>
      <c r="C116" s="866"/>
      <c r="D116" s="866"/>
      <c r="E116" s="866"/>
      <c r="F116" s="866"/>
      <c r="G116" s="866"/>
      <c r="H116" s="866"/>
      <c r="I116" s="866"/>
      <c r="J116" s="413" t="str">
        <f>IF(基本情報入力シート!M147="","",基本情報入力シート!M147)</f>
        <v/>
      </c>
      <c r="K116" s="413" t="str">
        <f>IF(基本情報入力シート!R147="","",基本情報入力シート!R147)</f>
        <v/>
      </c>
      <c r="L116" s="413" t="str">
        <f>IF(基本情報入力シート!W147="","",基本情報入力シート!W147)</f>
        <v/>
      </c>
      <c r="M116" s="413" t="str">
        <f>IF(基本情報入力シート!X147="","",基本情報入力シート!X147)</f>
        <v/>
      </c>
      <c r="N116" s="491" t="str">
        <f>IF(基本情報入力シート!Y147="","",基本情報入力シート!Y147)</f>
        <v/>
      </c>
      <c r="O116" s="490"/>
      <c r="P116" s="432"/>
      <c r="Q116" s="38" t="str">
        <f>IFERROR(ROUNDDOWN(P116*VLOOKUP(N116,【参考】数式用!$V$2:$AA$58,MATCH(O116,【参考】数式用!$X$4:$AA$4)+2,FALSE)*0.5, 0), "")</f>
        <v/>
      </c>
      <c r="R116" s="433"/>
      <c r="S116" s="867"/>
      <c r="T116" s="867"/>
      <c r="U116" s="499"/>
      <c r="V116" s="439"/>
      <c r="W116" s="487"/>
      <c r="X116" s="414" t="str">
        <f>IFERROR(IF(V116="ー", "", ROUNDDOWN(W116*VLOOKUP(N116,【参考】数式用!$V$2:$AG$51,MATCH(V116,【参考】数式用!$AB$4:$AG$4)+6,FALSE)*0.5, 0)), "")</f>
        <v/>
      </c>
      <c r="Y116" s="440"/>
      <c r="Z116" s="487"/>
      <c r="AA116" s="501"/>
      <c r="AB116" s="481" t="e">
        <f>VLOOKUP(N116,【参考】数式用!$A$3:$N$58,14,FALSE)</f>
        <v>#N/A</v>
      </c>
      <c r="AC116" s="481" t="str">
        <f>IFERROR(VLOOKUP(N116,【参考】数式用!$A$3:$N$58,14,FALSE),"")&amp;"_4_5"</f>
        <v>_4_5</v>
      </c>
      <c r="AD116" s="481" t="str">
        <f>IFERROR(VLOOKUP(N116,【参考】数式用!$A$3:$N$58,14,FALSE),"")&amp;"_6"</f>
        <v>_6</v>
      </c>
      <c r="AE116" s="482" t="str">
        <f>IFERROR(VLOOKUP(N116,【参考】数式用!$AI$5:$AJ$51, 2, FALSE), "")</f>
        <v/>
      </c>
      <c r="AF116" s="483" t="str">
        <f t="shared" si="4"/>
        <v/>
      </c>
      <c r="AG116" s="484" t="str">
        <f t="shared" si="5"/>
        <v/>
      </c>
      <c r="AH116" s="485" t="str">
        <f>IFERROR(VLOOKUP(N116,【参考】数式用!$AM$3:$AN$56, 2, FALSE), "")</f>
        <v/>
      </c>
      <c r="AI116" s="411"/>
      <c r="AJ116" s="389"/>
      <c r="AK116" s="389"/>
      <c r="AL116" s="389"/>
      <c r="AM116" s="389"/>
      <c r="AN116" s="389"/>
      <c r="AO116" s="389"/>
      <c r="AP116" s="389"/>
      <c r="AQ116" s="389"/>
    </row>
    <row r="117" spans="1:43" s="128" customFormat="1" ht="40.15" customHeight="1">
      <c r="A117" s="488">
        <v>104</v>
      </c>
      <c r="B117" s="866" t="str">
        <f>IF(基本情報入力シート!C148="","",基本情報入力シート!C148)</f>
        <v/>
      </c>
      <c r="C117" s="866"/>
      <c r="D117" s="866"/>
      <c r="E117" s="866"/>
      <c r="F117" s="866"/>
      <c r="G117" s="866"/>
      <c r="H117" s="866"/>
      <c r="I117" s="866"/>
      <c r="J117" s="413" t="str">
        <f>IF(基本情報入力シート!M148="","",基本情報入力シート!M148)</f>
        <v/>
      </c>
      <c r="K117" s="413" t="str">
        <f>IF(基本情報入力シート!R148="","",基本情報入力シート!R148)</f>
        <v/>
      </c>
      <c r="L117" s="413" t="str">
        <f>IF(基本情報入力シート!W148="","",基本情報入力シート!W148)</f>
        <v/>
      </c>
      <c r="M117" s="413" t="str">
        <f>IF(基本情報入力シート!X148="","",基本情報入力シート!X148)</f>
        <v/>
      </c>
      <c r="N117" s="491" t="str">
        <f>IF(基本情報入力シート!Y148="","",基本情報入力シート!Y148)</f>
        <v/>
      </c>
      <c r="O117" s="490"/>
      <c r="P117" s="432"/>
      <c r="Q117" s="38" t="str">
        <f>IFERROR(ROUNDDOWN(P117*VLOOKUP(N117,【参考】数式用!$V$2:$AA$58,MATCH(O117,【参考】数式用!$X$4:$AA$4)+2,FALSE)*0.5, 0), "")</f>
        <v/>
      </c>
      <c r="R117" s="433"/>
      <c r="S117" s="867"/>
      <c r="T117" s="867"/>
      <c r="U117" s="499"/>
      <c r="V117" s="439"/>
      <c r="W117" s="487"/>
      <c r="X117" s="414" t="str">
        <f>IFERROR(IF(V117="ー", "", ROUNDDOWN(W117*VLOOKUP(N117,【参考】数式用!$V$2:$AG$51,MATCH(V117,【参考】数式用!$AB$4:$AG$4)+6,FALSE)*0.5, 0)), "")</f>
        <v/>
      </c>
      <c r="Y117" s="440"/>
      <c r="Z117" s="487"/>
      <c r="AA117" s="501"/>
      <c r="AB117" s="481" t="e">
        <f>VLOOKUP(N117,【参考】数式用!$A$3:$N$58,14,FALSE)</f>
        <v>#N/A</v>
      </c>
      <c r="AC117" s="481" t="str">
        <f>IFERROR(VLOOKUP(N117,【参考】数式用!$A$3:$N$58,14,FALSE),"")&amp;"_4_5"</f>
        <v>_4_5</v>
      </c>
      <c r="AD117" s="481" t="str">
        <f>IFERROR(VLOOKUP(N117,【参考】数式用!$A$3:$N$58,14,FALSE),"")&amp;"_6"</f>
        <v>_6</v>
      </c>
      <c r="AE117" s="482" t="str">
        <f>IFERROR(VLOOKUP(N117,【参考】数式用!$AI$5:$AJ$51, 2, FALSE), "")</f>
        <v/>
      </c>
      <c r="AF117" s="483" t="str">
        <f t="shared" si="4"/>
        <v/>
      </c>
      <c r="AG117" s="484" t="str">
        <f t="shared" si="5"/>
        <v/>
      </c>
      <c r="AH117" s="485" t="str">
        <f>IFERROR(VLOOKUP(N117,【参考】数式用!$AM$3:$AN$56, 2, FALSE), "")</f>
        <v/>
      </c>
      <c r="AI117" s="411"/>
      <c r="AJ117" s="389"/>
      <c r="AK117" s="389"/>
      <c r="AL117" s="389"/>
      <c r="AM117" s="389"/>
      <c r="AN117" s="389"/>
      <c r="AO117" s="389"/>
      <c r="AP117" s="389"/>
      <c r="AQ117" s="389"/>
    </row>
    <row r="118" spans="1:43" s="128" customFormat="1" ht="40.15" customHeight="1">
      <c r="A118" s="488">
        <v>105</v>
      </c>
      <c r="B118" s="866" t="str">
        <f>IF(基本情報入力シート!C149="","",基本情報入力シート!C149)</f>
        <v/>
      </c>
      <c r="C118" s="866"/>
      <c r="D118" s="866"/>
      <c r="E118" s="866"/>
      <c r="F118" s="866"/>
      <c r="G118" s="866"/>
      <c r="H118" s="866"/>
      <c r="I118" s="866"/>
      <c r="J118" s="413" t="str">
        <f>IF(基本情報入力シート!M149="","",基本情報入力シート!M149)</f>
        <v/>
      </c>
      <c r="K118" s="413" t="str">
        <f>IF(基本情報入力シート!R149="","",基本情報入力シート!R149)</f>
        <v/>
      </c>
      <c r="L118" s="413" t="str">
        <f>IF(基本情報入力シート!W149="","",基本情報入力シート!W149)</f>
        <v/>
      </c>
      <c r="M118" s="413" t="str">
        <f>IF(基本情報入力シート!X149="","",基本情報入力シート!X149)</f>
        <v/>
      </c>
      <c r="N118" s="491" t="str">
        <f>IF(基本情報入力シート!Y149="","",基本情報入力シート!Y149)</f>
        <v/>
      </c>
      <c r="O118" s="490"/>
      <c r="P118" s="432"/>
      <c r="Q118" s="38" t="str">
        <f>IFERROR(ROUNDDOWN(P118*VLOOKUP(N118,【参考】数式用!$V$2:$AA$58,MATCH(O118,【参考】数式用!$X$4:$AA$4)+2,FALSE)*0.5, 0), "")</f>
        <v/>
      </c>
      <c r="R118" s="433"/>
      <c r="S118" s="867"/>
      <c r="T118" s="867"/>
      <c r="U118" s="499"/>
      <c r="V118" s="439"/>
      <c r="W118" s="487"/>
      <c r="X118" s="414" t="str">
        <f>IFERROR(IF(V118="ー", "", ROUNDDOWN(W118*VLOOKUP(N118,【参考】数式用!$V$2:$AG$51,MATCH(V118,【参考】数式用!$AB$4:$AG$4)+6,FALSE)*0.5, 0)), "")</f>
        <v/>
      </c>
      <c r="Y118" s="440"/>
      <c r="Z118" s="487"/>
      <c r="AA118" s="501"/>
      <c r="AB118" s="481" t="e">
        <f>VLOOKUP(N118,【参考】数式用!$A$3:$N$58,14,FALSE)</f>
        <v>#N/A</v>
      </c>
      <c r="AC118" s="481" t="str">
        <f>IFERROR(VLOOKUP(N118,【参考】数式用!$A$3:$N$58,14,FALSE),"")&amp;"_4_5"</f>
        <v>_4_5</v>
      </c>
      <c r="AD118" s="481" t="str">
        <f>IFERROR(VLOOKUP(N118,【参考】数式用!$A$3:$N$58,14,FALSE),"")&amp;"_6"</f>
        <v>_6</v>
      </c>
      <c r="AE118" s="482" t="str">
        <f>IFERROR(VLOOKUP(N118,【参考】数式用!$AI$5:$AJ$51, 2, FALSE), "")</f>
        <v/>
      </c>
      <c r="AF118" s="483" t="str">
        <f t="shared" si="4"/>
        <v/>
      </c>
      <c r="AG118" s="484" t="str">
        <f t="shared" si="5"/>
        <v/>
      </c>
      <c r="AH118" s="485" t="str">
        <f>IFERROR(VLOOKUP(N118,【参考】数式用!$AM$3:$AN$56, 2, FALSE), "")</f>
        <v/>
      </c>
      <c r="AI118" s="411"/>
      <c r="AJ118" s="389"/>
      <c r="AK118" s="389"/>
      <c r="AL118" s="389"/>
      <c r="AM118" s="389"/>
      <c r="AN118" s="389"/>
      <c r="AO118" s="389"/>
      <c r="AP118" s="389"/>
      <c r="AQ118" s="389"/>
    </row>
    <row r="119" spans="1:43" s="128" customFormat="1" ht="40.15" customHeight="1">
      <c r="A119" s="488">
        <v>106</v>
      </c>
      <c r="B119" s="866" t="str">
        <f>IF(基本情報入力シート!C150="","",基本情報入力シート!C150)</f>
        <v/>
      </c>
      <c r="C119" s="866"/>
      <c r="D119" s="866"/>
      <c r="E119" s="866"/>
      <c r="F119" s="866"/>
      <c r="G119" s="866"/>
      <c r="H119" s="866"/>
      <c r="I119" s="866"/>
      <c r="J119" s="413" t="str">
        <f>IF(基本情報入力シート!M150="","",基本情報入力シート!M150)</f>
        <v/>
      </c>
      <c r="K119" s="413" t="str">
        <f>IF(基本情報入力シート!R150="","",基本情報入力シート!R150)</f>
        <v/>
      </c>
      <c r="L119" s="413" t="str">
        <f>IF(基本情報入力シート!W150="","",基本情報入力シート!W150)</f>
        <v/>
      </c>
      <c r="M119" s="413" t="str">
        <f>IF(基本情報入力シート!X150="","",基本情報入力シート!X150)</f>
        <v/>
      </c>
      <c r="N119" s="491" t="str">
        <f>IF(基本情報入力シート!Y150="","",基本情報入力シート!Y150)</f>
        <v/>
      </c>
      <c r="O119" s="490"/>
      <c r="P119" s="432"/>
      <c r="Q119" s="38" t="str">
        <f>IFERROR(ROUNDDOWN(P119*VLOOKUP(N119,【参考】数式用!$V$2:$AA$58,MATCH(O119,【参考】数式用!$X$4:$AA$4)+2,FALSE)*0.5, 0), "")</f>
        <v/>
      </c>
      <c r="R119" s="433"/>
      <c r="S119" s="867"/>
      <c r="T119" s="867"/>
      <c r="U119" s="499"/>
      <c r="V119" s="439"/>
      <c r="W119" s="487"/>
      <c r="X119" s="414" t="str">
        <f>IFERROR(IF(V119="ー", "", ROUNDDOWN(W119*VLOOKUP(N119,【参考】数式用!$V$2:$AG$51,MATCH(V119,【参考】数式用!$AB$4:$AG$4)+6,FALSE)*0.5, 0)), "")</f>
        <v/>
      </c>
      <c r="Y119" s="440"/>
      <c r="Z119" s="487"/>
      <c r="AA119" s="501"/>
      <c r="AB119" s="481" t="e">
        <f>VLOOKUP(N119,【参考】数式用!$A$3:$N$58,14,FALSE)</f>
        <v>#N/A</v>
      </c>
      <c r="AC119" s="481" t="str">
        <f>IFERROR(VLOOKUP(N119,【参考】数式用!$A$3:$N$58,14,FALSE),"")&amp;"_4_5"</f>
        <v>_4_5</v>
      </c>
      <c r="AD119" s="481" t="str">
        <f>IFERROR(VLOOKUP(N119,【参考】数式用!$A$3:$N$58,14,FALSE),"")&amp;"_6"</f>
        <v>_6</v>
      </c>
      <c r="AE119" s="482" t="str">
        <f>IFERROR(VLOOKUP(N119,【参考】数式用!$AI$5:$AJ$51, 2, FALSE), "")</f>
        <v/>
      </c>
      <c r="AF119" s="483" t="str">
        <f t="shared" si="4"/>
        <v/>
      </c>
      <c r="AG119" s="484" t="str">
        <f t="shared" si="5"/>
        <v/>
      </c>
      <c r="AH119" s="485" t="str">
        <f>IFERROR(VLOOKUP(N119,【参考】数式用!$AM$3:$AN$56, 2, FALSE), "")</f>
        <v/>
      </c>
      <c r="AI119" s="411"/>
      <c r="AJ119" s="389"/>
      <c r="AK119" s="389"/>
      <c r="AL119" s="389"/>
      <c r="AM119" s="389"/>
      <c r="AN119" s="389"/>
      <c r="AO119" s="389"/>
      <c r="AP119" s="389"/>
      <c r="AQ119" s="389"/>
    </row>
    <row r="120" spans="1:43" s="128" customFormat="1" ht="40.15" customHeight="1">
      <c r="A120" s="488">
        <v>107</v>
      </c>
      <c r="B120" s="866" t="str">
        <f>IF(基本情報入力シート!C151="","",基本情報入力シート!C151)</f>
        <v/>
      </c>
      <c r="C120" s="866"/>
      <c r="D120" s="866"/>
      <c r="E120" s="866"/>
      <c r="F120" s="866"/>
      <c r="G120" s="866"/>
      <c r="H120" s="866"/>
      <c r="I120" s="866"/>
      <c r="J120" s="413" t="str">
        <f>IF(基本情報入力シート!M151="","",基本情報入力シート!M151)</f>
        <v/>
      </c>
      <c r="K120" s="413" t="str">
        <f>IF(基本情報入力シート!R151="","",基本情報入力シート!R151)</f>
        <v/>
      </c>
      <c r="L120" s="413" t="str">
        <f>IF(基本情報入力シート!W151="","",基本情報入力シート!W151)</f>
        <v/>
      </c>
      <c r="M120" s="413" t="str">
        <f>IF(基本情報入力シート!X151="","",基本情報入力シート!X151)</f>
        <v/>
      </c>
      <c r="N120" s="491" t="str">
        <f>IF(基本情報入力シート!Y151="","",基本情報入力シート!Y151)</f>
        <v/>
      </c>
      <c r="O120" s="490"/>
      <c r="P120" s="432"/>
      <c r="Q120" s="38" t="str">
        <f>IFERROR(ROUNDDOWN(P120*VLOOKUP(N120,【参考】数式用!$V$2:$AA$58,MATCH(O120,【参考】数式用!$X$4:$AA$4)+2,FALSE)*0.5, 0), "")</f>
        <v/>
      </c>
      <c r="R120" s="433"/>
      <c r="S120" s="867"/>
      <c r="T120" s="867"/>
      <c r="U120" s="499"/>
      <c r="V120" s="439"/>
      <c r="W120" s="487"/>
      <c r="X120" s="414" t="str">
        <f>IFERROR(IF(V120="ー", "", ROUNDDOWN(W120*VLOOKUP(N120,【参考】数式用!$V$2:$AG$51,MATCH(V120,【参考】数式用!$AB$4:$AG$4)+6,FALSE)*0.5, 0)), "")</f>
        <v/>
      </c>
      <c r="Y120" s="440"/>
      <c r="Z120" s="487"/>
      <c r="AA120" s="501"/>
      <c r="AB120" s="481" t="e">
        <f>VLOOKUP(N120,【参考】数式用!$A$3:$N$58,14,FALSE)</f>
        <v>#N/A</v>
      </c>
      <c r="AC120" s="481" t="str">
        <f>IFERROR(VLOOKUP(N120,【参考】数式用!$A$3:$N$58,14,FALSE),"")&amp;"_4_5"</f>
        <v>_4_5</v>
      </c>
      <c r="AD120" s="481" t="str">
        <f>IFERROR(VLOOKUP(N120,【参考】数式用!$A$3:$N$58,14,FALSE),"")&amp;"_6"</f>
        <v>_6</v>
      </c>
      <c r="AE120" s="482" t="str">
        <f>IFERROR(VLOOKUP(N120,【参考】数式用!$AI$5:$AJ$51, 2, FALSE), "")</f>
        <v/>
      </c>
      <c r="AF120" s="483" t="str">
        <f t="shared" si="4"/>
        <v/>
      </c>
      <c r="AG120" s="484" t="str">
        <f t="shared" si="5"/>
        <v/>
      </c>
      <c r="AH120" s="485" t="str">
        <f>IFERROR(VLOOKUP(N120,【参考】数式用!$AM$3:$AN$56, 2, FALSE), "")</f>
        <v/>
      </c>
      <c r="AI120" s="411"/>
      <c r="AJ120" s="389"/>
      <c r="AK120" s="389"/>
      <c r="AL120" s="389"/>
      <c r="AM120" s="389"/>
      <c r="AN120" s="389"/>
      <c r="AO120" s="389"/>
      <c r="AP120" s="389"/>
      <c r="AQ120" s="389"/>
    </row>
    <row r="121" spans="1:43" s="128" customFormat="1" ht="40.15" customHeight="1">
      <c r="A121" s="488">
        <v>108</v>
      </c>
      <c r="B121" s="866" t="str">
        <f>IF(基本情報入力シート!C152="","",基本情報入力シート!C152)</f>
        <v/>
      </c>
      <c r="C121" s="866"/>
      <c r="D121" s="866"/>
      <c r="E121" s="866"/>
      <c r="F121" s="866"/>
      <c r="G121" s="866"/>
      <c r="H121" s="866"/>
      <c r="I121" s="866"/>
      <c r="J121" s="413" t="str">
        <f>IF(基本情報入力シート!M152="","",基本情報入力シート!M152)</f>
        <v/>
      </c>
      <c r="K121" s="413" t="str">
        <f>IF(基本情報入力シート!R152="","",基本情報入力シート!R152)</f>
        <v/>
      </c>
      <c r="L121" s="413" t="str">
        <f>IF(基本情報入力シート!W152="","",基本情報入力シート!W152)</f>
        <v/>
      </c>
      <c r="M121" s="413" t="str">
        <f>IF(基本情報入力シート!X152="","",基本情報入力シート!X152)</f>
        <v/>
      </c>
      <c r="N121" s="491" t="str">
        <f>IF(基本情報入力シート!Y152="","",基本情報入力シート!Y152)</f>
        <v/>
      </c>
      <c r="O121" s="490"/>
      <c r="P121" s="432"/>
      <c r="Q121" s="38" t="str">
        <f>IFERROR(ROUNDDOWN(P121*VLOOKUP(N121,【参考】数式用!$V$2:$AA$58,MATCH(O121,【参考】数式用!$X$4:$AA$4)+2,FALSE)*0.5, 0), "")</f>
        <v/>
      </c>
      <c r="R121" s="433"/>
      <c r="S121" s="867"/>
      <c r="T121" s="867"/>
      <c r="U121" s="499"/>
      <c r="V121" s="439"/>
      <c r="W121" s="487"/>
      <c r="X121" s="414" t="str">
        <f>IFERROR(IF(V121="ー", "", ROUNDDOWN(W121*VLOOKUP(N121,【参考】数式用!$V$2:$AG$51,MATCH(V121,【参考】数式用!$AB$4:$AG$4)+6,FALSE)*0.5, 0)), "")</f>
        <v/>
      </c>
      <c r="Y121" s="440"/>
      <c r="Z121" s="487"/>
      <c r="AA121" s="501"/>
      <c r="AB121" s="481" t="e">
        <f>VLOOKUP(N121,【参考】数式用!$A$3:$N$58,14,FALSE)</f>
        <v>#N/A</v>
      </c>
      <c r="AC121" s="481" t="str">
        <f>IFERROR(VLOOKUP(N121,【参考】数式用!$A$3:$N$58,14,FALSE),"")&amp;"_4_5"</f>
        <v>_4_5</v>
      </c>
      <c r="AD121" s="481" t="str">
        <f>IFERROR(VLOOKUP(N121,【参考】数式用!$A$3:$N$58,14,FALSE),"")&amp;"_6"</f>
        <v>_6</v>
      </c>
      <c r="AE121" s="482" t="str">
        <f>IFERROR(VLOOKUP(N121,【参考】数式用!$AI$5:$AJ$51, 2, FALSE), "")</f>
        <v/>
      </c>
      <c r="AF121" s="483" t="str">
        <f t="shared" si="4"/>
        <v/>
      </c>
      <c r="AG121" s="484" t="str">
        <f t="shared" si="5"/>
        <v/>
      </c>
      <c r="AH121" s="485" t="str">
        <f>IFERROR(VLOOKUP(N121,【参考】数式用!$AM$3:$AN$56, 2, FALSE), "")</f>
        <v/>
      </c>
      <c r="AI121" s="411"/>
      <c r="AJ121" s="389"/>
      <c r="AK121" s="389"/>
      <c r="AL121" s="389"/>
      <c r="AM121" s="389"/>
      <c r="AN121" s="389"/>
      <c r="AO121" s="389"/>
      <c r="AP121" s="389"/>
      <c r="AQ121" s="389"/>
    </row>
    <row r="122" spans="1:43" s="128" customFormat="1" ht="40.15" customHeight="1">
      <c r="A122" s="488">
        <v>109</v>
      </c>
      <c r="B122" s="866" t="str">
        <f>IF(基本情報入力シート!C153="","",基本情報入力シート!C153)</f>
        <v/>
      </c>
      <c r="C122" s="866"/>
      <c r="D122" s="866"/>
      <c r="E122" s="866"/>
      <c r="F122" s="866"/>
      <c r="G122" s="866"/>
      <c r="H122" s="866"/>
      <c r="I122" s="866"/>
      <c r="J122" s="413" t="str">
        <f>IF(基本情報入力シート!M153="","",基本情報入力シート!M153)</f>
        <v/>
      </c>
      <c r="K122" s="413" t="str">
        <f>IF(基本情報入力シート!R153="","",基本情報入力シート!R153)</f>
        <v/>
      </c>
      <c r="L122" s="413" t="str">
        <f>IF(基本情報入力シート!W153="","",基本情報入力シート!W153)</f>
        <v/>
      </c>
      <c r="M122" s="413" t="str">
        <f>IF(基本情報入力シート!X153="","",基本情報入力シート!X153)</f>
        <v/>
      </c>
      <c r="N122" s="491" t="str">
        <f>IF(基本情報入力シート!Y153="","",基本情報入力シート!Y153)</f>
        <v/>
      </c>
      <c r="O122" s="490"/>
      <c r="P122" s="432"/>
      <c r="Q122" s="38" t="str">
        <f>IFERROR(ROUNDDOWN(P122*VLOOKUP(N122,【参考】数式用!$V$2:$AA$58,MATCH(O122,【参考】数式用!$X$4:$AA$4)+2,FALSE)*0.5, 0), "")</f>
        <v/>
      </c>
      <c r="R122" s="433"/>
      <c r="S122" s="867"/>
      <c r="T122" s="867"/>
      <c r="U122" s="499"/>
      <c r="V122" s="439"/>
      <c r="W122" s="487"/>
      <c r="X122" s="414" t="str">
        <f>IFERROR(IF(V122="ー", "", ROUNDDOWN(W122*VLOOKUP(N122,【参考】数式用!$V$2:$AG$51,MATCH(V122,【参考】数式用!$AB$4:$AG$4)+6,FALSE)*0.5, 0)), "")</f>
        <v/>
      </c>
      <c r="Y122" s="440"/>
      <c r="Z122" s="487"/>
      <c r="AA122" s="501"/>
      <c r="AB122" s="481" t="e">
        <f>VLOOKUP(N122,【参考】数式用!$A$3:$N$58,14,FALSE)</f>
        <v>#N/A</v>
      </c>
      <c r="AC122" s="481" t="str">
        <f>IFERROR(VLOOKUP(N122,【参考】数式用!$A$3:$N$58,14,FALSE),"")&amp;"_4_5"</f>
        <v>_4_5</v>
      </c>
      <c r="AD122" s="481" t="str">
        <f>IFERROR(VLOOKUP(N122,【参考】数式用!$A$3:$N$58,14,FALSE),"")&amp;"_6"</f>
        <v>_6</v>
      </c>
      <c r="AE122" s="482" t="str">
        <f>IFERROR(VLOOKUP(N122,【参考】数式用!$AI$5:$AJ$51, 2, FALSE), "")</f>
        <v/>
      </c>
      <c r="AF122" s="483" t="str">
        <f t="shared" si="4"/>
        <v/>
      </c>
      <c r="AG122" s="484" t="str">
        <f t="shared" si="5"/>
        <v/>
      </c>
      <c r="AH122" s="485" t="str">
        <f>IFERROR(VLOOKUP(N122,【参考】数式用!$AM$3:$AN$56, 2, FALSE), "")</f>
        <v/>
      </c>
      <c r="AI122" s="411"/>
      <c r="AJ122" s="389"/>
      <c r="AK122" s="389"/>
      <c r="AL122" s="389"/>
      <c r="AM122" s="389"/>
      <c r="AN122" s="389"/>
      <c r="AO122" s="389"/>
      <c r="AP122" s="389"/>
      <c r="AQ122" s="389"/>
    </row>
    <row r="123" spans="1:43" s="128" customFormat="1" ht="40.15" customHeight="1">
      <c r="A123" s="488">
        <v>110</v>
      </c>
      <c r="B123" s="866" t="str">
        <f>IF(基本情報入力シート!C154="","",基本情報入力シート!C154)</f>
        <v/>
      </c>
      <c r="C123" s="866"/>
      <c r="D123" s="866"/>
      <c r="E123" s="866"/>
      <c r="F123" s="866"/>
      <c r="G123" s="866"/>
      <c r="H123" s="866"/>
      <c r="I123" s="866"/>
      <c r="J123" s="413" t="str">
        <f>IF(基本情報入力シート!M154="","",基本情報入力シート!M154)</f>
        <v/>
      </c>
      <c r="K123" s="413" t="str">
        <f>IF(基本情報入力シート!R154="","",基本情報入力シート!R154)</f>
        <v/>
      </c>
      <c r="L123" s="413" t="str">
        <f>IF(基本情報入力シート!W154="","",基本情報入力シート!W154)</f>
        <v/>
      </c>
      <c r="M123" s="413" t="str">
        <f>IF(基本情報入力シート!X154="","",基本情報入力シート!X154)</f>
        <v/>
      </c>
      <c r="N123" s="491" t="str">
        <f>IF(基本情報入力シート!Y154="","",基本情報入力シート!Y154)</f>
        <v/>
      </c>
      <c r="O123" s="490"/>
      <c r="P123" s="432"/>
      <c r="Q123" s="38" t="str">
        <f>IFERROR(ROUNDDOWN(P123*VLOOKUP(N123,【参考】数式用!$V$2:$AA$58,MATCH(O123,【参考】数式用!$X$4:$AA$4)+2,FALSE)*0.5, 0), "")</f>
        <v/>
      </c>
      <c r="R123" s="433"/>
      <c r="S123" s="867"/>
      <c r="T123" s="867"/>
      <c r="U123" s="499"/>
      <c r="V123" s="439"/>
      <c r="W123" s="487"/>
      <c r="X123" s="414" t="str">
        <f>IFERROR(IF(V123="ー", "", ROUNDDOWN(W123*VLOOKUP(N123,【参考】数式用!$V$2:$AG$51,MATCH(V123,【参考】数式用!$AB$4:$AG$4)+6,FALSE)*0.5, 0)), "")</f>
        <v/>
      </c>
      <c r="Y123" s="440"/>
      <c r="Z123" s="487"/>
      <c r="AA123" s="501"/>
      <c r="AB123" s="481" t="e">
        <f>VLOOKUP(N123,【参考】数式用!$A$3:$N$58,14,FALSE)</f>
        <v>#N/A</v>
      </c>
      <c r="AC123" s="481" t="str">
        <f>IFERROR(VLOOKUP(N123,【参考】数式用!$A$3:$N$58,14,FALSE),"")&amp;"_4_5"</f>
        <v>_4_5</v>
      </c>
      <c r="AD123" s="481" t="str">
        <f>IFERROR(VLOOKUP(N123,【参考】数式用!$A$3:$N$58,14,FALSE),"")&amp;"_6"</f>
        <v>_6</v>
      </c>
      <c r="AE123" s="482" t="str">
        <f>IFERROR(VLOOKUP(N123,【参考】数式用!$AI$5:$AJ$51, 2, FALSE), "")</f>
        <v/>
      </c>
      <c r="AF123" s="483" t="str">
        <f t="shared" si="4"/>
        <v/>
      </c>
      <c r="AG123" s="484" t="str">
        <f t="shared" si="5"/>
        <v/>
      </c>
      <c r="AH123" s="485" t="str">
        <f>IFERROR(VLOOKUP(N123,【参考】数式用!$AM$3:$AN$56, 2, FALSE), "")</f>
        <v/>
      </c>
      <c r="AI123" s="411"/>
      <c r="AJ123" s="389"/>
      <c r="AK123" s="389"/>
      <c r="AL123" s="389"/>
      <c r="AM123" s="389"/>
      <c r="AN123" s="389"/>
      <c r="AO123" s="389"/>
      <c r="AP123" s="389"/>
      <c r="AQ123" s="389"/>
    </row>
    <row r="124" spans="1:43" s="128" customFormat="1" ht="40.15" customHeight="1">
      <c r="A124" s="488">
        <v>111</v>
      </c>
      <c r="B124" s="866" t="str">
        <f>IF(基本情報入力シート!C155="","",基本情報入力シート!C155)</f>
        <v/>
      </c>
      <c r="C124" s="866"/>
      <c r="D124" s="866"/>
      <c r="E124" s="866"/>
      <c r="F124" s="866"/>
      <c r="G124" s="866"/>
      <c r="H124" s="866"/>
      <c r="I124" s="866"/>
      <c r="J124" s="413" t="str">
        <f>IF(基本情報入力シート!M155="","",基本情報入力シート!M155)</f>
        <v/>
      </c>
      <c r="K124" s="413" t="str">
        <f>IF(基本情報入力シート!R155="","",基本情報入力シート!R155)</f>
        <v/>
      </c>
      <c r="L124" s="413" t="str">
        <f>IF(基本情報入力シート!W155="","",基本情報入力シート!W155)</f>
        <v/>
      </c>
      <c r="M124" s="413" t="str">
        <f>IF(基本情報入力シート!X155="","",基本情報入力シート!X155)</f>
        <v/>
      </c>
      <c r="N124" s="491" t="str">
        <f>IF(基本情報入力シート!Y155="","",基本情報入力シート!Y155)</f>
        <v/>
      </c>
      <c r="O124" s="490"/>
      <c r="P124" s="432"/>
      <c r="Q124" s="38" t="str">
        <f>IFERROR(ROUNDDOWN(P124*VLOOKUP(N124,【参考】数式用!$V$2:$AA$58,MATCH(O124,【参考】数式用!$X$4:$AA$4)+2,FALSE)*0.5, 0), "")</f>
        <v/>
      </c>
      <c r="R124" s="433"/>
      <c r="S124" s="867"/>
      <c r="T124" s="867"/>
      <c r="U124" s="499"/>
      <c r="V124" s="439"/>
      <c r="W124" s="487"/>
      <c r="X124" s="414" t="str">
        <f>IFERROR(IF(V124="ー", "", ROUNDDOWN(W124*VLOOKUP(N124,【参考】数式用!$V$2:$AG$51,MATCH(V124,【参考】数式用!$AB$4:$AG$4)+6,FALSE)*0.5, 0)), "")</f>
        <v/>
      </c>
      <c r="Y124" s="440"/>
      <c r="Z124" s="487"/>
      <c r="AA124" s="501"/>
      <c r="AB124" s="481" t="e">
        <f>VLOOKUP(N124,【参考】数式用!$A$3:$N$58,14,FALSE)</f>
        <v>#N/A</v>
      </c>
      <c r="AC124" s="481" t="str">
        <f>IFERROR(VLOOKUP(N124,【参考】数式用!$A$3:$N$58,14,FALSE),"")&amp;"_4_5"</f>
        <v>_4_5</v>
      </c>
      <c r="AD124" s="481" t="str">
        <f>IFERROR(VLOOKUP(N124,【参考】数式用!$A$3:$N$58,14,FALSE),"")&amp;"_6"</f>
        <v>_6</v>
      </c>
      <c r="AE124" s="482" t="str">
        <f>IFERROR(VLOOKUP(N124,【参考】数式用!$AI$5:$AJ$51, 2, FALSE), "")</f>
        <v/>
      </c>
      <c r="AF124" s="483" t="str">
        <f t="shared" si="4"/>
        <v/>
      </c>
      <c r="AG124" s="484" t="str">
        <f t="shared" si="5"/>
        <v/>
      </c>
      <c r="AH124" s="485" t="str">
        <f>IFERROR(VLOOKUP(N124,【参考】数式用!$AM$3:$AN$56, 2, FALSE), "")</f>
        <v/>
      </c>
      <c r="AI124" s="411"/>
      <c r="AJ124" s="389"/>
      <c r="AK124" s="389"/>
      <c r="AL124" s="389"/>
      <c r="AM124" s="389"/>
      <c r="AN124" s="389"/>
      <c r="AO124" s="389"/>
      <c r="AP124" s="389"/>
      <c r="AQ124" s="389"/>
    </row>
    <row r="125" spans="1:43" s="128" customFormat="1" ht="40.15" customHeight="1">
      <c r="A125" s="488">
        <v>112</v>
      </c>
      <c r="B125" s="866" t="str">
        <f>IF(基本情報入力シート!C156="","",基本情報入力シート!C156)</f>
        <v/>
      </c>
      <c r="C125" s="866"/>
      <c r="D125" s="866"/>
      <c r="E125" s="866"/>
      <c r="F125" s="866"/>
      <c r="G125" s="866"/>
      <c r="H125" s="866"/>
      <c r="I125" s="866"/>
      <c r="J125" s="413" t="str">
        <f>IF(基本情報入力シート!M156="","",基本情報入力シート!M156)</f>
        <v/>
      </c>
      <c r="K125" s="413" t="str">
        <f>IF(基本情報入力シート!R156="","",基本情報入力シート!R156)</f>
        <v/>
      </c>
      <c r="L125" s="413" t="str">
        <f>IF(基本情報入力シート!W156="","",基本情報入力シート!W156)</f>
        <v/>
      </c>
      <c r="M125" s="413" t="str">
        <f>IF(基本情報入力シート!X156="","",基本情報入力シート!X156)</f>
        <v/>
      </c>
      <c r="N125" s="491" t="str">
        <f>IF(基本情報入力シート!Y156="","",基本情報入力シート!Y156)</f>
        <v/>
      </c>
      <c r="O125" s="490"/>
      <c r="P125" s="432"/>
      <c r="Q125" s="38" t="str">
        <f>IFERROR(ROUNDDOWN(P125*VLOOKUP(N125,【参考】数式用!$V$2:$AA$58,MATCH(O125,【参考】数式用!$X$4:$AA$4)+2,FALSE)*0.5, 0), "")</f>
        <v/>
      </c>
      <c r="R125" s="433"/>
      <c r="S125" s="867"/>
      <c r="T125" s="867"/>
      <c r="U125" s="499"/>
      <c r="V125" s="439"/>
      <c r="W125" s="487"/>
      <c r="X125" s="414" t="str">
        <f>IFERROR(IF(V125="ー", "", ROUNDDOWN(W125*VLOOKUP(N125,【参考】数式用!$V$2:$AG$51,MATCH(V125,【参考】数式用!$AB$4:$AG$4)+6,FALSE)*0.5, 0)), "")</f>
        <v/>
      </c>
      <c r="Y125" s="440"/>
      <c r="Z125" s="487"/>
      <c r="AA125" s="501"/>
      <c r="AB125" s="481" t="e">
        <f>VLOOKUP(N125,【参考】数式用!$A$3:$N$58,14,FALSE)</f>
        <v>#N/A</v>
      </c>
      <c r="AC125" s="481" t="str">
        <f>IFERROR(VLOOKUP(N125,【参考】数式用!$A$3:$N$58,14,FALSE),"")&amp;"_4_5"</f>
        <v>_4_5</v>
      </c>
      <c r="AD125" s="481" t="str">
        <f>IFERROR(VLOOKUP(N125,【参考】数式用!$A$3:$N$58,14,FALSE),"")&amp;"_6"</f>
        <v>_6</v>
      </c>
      <c r="AE125" s="482" t="str">
        <f>IFERROR(VLOOKUP(N125,【参考】数式用!$AI$5:$AJ$51, 2, FALSE), "")</f>
        <v/>
      </c>
      <c r="AF125" s="483" t="str">
        <f t="shared" si="4"/>
        <v/>
      </c>
      <c r="AG125" s="484" t="str">
        <f t="shared" si="5"/>
        <v/>
      </c>
      <c r="AH125" s="485" t="str">
        <f>IFERROR(VLOOKUP(N125,【参考】数式用!$AM$3:$AN$56, 2, FALSE), "")</f>
        <v/>
      </c>
      <c r="AI125" s="411"/>
      <c r="AJ125" s="389"/>
      <c r="AK125" s="389"/>
      <c r="AL125" s="389"/>
      <c r="AM125" s="389"/>
      <c r="AN125" s="389"/>
      <c r="AO125" s="389"/>
      <c r="AP125" s="389"/>
      <c r="AQ125" s="389"/>
    </row>
    <row r="126" spans="1:43" s="128" customFormat="1" ht="40.15" customHeight="1">
      <c r="A126" s="488">
        <v>113</v>
      </c>
      <c r="B126" s="866" t="str">
        <f>IF(基本情報入力シート!C157="","",基本情報入力シート!C157)</f>
        <v/>
      </c>
      <c r="C126" s="866"/>
      <c r="D126" s="866"/>
      <c r="E126" s="866"/>
      <c r="F126" s="866"/>
      <c r="G126" s="866"/>
      <c r="H126" s="866"/>
      <c r="I126" s="866"/>
      <c r="J126" s="413" t="str">
        <f>IF(基本情報入力シート!M157="","",基本情報入力シート!M157)</f>
        <v/>
      </c>
      <c r="K126" s="413" t="str">
        <f>IF(基本情報入力シート!R157="","",基本情報入力シート!R157)</f>
        <v/>
      </c>
      <c r="L126" s="413" t="str">
        <f>IF(基本情報入力シート!W157="","",基本情報入力シート!W157)</f>
        <v/>
      </c>
      <c r="M126" s="413" t="str">
        <f>IF(基本情報入力シート!X157="","",基本情報入力シート!X157)</f>
        <v/>
      </c>
      <c r="N126" s="491" t="str">
        <f>IF(基本情報入力シート!Y157="","",基本情報入力シート!Y157)</f>
        <v/>
      </c>
      <c r="O126" s="490"/>
      <c r="P126" s="432"/>
      <c r="Q126" s="38" t="str">
        <f>IFERROR(ROUNDDOWN(P126*VLOOKUP(N126,【参考】数式用!$V$2:$AA$58,MATCH(O126,【参考】数式用!$X$4:$AA$4)+2,FALSE)*0.5, 0), "")</f>
        <v/>
      </c>
      <c r="R126" s="433"/>
      <c r="S126" s="867"/>
      <c r="T126" s="867"/>
      <c r="U126" s="499"/>
      <c r="V126" s="439"/>
      <c r="W126" s="487"/>
      <c r="X126" s="414" t="str">
        <f>IFERROR(IF(V126="ー", "", ROUNDDOWN(W126*VLOOKUP(N126,【参考】数式用!$V$2:$AG$51,MATCH(V126,【参考】数式用!$AB$4:$AG$4)+6,FALSE)*0.5, 0)), "")</f>
        <v/>
      </c>
      <c r="Y126" s="440"/>
      <c r="Z126" s="487"/>
      <c r="AA126" s="501"/>
      <c r="AB126" s="481" t="e">
        <f>VLOOKUP(N126,【参考】数式用!$A$3:$N$58,14,FALSE)</f>
        <v>#N/A</v>
      </c>
      <c r="AC126" s="481" t="str">
        <f>IFERROR(VLOOKUP(N126,【参考】数式用!$A$3:$N$58,14,FALSE),"")&amp;"_4_5"</f>
        <v>_4_5</v>
      </c>
      <c r="AD126" s="481" t="str">
        <f>IFERROR(VLOOKUP(N126,【参考】数式用!$A$3:$N$58,14,FALSE),"")&amp;"_6"</f>
        <v>_6</v>
      </c>
      <c r="AE126" s="482" t="str">
        <f>IFERROR(VLOOKUP(N126,【参考】数式用!$AI$5:$AJ$51, 2, FALSE), "")</f>
        <v/>
      </c>
      <c r="AF126" s="483" t="str">
        <f t="shared" si="4"/>
        <v/>
      </c>
      <c r="AG126" s="484" t="str">
        <f t="shared" si="5"/>
        <v/>
      </c>
      <c r="AH126" s="485" t="str">
        <f>IFERROR(VLOOKUP(N126,【参考】数式用!$AM$3:$AN$56, 2, FALSE), "")</f>
        <v/>
      </c>
      <c r="AI126" s="411"/>
      <c r="AJ126" s="389"/>
      <c r="AK126" s="389"/>
      <c r="AL126" s="389"/>
      <c r="AM126" s="389"/>
      <c r="AN126" s="389"/>
      <c r="AO126" s="389"/>
      <c r="AP126" s="389"/>
      <c r="AQ126" s="389"/>
    </row>
    <row r="127" spans="1:43" s="128" customFormat="1" ht="40.15" customHeight="1">
      <c r="A127" s="488">
        <v>114</v>
      </c>
      <c r="B127" s="866" t="str">
        <f>IF(基本情報入力シート!C158="","",基本情報入力シート!C158)</f>
        <v/>
      </c>
      <c r="C127" s="866"/>
      <c r="D127" s="866"/>
      <c r="E127" s="866"/>
      <c r="F127" s="866"/>
      <c r="G127" s="866"/>
      <c r="H127" s="866"/>
      <c r="I127" s="866"/>
      <c r="J127" s="413" t="str">
        <f>IF(基本情報入力シート!M158="","",基本情報入力シート!M158)</f>
        <v/>
      </c>
      <c r="K127" s="413" t="str">
        <f>IF(基本情報入力シート!R158="","",基本情報入力シート!R158)</f>
        <v/>
      </c>
      <c r="L127" s="413" t="str">
        <f>IF(基本情報入力シート!W158="","",基本情報入力シート!W158)</f>
        <v/>
      </c>
      <c r="M127" s="413" t="str">
        <f>IF(基本情報入力シート!X158="","",基本情報入力シート!X158)</f>
        <v/>
      </c>
      <c r="N127" s="491" t="str">
        <f>IF(基本情報入力シート!Y158="","",基本情報入力シート!Y158)</f>
        <v/>
      </c>
      <c r="O127" s="490"/>
      <c r="P127" s="432"/>
      <c r="Q127" s="38" t="str">
        <f>IFERROR(ROUNDDOWN(P127*VLOOKUP(N127,【参考】数式用!$V$2:$AA$58,MATCH(O127,【参考】数式用!$X$4:$AA$4)+2,FALSE)*0.5, 0), "")</f>
        <v/>
      </c>
      <c r="R127" s="433"/>
      <c r="S127" s="867"/>
      <c r="T127" s="867"/>
      <c r="U127" s="499"/>
      <c r="V127" s="439"/>
      <c r="W127" s="487"/>
      <c r="X127" s="414" t="str">
        <f>IFERROR(IF(V127="ー", "", ROUNDDOWN(W127*VLOOKUP(N127,【参考】数式用!$V$2:$AG$51,MATCH(V127,【参考】数式用!$AB$4:$AG$4)+6,FALSE)*0.5, 0)), "")</f>
        <v/>
      </c>
      <c r="Y127" s="440"/>
      <c r="Z127" s="487"/>
      <c r="AA127" s="501"/>
      <c r="AB127" s="481" t="e">
        <f>VLOOKUP(N127,【参考】数式用!$A$3:$N$58,14,FALSE)</f>
        <v>#N/A</v>
      </c>
      <c r="AC127" s="481" t="str">
        <f>IFERROR(VLOOKUP(N127,【参考】数式用!$A$3:$N$58,14,FALSE),"")&amp;"_4_5"</f>
        <v>_4_5</v>
      </c>
      <c r="AD127" s="481" t="str">
        <f>IFERROR(VLOOKUP(N127,【参考】数式用!$A$3:$N$58,14,FALSE),"")&amp;"_6"</f>
        <v>_6</v>
      </c>
      <c r="AE127" s="482" t="str">
        <f>IFERROR(VLOOKUP(N127,【参考】数式用!$AI$5:$AJ$51, 2, FALSE), "")</f>
        <v/>
      </c>
      <c r="AF127" s="483" t="str">
        <f t="shared" si="4"/>
        <v/>
      </c>
      <c r="AG127" s="484" t="str">
        <f t="shared" si="5"/>
        <v/>
      </c>
      <c r="AH127" s="485" t="str">
        <f>IFERROR(VLOOKUP(N127,【参考】数式用!$AM$3:$AN$56, 2, FALSE), "")</f>
        <v/>
      </c>
      <c r="AI127" s="411"/>
      <c r="AJ127" s="389"/>
      <c r="AK127" s="389"/>
      <c r="AL127" s="389"/>
      <c r="AM127" s="389"/>
      <c r="AN127" s="389"/>
      <c r="AO127" s="389"/>
      <c r="AP127" s="389"/>
      <c r="AQ127" s="389"/>
    </row>
    <row r="128" spans="1:43" s="128" customFormat="1" ht="40.15" customHeight="1">
      <c r="A128" s="488">
        <v>115</v>
      </c>
      <c r="B128" s="866" t="str">
        <f>IF(基本情報入力シート!C159="","",基本情報入力シート!C159)</f>
        <v/>
      </c>
      <c r="C128" s="866"/>
      <c r="D128" s="866"/>
      <c r="E128" s="866"/>
      <c r="F128" s="866"/>
      <c r="G128" s="866"/>
      <c r="H128" s="866"/>
      <c r="I128" s="866"/>
      <c r="J128" s="413" t="str">
        <f>IF(基本情報入力シート!M159="","",基本情報入力シート!M159)</f>
        <v/>
      </c>
      <c r="K128" s="413" t="str">
        <f>IF(基本情報入力シート!R159="","",基本情報入力シート!R159)</f>
        <v/>
      </c>
      <c r="L128" s="413" t="str">
        <f>IF(基本情報入力シート!W159="","",基本情報入力シート!W159)</f>
        <v/>
      </c>
      <c r="M128" s="413" t="str">
        <f>IF(基本情報入力シート!X159="","",基本情報入力シート!X159)</f>
        <v/>
      </c>
      <c r="N128" s="491" t="str">
        <f>IF(基本情報入力シート!Y159="","",基本情報入力シート!Y159)</f>
        <v/>
      </c>
      <c r="O128" s="490"/>
      <c r="P128" s="432"/>
      <c r="Q128" s="38" t="str">
        <f>IFERROR(ROUNDDOWN(P128*VLOOKUP(N128,【参考】数式用!$V$2:$AA$58,MATCH(O128,【参考】数式用!$X$4:$AA$4)+2,FALSE)*0.5, 0), "")</f>
        <v/>
      </c>
      <c r="R128" s="433"/>
      <c r="S128" s="867"/>
      <c r="T128" s="867"/>
      <c r="U128" s="499"/>
      <c r="V128" s="439"/>
      <c r="W128" s="487"/>
      <c r="X128" s="414" t="str">
        <f>IFERROR(IF(V128="ー", "", ROUNDDOWN(W128*VLOOKUP(N128,【参考】数式用!$V$2:$AG$51,MATCH(V128,【参考】数式用!$AB$4:$AG$4)+6,FALSE)*0.5, 0)), "")</f>
        <v/>
      </c>
      <c r="Y128" s="440"/>
      <c r="Z128" s="487"/>
      <c r="AA128" s="501"/>
      <c r="AB128" s="481" t="e">
        <f>VLOOKUP(N128,【参考】数式用!$A$3:$N$58,14,FALSE)</f>
        <v>#N/A</v>
      </c>
      <c r="AC128" s="481" t="str">
        <f>IFERROR(VLOOKUP(N128,【参考】数式用!$A$3:$N$58,14,FALSE),"")&amp;"_4_5"</f>
        <v>_4_5</v>
      </c>
      <c r="AD128" s="481" t="str">
        <f>IFERROR(VLOOKUP(N128,【参考】数式用!$A$3:$N$58,14,FALSE),"")&amp;"_6"</f>
        <v>_6</v>
      </c>
      <c r="AE128" s="482" t="str">
        <f>IFERROR(VLOOKUP(N128,【参考】数式用!$AI$5:$AJ$51, 2, FALSE), "")</f>
        <v/>
      </c>
      <c r="AF128" s="483" t="str">
        <f t="shared" si="4"/>
        <v/>
      </c>
      <c r="AG128" s="484" t="str">
        <f t="shared" si="5"/>
        <v/>
      </c>
      <c r="AH128" s="485" t="str">
        <f>IFERROR(VLOOKUP(N128,【参考】数式用!$AM$3:$AN$56, 2, FALSE), "")</f>
        <v/>
      </c>
      <c r="AI128" s="411"/>
      <c r="AJ128" s="389"/>
      <c r="AK128" s="389"/>
      <c r="AL128" s="389"/>
      <c r="AM128" s="389"/>
      <c r="AN128" s="389"/>
      <c r="AO128" s="389"/>
      <c r="AP128" s="389"/>
      <c r="AQ128" s="389"/>
    </row>
    <row r="129" spans="1:43" s="128" customFormat="1" ht="40.15" customHeight="1">
      <c r="A129" s="488">
        <v>116</v>
      </c>
      <c r="B129" s="866" t="str">
        <f>IF(基本情報入力シート!C160="","",基本情報入力シート!C160)</f>
        <v/>
      </c>
      <c r="C129" s="866"/>
      <c r="D129" s="866"/>
      <c r="E129" s="866"/>
      <c r="F129" s="866"/>
      <c r="G129" s="866"/>
      <c r="H129" s="866"/>
      <c r="I129" s="866"/>
      <c r="J129" s="413" t="str">
        <f>IF(基本情報入力シート!M160="","",基本情報入力シート!M160)</f>
        <v/>
      </c>
      <c r="K129" s="413" t="str">
        <f>IF(基本情報入力シート!R160="","",基本情報入力シート!R160)</f>
        <v/>
      </c>
      <c r="L129" s="413" t="str">
        <f>IF(基本情報入力シート!W160="","",基本情報入力シート!W160)</f>
        <v/>
      </c>
      <c r="M129" s="413" t="str">
        <f>IF(基本情報入力シート!X160="","",基本情報入力シート!X160)</f>
        <v/>
      </c>
      <c r="N129" s="491" t="str">
        <f>IF(基本情報入力シート!Y160="","",基本情報入力シート!Y160)</f>
        <v/>
      </c>
      <c r="O129" s="490"/>
      <c r="P129" s="432"/>
      <c r="Q129" s="38" t="str">
        <f>IFERROR(ROUNDDOWN(P129*VLOOKUP(N129,【参考】数式用!$V$2:$AA$58,MATCH(O129,【参考】数式用!$X$4:$AA$4)+2,FALSE)*0.5, 0), "")</f>
        <v/>
      </c>
      <c r="R129" s="433"/>
      <c r="S129" s="867"/>
      <c r="T129" s="867"/>
      <c r="U129" s="499"/>
      <c r="V129" s="439"/>
      <c r="W129" s="487"/>
      <c r="X129" s="414" t="str">
        <f>IFERROR(IF(V129="ー", "", ROUNDDOWN(W129*VLOOKUP(N129,【参考】数式用!$V$2:$AG$51,MATCH(V129,【参考】数式用!$AB$4:$AG$4)+6,FALSE)*0.5, 0)), "")</f>
        <v/>
      </c>
      <c r="Y129" s="440"/>
      <c r="Z129" s="487"/>
      <c r="AA129" s="501"/>
      <c r="AB129" s="481" t="e">
        <f>VLOOKUP(N129,【参考】数式用!$A$3:$N$58,14,FALSE)</f>
        <v>#N/A</v>
      </c>
      <c r="AC129" s="481" t="str">
        <f>IFERROR(VLOOKUP(N129,【参考】数式用!$A$3:$N$58,14,FALSE),"")&amp;"_4_5"</f>
        <v>_4_5</v>
      </c>
      <c r="AD129" s="481" t="str">
        <f>IFERROR(VLOOKUP(N129,【参考】数式用!$A$3:$N$58,14,FALSE),"")&amp;"_6"</f>
        <v>_6</v>
      </c>
      <c r="AE129" s="482" t="str">
        <f>IFERROR(VLOOKUP(N129,【参考】数式用!$AI$5:$AJ$51, 2, FALSE), "")</f>
        <v/>
      </c>
      <c r="AF129" s="483" t="str">
        <f t="shared" si="4"/>
        <v/>
      </c>
      <c r="AG129" s="484" t="str">
        <f t="shared" si="5"/>
        <v/>
      </c>
      <c r="AH129" s="485" t="str">
        <f>IFERROR(VLOOKUP(N129,【参考】数式用!$AM$3:$AN$56, 2, FALSE), "")</f>
        <v/>
      </c>
      <c r="AI129" s="411"/>
      <c r="AJ129" s="389"/>
      <c r="AK129" s="389"/>
      <c r="AL129" s="389"/>
      <c r="AM129" s="389"/>
      <c r="AN129" s="389"/>
      <c r="AO129" s="389"/>
      <c r="AP129" s="389"/>
      <c r="AQ129" s="389"/>
    </row>
    <row r="130" spans="1:43" s="128" customFormat="1" ht="40.15" customHeight="1">
      <c r="A130" s="488">
        <v>117</v>
      </c>
      <c r="B130" s="866" t="str">
        <f>IF(基本情報入力シート!C161="","",基本情報入力シート!C161)</f>
        <v/>
      </c>
      <c r="C130" s="866"/>
      <c r="D130" s="866"/>
      <c r="E130" s="866"/>
      <c r="F130" s="866"/>
      <c r="G130" s="866"/>
      <c r="H130" s="866"/>
      <c r="I130" s="866"/>
      <c r="J130" s="413" t="str">
        <f>IF(基本情報入力シート!M161="","",基本情報入力シート!M161)</f>
        <v/>
      </c>
      <c r="K130" s="413" t="str">
        <f>IF(基本情報入力シート!R161="","",基本情報入力シート!R161)</f>
        <v/>
      </c>
      <c r="L130" s="413" t="str">
        <f>IF(基本情報入力シート!W161="","",基本情報入力シート!W161)</f>
        <v/>
      </c>
      <c r="M130" s="413" t="str">
        <f>IF(基本情報入力シート!X161="","",基本情報入力シート!X161)</f>
        <v/>
      </c>
      <c r="N130" s="491" t="str">
        <f>IF(基本情報入力シート!Y161="","",基本情報入力シート!Y161)</f>
        <v/>
      </c>
      <c r="O130" s="490"/>
      <c r="P130" s="432"/>
      <c r="Q130" s="38" t="str">
        <f>IFERROR(ROUNDDOWN(P130*VLOOKUP(N130,【参考】数式用!$V$2:$AA$58,MATCH(O130,【参考】数式用!$X$4:$AA$4)+2,FALSE)*0.5, 0), "")</f>
        <v/>
      </c>
      <c r="R130" s="433"/>
      <c r="S130" s="867"/>
      <c r="T130" s="867"/>
      <c r="U130" s="499"/>
      <c r="V130" s="439"/>
      <c r="W130" s="487"/>
      <c r="X130" s="414" t="str">
        <f>IFERROR(IF(V130="ー", "", ROUNDDOWN(W130*VLOOKUP(N130,【参考】数式用!$V$2:$AG$51,MATCH(V130,【参考】数式用!$AB$4:$AG$4)+6,FALSE)*0.5, 0)), "")</f>
        <v/>
      </c>
      <c r="Y130" s="440"/>
      <c r="Z130" s="487"/>
      <c r="AA130" s="501"/>
      <c r="AB130" s="481" t="e">
        <f>VLOOKUP(N130,【参考】数式用!$A$3:$N$58,14,FALSE)</f>
        <v>#N/A</v>
      </c>
      <c r="AC130" s="481" t="str">
        <f>IFERROR(VLOOKUP(N130,【参考】数式用!$A$3:$N$58,14,FALSE),"")&amp;"_4_5"</f>
        <v>_4_5</v>
      </c>
      <c r="AD130" s="481" t="str">
        <f>IFERROR(VLOOKUP(N130,【参考】数式用!$A$3:$N$58,14,FALSE),"")&amp;"_6"</f>
        <v>_6</v>
      </c>
      <c r="AE130" s="482" t="str">
        <f>IFERROR(VLOOKUP(N130,【参考】数式用!$AI$5:$AJ$51, 2, FALSE), "")</f>
        <v/>
      </c>
      <c r="AF130" s="483" t="str">
        <f t="shared" si="4"/>
        <v/>
      </c>
      <c r="AG130" s="484" t="str">
        <f t="shared" si="5"/>
        <v/>
      </c>
      <c r="AH130" s="485" t="str">
        <f>IFERROR(VLOOKUP(N130,【参考】数式用!$AM$3:$AN$56, 2, FALSE), "")</f>
        <v/>
      </c>
      <c r="AI130" s="411"/>
      <c r="AJ130" s="389"/>
      <c r="AK130" s="389"/>
      <c r="AL130" s="389"/>
      <c r="AM130" s="389"/>
      <c r="AN130" s="389"/>
      <c r="AO130" s="389"/>
      <c r="AP130" s="389"/>
      <c r="AQ130" s="389"/>
    </row>
    <row r="131" spans="1:43" s="128" customFormat="1" ht="40.15" customHeight="1">
      <c r="A131" s="488">
        <v>118</v>
      </c>
      <c r="B131" s="866" t="str">
        <f>IF(基本情報入力シート!C162="","",基本情報入力シート!C162)</f>
        <v/>
      </c>
      <c r="C131" s="866"/>
      <c r="D131" s="866"/>
      <c r="E131" s="866"/>
      <c r="F131" s="866"/>
      <c r="G131" s="866"/>
      <c r="H131" s="866"/>
      <c r="I131" s="866"/>
      <c r="J131" s="413" t="str">
        <f>IF(基本情報入力シート!M162="","",基本情報入力シート!M162)</f>
        <v/>
      </c>
      <c r="K131" s="413" t="str">
        <f>IF(基本情報入力シート!R162="","",基本情報入力シート!R162)</f>
        <v/>
      </c>
      <c r="L131" s="413" t="str">
        <f>IF(基本情報入力シート!W162="","",基本情報入力シート!W162)</f>
        <v/>
      </c>
      <c r="M131" s="413" t="str">
        <f>IF(基本情報入力シート!X162="","",基本情報入力シート!X162)</f>
        <v/>
      </c>
      <c r="N131" s="491" t="str">
        <f>IF(基本情報入力シート!Y162="","",基本情報入力シート!Y162)</f>
        <v/>
      </c>
      <c r="O131" s="490"/>
      <c r="P131" s="432"/>
      <c r="Q131" s="38" t="str">
        <f>IFERROR(ROUNDDOWN(P131*VLOOKUP(N131,【参考】数式用!$V$2:$AA$58,MATCH(O131,【参考】数式用!$X$4:$AA$4)+2,FALSE)*0.5, 0), "")</f>
        <v/>
      </c>
      <c r="R131" s="433"/>
      <c r="S131" s="867"/>
      <c r="T131" s="867"/>
      <c r="U131" s="499"/>
      <c r="V131" s="439"/>
      <c r="W131" s="487"/>
      <c r="X131" s="414" t="str">
        <f>IFERROR(IF(V131="ー", "", ROUNDDOWN(W131*VLOOKUP(N131,【参考】数式用!$V$2:$AG$51,MATCH(V131,【参考】数式用!$AB$4:$AG$4)+6,FALSE)*0.5, 0)), "")</f>
        <v/>
      </c>
      <c r="Y131" s="440"/>
      <c r="Z131" s="487"/>
      <c r="AA131" s="501"/>
      <c r="AB131" s="481" t="e">
        <f>VLOOKUP(N131,【参考】数式用!$A$3:$N$58,14,FALSE)</f>
        <v>#N/A</v>
      </c>
      <c r="AC131" s="481" t="str">
        <f>IFERROR(VLOOKUP(N131,【参考】数式用!$A$3:$N$58,14,FALSE),"")&amp;"_4_5"</f>
        <v>_4_5</v>
      </c>
      <c r="AD131" s="481" t="str">
        <f>IFERROR(VLOOKUP(N131,【参考】数式用!$A$3:$N$58,14,FALSE),"")&amp;"_6"</f>
        <v>_6</v>
      </c>
      <c r="AE131" s="482" t="str">
        <f>IFERROR(VLOOKUP(N131,【参考】数式用!$AI$5:$AJ$51, 2, FALSE), "")</f>
        <v/>
      </c>
      <c r="AF131" s="483" t="str">
        <f t="shared" si="4"/>
        <v/>
      </c>
      <c r="AG131" s="484" t="str">
        <f t="shared" si="5"/>
        <v/>
      </c>
      <c r="AH131" s="485" t="str">
        <f>IFERROR(VLOOKUP(N131,【参考】数式用!$AM$3:$AN$56, 2, FALSE), "")</f>
        <v/>
      </c>
      <c r="AI131" s="411"/>
      <c r="AJ131" s="389"/>
      <c r="AK131" s="389"/>
      <c r="AL131" s="389"/>
      <c r="AM131" s="389"/>
      <c r="AN131" s="389"/>
      <c r="AO131" s="389"/>
      <c r="AP131" s="389"/>
      <c r="AQ131" s="389"/>
    </row>
    <row r="132" spans="1:43" s="128" customFormat="1" ht="40.15" customHeight="1">
      <c r="A132" s="488">
        <v>119</v>
      </c>
      <c r="B132" s="866" t="str">
        <f>IF(基本情報入力シート!C163="","",基本情報入力シート!C163)</f>
        <v/>
      </c>
      <c r="C132" s="866"/>
      <c r="D132" s="866"/>
      <c r="E132" s="866"/>
      <c r="F132" s="866"/>
      <c r="G132" s="866"/>
      <c r="H132" s="866"/>
      <c r="I132" s="866"/>
      <c r="J132" s="413" t="str">
        <f>IF(基本情報入力シート!M163="","",基本情報入力シート!M163)</f>
        <v/>
      </c>
      <c r="K132" s="413" t="str">
        <f>IF(基本情報入力シート!R163="","",基本情報入力シート!R163)</f>
        <v/>
      </c>
      <c r="L132" s="413" t="str">
        <f>IF(基本情報入力シート!W163="","",基本情報入力シート!W163)</f>
        <v/>
      </c>
      <c r="M132" s="413" t="str">
        <f>IF(基本情報入力シート!X163="","",基本情報入力シート!X163)</f>
        <v/>
      </c>
      <c r="N132" s="491" t="str">
        <f>IF(基本情報入力シート!Y163="","",基本情報入力シート!Y163)</f>
        <v/>
      </c>
      <c r="O132" s="490"/>
      <c r="P132" s="432"/>
      <c r="Q132" s="38" t="str">
        <f>IFERROR(ROUNDDOWN(P132*VLOOKUP(N132,【参考】数式用!$V$2:$AA$58,MATCH(O132,【参考】数式用!$X$4:$AA$4)+2,FALSE)*0.5, 0), "")</f>
        <v/>
      </c>
      <c r="R132" s="433"/>
      <c r="S132" s="867"/>
      <c r="T132" s="867"/>
      <c r="U132" s="499"/>
      <c r="V132" s="439"/>
      <c r="W132" s="487"/>
      <c r="X132" s="414" t="str">
        <f>IFERROR(IF(V132="ー", "", ROUNDDOWN(W132*VLOOKUP(N132,【参考】数式用!$V$2:$AG$51,MATCH(V132,【参考】数式用!$AB$4:$AG$4)+6,FALSE)*0.5, 0)), "")</f>
        <v/>
      </c>
      <c r="Y132" s="440"/>
      <c r="Z132" s="487"/>
      <c r="AA132" s="501"/>
      <c r="AB132" s="481" t="e">
        <f>VLOOKUP(N132,【参考】数式用!$A$3:$N$58,14,FALSE)</f>
        <v>#N/A</v>
      </c>
      <c r="AC132" s="481" t="str">
        <f>IFERROR(VLOOKUP(N132,【参考】数式用!$A$3:$N$58,14,FALSE),"")&amp;"_4_5"</f>
        <v>_4_5</v>
      </c>
      <c r="AD132" s="481" t="str">
        <f>IFERROR(VLOOKUP(N132,【参考】数式用!$A$3:$N$58,14,FALSE),"")&amp;"_6"</f>
        <v>_6</v>
      </c>
      <c r="AE132" s="482" t="str">
        <f>IFERROR(VLOOKUP(N132,【参考】数式用!$AI$5:$AJ$51, 2, FALSE), "")</f>
        <v/>
      </c>
      <c r="AF132" s="483" t="str">
        <f t="shared" si="4"/>
        <v/>
      </c>
      <c r="AG132" s="484" t="str">
        <f t="shared" si="5"/>
        <v/>
      </c>
      <c r="AH132" s="485" t="str">
        <f>IFERROR(VLOOKUP(N132,【参考】数式用!$AM$3:$AN$56, 2, FALSE), "")</f>
        <v/>
      </c>
      <c r="AI132" s="411"/>
      <c r="AJ132" s="389"/>
      <c r="AK132" s="389"/>
      <c r="AL132" s="389"/>
      <c r="AM132" s="389"/>
      <c r="AN132" s="389"/>
      <c r="AO132" s="389"/>
      <c r="AP132" s="389"/>
      <c r="AQ132" s="389"/>
    </row>
    <row r="133" spans="1:43" s="128" customFormat="1" ht="40.15" customHeight="1">
      <c r="A133" s="488">
        <v>120</v>
      </c>
      <c r="B133" s="866" t="str">
        <f>IF(基本情報入力シート!C164="","",基本情報入力シート!C164)</f>
        <v/>
      </c>
      <c r="C133" s="866"/>
      <c r="D133" s="866"/>
      <c r="E133" s="866"/>
      <c r="F133" s="866"/>
      <c r="G133" s="866"/>
      <c r="H133" s="866"/>
      <c r="I133" s="866"/>
      <c r="J133" s="413" t="str">
        <f>IF(基本情報入力シート!M164="","",基本情報入力シート!M164)</f>
        <v/>
      </c>
      <c r="K133" s="413" t="str">
        <f>IF(基本情報入力シート!R164="","",基本情報入力シート!R164)</f>
        <v/>
      </c>
      <c r="L133" s="413" t="str">
        <f>IF(基本情報入力シート!W164="","",基本情報入力シート!W164)</f>
        <v/>
      </c>
      <c r="M133" s="413" t="str">
        <f>IF(基本情報入力シート!X164="","",基本情報入力シート!X164)</f>
        <v/>
      </c>
      <c r="N133" s="491" t="str">
        <f>IF(基本情報入力シート!Y164="","",基本情報入力シート!Y164)</f>
        <v/>
      </c>
      <c r="O133" s="490"/>
      <c r="P133" s="432"/>
      <c r="Q133" s="38" t="str">
        <f>IFERROR(ROUNDDOWN(P133*VLOOKUP(N133,【参考】数式用!$V$2:$AA$58,MATCH(O133,【参考】数式用!$X$4:$AA$4)+2,FALSE)*0.5, 0), "")</f>
        <v/>
      </c>
      <c r="R133" s="433"/>
      <c r="S133" s="867"/>
      <c r="T133" s="867"/>
      <c r="U133" s="499"/>
      <c r="V133" s="439"/>
      <c r="W133" s="487"/>
      <c r="X133" s="414" t="str">
        <f>IFERROR(IF(V133="ー", "", ROUNDDOWN(W133*VLOOKUP(N133,【参考】数式用!$V$2:$AG$51,MATCH(V133,【参考】数式用!$AB$4:$AG$4)+6,FALSE)*0.5, 0)), "")</f>
        <v/>
      </c>
      <c r="Y133" s="440"/>
      <c r="Z133" s="487"/>
      <c r="AA133" s="501"/>
      <c r="AB133" s="481" t="e">
        <f>VLOOKUP(N133,【参考】数式用!$A$3:$N$58,14,FALSE)</f>
        <v>#N/A</v>
      </c>
      <c r="AC133" s="481" t="str">
        <f>IFERROR(VLOOKUP(N133,【参考】数式用!$A$3:$N$58,14,FALSE),"")&amp;"_4_5"</f>
        <v>_4_5</v>
      </c>
      <c r="AD133" s="481" t="str">
        <f>IFERROR(VLOOKUP(N133,【参考】数式用!$A$3:$N$58,14,FALSE),"")&amp;"_6"</f>
        <v>_6</v>
      </c>
      <c r="AE133" s="482" t="str">
        <f>IFERROR(VLOOKUP(N133,【参考】数式用!$AI$5:$AJ$51, 2, FALSE), "")</f>
        <v/>
      </c>
      <c r="AF133" s="483" t="str">
        <f t="shared" si="4"/>
        <v/>
      </c>
      <c r="AG133" s="484" t="str">
        <f t="shared" si="5"/>
        <v/>
      </c>
      <c r="AH133" s="485" t="str">
        <f>IFERROR(VLOOKUP(N133,【参考】数式用!$AM$3:$AN$56, 2, FALSE), "")</f>
        <v/>
      </c>
      <c r="AI133" s="411"/>
      <c r="AJ133" s="389"/>
      <c r="AK133" s="389"/>
      <c r="AL133" s="389"/>
      <c r="AM133" s="389"/>
      <c r="AN133" s="389"/>
      <c r="AO133" s="389"/>
      <c r="AP133" s="389"/>
      <c r="AQ133" s="389"/>
    </row>
    <row r="134" spans="1:43" s="128" customFormat="1" ht="40.15" customHeight="1">
      <c r="A134" s="488">
        <v>121</v>
      </c>
      <c r="B134" s="866" t="str">
        <f>IF(基本情報入力シート!C165="","",基本情報入力シート!C165)</f>
        <v/>
      </c>
      <c r="C134" s="866"/>
      <c r="D134" s="866"/>
      <c r="E134" s="866"/>
      <c r="F134" s="866"/>
      <c r="G134" s="866"/>
      <c r="H134" s="866"/>
      <c r="I134" s="866"/>
      <c r="J134" s="413" t="str">
        <f>IF(基本情報入力シート!M165="","",基本情報入力シート!M165)</f>
        <v/>
      </c>
      <c r="K134" s="413" t="str">
        <f>IF(基本情報入力シート!R165="","",基本情報入力シート!R165)</f>
        <v/>
      </c>
      <c r="L134" s="413" t="str">
        <f>IF(基本情報入力シート!W165="","",基本情報入力シート!W165)</f>
        <v/>
      </c>
      <c r="M134" s="413" t="str">
        <f>IF(基本情報入力シート!X165="","",基本情報入力シート!X165)</f>
        <v/>
      </c>
      <c r="N134" s="491" t="str">
        <f>IF(基本情報入力シート!Y165="","",基本情報入力シート!Y165)</f>
        <v/>
      </c>
      <c r="O134" s="490"/>
      <c r="P134" s="432"/>
      <c r="Q134" s="38" t="str">
        <f>IFERROR(ROUNDDOWN(P134*VLOOKUP(N134,【参考】数式用!$V$2:$AA$58,MATCH(O134,【参考】数式用!$X$4:$AA$4)+2,FALSE)*0.5, 0), "")</f>
        <v/>
      </c>
      <c r="R134" s="433"/>
      <c r="S134" s="867"/>
      <c r="T134" s="867"/>
      <c r="U134" s="499"/>
      <c r="V134" s="439"/>
      <c r="W134" s="487"/>
      <c r="X134" s="414" t="str">
        <f>IFERROR(IF(V134="ー", "", ROUNDDOWN(W134*VLOOKUP(N134,【参考】数式用!$V$2:$AG$51,MATCH(V134,【参考】数式用!$AB$4:$AG$4)+6,FALSE)*0.5, 0)), "")</f>
        <v/>
      </c>
      <c r="Y134" s="440"/>
      <c r="Z134" s="487"/>
      <c r="AA134" s="501"/>
      <c r="AB134" s="481" t="e">
        <f>VLOOKUP(N134,【参考】数式用!$A$3:$N$58,14,FALSE)</f>
        <v>#N/A</v>
      </c>
      <c r="AC134" s="481" t="str">
        <f>IFERROR(VLOOKUP(N134,【参考】数式用!$A$3:$N$58,14,FALSE),"")&amp;"_4_5"</f>
        <v>_4_5</v>
      </c>
      <c r="AD134" s="481" t="str">
        <f>IFERROR(VLOOKUP(N134,【参考】数式用!$A$3:$N$58,14,FALSE),"")&amp;"_6"</f>
        <v>_6</v>
      </c>
      <c r="AE134" s="482" t="str">
        <f>IFERROR(VLOOKUP(N134,【参考】数式用!$AI$5:$AJ$51, 2, FALSE), "")</f>
        <v/>
      </c>
      <c r="AF134" s="483" t="str">
        <f t="shared" si="4"/>
        <v/>
      </c>
      <c r="AG134" s="484" t="str">
        <f t="shared" si="5"/>
        <v/>
      </c>
      <c r="AH134" s="485" t="str">
        <f>IFERROR(VLOOKUP(N134,【参考】数式用!$AM$3:$AN$56, 2, FALSE), "")</f>
        <v/>
      </c>
      <c r="AI134" s="411"/>
      <c r="AJ134" s="389"/>
      <c r="AK134" s="389"/>
      <c r="AL134" s="389"/>
      <c r="AM134" s="389"/>
      <c r="AN134" s="389"/>
      <c r="AO134" s="389"/>
      <c r="AP134" s="389"/>
      <c r="AQ134" s="389"/>
    </row>
    <row r="135" spans="1:43" s="128" customFormat="1" ht="40.15" customHeight="1">
      <c r="A135" s="488">
        <v>122</v>
      </c>
      <c r="B135" s="866" t="str">
        <f>IF(基本情報入力シート!C166="","",基本情報入力シート!C166)</f>
        <v/>
      </c>
      <c r="C135" s="866"/>
      <c r="D135" s="866"/>
      <c r="E135" s="866"/>
      <c r="F135" s="866"/>
      <c r="G135" s="866"/>
      <c r="H135" s="866"/>
      <c r="I135" s="866"/>
      <c r="J135" s="413" t="str">
        <f>IF(基本情報入力シート!M166="","",基本情報入力シート!M166)</f>
        <v/>
      </c>
      <c r="K135" s="413" t="str">
        <f>IF(基本情報入力シート!R166="","",基本情報入力シート!R166)</f>
        <v/>
      </c>
      <c r="L135" s="413" t="str">
        <f>IF(基本情報入力シート!W166="","",基本情報入力シート!W166)</f>
        <v/>
      </c>
      <c r="M135" s="413" t="str">
        <f>IF(基本情報入力シート!X166="","",基本情報入力シート!X166)</f>
        <v/>
      </c>
      <c r="N135" s="491" t="str">
        <f>IF(基本情報入力シート!Y166="","",基本情報入力シート!Y166)</f>
        <v/>
      </c>
      <c r="O135" s="490"/>
      <c r="P135" s="432"/>
      <c r="Q135" s="38" t="str">
        <f>IFERROR(ROUNDDOWN(P135*VLOOKUP(N135,【参考】数式用!$V$2:$AA$58,MATCH(O135,【参考】数式用!$X$4:$AA$4)+2,FALSE)*0.5, 0), "")</f>
        <v/>
      </c>
      <c r="R135" s="433"/>
      <c r="S135" s="867"/>
      <c r="T135" s="867"/>
      <c r="U135" s="499"/>
      <c r="V135" s="439"/>
      <c r="W135" s="487"/>
      <c r="X135" s="414" t="str">
        <f>IFERROR(IF(V135="ー", "", ROUNDDOWN(W135*VLOOKUP(N135,【参考】数式用!$V$2:$AG$51,MATCH(V135,【参考】数式用!$AB$4:$AG$4)+6,FALSE)*0.5, 0)), "")</f>
        <v/>
      </c>
      <c r="Y135" s="440"/>
      <c r="Z135" s="487"/>
      <c r="AA135" s="501"/>
      <c r="AB135" s="481" t="e">
        <f>VLOOKUP(N135,【参考】数式用!$A$3:$N$58,14,FALSE)</f>
        <v>#N/A</v>
      </c>
      <c r="AC135" s="481" t="str">
        <f>IFERROR(VLOOKUP(N135,【参考】数式用!$A$3:$N$58,14,FALSE),"")&amp;"_4_5"</f>
        <v>_4_5</v>
      </c>
      <c r="AD135" s="481" t="str">
        <f>IFERROR(VLOOKUP(N135,【参考】数式用!$A$3:$N$58,14,FALSE),"")&amp;"_6"</f>
        <v>_6</v>
      </c>
      <c r="AE135" s="482" t="str">
        <f>IFERROR(VLOOKUP(N135,【参考】数式用!$AI$5:$AJ$51, 2, FALSE), "")</f>
        <v/>
      </c>
      <c r="AF135" s="483" t="str">
        <f t="shared" si="4"/>
        <v/>
      </c>
      <c r="AG135" s="484" t="str">
        <f t="shared" si="5"/>
        <v/>
      </c>
      <c r="AH135" s="485" t="str">
        <f>IFERROR(VLOOKUP(N135,【参考】数式用!$AM$3:$AN$56, 2, FALSE), "")</f>
        <v/>
      </c>
      <c r="AI135" s="411"/>
      <c r="AJ135" s="389"/>
      <c r="AK135" s="389"/>
      <c r="AL135" s="389"/>
      <c r="AM135" s="389"/>
      <c r="AN135" s="389"/>
      <c r="AO135" s="389"/>
      <c r="AP135" s="389"/>
      <c r="AQ135" s="389"/>
    </row>
    <row r="136" spans="1:43" s="128" customFormat="1" ht="40.15" customHeight="1">
      <c r="A136" s="488">
        <v>123</v>
      </c>
      <c r="B136" s="866" t="str">
        <f>IF(基本情報入力シート!C167="","",基本情報入力シート!C167)</f>
        <v/>
      </c>
      <c r="C136" s="866"/>
      <c r="D136" s="866"/>
      <c r="E136" s="866"/>
      <c r="F136" s="866"/>
      <c r="G136" s="866"/>
      <c r="H136" s="866"/>
      <c r="I136" s="866"/>
      <c r="J136" s="413" t="str">
        <f>IF(基本情報入力シート!M167="","",基本情報入力シート!M167)</f>
        <v/>
      </c>
      <c r="K136" s="413" t="str">
        <f>IF(基本情報入力シート!R167="","",基本情報入力シート!R167)</f>
        <v/>
      </c>
      <c r="L136" s="413" t="str">
        <f>IF(基本情報入力シート!W167="","",基本情報入力シート!W167)</f>
        <v/>
      </c>
      <c r="M136" s="413" t="str">
        <f>IF(基本情報入力シート!X167="","",基本情報入力シート!X167)</f>
        <v/>
      </c>
      <c r="N136" s="491" t="str">
        <f>IF(基本情報入力シート!Y167="","",基本情報入力シート!Y167)</f>
        <v/>
      </c>
      <c r="O136" s="490"/>
      <c r="P136" s="432"/>
      <c r="Q136" s="38" t="str">
        <f>IFERROR(ROUNDDOWN(P136*VLOOKUP(N136,【参考】数式用!$V$2:$AA$58,MATCH(O136,【参考】数式用!$X$4:$AA$4)+2,FALSE)*0.5, 0), "")</f>
        <v/>
      </c>
      <c r="R136" s="433"/>
      <c r="S136" s="867"/>
      <c r="T136" s="867"/>
      <c r="U136" s="499"/>
      <c r="V136" s="439"/>
      <c r="W136" s="487"/>
      <c r="X136" s="414" t="str">
        <f>IFERROR(IF(V136="ー", "", ROUNDDOWN(W136*VLOOKUP(N136,【参考】数式用!$V$2:$AG$51,MATCH(V136,【参考】数式用!$AB$4:$AG$4)+6,FALSE)*0.5, 0)), "")</f>
        <v/>
      </c>
      <c r="Y136" s="440"/>
      <c r="Z136" s="487"/>
      <c r="AA136" s="501"/>
      <c r="AB136" s="481" t="e">
        <f>VLOOKUP(N136,【参考】数式用!$A$3:$N$58,14,FALSE)</f>
        <v>#N/A</v>
      </c>
      <c r="AC136" s="481" t="str">
        <f>IFERROR(VLOOKUP(N136,【参考】数式用!$A$3:$N$58,14,FALSE),"")&amp;"_4_5"</f>
        <v>_4_5</v>
      </c>
      <c r="AD136" s="481" t="str">
        <f>IFERROR(VLOOKUP(N136,【参考】数式用!$A$3:$N$58,14,FALSE),"")&amp;"_6"</f>
        <v>_6</v>
      </c>
      <c r="AE136" s="482" t="str">
        <f>IFERROR(VLOOKUP(N136,【参考】数式用!$AI$5:$AJ$51, 2, FALSE), "")</f>
        <v/>
      </c>
      <c r="AF136" s="483" t="str">
        <f t="shared" si="4"/>
        <v/>
      </c>
      <c r="AG136" s="484" t="str">
        <f t="shared" si="5"/>
        <v/>
      </c>
      <c r="AH136" s="485" t="str">
        <f>IFERROR(VLOOKUP(N136,【参考】数式用!$AM$3:$AN$56, 2, FALSE), "")</f>
        <v/>
      </c>
      <c r="AI136" s="411"/>
      <c r="AJ136" s="389"/>
      <c r="AK136" s="389"/>
      <c r="AL136" s="389"/>
      <c r="AM136" s="389"/>
      <c r="AN136" s="389"/>
      <c r="AO136" s="389"/>
      <c r="AP136" s="389"/>
      <c r="AQ136" s="389"/>
    </row>
    <row r="137" spans="1:43" s="128" customFormat="1" ht="40.15" customHeight="1">
      <c r="A137" s="488">
        <v>124</v>
      </c>
      <c r="B137" s="866" t="str">
        <f>IF(基本情報入力シート!C168="","",基本情報入力シート!C168)</f>
        <v/>
      </c>
      <c r="C137" s="866"/>
      <c r="D137" s="866"/>
      <c r="E137" s="866"/>
      <c r="F137" s="866"/>
      <c r="G137" s="866"/>
      <c r="H137" s="866"/>
      <c r="I137" s="866"/>
      <c r="J137" s="413" t="str">
        <f>IF(基本情報入力シート!M168="","",基本情報入力シート!M168)</f>
        <v/>
      </c>
      <c r="K137" s="413" t="str">
        <f>IF(基本情報入力シート!R168="","",基本情報入力シート!R168)</f>
        <v/>
      </c>
      <c r="L137" s="413" t="str">
        <f>IF(基本情報入力シート!W168="","",基本情報入力シート!W168)</f>
        <v/>
      </c>
      <c r="M137" s="413" t="str">
        <f>IF(基本情報入力シート!X168="","",基本情報入力シート!X168)</f>
        <v/>
      </c>
      <c r="N137" s="491" t="str">
        <f>IF(基本情報入力シート!Y168="","",基本情報入力シート!Y168)</f>
        <v/>
      </c>
      <c r="O137" s="490"/>
      <c r="P137" s="432"/>
      <c r="Q137" s="38" t="str">
        <f>IFERROR(ROUNDDOWN(P137*VLOOKUP(N137,【参考】数式用!$V$2:$AA$58,MATCH(O137,【参考】数式用!$X$4:$AA$4)+2,FALSE)*0.5, 0), "")</f>
        <v/>
      </c>
      <c r="R137" s="433"/>
      <c r="S137" s="867"/>
      <c r="T137" s="867"/>
      <c r="U137" s="499"/>
      <c r="V137" s="439"/>
      <c r="W137" s="487"/>
      <c r="X137" s="414" t="str">
        <f>IFERROR(IF(V137="ー", "", ROUNDDOWN(W137*VLOOKUP(N137,【参考】数式用!$V$2:$AG$51,MATCH(V137,【参考】数式用!$AB$4:$AG$4)+6,FALSE)*0.5, 0)), "")</f>
        <v/>
      </c>
      <c r="Y137" s="440"/>
      <c r="Z137" s="487"/>
      <c r="AA137" s="501"/>
      <c r="AB137" s="481" t="e">
        <f>VLOOKUP(N137,【参考】数式用!$A$3:$N$58,14,FALSE)</f>
        <v>#N/A</v>
      </c>
      <c r="AC137" s="481" t="str">
        <f>IFERROR(VLOOKUP(N137,【参考】数式用!$A$3:$N$58,14,FALSE),"")&amp;"_4_5"</f>
        <v>_4_5</v>
      </c>
      <c r="AD137" s="481" t="str">
        <f>IFERROR(VLOOKUP(N137,【参考】数式用!$A$3:$N$58,14,FALSE),"")&amp;"_6"</f>
        <v>_6</v>
      </c>
      <c r="AE137" s="482" t="str">
        <f>IFERROR(VLOOKUP(N137,【参考】数式用!$AI$5:$AJ$51, 2, FALSE), "")</f>
        <v/>
      </c>
      <c r="AF137" s="483" t="str">
        <f t="shared" si="4"/>
        <v/>
      </c>
      <c r="AG137" s="484" t="str">
        <f t="shared" si="5"/>
        <v/>
      </c>
      <c r="AH137" s="485" t="str">
        <f>IFERROR(VLOOKUP(N137,【参考】数式用!$AM$3:$AN$56, 2, FALSE), "")</f>
        <v/>
      </c>
      <c r="AI137" s="411"/>
      <c r="AJ137" s="389"/>
      <c r="AK137" s="389"/>
      <c r="AL137" s="389"/>
      <c r="AM137" s="389"/>
      <c r="AN137" s="389"/>
      <c r="AO137" s="389"/>
      <c r="AP137" s="389"/>
      <c r="AQ137" s="389"/>
    </row>
    <row r="138" spans="1:43" s="128" customFormat="1" ht="40.15" customHeight="1">
      <c r="A138" s="488">
        <v>125</v>
      </c>
      <c r="B138" s="866" t="str">
        <f>IF(基本情報入力シート!C169="","",基本情報入力シート!C169)</f>
        <v/>
      </c>
      <c r="C138" s="866"/>
      <c r="D138" s="866"/>
      <c r="E138" s="866"/>
      <c r="F138" s="866"/>
      <c r="G138" s="866"/>
      <c r="H138" s="866"/>
      <c r="I138" s="866"/>
      <c r="J138" s="413" t="str">
        <f>IF(基本情報入力シート!M169="","",基本情報入力シート!M169)</f>
        <v/>
      </c>
      <c r="K138" s="413" t="str">
        <f>IF(基本情報入力シート!R169="","",基本情報入力シート!R169)</f>
        <v/>
      </c>
      <c r="L138" s="413" t="str">
        <f>IF(基本情報入力シート!W169="","",基本情報入力シート!W169)</f>
        <v/>
      </c>
      <c r="M138" s="413" t="str">
        <f>IF(基本情報入力シート!X169="","",基本情報入力シート!X169)</f>
        <v/>
      </c>
      <c r="N138" s="491" t="str">
        <f>IF(基本情報入力シート!Y169="","",基本情報入力シート!Y169)</f>
        <v/>
      </c>
      <c r="O138" s="490"/>
      <c r="P138" s="432"/>
      <c r="Q138" s="38" t="str">
        <f>IFERROR(ROUNDDOWN(P138*VLOOKUP(N138,【参考】数式用!$V$2:$AA$58,MATCH(O138,【参考】数式用!$X$4:$AA$4)+2,FALSE)*0.5, 0), "")</f>
        <v/>
      </c>
      <c r="R138" s="433"/>
      <c r="S138" s="867"/>
      <c r="T138" s="867"/>
      <c r="U138" s="499"/>
      <c r="V138" s="439"/>
      <c r="W138" s="487"/>
      <c r="X138" s="414" t="str">
        <f>IFERROR(IF(V138="ー", "", ROUNDDOWN(W138*VLOOKUP(N138,【参考】数式用!$V$2:$AG$51,MATCH(V138,【参考】数式用!$AB$4:$AG$4)+6,FALSE)*0.5, 0)), "")</f>
        <v/>
      </c>
      <c r="Y138" s="440"/>
      <c r="Z138" s="487"/>
      <c r="AA138" s="501"/>
      <c r="AB138" s="481" t="e">
        <f>VLOOKUP(N138,【参考】数式用!$A$3:$N$58,14,FALSE)</f>
        <v>#N/A</v>
      </c>
      <c r="AC138" s="481" t="str">
        <f>IFERROR(VLOOKUP(N138,【参考】数式用!$A$3:$N$58,14,FALSE),"")&amp;"_4_5"</f>
        <v>_4_5</v>
      </c>
      <c r="AD138" s="481" t="str">
        <f>IFERROR(VLOOKUP(N138,【参考】数式用!$A$3:$N$58,14,FALSE),"")&amp;"_6"</f>
        <v>_6</v>
      </c>
      <c r="AE138" s="482" t="str">
        <f>IFERROR(VLOOKUP(N138,【参考】数式用!$AI$5:$AJ$51, 2, FALSE), "")</f>
        <v/>
      </c>
      <c r="AF138" s="483" t="str">
        <f t="shared" si="4"/>
        <v/>
      </c>
      <c r="AG138" s="484" t="str">
        <f t="shared" si="5"/>
        <v/>
      </c>
      <c r="AH138" s="485" t="str">
        <f>IFERROR(VLOOKUP(N138,【参考】数式用!$AM$3:$AN$56, 2, FALSE), "")</f>
        <v/>
      </c>
      <c r="AI138" s="411"/>
      <c r="AJ138" s="389"/>
      <c r="AK138" s="389"/>
      <c r="AL138" s="389"/>
      <c r="AM138" s="389"/>
      <c r="AN138" s="389"/>
      <c r="AO138" s="389"/>
      <c r="AP138" s="389"/>
      <c r="AQ138" s="389"/>
    </row>
    <row r="139" spans="1:43" s="128" customFormat="1" ht="40.15" customHeight="1">
      <c r="A139" s="488">
        <v>126</v>
      </c>
      <c r="B139" s="866" t="str">
        <f>IF(基本情報入力シート!C170="","",基本情報入力シート!C170)</f>
        <v/>
      </c>
      <c r="C139" s="866"/>
      <c r="D139" s="866"/>
      <c r="E139" s="866"/>
      <c r="F139" s="866"/>
      <c r="G139" s="866"/>
      <c r="H139" s="866"/>
      <c r="I139" s="866"/>
      <c r="J139" s="413" t="str">
        <f>IF(基本情報入力シート!M170="","",基本情報入力シート!M170)</f>
        <v/>
      </c>
      <c r="K139" s="413" t="str">
        <f>IF(基本情報入力シート!R170="","",基本情報入力シート!R170)</f>
        <v/>
      </c>
      <c r="L139" s="413" t="str">
        <f>IF(基本情報入力シート!W170="","",基本情報入力シート!W170)</f>
        <v/>
      </c>
      <c r="M139" s="413" t="str">
        <f>IF(基本情報入力シート!X170="","",基本情報入力シート!X170)</f>
        <v/>
      </c>
      <c r="N139" s="491" t="str">
        <f>IF(基本情報入力シート!Y170="","",基本情報入力シート!Y170)</f>
        <v/>
      </c>
      <c r="O139" s="490"/>
      <c r="P139" s="432"/>
      <c r="Q139" s="38" t="str">
        <f>IFERROR(ROUNDDOWN(P139*VLOOKUP(N139,【参考】数式用!$V$2:$AA$58,MATCH(O139,【参考】数式用!$X$4:$AA$4)+2,FALSE)*0.5, 0), "")</f>
        <v/>
      </c>
      <c r="R139" s="433"/>
      <c r="S139" s="867"/>
      <c r="T139" s="867"/>
      <c r="U139" s="499"/>
      <c r="V139" s="439"/>
      <c r="W139" s="487"/>
      <c r="X139" s="414" t="str">
        <f>IFERROR(IF(V139="ー", "", ROUNDDOWN(W139*VLOOKUP(N139,【参考】数式用!$V$2:$AG$51,MATCH(V139,【参考】数式用!$AB$4:$AG$4)+6,FALSE)*0.5, 0)), "")</f>
        <v/>
      </c>
      <c r="Y139" s="440"/>
      <c r="Z139" s="487"/>
      <c r="AA139" s="501"/>
      <c r="AB139" s="481" t="e">
        <f>VLOOKUP(N139,【参考】数式用!$A$3:$N$58,14,FALSE)</f>
        <v>#N/A</v>
      </c>
      <c r="AC139" s="481" t="str">
        <f>IFERROR(VLOOKUP(N139,【参考】数式用!$A$3:$N$58,14,FALSE),"")&amp;"_4_5"</f>
        <v>_4_5</v>
      </c>
      <c r="AD139" s="481" t="str">
        <f>IFERROR(VLOOKUP(N139,【参考】数式用!$A$3:$N$58,14,FALSE),"")&amp;"_6"</f>
        <v>_6</v>
      </c>
      <c r="AE139" s="482" t="str">
        <f>IFERROR(VLOOKUP(N139,【参考】数式用!$AI$5:$AJ$51, 2, FALSE), "")</f>
        <v/>
      </c>
      <c r="AF139" s="483" t="str">
        <f t="shared" si="4"/>
        <v/>
      </c>
      <c r="AG139" s="484" t="str">
        <f t="shared" si="5"/>
        <v/>
      </c>
      <c r="AH139" s="485" t="str">
        <f>IFERROR(VLOOKUP(N139,【参考】数式用!$AM$3:$AN$56, 2, FALSE), "")</f>
        <v/>
      </c>
      <c r="AI139" s="411"/>
      <c r="AJ139" s="389"/>
      <c r="AK139" s="389"/>
      <c r="AL139" s="389"/>
      <c r="AM139" s="389"/>
      <c r="AN139" s="389"/>
      <c r="AO139" s="389"/>
      <c r="AP139" s="389"/>
      <c r="AQ139" s="389"/>
    </row>
    <row r="140" spans="1:43" s="128" customFormat="1" ht="40.15" customHeight="1">
      <c r="A140" s="488">
        <v>127</v>
      </c>
      <c r="B140" s="866" t="str">
        <f>IF(基本情報入力シート!C171="","",基本情報入力シート!C171)</f>
        <v/>
      </c>
      <c r="C140" s="866"/>
      <c r="D140" s="866"/>
      <c r="E140" s="866"/>
      <c r="F140" s="866"/>
      <c r="G140" s="866"/>
      <c r="H140" s="866"/>
      <c r="I140" s="866"/>
      <c r="J140" s="413" t="str">
        <f>IF(基本情報入力シート!M171="","",基本情報入力シート!M171)</f>
        <v/>
      </c>
      <c r="K140" s="413" t="str">
        <f>IF(基本情報入力シート!R171="","",基本情報入力シート!R171)</f>
        <v/>
      </c>
      <c r="L140" s="413" t="str">
        <f>IF(基本情報入力シート!W171="","",基本情報入力シート!W171)</f>
        <v/>
      </c>
      <c r="M140" s="413" t="str">
        <f>IF(基本情報入力シート!X171="","",基本情報入力シート!X171)</f>
        <v/>
      </c>
      <c r="N140" s="491" t="str">
        <f>IF(基本情報入力シート!Y171="","",基本情報入力シート!Y171)</f>
        <v/>
      </c>
      <c r="O140" s="490"/>
      <c r="P140" s="432"/>
      <c r="Q140" s="38" t="str">
        <f>IFERROR(ROUNDDOWN(P140*VLOOKUP(N140,【参考】数式用!$V$2:$AA$58,MATCH(O140,【参考】数式用!$X$4:$AA$4)+2,FALSE)*0.5, 0), "")</f>
        <v/>
      </c>
      <c r="R140" s="433"/>
      <c r="S140" s="867"/>
      <c r="T140" s="867"/>
      <c r="U140" s="499"/>
      <c r="V140" s="439"/>
      <c r="W140" s="487"/>
      <c r="X140" s="414" t="str">
        <f>IFERROR(IF(V140="ー", "", ROUNDDOWN(W140*VLOOKUP(N140,【参考】数式用!$V$2:$AG$51,MATCH(V140,【参考】数式用!$AB$4:$AG$4)+6,FALSE)*0.5, 0)), "")</f>
        <v/>
      </c>
      <c r="Y140" s="440"/>
      <c r="Z140" s="487"/>
      <c r="AA140" s="501"/>
      <c r="AB140" s="481" t="e">
        <f>VLOOKUP(N140,【参考】数式用!$A$3:$N$58,14,FALSE)</f>
        <v>#N/A</v>
      </c>
      <c r="AC140" s="481" t="str">
        <f>IFERROR(VLOOKUP(N140,【参考】数式用!$A$3:$N$58,14,FALSE),"")&amp;"_4_5"</f>
        <v>_4_5</v>
      </c>
      <c r="AD140" s="481" t="str">
        <f>IFERROR(VLOOKUP(N140,【参考】数式用!$A$3:$N$58,14,FALSE),"")&amp;"_6"</f>
        <v>_6</v>
      </c>
      <c r="AE140" s="482" t="str">
        <f>IFERROR(VLOOKUP(N140,【参考】数式用!$AI$5:$AJ$51, 2, FALSE), "")</f>
        <v/>
      </c>
      <c r="AF140" s="483" t="str">
        <f t="shared" si="4"/>
        <v/>
      </c>
      <c r="AG140" s="484" t="str">
        <f t="shared" si="5"/>
        <v/>
      </c>
      <c r="AH140" s="485" t="str">
        <f>IFERROR(VLOOKUP(N140,【参考】数式用!$AM$3:$AN$56, 2, FALSE), "")</f>
        <v/>
      </c>
      <c r="AI140" s="411"/>
      <c r="AJ140" s="389"/>
      <c r="AK140" s="389"/>
      <c r="AL140" s="389"/>
      <c r="AM140" s="389"/>
      <c r="AN140" s="389"/>
      <c r="AO140" s="389"/>
      <c r="AP140" s="389"/>
      <c r="AQ140" s="389"/>
    </row>
    <row r="141" spans="1:43" s="128" customFormat="1" ht="40.15" customHeight="1">
      <c r="A141" s="488">
        <v>128</v>
      </c>
      <c r="B141" s="866" t="str">
        <f>IF(基本情報入力シート!C172="","",基本情報入力シート!C172)</f>
        <v/>
      </c>
      <c r="C141" s="866"/>
      <c r="D141" s="866"/>
      <c r="E141" s="866"/>
      <c r="F141" s="866"/>
      <c r="G141" s="866"/>
      <c r="H141" s="866"/>
      <c r="I141" s="866"/>
      <c r="J141" s="413" t="str">
        <f>IF(基本情報入力シート!M172="","",基本情報入力シート!M172)</f>
        <v/>
      </c>
      <c r="K141" s="413" t="str">
        <f>IF(基本情報入力シート!R172="","",基本情報入力シート!R172)</f>
        <v/>
      </c>
      <c r="L141" s="413" t="str">
        <f>IF(基本情報入力シート!W172="","",基本情報入力シート!W172)</f>
        <v/>
      </c>
      <c r="M141" s="413" t="str">
        <f>IF(基本情報入力シート!X172="","",基本情報入力シート!X172)</f>
        <v/>
      </c>
      <c r="N141" s="491" t="str">
        <f>IF(基本情報入力シート!Y172="","",基本情報入力シート!Y172)</f>
        <v/>
      </c>
      <c r="O141" s="490"/>
      <c r="P141" s="432"/>
      <c r="Q141" s="38" t="str">
        <f>IFERROR(ROUNDDOWN(P141*VLOOKUP(N141,【参考】数式用!$V$2:$AA$58,MATCH(O141,【参考】数式用!$X$4:$AA$4)+2,FALSE)*0.5, 0), "")</f>
        <v/>
      </c>
      <c r="R141" s="433"/>
      <c r="S141" s="867"/>
      <c r="T141" s="867"/>
      <c r="U141" s="499"/>
      <c r="V141" s="439"/>
      <c r="W141" s="487"/>
      <c r="X141" s="414" t="str">
        <f>IFERROR(IF(V141="ー", "", ROUNDDOWN(W141*VLOOKUP(N141,【参考】数式用!$V$2:$AG$51,MATCH(V141,【参考】数式用!$AB$4:$AG$4)+6,FALSE)*0.5, 0)), "")</f>
        <v/>
      </c>
      <c r="Y141" s="440"/>
      <c r="Z141" s="487"/>
      <c r="AA141" s="501"/>
      <c r="AB141" s="481" t="e">
        <f>VLOOKUP(N141,【参考】数式用!$A$3:$N$58,14,FALSE)</f>
        <v>#N/A</v>
      </c>
      <c r="AC141" s="481" t="str">
        <f>IFERROR(VLOOKUP(N141,【参考】数式用!$A$3:$N$58,14,FALSE),"")&amp;"_4_5"</f>
        <v>_4_5</v>
      </c>
      <c r="AD141" s="481" t="str">
        <f>IFERROR(VLOOKUP(N141,【参考】数式用!$A$3:$N$58,14,FALSE),"")&amp;"_6"</f>
        <v>_6</v>
      </c>
      <c r="AE141" s="482" t="str">
        <f>IFERROR(VLOOKUP(N141,【参考】数式用!$AI$5:$AJ$51, 2, FALSE), "")</f>
        <v/>
      </c>
      <c r="AF141" s="483" t="str">
        <f t="shared" si="4"/>
        <v/>
      </c>
      <c r="AG141" s="484" t="str">
        <f t="shared" si="5"/>
        <v/>
      </c>
      <c r="AH141" s="485" t="str">
        <f>IFERROR(VLOOKUP(N141,【参考】数式用!$AM$3:$AN$56, 2, FALSE), "")</f>
        <v/>
      </c>
      <c r="AI141" s="411"/>
      <c r="AJ141" s="389"/>
      <c r="AK141" s="389"/>
      <c r="AL141" s="389"/>
      <c r="AM141" s="389"/>
      <c r="AN141" s="389"/>
      <c r="AO141" s="389"/>
      <c r="AP141" s="389"/>
      <c r="AQ141" s="389"/>
    </row>
    <row r="142" spans="1:43" s="128" customFormat="1" ht="40.15" customHeight="1">
      <c r="A142" s="488">
        <v>129</v>
      </c>
      <c r="B142" s="866" t="str">
        <f>IF(基本情報入力シート!C173="","",基本情報入力シート!C173)</f>
        <v/>
      </c>
      <c r="C142" s="866"/>
      <c r="D142" s="866"/>
      <c r="E142" s="866"/>
      <c r="F142" s="866"/>
      <c r="G142" s="866"/>
      <c r="H142" s="866"/>
      <c r="I142" s="866"/>
      <c r="J142" s="413" t="str">
        <f>IF(基本情報入力シート!M173="","",基本情報入力シート!M173)</f>
        <v/>
      </c>
      <c r="K142" s="413" t="str">
        <f>IF(基本情報入力シート!R173="","",基本情報入力シート!R173)</f>
        <v/>
      </c>
      <c r="L142" s="413" t="str">
        <f>IF(基本情報入力シート!W173="","",基本情報入力シート!W173)</f>
        <v/>
      </c>
      <c r="M142" s="413" t="str">
        <f>IF(基本情報入力シート!X173="","",基本情報入力シート!X173)</f>
        <v/>
      </c>
      <c r="N142" s="491" t="str">
        <f>IF(基本情報入力シート!Y173="","",基本情報入力シート!Y173)</f>
        <v/>
      </c>
      <c r="O142" s="490"/>
      <c r="P142" s="432"/>
      <c r="Q142" s="38" t="str">
        <f>IFERROR(ROUNDDOWN(P142*VLOOKUP(N142,【参考】数式用!$V$2:$AA$58,MATCH(O142,【参考】数式用!$X$4:$AA$4)+2,FALSE)*0.5, 0), "")</f>
        <v/>
      </c>
      <c r="R142" s="433"/>
      <c r="S142" s="867"/>
      <c r="T142" s="867"/>
      <c r="U142" s="499"/>
      <c r="V142" s="439"/>
      <c r="W142" s="487"/>
      <c r="X142" s="414" t="str">
        <f>IFERROR(IF(V142="ー", "", ROUNDDOWN(W142*VLOOKUP(N142,【参考】数式用!$V$2:$AG$51,MATCH(V142,【参考】数式用!$AB$4:$AG$4)+6,FALSE)*0.5, 0)), "")</f>
        <v/>
      </c>
      <c r="Y142" s="440"/>
      <c r="Z142" s="487"/>
      <c r="AA142" s="501"/>
      <c r="AB142" s="481" t="e">
        <f>VLOOKUP(N142,【参考】数式用!$A$3:$N$58,14,FALSE)</f>
        <v>#N/A</v>
      </c>
      <c r="AC142" s="481" t="str">
        <f>IFERROR(VLOOKUP(N142,【参考】数式用!$A$3:$N$58,14,FALSE),"")&amp;"_4_5"</f>
        <v>_4_5</v>
      </c>
      <c r="AD142" s="481" t="str">
        <f>IFERROR(VLOOKUP(N142,【参考】数式用!$A$3:$N$58,14,FALSE),"")&amp;"_6"</f>
        <v>_6</v>
      </c>
      <c r="AE142" s="482" t="str">
        <f>IFERROR(VLOOKUP(N142,【参考】数式用!$AI$5:$AJ$51, 2, FALSE), "")</f>
        <v/>
      </c>
      <c r="AF142" s="483" t="str">
        <f t="shared" si="4"/>
        <v/>
      </c>
      <c r="AG142" s="484" t="str">
        <f t="shared" si="5"/>
        <v/>
      </c>
      <c r="AH142" s="485" t="str">
        <f>IFERROR(VLOOKUP(N142,【参考】数式用!$AM$3:$AN$56, 2, FALSE), "")</f>
        <v/>
      </c>
      <c r="AI142" s="411"/>
      <c r="AJ142" s="389"/>
      <c r="AK142" s="389"/>
      <c r="AL142" s="389"/>
      <c r="AM142" s="389"/>
      <c r="AN142" s="389"/>
      <c r="AO142" s="389"/>
      <c r="AP142" s="389"/>
      <c r="AQ142" s="389"/>
    </row>
    <row r="143" spans="1:43" s="128" customFormat="1" ht="40.15" customHeight="1">
      <c r="A143" s="488">
        <v>130</v>
      </c>
      <c r="B143" s="866" t="str">
        <f>IF(基本情報入力シート!C174="","",基本情報入力シート!C174)</f>
        <v/>
      </c>
      <c r="C143" s="866"/>
      <c r="D143" s="866"/>
      <c r="E143" s="866"/>
      <c r="F143" s="866"/>
      <c r="G143" s="866"/>
      <c r="H143" s="866"/>
      <c r="I143" s="866"/>
      <c r="J143" s="413" t="str">
        <f>IF(基本情報入力シート!M174="","",基本情報入力シート!M174)</f>
        <v/>
      </c>
      <c r="K143" s="413" t="str">
        <f>IF(基本情報入力シート!R174="","",基本情報入力シート!R174)</f>
        <v/>
      </c>
      <c r="L143" s="413" t="str">
        <f>IF(基本情報入力シート!W174="","",基本情報入力シート!W174)</f>
        <v/>
      </c>
      <c r="M143" s="413" t="str">
        <f>IF(基本情報入力シート!X174="","",基本情報入力シート!X174)</f>
        <v/>
      </c>
      <c r="N143" s="491" t="str">
        <f>IF(基本情報入力シート!Y174="","",基本情報入力シート!Y174)</f>
        <v/>
      </c>
      <c r="O143" s="490"/>
      <c r="P143" s="432"/>
      <c r="Q143" s="38" t="str">
        <f>IFERROR(ROUNDDOWN(P143*VLOOKUP(N143,【参考】数式用!$V$2:$AA$58,MATCH(O143,【参考】数式用!$X$4:$AA$4)+2,FALSE)*0.5, 0), "")</f>
        <v/>
      </c>
      <c r="R143" s="433"/>
      <c r="S143" s="867"/>
      <c r="T143" s="867"/>
      <c r="U143" s="499"/>
      <c r="V143" s="439"/>
      <c r="W143" s="487"/>
      <c r="X143" s="414" t="str">
        <f>IFERROR(IF(V143="ー", "", ROUNDDOWN(W143*VLOOKUP(N143,【参考】数式用!$V$2:$AG$51,MATCH(V143,【参考】数式用!$AB$4:$AG$4)+6,FALSE)*0.5, 0)), "")</f>
        <v/>
      </c>
      <c r="Y143" s="440"/>
      <c r="Z143" s="487"/>
      <c r="AA143" s="501"/>
      <c r="AB143" s="481" t="e">
        <f>VLOOKUP(N143,【参考】数式用!$A$3:$N$58,14,FALSE)</f>
        <v>#N/A</v>
      </c>
      <c r="AC143" s="481" t="str">
        <f>IFERROR(VLOOKUP(N143,【参考】数式用!$A$3:$N$58,14,FALSE),"")&amp;"_4_5"</f>
        <v>_4_5</v>
      </c>
      <c r="AD143" s="481" t="str">
        <f>IFERROR(VLOOKUP(N143,【参考】数式用!$A$3:$N$58,14,FALSE),"")&amp;"_6"</f>
        <v>_6</v>
      </c>
      <c r="AE143" s="482" t="str">
        <f>IFERROR(VLOOKUP(N143,【参考】数式用!$AI$5:$AJ$51, 2, FALSE), "")</f>
        <v/>
      </c>
      <c r="AF143" s="483" t="str">
        <f t="shared" si="4"/>
        <v/>
      </c>
      <c r="AG143" s="484" t="str">
        <f t="shared" si="5"/>
        <v/>
      </c>
      <c r="AH143" s="485" t="str">
        <f>IFERROR(VLOOKUP(N143,【参考】数式用!$AM$3:$AN$56, 2, FALSE), "")</f>
        <v/>
      </c>
      <c r="AI143" s="411"/>
      <c r="AJ143" s="389"/>
      <c r="AK143" s="389"/>
      <c r="AL143" s="389"/>
      <c r="AM143" s="389"/>
      <c r="AN143" s="389"/>
      <c r="AO143" s="389"/>
      <c r="AP143" s="389"/>
      <c r="AQ143" s="389"/>
    </row>
    <row r="144" spans="1:43" s="128" customFormat="1" ht="40.15" customHeight="1">
      <c r="A144" s="488">
        <v>131</v>
      </c>
      <c r="B144" s="866" t="str">
        <f>IF(基本情報入力シート!C175="","",基本情報入力シート!C175)</f>
        <v/>
      </c>
      <c r="C144" s="866"/>
      <c r="D144" s="866"/>
      <c r="E144" s="866"/>
      <c r="F144" s="866"/>
      <c r="G144" s="866"/>
      <c r="H144" s="866"/>
      <c r="I144" s="866"/>
      <c r="J144" s="413" t="str">
        <f>IF(基本情報入力シート!M175="","",基本情報入力シート!M175)</f>
        <v/>
      </c>
      <c r="K144" s="413" t="str">
        <f>IF(基本情報入力シート!R175="","",基本情報入力シート!R175)</f>
        <v/>
      </c>
      <c r="L144" s="413" t="str">
        <f>IF(基本情報入力シート!W175="","",基本情報入力シート!W175)</f>
        <v/>
      </c>
      <c r="M144" s="413" t="str">
        <f>IF(基本情報入力シート!X175="","",基本情報入力シート!X175)</f>
        <v/>
      </c>
      <c r="N144" s="491" t="str">
        <f>IF(基本情報入力シート!Y175="","",基本情報入力シート!Y175)</f>
        <v/>
      </c>
      <c r="O144" s="490"/>
      <c r="P144" s="432"/>
      <c r="Q144" s="38" t="str">
        <f>IFERROR(ROUNDDOWN(P144*VLOOKUP(N144,【参考】数式用!$V$2:$AA$58,MATCH(O144,【参考】数式用!$X$4:$AA$4)+2,FALSE)*0.5, 0), "")</f>
        <v/>
      </c>
      <c r="R144" s="433"/>
      <c r="S144" s="867"/>
      <c r="T144" s="867"/>
      <c r="U144" s="499"/>
      <c r="V144" s="439"/>
      <c r="W144" s="487"/>
      <c r="X144" s="414" t="str">
        <f>IFERROR(IF(V144="ー", "", ROUNDDOWN(W144*VLOOKUP(N144,【参考】数式用!$V$2:$AG$51,MATCH(V144,【参考】数式用!$AB$4:$AG$4)+6,FALSE)*0.5, 0)), "")</f>
        <v/>
      </c>
      <c r="Y144" s="440"/>
      <c r="Z144" s="487"/>
      <c r="AA144" s="501"/>
      <c r="AB144" s="481" t="e">
        <f>VLOOKUP(N144,【参考】数式用!$A$3:$N$58,14,FALSE)</f>
        <v>#N/A</v>
      </c>
      <c r="AC144" s="481" t="str">
        <f>IFERROR(VLOOKUP(N144,【参考】数式用!$A$3:$N$58,14,FALSE),"")&amp;"_4_5"</f>
        <v>_4_5</v>
      </c>
      <c r="AD144" s="481" t="str">
        <f>IFERROR(VLOOKUP(N144,【参考】数式用!$A$3:$N$58,14,FALSE),"")&amp;"_6"</f>
        <v>_6</v>
      </c>
      <c r="AE144" s="482" t="str">
        <f>IFERROR(VLOOKUP(N144,【参考】数式用!$AI$5:$AJ$51, 2, FALSE), "")</f>
        <v/>
      </c>
      <c r="AF144" s="483" t="str">
        <f t="shared" si="4"/>
        <v/>
      </c>
      <c r="AG144" s="484" t="str">
        <f t="shared" si="5"/>
        <v/>
      </c>
      <c r="AH144" s="485" t="str">
        <f>IFERROR(VLOOKUP(N144,【参考】数式用!$AM$3:$AN$56, 2, FALSE), "")</f>
        <v/>
      </c>
      <c r="AI144" s="411"/>
      <c r="AJ144" s="389"/>
      <c r="AK144" s="389"/>
      <c r="AL144" s="389"/>
      <c r="AM144" s="389"/>
      <c r="AN144" s="389"/>
      <c r="AO144" s="389"/>
      <c r="AP144" s="389"/>
      <c r="AQ144" s="389"/>
    </row>
    <row r="145" spans="1:43" s="128" customFormat="1" ht="40.15" customHeight="1">
      <c r="A145" s="488">
        <v>132</v>
      </c>
      <c r="B145" s="866" t="str">
        <f>IF(基本情報入力シート!C176="","",基本情報入力シート!C176)</f>
        <v/>
      </c>
      <c r="C145" s="866"/>
      <c r="D145" s="866"/>
      <c r="E145" s="866"/>
      <c r="F145" s="866"/>
      <c r="G145" s="866"/>
      <c r="H145" s="866"/>
      <c r="I145" s="866"/>
      <c r="J145" s="413" t="str">
        <f>IF(基本情報入力シート!M176="","",基本情報入力シート!M176)</f>
        <v/>
      </c>
      <c r="K145" s="413" t="str">
        <f>IF(基本情報入力シート!R176="","",基本情報入力シート!R176)</f>
        <v/>
      </c>
      <c r="L145" s="413" t="str">
        <f>IF(基本情報入力シート!W176="","",基本情報入力シート!W176)</f>
        <v/>
      </c>
      <c r="M145" s="413" t="str">
        <f>IF(基本情報入力シート!X176="","",基本情報入力シート!X176)</f>
        <v/>
      </c>
      <c r="N145" s="491" t="str">
        <f>IF(基本情報入力シート!Y176="","",基本情報入力シート!Y176)</f>
        <v/>
      </c>
      <c r="O145" s="490"/>
      <c r="P145" s="432"/>
      <c r="Q145" s="38" t="str">
        <f>IFERROR(ROUNDDOWN(P145*VLOOKUP(N145,【参考】数式用!$V$2:$AA$58,MATCH(O145,【参考】数式用!$X$4:$AA$4)+2,FALSE)*0.5, 0), "")</f>
        <v/>
      </c>
      <c r="R145" s="433"/>
      <c r="S145" s="867"/>
      <c r="T145" s="867"/>
      <c r="U145" s="499"/>
      <c r="V145" s="439"/>
      <c r="W145" s="487"/>
      <c r="X145" s="414" t="str">
        <f>IFERROR(IF(V145="ー", "", ROUNDDOWN(W145*VLOOKUP(N145,【参考】数式用!$V$2:$AG$51,MATCH(V145,【参考】数式用!$AB$4:$AG$4)+6,FALSE)*0.5, 0)), "")</f>
        <v/>
      </c>
      <c r="Y145" s="440"/>
      <c r="Z145" s="487"/>
      <c r="AA145" s="501"/>
      <c r="AB145" s="481" t="e">
        <f>VLOOKUP(N145,【参考】数式用!$A$3:$N$58,14,FALSE)</f>
        <v>#N/A</v>
      </c>
      <c r="AC145" s="481" t="str">
        <f>IFERROR(VLOOKUP(N145,【参考】数式用!$A$3:$N$58,14,FALSE),"")&amp;"_4_5"</f>
        <v>_4_5</v>
      </c>
      <c r="AD145" s="481" t="str">
        <f>IFERROR(VLOOKUP(N145,【参考】数式用!$A$3:$N$58,14,FALSE),"")&amp;"_6"</f>
        <v>_6</v>
      </c>
      <c r="AE145" s="482" t="str">
        <f>IFERROR(VLOOKUP(N145,【参考】数式用!$AI$5:$AJ$51, 2, FALSE), "")</f>
        <v/>
      </c>
      <c r="AF145" s="483" t="str">
        <f t="shared" si="4"/>
        <v/>
      </c>
      <c r="AG145" s="484" t="str">
        <f t="shared" si="5"/>
        <v/>
      </c>
      <c r="AH145" s="485" t="str">
        <f>IFERROR(VLOOKUP(N145,【参考】数式用!$AM$3:$AN$56, 2, FALSE), "")</f>
        <v/>
      </c>
      <c r="AI145" s="411"/>
      <c r="AJ145" s="389"/>
      <c r="AK145" s="389"/>
      <c r="AL145" s="389"/>
      <c r="AM145" s="389"/>
      <c r="AN145" s="389"/>
      <c r="AO145" s="389"/>
      <c r="AP145" s="389"/>
      <c r="AQ145" s="389"/>
    </row>
    <row r="146" spans="1:43" s="128" customFormat="1" ht="40.15" customHeight="1">
      <c r="A146" s="488">
        <v>133</v>
      </c>
      <c r="B146" s="866" t="str">
        <f>IF(基本情報入力シート!C177="","",基本情報入力シート!C177)</f>
        <v/>
      </c>
      <c r="C146" s="866"/>
      <c r="D146" s="866"/>
      <c r="E146" s="866"/>
      <c r="F146" s="866"/>
      <c r="G146" s="866"/>
      <c r="H146" s="866"/>
      <c r="I146" s="866"/>
      <c r="J146" s="413" t="str">
        <f>IF(基本情報入力シート!M177="","",基本情報入力シート!M177)</f>
        <v/>
      </c>
      <c r="K146" s="413" t="str">
        <f>IF(基本情報入力シート!R177="","",基本情報入力シート!R177)</f>
        <v/>
      </c>
      <c r="L146" s="413" t="str">
        <f>IF(基本情報入力シート!W177="","",基本情報入力シート!W177)</f>
        <v/>
      </c>
      <c r="M146" s="413" t="str">
        <f>IF(基本情報入力シート!X177="","",基本情報入力シート!X177)</f>
        <v/>
      </c>
      <c r="N146" s="491" t="str">
        <f>IF(基本情報入力シート!Y177="","",基本情報入力シート!Y177)</f>
        <v/>
      </c>
      <c r="O146" s="490"/>
      <c r="P146" s="432"/>
      <c r="Q146" s="38" t="str">
        <f>IFERROR(ROUNDDOWN(P146*VLOOKUP(N146,【参考】数式用!$V$2:$AA$58,MATCH(O146,【参考】数式用!$X$4:$AA$4)+2,FALSE)*0.5, 0), "")</f>
        <v/>
      </c>
      <c r="R146" s="433"/>
      <c r="S146" s="867"/>
      <c r="T146" s="867"/>
      <c r="U146" s="499"/>
      <c r="V146" s="439"/>
      <c r="W146" s="487"/>
      <c r="X146" s="414" t="str">
        <f>IFERROR(IF(V146="ー", "", ROUNDDOWN(W146*VLOOKUP(N146,【参考】数式用!$V$2:$AG$51,MATCH(V146,【参考】数式用!$AB$4:$AG$4)+6,FALSE)*0.5, 0)), "")</f>
        <v/>
      </c>
      <c r="Y146" s="440"/>
      <c r="Z146" s="487"/>
      <c r="AA146" s="501"/>
      <c r="AB146" s="481" t="e">
        <f>VLOOKUP(N146,【参考】数式用!$A$3:$N$58,14,FALSE)</f>
        <v>#N/A</v>
      </c>
      <c r="AC146" s="481" t="str">
        <f>IFERROR(VLOOKUP(N146,【参考】数式用!$A$3:$N$58,14,FALSE),"")&amp;"_4_5"</f>
        <v>_4_5</v>
      </c>
      <c r="AD146" s="481" t="str">
        <f>IFERROR(VLOOKUP(N146,【参考】数式用!$A$3:$N$58,14,FALSE),"")&amp;"_6"</f>
        <v>_6</v>
      </c>
      <c r="AE146" s="482" t="str">
        <f>IFERROR(VLOOKUP(N146,【参考】数式用!$AI$5:$AJ$51, 2, FALSE), "")</f>
        <v/>
      </c>
      <c r="AF146" s="483" t="str">
        <f t="shared" si="4"/>
        <v/>
      </c>
      <c r="AG146" s="484" t="str">
        <f t="shared" si="5"/>
        <v/>
      </c>
      <c r="AH146" s="485" t="str">
        <f>IFERROR(VLOOKUP(N146,【参考】数式用!$AM$3:$AN$56, 2, FALSE), "")</f>
        <v/>
      </c>
      <c r="AI146" s="411"/>
      <c r="AJ146" s="389"/>
      <c r="AK146" s="389"/>
      <c r="AL146" s="389"/>
      <c r="AM146" s="389"/>
      <c r="AN146" s="389"/>
      <c r="AO146" s="389"/>
      <c r="AP146" s="389"/>
      <c r="AQ146" s="389"/>
    </row>
    <row r="147" spans="1:43" s="128" customFormat="1" ht="40.15" customHeight="1">
      <c r="A147" s="488">
        <v>134</v>
      </c>
      <c r="B147" s="866" t="str">
        <f>IF(基本情報入力シート!C178="","",基本情報入力シート!C178)</f>
        <v/>
      </c>
      <c r="C147" s="866"/>
      <c r="D147" s="866"/>
      <c r="E147" s="866"/>
      <c r="F147" s="866"/>
      <c r="G147" s="866"/>
      <c r="H147" s="866"/>
      <c r="I147" s="866"/>
      <c r="J147" s="413" t="str">
        <f>IF(基本情報入力シート!M178="","",基本情報入力シート!M178)</f>
        <v/>
      </c>
      <c r="K147" s="413" t="str">
        <f>IF(基本情報入力シート!R178="","",基本情報入力シート!R178)</f>
        <v/>
      </c>
      <c r="L147" s="413" t="str">
        <f>IF(基本情報入力シート!W178="","",基本情報入力シート!W178)</f>
        <v/>
      </c>
      <c r="M147" s="413" t="str">
        <f>IF(基本情報入力シート!X178="","",基本情報入力シート!X178)</f>
        <v/>
      </c>
      <c r="N147" s="491" t="str">
        <f>IF(基本情報入力シート!Y178="","",基本情報入力シート!Y178)</f>
        <v/>
      </c>
      <c r="O147" s="490"/>
      <c r="P147" s="432"/>
      <c r="Q147" s="38" t="str">
        <f>IFERROR(ROUNDDOWN(P147*VLOOKUP(N147,【参考】数式用!$V$2:$AA$58,MATCH(O147,【参考】数式用!$X$4:$AA$4)+2,FALSE)*0.5, 0), "")</f>
        <v/>
      </c>
      <c r="R147" s="433"/>
      <c r="S147" s="867"/>
      <c r="T147" s="867"/>
      <c r="U147" s="499"/>
      <c r="V147" s="439"/>
      <c r="W147" s="487"/>
      <c r="X147" s="414" t="str">
        <f>IFERROR(IF(V147="ー", "", ROUNDDOWN(W147*VLOOKUP(N147,【参考】数式用!$V$2:$AG$51,MATCH(V147,【参考】数式用!$AB$4:$AG$4)+6,FALSE)*0.5, 0)), "")</f>
        <v/>
      </c>
      <c r="Y147" s="440"/>
      <c r="Z147" s="487"/>
      <c r="AA147" s="501"/>
      <c r="AB147" s="481" t="e">
        <f>VLOOKUP(N147,【参考】数式用!$A$3:$N$58,14,FALSE)</f>
        <v>#N/A</v>
      </c>
      <c r="AC147" s="481" t="str">
        <f>IFERROR(VLOOKUP(N147,【参考】数式用!$A$3:$N$58,14,FALSE),"")&amp;"_4_5"</f>
        <v>_4_5</v>
      </c>
      <c r="AD147" s="481" t="str">
        <f>IFERROR(VLOOKUP(N147,【参考】数式用!$A$3:$N$58,14,FALSE),"")&amp;"_6"</f>
        <v>_6</v>
      </c>
      <c r="AE147" s="482" t="str">
        <f>IFERROR(VLOOKUP(N147,【参考】数式用!$AI$5:$AJ$51, 2, FALSE), "")</f>
        <v/>
      </c>
      <c r="AF147" s="483" t="str">
        <f t="shared" si="4"/>
        <v/>
      </c>
      <c r="AG147" s="484" t="str">
        <f t="shared" si="5"/>
        <v/>
      </c>
      <c r="AH147" s="485" t="str">
        <f>IFERROR(VLOOKUP(N147,【参考】数式用!$AM$3:$AN$56, 2, FALSE), "")</f>
        <v/>
      </c>
      <c r="AI147" s="411"/>
      <c r="AJ147" s="389"/>
      <c r="AK147" s="389"/>
      <c r="AL147" s="389"/>
      <c r="AM147" s="389"/>
      <c r="AN147" s="389"/>
      <c r="AO147" s="389"/>
      <c r="AP147" s="389"/>
      <c r="AQ147" s="389"/>
    </row>
    <row r="148" spans="1:43" s="128" customFormat="1" ht="40.15" customHeight="1">
      <c r="A148" s="488">
        <v>135</v>
      </c>
      <c r="B148" s="866" t="str">
        <f>IF(基本情報入力シート!C179="","",基本情報入力シート!C179)</f>
        <v/>
      </c>
      <c r="C148" s="866"/>
      <c r="D148" s="866"/>
      <c r="E148" s="866"/>
      <c r="F148" s="866"/>
      <c r="G148" s="866"/>
      <c r="H148" s="866"/>
      <c r="I148" s="866"/>
      <c r="J148" s="413" t="str">
        <f>IF(基本情報入力シート!M179="","",基本情報入力シート!M179)</f>
        <v/>
      </c>
      <c r="K148" s="413" t="str">
        <f>IF(基本情報入力シート!R179="","",基本情報入力シート!R179)</f>
        <v/>
      </c>
      <c r="L148" s="413" t="str">
        <f>IF(基本情報入力シート!W179="","",基本情報入力シート!W179)</f>
        <v/>
      </c>
      <c r="M148" s="413" t="str">
        <f>IF(基本情報入力シート!X179="","",基本情報入力シート!X179)</f>
        <v/>
      </c>
      <c r="N148" s="491" t="str">
        <f>IF(基本情報入力シート!Y179="","",基本情報入力シート!Y179)</f>
        <v/>
      </c>
      <c r="O148" s="490"/>
      <c r="P148" s="432"/>
      <c r="Q148" s="38" t="str">
        <f>IFERROR(ROUNDDOWN(P148*VLOOKUP(N148,【参考】数式用!$V$2:$AA$58,MATCH(O148,【参考】数式用!$X$4:$AA$4)+2,FALSE)*0.5, 0), "")</f>
        <v/>
      </c>
      <c r="R148" s="433"/>
      <c r="S148" s="867"/>
      <c r="T148" s="867"/>
      <c r="U148" s="499"/>
      <c r="V148" s="439"/>
      <c r="W148" s="487"/>
      <c r="X148" s="414" t="str">
        <f>IFERROR(IF(V148="ー", "", ROUNDDOWN(W148*VLOOKUP(N148,【参考】数式用!$V$2:$AG$51,MATCH(V148,【参考】数式用!$AB$4:$AG$4)+6,FALSE)*0.5, 0)), "")</f>
        <v/>
      </c>
      <c r="Y148" s="440"/>
      <c r="Z148" s="487"/>
      <c r="AA148" s="501"/>
      <c r="AB148" s="481" t="e">
        <f>VLOOKUP(N148,【参考】数式用!$A$3:$N$58,14,FALSE)</f>
        <v>#N/A</v>
      </c>
      <c r="AC148" s="481" t="str">
        <f>IFERROR(VLOOKUP(N148,【参考】数式用!$A$3:$N$58,14,FALSE),"")&amp;"_4_5"</f>
        <v>_4_5</v>
      </c>
      <c r="AD148" s="481" t="str">
        <f>IFERROR(VLOOKUP(N148,【参考】数式用!$A$3:$N$58,14,FALSE),"")&amp;"_6"</f>
        <v>_6</v>
      </c>
      <c r="AE148" s="482" t="str">
        <f>IFERROR(VLOOKUP(N148,【参考】数式用!$AI$5:$AJ$51, 2, FALSE), "")</f>
        <v/>
      </c>
      <c r="AF148" s="483" t="str">
        <f t="shared" si="4"/>
        <v/>
      </c>
      <c r="AG148" s="484" t="str">
        <f t="shared" si="5"/>
        <v/>
      </c>
      <c r="AH148" s="485" t="str">
        <f>IFERROR(VLOOKUP(N148,【参考】数式用!$AM$3:$AN$56, 2, FALSE), "")</f>
        <v/>
      </c>
      <c r="AI148" s="411"/>
      <c r="AJ148" s="389"/>
      <c r="AK148" s="389"/>
      <c r="AL148" s="389"/>
      <c r="AM148" s="389"/>
      <c r="AN148" s="389"/>
      <c r="AO148" s="389"/>
      <c r="AP148" s="389"/>
      <c r="AQ148" s="389"/>
    </row>
    <row r="149" spans="1:43" s="128" customFormat="1" ht="40.15" customHeight="1">
      <c r="A149" s="488">
        <v>136</v>
      </c>
      <c r="B149" s="866" t="str">
        <f>IF(基本情報入力シート!C180="","",基本情報入力シート!C180)</f>
        <v/>
      </c>
      <c r="C149" s="866"/>
      <c r="D149" s="866"/>
      <c r="E149" s="866"/>
      <c r="F149" s="866"/>
      <c r="G149" s="866"/>
      <c r="H149" s="866"/>
      <c r="I149" s="866"/>
      <c r="J149" s="413" t="str">
        <f>IF(基本情報入力シート!M180="","",基本情報入力シート!M180)</f>
        <v/>
      </c>
      <c r="K149" s="413" t="str">
        <f>IF(基本情報入力シート!R180="","",基本情報入力シート!R180)</f>
        <v/>
      </c>
      <c r="L149" s="413" t="str">
        <f>IF(基本情報入力シート!W180="","",基本情報入力シート!W180)</f>
        <v/>
      </c>
      <c r="M149" s="413" t="str">
        <f>IF(基本情報入力シート!X180="","",基本情報入力シート!X180)</f>
        <v/>
      </c>
      <c r="N149" s="491" t="str">
        <f>IF(基本情報入力シート!Y180="","",基本情報入力シート!Y180)</f>
        <v/>
      </c>
      <c r="O149" s="490"/>
      <c r="P149" s="432"/>
      <c r="Q149" s="38" t="str">
        <f>IFERROR(ROUNDDOWN(P149*VLOOKUP(N149,【参考】数式用!$V$2:$AA$58,MATCH(O149,【参考】数式用!$X$4:$AA$4)+2,FALSE)*0.5, 0), "")</f>
        <v/>
      </c>
      <c r="R149" s="433"/>
      <c r="S149" s="867"/>
      <c r="T149" s="867"/>
      <c r="U149" s="499"/>
      <c r="V149" s="439"/>
      <c r="W149" s="487"/>
      <c r="X149" s="414" t="str">
        <f>IFERROR(IF(V149="ー", "", ROUNDDOWN(W149*VLOOKUP(N149,【参考】数式用!$V$2:$AG$51,MATCH(V149,【参考】数式用!$AB$4:$AG$4)+6,FALSE)*0.5, 0)), "")</f>
        <v/>
      </c>
      <c r="Y149" s="440"/>
      <c r="Z149" s="487"/>
      <c r="AA149" s="501"/>
      <c r="AB149" s="481" t="e">
        <f>VLOOKUP(N149,【参考】数式用!$A$3:$N$58,14,FALSE)</f>
        <v>#N/A</v>
      </c>
      <c r="AC149" s="481" t="str">
        <f>IFERROR(VLOOKUP(N149,【参考】数式用!$A$3:$N$58,14,FALSE),"")&amp;"_4_5"</f>
        <v>_4_5</v>
      </c>
      <c r="AD149" s="481" t="str">
        <f>IFERROR(VLOOKUP(N149,【参考】数式用!$A$3:$N$58,14,FALSE),"")&amp;"_6"</f>
        <v>_6</v>
      </c>
      <c r="AE149" s="482" t="str">
        <f>IFERROR(VLOOKUP(N149,【参考】数式用!$AI$5:$AJ$51, 2, FALSE), "")</f>
        <v/>
      </c>
      <c r="AF149" s="483" t="str">
        <f t="shared" si="4"/>
        <v/>
      </c>
      <c r="AG149" s="484" t="str">
        <f t="shared" si="5"/>
        <v/>
      </c>
      <c r="AH149" s="485" t="str">
        <f>IFERROR(VLOOKUP(N149,【参考】数式用!$AM$3:$AN$56, 2, FALSE), "")</f>
        <v/>
      </c>
      <c r="AI149" s="411"/>
      <c r="AJ149" s="389"/>
      <c r="AK149" s="389"/>
      <c r="AL149" s="389"/>
      <c r="AM149" s="389"/>
      <c r="AN149" s="389"/>
      <c r="AO149" s="389"/>
      <c r="AP149" s="389"/>
      <c r="AQ149" s="389"/>
    </row>
    <row r="150" spans="1:43" s="128" customFormat="1" ht="40.15" customHeight="1">
      <c r="A150" s="488">
        <v>137</v>
      </c>
      <c r="B150" s="866" t="str">
        <f>IF(基本情報入力シート!C181="","",基本情報入力シート!C181)</f>
        <v/>
      </c>
      <c r="C150" s="866"/>
      <c r="D150" s="866"/>
      <c r="E150" s="866"/>
      <c r="F150" s="866"/>
      <c r="G150" s="866"/>
      <c r="H150" s="866"/>
      <c r="I150" s="866"/>
      <c r="J150" s="413" t="str">
        <f>IF(基本情報入力シート!M181="","",基本情報入力シート!M181)</f>
        <v/>
      </c>
      <c r="K150" s="413" t="str">
        <f>IF(基本情報入力シート!R181="","",基本情報入力シート!R181)</f>
        <v/>
      </c>
      <c r="L150" s="413" t="str">
        <f>IF(基本情報入力シート!W181="","",基本情報入力シート!W181)</f>
        <v/>
      </c>
      <c r="M150" s="413" t="str">
        <f>IF(基本情報入力シート!X181="","",基本情報入力シート!X181)</f>
        <v/>
      </c>
      <c r="N150" s="491" t="str">
        <f>IF(基本情報入力シート!Y181="","",基本情報入力シート!Y181)</f>
        <v/>
      </c>
      <c r="O150" s="490"/>
      <c r="P150" s="432"/>
      <c r="Q150" s="38" t="str">
        <f>IFERROR(ROUNDDOWN(P150*VLOOKUP(N150,【参考】数式用!$V$2:$AA$58,MATCH(O150,【参考】数式用!$X$4:$AA$4)+2,FALSE)*0.5, 0), "")</f>
        <v/>
      </c>
      <c r="R150" s="433"/>
      <c r="S150" s="867"/>
      <c r="T150" s="867"/>
      <c r="U150" s="499"/>
      <c r="V150" s="439"/>
      <c r="W150" s="487"/>
      <c r="X150" s="414" t="str">
        <f>IFERROR(IF(V150="ー", "", ROUNDDOWN(W150*VLOOKUP(N150,【参考】数式用!$V$2:$AG$51,MATCH(V150,【参考】数式用!$AB$4:$AG$4)+6,FALSE)*0.5, 0)), "")</f>
        <v/>
      </c>
      <c r="Y150" s="440"/>
      <c r="Z150" s="487"/>
      <c r="AA150" s="501"/>
      <c r="AB150" s="481" t="e">
        <f>VLOOKUP(N150,【参考】数式用!$A$3:$N$58,14,FALSE)</f>
        <v>#N/A</v>
      </c>
      <c r="AC150" s="481" t="str">
        <f>IFERROR(VLOOKUP(N150,【参考】数式用!$A$3:$N$58,14,FALSE),"")&amp;"_4_5"</f>
        <v>_4_5</v>
      </c>
      <c r="AD150" s="481" t="str">
        <f>IFERROR(VLOOKUP(N150,【参考】数式用!$A$3:$N$58,14,FALSE),"")&amp;"_6"</f>
        <v>_6</v>
      </c>
      <c r="AE150" s="482" t="str">
        <f>IFERROR(VLOOKUP(N150,【参考】数式用!$AI$5:$AJ$51, 2, FALSE), "")</f>
        <v/>
      </c>
      <c r="AF150" s="483" t="str">
        <f t="shared" si="4"/>
        <v/>
      </c>
      <c r="AG150" s="484" t="str">
        <f t="shared" si="5"/>
        <v/>
      </c>
      <c r="AH150" s="485" t="str">
        <f>IFERROR(VLOOKUP(N150,【参考】数式用!$AM$3:$AN$56, 2, FALSE), "")</f>
        <v/>
      </c>
      <c r="AI150" s="411"/>
      <c r="AJ150" s="389"/>
      <c r="AK150" s="389"/>
      <c r="AL150" s="389"/>
      <c r="AM150" s="389"/>
      <c r="AN150" s="389"/>
      <c r="AO150" s="389"/>
      <c r="AP150" s="389"/>
      <c r="AQ150" s="389"/>
    </row>
    <row r="151" spans="1:43" s="128" customFormat="1" ht="40.15" customHeight="1">
      <c r="A151" s="488">
        <v>138</v>
      </c>
      <c r="B151" s="866" t="str">
        <f>IF(基本情報入力シート!C182="","",基本情報入力シート!C182)</f>
        <v/>
      </c>
      <c r="C151" s="866"/>
      <c r="D151" s="866"/>
      <c r="E151" s="866"/>
      <c r="F151" s="866"/>
      <c r="G151" s="866"/>
      <c r="H151" s="866"/>
      <c r="I151" s="866"/>
      <c r="J151" s="413" t="str">
        <f>IF(基本情報入力シート!M182="","",基本情報入力シート!M182)</f>
        <v/>
      </c>
      <c r="K151" s="413" t="str">
        <f>IF(基本情報入力シート!R182="","",基本情報入力シート!R182)</f>
        <v/>
      </c>
      <c r="L151" s="413" t="str">
        <f>IF(基本情報入力シート!W182="","",基本情報入力シート!W182)</f>
        <v/>
      </c>
      <c r="M151" s="413" t="str">
        <f>IF(基本情報入力シート!X182="","",基本情報入力シート!X182)</f>
        <v/>
      </c>
      <c r="N151" s="491" t="str">
        <f>IF(基本情報入力シート!Y182="","",基本情報入力シート!Y182)</f>
        <v/>
      </c>
      <c r="O151" s="490"/>
      <c r="P151" s="432"/>
      <c r="Q151" s="38" t="str">
        <f>IFERROR(ROUNDDOWN(P151*VLOOKUP(N151,【参考】数式用!$V$2:$AA$58,MATCH(O151,【参考】数式用!$X$4:$AA$4)+2,FALSE)*0.5, 0), "")</f>
        <v/>
      </c>
      <c r="R151" s="433"/>
      <c r="S151" s="867"/>
      <c r="T151" s="867"/>
      <c r="U151" s="499"/>
      <c r="V151" s="439"/>
      <c r="W151" s="487"/>
      <c r="X151" s="414" t="str">
        <f>IFERROR(IF(V151="ー", "", ROUNDDOWN(W151*VLOOKUP(N151,【参考】数式用!$V$2:$AG$51,MATCH(V151,【参考】数式用!$AB$4:$AG$4)+6,FALSE)*0.5, 0)), "")</f>
        <v/>
      </c>
      <c r="Y151" s="440"/>
      <c r="Z151" s="487"/>
      <c r="AA151" s="501"/>
      <c r="AB151" s="481" t="e">
        <f>VLOOKUP(N151,【参考】数式用!$A$3:$N$58,14,FALSE)</f>
        <v>#N/A</v>
      </c>
      <c r="AC151" s="481" t="str">
        <f>IFERROR(VLOOKUP(N151,【参考】数式用!$A$3:$N$58,14,FALSE),"")&amp;"_4_5"</f>
        <v>_4_5</v>
      </c>
      <c r="AD151" s="481" t="str">
        <f>IFERROR(VLOOKUP(N151,【参考】数式用!$A$3:$N$58,14,FALSE),"")&amp;"_6"</f>
        <v>_6</v>
      </c>
      <c r="AE151" s="482" t="str">
        <f>IFERROR(VLOOKUP(N151,【参考】数式用!$AI$5:$AJ$51, 2, FALSE), "")</f>
        <v/>
      </c>
      <c r="AF151" s="483" t="str">
        <f t="shared" si="4"/>
        <v/>
      </c>
      <c r="AG151" s="484" t="str">
        <f t="shared" si="5"/>
        <v/>
      </c>
      <c r="AH151" s="485" t="str">
        <f>IFERROR(VLOOKUP(N151,【参考】数式用!$AM$3:$AN$56, 2, FALSE), "")</f>
        <v/>
      </c>
      <c r="AI151" s="411"/>
      <c r="AJ151" s="389"/>
      <c r="AK151" s="389"/>
      <c r="AL151" s="389"/>
      <c r="AM151" s="389"/>
      <c r="AN151" s="389"/>
      <c r="AO151" s="389"/>
      <c r="AP151" s="389"/>
      <c r="AQ151" s="389"/>
    </row>
    <row r="152" spans="1:43" s="128" customFormat="1" ht="40.15" customHeight="1">
      <c r="A152" s="488">
        <v>139</v>
      </c>
      <c r="B152" s="866" t="str">
        <f>IF(基本情報入力シート!C183="","",基本情報入力シート!C183)</f>
        <v/>
      </c>
      <c r="C152" s="866"/>
      <c r="D152" s="866"/>
      <c r="E152" s="866"/>
      <c r="F152" s="866"/>
      <c r="G152" s="866"/>
      <c r="H152" s="866"/>
      <c r="I152" s="866"/>
      <c r="J152" s="413" t="str">
        <f>IF(基本情報入力シート!M183="","",基本情報入力シート!M183)</f>
        <v/>
      </c>
      <c r="K152" s="413" t="str">
        <f>IF(基本情報入力シート!R183="","",基本情報入力シート!R183)</f>
        <v/>
      </c>
      <c r="L152" s="413" t="str">
        <f>IF(基本情報入力シート!W183="","",基本情報入力シート!W183)</f>
        <v/>
      </c>
      <c r="M152" s="413" t="str">
        <f>IF(基本情報入力シート!X183="","",基本情報入力シート!X183)</f>
        <v/>
      </c>
      <c r="N152" s="491" t="str">
        <f>IF(基本情報入力シート!Y183="","",基本情報入力シート!Y183)</f>
        <v/>
      </c>
      <c r="O152" s="490"/>
      <c r="P152" s="432"/>
      <c r="Q152" s="38" t="str">
        <f>IFERROR(ROUNDDOWN(P152*VLOOKUP(N152,【参考】数式用!$V$2:$AA$58,MATCH(O152,【参考】数式用!$X$4:$AA$4)+2,FALSE)*0.5, 0), "")</f>
        <v/>
      </c>
      <c r="R152" s="433"/>
      <c r="S152" s="867"/>
      <c r="T152" s="867"/>
      <c r="U152" s="499"/>
      <c r="V152" s="439"/>
      <c r="W152" s="487"/>
      <c r="X152" s="414" t="str">
        <f>IFERROR(IF(V152="ー", "", ROUNDDOWN(W152*VLOOKUP(N152,【参考】数式用!$V$2:$AG$51,MATCH(V152,【参考】数式用!$AB$4:$AG$4)+6,FALSE)*0.5, 0)), "")</f>
        <v/>
      </c>
      <c r="Y152" s="440"/>
      <c r="Z152" s="487"/>
      <c r="AA152" s="501"/>
      <c r="AB152" s="481" t="e">
        <f>VLOOKUP(N152,【参考】数式用!$A$3:$N$58,14,FALSE)</f>
        <v>#N/A</v>
      </c>
      <c r="AC152" s="481" t="str">
        <f>IFERROR(VLOOKUP(N152,【参考】数式用!$A$3:$N$58,14,FALSE),"")&amp;"_4_5"</f>
        <v>_4_5</v>
      </c>
      <c r="AD152" s="481" t="str">
        <f>IFERROR(VLOOKUP(N152,【参考】数式用!$A$3:$N$58,14,FALSE),"")&amp;"_6"</f>
        <v>_6</v>
      </c>
      <c r="AE152" s="482" t="str">
        <f>IFERROR(VLOOKUP(N152,【参考】数式用!$AI$5:$AJ$51, 2, FALSE), "")</f>
        <v/>
      </c>
      <c r="AF152" s="483" t="str">
        <f t="shared" si="4"/>
        <v/>
      </c>
      <c r="AG152" s="484" t="str">
        <f t="shared" si="5"/>
        <v/>
      </c>
      <c r="AH152" s="485" t="str">
        <f>IFERROR(VLOOKUP(N152,【参考】数式用!$AM$3:$AN$56, 2, FALSE), "")</f>
        <v/>
      </c>
      <c r="AI152" s="411"/>
      <c r="AJ152" s="389"/>
      <c r="AK152" s="389"/>
      <c r="AL152" s="389"/>
      <c r="AM152" s="389"/>
      <c r="AN152" s="389"/>
      <c r="AO152" s="389"/>
      <c r="AP152" s="389"/>
      <c r="AQ152" s="389"/>
    </row>
    <row r="153" spans="1:43" s="128" customFormat="1" ht="40.15" customHeight="1">
      <c r="A153" s="488">
        <v>140</v>
      </c>
      <c r="B153" s="866" t="str">
        <f>IF(基本情報入力シート!C184="","",基本情報入力シート!C184)</f>
        <v/>
      </c>
      <c r="C153" s="866"/>
      <c r="D153" s="866"/>
      <c r="E153" s="866"/>
      <c r="F153" s="866"/>
      <c r="G153" s="866"/>
      <c r="H153" s="866"/>
      <c r="I153" s="866"/>
      <c r="J153" s="413" t="str">
        <f>IF(基本情報入力シート!M184="","",基本情報入力シート!M184)</f>
        <v/>
      </c>
      <c r="K153" s="413" t="str">
        <f>IF(基本情報入力シート!R184="","",基本情報入力シート!R184)</f>
        <v/>
      </c>
      <c r="L153" s="413" t="str">
        <f>IF(基本情報入力シート!W184="","",基本情報入力シート!W184)</f>
        <v/>
      </c>
      <c r="M153" s="413" t="str">
        <f>IF(基本情報入力シート!X184="","",基本情報入力シート!X184)</f>
        <v/>
      </c>
      <c r="N153" s="491" t="str">
        <f>IF(基本情報入力シート!Y184="","",基本情報入力シート!Y184)</f>
        <v/>
      </c>
      <c r="O153" s="490"/>
      <c r="P153" s="432"/>
      <c r="Q153" s="38" t="str">
        <f>IFERROR(ROUNDDOWN(P153*VLOOKUP(N153,【参考】数式用!$V$2:$AA$58,MATCH(O153,【参考】数式用!$X$4:$AA$4)+2,FALSE)*0.5, 0), "")</f>
        <v/>
      </c>
      <c r="R153" s="433"/>
      <c r="S153" s="867"/>
      <c r="T153" s="867"/>
      <c r="U153" s="499"/>
      <c r="V153" s="439"/>
      <c r="W153" s="487"/>
      <c r="X153" s="414" t="str">
        <f>IFERROR(IF(V153="ー", "", ROUNDDOWN(W153*VLOOKUP(N153,【参考】数式用!$V$2:$AG$51,MATCH(V153,【参考】数式用!$AB$4:$AG$4)+6,FALSE)*0.5, 0)), "")</f>
        <v/>
      </c>
      <c r="Y153" s="440"/>
      <c r="Z153" s="487"/>
      <c r="AA153" s="501"/>
      <c r="AB153" s="481" t="e">
        <f>VLOOKUP(N153,【参考】数式用!$A$3:$N$58,14,FALSE)</f>
        <v>#N/A</v>
      </c>
      <c r="AC153" s="481" t="str">
        <f>IFERROR(VLOOKUP(N153,【参考】数式用!$A$3:$N$58,14,FALSE),"")&amp;"_4_5"</f>
        <v>_4_5</v>
      </c>
      <c r="AD153" s="481" t="str">
        <f>IFERROR(VLOOKUP(N153,【参考】数式用!$A$3:$N$58,14,FALSE),"")&amp;"_6"</f>
        <v>_6</v>
      </c>
      <c r="AE153" s="482" t="str">
        <f>IFERROR(VLOOKUP(N153,【参考】数式用!$AI$5:$AJ$51, 2, FALSE), "")</f>
        <v/>
      </c>
      <c r="AF153" s="483" t="str">
        <f t="shared" si="4"/>
        <v/>
      </c>
      <c r="AG153" s="484" t="str">
        <f t="shared" si="5"/>
        <v/>
      </c>
      <c r="AH153" s="485" t="str">
        <f>IFERROR(VLOOKUP(N153,【参考】数式用!$AM$3:$AN$56, 2, FALSE), "")</f>
        <v/>
      </c>
      <c r="AI153" s="411"/>
      <c r="AJ153" s="389"/>
      <c r="AK153" s="389"/>
      <c r="AL153" s="389"/>
      <c r="AM153" s="389"/>
      <c r="AN153" s="389"/>
      <c r="AO153" s="389"/>
      <c r="AP153" s="389"/>
      <c r="AQ153" s="389"/>
    </row>
    <row r="154" spans="1:43" s="128" customFormat="1" ht="40.15" customHeight="1">
      <c r="A154" s="488">
        <v>141</v>
      </c>
      <c r="B154" s="866" t="str">
        <f>IF(基本情報入力シート!C185="","",基本情報入力シート!C185)</f>
        <v/>
      </c>
      <c r="C154" s="866"/>
      <c r="D154" s="866"/>
      <c r="E154" s="866"/>
      <c r="F154" s="866"/>
      <c r="G154" s="866"/>
      <c r="H154" s="866"/>
      <c r="I154" s="866"/>
      <c r="J154" s="413" t="str">
        <f>IF(基本情報入力シート!M185="","",基本情報入力シート!M185)</f>
        <v/>
      </c>
      <c r="K154" s="413" t="str">
        <f>IF(基本情報入力シート!R185="","",基本情報入力シート!R185)</f>
        <v/>
      </c>
      <c r="L154" s="413" t="str">
        <f>IF(基本情報入力シート!W185="","",基本情報入力シート!W185)</f>
        <v/>
      </c>
      <c r="M154" s="413" t="str">
        <f>IF(基本情報入力シート!X185="","",基本情報入力シート!X185)</f>
        <v/>
      </c>
      <c r="N154" s="491" t="str">
        <f>IF(基本情報入力シート!Y185="","",基本情報入力シート!Y185)</f>
        <v/>
      </c>
      <c r="O154" s="490"/>
      <c r="P154" s="432"/>
      <c r="Q154" s="38" t="str">
        <f>IFERROR(ROUNDDOWN(P154*VLOOKUP(N154,【参考】数式用!$V$2:$AA$58,MATCH(O154,【参考】数式用!$X$4:$AA$4)+2,FALSE)*0.5, 0), "")</f>
        <v/>
      </c>
      <c r="R154" s="433"/>
      <c r="S154" s="867"/>
      <c r="T154" s="867"/>
      <c r="U154" s="499"/>
      <c r="V154" s="439"/>
      <c r="W154" s="487"/>
      <c r="X154" s="414" t="str">
        <f>IFERROR(IF(V154="ー", "", ROUNDDOWN(W154*VLOOKUP(N154,【参考】数式用!$V$2:$AG$51,MATCH(V154,【参考】数式用!$AB$4:$AG$4)+6,FALSE)*0.5, 0)), "")</f>
        <v/>
      </c>
      <c r="Y154" s="440"/>
      <c r="Z154" s="487"/>
      <c r="AA154" s="501"/>
      <c r="AB154" s="481" t="e">
        <f>VLOOKUP(N154,【参考】数式用!$A$3:$N$58,14,FALSE)</f>
        <v>#N/A</v>
      </c>
      <c r="AC154" s="481" t="str">
        <f>IFERROR(VLOOKUP(N154,【参考】数式用!$A$3:$N$58,14,FALSE),"")&amp;"_4_5"</f>
        <v>_4_5</v>
      </c>
      <c r="AD154" s="481" t="str">
        <f>IFERROR(VLOOKUP(N154,【参考】数式用!$A$3:$N$58,14,FALSE),"")&amp;"_6"</f>
        <v>_6</v>
      </c>
      <c r="AE154" s="482" t="str">
        <f>IFERROR(VLOOKUP(N154,【参考】数式用!$AI$5:$AJ$51, 2, FALSE), "")</f>
        <v/>
      </c>
      <c r="AF154" s="483" t="str">
        <f t="shared" si="4"/>
        <v/>
      </c>
      <c r="AG154" s="484" t="str">
        <f t="shared" si="5"/>
        <v/>
      </c>
      <c r="AH154" s="485" t="str">
        <f>IFERROR(VLOOKUP(N154,【参考】数式用!$AM$3:$AN$56, 2, FALSE), "")</f>
        <v/>
      </c>
      <c r="AI154" s="411"/>
      <c r="AJ154" s="389"/>
      <c r="AK154" s="389"/>
      <c r="AL154" s="389"/>
      <c r="AM154" s="389"/>
      <c r="AN154" s="389"/>
      <c r="AO154" s="389"/>
      <c r="AP154" s="389"/>
      <c r="AQ154" s="389"/>
    </row>
    <row r="155" spans="1:43" s="128" customFormat="1" ht="40.15" customHeight="1">
      <c r="A155" s="488">
        <v>142</v>
      </c>
      <c r="B155" s="866" t="str">
        <f>IF(基本情報入力シート!C186="","",基本情報入力シート!C186)</f>
        <v/>
      </c>
      <c r="C155" s="866"/>
      <c r="D155" s="866"/>
      <c r="E155" s="866"/>
      <c r="F155" s="866"/>
      <c r="G155" s="866"/>
      <c r="H155" s="866"/>
      <c r="I155" s="866"/>
      <c r="J155" s="413" t="str">
        <f>IF(基本情報入力シート!M186="","",基本情報入力シート!M186)</f>
        <v/>
      </c>
      <c r="K155" s="413" t="str">
        <f>IF(基本情報入力シート!R186="","",基本情報入力シート!R186)</f>
        <v/>
      </c>
      <c r="L155" s="413" t="str">
        <f>IF(基本情報入力シート!W186="","",基本情報入力シート!W186)</f>
        <v/>
      </c>
      <c r="M155" s="413" t="str">
        <f>IF(基本情報入力シート!X186="","",基本情報入力シート!X186)</f>
        <v/>
      </c>
      <c r="N155" s="491" t="str">
        <f>IF(基本情報入力シート!Y186="","",基本情報入力シート!Y186)</f>
        <v/>
      </c>
      <c r="O155" s="490"/>
      <c r="P155" s="432"/>
      <c r="Q155" s="38" t="str">
        <f>IFERROR(ROUNDDOWN(P155*VLOOKUP(N155,【参考】数式用!$V$2:$AA$58,MATCH(O155,【参考】数式用!$X$4:$AA$4)+2,FALSE)*0.5, 0), "")</f>
        <v/>
      </c>
      <c r="R155" s="433"/>
      <c r="S155" s="867"/>
      <c r="T155" s="867"/>
      <c r="U155" s="499"/>
      <c r="V155" s="439"/>
      <c r="W155" s="487"/>
      <c r="X155" s="414" t="str">
        <f>IFERROR(IF(V155="ー", "", ROUNDDOWN(W155*VLOOKUP(N155,【参考】数式用!$V$2:$AG$51,MATCH(V155,【参考】数式用!$AB$4:$AG$4)+6,FALSE)*0.5, 0)), "")</f>
        <v/>
      </c>
      <c r="Y155" s="440"/>
      <c r="Z155" s="487"/>
      <c r="AA155" s="501"/>
      <c r="AB155" s="481" t="e">
        <f>VLOOKUP(N155,【参考】数式用!$A$3:$N$58,14,FALSE)</f>
        <v>#N/A</v>
      </c>
      <c r="AC155" s="481" t="str">
        <f>IFERROR(VLOOKUP(N155,【参考】数式用!$A$3:$N$58,14,FALSE),"")&amp;"_4_5"</f>
        <v>_4_5</v>
      </c>
      <c r="AD155" s="481" t="str">
        <f>IFERROR(VLOOKUP(N155,【参考】数式用!$A$3:$N$58,14,FALSE),"")&amp;"_6"</f>
        <v>_6</v>
      </c>
      <c r="AE155" s="482" t="str">
        <f>IFERROR(VLOOKUP(N155,【参考】数式用!$AI$5:$AJ$51, 2, FALSE), "")</f>
        <v/>
      </c>
      <c r="AF155" s="483" t="str">
        <f t="shared" si="4"/>
        <v/>
      </c>
      <c r="AG155" s="484" t="str">
        <f t="shared" si="5"/>
        <v/>
      </c>
      <c r="AH155" s="485" t="str">
        <f>IFERROR(VLOOKUP(N155,【参考】数式用!$AM$3:$AN$56, 2, FALSE), "")</f>
        <v/>
      </c>
      <c r="AI155" s="411"/>
      <c r="AJ155" s="389"/>
      <c r="AK155" s="389"/>
      <c r="AL155" s="389"/>
      <c r="AM155" s="389"/>
      <c r="AN155" s="389"/>
      <c r="AO155" s="389"/>
      <c r="AP155" s="389"/>
      <c r="AQ155" s="389"/>
    </row>
    <row r="156" spans="1:43" s="128" customFormat="1" ht="40.15" customHeight="1">
      <c r="A156" s="488">
        <v>143</v>
      </c>
      <c r="B156" s="866" t="str">
        <f>IF(基本情報入力シート!C187="","",基本情報入力シート!C187)</f>
        <v/>
      </c>
      <c r="C156" s="866"/>
      <c r="D156" s="866"/>
      <c r="E156" s="866"/>
      <c r="F156" s="866"/>
      <c r="G156" s="866"/>
      <c r="H156" s="866"/>
      <c r="I156" s="866"/>
      <c r="J156" s="413" t="str">
        <f>IF(基本情報入力シート!M187="","",基本情報入力シート!M187)</f>
        <v/>
      </c>
      <c r="K156" s="413" t="str">
        <f>IF(基本情報入力シート!R187="","",基本情報入力シート!R187)</f>
        <v/>
      </c>
      <c r="L156" s="413" t="str">
        <f>IF(基本情報入力シート!W187="","",基本情報入力シート!W187)</f>
        <v/>
      </c>
      <c r="M156" s="413" t="str">
        <f>IF(基本情報入力シート!X187="","",基本情報入力シート!X187)</f>
        <v/>
      </c>
      <c r="N156" s="491" t="str">
        <f>IF(基本情報入力シート!Y187="","",基本情報入力シート!Y187)</f>
        <v/>
      </c>
      <c r="O156" s="490"/>
      <c r="P156" s="432"/>
      <c r="Q156" s="38" t="str">
        <f>IFERROR(ROUNDDOWN(P156*VLOOKUP(N156,【参考】数式用!$V$2:$AA$58,MATCH(O156,【参考】数式用!$X$4:$AA$4)+2,FALSE)*0.5, 0), "")</f>
        <v/>
      </c>
      <c r="R156" s="433"/>
      <c r="S156" s="867"/>
      <c r="T156" s="867"/>
      <c r="U156" s="499"/>
      <c r="V156" s="439"/>
      <c r="W156" s="487"/>
      <c r="X156" s="414" t="str">
        <f>IFERROR(IF(V156="ー", "", ROUNDDOWN(W156*VLOOKUP(N156,【参考】数式用!$V$2:$AG$51,MATCH(V156,【参考】数式用!$AB$4:$AG$4)+6,FALSE)*0.5, 0)), "")</f>
        <v/>
      </c>
      <c r="Y156" s="440"/>
      <c r="Z156" s="487"/>
      <c r="AA156" s="501"/>
      <c r="AB156" s="481" t="e">
        <f>VLOOKUP(N156,【参考】数式用!$A$3:$N$58,14,FALSE)</f>
        <v>#N/A</v>
      </c>
      <c r="AC156" s="481" t="str">
        <f>IFERROR(VLOOKUP(N156,【参考】数式用!$A$3:$N$58,14,FALSE),"")&amp;"_4_5"</f>
        <v>_4_5</v>
      </c>
      <c r="AD156" s="481" t="str">
        <f>IFERROR(VLOOKUP(N156,【参考】数式用!$A$3:$N$58,14,FALSE),"")&amp;"_6"</f>
        <v>_6</v>
      </c>
      <c r="AE156" s="482" t="str">
        <f>IFERROR(VLOOKUP(N156,【参考】数式用!$AI$5:$AJ$51, 2, FALSE), "")</f>
        <v/>
      </c>
      <c r="AF156" s="483" t="str">
        <f t="shared" si="4"/>
        <v/>
      </c>
      <c r="AG156" s="484" t="str">
        <f t="shared" si="5"/>
        <v/>
      </c>
      <c r="AH156" s="485" t="str">
        <f>IFERROR(VLOOKUP(N156,【参考】数式用!$AM$3:$AN$56, 2, FALSE), "")</f>
        <v/>
      </c>
      <c r="AI156" s="411"/>
      <c r="AJ156" s="389"/>
      <c r="AK156" s="389"/>
      <c r="AL156" s="389"/>
      <c r="AM156" s="389"/>
      <c r="AN156" s="389"/>
      <c r="AO156" s="389"/>
      <c r="AP156" s="389"/>
      <c r="AQ156" s="389"/>
    </row>
    <row r="157" spans="1:43" s="128" customFormat="1" ht="40.15" customHeight="1">
      <c r="A157" s="488">
        <v>144</v>
      </c>
      <c r="B157" s="866" t="str">
        <f>IF(基本情報入力シート!C188="","",基本情報入力シート!C188)</f>
        <v/>
      </c>
      <c r="C157" s="866"/>
      <c r="D157" s="866"/>
      <c r="E157" s="866"/>
      <c r="F157" s="866"/>
      <c r="G157" s="866"/>
      <c r="H157" s="866"/>
      <c r="I157" s="866"/>
      <c r="J157" s="413" t="str">
        <f>IF(基本情報入力シート!M188="","",基本情報入力シート!M188)</f>
        <v/>
      </c>
      <c r="K157" s="413" t="str">
        <f>IF(基本情報入力シート!R188="","",基本情報入力シート!R188)</f>
        <v/>
      </c>
      <c r="L157" s="413" t="str">
        <f>IF(基本情報入力シート!W188="","",基本情報入力シート!W188)</f>
        <v/>
      </c>
      <c r="M157" s="413" t="str">
        <f>IF(基本情報入力シート!X188="","",基本情報入力シート!X188)</f>
        <v/>
      </c>
      <c r="N157" s="491" t="str">
        <f>IF(基本情報入力シート!Y188="","",基本情報入力シート!Y188)</f>
        <v/>
      </c>
      <c r="O157" s="490"/>
      <c r="P157" s="432"/>
      <c r="Q157" s="38" t="str">
        <f>IFERROR(ROUNDDOWN(P157*VLOOKUP(N157,【参考】数式用!$V$2:$AA$58,MATCH(O157,【参考】数式用!$X$4:$AA$4)+2,FALSE)*0.5, 0), "")</f>
        <v/>
      </c>
      <c r="R157" s="433"/>
      <c r="S157" s="867"/>
      <c r="T157" s="867"/>
      <c r="U157" s="499"/>
      <c r="V157" s="439"/>
      <c r="W157" s="487"/>
      <c r="X157" s="414" t="str">
        <f>IFERROR(IF(V157="ー", "", ROUNDDOWN(W157*VLOOKUP(N157,【参考】数式用!$V$2:$AG$51,MATCH(V157,【参考】数式用!$AB$4:$AG$4)+6,FALSE)*0.5, 0)), "")</f>
        <v/>
      </c>
      <c r="Y157" s="440"/>
      <c r="Z157" s="487"/>
      <c r="AA157" s="501"/>
      <c r="AB157" s="481" t="e">
        <f>VLOOKUP(N157,【参考】数式用!$A$3:$N$58,14,FALSE)</f>
        <v>#N/A</v>
      </c>
      <c r="AC157" s="481" t="str">
        <f>IFERROR(VLOOKUP(N157,【参考】数式用!$A$3:$N$58,14,FALSE),"")&amp;"_4_5"</f>
        <v>_4_5</v>
      </c>
      <c r="AD157" s="481" t="str">
        <f>IFERROR(VLOOKUP(N157,【参考】数式用!$A$3:$N$58,14,FALSE),"")&amp;"_6"</f>
        <v>_6</v>
      </c>
      <c r="AE157" s="482" t="str">
        <f>IFERROR(VLOOKUP(N157,【参考】数式用!$AI$5:$AJ$51, 2, FALSE), "")</f>
        <v/>
      </c>
      <c r="AF157" s="483" t="str">
        <f t="shared" si="4"/>
        <v/>
      </c>
      <c r="AG157" s="484" t="str">
        <f t="shared" si="5"/>
        <v/>
      </c>
      <c r="AH157" s="485" t="str">
        <f>IFERROR(VLOOKUP(N157,【参考】数式用!$AM$3:$AN$56, 2, FALSE), "")</f>
        <v/>
      </c>
      <c r="AI157" s="411"/>
      <c r="AJ157" s="389"/>
      <c r="AK157" s="389"/>
      <c r="AL157" s="389"/>
      <c r="AM157" s="389"/>
      <c r="AN157" s="389"/>
      <c r="AO157" s="389"/>
      <c r="AP157" s="389"/>
      <c r="AQ157" s="389"/>
    </row>
    <row r="158" spans="1:43" s="128" customFormat="1" ht="40.15" customHeight="1">
      <c r="A158" s="488">
        <v>145</v>
      </c>
      <c r="B158" s="866" t="str">
        <f>IF(基本情報入力シート!C189="","",基本情報入力シート!C189)</f>
        <v/>
      </c>
      <c r="C158" s="866"/>
      <c r="D158" s="866"/>
      <c r="E158" s="866"/>
      <c r="F158" s="866"/>
      <c r="G158" s="866"/>
      <c r="H158" s="866"/>
      <c r="I158" s="866"/>
      <c r="J158" s="413" t="str">
        <f>IF(基本情報入力シート!M189="","",基本情報入力シート!M189)</f>
        <v/>
      </c>
      <c r="K158" s="413" t="str">
        <f>IF(基本情報入力シート!R189="","",基本情報入力シート!R189)</f>
        <v/>
      </c>
      <c r="L158" s="413" t="str">
        <f>IF(基本情報入力シート!W189="","",基本情報入力シート!W189)</f>
        <v/>
      </c>
      <c r="M158" s="413" t="str">
        <f>IF(基本情報入力シート!X189="","",基本情報入力シート!X189)</f>
        <v/>
      </c>
      <c r="N158" s="491" t="str">
        <f>IF(基本情報入力シート!Y189="","",基本情報入力シート!Y189)</f>
        <v/>
      </c>
      <c r="O158" s="490"/>
      <c r="P158" s="432"/>
      <c r="Q158" s="38" t="str">
        <f>IFERROR(ROUNDDOWN(P158*VLOOKUP(N158,【参考】数式用!$V$2:$AA$58,MATCH(O158,【参考】数式用!$X$4:$AA$4)+2,FALSE)*0.5, 0), "")</f>
        <v/>
      </c>
      <c r="R158" s="433"/>
      <c r="S158" s="867"/>
      <c r="T158" s="867"/>
      <c r="U158" s="499"/>
      <c r="V158" s="439"/>
      <c r="W158" s="487"/>
      <c r="X158" s="414" t="str">
        <f>IFERROR(IF(V158="ー", "", ROUNDDOWN(W158*VLOOKUP(N158,【参考】数式用!$V$2:$AG$51,MATCH(V158,【参考】数式用!$AB$4:$AG$4)+6,FALSE)*0.5, 0)), "")</f>
        <v/>
      </c>
      <c r="Y158" s="440"/>
      <c r="Z158" s="487"/>
      <c r="AA158" s="501"/>
      <c r="AB158" s="481" t="e">
        <f>VLOOKUP(N158,【参考】数式用!$A$3:$N$58,14,FALSE)</f>
        <v>#N/A</v>
      </c>
      <c r="AC158" s="481" t="str">
        <f>IFERROR(VLOOKUP(N158,【参考】数式用!$A$3:$N$58,14,FALSE),"")&amp;"_4_5"</f>
        <v>_4_5</v>
      </c>
      <c r="AD158" s="481" t="str">
        <f>IFERROR(VLOOKUP(N158,【参考】数式用!$A$3:$N$58,14,FALSE),"")&amp;"_6"</f>
        <v>_6</v>
      </c>
      <c r="AE158" s="482" t="str">
        <f>IFERROR(VLOOKUP(N158,【参考】数式用!$AI$5:$AJ$51, 2, FALSE), "")</f>
        <v/>
      </c>
      <c r="AF158" s="483" t="str">
        <f t="shared" si="4"/>
        <v/>
      </c>
      <c r="AG158" s="484" t="str">
        <f t="shared" si="5"/>
        <v/>
      </c>
      <c r="AH158" s="485" t="str">
        <f>IFERROR(VLOOKUP(N158,【参考】数式用!$AM$3:$AN$56, 2, FALSE), "")</f>
        <v/>
      </c>
      <c r="AI158" s="411"/>
      <c r="AJ158" s="389"/>
      <c r="AK158" s="389"/>
      <c r="AL158" s="389"/>
      <c r="AM158" s="389"/>
      <c r="AN158" s="389"/>
      <c r="AO158" s="389"/>
      <c r="AP158" s="389"/>
      <c r="AQ158" s="389"/>
    </row>
    <row r="159" spans="1:43" s="128" customFormat="1" ht="40.15" customHeight="1">
      <c r="A159" s="488">
        <v>146</v>
      </c>
      <c r="B159" s="866" t="str">
        <f>IF(基本情報入力シート!C190="","",基本情報入力シート!C190)</f>
        <v/>
      </c>
      <c r="C159" s="866"/>
      <c r="D159" s="866"/>
      <c r="E159" s="866"/>
      <c r="F159" s="866"/>
      <c r="G159" s="866"/>
      <c r="H159" s="866"/>
      <c r="I159" s="866"/>
      <c r="J159" s="413" t="str">
        <f>IF(基本情報入力シート!M190="","",基本情報入力シート!M190)</f>
        <v/>
      </c>
      <c r="K159" s="413" t="str">
        <f>IF(基本情報入力シート!R190="","",基本情報入力シート!R190)</f>
        <v/>
      </c>
      <c r="L159" s="413" t="str">
        <f>IF(基本情報入力シート!W190="","",基本情報入力シート!W190)</f>
        <v/>
      </c>
      <c r="M159" s="413" t="str">
        <f>IF(基本情報入力シート!X190="","",基本情報入力シート!X190)</f>
        <v/>
      </c>
      <c r="N159" s="491" t="str">
        <f>IF(基本情報入力シート!Y190="","",基本情報入力シート!Y190)</f>
        <v/>
      </c>
      <c r="O159" s="490"/>
      <c r="P159" s="432"/>
      <c r="Q159" s="38" t="str">
        <f>IFERROR(ROUNDDOWN(P159*VLOOKUP(N159,【参考】数式用!$V$2:$AA$58,MATCH(O159,【参考】数式用!$X$4:$AA$4)+2,FALSE)*0.5, 0), "")</f>
        <v/>
      </c>
      <c r="R159" s="433"/>
      <c r="S159" s="867"/>
      <c r="T159" s="867"/>
      <c r="U159" s="499"/>
      <c r="V159" s="439"/>
      <c r="W159" s="487"/>
      <c r="X159" s="414" t="str">
        <f>IFERROR(IF(V159="ー", "", ROUNDDOWN(W159*VLOOKUP(N159,【参考】数式用!$V$2:$AG$51,MATCH(V159,【参考】数式用!$AB$4:$AG$4)+6,FALSE)*0.5, 0)), "")</f>
        <v/>
      </c>
      <c r="Y159" s="440"/>
      <c r="Z159" s="487"/>
      <c r="AA159" s="501"/>
      <c r="AB159" s="481" t="e">
        <f>VLOOKUP(N159,【参考】数式用!$A$3:$N$58,14,FALSE)</f>
        <v>#N/A</v>
      </c>
      <c r="AC159" s="481" t="str">
        <f>IFERROR(VLOOKUP(N159,【参考】数式用!$A$3:$N$58,14,FALSE),"")&amp;"_4_5"</f>
        <v>_4_5</v>
      </c>
      <c r="AD159" s="481" t="str">
        <f>IFERROR(VLOOKUP(N159,【参考】数式用!$A$3:$N$58,14,FALSE),"")&amp;"_6"</f>
        <v>_6</v>
      </c>
      <c r="AE159" s="482" t="str">
        <f>IFERROR(VLOOKUP(N159,【参考】数式用!$AI$5:$AJ$51, 2, FALSE), "")</f>
        <v/>
      </c>
      <c r="AF159" s="483" t="str">
        <f t="shared" si="4"/>
        <v/>
      </c>
      <c r="AG159" s="484" t="str">
        <f t="shared" si="5"/>
        <v/>
      </c>
      <c r="AH159" s="485" t="str">
        <f>IFERROR(VLOOKUP(N159,【参考】数式用!$AM$3:$AN$56, 2, FALSE), "")</f>
        <v/>
      </c>
      <c r="AI159" s="411"/>
      <c r="AJ159" s="389"/>
      <c r="AK159" s="389"/>
      <c r="AL159" s="389"/>
      <c r="AM159" s="389"/>
      <c r="AN159" s="389"/>
      <c r="AO159" s="389"/>
      <c r="AP159" s="389"/>
      <c r="AQ159" s="389"/>
    </row>
    <row r="160" spans="1:43" s="128" customFormat="1" ht="40.15" customHeight="1">
      <c r="A160" s="488">
        <v>147</v>
      </c>
      <c r="B160" s="866" t="str">
        <f>IF(基本情報入力シート!C191="","",基本情報入力シート!C191)</f>
        <v/>
      </c>
      <c r="C160" s="866"/>
      <c r="D160" s="866"/>
      <c r="E160" s="866"/>
      <c r="F160" s="866"/>
      <c r="G160" s="866"/>
      <c r="H160" s="866"/>
      <c r="I160" s="866"/>
      <c r="J160" s="413" t="str">
        <f>IF(基本情報入力シート!M191="","",基本情報入力シート!M191)</f>
        <v/>
      </c>
      <c r="K160" s="413" t="str">
        <f>IF(基本情報入力シート!R191="","",基本情報入力シート!R191)</f>
        <v/>
      </c>
      <c r="L160" s="413" t="str">
        <f>IF(基本情報入力シート!W191="","",基本情報入力シート!W191)</f>
        <v/>
      </c>
      <c r="M160" s="413" t="str">
        <f>IF(基本情報入力シート!X191="","",基本情報入力シート!X191)</f>
        <v/>
      </c>
      <c r="N160" s="491" t="str">
        <f>IF(基本情報入力シート!Y191="","",基本情報入力シート!Y191)</f>
        <v/>
      </c>
      <c r="O160" s="490"/>
      <c r="P160" s="432"/>
      <c r="Q160" s="38" t="str">
        <f>IFERROR(ROUNDDOWN(P160*VLOOKUP(N160,【参考】数式用!$V$2:$AA$58,MATCH(O160,【参考】数式用!$X$4:$AA$4)+2,FALSE)*0.5, 0), "")</f>
        <v/>
      </c>
      <c r="R160" s="433"/>
      <c r="S160" s="867"/>
      <c r="T160" s="867"/>
      <c r="U160" s="499"/>
      <c r="V160" s="439"/>
      <c r="W160" s="487"/>
      <c r="X160" s="414" t="str">
        <f>IFERROR(IF(V160="ー", "", ROUNDDOWN(W160*VLOOKUP(N160,【参考】数式用!$V$2:$AG$51,MATCH(V160,【参考】数式用!$AB$4:$AG$4)+6,FALSE)*0.5, 0)), "")</f>
        <v/>
      </c>
      <c r="Y160" s="440"/>
      <c r="Z160" s="487"/>
      <c r="AA160" s="501"/>
      <c r="AB160" s="481" t="e">
        <f>VLOOKUP(N160,【参考】数式用!$A$3:$N$58,14,FALSE)</f>
        <v>#N/A</v>
      </c>
      <c r="AC160" s="481" t="str">
        <f>IFERROR(VLOOKUP(N160,【参考】数式用!$A$3:$N$58,14,FALSE),"")&amp;"_4_5"</f>
        <v>_4_5</v>
      </c>
      <c r="AD160" s="481" t="str">
        <f>IFERROR(VLOOKUP(N160,【参考】数式用!$A$3:$N$58,14,FALSE),"")&amp;"_6"</f>
        <v>_6</v>
      </c>
      <c r="AE160" s="482" t="str">
        <f>IFERROR(VLOOKUP(N160,【参考】数式用!$AI$5:$AJ$51, 2, FALSE), "")</f>
        <v/>
      </c>
      <c r="AF160" s="483" t="str">
        <f t="shared" si="4"/>
        <v/>
      </c>
      <c r="AG160" s="484" t="str">
        <f t="shared" si="5"/>
        <v/>
      </c>
      <c r="AH160" s="485" t="str">
        <f>IFERROR(VLOOKUP(N160,【参考】数式用!$AM$3:$AN$56, 2, FALSE), "")</f>
        <v/>
      </c>
      <c r="AI160" s="411"/>
      <c r="AJ160" s="389"/>
      <c r="AK160" s="389"/>
      <c r="AL160" s="389"/>
      <c r="AM160" s="389"/>
      <c r="AN160" s="389"/>
      <c r="AO160" s="389"/>
      <c r="AP160" s="389"/>
      <c r="AQ160" s="389"/>
    </row>
    <row r="161" spans="1:43" s="128" customFormat="1" ht="40.15" customHeight="1">
      <c r="A161" s="488">
        <v>148</v>
      </c>
      <c r="B161" s="866" t="str">
        <f>IF(基本情報入力シート!C192="","",基本情報入力シート!C192)</f>
        <v/>
      </c>
      <c r="C161" s="866"/>
      <c r="D161" s="866"/>
      <c r="E161" s="866"/>
      <c r="F161" s="866"/>
      <c r="G161" s="866"/>
      <c r="H161" s="866"/>
      <c r="I161" s="866"/>
      <c r="J161" s="413" t="str">
        <f>IF(基本情報入力シート!M192="","",基本情報入力シート!M192)</f>
        <v/>
      </c>
      <c r="K161" s="413" t="str">
        <f>IF(基本情報入力シート!R192="","",基本情報入力シート!R192)</f>
        <v/>
      </c>
      <c r="L161" s="413" t="str">
        <f>IF(基本情報入力シート!W192="","",基本情報入力シート!W192)</f>
        <v/>
      </c>
      <c r="M161" s="413" t="str">
        <f>IF(基本情報入力シート!X192="","",基本情報入力シート!X192)</f>
        <v/>
      </c>
      <c r="N161" s="491" t="str">
        <f>IF(基本情報入力シート!Y192="","",基本情報入力シート!Y192)</f>
        <v/>
      </c>
      <c r="O161" s="490"/>
      <c r="P161" s="432"/>
      <c r="Q161" s="38" t="str">
        <f>IFERROR(ROUNDDOWN(P161*VLOOKUP(N161,【参考】数式用!$V$2:$AA$58,MATCH(O161,【参考】数式用!$X$4:$AA$4)+2,FALSE)*0.5, 0), "")</f>
        <v/>
      </c>
      <c r="R161" s="433"/>
      <c r="S161" s="867"/>
      <c r="T161" s="867"/>
      <c r="U161" s="499"/>
      <c r="V161" s="439"/>
      <c r="W161" s="487"/>
      <c r="X161" s="414" t="str">
        <f>IFERROR(IF(V161="ー", "", ROUNDDOWN(W161*VLOOKUP(N161,【参考】数式用!$V$2:$AG$51,MATCH(V161,【参考】数式用!$AB$4:$AG$4)+6,FALSE)*0.5, 0)), "")</f>
        <v/>
      </c>
      <c r="Y161" s="440"/>
      <c r="Z161" s="487"/>
      <c r="AA161" s="501"/>
      <c r="AB161" s="481" t="e">
        <f>VLOOKUP(N161,【参考】数式用!$A$3:$N$58,14,FALSE)</f>
        <v>#N/A</v>
      </c>
      <c r="AC161" s="481" t="str">
        <f>IFERROR(VLOOKUP(N161,【参考】数式用!$A$3:$N$58,14,FALSE),"")&amp;"_4_5"</f>
        <v>_4_5</v>
      </c>
      <c r="AD161" s="481" t="str">
        <f>IFERROR(VLOOKUP(N161,【参考】数式用!$A$3:$N$58,14,FALSE),"")&amp;"_6"</f>
        <v>_6</v>
      </c>
      <c r="AE161" s="482" t="str">
        <f>IFERROR(VLOOKUP(N161,【参考】数式用!$AI$5:$AJ$51, 2, FALSE), "")</f>
        <v/>
      </c>
      <c r="AF161" s="483" t="str">
        <f t="shared" si="4"/>
        <v/>
      </c>
      <c r="AG161" s="484" t="str">
        <f t="shared" si="5"/>
        <v/>
      </c>
      <c r="AH161" s="485" t="str">
        <f>IFERROR(VLOOKUP(N161,【参考】数式用!$AM$3:$AN$56, 2, FALSE), "")</f>
        <v/>
      </c>
      <c r="AI161" s="411"/>
      <c r="AJ161" s="389"/>
      <c r="AK161" s="389"/>
      <c r="AL161" s="389"/>
      <c r="AM161" s="389"/>
      <c r="AN161" s="389"/>
      <c r="AO161" s="389"/>
      <c r="AP161" s="389"/>
      <c r="AQ161" s="389"/>
    </row>
    <row r="162" spans="1:43" s="128" customFormat="1" ht="40.15" customHeight="1">
      <c r="A162" s="488">
        <v>149</v>
      </c>
      <c r="B162" s="866" t="str">
        <f>IF(基本情報入力シート!C193="","",基本情報入力シート!C193)</f>
        <v/>
      </c>
      <c r="C162" s="866"/>
      <c r="D162" s="866"/>
      <c r="E162" s="866"/>
      <c r="F162" s="866"/>
      <c r="G162" s="866"/>
      <c r="H162" s="866"/>
      <c r="I162" s="866"/>
      <c r="J162" s="413" t="str">
        <f>IF(基本情報入力シート!M193="","",基本情報入力シート!M193)</f>
        <v/>
      </c>
      <c r="K162" s="413" t="str">
        <f>IF(基本情報入力シート!R193="","",基本情報入力シート!R193)</f>
        <v/>
      </c>
      <c r="L162" s="413" t="str">
        <f>IF(基本情報入力シート!W193="","",基本情報入力シート!W193)</f>
        <v/>
      </c>
      <c r="M162" s="413" t="str">
        <f>IF(基本情報入力シート!X193="","",基本情報入力シート!X193)</f>
        <v/>
      </c>
      <c r="N162" s="491" t="str">
        <f>IF(基本情報入力シート!Y193="","",基本情報入力シート!Y193)</f>
        <v/>
      </c>
      <c r="O162" s="490"/>
      <c r="P162" s="432"/>
      <c r="Q162" s="38" t="str">
        <f>IFERROR(ROUNDDOWN(P162*VLOOKUP(N162,【参考】数式用!$V$2:$AA$58,MATCH(O162,【参考】数式用!$X$4:$AA$4)+2,FALSE)*0.5, 0), "")</f>
        <v/>
      </c>
      <c r="R162" s="433"/>
      <c r="S162" s="867"/>
      <c r="T162" s="867"/>
      <c r="U162" s="499"/>
      <c r="V162" s="439"/>
      <c r="W162" s="487"/>
      <c r="X162" s="414" t="str">
        <f>IFERROR(IF(V162="ー", "", ROUNDDOWN(W162*VLOOKUP(N162,【参考】数式用!$V$2:$AG$51,MATCH(V162,【参考】数式用!$AB$4:$AG$4)+6,FALSE)*0.5, 0)), "")</f>
        <v/>
      </c>
      <c r="Y162" s="440"/>
      <c r="Z162" s="487"/>
      <c r="AA162" s="501"/>
      <c r="AB162" s="481" t="e">
        <f>VLOOKUP(N162,【参考】数式用!$A$3:$N$58,14,FALSE)</f>
        <v>#N/A</v>
      </c>
      <c r="AC162" s="481" t="str">
        <f>IFERROR(VLOOKUP(N162,【参考】数式用!$A$3:$N$58,14,FALSE),"")&amp;"_4_5"</f>
        <v>_4_5</v>
      </c>
      <c r="AD162" s="481" t="str">
        <f>IFERROR(VLOOKUP(N162,【参考】数式用!$A$3:$N$58,14,FALSE),"")&amp;"_6"</f>
        <v>_6</v>
      </c>
      <c r="AE162" s="482" t="str">
        <f>IFERROR(VLOOKUP(N162,【参考】数式用!$AI$5:$AJ$51, 2, FALSE), "")</f>
        <v/>
      </c>
      <c r="AF162" s="483" t="str">
        <f t="shared" si="4"/>
        <v/>
      </c>
      <c r="AG162" s="484" t="str">
        <f t="shared" si="5"/>
        <v/>
      </c>
      <c r="AH162" s="485" t="str">
        <f>IFERROR(VLOOKUP(N162,【参考】数式用!$AM$3:$AN$56, 2, FALSE), "")</f>
        <v/>
      </c>
      <c r="AI162" s="411"/>
      <c r="AJ162" s="389"/>
      <c r="AK162" s="389"/>
      <c r="AL162" s="389"/>
      <c r="AM162" s="389"/>
      <c r="AN162" s="389"/>
      <c r="AO162" s="389"/>
      <c r="AP162" s="389"/>
      <c r="AQ162" s="389"/>
    </row>
    <row r="163" spans="1:43" s="128" customFormat="1" ht="40.15" customHeight="1">
      <c r="A163" s="488">
        <v>150</v>
      </c>
      <c r="B163" s="866" t="str">
        <f>IF(基本情報入力シート!C194="","",基本情報入力シート!C194)</f>
        <v/>
      </c>
      <c r="C163" s="866"/>
      <c r="D163" s="866"/>
      <c r="E163" s="866"/>
      <c r="F163" s="866"/>
      <c r="G163" s="866"/>
      <c r="H163" s="866"/>
      <c r="I163" s="866"/>
      <c r="J163" s="413" t="str">
        <f>IF(基本情報入力シート!M194="","",基本情報入力シート!M194)</f>
        <v/>
      </c>
      <c r="K163" s="413" t="str">
        <f>IF(基本情報入力シート!R194="","",基本情報入力シート!R194)</f>
        <v/>
      </c>
      <c r="L163" s="413" t="str">
        <f>IF(基本情報入力シート!W194="","",基本情報入力シート!W194)</f>
        <v/>
      </c>
      <c r="M163" s="413" t="str">
        <f>IF(基本情報入力シート!X194="","",基本情報入力シート!X194)</f>
        <v/>
      </c>
      <c r="N163" s="491" t="str">
        <f>IF(基本情報入力シート!Y194="","",基本情報入力シート!Y194)</f>
        <v/>
      </c>
      <c r="O163" s="490"/>
      <c r="P163" s="432"/>
      <c r="Q163" s="38" t="str">
        <f>IFERROR(ROUNDDOWN(P163*VLOOKUP(N163,【参考】数式用!$V$2:$AA$58,MATCH(O163,【参考】数式用!$X$4:$AA$4)+2,FALSE)*0.5, 0), "")</f>
        <v/>
      </c>
      <c r="R163" s="433"/>
      <c r="S163" s="867"/>
      <c r="T163" s="867"/>
      <c r="U163" s="499"/>
      <c r="V163" s="439"/>
      <c r="W163" s="487"/>
      <c r="X163" s="414" t="str">
        <f>IFERROR(IF(V163="ー", "", ROUNDDOWN(W163*VLOOKUP(N163,【参考】数式用!$V$2:$AG$51,MATCH(V163,【参考】数式用!$AB$4:$AG$4)+6,FALSE)*0.5, 0)), "")</f>
        <v/>
      </c>
      <c r="Y163" s="440"/>
      <c r="Z163" s="487"/>
      <c r="AA163" s="501"/>
      <c r="AB163" s="481" t="e">
        <f>VLOOKUP(N163,【参考】数式用!$A$3:$N$58,14,FALSE)</f>
        <v>#N/A</v>
      </c>
      <c r="AC163" s="481" t="str">
        <f>IFERROR(VLOOKUP(N163,【参考】数式用!$A$3:$N$58,14,FALSE),"")&amp;"_4_5"</f>
        <v>_4_5</v>
      </c>
      <c r="AD163" s="481" t="str">
        <f>IFERROR(VLOOKUP(N163,【参考】数式用!$A$3:$N$58,14,FALSE),"")&amp;"_6"</f>
        <v>_6</v>
      </c>
      <c r="AE163" s="482" t="str">
        <f>IFERROR(VLOOKUP(N163,【参考】数式用!$AI$5:$AJ$51, 2, FALSE), "")</f>
        <v/>
      </c>
      <c r="AF163" s="483" t="str">
        <f t="shared" si="4"/>
        <v/>
      </c>
      <c r="AG163" s="484" t="str">
        <f t="shared" si="5"/>
        <v/>
      </c>
      <c r="AH163" s="485" t="str">
        <f>IFERROR(VLOOKUP(N163,【参考】数式用!$AM$3:$AN$56, 2, FALSE), "")</f>
        <v/>
      </c>
      <c r="AI163" s="411"/>
      <c r="AJ163" s="389"/>
      <c r="AK163" s="389"/>
      <c r="AL163" s="389"/>
      <c r="AM163" s="389"/>
      <c r="AN163" s="389"/>
      <c r="AO163" s="389"/>
      <c r="AP163" s="389"/>
      <c r="AQ163" s="389"/>
    </row>
    <row r="164" spans="1:43" s="128" customFormat="1" ht="40.15" customHeight="1">
      <c r="A164" s="488">
        <v>151</v>
      </c>
      <c r="B164" s="866" t="str">
        <f>IF(基本情報入力シート!C195="","",基本情報入力シート!C195)</f>
        <v/>
      </c>
      <c r="C164" s="866"/>
      <c r="D164" s="866"/>
      <c r="E164" s="866"/>
      <c r="F164" s="866"/>
      <c r="G164" s="866"/>
      <c r="H164" s="866"/>
      <c r="I164" s="866"/>
      <c r="J164" s="413" t="str">
        <f>IF(基本情報入力シート!M195="","",基本情報入力シート!M195)</f>
        <v/>
      </c>
      <c r="K164" s="413" t="str">
        <f>IF(基本情報入力シート!R195="","",基本情報入力シート!R195)</f>
        <v/>
      </c>
      <c r="L164" s="413" t="str">
        <f>IF(基本情報入力シート!W195="","",基本情報入力シート!W195)</f>
        <v/>
      </c>
      <c r="M164" s="413" t="str">
        <f>IF(基本情報入力シート!X195="","",基本情報入力シート!X195)</f>
        <v/>
      </c>
      <c r="N164" s="491" t="str">
        <f>IF(基本情報入力シート!Y195="","",基本情報入力シート!Y195)</f>
        <v/>
      </c>
      <c r="O164" s="490"/>
      <c r="P164" s="432"/>
      <c r="Q164" s="38" t="str">
        <f>IFERROR(ROUNDDOWN(P164*VLOOKUP(N164,【参考】数式用!$V$2:$AA$58,MATCH(O164,【参考】数式用!$X$4:$AA$4)+2,FALSE)*0.5, 0), "")</f>
        <v/>
      </c>
      <c r="R164" s="433"/>
      <c r="S164" s="867"/>
      <c r="T164" s="867"/>
      <c r="U164" s="499"/>
      <c r="V164" s="439"/>
      <c r="W164" s="487"/>
      <c r="X164" s="414" t="str">
        <f>IFERROR(IF(V164="ー", "", ROUNDDOWN(W164*VLOOKUP(N164,【参考】数式用!$V$2:$AG$51,MATCH(V164,【参考】数式用!$AB$4:$AG$4)+6,FALSE)*0.5, 0)), "")</f>
        <v/>
      </c>
      <c r="Y164" s="440"/>
      <c r="Z164" s="487"/>
      <c r="AA164" s="501"/>
      <c r="AB164" s="481" t="e">
        <f>VLOOKUP(N164,【参考】数式用!$A$3:$N$58,14,FALSE)</f>
        <v>#N/A</v>
      </c>
      <c r="AC164" s="481" t="str">
        <f>IFERROR(VLOOKUP(N164,【参考】数式用!$A$3:$N$58,14,FALSE),"")&amp;"_4_5"</f>
        <v>_4_5</v>
      </c>
      <c r="AD164" s="481" t="str">
        <f>IFERROR(VLOOKUP(N164,【参考】数式用!$A$3:$N$58,14,FALSE),"")&amp;"_6"</f>
        <v>_6</v>
      </c>
      <c r="AE164" s="482" t="str">
        <f>IFERROR(VLOOKUP(N164,【参考】数式用!$AI$5:$AJ$51, 2, FALSE), "")</f>
        <v/>
      </c>
      <c r="AF164" s="483" t="str">
        <f t="shared" si="4"/>
        <v/>
      </c>
      <c r="AG164" s="484" t="str">
        <f t="shared" si="5"/>
        <v/>
      </c>
      <c r="AH164" s="485" t="str">
        <f>IFERROR(VLOOKUP(N164,【参考】数式用!$AM$3:$AN$56, 2, FALSE), "")</f>
        <v/>
      </c>
      <c r="AI164" s="411"/>
      <c r="AJ164" s="389"/>
      <c r="AK164" s="389"/>
      <c r="AL164" s="389"/>
      <c r="AM164" s="389"/>
      <c r="AN164" s="389"/>
      <c r="AO164" s="389"/>
      <c r="AP164" s="389"/>
      <c r="AQ164" s="389"/>
    </row>
    <row r="165" spans="1:43" s="128" customFormat="1" ht="40.15" customHeight="1">
      <c r="A165" s="488">
        <v>152</v>
      </c>
      <c r="B165" s="866" t="str">
        <f>IF(基本情報入力シート!C196="","",基本情報入力シート!C196)</f>
        <v/>
      </c>
      <c r="C165" s="866"/>
      <c r="D165" s="866"/>
      <c r="E165" s="866"/>
      <c r="F165" s="866"/>
      <c r="G165" s="866"/>
      <c r="H165" s="866"/>
      <c r="I165" s="866"/>
      <c r="J165" s="413" t="str">
        <f>IF(基本情報入力シート!M196="","",基本情報入力シート!M196)</f>
        <v/>
      </c>
      <c r="K165" s="413" t="str">
        <f>IF(基本情報入力シート!R196="","",基本情報入力シート!R196)</f>
        <v/>
      </c>
      <c r="L165" s="413" t="str">
        <f>IF(基本情報入力シート!W196="","",基本情報入力シート!W196)</f>
        <v/>
      </c>
      <c r="M165" s="413" t="str">
        <f>IF(基本情報入力シート!X196="","",基本情報入力シート!X196)</f>
        <v/>
      </c>
      <c r="N165" s="491" t="str">
        <f>IF(基本情報入力シート!Y196="","",基本情報入力シート!Y196)</f>
        <v/>
      </c>
      <c r="O165" s="490"/>
      <c r="P165" s="432"/>
      <c r="Q165" s="38" t="str">
        <f>IFERROR(ROUNDDOWN(P165*VLOOKUP(N165,【参考】数式用!$V$2:$AA$58,MATCH(O165,【参考】数式用!$X$4:$AA$4)+2,FALSE)*0.5, 0), "")</f>
        <v/>
      </c>
      <c r="R165" s="433"/>
      <c r="S165" s="867"/>
      <c r="T165" s="867"/>
      <c r="U165" s="499"/>
      <c r="V165" s="439"/>
      <c r="W165" s="487"/>
      <c r="X165" s="414" t="str">
        <f>IFERROR(IF(V165="ー", "", ROUNDDOWN(W165*VLOOKUP(N165,【参考】数式用!$V$2:$AG$51,MATCH(V165,【参考】数式用!$AB$4:$AG$4)+6,FALSE)*0.5, 0)), "")</f>
        <v/>
      </c>
      <c r="Y165" s="440"/>
      <c r="Z165" s="487"/>
      <c r="AA165" s="501"/>
      <c r="AB165" s="481" t="e">
        <f>VLOOKUP(N165,【参考】数式用!$A$3:$N$58,14,FALSE)</f>
        <v>#N/A</v>
      </c>
      <c r="AC165" s="481" t="str">
        <f>IFERROR(VLOOKUP(N165,【参考】数式用!$A$3:$N$58,14,FALSE),"")&amp;"_4_5"</f>
        <v>_4_5</v>
      </c>
      <c r="AD165" s="481" t="str">
        <f>IFERROR(VLOOKUP(N165,【参考】数式用!$A$3:$N$58,14,FALSE),"")&amp;"_6"</f>
        <v>_6</v>
      </c>
      <c r="AE165" s="482" t="str">
        <f>IFERROR(VLOOKUP(N165,【参考】数式用!$AI$5:$AJ$51, 2, FALSE), "")</f>
        <v/>
      </c>
      <c r="AF165" s="483" t="str">
        <f t="shared" si="4"/>
        <v/>
      </c>
      <c r="AG165" s="484" t="str">
        <f t="shared" si="5"/>
        <v/>
      </c>
      <c r="AH165" s="485" t="str">
        <f>IFERROR(VLOOKUP(N165,【参考】数式用!$AM$3:$AN$56, 2, FALSE), "")</f>
        <v/>
      </c>
      <c r="AI165" s="411"/>
      <c r="AJ165" s="389"/>
      <c r="AK165" s="389"/>
      <c r="AL165" s="389"/>
      <c r="AM165" s="389"/>
      <c r="AN165" s="389"/>
      <c r="AO165" s="389"/>
      <c r="AP165" s="389"/>
      <c r="AQ165" s="389"/>
    </row>
    <row r="166" spans="1:43" s="128" customFormat="1" ht="40.15" customHeight="1">
      <c r="A166" s="488">
        <v>153</v>
      </c>
      <c r="B166" s="866" t="str">
        <f>IF(基本情報入力シート!C197="","",基本情報入力シート!C197)</f>
        <v/>
      </c>
      <c r="C166" s="866"/>
      <c r="D166" s="866"/>
      <c r="E166" s="866"/>
      <c r="F166" s="866"/>
      <c r="G166" s="866"/>
      <c r="H166" s="866"/>
      <c r="I166" s="866"/>
      <c r="J166" s="413" t="str">
        <f>IF(基本情報入力シート!M197="","",基本情報入力シート!M197)</f>
        <v/>
      </c>
      <c r="K166" s="413" t="str">
        <f>IF(基本情報入力シート!R197="","",基本情報入力シート!R197)</f>
        <v/>
      </c>
      <c r="L166" s="413" t="str">
        <f>IF(基本情報入力シート!W197="","",基本情報入力シート!W197)</f>
        <v/>
      </c>
      <c r="M166" s="413" t="str">
        <f>IF(基本情報入力シート!X197="","",基本情報入力シート!X197)</f>
        <v/>
      </c>
      <c r="N166" s="491" t="str">
        <f>IF(基本情報入力シート!Y197="","",基本情報入力シート!Y197)</f>
        <v/>
      </c>
      <c r="O166" s="490"/>
      <c r="P166" s="432"/>
      <c r="Q166" s="38" t="str">
        <f>IFERROR(ROUNDDOWN(P166*VLOOKUP(N166,【参考】数式用!$V$2:$AA$58,MATCH(O166,【参考】数式用!$X$4:$AA$4)+2,FALSE)*0.5, 0), "")</f>
        <v/>
      </c>
      <c r="R166" s="433"/>
      <c r="S166" s="867"/>
      <c r="T166" s="867"/>
      <c r="U166" s="499"/>
      <c r="V166" s="439"/>
      <c r="W166" s="487"/>
      <c r="X166" s="414" t="str">
        <f>IFERROR(IF(V166="ー", "", ROUNDDOWN(W166*VLOOKUP(N166,【参考】数式用!$V$2:$AG$51,MATCH(V166,【参考】数式用!$AB$4:$AG$4)+6,FALSE)*0.5, 0)), "")</f>
        <v/>
      </c>
      <c r="Y166" s="440"/>
      <c r="Z166" s="487"/>
      <c r="AA166" s="501"/>
      <c r="AB166" s="481" t="e">
        <f>VLOOKUP(N166,【参考】数式用!$A$3:$N$58,14,FALSE)</f>
        <v>#N/A</v>
      </c>
      <c r="AC166" s="481" t="str">
        <f>IFERROR(VLOOKUP(N166,【参考】数式用!$A$3:$N$58,14,FALSE),"")&amp;"_4_5"</f>
        <v>_4_5</v>
      </c>
      <c r="AD166" s="481" t="str">
        <f>IFERROR(VLOOKUP(N166,【参考】数式用!$A$3:$N$58,14,FALSE),"")&amp;"_6"</f>
        <v>_6</v>
      </c>
      <c r="AE166" s="482" t="str">
        <f>IFERROR(VLOOKUP(N166,【参考】数式用!$AI$5:$AJ$51, 2, FALSE), "")</f>
        <v/>
      </c>
      <c r="AF166" s="483" t="str">
        <f t="shared" si="4"/>
        <v/>
      </c>
      <c r="AG166" s="484" t="str">
        <f t="shared" si="5"/>
        <v/>
      </c>
      <c r="AH166" s="485" t="str">
        <f>IFERROR(VLOOKUP(N166,【参考】数式用!$AM$3:$AN$56, 2, FALSE), "")</f>
        <v/>
      </c>
      <c r="AI166" s="411"/>
      <c r="AJ166" s="389"/>
      <c r="AK166" s="389"/>
      <c r="AL166" s="389"/>
      <c r="AM166" s="389"/>
      <c r="AN166" s="389"/>
      <c r="AO166" s="389"/>
      <c r="AP166" s="389"/>
      <c r="AQ166" s="389"/>
    </row>
    <row r="167" spans="1:43" s="128" customFormat="1" ht="40.15" customHeight="1">
      <c r="A167" s="488">
        <v>154</v>
      </c>
      <c r="B167" s="866" t="str">
        <f>IF(基本情報入力シート!C198="","",基本情報入力シート!C198)</f>
        <v/>
      </c>
      <c r="C167" s="866"/>
      <c r="D167" s="866"/>
      <c r="E167" s="866"/>
      <c r="F167" s="866"/>
      <c r="G167" s="866"/>
      <c r="H167" s="866"/>
      <c r="I167" s="866"/>
      <c r="J167" s="413" t="str">
        <f>IF(基本情報入力シート!M198="","",基本情報入力シート!M198)</f>
        <v/>
      </c>
      <c r="K167" s="413" t="str">
        <f>IF(基本情報入力シート!R198="","",基本情報入力シート!R198)</f>
        <v/>
      </c>
      <c r="L167" s="413" t="str">
        <f>IF(基本情報入力シート!W198="","",基本情報入力シート!W198)</f>
        <v/>
      </c>
      <c r="M167" s="413" t="str">
        <f>IF(基本情報入力シート!X198="","",基本情報入力シート!X198)</f>
        <v/>
      </c>
      <c r="N167" s="491" t="str">
        <f>IF(基本情報入力シート!Y198="","",基本情報入力シート!Y198)</f>
        <v/>
      </c>
      <c r="O167" s="490"/>
      <c r="P167" s="432"/>
      <c r="Q167" s="38" t="str">
        <f>IFERROR(ROUNDDOWN(P167*VLOOKUP(N167,【参考】数式用!$V$2:$AA$58,MATCH(O167,【参考】数式用!$X$4:$AA$4)+2,FALSE)*0.5, 0), "")</f>
        <v/>
      </c>
      <c r="R167" s="433"/>
      <c r="S167" s="867"/>
      <c r="T167" s="867"/>
      <c r="U167" s="499"/>
      <c r="V167" s="439"/>
      <c r="W167" s="487"/>
      <c r="X167" s="414" t="str">
        <f>IFERROR(IF(V167="ー", "", ROUNDDOWN(W167*VLOOKUP(N167,【参考】数式用!$V$2:$AG$51,MATCH(V167,【参考】数式用!$AB$4:$AG$4)+6,FALSE)*0.5, 0)), "")</f>
        <v/>
      </c>
      <c r="Y167" s="440"/>
      <c r="Z167" s="487"/>
      <c r="AA167" s="501"/>
      <c r="AB167" s="481" t="e">
        <f>VLOOKUP(N167,【参考】数式用!$A$3:$N$58,14,FALSE)</f>
        <v>#N/A</v>
      </c>
      <c r="AC167" s="481" t="str">
        <f>IFERROR(VLOOKUP(N167,【参考】数式用!$A$3:$N$58,14,FALSE),"")&amp;"_4_5"</f>
        <v>_4_5</v>
      </c>
      <c r="AD167" s="481" t="str">
        <f>IFERROR(VLOOKUP(N167,【参考】数式用!$A$3:$N$58,14,FALSE),"")&amp;"_6"</f>
        <v>_6</v>
      </c>
      <c r="AE167" s="482" t="str">
        <f>IFERROR(VLOOKUP(N167,【参考】数式用!$AI$5:$AJ$51, 2, FALSE), "")</f>
        <v/>
      </c>
      <c r="AF167" s="483" t="str">
        <f t="shared" si="4"/>
        <v/>
      </c>
      <c r="AG167" s="484" t="str">
        <f t="shared" si="5"/>
        <v/>
      </c>
      <c r="AH167" s="485" t="str">
        <f>IFERROR(VLOOKUP(N167,【参考】数式用!$AM$3:$AN$56, 2, FALSE), "")</f>
        <v/>
      </c>
      <c r="AI167" s="411"/>
      <c r="AJ167" s="389"/>
      <c r="AK167" s="389"/>
      <c r="AL167" s="389"/>
      <c r="AM167" s="389"/>
      <c r="AN167" s="389"/>
      <c r="AO167" s="389"/>
      <c r="AP167" s="389"/>
      <c r="AQ167" s="389"/>
    </row>
    <row r="168" spans="1:43" s="128" customFormat="1" ht="40.15" customHeight="1">
      <c r="A168" s="488">
        <v>155</v>
      </c>
      <c r="B168" s="866" t="str">
        <f>IF(基本情報入力シート!C199="","",基本情報入力シート!C199)</f>
        <v/>
      </c>
      <c r="C168" s="866"/>
      <c r="D168" s="866"/>
      <c r="E168" s="866"/>
      <c r="F168" s="866"/>
      <c r="G168" s="866"/>
      <c r="H168" s="866"/>
      <c r="I168" s="866"/>
      <c r="J168" s="413" t="str">
        <f>IF(基本情報入力シート!M199="","",基本情報入力シート!M199)</f>
        <v/>
      </c>
      <c r="K168" s="413" t="str">
        <f>IF(基本情報入力シート!R199="","",基本情報入力シート!R199)</f>
        <v/>
      </c>
      <c r="L168" s="413" t="str">
        <f>IF(基本情報入力シート!W199="","",基本情報入力シート!W199)</f>
        <v/>
      </c>
      <c r="M168" s="413" t="str">
        <f>IF(基本情報入力シート!X199="","",基本情報入力シート!X199)</f>
        <v/>
      </c>
      <c r="N168" s="491" t="str">
        <f>IF(基本情報入力シート!Y199="","",基本情報入力シート!Y199)</f>
        <v/>
      </c>
      <c r="O168" s="490"/>
      <c r="P168" s="432"/>
      <c r="Q168" s="38" t="str">
        <f>IFERROR(ROUNDDOWN(P168*VLOOKUP(N168,【参考】数式用!$V$2:$AA$58,MATCH(O168,【参考】数式用!$X$4:$AA$4)+2,FALSE)*0.5, 0), "")</f>
        <v/>
      </c>
      <c r="R168" s="433"/>
      <c r="S168" s="867"/>
      <c r="T168" s="867"/>
      <c r="U168" s="499"/>
      <c r="V168" s="439"/>
      <c r="W168" s="487"/>
      <c r="X168" s="414" t="str">
        <f>IFERROR(IF(V168="ー", "", ROUNDDOWN(W168*VLOOKUP(N168,【参考】数式用!$V$2:$AG$51,MATCH(V168,【参考】数式用!$AB$4:$AG$4)+6,FALSE)*0.5, 0)), "")</f>
        <v/>
      </c>
      <c r="Y168" s="440"/>
      <c r="Z168" s="487"/>
      <c r="AA168" s="501"/>
      <c r="AB168" s="481" t="e">
        <f>VLOOKUP(N168,【参考】数式用!$A$3:$N$58,14,FALSE)</f>
        <v>#N/A</v>
      </c>
      <c r="AC168" s="481" t="str">
        <f>IFERROR(VLOOKUP(N168,【参考】数式用!$A$3:$N$58,14,FALSE),"")&amp;"_4_5"</f>
        <v>_4_5</v>
      </c>
      <c r="AD168" s="481" t="str">
        <f>IFERROR(VLOOKUP(N168,【参考】数式用!$A$3:$N$58,14,FALSE),"")&amp;"_6"</f>
        <v>_6</v>
      </c>
      <c r="AE168" s="482" t="str">
        <f>IFERROR(VLOOKUP(N168,【参考】数式用!$AI$5:$AJ$51, 2, FALSE), "")</f>
        <v/>
      </c>
      <c r="AF168" s="483" t="str">
        <f t="shared" si="4"/>
        <v/>
      </c>
      <c r="AG168" s="484" t="str">
        <f t="shared" si="5"/>
        <v/>
      </c>
      <c r="AH168" s="485" t="str">
        <f>IFERROR(VLOOKUP(N168,【参考】数式用!$AM$3:$AN$56, 2, FALSE), "")</f>
        <v/>
      </c>
      <c r="AI168" s="411"/>
      <c r="AJ168" s="389"/>
      <c r="AK168" s="389"/>
      <c r="AL168" s="389"/>
      <c r="AM168" s="389"/>
      <c r="AN168" s="389"/>
      <c r="AO168" s="389"/>
      <c r="AP168" s="389"/>
      <c r="AQ168" s="389"/>
    </row>
    <row r="169" spans="1:43" s="128" customFormat="1" ht="40.15" customHeight="1">
      <c r="A169" s="488">
        <v>156</v>
      </c>
      <c r="B169" s="866" t="str">
        <f>IF(基本情報入力シート!C200="","",基本情報入力シート!C200)</f>
        <v/>
      </c>
      <c r="C169" s="866"/>
      <c r="D169" s="866"/>
      <c r="E169" s="866"/>
      <c r="F169" s="866"/>
      <c r="G169" s="866"/>
      <c r="H169" s="866"/>
      <c r="I169" s="866"/>
      <c r="J169" s="413" t="str">
        <f>IF(基本情報入力シート!M200="","",基本情報入力シート!M200)</f>
        <v/>
      </c>
      <c r="K169" s="413" t="str">
        <f>IF(基本情報入力シート!R200="","",基本情報入力シート!R200)</f>
        <v/>
      </c>
      <c r="L169" s="413" t="str">
        <f>IF(基本情報入力シート!W200="","",基本情報入力シート!W200)</f>
        <v/>
      </c>
      <c r="M169" s="413" t="str">
        <f>IF(基本情報入力シート!X200="","",基本情報入力シート!X200)</f>
        <v/>
      </c>
      <c r="N169" s="491" t="str">
        <f>IF(基本情報入力シート!Y200="","",基本情報入力シート!Y200)</f>
        <v/>
      </c>
      <c r="O169" s="490"/>
      <c r="P169" s="432"/>
      <c r="Q169" s="38" t="str">
        <f>IFERROR(ROUNDDOWN(P169*VLOOKUP(N169,【参考】数式用!$V$2:$AA$58,MATCH(O169,【参考】数式用!$X$4:$AA$4)+2,FALSE)*0.5, 0), "")</f>
        <v/>
      </c>
      <c r="R169" s="433"/>
      <c r="S169" s="867"/>
      <c r="T169" s="867"/>
      <c r="U169" s="499"/>
      <c r="V169" s="439"/>
      <c r="W169" s="487"/>
      <c r="X169" s="414" t="str">
        <f>IFERROR(IF(V169="ー", "", ROUNDDOWN(W169*VLOOKUP(N169,【参考】数式用!$V$2:$AG$51,MATCH(V169,【参考】数式用!$AB$4:$AG$4)+6,FALSE)*0.5, 0)), "")</f>
        <v/>
      </c>
      <c r="Y169" s="440"/>
      <c r="Z169" s="487"/>
      <c r="AA169" s="501"/>
      <c r="AB169" s="481" t="e">
        <f>VLOOKUP(N169,【参考】数式用!$A$3:$N$58,14,FALSE)</f>
        <v>#N/A</v>
      </c>
      <c r="AC169" s="481" t="str">
        <f>IFERROR(VLOOKUP(N169,【参考】数式用!$A$3:$N$58,14,FALSE),"")&amp;"_4_5"</f>
        <v>_4_5</v>
      </c>
      <c r="AD169" s="481" t="str">
        <f>IFERROR(VLOOKUP(N169,【参考】数式用!$A$3:$N$58,14,FALSE),"")&amp;"_6"</f>
        <v>_6</v>
      </c>
      <c r="AE169" s="482" t="str">
        <f>IFERROR(VLOOKUP(N169,【参考】数式用!$AI$5:$AJ$51, 2, FALSE), "")</f>
        <v/>
      </c>
      <c r="AF169" s="483" t="str">
        <f t="shared" si="4"/>
        <v/>
      </c>
      <c r="AG169" s="484" t="str">
        <f t="shared" si="5"/>
        <v/>
      </c>
      <c r="AH169" s="485" t="str">
        <f>IFERROR(VLOOKUP(N169,【参考】数式用!$AM$3:$AN$56, 2, FALSE), "")</f>
        <v/>
      </c>
      <c r="AI169" s="411"/>
      <c r="AJ169" s="389"/>
      <c r="AK169" s="389"/>
      <c r="AL169" s="389"/>
      <c r="AM169" s="389"/>
      <c r="AN169" s="389"/>
      <c r="AO169" s="389"/>
      <c r="AP169" s="389"/>
      <c r="AQ169" s="389"/>
    </row>
    <row r="170" spans="1:43" s="128" customFormat="1" ht="40.15" customHeight="1">
      <c r="A170" s="488">
        <v>157</v>
      </c>
      <c r="B170" s="866" t="str">
        <f>IF(基本情報入力シート!C201="","",基本情報入力シート!C201)</f>
        <v/>
      </c>
      <c r="C170" s="866"/>
      <c r="D170" s="866"/>
      <c r="E170" s="866"/>
      <c r="F170" s="866"/>
      <c r="G170" s="866"/>
      <c r="H170" s="866"/>
      <c r="I170" s="866"/>
      <c r="J170" s="413" t="str">
        <f>IF(基本情報入力シート!M201="","",基本情報入力シート!M201)</f>
        <v/>
      </c>
      <c r="K170" s="413" t="str">
        <f>IF(基本情報入力シート!R201="","",基本情報入力シート!R201)</f>
        <v/>
      </c>
      <c r="L170" s="413" t="str">
        <f>IF(基本情報入力シート!W201="","",基本情報入力シート!W201)</f>
        <v/>
      </c>
      <c r="M170" s="413" t="str">
        <f>IF(基本情報入力シート!X201="","",基本情報入力シート!X201)</f>
        <v/>
      </c>
      <c r="N170" s="491" t="str">
        <f>IF(基本情報入力シート!Y201="","",基本情報入力シート!Y201)</f>
        <v/>
      </c>
      <c r="O170" s="490"/>
      <c r="P170" s="432"/>
      <c r="Q170" s="38" t="str">
        <f>IFERROR(ROUNDDOWN(P170*VLOOKUP(N170,【参考】数式用!$V$2:$AA$58,MATCH(O170,【参考】数式用!$X$4:$AA$4)+2,FALSE)*0.5, 0), "")</f>
        <v/>
      </c>
      <c r="R170" s="433"/>
      <c r="S170" s="867"/>
      <c r="T170" s="867"/>
      <c r="U170" s="499"/>
      <c r="V170" s="439"/>
      <c r="W170" s="487"/>
      <c r="X170" s="414" t="str">
        <f>IFERROR(IF(V170="ー", "", ROUNDDOWN(W170*VLOOKUP(N170,【参考】数式用!$V$2:$AG$51,MATCH(V170,【参考】数式用!$AB$4:$AG$4)+6,FALSE)*0.5, 0)), "")</f>
        <v/>
      </c>
      <c r="Y170" s="440"/>
      <c r="Z170" s="487"/>
      <c r="AA170" s="501"/>
      <c r="AB170" s="481" t="e">
        <f>VLOOKUP(N170,【参考】数式用!$A$3:$N$58,14,FALSE)</f>
        <v>#N/A</v>
      </c>
      <c r="AC170" s="481" t="str">
        <f>IFERROR(VLOOKUP(N170,【参考】数式用!$A$3:$N$58,14,FALSE),"")&amp;"_4_5"</f>
        <v>_4_5</v>
      </c>
      <c r="AD170" s="481" t="str">
        <f>IFERROR(VLOOKUP(N170,【参考】数式用!$A$3:$N$58,14,FALSE),"")&amp;"_6"</f>
        <v>_6</v>
      </c>
      <c r="AE170" s="482" t="str">
        <f>IFERROR(VLOOKUP(N170,【参考】数式用!$AI$5:$AJ$51, 2, FALSE), "")</f>
        <v/>
      </c>
      <c r="AF170" s="483" t="str">
        <f t="shared" si="4"/>
        <v/>
      </c>
      <c r="AG170" s="484" t="str">
        <f t="shared" si="5"/>
        <v/>
      </c>
      <c r="AH170" s="485" t="str">
        <f>IFERROR(VLOOKUP(N170,【参考】数式用!$AM$3:$AN$56, 2, FALSE), "")</f>
        <v/>
      </c>
      <c r="AI170" s="411"/>
      <c r="AJ170" s="389"/>
      <c r="AK170" s="389"/>
      <c r="AL170" s="389"/>
      <c r="AM170" s="389"/>
      <c r="AN170" s="389"/>
      <c r="AO170" s="389"/>
      <c r="AP170" s="389"/>
      <c r="AQ170" s="389"/>
    </row>
    <row r="171" spans="1:43" s="128" customFormat="1" ht="40.15" customHeight="1">
      <c r="A171" s="488">
        <v>158</v>
      </c>
      <c r="B171" s="866" t="str">
        <f>IF(基本情報入力シート!C202="","",基本情報入力シート!C202)</f>
        <v/>
      </c>
      <c r="C171" s="866"/>
      <c r="D171" s="866"/>
      <c r="E171" s="866"/>
      <c r="F171" s="866"/>
      <c r="G171" s="866"/>
      <c r="H171" s="866"/>
      <c r="I171" s="866"/>
      <c r="J171" s="413" t="str">
        <f>IF(基本情報入力シート!M202="","",基本情報入力シート!M202)</f>
        <v/>
      </c>
      <c r="K171" s="413" t="str">
        <f>IF(基本情報入力シート!R202="","",基本情報入力シート!R202)</f>
        <v/>
      </c>
      <c r="L171" s="413" t="str">
        <f>IF(基本情報入力シート!W202="","",基本情報入力シート!W202)</f>
        <v/>
      </c>
      <c r="M171" s="413" t="str">
        <f>IF(基本情報入力シート!X202="","",基本情報入力シート!X202)</f>
        <v/>
      </c>
      <c r="N171" s="491" t="str">
        <f>IF(基本情報入力シート!Y202="","",基本情報入力シート!Y202)</f>
        <v/>
      </c>
      <c r="O171" s="490"/>
      <c r="P171" s="432"/>
      <c r="Q171" s="38" t="str">
        <f>IFERROR(ROUNDDOWN(P171*VLOOKUP(N171,【参考】数式用!$V$2:$AA$58,MATCH(O171,【参考】数式用!$X$4:$AA$4)+2,FALSE)*0.5, 0), "")</f>
        <v/>
      </c>
      <c r="R171" s="433"/>
      <c r="S171" s="867"/>
      <c r="T171" s="867"/>
      <c r="U171" s="499"/>
      <c r="V171" s="439"/>
      <c r="W171" s="487"/>
      <c r="X171" s="414" t="str">
        <f>IFERROR(IF(V171="ー", "", ROUNDDOWN(W171*VLOOKUP(N171,【参考】数式用!$V$2:$AG$51,MATCH(V171,【参考】数式用!$AB$4:$AG$4)+6,FALSE)*0.5, 0)), "")</f>
        <v/>
      </c>
      <c r="Y171" s="440"/>
      <c r="Z171" s="487"/>
      <c r="AA171" s="501"/>
      <c r="AB171" s="481" t="e">
        <f>VLOOKUP(N171,【参考】数式用!$A$3:$N$58,14,FALSE)</f>
        <v>#N/A</v>
      </c>
      <c r="AC171" s="481" t="str">
        <f>IFERROR(VLOOKUP(N171,【参考】数式用!$A$3:$N$58,14,FALSE),"")&amp;"_4_5"</f>
        <v>_4_5</v>
      </c>
      <c r="AD171" s="481" t="str">
        <f>IFERROR(VLOOKUP(N171,【参考】数式用!$A$3:$N$58,14,FALSE),"")&amp;"_6"</f>
        <v>_6</v>
      </c>
      <c r="AE171" s="482" t="str">
        <f>IFERROR(VLOOKUP(N171,【参考】数式用!$AI$5:$AJ$51, 2, FALSE), "")</f>
        <v/>
      </c>
      <c r="AF171" s="483" t="str">
        <f t="shared" si="4"/>
        <v/>
      </c>
      <c r="AG171" s="484" t="str">
        <f t="shared" si="5"/>
        <v/>
      </c>
      <c r="AH171" s="485" t="str">
        <f>IFERROR(VLOOKUP(N171,【参考】数式用!$AM$3:$AN$56, 2, FALSE), "")</f>
        <v/>
      </c>
      <c r="AI171" s="411"/>
      <c r="AJ171" s="389"/>
      <c r="AK171" s="389"/>
      <c r="AL171" s="389"/>
      <c r="AM171" s="389"/>
      <c r="AN171" s="389"/>
      <c r="AO171" s="389"/>
      <c r="AP171" s="389"/>
      <c r="AQ171" s="389"/>
    </row>
    <row r="172" spans="1:43" s="128" customFormat="1" ht="40.15" customHeight="1">
      <c r="A172" s="488">
        <v>159</v>
      </c>
      <c r="B172" s="866" t="str">
        <f>IF(基本情報入力シート!C203="","",基本情報入力シート!C203)</f>
        <v/>
      </c>
      <c r="C172" s="866"/>
      <c r="D172" s="866"/>
      <c r="E172" s="866"/>
      <c r="F172" s="866"/>
      <c r="G172" s="866"/>
      <c r="H172" s="866"/>
      <c r="I172" s="866"/>
      <c r="J172" s="413" t="str">
        <f>IF(基本情報入力シート!M203="","",基本情報入力シート!M203)</f>
        <v/>
      </c>
      <c r="K172" s="413" t="str">
        <f>IF(基本情報入力シート!R203="","",基本情報入力シート!R203)</f>
        <v/>
      </c>
      <c r="L172" s="413" t="str">
        <f>IF(基本情報入力シート!W203="","",基本情報入力シート!W203)</f>
        <v/>
      </c>
      <c r="M172" s="413" t="str">
        <f>IF(基本情報入力シート!X203="","",基本情報入力シート!X203)</f>
        <v/>
      </c>
      <c r="N172" s="491" t="str">
        <f>IF(基本情報入力シート!Y203="","",基本情報入力シート!Y203)</f>
        <v/>
      </c>
      <c r="O172" s="490"/>
      <c r="P172" s="432"/>
      <c r="Q172" s="38" t="str">
        <f>IFERROR(ROUNDDOWN(P172*VLOOKUP(N172,【参考】数式用!$V$2:$AA$58,MATCH(O172,【参考】数式用!$X$4:$AA$4)+2,FALSE)*0.5, 0), "")</f>
        <v/>
      </c>
      <c r="R172" s="433"/>
      <c r="S172" s="867"/>
      <c r="T172" s="867"/>
      <c r="U172" s="499"/>
      <c r="V172" s="439"/>
      <c r="W172" s="487"/>
      <c r="X172" s="414" t="str">
        <f>IFERROR(IF(V172="ー", "", ROUNDDOWN(W172*VLOOKUP(N172,【参考】数式用!$V$2:$AG$51,MATCH(V172,【参考】数式用!$AB$4:$AG$4)+6,FALSE)*0.5, 0)), "")</f>
        <v/>
      </c>
      <c r="Y172" s="440"/>
      <c r="Z172" s="487"/>
      <c r="AA172" s="501"/>
      <c r="AB172" s="481" t="e">
        <f>VLOOKUP(N172,【参考】数式用!$A$3:$N$58,14,FALSE)</f>
        <v>#N/A</v>
      </c>
      <c r="AC172" s="481" t="str">
        <f>IFERROR(VLOOKUP(N172,【参考】数式用!$A$3:$N$58,14,FALSE),"")&amp;"_4_5"</f>
        <v>_4_5</v>
      </c>
      <c r="AD172" s="481" t="str">
        <f>IFERROR(VLOOKUP(N172,【参考】数式用!$A$3:$N$58,14,FALSE),"")&amp;"_6"</f>
        <v>_6</v>
      </c>
      <c r="AE172" s="482" t="str">
        <f>IFERROR(VLOOKUP(N172,【参考】数式用!$AI$5:$AJ$51, 2, FALSE), "")</f>
        <v/>
      </c>
      <c r="AF172" s="483" t="str">
        <f t="shared" si="4"/>
        <v/>
      </c>
      <c r="AG172" s="484" t="str">
        <f t="shared" si="5"/>
        <v/>
      </c>
      <c r="AH172" s="485" t="str">
        <f>IFERROR(VLOOKUP(N172,【参考】数式用!$AM$3:$AN$56, 2, FALSE), "")</f>
        <v/>
      </c>
      <c r="AI172" s="411"/>
      <c r="AJ172" s="389"/>
      <c r="AK172" s="389"/>
      <c r="AL172" s="389"/>
      <c r="AM172" s="389"/>
      <c r="AN172" s="389"/>
      <c r="AO172" s="389"/>
      <c r="AP172" s="389"/>
      <c r="AQ172" s="389"/>
    </row>
    <row r="173" spans="1:43" s="128" customFormat="1" ht="40.15" customHeight="1">
      <c r="A173" s="488">
        <v>160</v>
      </c>
      <c r="B173" s="866" t="str">
        <f>IF(基本情報入力シート!C204="","",基本情報入力シート!C204)</f>
        <v/>
      </c>
      <c r="C173" s="866"/>
      <c r="D173" s="866"/>
      <c r="E173" s="866"/>
      <c r="F173" s="866"/>
      <c r="G173" s="866"/>
      <c r="H173" s="866"/>
      <c r="I173" s="866"/>
      <c r="J173" s="413" t="str">
        <f>IF(基本情報入力シート!M204="","",基本情報入力シート!M204)</f>
        <v/>
      </c>
      <c r="K173" s="413" t="str">
        <f>IF(基本情報入力シート!R204="","",基本情報入力シート!R204)</f>
        <v/>
      </c>
      <c r="L173" s="413" t="str">
        <f>IF(基本情報入力シート!W204="","",基本情報入力シート!W204)</f>
        <v/>
      </c>
      <c r="M173" s="413" t="str">
        <f>IF(基本情報入力シート!X204="","",基本情報入力シート!X204)</f>
        <v/>
      </c>
      <c r="N173" s="491" t="str">
        <f>IF(基本情報入力シート!Y204="","",基本情報入力シート!Y204)</f>
        <v/>
      </c>
      <c r="O173" s="490"/>
      <c r="P173" s="432"/>
      <c r="Q173" s="38" t="str">
        <f>IFERROR(ROUNDDOWN(P173*VLOOKUP(N173,【参考】数式用!$V$2:$AA$58,MATCH(O173,【参考】数式用!$X$4:$AA$4)+2,FALSE)*0.5, 0), "")</f>
        <v/>
      </c>
      <c r="R173" s="433"/>
      <c r="S173" s="867"/>
      <c r="T173" s="867"/>
      <c r="U173" s="499"/>
      <c r="V173" s="439"/>
      <c r="W173" s="487"/>
      <c r="X173" s="414" t="str">
        <f>IFERROR(IF(V173="ー", "", ROUNDDOWN(W173*VLOOKUP(N173,【参考】数式用!$V$2:$AG$51,MATCH(V173,【参考】数式用!$AB$4:$AG$4)+6,FALSE)*0.5, 0)), "")</f>
        <v/>
      </c>
      <c r="Y173" s="440"/>
      <c r="Z173" s="487"/>
      <c r="AA173" s="501"/>
      <c r="AB173" s="481" t="e">
        <f>VLOOKUP(N173,【参考】数式用!$A$3:$N$58,14,FALSE)</f>
        <v>#N/A</v>
      </c>
      <c r="AC173" s="481" t="str">
        <f>IFERROR(VLOOKUP(N173,【参考】数式用!$A$3:$N$58,14,FALSE),"")&amp;"_4_5"</f>
        <v>_4_5</v>
      </c>
      <c r="AD173" s="481" t="str">
        <f>IFERROR(VLOOKUP(N173,【参考】数式用!$A$3:$N$58,14,FALSE),"")&amp;"_6"</f>
        <v>_6</v>
      </c>
      <c r="AE173" s="482" t="str">
        <f>IFERROR(VLOOKUP(N173,【参考】数式用!$AI$5:$AJ$51, 2, FALSE), "")</f>
        <v/>
      </c>
      <c r="AF173" s="483" t="str">
        <f t="shared" si="4"/>
        <v/>
      </c>
      <c r="AG173" s="484" t="str">
        <f t="shared" si="5"/>
        <v/>
      </c>
      <c r="AH173" s="485" t="str">
        <f>IFERROR(VLOOKUP(N173,【参考】数式用!$AM$3:$AN$56, 2, FALSE), "")</f>
        <v/>
      </c>
      <c r="AI173" s="411"/>
      <c r="AJ173" s="389"/>
      <c r="AK173" s="389"/>
      <c r="AL173" s="389"/>
      <c r="AM173" s="389"/>
      <c r="AN173" s="389"/>
      <c r="AO173" s="389"/>
      <c r="AP173" s="389"/>
      <c r="AQ173" s="389"/>
    </row>
    <row r="174" spans="1:43" s="128" customFormat="1" ht="40.15" customHeight="1">
      <c r="A174" s="488">
        <v>161</v>
      </c>
      <c r="B174" s="866" t="str">
        <f>IF(基本情報入力シート!C205="","",基本情報入力シート!C205)</f>
        <v/>
      </c>
      <c r="C174" s="866"/>
      <c r="D174" s="866"/>
      <c r="E174" s="866"/>
      <c r="F174" s="866"/>
      <c r="G174" s="866"/>
      <c r="H174" s="866"/>
      <c r="I174" s="866"/>
      <c r="J174" s="413" t="str">
        <f>IF(基本情報入力シート!M205="","",基本情報入力シート!M205)</f>
        <v/>
      </c>
      <c r="K174" s="413" t="str">
        <f>IF(基本情報入力シート!R205="","",基本情報入力シート!R205)</f>
        <v/>
      </c>
      <c r="L174" s="413" t="str">
        <f>IF(基本情報入力シート!W205="","",基本情報入力シート!W205)</f>
        <v/>
      </c>
      <c r="M174" s="413" t="str">
        <f>IF(基本情報入力シート!X205="","",基本情報入力シート!X205)</f>
        <v/>
      </c>
      <c r="N174" s="491" t="str">
        <f>IF(基本情報入力シート!Y205="","",基本情報入力シート!Y205)</f>
        <v/>
      </c>
      <c r="O174" s="490"/>
      <c r="P174" s="432"/>
      <c r="Q174" s="38" t="str">
        <f>IFERROR(ROUNDDOWN(P174*VLOOKUP(N174,【参考】数式用!$V$2:$AA$58,MATCH(O174,【参考】数式用!$X$4:$AA$4)+2,FALSE)*0.5, 0), "")</f>
        <v/>
      </c>
      <c r="R174" s="433"/>
      <c r="S174" s="867"/>
      <c r="T174" s="867"/>
      <c r="U174" s="499"/>
      <c r="V174" s="439"/>
      <c r="W174" s="487"/>
      <c r="X174" s="414" t="str">
        <f>IFERROR(IF(V174="ー", "", ROUNDDOWN(W174*VLOOKUP(N174,【参考】数式用!$V$2:$AG$51,MATCH(V174,【参考】数式用!$AB$4:$AG$4)+6,FALSE)*0.5, 0)), "")</f>
        <v/>
      </c>
      <c r="Y174" s="440"/>
      <c r="Z174" s="487"/>
      <c r="AA174" s="501"/>
      <c r="AB174" s="481" t="e">
        <f>VLOOKUP(N174,【参考】数式用!$A$3:$N$58,14,FALSE)</f>
        <v>#N/A</v>
      </c>
      <c r="AC174" s="481" t="str">
        <f>IFERROR(VLOOKUP(N174,【参考】数式用!$A$3:$N$58,14,FALSE),"")&amp;"_4_5"</f>
        <v>_4_5</v>
      </c>
      <c r="AD174" s="481" t="str">
        <f>IFERROR(VLOOKUP(N174,【参考】数式用!$A$3:$N$58,14,FALSE),"")&amp;"_6"</f>
        <v>_6</v>
      </c>
      <c r="AE174" s="482" t="str">
        <f>IFERROR(VLOOKUP(N174,【参考】数式用!$AI$5:$AJ$51, 2, FALSE), "")</f>
        <v/>
      </c>
      <c r="AF174" s="483" t="str">
        <f t="shared" si="4"/>
        <v/>
      </c>
      <c r="AG174" s="484" t="str">
        <f t="shared" si="5"/>
        <v/>
      </c>
      <c r="AH174" s="485" t="str">
        <f>IFERROR(VLOOKUP(N174,【参考】数式用!$AM$3:$AN$56, 2, FALSE), "")</f>
        <v/>
      </c>
      <c r="AI174" s="411"/>
      <c r="AJ174" s="389"/>
      <c r="AK174" s="389"/>
      <c r="AL174" s="389"/>
      <c r="AM174" s="389"/>
      <c r="AN174" s="389"/>
      <c r="AO174" s="389"/>
      <c r="AP174" s="389"/>
      <c r="AQ174" s="389"/>
    </row>
    <row r="175" spans="1:43" s="128" customFormat="1" ht="40.15" customHeight="1">
      <c r="A175" s="488">
        <v>162</v>
      </c>
      <c r="B175" s="866" t="str">
        <f>IF(基本情報入力シート!C206="","",基本情報入力シート!C206)</f>
        <v/>
      </c>
      <c r="C175" s="866"/>
      <c r="D175" s="866"/>
      <c r="E175" s="866"/>
      <c r="F175" s="866"/>
      <c r="G175" s="866"/>
      <c r="H175" s="866"/>
      <c r="I175" s="866"/>
      <c r="J175" s="413" t="str">
        <f>IF(基本情報入力シート!M206="","",基本情報入力シート!M206)</f>
        <v/>
      </c>
      <c r="K175" s="413" t="str">
        <f>IF(基本情報入力シート!R206="","",基本情報入力シート!R206)</f>
        <v/>
      </c>
      <c r="L175" s="413" t="str">
        <f>IF(基本情報入力シート!W206="","",基本情報入力シート!W206)</f>
        <v/>
      </c>
      <c r="M175" s="413" t="str">
        <f>IF(基本情報入力シート!X206="","",基本情報入力シート!X206)</f>
        <v/>
      </c>
      <c r="N175" s="491" t="str">
        <f>IF(基本情報入力シート!Y206="","",基本情報入力シート!Y206)</f>
        <v/>
      </c>
      <c r="O175" s="490"/>
      <c r="P175" s="432"/>
      <c r="Q175" s="38" t="str">
        <f>IFERROR(ROUNDDOWN(P175*VLOOKUP(N175,【参考】数式用!$V$2:$AA$58,MATCH(O175,【参考】数式用!$X$4:$AA$4)+2,FALSE)*0.5, 0), "")</f>
        <v/>
      </c>
      <c r="R175" s="433"/>
      <c r="S175" s="867"/>
      <c r="T175" s="867"/>
      <c r="U175" s="499"/>
      <c r="V175" s="439"/>
      <c r="W175" s="487"/>
      <c r="X175" s="414" t="str">
        <f>IFERROR(IF(V175="ー", "", ROUNDDOWN(W175*VLOOKUP(N175,【参考】数式用!$V$2:$AG$51,MATCH(V175,【参考】数式用!$AB$4:$AG$4)+6,FALSE)*0.5, 0)), "")</f>
        <v/>
      </c>
      <c r="Y175" s="440"/>
      <c r="Z175" s="487"/>
      <c r="AA175" s="501"/>
      <c r="AB175" s="481" t="e">
        <f>VLOOKUP(N175,【参考】数式用!$A$3:$N$58,14,FALSE)</f>
        <v>#N/A</v>
      </c>
      <c r="AC175" s="481" t="str">
        <f>IFERROR(VLOOKUP(N175,【参考】数式用!$A$3:$N$58,14,FALSE),"")&amp;"_4_5"</f>
        <v>_4_5</v>
      </c>
      <c r="AD175" s="481" t="str">
        <f>IFERROR(VLOOKUP(N175,【参考】数式用!$A$3:$N$58,14,FALSE),"")&amp;"_6"</f>
        <v>_6</v>
      </c>
      <c r="AE175" s="482" t="str">
        <f>IFERROR(VLOOKUP(N175,【参考】数式用!$AI$5:$AJ$51, 2, FALSE), "")</f>
        <v/>
      </c>
      <c r="AF175" s="483" t="str">
        <f t="shared" si="4"/>
        <v/>
      </c>
      <c r="AG175" s="484" t="str">
        <f t="shared" si="5"/>
        <v/>
      </c>
      <c r="AH175" s="485" t="str">
        <f>IFERROR(VLOOKUP(N175,【参考】数式用!$AM$3:$AN$56, 2, FALSE), "")</f>
        <v/>
      </c>
      <c r="AI175" s="411"/>
      <c r="AJ175" s="389"/>
      <c r="AK175" s="389"/>
      <c r="AL175" s="389"/>
      <c r="AM175" s="389"/>
      <c r="AN175" s="389"/>
      <c r="AO175" s="389"/>
      <c r="AP175" s="389"/>
      <c r="AQ175" s="389"/>
    </row>
    <row r="176" spans="1:43" s="128" customFormat="1" ht="40.15" customHeight="1">
      <c r="A176" s="488">
        <v>163</v>
      </c>
      <c r="B176" s="866" t="str">
        <f>IF(基本情報入力シート!C207="","",基本情報入力シート!C207)</f>
        <v/>
      </c>
      <c r="C176" s="866"/>
      <c r="D176" s="866"/>
      <c r="E176" s="866"/>
      <c r="F176" s="866"/>
      <c r="G176" s="866"/>
      <c r="H176" s="866"/>
      <c r="I176" s="866"/>
      <c r="J176" s="413" t="str">
        <f>IF(基本情報入力シート!M207="","",基本情報入力シート!M207)</f>
        <v/>
      </c>
      <c r="K176" s="413" t="str">
        <f>IF(基本情報入力シート!R207="","",基本情報入力シート!R207)</f>
        <v/>
      </c>
      <c r="L176" s="413" t="str">
        <f>IF(基本情報入力シート!W207="","",基本情報入力シート!W207)</f>
        <v/>
      </c>
      <c r="M176" s="413" t="str">
        <f>IF(基本情報入力シート!X207="","",基本情報入力シート!X207)</f>
        <v/>
      </c>
      <c r="N176" s="491" t="str">
        <f>IF(基本情報入力シート!Y207="","",基本情報入力シート!Y207)</f>
        <v/>
      </c>
      <c r="O176" s="490"/>
      <c r="P176" s="432"/>
      <c r="Q176" s="38" t="str">
        <f>IFERROR(ROUNDDOWN(P176*VLOOKUP(N176,【参考】数式用!$V$2:$AA$58,MATCH(O176,【参考】数式用!$X$4:$AA$4)+2,FALSE)*0.5, 0), "")</f>
        <v/>
      </c>
      <c r="R176" s="433"/>
      <c r="S176" s="867"/>
      <c r="T176" s="867"/>
      <c r="U176" s="499"/>
      <c r="V176" s="439"/>
      <c r="W176" s="487"/>
      <c r="X176" s="414" t="str">
        <f>IFERROR(IF(V176="ー", "", ROUNDDOWN(W176*VLOOKUP(N176,【参考】数式用!$V$2:$AG$51,MATCH(V176,【参考】数式用!$AB$4:$AG$4)+6,FALSE)*0.5, 0)), "")</f>
        <v/>
      </c>
      <c r="Y176" s="440"/>
      <c r="Z176" s="487"/>
      <c r="AA176" s="501"/>
      <c r="AB176" s="481" t="e">
        <f>VLOOKUP(N176,【参考】数式用!$A$3:$N$58,14,FALSE)</f>
        <v>#N/A</v>
      </c>
      <c r="AC176" s="481" t="str">
        <f>IFERROR(VLOOKUP(N176,【参考】数式用!$A$3:$N$58,14,FALSE),"")&amp;"_4_5"</f>
        <v>_4_5</v>
      </c>
      <c r="AD176" s="481" t="str">
        <f>IFERROR(VLOOKUP(N176,【参考】数式用!$A$3:$N$58,14,FALSE),"")&amp;"_6"</f>
        <v>_6</v>
      </c>
      <c r="AE176" s="482" t="str">
        <f>IFERROR(VLOOKUP(N176,【参考】数式用!$AI$5:$AJ$51, 2, FALSE), "")</f>
        <v/>
      </c>
      <c r="AF176" s="483" t="str">
        <f t="shared" si="4"/>
        <v/>
      </c>
      <c r="AG176" s="484" t="str">
        <f t="shared" si="5"/>
        <v/>
      </c>
      <c r="AH176" s="485" t="str">
        <f>IFERROR(VLOOKUP(N176,【参考】数式用!$AM$3:$AN$56, 2, FALSE), "")</f>
        <v/>
      </c>
      <c r="AI176" s="411"/>
      <c r="AJ176" s="389"/>
      <c r="AK176" s="389"/>
      <c r="AL176" s="389"/>
      <c r="AM176" s="389"/>
      <c r="AN176" s="389"/>
      <c r="AO176" s="389"/>
      <c r="AP176" s="389"/>
      <c r="AQ176" s="389"/>
    </row>
    <row r="177" spans="1:43" s="128" customFormat="1" ht="40.15" customHeight="1">
      <c r="A177" s="488">
        <v>164</v>
      </c>
      <c r="B177" s="866" t="str">
        <f>IF(基本情報入力シート!C208="","",基本情報入力シート!C208)</f>
        <v/>
      </c>
      <c r="C177" s="866"/>
      <c r="D177" s="866"/>
      <c r="E177" s="866"/>
      <c r="F177" s="866"/>
      <c r="G177" s="866"/>
      <c r="H177" s="866"/>
      <c r="I177" s="866"/>
      <c r="J177" s="413" t="str">
        <f>IF(基本情報入力シート!M208="","",基本情報入力シート!M208)</f>
        <v/>
      </c>
      <c r="K177" s="413" t="str">
        <f>IF(基本情報入力シート!R208="","",基本情報入力シート!R208)</f>
        <v/>
      </c>
      <c r="L177" s="413" t="str">
        <f>IF(基本情報入力シート!W208="","",基本情報入力シート!W208)</f>
        <v/>
      </c>
      <c r="M177" s="413" t="str">
        <f>IF(基本情報入力シート!X208="","",基本情報入力シート!X208)</f>
        <v/>
      </c>
      <c r="N177" s="491" t="str">
        <f>IF(基本情報入力シート!Y208="","",基本情報入力シート!Y208)</f>
        <v/>
      </c>
      <c r="O177" s="490"/>
      <c r="P177" s="432"/>
      <c r="Q177" s="38" t="str">
        <f>IFERROR(ROUNDDOWN(P177*VLOOKUP(N177,【参考】数式用!$V$2:$AA$58,MATCH(O177,【参考】数式用!$X$4:$AA$4)+2,FALSE)*0.5, 0), "")</f>
        <v/>
      </c>
      <c r="R177" s="433"/>
      <c r="S177" s="867"/>
      <c r="T177" s="867"/>
      <c r="U177" s="499"/>
      <c r="V177" s="439"/>
      <c r="W177" s="487"/>
      <c r="X177" s="414" t="str">
        <f>IFERROR(IF(V177="ー", "", ROUNDDOWN(W177*VLOOKUP(N177,【参考】数式用!$V$2:$AG$51,MATCH(V177,【参考】数式用!$AB$4:$AG$4)+6,FALSE)*0.5, 0)), "")</f>
        <v/>
      </c>
      <c r="Y177" s="440"/>
      <c r="Z177" s="487"/>
      <c r="AA177" s="501"/>
      <c r="AB177" s="481" t="e">
        <f>VLOOKUP(N177,【参考】数式用!$A$3:$N$58,14,FALSE)</f>
        <v>#N/A</v>
      </c>
      <c r="AC177" s="481" t="str">
        <f>IFERROR(VLOOKUP(N177,【参考】数式用!$A$3:$N$58,14,FALSE),"")&amp;"_4_5"</f>
        <v>_4_5</v>
      </c>
      <c r="AD177" s="481" t="str">
        <f>IFERROR(VLOOKUP(N177,【参考】数式用!$A$3:$N$58,14,FALSE),"")&amp;"_6"</f>
        <v>_6</v>
      </c>
      <c r="AE177" s="482" t="str">
        <f>IFERROR(VLOOKUP(N177,【参考】数式用!$AI$5:$AJ$51, 2, FALSE), "")</f>
        <v/>
      </c>
      <c r="AF177" s="483" t="str">
        <f t="shared" si="4"/>
        <v/>
      </c>
      <c r="AG177" s="484" t="str">
        <f t="shared" si="5"/>
        <v/>
      </c>
      <c r="AH177" s="485" t="str">
        <f>IFERROR(VLOOKUP(N177,【参考】数式用!$AM$3:$AN$56, 2, FALSE), "")</f>
        <v/>
      </c>
      <c r="AI177" s="411"/>
      <c r="AJ177" s="389"/>
      <c r="AK177" s="389"/>
      <c r="AL177" s="389"/>
      <c r="AM177" s="389"/>
      <c r="AN177" s="389"/>
      <c r="AO177" s="389"/>
      <c r="AP177" s="389"/>
      <c r="AQ177" s="389"/>
    </row>
    <row r="178" spans="1:43" s="128" customFormat="1" ht="40.15" customHeight="1">
      <c r="A178" s="488">
        <v>165</v>
      </c>
      <c r="B178" s="866" t="str">
        <f>IF(基本情報入力シート!C209="","",基本情報入力シート!C209)</f>
        <v/>
      </c>
      <c r="C178" s="866"/>
      <c r="D178" s="866"/>
      <c r="E178" s="866"/>
      <c r="F178" s="866"/>
      <c r="G178" s="866"/>
      <c r="H178" s="866"/>
      <c r="I178" s="866"/>
      <c r="J178" s="413" t="str">
        <f>IF(基本情報入力シート!M209="","",基本情報入力シート!M209)</f>
        <v/>
      </c>
      <c r="K178" s="413" t="str">
        <f>IF(基本情報入力シート!R209="","",基本情報入力シート!R209)</f>
        <v/>
      </c>
      <c r="L178" s="413" t="str">
        <f>IF(基本情報入力シート!W209="","",基本情報入力シート!W209)</f>
        <v/>
      </c>
      <c r="M178" s="413" t="str">
        <f>IF(基本情報入力シート!X209="","",基本情報入力シート!X209)</f>
        <v/>
      </c>
      <c r="N178" s="491" t="str">
        <f>IF(基本情報入力シート!Y209="","",基本情報入力シート!Y209)</f>
        <v/>
      </c>
      <c r="O178" s="490"/>
      <c r="P178" s="432"/>
      <c r="Q178" s="38" t="str">
        <f>IFERROR(ROUNDDOWN(P178*VLOOKUP(N178,【参考】数式用!$V$2:$AA$58,MATCH(O178,【参考】数式用!$X$4:$AA$4)+2,FALSE)*0.5, 0), "")</f>
        <v/>
      </c>
      <c r="R178" s="433"/>
      <c r="S178" s="867"/>
      <c r="T178" s="867"/>
      <c r="U178" s="499"/>
      <c r="V178" s="439"/>
      <c r="W178" s="487"/>
      <c r="X178" s="414" t="str">
        <f>IFERROR(IF(V178="ー", "", ROUNDDOWN(W178*VLOOKUP(N178,【参考】数式用!$V$2:$AG$51,MATCH(V178,【参考】数式用!$AB$4:$AG$4)+6,FALSE)*0.5, 0)), "")</f>
        <v/>
      </c>
      <c r="Y178" s="440"/>
      <c r="Z178" s="487"/>
      <c r="AA178" s="501"/>
      <c r="AB178" s="481" t="e">
        <f>VLOOKUP(N178,【参考】数式用!$A$3:$N$58,14,FALSE)</f>
        <v>#N/A</v>
      </c>
      <c r="AC178" s="481" t="str">
        <f>IFERROR(VLOOKUP(N178,【参考】数式用!$A$3:$N$58,14,FALSE),"")&amp;"_4_5"</f>
        <v>_4_5</v>
      </c>
      <c r="AD178" s="481" t="str">
        <f>IFERROR(VLOOKUP(N178,【参考】数式用!$A$3:$N$58,14,FALSE),"")&amp;"_6"</f>
        <v>_6</v>
      </c>
      <c r="AE178" s="482" t="str">
        <f>IFERROR(VLOOKUP(N178,【参考】数式用!$AI$5:$AJ$51, 2, FALSE), "")</f>
        <v/>
      </c>
      <c r="AF178" s="483"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84"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85" t="str">
        <f>IFERROR(VLOOKUP(N178,【参考】数式用!$AM$3:$AN$56, 2, FALSE), "")</f>
        <v/>
      </c>
      <c r="AI178" s="411"/>
      <c r="AJ178" s="389"/>
      <c r="AK178" s="389"/>
      <c r="AL178" s="389"/>
      <c r="AM178" s="389"/>
      <c r="AN178" s="389"/>
      <c r="AO178" s="389"/>
      <c r="AP178" s="389"/>
      <c r="AQ178" s="389"/>
    </row>
    <row r="179" spans="1:43" s="128" customFormat="1" ht="40.15" customHeight="1">
      <c r="A179" s="488">
        <v>166</v>
      </c>
      <c r="B179" s="866" t="str">
        <f>IF(基本情報入力シート!C210="","",基本情報入力シート!C210)</f>
        <v/>
      </c>
      <c r="C179" s="866"/>
      <c r="D179" s="866"/>
      <c r="E179" s="866"/>
      <c r="F179" s="866"/>
      <c r="G179" s="866"/>
      <c r="H179" s="866"/>
      <c r="I179" s="866"/>
      <c r="J179" s="413" t="str">
        <f>IF(基本情報入力シート!M210="","",基本情報入力シート!M210)</f>
        <v/>
      </c>
      <c r="K179" s="413" t="str">
        <f>IF(基本情報入力シート!R210="","",基本情報入力シート!R210)</f>
        <v/>
      </c>
      <c r="L179" s="413" t="str">
        <f>IF(基本情報入力シート!W210="","",基本情報入力シート!W210)</f>
        <v/>
      </c>
      <c r="M179" s="413" t="str">
        <f>IF(基本情報入力シート!X210="","",基本情報入力シート!X210)</f>
        <v/>
      </c>
      <c r="N179" s="491" t="str">
        <f>IF(基本情報入力シート!Y210="","",基本情報入力シート!Y210)</f>
        <v/>
      </c>
      <c r="O179" s="490"/>
      <c r="P179" s="432"/>
      <c r="Q179" s="38" t="str">
        <f>IFERROR(ROUNDDOWN(P179*VLOOKUP(N179,【参考】数式用!$V$2:$AA$58,MATCH(O179,【参考】数式用!$X$4:$AA$4)+2,FALSE)*0.5, 0), "")</f>
        <v/>
      </c>
      <c r="R179" s="433"/>
      <c r="S179" s="867"/>
      <c r="T179" s="867"/>
      <c r="U179" s="499"/>
      <c r="V179" s="439"/>
      <c r="W179" s="487"/>
      <c r="X179" s="414" t="str">
        <f>IFERROR(IF(V179="ー", "", ROUNDDOWN(W179*VLOOKUP(N179,【参考】数式用!$V$2:$AG$51,MATCH(V179,【参考】数式用!$AB$4:$AG$4)+6,FALSE)*0.5, 0)), "")</f>
        <v/>
      </c>
      <c r="Y179" s="440"/>
      <c r="Z179" s="487"/>
      <c r="AA179" s="501"/>
      <c r="AB179" s="481" t="e">
        <f>VLOOKUP(N179,【参考】数式用!$A$3:$N$58,14,FALSE)</f>
        <v>#N/A</v>
      </c>
      <c r="AC179" s="481" t="str">
        <f>IFERROR(VLOOKUP(N179,【参考】数式用!$A$3:$N$58,14,FALSE),"")&amp;"_4_5"</f>
        <v>_4_5</v>
      </c>
      <c r="AD179" s="481" t="str">
        <f>IFERROR(VLOOKUP(N179,【参考】数式用!$A$3:$N$58,14,FALSE),"")&amp;"_6"</f>
        <v>_6</v>
      </c>
      <c r="AE179" s="482" t="str">
        <f>IFERROR(VLOOKUP(N179,【参考】数式用!$AI$5:$AJ$51, 2, FALSE), "")</f>
        <v/>
      </c>
      <c r="AF179" s="483" t="str">
        <f t="shared" si="6"/>
        <v/>
      </c>
      <c r="AG179" s="484" t="str">
        <f t="shared" si="7"/>
        <v/>
      </c>
      <c r="AH179" s="485" t="str">
        <f>IFERROR(VLOOKUP(N179,【参考】数式用!$AM$3:$AN$56, 2, FALSE), "")</f>
        <v/>
      </c>
      <c r="AI179" s="411"/>
      <c r="AJ179" s="389"/>
      <c r="AK179" s="389"/>
      <c r="AL179" s="389"/>
      <c r="AM179" s="389"/>
      <c r="AN179" s="389"/>
      <c r="AO179" s="389"/>
      <c r="AP179" s="389"/>
      <c r="AQ179" s="389"/>
    </row>
    <row r="180" spans="1:43" s="128" customFormat="1" ht="40.15" customHeight="1">
      <c r="A180" s="488">
        <v>167</v>
      </c>
      <c r="B180" s="866" t="str">
        <f>IF(基本情報入力シート!C211="","",基本情報入力シート!C211)</f>
        <v/>
      </c>
      <c r="C180" s="866"/>
      <c r="D180" s="866"/>
      <c r="E180" s="866"/>
      <c r="F180" s="866"/>
      <c r="G180" s="866"/>
      <c r="H180" s="866"/>
      <c r="I180" s="866"/>
      <c r="J180" s="413" t="str">
        <f>IF(基本情報入力シート!M211="","",基本情報入力シート!M211)</f>
        <v/>
      </c>
      <c r="K180" s="413" t="str">
        <f>IF(基本情報入力シート!R211="","",基本情報入力シート!R211)</f>
        <v/>
      </c>
      <c r="L180" s="413" t="str">
        <f>IF(基本情報入力シート!W211="","",基本情報入力シート!W211)</f>
        <v/>
      </c>
      <c r="M180" s="413" t="str">
        <f>IF(基本情報入力シート!X211="","",基本情報入力シート!X211)</f>
        <v/>
      </c>
      <c r="N180" s="491" t="str">
        <f>IF(基本情報入力シート!Y211="","",基本情報入力シート!Y211)</f>
        <v/>
      </c>
      <c r="O180" s="490"/>
      <c r="P180" s="432"/>
      <c r="Q180" s="38" t="str">
        <f>IFERROR(ROUNDDOWN(P180*VLOOKUP(N180,【参考】数式用!$V$2:$AA$58,MATCH(O180,【参考】数式用!$X$4:$AA$4)+2,FALSE)*0.5, 0), "")</f>
        <v/>
      </c>
      <c r="R180" s="433"/>
      <c r="S180" s="867"/>
      <c r="T180" s="867"/>
      <c r="U180" s="499"/>
      <c r="V180" s="439"/>
      <c r="W180" s="487"/>
      <c r="X180" s="414" t="str">
        <f>IFERROR(IF(V180="ー", "", ROUNDDOWN(W180*VLOOKUP(N180,【参考】数式用!$V$2:$AG$51,MATCH(V180,【参考】数式用!$AB$4:$AG$4)+6,FALSE)*0.5, 0)), "")</f>
        <v/>
      </c>
      <c r="Y180" s="440"/>
      <c r="Z180" s="487"/>
      <c r="AA180" s="501"/>
      <c r="AB180" s="481" t="e">
        <f>VLOOKUP(N180,【参考】数式用!$A$3:$N$58,14,FALSE)</f>
        <v>#N/A</v>
      </c>
      <c r="AC180" s="481" t="str">
        <f>IFERROR(VLOOKUP(N180,【参考】数式用!$A$3:$N$58,14,FALSE),"")&amp;"_4_5"</f>
        <v>_4_5</v>
      </c>
      <c r="AD180" s="481" t="str">
        <f>IFERROR(VLOOKUP(N180,【参考】数式用!$A$3:$N$58,14,FALSE),"")&amp;"_6"</f>
        <v>_6</v>
      </c>
      <c r="AE180" s="482" t="str">
        <f>IFERROR(VLOOKUP(N180,【参考】数式用!$AI$5:$AJ$51, 2, FALSE), "")</f>
        <v/>
      </c>
      <c r="AF180" s="483" t="str">
        <f t="shared" si="6"/>
        <v/>
      </c>
      <c r="AG180" s="484" t="str">
        <f t="shared" si="7"/>
        <v/>
      </c>
      <c r="AH180" s="485" t="str">
        <f>IFERROR(VLOOKUP(N180,【参考】数式用!$AM$3:$AN$56, 2, FALSE), "")</f>
        <v/>
      </c>
      <c r="AI180" s="411"/>
      <c r="AJ180" s="389"/>
      <c r="AK180" s="389"/>
      <c r="AL180" s="389"/>
      <c r="AM180" s="389"/>
      <c r="AN180" s="389"/>
      <c r="AO180" s="389"/>
      <c r="AP180" s="389"/>
      <c r="AQ180" s="389"/>
    </row>
    <row r="181" spans="1:43" s="128" customFormat="1" ht="40.15" customHeight="1">
      <c r="A181" s="488">
        <v>168</v>
      </c>
      <c r="B181" s="866" t="str">
        <f>IF(基本情報入力シート!C212="","",基本情報入力シート!C212)</f>
        <v/>
      </c>
      <c r="C181" s="866"/>
      <c r="D181" s="866"/>
      <c r="E181" s="866"/>
      <c r="F181" s="866"/>
      <c r="G181" s="866"/>
      <c r="H181" s="866"/>
      <c r="I181" s="866"/>
      <c r="J181" s="413" t="str">
        <f>IF(基本情報入力シート!M212="","",基本情報入力シート!M212)</f>
        <v/>
      </c>
      <c r="K181" s="413" t="str">
        <f>IF(基本情報入力シート!R212="","",基本情報入力シート!R212)</f>
        <v/>
      </c>
      <c r="L181" s="413" t="str">
        <f>IF(基本情報入力シート!W212="","",基本情報入力シート!W212)</f>
        <v/>
      </c>
      <c r="M181" s="413" t="str">
        <f>IF(基本情報入力シート!X212="","",基本情報入力シート!X212)</f>
        <v/>
      </c>
      <c r="N181" s="491" t="str">
        <f>IF(基本情報入力シート!Y212="","",基本情報入力シート!Y212)</f>
        <v/>
      </c>
      <c r="O181" s="490"/>
      <c r="P181" s="432"/>
      <c r="Q181" s="38" t="str">
        <f>IFERROR(ROUNDDOWN(P181*VLOOKUP(N181,【参考】数式用!$V$2:$AA$58,MATCH(O181,【参考】数式用!$X$4:$AA$4)+2,FALSE)*0.5, 0), "")</f>
        <v/>
      </c>
      <c r="R181" s="433"/>
      <c r="S181" s="867"/>
      <c r="T181" s="867"/>
      <c r="U181" s="499"/>
      <c r="V181" s="439"/>
      <c r="W181" s="487"/>
      <c r="X181" s="414" t="str">
        <f>IFERROR(IF(V181="ー", "", ROUNDDOWN(W181*VLOOKUP(N181,【参考】数式用!$V$2:$AG$51,MATCH(V181,【参考】数式用!$AB$4:$AG$4)+6,FALSE)*0.5, 0)), "")</f>
        <v/>
      </c>
      <c r="Y181" s="440"/>
      <c r="Z181" s="487"/>
      <c r="AA181" s="501"/>
      <c r="AB181" s="481" t="e">
        <f>VLOOKUP(N181,【参考】数式用!$A$3:$N$58,14,FALSE)</f>
        <v>#N/A</v>
      </c>
      <c r="AC181" s="481" t="str">
        <f>IFERROR(VLOOKUP(N181,【参考】数式用!$A$3:$N$58,14,FALSE),"")&amp;"_4_5"</f>
        <v>_4_5</v>
      </c>
      <c r="AD181" s="481" t="str">
        <f>IFERROR(VLOOKUP(N181,【参考】数式用!$A$3:$N$58,14,FALSE),"")&amp;"_6"</f>
        <v>_6</v>
      </c>
      <c r="AE181" s="482" t="str">
        <f>IFERROR(VLOOKUP(N181,【参考】数式用!$AI$5:$AJ$51, 2, FALSE), "")</f>
        <v/>
      </c>
      <c r="AF181" s="483" t="str">
        <f t="shared" si="6"/>
        <v/>
      </c>
      <c r="AG181" s="484" t="str">
        <f t="shared" si="7"/>
        <v/>
      </c>
      <c r="AH181" s="485" t="str">
        <f>IFERROR(VLOOKUP(N181,【参考】数式用!$AM$3:$AN$56, 2, FALSE), "")</f>
        <v/>
      </c>
      <c r="AI181" s="411"/>
      <c r="AJ181" s="389"/>
      <c r="AK181" s="389"/>
      <c r="AL181" s="389"/>
      <c r="AM181" s="389"/>
      <c r="AN181" s="389"/>
      <c r="AO181" s="389"/>
      <c r="AP181" s="389"/>
      <c r="AQ181" s="389"/>
    </row>
    <row r="182" spans="1:43" s="128" customFormat="1" ht="40.15" customHeight="1">
      <c r="A182" s="488">
        <v>169</v>
      </c>
      <c r="B182" s="866" t="str">
        <f>IF(基本情報入力シート!C213="","",基本情報入力シート!C213)</f>
        <v/>
      </c>
      <c r="C182" s="866"/>
      <c r="D182" s="866"/>
      <c r="E182" s="866"/>
      <c r="F182" s="866"/>
      <c r="G182" s="866"/>
      <c r="H182" s="866"/>
      <c r="I182" s="866"/>
      <c r="J182" s="413" t="str">
        <f>IF(基本情報入力シート!M213="","",基本情報入力シート!M213)</f>
        <v/>
      </c>
      <c r="K182" s="413" t="str">
        <f>IF(基本情報入力シート!R213="","",基本情報入力シート!R213)</f>
        <v/>
      </c>
      <c r="L182" s="413" t="str">
        <f>IF(基本情報入力シート!W213="","",基本情報入力シート!W213)</f>
        <v/>
      </c>
      <c r="M182" s="413" t="str">
        <f>IF(基本情報入力シート!X213="","",基本情報入力シート!X213)</f>
        <v/>
      </c>
      <c r="N182" s="491" t="str">
        <f>IF(基本情報入力シート!Y213="","",基本情報入力シート!Y213)</f>
        <v/>
      </c>
      <c r="O182" s="490"/>
      <c r="P182" s="432"/>
      <c r="Q182" s="38" t="str">
        <f>IFERROR(ROUNDDOWN(P182*VLOOKUP(N182,【参考】数式用!$V$2:$AA$58,MATCH(O182,【参考】数式用!$X$4:$AA$4)+2,FALSE)*0.5, 0), "")</f>
        <v/>
      </c>
      <c r="R182" s="433"/>
      <c r="S182" s="867"/>
      <c r="T182" s="867"/>
      <c r="U182" s="499"/>
      <c r="V182" s="439"/>
      <c r="W182" s="487"/>
      <c r="X182" s="414" t="str">
        <f>IFERROR(IF(V182="ー", "", ROUNDDOWN(W182*VLOOKUP(N182,【参考】数式用!$V$2:$AG$51,MATCH(V182,【参考】数式用!$AB$4:$AG$4)+6,FALSE)*0.5, 0)), "")</f>
        <v/>
      </c>
      <c r="Y182" s="440"/>
      <c r="Z182" s="487"/>
      <c r="AA182" s="501"/>
      <c r="AB182" s="481" t="e">
        <f>VLOOKUP(N182,【参考】数式用!$A$3:$N$58,14,FALSE)</f>
        <v>#N/A</v>
      </c>
      <c r="AC182" s="481" t="str">
        <f>IFERROR(VLOOKUP(N182,【参考】数式用!$A$3:$N$58,14,FALSE),"")&amp;"_4_5"</f>
        <v>_4_5</v>
      </c>
      <c r="AD182" s="481" t="str">
        <f>IFERROR(VLOOKUP(N182,【参考】数式用!$A$3:$N$58,14,FALSE),"")&amp;"_6"</f>
        <v>_6</v>
      </c>
      <c r="AE182" s="482" t="str">
        <f>IFERROR(VLOOKUP(N182,【参考】数式用!$AI$5:$AJ$51, 2, FALSE), "")</f>
        <v/>
      </c>
      <c r="AF182" s="483" t="str">
        <f t="shared" si="6"/>
        <v/>
      </c>
      <c r="AG182" s="484" t="str">
        <f t="shared" si="7"/>
        <v/>
      </c>
      <c r="AH182" s="485" t="str">
        <f>IFERROR(VLOOKUP(N182,【参考】数式用!$AM$3:$AN$56, 2, FALSE), "")</f>
        <v/>
      </c>
      <c r="AI182" s="411"/>
      <c r="AJ182" s="389"/>
      <c r="AK182" s="389"/>
      <c r="AL182" s="389"/>
      <c r="AM182" s="389"/>
      <c r="AN182" s="389"/>
      <c r="AO182" s="389"/>
      <c r="AP182" s="389"/>
      <c r="AQ182" s="389"/>
    </row>
    <row r="183" spans="1:43" s="128" customFormat="1" ht="40.15" customHeight="1">
      <c r="A183" s="488">
        <v>170</v>
      </c>
      <c r="B183" s="866" t="str">
        <f>IF(基本情報入力シート!C214="","",基本情報入力シート!C214)</f>
        <v/>
      </c>
      <c r="C183" s="866"/>
      <c r="D183" s="866"/>
      <c r="E183" s="866"/>
      <c r="F183" s="866"/>
      <c r="G183" s="866"/>
      <c r="H183" s="866"/>
      <c r="I183" s="866"/>
      <c r="J183" s="413" t="str">
        <f>IF(基本情報入力シート!M214="","",基本情報入力シート!M214)</f>
        <v/>
      </c>
      <c r="K183" s="413" t="str">
        <f>IF(基本情報入力シート!R214="","",基本情報入力シート!R214)</f>
        <v/>
      </c>
      <c r="L183" s="413" t="str">
        <f>IF(基本情報入力シート!W214="","",基本情報入力シート!W214)</f>
        <v/>
      </c>
      <c r="M183" s="413" t="str">
        <f>IF(基本情報入力シート!X214="","",基本情報入力シート!X214)</f>
        <v/>
      </c>
      <c r="N183" s="491" t="str">
        <f>IF(基本情報入力シート!Y214="","",基本情報入力シート!Y214)</f>
        <v/>
      </c>
      <c r="O183" s="490"/>
      <c r="P183" s="432"/>
      <c r="Q183" s="38" t="str">
        <f>IFERROR(ROUNDDOWN(P183*VLOOKUP(N183,【参考】数式用!$V$2:$AA$58,MATCH(O183,【参考】数式用!$X$4:$AA$4)+2,FALSE)*0.5, 0), "")</f>
        <v/>
      </c>
      <c r="R183" s="433"/>
      <c r="S183" s="867"/>
      <c r="T183" s="867"/>
      <c r="U183" s="499"/>
      <c r="V183" s="439"/>
      <c r="W183" s="487"/>
      <c r="X183" s="414" t="str">
        <f>IFERROR(IF(V183="ー", "", ROUNDDOWN(W183*VLOOKUP(N183,【参考】数式用!$V$2:$AG$51,MATCH(V183,【参考】数式用!$AB$4:$AG$4)+6,FALSE)*0.5, 0)), "")</f>
        <v/>
      </c>
      <c r="Y183" s="440"/>
      <c r="Z183" s="487"/>
      <c r="AA183" s="501"/>
      <c r="AB183" s="481" t="e">
        <f>VLOOKUP(N183,【参考】数式用!$A$3:$N$58,14,FALSE)</f>
        <v>#N/A</v>
      </c>
      <c r="AC183" s="481" t="str">
        <f>IFERROR(VLOOKUP(N183,【参考】数式用!$A$3:$N$58,14,FALSE),"")&amp;"_4_5"</f>
        <v>_4_5</v>
      </c>
      <c r="AD183" s="481" t="str">
        <f>IFERROR(VLOOKUP(N183,【参考】数式用!$A$3:$N$58,14,FALSE),"")&amp;"_6"</f>
        <v>_6</v>
      </c>
      <c r="AE183" s="482" t="str">
        <f>IFERROR(VLOOKUP(N183,【参考】数式用!$AI$5:$AJ$51, 2, FALSE), "")</f>
        <v/>
      </c>
      <c r="AF183" s="483" t="str">
        <f t="shared" si="6"/>
        <v/>
      </c>
      <c r="AG183" s="484" t="str">
        <f t="shared" si="7"/>
        <v/>
      </c>
      <c r="AH183" s="485" t="str">
        <f>IFERROR(VLOOKUP(N183,【参考】数式用!$AM$3:$AN$56, 2, FALSE), "")</f>
        <v/>
      </c>
      <c r="AI183" s="411"/>
      <c r="AJ183" s="389"/>
      <c r="AK183" s="389"/>
      <c r="AL183" s="389"/>
      <c r="AM183" s="389"/>
      <c r="AN183" s="389"/>
      <c r="AO183" s="389"/>
      <c r="AP183" s="389"/>
      <c r="AQ183" s="389"/>
    </row>
    <row r="184" spans="1:43" s="128" customFormat="1" ht="40.15" customHeight="1">
      <c r="A184" s="488">
        <v>171</v>
      </c>
      <c r="B184" s="866" t="str">
        <f>IF(基本情報入力シート!C215="","",基本情報入力シート!C215)</f>
        <v/>
      </c>
      <c r="C184" s="866"/>
      <c r="D184" s="866"/>
      <c r="E184" s="866"/>
      <c r="F184" s="866"/>
      <c r="G184" s="866"/>
      <c r="H184" s="866"/>
      <c r="I184" s="866"/>
      <c r="J184" s="413" t="str">
        <f>IF(基本情報入力シート!M215="","",基本情報入力シート!M215)</f>
        <v/>
      </c>
      <c r="K184" s="413" t="str">
        <f>IF(基本情報入力シート!R215="","",基本情報入力シート!R215)</f>
        <v/>
      </c>
      <c r="L184" s="413" t="str">
        <f>IF(基本情報入力シート!W215="","",基本情報入力シート!W215)</f>
        <v/>
      </c>
      <c r="M184" s="413" t="str">
        <f>IF(基本情報入力シート!X215="","",基本情報入力シート!X215)</f>
        <v/>
      </c>
      <c r="N184" s="491" t="str">
        <f>IF(基本情報入力シート!Y215="","",基本情報入力シート!Y215)</f>
        <v/>
      </c>
      <c r="O184" s="490"/>
      <c r="P184" s="432"/>
      <c r="Q184" s="38" t="str">
        <f>IFERROR(ROUNDDOWN(P184*VLOOKUP(N184,【参考】数式用!$V$2:$AA$58,MATCH(O184,【参考】数式用!$X$4:$AA$4)+2,FALSE)*0.5, 0), "")</f>
        <v/>
      </c>
      <c r="R184" s="433"/>
      <c r="S184" s="867"/>
      <c r="T184" s="867"/>
      <c r="U184" s="499"/>
      <c r="V184" s="439"/>
      <c r="W184" s="487"/>
      <c r="X184" s="414" t="str">
        <f>IFERROR(IF(V184="ー", "", ROUNDDOWN(W184*VLOOKUP(N184,【参考】数式用!$V$2:$AG$51,MATCH(V184,【参考】数式用!$AB$4:$AG$4)+6,FALSE)*0.5, 0)), "")</f>
        <v/>
      </c>
      <c r="Y184" s="440"/>
      <c r="Z184" s="487"/>
      <c r="AA184" s="501"/>
      <c r="AB184" s="481" t="e">
        <f>VLOOKUP(N184,【参考】数式用!$A$3:$N$58,14,FALSE)</f>
        <v>#N/A</v>
      </c>
      <c r="AC184" s="481" t="str">
        <f>IFERROR(VLOOKUP(N184,【参考】数式用!$A$3:$N$58,14,FALSE),"")&amp;"_4_5"</f>
        <v>_4_5</v>
      </c>
      <c r="AD184" s="481" t="str">
        <f>IFERROR(VLOOKUP(N184,【参考】数式用!$A$3:$N$58,14,FALSE),"")&amp;"_6"</f>
        <v>_6</v>
      </c>
      <c r="AE184" s="482" t="str">
        <f>IFERROR(VLOOKUP(N184,【参考】数式用!$AI$5:$AJ$51, 2, FALSE), "")</f>
        <v/>
      </c>
      <c r="AF184" s="483" t="str">
        <f t="shared" si="6"/>
        <v/>
      </c>
      <c r="AG184" s="484" t="str">
        <f t="shared" si="7"/>
        <v/>
      </c>
      <c r="AH184" s="485" t="str">
        <f>IFERROR(VLOOKUP(N184,【参考】数式用!$AM$3:$AN$56, 2, FALSE), "")</f>
        <v/>
      </c>
      <c r="AI184" s="411"/>
      <c r="AJ184" s="389"/>
      <c r="AK184" s="389"/>
      <c r="AL184" s="389"/>
      <c r="AM184" s="389"/>
      <c r="AN184" s="389"/>
      <c r="AO184" s="389"/>
      <c r="AP184" s="389"/>
      <c r="AQ184" s="389"/>
    </row>
    <row r="185" spans="1:43" s="128" customFormat="1" ht="40.15" customHeight="1">
      <c r="A185" s="488">
        <v>172</v>
      </c>
      <c r="B185" s="866" t="str">
        <f>IF(基本情報入力シート!C216="","",基本情報入力シート!C216)</f>
        <v/>
      </c>
      <c r="C185" s="866"/>
      <c r="D185" s="866"/>
      <c r="E185" s="866"/>
      <c r="F185" s="866"/>
      <c r="G185" s="866"/>
      <c r="H185" s="866"/>
      <c r="I185" s="866"/>
      <c r="J185" s="413" t="str">
        <f>IF(基本情報入力シート!M216="","",基本情報入力シート!M216)</f>
        <v/>
      </c>
      <c r="K185" s="413" t="str">
        <f>IF(基本情報入力シート!R216="","",基本情報入力シート!R216)</f>
        <v/>
      </c>
      <c r="L185" s="413" t="str">
        <f>IF(基本情報入力シート!W216="","",基本情報入力シート!W216)</f>
        <v/>
      </c>
      <c r="M185" s="413" t="str">
        <f>IF(基本情報入力シート!X216="","",基本情報入力シート!X216)</f>
        <v/>
      </c>
      <c r="N185" s="491" t="str">
        <f>IF(基本情報入力シート!Y216="","",基本情報入力シート!Y216)</f>
        <v/>
      </c>
      <c r="O185" s="490"/>
      <c r="P185" s="432"/>
      <c r="Q185" s="38" t="str">
        <f>IFERROR(ROUNDDOWN(P185*VLOOKUP(N185,【参考】数式用!$V$2:$AA$58,MATCH(O185,【参考】数式用!$X$4:$AA$4)+2,FALSE)*0.5, 0), "")</f>
        <v/>
      </c>
      <c r="R185" s="433"/>
      <c r="S185" s="867"/>
      <c r="T185" s="867"/>
      <c r="U185" s="499"/>
      <c r="V185" s="439"/>
      <c r="W185" s="487"/>
      <c r="X185" s="414" t="str">
        <f>IFERROR(IF(V185="ー", "", ROUNDDOWN(W185*VLOOKUP(N185,【参考】数式用!$V$2:$AG$51,MATCH(V185,【参考】数式用!$AB$4:$AG$4)+6,FALSE)*0.5, 0)), "")</f>
        <v/>
      </c>
      <c r="Y185" s="440"/>
      <c r="Z185" s="487"/>
      <c r="AA185" s="501"/>
      <c r="AB185" s="481" t="e">
        <f>VLOOKUP(N185,【参考】数式用!$A$3:$N$58,14,FALSE)</f>
        <v>#N/A</v>
      </c>
      <c r="AC185" s="481" t="str">
        <f>IFERROR(VLOOKUP(N185,【参考】数式用!$A$3:$N$58,14,FALSE),"")&amp;"_4_5"</f>
        <v>_4_5</v>
      </c>
      <c r="AD185" s="481" t="str">
        <f>IFERROR(VLOOKUP(N185,【参考】数式用!$A$3:$N$58,14,FALSE),"")&amp;"_6"</f>
        <v>_6</v>
      </c>
      <c r="AE185" s="482" t="str">
        <f>IFERROR(VLOOKUP(N185,【参考】数式用!$AI$5:$AJ$51, 2, FALSE), "")</f>
        <v/>
      </c>
      <c r="AF185" s="483" t="str">
        <f t="shared" si="6"/>
        <v/>
      </c>
      <c r="AG185" s="484" t="str">
        <f t="shared" si="7"/>
        <v/>
      </c>
      <c r="AH185" s="485" t="str">
        <f>IFERROR(VLOOKUP(N185,【参考】数式用!$AM$3:$AN$56, 2, FALSE), "")</f>
        <v/>
      </c>
      <c r="AI185" s="411"/>
      <c r="AJ185" s="389"/>
      <c r="AK185" s="389"/>
      <c r="AL185" s="389"/>
      <c r="AM185" s="389"/>
      <c r="AN185" s="389"/>
      <c r="AO185" s="389"/>
      <c r="AP185" s="389"/>
      <c r="AQ185" s="389"/>
    </row>
    <row r="186" spans="1:43" s="128" customFormat="1" ht="40.15" customHeight="1">
      <c r="A186" s="488">
        <v>173</v>
      </c>
      <c r="B186" s="866" t="str">
        <f>IF(基本情報入力シート!C217="","",基本情報入力シート!C217)</f>
        <v/>
      </c>
      <c r="C186" s="866"/>
      <c r="D186" s="866"/>
      <c r="E186" s="866"/>
      <c r="F186" s="866"/>
      <c r="G186" s="866"/>
      <c r="H186" s="866"/>
      <c r="I186" s="866"/>
      <c r="J186" s="413" t="str">
        <f>IF(基本情報入力シート!M217="","",基本情報入力シート!M217)</f>
        <v/>
      </c>
      <c r="K186" s="413" t="str">
        <f>IF(基本情報入力シート!R217="","",基本情報入力シート!R217)</f>
        <v/>
      </c>
      <c r="L186" s="413" t="str">
        <f>IF(基本情報入力シート!W217="","",基本情報入力シート!W217)</f>
        <v/>
      </c>
      <c r="M186" s="413" t="str">
        <f>IF(基本情報入力シート!X217="","",基本情報入力シート!X217)</f>
        <v/>
      </c>
      <c r="N186" s="491" t="str">
        <f>IF(基本情報入力シート!Y217="","",基本情報入力シート!Y217)</f>
        <v/>
      </c>
      <c r="O186" s="490"/>
      <c r="P186" s="432"/>
      <c r="Q186" s="38" t="str">
        <f>IFERROR(ROUNDDOWN(P186*VLOOKUP(N186,【参考】数式用!$V$2:$AA$58,MATCH(O186,【参考】数式用!$X$4:$AA$4)+2,FALSE)*0.5, 0), "")</f>
        <v/>
      </c>
      <c r="R186" s="433"/>
      <c r="S186" s="867"/>
      <c r="T186" s="867"/>
      <c r="U186" s="499"/>
      <c r="V186" s="439"/>
      <c r="W186" s="487"/>
      <c r="X186" s="414" t="str">
        <f>IFERROR(IF(V186="ー", "", ROUNDDOWN(W186*VLOOKUP(N186,【参考】数式用!$V$2:$AG$51,MATCH(V186,【参考】数式用!$AB$4:$AG$4)+6,FALSE)*0.5, 0)), "")</f>
        <v/>
      </c>
      <c r="Y186" s="440"/>
      <c r="Z186" s="487"/>
      <c r="AA186" s="501"/>
      <c r="AB186" s="481" t="e">
        <f>VLOOKUP(N186,【参考】数式用!$A$3:$N$58,14,FALSE)</f>
        <v>#N/A</v>
      </c>
      <c r="AC186" s="481" t="str">
        <f>IFERROR(VLOOKUP(N186,【参考】数式用!$A$3:$N$58,14,FALSE),"")&amp;"_4_5"</f>
        <v>_4_5</v>
      </c>
      <c r="AD186" s="481" t="str">
        <f>IFERROR(VLOOKUP(N186,【参考】数式用!$A$3:$N$58,14,FALSE),"")&amp;"_6"</f>
        <v>_6</v>
      </c>
      <c r="AE186" s="482" t="str">
        <f>IFERROR(VLOOKUP(N186,【参考】数式用!$AI$5:$AJ$51, 2, FALSE), "")</f>
        <v/>
      </c>
      <c r="AF186" s="483" t="str">
        <f t="shared" si="6"/>
        <v/>
      </c>
      <c r="AG186" s="484" t="str">
        <f t="shared" si="7"/>
        <v/>
      </c>
      <c r="AH186" s="485" t="str">
        <f>IFERROR(VLOOKUP(N186,【参考】数式用!$AM$3:$AN$56, 2, FALSE), "")</f>
        <v/>
      </c>
      <c r="AI186" s="411"/>
      <c r="AJ186" s="389"/>
      <c r="AK186" s="389"/>
      <c r="AL186" s="389"/>
      <c r="AM186" s="389"/>
      <c r="AN186" s="389"/>
      <c r="AO186" s="389"/>
      <c r="AP186" s="389"/>
      <c r="AQ186" s="389"/>
    </row>
    <row r="187" spans="1:43" s="128" customFormat="1" ht="40.15" customHeight="1">
      <c r="A187" s="488">
        <v>174</v>
      </c>
      <c r="B187" s="866" t="str">
        <f>IF(基本情報入力シート!C218="","",基本情報入力シート!C218)</f>
        <v/>
      </c>
      <c r="C187" s="866"/>
      <c r="D187" s="866"/>
      <c r="E187" s="866"/>
      <c r="F187" s="866"/>
      <c r="G187" s="866"/>
      <c r="H187" s="866"/>
      <c r="I187" s="866"/>
      <c r="J187" s="413" t="str">
        <f>IF(基本情報入力シート!M218="","",基本情報入力シート!M218)</f>
        <v/>
      </c>
      <c r="K187" s="413" t="str">
        <f>IF(基本情報入力シート!R218="","",基本情報入力シート!R218)</f>
        <v/>
      </c>
      <c r="L187" s="413" t="str">
        <f>IF(基本情報入力シート!W218="","",基本情報入力シート!W218)</f>
        <v/>
      </c>
      <c r="M187" s="413" t="str">
        <f>IF(基本情報入力シート!X218="","",基本情報入力シート!X218)</f>
        <v/>
      </c>
      <c r="N187" s="491" t="str">
        <f>IF(基本情報入力シート!Y218="","",基本情報入力シート!Y218)</f>
        <v/>
      </c>
      <c r="O187" s="490"/>
      <c r="P187" s="432"/>
      <c r="Q187" s="38" t="str">
        <f>IFERROR(ROUNDDOWN(P187*VLOOKUP(N187,【参考】数式用!$V$2:$AA$58,MATCH(O187,【参考】数式用!$X$4:$AA$4)+2,FALSE)*0.5, 0), "")</f>
        <v/>
      </c>
      <c r="R187" s="433"/>
      <c r="S187" s="867"/>
      <c r="T187" s="867"/>
      <c r="U187" s="499"/>
      <c r="V187" s="439"/>
      <c r="W187" s="487"/>
      <c r="X187" s="414" t="str">
        <f>IFERROR(IF(V187="ー", "", ROUNDDOWN(W187*VLOOKUP(N187,【参考】数式用!$V$2:$AG$51,MATCH(V187,【参考】数式用!$AB$4:$AG$4)+6,FALSE)*0.5, 0)), "")</f>
        <v/>
      </c>
      <c r="Y187" s="440"/>
      <c r="Z187" s="487"/>
      <c r="AA187" s="501"/>
      <c r="AB187" s="481" t="e">
        <f>VLOOKUP(N187,【参考】数式用!$A$3:$N$58,14,FALSE)</f>
        <v>#N/A</v>
      </c>
      <c r="AC187" s="481" t="str">
        <f>IFERROR(VLOOKUP(N187,【参考】数式用!$A$3:$N$58,14,FALSE),"")&amp;"_4_5"</f>
        <v>_4_5</v>
      </c>
      <c r="AD187" s="481" t="str">
        <f>IFERROR(VLOOKUP(N187,【参考】数式用!$A$3:$N$58,14,FALSE),"")&amp;"_6"</f>
        <v>_6</v>
      </c>
      <c r="AE187" s="482" t="str">
        <f>IFERROR(VLOOKUP(N187,【参考】数式用!$AI$5:$AJ$51, 2, FALSE), "")</f>
        <v/>
      </c>
      <c r="AF187" s="483" t="str">
        <f t="shared" si="6"/>
        <v/>
      </c>
      <c r="AG187" s="484" t="str">
        <f t="shared" si="7"/>
        <v/>
      </c>
      <c r="AH187" s="485" t="str">
        <f>IFERROR(VLOOKUP(N187,【参考】数式用!$AM$3:$AN$56, 2, FALSE), "")</f>
        <v/>
      </c>
      <c r="AI187" s="411"/>
      <c r="AJ187" s="389"/>
      <c r="AK187" s="389"/>
      <c r="AL187" s="389"/>
      <c r="AM187" s="389"/>
      <c r="AN187" s="389"/>
      <c r="AO187" s="389"/>
      <c r="AP187" s="389"/>
      <c r="AQ187" s="389"/>
    </row>
    <row r="188" spans="1:43" s="128" customFormat="1" ht="40.15" customHeight="1">
      <c r="A188" s="488">
        <v>175</v>
      </c>
      <c r="B188" s="866" t="str">
        <f>IF(基本情報入力シート!C219="","",基本情報入力シート!C219)</f>
        <v/>
      </c>
      <c r="C188" s="866"/>
      <c r="D188" s="866"/>
      <c r="E188" s="866"/>
      <c r="F188" s="866"/>
      <c r="G188" s="866"/>
      <c r="H188" s="866"/>
      <c r="I188" s="866"/>
      <c r="J188" s="413" t="str">
        <f>IF(基本情報入力シート!M219="","",基本情報入力シート!M219)</f>
        <v/>
      </c>
      <c r="K188" s="413" t="str">
        <f>IF(基本情報入力シート!R219="","",基本情報入力シート!R219)</f>
        <v/>
      </c>
      <c r="L188" s="413" t="str">
        <f>IF(基本情報入力シート!W219="","",基本情報入力シート!W219)</f>
        <v/>
      </c>
      <c r="M188" s="413" t="str">
        <f>IF(基本情報入力シート!X219="","",基本情報入力シート!X219)</f>
        <v/>
      </c>
      <c r="N188" s="491" t="str">
        <f>IF(基本情報入力シート!Y219="","",基本情報入力シート!Y219)</f>
        <v/>
      </c>
      <c r="O188" s="490"/>
      <c r="P188" s="432"/>
      <c r="Q188" s="38" t="str">
        <f>IFERROR(ROUNDDOWN(P188*VLOOKUP(N188,【参考】数式用!$V$2:$AA$58,MATCH(O188,【参考】数式用!$X$4:$AA$4)+2,FALSE)*0.5, 0), "")</f>
        <v/>
      </c>
      <c r="R188" s="433"/>
      <c r="S188" s="867"/>
      <c r="T188" s="867"/>
      <c r="U188" s="499"/>
      <c r="V188" s="439"/>
      <c r="W188" s="487"/>
      <c r="X188" s="414" t="str">
        <f>IFERROR(IF(V188="ー", "", ROUNDDOWN(W188*VLOOKUP(N188,【参考】数式用!$V$2:$AG$51,MATCH(V188,【参考】数式用!$AB$4:$AG$4)+6,FALSE)*0.5, 0)), "")</f>
        <v/>
      </c>
      <c r="Y188" s="440"/>
      <c r="Z188" s="487"/>
      <c r="AA188" s="501"/>
      <c r="AB188" s="481" t="e">
        <f>VLOOKUP(N188,【参考】数式用!$A$3:$N$58,14,FALSE)</f>
        <v>#N/A</v>
      </c>
      <c r="AC188" s="481" t="str">
        <f>IFERROR(VLOOKUP(N188,【参考】数式用!$A$3:$N$58,14,FALSE),"")&amp;"_4_5"</f>
        <v>_4_5</v>
      </c>
      <c r="AD188" s="481" t="str">
        <f>IFERROR(VLOOKUP(N188,【参考】数式用!$A$3:$N$58,14,FALSE),"")&amp;"_6"</f>
        <v>_6</v>
      </c>
      <c r="AE188" s="482" t="str">
        <f>IFERROR(VLOOKUP(N188,【参考】数式用!$AI$5:$AJ$51, 2, FALSE), "")</f>
        <v/>
      </c>
      <c r="AF188" s="483" t="str">
        <f t="shared" si="6"/>
        <v/>
      </c>
      <c r="AG188" s="484" t="str">
        <f t="shared" si="7"/>
        <v/>
      </c>
      <c r="AH188" s="485" t="str">
        <f>IFERROR(VLOOKUP(N188,【参考】数式用!$AM$3:$AN$56, 2, FALSE), "")</f>
        <v/>
      </c>
      <c r="AI188" s="411"/>
      <c r="AJ188" s="389"/>
      <c r="AK188" s="389"/>
      <c r="AL188" s="389"/>
      <c r="AM188" s="389"/>
      <c r="AN188" s="389"/>
      <c r="AO188" s="389"/>
      <c r="AP188" s="389"/>
      <c r="AQ188" s="389"/>
    </row>
    <row r="189" spans="1:43" s="128" customFormat="1" ht="40.15" customHeight="1">
      <c r="A189" s="488">
        <v>176</v>
      </c>
      <c r="B189" s="866" t="str">
        <f>IF(基本情報入力シート!C220="","",基本情報入力シート!C220)</f>
        <v/>
      </c>
      <c r="C189" s="866"/>
      <c r="D189" s="866"/>
      <c r="E189" s="866"/>
      <c r="F189" s="866"/>
      <c r="G189" s="866"/>
      <c r="H189" s="866"/>
      <c r="I189" s="866"/>
      <c r="J189" s="413" t="str">
        <f>IF(基本情報入力シート!M220="","",基本情報入力シート!M220)</f>
        <v/>
      </c>
      <c r="K189" s="413" t="str">
        <f>IF(基本情報入力シート!R220="","",基本情報入力シート!R220)</f>
        <v/>
      </c>
      <c r="L189" s="413" t="str">
        <f>IF(基本情報入力シート!W220="","",基本情報入力シート!W220)</f>
        <v/>
      </c>
      <c r="M189" s="413" t="str">
        <f>IF(基本情報入力シート!X220="","",基本情報入力シート!X220)</f>
        <v/>
      </c>
      <c r="N189" s="491" t="str">
        <f>IF(基本情報入力シート!Y220="","",基本情報入力シート!Y220)</f>
        <v/>
      </c>
      <c r="O189" s="490"/>
      <c r="P189" s="432"/>
      <c r="Q189" s="38" t="str">
        <f>IFERROR(ROUNDDOWN(P189*VLOOKUP(N189,【参考】数式用!$V$2:$AA$58,MATCH(O189,【参考】数式用!$X$4:$AA$4)+2,FALSE)*0.5, 0), "")</f>
        <v/>
      </c>
      <c r="R189" s="433"/>
      <c r="S189" s="867"/>
      <c r="T189" s="867"/>
      <c r="U189" s="499"/>
      <c r="V189" s="439"/>
      <c r="W189" s="487"/>
      <c r="X189" s="414" t="str">
        <f>IFERROR(IF(V189="ー", "", ROUNDDOWN(W189*VLOOKUP(N189,【参考】数式用!$V$2:$AG$51,MATCH(V189,【参考】数式用!$AB$4:$AG$4)+6,FALSE)*0.5, 0)), "")</f>
        <v/>
      </c>
      <c r="Y189" s="440"/>
      <c r="Z189" s="487"/>
      <c r="AA189" s="501"/>
      <c r="AB189" s="481" t="e">
        <f>VLOOKUP(N189,【参考】数式用!$A$3:$N$58,14,FALSE)</f>
        <v>#N/A</v>
      </c>
      <c r="AC189" s="481" t="str">
        <f>IFERROR(VLOOKUP(N189,【参考】数式用!$A$3:$N$58,14,FALSE),"")&amp;"_4_5"</f>
        <v>_4_5</v>
      </c>
      <c r="AD189" s="481" t="str">
        <f>IFERROR(VLOOKUP(N189,【参考】数式用!$A$3:$N$58,14,FALSE),"")&amp;"_6"</f>
        <v>_6</v>
      </c>
      <c r="AE189" s="482" t="str">
        <f>IFERROR(VLOOKUP(N189,【参考】数式用!$AI$5:$AJ$51, 2, FALSE), "")</f>
        <v/>
      </c>
      <c r="AF189" s="483" t="str">
        <f t="shared" si="6"/>
        <v/>
      </c>
      <c r="AG189" s="484" t="str">
        <f t="shared" si="7"/>
        <v/>
      </c>
      <c r="AH189" s="485" t="str">
        <f>IFERROR(VLOOKUP(N189,【参考】数式用!$AM$3:$AN$56, 2, FALSE), "")</f>
        <v/>
      </c>
      <c r="AI189" s="411"/>
      <c r="AJ189" s="389"/>
      <c r="AK189" s="389"/>
      <c r="AL189" s="389"/>
      <c r="AM189" s="389"/>
      <c r="AN189" s="389"/>
      <c r="AO189" s="389"/>
      <c r="AP189" s="389"/>
      <c r="AQ189" s="389"/>
    </row>
    <row r="190" spans="1:43" s="128" customFormat="1" ht="40.15" customHeight="1">
      <c r="A190" s="488">
        <v>177</v>
      </c>
      <c r="B190" s="866" t="str">
        <f>IF(基本情報入力シート!C221="","",基本情報入力シート!C221)</f>
        <v/>
      </c>
      <c r="C190" s="866"/>
      <c r="D190" s="866"/>
      <c r="E190" s="866"/>
      <c r="F190" s="866"/>
      <c r="G190" s="866"/>
      <c r="H190" s="866"/>
      <c r="I190" s="866"/>
      <c r="J190" s="413" t="str">
        <f>IF(基本情報入力シート!M221="","",基本情報入力シート!M221)</f>
        <v/>
      </c>
      <c r="K190" s="413" t="str">
        <f>IF(基本情報入力シート!R221="","",基本情報入力シート!R221)</f>
        <v/>
      </c>
      <c r="L190" s="413" t="str">
        <f>IF(基本情報入力シート!W221="","",基本情報入力シート!W221)</f>
        <v/>
      </c>
      <c r="M190" s="413" t="str">
        <f>IF(基本情報入力シート!X221="","",基本情報入力シート!X221)</f>
        <v/>
      </c>
      <c r="N190" s="491" t="str">
        <f>IF(基本情報入力シート!Y221="","",基本情報入力シート!Y221)</f>
        <v/>
      </c>
      <c r="O190" s="490"/>
      <c r="P190" s="432"/>
      <c r="Q190" s="38" t="str">
        <f>IFERROR(ROUNDDOWN(P190*VLOOKUP(N190,【参考】数式用!$V$2:$AA$58,MATCH(O190,【参考】数式用!$X$4:$AA$4)+2,FALSE)*0.5, 0), "")</f>
        <v/>
      </c>
      <c r="R190" s="433"/>
      <c r="S190" s="867"/>
      <c r="T190" s="867"/>
      <c r="U190" s="499"/>
      <c r="V190" s="439"/>
      <c r="W190" s="487"/>
      <c r="X190" s="414" t="str">
        <f>IFERROR(IF(V190="ー", "", ROUNDDOWN(W190*VLOOKUP(N190,【参考】数式用!$V$2:$AG$51,MATCH(V190,【参考】数式用!$AB$4:$AG$4)+6,FALSE)*0.5, 0)), "")</f>
        <v/>
      </c>
      <c r="Y190" s="440"/>
      <c r="Z190" s="487"/>
      <c r="AA190" s="501"/>
      <c r="AB190" s="481" t="e">
        <f>VLOOKUP(N190,【参考】数式用!$A$3:$N$58,14,FALSE)</f>
        <v>#N/A</v>
      </c>
      <c r="AC190" s="481" t="str">
        <f>IFERROR(VLOOKUP(N190,【参考】数式用!$A$3:$N$58,14,FALSE),"")&amp;"_4_5"</f>
        <v>_4_5</v>
      </c>
      <c r="AD190" s="481" t="str">
        <f>IFERROR(VLOOKUP(N190,【参考】数式用!$A$3:$N$58,14,FALSE),"")&amp;"_6"</f>
        <v>_6</v>
      </c>
      <c r="AE190" s="482" t="str">
        <f>IFERROR(VLOOKUP(N190,【参考】数式用!$AI$5:$AJ$51, 2, FALSE), "")</f>
        <v/>
      </c>
      <c r="AF190" s="483" t="str">
        <f t="shared" si="6"/>
        <v/>
      </c>
      <c r="AG190" s="484" t="str">
        <f t="shared" si="7"/>
        <v/>
      </c>
      <c r="AH190" s="485" t="str">
        <f>IFERROR(VLOOKUP(N190,【参考】数式用!$AM$3:$AN$56, 2, FALSE), "")</f>
        <v/>
      </c>
      <c r="AI190" s="411"/>
      <c r="AJ190" s="389"/>
      <c r="AK190" s="389"/>
      <c r="AL190" s="389"/>
      <c r="AM190" s="389"/>
      <c r="AN190" s="389"/>
      <c r="AO190" s="389"/>
      <c r="AP190" s="389"/>
      <c r="AQ190" s="389"/>
    </row>
    <row r="191" spans="1:43" s="128" customFormat="1" ht="40.15" customHeight="1">
      <c r="A191" s="488">
        <v>178</v>
      </c>
      <c r="B191" s="866" t="str">
        <f>IF(基本情報入力シート!C222="","",基本情報入力シート!C222)</f>
        <v/>
      </c>
      <c r="C191" s="866"/>
      <c r="D191" s="866"/>
      <c r="E191" s="866"/>
      <c r="F191" s="866"/>
      <c r="G191" s="866"/>
      <c r="H191" s="866"/>
      <c r="I191" s="866"/>
      <c r="J191" s="413" t="str">
        <f>IF(基本情報入力シート!M222="","",基本情報入力シート!M222)</f>
        <v/>
      </c>
      <c r="K191" s="413" t="str">
        <f>IF(基本情報入力シート!R222="","",基本情報入力シート!R222)</f>
        <v/>
      </c>
      <c r="L191" s="413" t="str">
        <f>IF(基本情報入力シート!W222="","",基本情報入力シート!W222)</f>
        <v/>
      </c>
      <c r="M191" s="413" t="str">
        <f>IF(基本情報入力シート!X222="","",基本情報入力シート!X222)</f>
        <v/>
      </c>
      <c r="N191" s="491" t="str">
        <f>IF(基本情報入力シート!Y222="","",基本情報入力シート!Y222)</f>
        <v/>
      </c>
      <c r="O191" s="490"/>
      <c r="P191" s="432"/>
      <c r="Q191" s="38" t="str">
        <f>IFERROR(ROUNDDOWN(P191*VLOOKUP(N191,【参考】数式用!$V$2:$AA$58,MATCH(O191,【参考】数式用!$X$4:$AA$4)+2,FALSE)*0.5, 0), "")</f>
        <v/>
      </c>
      <c r="R191" s="433"/>
      <c r="S191" s="867"/>
      <c r="T191" s="867"/>
      <c r="U191" s="499"/>
      <c r="V191" s="439"/>
      <c r="W191" s="487"/>
      <c r="X191" s="414" t="str">
        <f>IFERROR(IF(V191="ー", "", ROUNDDOWN(W191*VLOOKUP(N191,【参考】数式用!$V$2:$AG$51,MATCH(V191,【参考】数式用!$AB$4:$AG$4)+6,FALSE)*0.5, 0)), "")</f>
        <v/>
      </c>
      <c r="Y191" s="440"/>
      <c r="Z191" s="487"/>
      <c r="AA191" s="501"/>
      <c r="AB191" s="481" t="e">
        <f>VLOOKUP(N191,【参考】数式用!$A$3:$N$58,14,FALSE)</f>
        <v>#N/A</v>
      </c>
      <c r="AC191" s="481" t="str">
        <f>IFERROR(VLOOKUP(N191,【参考】数式用!$A$3:$N$58,14,FALSE),"")&amp;"_4_5"</f>
        <v>_4_5</v>
      </c>
      <c r="AD191" s="481" t="str">
        <f>IFERROR(VLOOKUP(N191,【参考】数式用!$A$3:$N$58,14,FALSE),"")&amp;"_6"</f>
        <v>_6</v>
      </c>
      <c r="AE191" s="482" t="str">
        <f>IFERROR(VLOOKUP(N191,【参考】数式用!$AI$5:$AJ$51, 2, FALSE), "")</f>
        <v/>
      </c>
      <c r="AF191" s="483" t="str">
        <f t="shared" si="6"/>
        <v/>
      </c>
      <c r="AG191" s="484" t="str">
        <f t="shared" si="7"/>
        <v/>
      </c>
      <c r="AH191" s="485" t="str">
        <f>IFERROR(VLOOKUP(N191,【参考】数式用!$AM$3:$AN$56, 2, FALSE), "")</f>
        <v/>
      </c>
      <c r="AI191" s="411"/>
      <c r="AJ191" s="389"/>
      <c r="AK191" s="389"/>
      <c r="AL191" s="389"/>
      <c r="AM191" s="389"/>
      <c r="AN191" s="389"/>
      <c r="AO191" s="389"/>
      <c r="AP191" s="389"/>
      <c r="AQ191" s="389"/>
    </row>
    <row r="192" spans="1:43" s="128" customFormat="1" ht="40.15" customHeight="1">
      <c r="A192" s="488">
        <v>179</v>
      </c>
      <c r="B192" s="866" t="str">
        <f>IF(基本情報入力シート!C223="","",基本情報入力シート!C223)</f>
        <v/>
      </c>
      <c r="C192" s="866"/>
      <c r="D192" s="866"/>
      <c r="E192" s="866"/>
      <c r="F192" s="866"/>
      <c r="G192" s="866"/>
      <c r="H192" s="866"/>
      <c r="I192" s="866"/>
      <c r="J192" s="413" t="str">
        <f>IF(基本情報入力シート!M223="","",基本情報入力シート!M223)</f>
        <v/>
      </c>
      <c r="K192" s="413" t="str">
        <f>IF(基本情報入力シート!R223="","",基本情報入力シート!R223)</f>
        <v/>
      </c>
      <c r="L192" s="413" t="str">
        <f>IF(基本情報入力シート!W223="","",基本情報入力シート!W223)</f>
        <v/>
      </c>
      <c r="M192" s="413" t="str">
        <f>IF(基本情報入力シート!X223="","",基本情報入力シート!X223)</f>
        <v/>
      </c>
      <c r="N192" s="491" t="str">
        <f>IF(基本情報入力シート!Y223="","",基本情報入力シート!Y223)</f>
        <v/>
      </c>
      <c r="O192" s="490"/>
      <c r="P192" s="432"/>
      <c r="Q192" s="38" t="str">
        <f>IFERROR(ROUNDDOWN(P192*VLOOKUP(N192,【参考】数式用!$V$2:$AA$58,MATCH(O192,【参考】数式用!$X$4:$AA$4)+2,FALSE)*0.5, 0), "")</f>
        <v/>
      </c>
      <c r="R192" s="433"/>
      <c r="S192" s="867"/>
      <c r="T192" s="867"/>
      <c r="U192" s="499"/>
      <c r="V192" s="439"/>
      <c r="W192" s="487"/>
      <c r="X192" s="414" t="str">
        <f>IFERROR(IF(V192="ー", "", ROUNDDOWN(W192*VLOOKUP(N192,【参考】数式用!$V$2:$AG$51,MATCH(V192,【参考】数式用!$AB$4:$AG$4)+6,FALSE)*0.5, 0)), "")</f>
        <v/>
      </c>
      <c r="Y192" s="440"/>
      <c r="Z192" s="487"/>
      <c r="AA192" s="501"/>
      <c r="AB192" s="481" t="e">
        <f>VLOOKUP(N192,【参考】数式用!$A$3:$N$58,14,FALSE)</f>
        <v>#N/A</v>
      </c>
      <c r="AC192" s="481" t="str">
        <f>IFERROR(VLOOKUP(N192,【参考】数式用!$A$3:$N$58,14,FALSE),"")&amp;"_4_5"</f>
        <v>_4_5</v>
      </c>
      <c r="AD192" s="481" t="str">
        <f>IFERROR(VLOOKUP(N192,【参考】数式用!$A$3:$N$58,14,FALSE),"")&amp;"_6"</f>
        <v>_6</v>
      </c>
      <c r="AE192" s="482" t="str">
        <f>IFERROR(VLOOKUP(N192,【参考】数式用!$AI$5:$AJ$51, 2, FALSE), "")</f>
        <v/>
      </c>
      <c r="AF192" s="483" t="str">
        <f t="shared" si="6"/>
        <v/>
      </c>
      <c r="AG192" s="484" t="str">
        <f t="shared" si="7"/>
        <v/>
      </c>
      <c r="AH192" s="485" t="str">
        <f>IFERROR(VLOOKUP(N192,【参考】数式用!$AM$3:$AN$56, 2, FALSE), "")</f>
        <v/>
      </c>
      <c r="AI192" s="411"/>
      <c r="AJ192" s="389"/>
      <c r="AK192" s="389"/>
      <c r="AL192" s="389"/>
      <c r="AM192" s="389"/>
      <c r="AN192" s="389"/>
      <c r="AO192" s="389"/>
      <c r="AP192" s="389"/>
      <c r="AQ192" s="389"/>
    </row>
    <row r="193" spans="1:43" s="128" customFormat="1" ht="40.15" customHeight="1">
      <c r="A193" s="488">
        <v>180</v>
      </c>
      <c r="B193" s="866" t="str">
        <f>IF(基本情報入力シート!C224="","",基本情報入力シート!C224)</f>
        <v/>
      </c>
      <c r="C193" s="866"/>
      <c r="D193" s="866"/>
      <c r="E193" s="866"/>
      <c r="F193" s="866"/>
      <c r="G193" s="866"/>
      <c r="H193" s="866"/>
      <c r="I193" s="866"/>
      <c r="J193" s="413" t="str">
        <f>IF(基本情報入力シート!M224="","",基本情報入力シート!M224)</f>
        <v/>
      </c>
      <c r="K193" s="413" t="str">
        <f>IF(基本情報入力シート!R224="","",基本情報入力シート!R224)</f>
        <v/>
      </c>
      <c r="L193" s="413" t="str">
        <f>IF(基本情報入力シート!W224="","",基本情報入力シート!W224)</f>
        <v/>
      </c>
      <c r="M193" s="413" t="str">
        <f>IF(基本情報入力シート!X224="","",基本情報入力シート!X224)</f>
        <v/>
      </c>
      <c r="N193" s="491" t="str">
        <f>IF(基本情報入力シート!Y224="","",基本情報入力シート!Y224)</f>
        <v/>
      </c>
      <c r="O193" s="490"/>
      <c r="P193" s="432"/>
      <c r="Q193" s="38" t="str">
        <f>IFERROR(ROUNDDOWN(P193*VLOOKUP(N193,【参考】数式用!$V$2:$AA$58,MATCH(O193,【参考】数式用!$X$4:$AA$4)+2,FALSE)*0.5, 0), "")</f>
        <v/>
      </c>
      <c r="R193" s="433"/>
      <c r="S193" s="867"/>
      <c r="T193" s="867"/>
      <c r="U193" s="499"/>
      <c r="V193" s="439"/>
      <c r="W193" s="487"/>
      <c r="X193" s="414" t="str">
        <f>IFERROR(IF(V193="ー", "", ROUNDDOWN(W193*VLOOKUP(N193,【参考】数式用!$V$2:$AG$51,MATCH(V193,【参考】数式用!$AB$4:$AG$4)+6,FALSE)*0.5, 0)), "")</f>
        <v/>
      </c>
      <c r="Y193" s="440"/>
      <c r="Z193" s="487"/>
      <c r="AA193" s="501"/>
      <c r="AB193" s="481" t="e">
        <f>VLOOKUP(N193,【参考】数式用!$A$3:$N$58,14,FALSE)</f>
        <v>#N/A</v>
      </c>
      <c r="AC193" s="481" t="str">
        <f>IFERROR(VLOOKUP(N193,【参考】数式用!$A$3:$N$58,14,FALSE),"")&amp;"_4_5"</f>
        <v>_4_5</v>
      </c>
      <c r="AD193" s="481" t="str">
        <f>IFERROR(VLOOKUP(N193,【参考】数式用!$A$3:$N$58,14,FALSE),"")&amp;"_6"</f>
        <v>_6</v>
      </c>
      <c r="AE193" s="482" t="str">
        <f>IFERROR(VLOOKUP(N193,【参考】数式用!$AI$5:$AJ$51, 2, FALSE), "")</f>
        <v/>
      </c>
      <c r="AF193" s="483" t="str">
        <f t="shared" si="6"/>
        <v/>
      </c>
      <c r="AG193" s="484" t="str">
        <f t="shared" si="7"/>
        <v/>
      </c>
      <c r="AH193" s="485" t="str">
        <f>IFERROR(VLOOKUP(N193,【参考】数式用!$AM$3:$AN$56, 2, FALSE), "")</f>
        <v/>
      </c>
      <c r="AI193" s="411"/>
      <c r="AJ193" s="389"/>
      <c r="AK193" s="389"/>
      <c r="AL193" s="389"/>
      <c r="AM193" s="389"/>
      <c r="AN193" s="389"/>
      <c r="AO193" s="389"/>
      <c r="AP193" s="389"/>
      <c r="AQ193" s="389"/>
    </row>
    <row r="194" spans="1:43" s="128" customFormat="1" ht="40.15" customHeight="1">
      <c r="A194" s="488">
        <v>181</v>
      </c>
      <c r="B194" s="866" t="str">
        <f>IF(基本情報入力シート!C225="","",基本情報入力シート!C225)</f>
        <v/>
      </c>
      <c r="C194" s="866"/>
      <c r="D194" s="866"/>
      <c r="E194" s="866"/>
      <c r="F194" s="866"/>
      <c r="G194" s="866"/>
      <c r="H194" s="866"/>
      <c r="I194" s="866"/>
      <c r="J194" s="413" t="str">
        <f>IF(基本情報入力シート!M225="","",基本情報入力シート!M225)</f>
        <v/>
      </c>
      <c r="K194" s="413" t="str">
        <f>IF(基本情報入力シート!R225="","",基本情報入力シート!R225)</f>
        <v/>
      </c>
      <c r="L194" s="413" t="str">
        <f>IF(基本情報入力シート!W225="","",基本情報入力シート!W225)</f>
        <v/>
      </c>
      <c r="M194" s="413" t="str">
        <f>IF(基本情報入力シート!X225="","",基本情報入力シート!X225)</f>
        <v/>
      </c>
      <c r="N194" s="491" t="str">
        <f>IF(基本情報入力シート!Y225="","",基本情報入力シート!Y225)</f>
        <v/>
      </c>
      <c r="O194" s="490"/>
      <c r="P194" s="432"/>
      <c r="Q194" s="38" t="str">
        <f>IFERROR(ROUNDDOWN(P194*VLOOKUP(N194,【参考】数式用!$V$2:$AA$58,MATCH(O194,【参考】数式用!$X$4:$AA$4)+2,FALSE)*0.5, 0), "")</f>
        <v/>
      </c>
      <c r="R194" s="433"/>
      <c r="S194" s="867"/>
      <c r="T194" s="867"/>
      <c r="U194" s="499"/>
      <c r="V194" s="439"/>
      <c r="W194" s="487"/>
      <c r="X194" s="414" t="str">
        <f>IFERROR(IF(V194="ー", "", ROUNDDOWN(W194*VLOOKUP(N194,【参考】数式用!$V$2:$AG$51,MATCH(V194,【参考】数式用!$AB$4:$AG$4)+6,FALSE)*0.5, 0)), "")</f>
        <v/>
      </c>
      <c r="Y194" s="440"/>
      <c r="Z194" s="487"/>
      <c r="AA194" s="501"/>
      <c r="AB194" s="481" t="e">
        <f>VLOOKUP(N194,【参考】数式用!$A$3:$N$58,14,FALSE)</f>
        <v>#N/A</v>
      </c>
      <c r="AC194" s="481" t="str">
        <f>IFERROR(VLOOKUP(N194,【参考】数式用!$A$3:$N$58,14,FALSE),"")&amp;"_4_5"</f>
        <v>_4_5</v>
      </c>
      <c r="AD194" s="481" t="str">
        <f>IFERROR(VLOOKUP(N194,【参考】数式用!$A$3:$N$58,14,FALSE),"")&amp;"_6"</f>
        <v>_6</v>
      </c>
      <c r="AE194" s="482" t="str">
        <f>IFERROR(VLOOKUP(N194,【参考】数式用!$AI$5:$AJ$51, 2, FALSE), "")</f>
        <v/>
      </c>
      <c r="AF194" s="483" t="str">
        <f t="shared" si="6"/>
        <v/>
      </c>
      <c r="AG194" s="484" t="str">
        <f t="shared" si="7"/>
        <v/>
      </c>
      <c r="AH194" s="485" t="str">
        <f>IFERROR(VLOOKUP(N194,【参考】数式用!$AM$3:$AN$56, 2, FALSE), "")</f>
        <v/>
      </c>
      <c r="AI194" s="411"/>
      <c r="AJ194" s="389"/>
      <c r="AK194" s="389"/>
      <c r="AL194" s="389"/>
      <c r="AM194" s="389"/>
      <c r="AN194" s="389"/>
      <c r="AO194" s="389"/>
      <c r="AP194" s="389"/>
      <c r="AQ194" s="389"/>
    </row>
    <row r="195" spans="1:43" s="128" customFormat="1" ht="40.15" customHeight="1">
      <c r="A195" s="488">
        <v>182</v>
      </c>
      <c r="B195" s="866" t="str">
        <f>IF(基本情報入力シート!C226="","",基本情報入力シート!C226)</f>
        <v/>
      </c>
      <c r="C195" s="866"/>
      <c r="D195" s="866"/>
      <c r="E195" s="866"/>
      <c r="F195" s="866"/>
      <c r="G195" s="866"/>
      <c r="H195" s="866"/>
      <c r="I195" s="866"/>
      <c r="J195" s="413" t="str">
        <f>IF(基本情報入力シート!M226="","",基本情報入力シート!M226)</f>
        <v/>
      </c>
      <c r="K195" s="413" t="str">
        <f>IF(基本情報入力シート!R226="","",基本情報入力シート!R226)</f>
        <v/>
      </c>
      <c r="L195" s="413" t="str">
        <f>IF(基本情報入力シート!W226="","",基本情報入力シート!W226)</f>
        <v/>
      </c>
      <c r="M195" s="413" t="str">
        <f>IF(基本情報入力シート!X226="","",基本情報入力シート!X226)</f>
        <v/>
      </c>
      <c r="N195" s="491" t="str">
        <f>IF(基本情報入力シート!Y226="","",基本情報入力シート!Y226)</f>
        <v/>
      </c>
      <c r="O195" s="490"/>
      <c r="P195" s="432"/>
      <c r="Q195" s="38" t="str">
        <f>IFERROR(ROUNDDOWN(P195*VLOOKUP(N195,【参考】数式用!$V$2:$AA$58,MATCH(O195,【参考】数式用!$X$4:$AA$4)+2,FALSE)*0.5, 0), "")</f>
        <v/>
      </c>
      <c r="R195" s="433"/>
      <c r="S195" s="867"/>
      <c r="T195" s="867"/>
      <c r="U195" s="499"/>
      <c r="V195" s="439"/>
      <c r="W195" s="487"/>
      <c r="X195" s="414" t="str">
        <f>IFERROR(IF(V195="ー", "", ROUNDDOWN(W195*VLOOKUP(N195,【参考】数式用!$V$2:$AG$51,MATCH(V195,【参考】数式用!$AB$4:$AG$4)+6,FALSE)*0.5, 0)), "")</f>
        <v/>
      </c>
      <c r="Y195" s="440"/>
      <c r="Z195" s="487"/>
      <c r="AA195" s="501"/>
      <c r="AB195" s="481" t="e">
        <f>VLOOKUP(N195,【参考】数式用!$A$3:$N$58,14,FALSE)</f>
        <v>#N/A</v>
      </c>
      <c r="AC195" s="481" t="str">
        <f>IFERROR(VLOOKUP(N195,【参考】数式用!$A$3:$N$58,14,FALSE),"")&amp;"_4_5"</f>
        <v>_4_5</v>
      </c>
      <c r="AD195" s="481" t="str">
        <f>IFERROR(VLOOKUP(N195,【参考】数式用!$A$3:$N$58,14,FALSE),"")&amp;"_6"</f>
        <v>_6</v>
      </c>
      <c r="AE195" s="482" t="str">
        <f>IFERROR(VLOOKUP(N195,【参考】数式用!$AI$5:$AJ$51, 2, FALSE), "")</f>
        <v/>
      </c>
      <c r="AF195" s="483" t="str">
        <f t="shared" si="6"/>
        <v/>
      </c>
      <c r="AG195" s="484" t="str">
        <f t="shared" si="7"/>
        <v/>
      </c>
      <c r="AH195" s="485" t="str">
        <f>IFERROR(VLOOKUP(N195,【参考】数式用!$AM$3:$AN$56, 2, FALSE), "")</f>
        <v/>
      </c>
      <c r="AI195" s="411"/>
      <c r="AJ195" s="389"/>
      <c r="AK195" s="389"/>
      <c r="AL195" s="389"/>
      <c r="AM195" s="389"/>
      <c r="AN195" s="389"/>
      <c r="AO195" s="389"/>
      <c r="AP195" s="389"/>
      <c r="AQ195" s="389"/>
    </row>
    <row r="196" spans="1:43" s="128" customFormat="1" ht="40.15" customHeight="1">
      <c r="A196" s="488">
        <v>183</v>
      </c>
      <c r="B196" s="866" t="str">
        <f>IF(基本情報入力シート!C227="","",基本情報入力シート!C227)</f>
        <v/>
      </c>
      <c r="C196" s="866"/>
      <c r="D196" s="866"/>
      <c r="E196" s="866"/>
      <c r="F196" s="866"/>
      <c r="G196" s="866"/>
      <c r="H196" s="866"/>
      <c r="I196" s="866"/>
      <c r="J196" s="413" t="str">
        <f>IF(基本情報入力シート!M227="","",基本情報入力シート!M227)</f>
        <v/>
      </c>
      <c r="K196" s="413" t="str">
        <f>IF(基本情報入力シート!R227="","",基本情報入力シート!R227)</f>
        <v/>
      </c>
      <c r="L196" s="413" t="str">
        <f>IF(基本情報入力シート!W227="","",基本情報入力シート!W227)</f>
        <v/>
      </c>
      <c r="M196" s="413" t="str">
        <f>IF(基本情報入力シート!X227="","",基本情報入力シート!X227)</f>
        <v/>
      </c>
      <c r="N196" s="491" t="str">
        <f>IF(基本情報入力シート!Y227="","",基本情報入力シート!Y227)</f>
        <v/>
      </c>
      <c r="O196" s="490"/>
      <c r="P196" s="432"/>
      <c r="Q196" s="38" t="str">
        <f>IFERROR(ROUNDDOWN(P196*VLOOKUP(N196,【参考】数式用!$V$2:$AA$58,MATCH(O196,【参考】数式用!$X$4:$AA$4)+2,FALSE)*0.5, 0), "")</f>
        <v/>
      </c>
      <c r="R196" s="433"/>
      <c r="S196" s="867"/>
      <c r="T196" s="867"/>
      <c r="U196" s="499"/>
      <c r="V196" s="439"/>
      <c r="W196" s="487"/>
      <c r="X196" s="414" t="str">
        <f>IFERROR(IF(V196="ー", "", ROUNDDOWN(W196*VLOOKUP(N196,【参考】数式用!$V$2:$AG$51,MATCH(V196,【参考】数式用!$AB$4:$AG$4)+6,FALSE)*0.5, 0)), "")</f>
        <v/>
      </c>
      <c r="Y196" s="440"/>
      <c r="Z196" s="487"/>
      <c r="AA196" s="501"/>
      <c r="AB196" s="481" t="e">
        <f>VLOOKUP(N196,【参考】数式用!$A$3:$N$58,14,FALSE)</f>
        <v>#N/A</v>
      </c>
      <c r="AC196" s="481" t="str">
        <f>IFERROR(VLOOKUP(N196,【参考】数式用!$A$3:$N$58,14,FALSE),"")&amp;"_4_5"</f>
        <v>_4_5</v>
      </c>
      <c r="AD196" s="481" t="str">
        <f>IFERROR(VLOOKUP(N196,【参考】数式用!$A$3:$N$58,14,FALSE),"")&amp;"_6"</f>
        <v>_6</v>
      </c>
      <c r="AE196" s="482" t="str">
        <f>IFERROR(VLOOKUP(N196,【参考】数式用!$AI$5:$AJ$51, 2, FALSE), "")</f>
        <v/>
      </c>
      <c r="AF196" s="483" t="str">
        <f t="shared" si="6"/>
        <v/>
      </c>
      <c r="AG196" s="484" t="str">
        <f t="shared" si="7"/>
        <v/>
      </c>
      <c r="AH196" s="485" t="str">
        <f>IFERROR(VLOOKUP(N196,【参考】数式用!$AM$3:$AN$56, 2, FALSE), "")</f>
        <v/>
      </c>
      <c r="AI196" s="411"/>
      <c r="AJ196" s="389"/>
      <c r="AK196" s="389"/>
      <c r="AL196" s="389"/>
      <c r="AM196" s="389"/>
      <c r="AN196" s="389"/>
      <c r="AO196" s="389"/>
      <c r="AP196" s="389"/>
      <c r="AQ196" s="389"/>
    </row>
    <row r="197" spans="1:43" s="128" customFormat="1" ht="40.15" customHeight="1">
      <c r="A197" s="488">
        <v>184</v>
      </c>
      <c r="B197" s="866" t="str">
        <f>IF(基本情報入力シート!C228="","",基本情報入力シート!C228)</f>
        <v/>
      </c>
      <c r="C197" s="866"/>
      <c r="D197" s="866"/>
      <c r="E197" s="866"/>
      <c r="F197" s="866"/>
      <c r="G197" s="866"/>
      <c r="H197" s="866"/>
      <c r="I197" s="866"/>
      <c r="J197" s="413" t="str">
        <f>IF(基本情報入力シート!M228="","",基本情報入力シート!M228)</f>
        <v/>
      </c>
      <c r="K197" s="413" t="str">
        <f>IF(基本情報入力シート!R228="","",基本情報入力シート!R228)</f>
        <v/>
      </c>
      <c r="L197" s="413" t="str">
        <f>IF(基本情報入力シート!W228="","",基本情報入力シート!W228)</f>
        <v/>
      </c>
      <c r="M197" s="413" t="str">
        <f>IF(基本情報入力シート!X228="","",基本情報入力シート!X228)</f>
        <v/>
      </c>
      <c r="N197" s="491" t="str">
        <f>IF(基本情報入力シート!Y228="","",基本情報入力シート!Y228)</f>
        <v/>
      </c>
      <c r="O197" s="490"/>
      <c r="P197" s="432"/>
      <c r="Q197" s="38" t="str">
        <f>IFERROR(ROUNDDOWN(P197*VLOOKUP(N197,【参考】数式用!$V$2:$AA$58,MATCH(O197,【参考】数式用!$X$4:$AA$4)+2,FALSE)*0.5, 0), "")</f>
        <v/>
      </c>
      <c r="R197" s="433"/>
      <c r="S197" s="867"/>
      <c r="T197" s="867"/>
      <c r="U197" s="499"/>
      <c r="V197" s="439"/>
      <c r="W197" s="487"/>
      <c r="X197" s="414" t="str">
        <f>IFERROR(IF(V197="ー", "", ROUNDDOWN(W197*VLOOKUP(N197,【参考】数式用!$V$2:$AG$51,MATCH(V197,【参考】数式用!$AB$4:$AG$4)+6,FALSE)*0.5, 0)), "")</f>
        <v/>
      </c>
      <c r="Y197" s="440"/>
      <c r="Z197" s="487"/>
      <c r="AA197" s="501"/>
      <c r="AB197" s="481" t="e">
        <f>VLOOKUP(N197,【参考】数式用!$A$3:$N$58,14,FALSE)</f>
        <v>#N/A</v>
      </c>
      <c r="AC197" s="481" t="str">
        <f>IFERROR(VLOOKUP(N197,【参考】数式用!$A$3:$N$58,14,FALSE),"")&amp;"_4_5"</f>
        <v>_4_5</v>
      </c>
      <c r="AD197" s="481" t="str">
        <f>IFERROR(VLOOKUP(N197,【参考】数式用!$A$3:$N$58,14,FALSE),"")&amp;"_6"</f>
        <v>_6</v>
      </c>
      <c r="AE197" s="482" t="str">
        <f>IFERROR(VLOOKUP(N197,【参考】数式用!$AI$5:$AJ$51, 2, FALSE), "")</f>
        <v/>
      </c>
      <c r="AF197" s="483" t="str">
        <f t="shared" si="6"/>
        <v/>
      </c>
      <c r="AG197" s="484" t="str">
        <f t="shared" si="7"/>
        <v/>
      </c>
      <c r="AH197" s="485" t="str">
        <f>IFERROR(VLOOKUP(N197,【参考】数式用!$AM$3:$AN$56, 2, FALSE), "")</f>
        <v/>
      </c>
      <c r="AI197" s="411"/>
      <c r="AJ197" s="389"/>
      <c r="AK197" s="389"/>
      <c r="AL197" s="389"/>
      <c r="AM197" s="389"/>
      <c r="AN197" s="389"/>
      <c r="AO197" s="389"/>
      <c r="AP197" s="389"/>
      <c r="AQ197" s="389"/>
    </row>
    <row r="198" spans="1:43" s="128" customFormat="1" ht="40.15" customHeight="1">
      <c r="A198" s="488">
        <v>185</v>
      </c>
      <c r="B198" s="866" t="str">
        <f>IF(基本情報入力シート!C229="","",基本情報入力シート!C229)</f>
        <v/>
      </c>
      <c r="C198" s="866"/>
      <c r="D198" s="866"/>
      <c r="E198" s="866"/>
      <c r="F198" s="866"/>
      <c r="G198" s="866"/>
      <c r="H198" s="866"/>
      <c r="I198" s="866"/>
      <c r="J198" s="413" t="str">
        <f>IF(基本情報入力シート!M229="","",基本情報入力シート!M229)</f>
        <v/>
      </c>
      <c r="K198" s="413" t="str">
        <f>IF(基本情報入力シート!R229="","",基本情報入力シート!R229)</f>
        <v/>
      </c>
      <c r="L198" s="413" t="str">
        <f>IF(基本情報入力シート!W229="","",基本情報入力シート!W229)</f>
        <v/>
      </c>
      <c r="M198" s="413" t="str">
        <f>IF(基本情報入力シート!X229="","",基本情報入力シート!X229)</f>
        <v/>
      </c>
      <c r="N198" s="491" t="str">
        <f>IF(基本情報入力シート!Y229="","",基本情報入力シート!Y229)</f>
        <v/>
      </c>
      <c r="O198" s="490"/>
      <c r="P198" s="432"/>
      <c r="Q198" s="38" t="str">
        <f>IFERROR(ROUNDDOWN(P198*VLOOKUP(N198,【参考】数式用!$V$2:$AA$58,MATCH(O198,【参考】数式用!$X$4:$AA$4)+2,FALSE)*0.5, 0), "")</f>
        <v/>
      </c>
      <c r="R198" s="433"/>
      <c r="S198" s="867"/>
      <c r="T198" s="867"/>
      <c r="U198" s="499"/>
      <c r="V198" s="439"/>
      <c r="W198" s="487"/>
      <c r="X198" s="414" t="str">
        <f>IFERROR(IF(V198="ー", "", ROUNDDOWN(W198*VLOOKUP(N198,【参考】数式用!$V$2:$AG$51,MATCH(V198,【参考】数式用!$AB$4:$AG$4)+6,FALSE)*0.5, 0)), "")</f>
        <v/>
      </c>
      <c r="Y198" s="440"/>
      <c r="Z198" s="487"/>
      <c r="AA198" s="501"/>
      <c r="AB198" s="481" t="e">
        <f>VLOOKUP(N198,【参考】数式用!$A$3:$N$58,14,FALSE)</f>
        <v>#N/A</v>
      </c>
      <c r="AC198" s="481" t="str">
        <f>IFERROR(VLOOKUP(N198,【参考】数式用!$A$3:$N$58,14,FALSE),"")&amp;"_4_5"</f>
        <v>_4_5</v>
      </c>
      <c r="AD198" s="481" t="str">
        <f>IFERROR(VLOOKUP(N198,【参考】数式用!$A$3:$N$58,14,FALSE),"")&amp;"_6"</f>
        <v>_6</v>
      </c>
      <c r="AE198" s="482" t="str">
        <f>IFERROR(VLOOKUP(N198,【参考】数式用!$AI$5:$AJ$51, 2, FALSE), "")</f>
        <v/>
      </c>
      <c r="AF198" s="483" t="str">
        <f t="shared" si="6"/>
        <v/>
      </c>
      <c r="AG198" s="484" t="str">
        <f t="shared" si="7"/>
        <v/>
      </c>
      <c r="AH198" s="485" t="str">
        <f>IFERROR(VLOOKUP(N198,【参考】数式用!$AM$3:$AN$56, 2, FALSE), "")</f>
        <v/>
      </c>
      <c r="AI198" s="411"/>
      <c r="AJ198" s="389"/>
      <c r="AK198" s="389"/>
      <c r="AL198" s="389"/>
      <c r="AM198" s="389"/>
      <c r="AN198" s="389"/>
      <c r="AO198" s="389"/>
      <c r="AP198" s="389"/>
      <c r="AQ198" s="389"/>
    </row>
    <row r="199" spans="1:43" s="128" customFormat="1" ht="40.15" customHeight="1">
      <c r="A199" s="488">
        <v>186</v>
      </c>
      <c r="B199" s="866" t="str">
        <f>IF(基本情報入力シート!C230="","",基本情報入力シート!C230)</f>
        <v/>
      </c>
      <c r="C199" s="866"/>
      <c r="D199" s="866"/>
      <c r="E199" s="866"/>
      <c r="F199" s="866"/>
      <c r="G199" s="866"/>
      <c r="H199" s="866"/>
      <c r="I199" s="866"/>
      <c r="J199" s="413" t="str">
        <f>IF(基本情報入力シート!M230="","",基本情報入力シート!M230)</f>
        <v/>
      </c>
      <c r="K199" s="413" t="str">
        <f>IF(基本情報入力シート!R230="","",基本情報入力シート!R230)</f>
        <v/>
      </c>
      <c r="L199" s="413" t="str">
        <f>IF(基本情報入力シート!W230="","",基本情報入力シート!W230)</f>
        <v/>
      </c>
      <c r="M199" s="413" t="str">
        <f>IF(基本情報入力シート!X230="","",基本情報入力シート!X230)</f>
        <v/>
      </c>
      <c r="N199" s="491" t="str">
        <f>IF(基本情報入力シート!Y230="","",基本情報入力シート!Y230)</f>
        <v/>
      </c>
      <c r="O199" s="490"/>
      <c r="P199" s="432"/>
      <c r="Q199" s="38" t="str">
        <f>IFERROR(ROUNDDOWN(P199*VLOOKUP(N199,【参考】数式用!$V$2:$AA$58,MATCH(O199,【参考】数式用!$X$4:$AA$4)+2,FALSE)*0.5, 0), "")</f>
        <v/>
      </c>
      <c r="R199" s="433"/>
      <c r="S199" s="867"/>
      <c r="T199" s="867"/>
      <c r="U199" s="499"/>
      <c r="V199" s="439"/>
      <c r="W199" s="487"/>
      <c r="X199" s="414" t="str">
        <f>IFERROR(IF(V199="ー", "", ROUNDDOWN(W199*VLOOKUP(N199,【参考】数式用!$V$2:$AG$51,MATCH(V199,【参考】数式用!$AB$4:$AG$4)+6,FALSE)*0.5, 0)), "")</f>
        <v/>
      </c>
      <c r="Y199" s="440"/>
      <c r="Z199" s="487"/>
      <c r="AA199" s="501"/>
      <c r="AB199" s="481" t="e">
        <f>VLOOKUP(N199,【参考】数式用!$A$3:$N$58,14,FALSE)</f>
        <v>#N/A</v>
      </c>
      <c r="AC199" s="481" t="str">
        <f>IFERROR(VLOOKUP(N199,【参考】数式用!$A$3:$N$58,14,FALSE),"")&amp;"_4_5"</f>
        <v>_4_5</v>
      </c>
      <c r="AD199" s="481" t="str">
        <f>IFERROR(VLOOKUP(N199,【参考】数式用!$A$3:$N$58,14,FALSE),"")&amp;"_6"</f>
        <v>_6</v>
      </c>
      <c r="AE199" s="482" t="str">
        <f>IFERROR(VLOOKUP(N199,【参考】数式用!$AI$5:$AJ$51, 2, FALSE), "")</f>
        <v/>
      </c>
      <c r="AF199" s="483" t="str">
        <f t="shared" si="6"/>
        <v/>
      </c>
      <c r="AG199" s="484" t="str">
        <f t="shared" si="7"/>
        <v/>
      </c>
      <c r="AH199" s="485" t="str">
        <f>IFERROR(VLOOKUP(N199,【参考】数式用!$AM$3:$AN$56, 2, FALSE), "")</f>
        <v/>
      </c>
      <c r="AI199" s="411"/>
      <c r="AJ199" s="389"/>
      <c r="AK199" s="389"/>
      <c r="AL199" s="389"/>
      <c r="AM199" s="389"/>
      <c r="AN199" s="389"/>
      <c r="AO199" s="389"/>
      <c r="AP199" s="389"/>
      <c r="AQ199" s="389"/>
    </row>
    <row r="200" spans="1:43" s="128" customFormat="1" ht="40.15" customHeight="1">
      <c r="A200" s="488">
        <v>187</v>
      </c>
      <c r="B200" s="866" t="str">
        <f>IF(基本情報入力シート!C231="","",基本情報入力シート!C231)</f>
        <v/>
      </c>
      <c r="C200" s="866"/>
      <c r="D200" s="866"/>
      <c r="E200" s="866"/>
      <c r="F200" s="866"/>
      <c r="G200" s="866"/>
      <c r="H200" s="866"/>
      <c r="I200" s="866"/>
      <c r="J200" s="413" t="str">
        <f>IF(基本情報入力シート!M231="","",基本情報入力シート!M231)</f>
        <v/>
      </c>
      <c r="K200" s="413" t="str">
        <f>IF(基本情報入力シート!R231="","",基本情報入力シート!R231)</f>
        <v/>
      </c>
      <c r="L200" s="413" t="str">
        <f>IF(基本情報入力シート!W231="","",基本情報入力シート!W231)</f>
        <v/>
      </c>
      <c r="M200" s="413" t="str">
        <f>IF(基本情報入力シート!X231="","",基本情報入力シート!X231)</f>
        <v/>
      </c>
      <c r="N200" s="491" t="str">
        <f>IF(基本情報入力シート!Y231="","",基本情報入力シート!Y231)</f>
        <v/>
      </c>
      <c r="O200" s="490"/>
      <c r="P200" s="432"/>
      <c r="Q200" s="38" t="str">
        <f>IFERROR(ROUNDDOWN(P200*VLOOKUP(N200,【参考】数式用!$V$2:$AA$58,MATCH(O200,【参考】数式用!$X$4:$AA$4)+2,FALSE)*0.5, 0), "")</f>
        <v/>
      </c>
      <c r="R200" s="433"/>
      <c r="S200" s="867"/>
      <c r="T200" s="867"/>
      <c r="U200" s="499"/>
      <c r="V200" s="439"/>
      <c r="W200" s="487"/>
      <c r="X200" s="414" t="str">
        <f>IFERROR(IF(V200="ー", "", ROUNDDOWN(W200*VLOOKUP(N200,【参考】数式用!$V$2:$AG$51,MATCH(V200,【参考】数式用!$AB$4:$AG$4)+6,FALSE)*0.5, 0)), "")</f>
        <v/>
      </c>
      <c r="Y200" s="440"/>
      <c r="Z200" s="487"/>
      <c r="AA200" s="501"/>
      <c r="AB200" s="481" t="e">
        <f>VLOOKUP(N200,【参考】数式用!$A$3:$N$58,14,FALSE)</f>
        <v>#N/A</v>
      </c>
      <c r="AC200" s="481" t="str">
        <f>IFERROR(VLOOKUP(N200,【参考】数式用!$A$3:$N$58,14,FALSE),"")&amp;"_4_5"</f>
        <v>_4_5</v>
      </c>
      <c r="AD200" s="481" t="str">
        <f>IFERROR(VLOOKUP(N200,【参考】数式用!$A$3:$N$58,14,FALSE),"")&amp;"_6"</f>
        <v>_6</v>
      </c>
      <c r="AE200" s="482" t="str">
        <f>IFERROR(VLOOKUP(N200,【参考】数式用!$AI$5:$AJ$51, 2, FALSE), "")</f>
        <v/>
      </c>
      <c r="AF200" s="483" t="str">
        <f t="shared" si="6"/>
        <v/>
      </c>
      <c r="AG200" s="484" t="str">
        <f t="shared" si="7"/>
        <v/>
      </c>
      <c r="AH200" s="485" t="str">
        <f>IFERROR(VLOOKUP(N200,【参考】数式用!$AM$3:$AN$56, 2, FALSE), "")</f>
        <v/>
      </c>
      <c r="AI200" s="411"/>
      <c r="AJ200" s="389"/>
      <c r="AK200" s="389"/>
      <c r="AL200" s="389"/>
      <c r="AM200" s="389"/>
      <c r="AN200" s="389"/>
      <c r="AO200" s="389"/>
      <c r="AP200" s="389"/>
      <c r="AQ200" s="389"/>
    </row>
    <row r="201" spans="1:43" s="128" customFormat="1" ht="40.15" customHeight="1">
      <c r="A201" s="488">
        <v>188</v>
      </c>
      <c r="B201" s="866" t="str">
        <f>IF(基本情報入力シート!C232="","",基本情報入力シート!C232)</f>
        <v/>
      </c>
      <c r="C201" s="866"/>
      <c r="D201" s="866"/>
      <c r="E201" s="866"/>
      <c r="F201" s="866"/>
      <c r="G201" s="866"/>
      <c r="H201" s="866"/>
      <c r="I201" s="866"/>
      <c r="J201" s="413" t="str">
        <f>IF(基本情報入力シート!M232="","",基本情報入力シート!M232)</f>
        <v/>
      </c>
      <c r="K201" s="413" t="str">
        <f>IF(基本情報入力シート!R232="","",基本情報入力シート!R232)</f>
        <v/>
      </c>
      <c r="L201" s="413" t="str">
        <f>IF(基本情報入力シート!W232="","",基本情報入力シート!W232)</f>
        <v/>
      </c>
      <c r="M201" s="413" t="str">
        <f>IF(基本情報入力シート!X232="","",基本情報入力シート!X232)</f>
        <v/>
      </c>
      <c r="N201" s="491" t="str">
        <f>IF(基本情報入力シート!Y232="","",基本情報入力シート!Y232)</f>
        <v/>
      </c>
      <c r="O201" s="490"/>
      <c r="P201" s="432"/>
      <c r="Q201" s="38" t="str">
        <f>IFERROR(ROUNDDOWN(P201*VLOOKUP(N201,【参考】数式用!$V$2:$AA$58,MATCH(O201,【参考】数式用!$X$4:$AA$4)+2,FALSE)*0.5, 0), "")</f>
        <v/>
      </c>
      <c r="R201" s="433"/>
      <c r="S201" s="867"/>
      <c r="T201" s="867"/>
      <c r="U201" s="499"/>
      <c r="V201" s="439"/>
      <c r="W201" s="487"/>
      <c r="X201" s="414" t="str">
        <f>IFERROR(IF(V201="ー", "", ROUNDDOWN(W201*VLOOKUP(N201,【参考】数式用!$V$2:$AG$51,MATCH(V201,【参考】数式用!$AB$4:$AG$4)+6,FALSE)*0.5, 0)), "")</f>
        <v/>
      </c>
      <c r="Y201" s="440"/>
      <c r="Z201" s="487"/>
      <c r="AA201" s="501"/>
      <c r="AB201" s="481" t="e">
        <f>VLOOKUP(N201,【参考】数式用!$A$3:$N$58,14,FALSE)</f>
        <v>#N/A</v>
      </c>
      <c r="AC201" s="481" t="str">
        <f>IFERROR(VLOOKUP(N201,【参考】数式用!$A$3:$N$58,14,FALSE),"")&amp;"_4_5"</f>
        <v>_4_5</v>
      </c>
      <c r="AD201" s="481" t="str">
        <f>IFERROR(VLOOKUP(N201,【参考】数式用!$A$3:$N$58,14,FALSE),"")&amp;"_6"</f>
        <v>_6</v>
      </c>
      <c r="AE201" s="482" t="str">
        <f>IFERROR(VLOOKUP(N201,【参考】数式用!$AI$5:$AJ$51, 2, FALSE), "")</f>
        <v/>
      </c>
      <c r="AF201" s="483" t="str">
        <f t="shared" si="6"/>
        <v/>
      </c>
      <c r="AG201" s="484" t="str">
        <f t="shared" si="7"/>
        <v/>
      </c>
      <c r="AH201" s="485" t="str">
        <f>IFERROR(VLOOKUP(N201,【参考】数式用!$AM$3:$AN$56, 2, FALSE), "")</f>
        <v/>
      </c>
      <c r="AI201" s="411"/>
      <c r="AJ201" s="389"/>
      <c r="AK201" s="389"/>
      <c r="AL201" s="389"/>
      <c r="AM201" s="389"/>
      <c r="AN201" s="389"/>
      <c r="AO201" s="389"/>
      <c r="AP201" s="389"/>
      <c r="AQ201" s="389"/>
    </row>
    <row r="202" spans="1:43" s="128" customFormat="1" ht="40.15" customHeight="1">
      <c r="A202" s="488">
        <v>189</v>
      </c>
      <c r="B202" s="866" t="str">
        <f>IF(基本情報入力シート!C233="","",基本情報入力シート!C233)</f>
        <v/>
      </c>
      <c r="C202" s="866"/>
      <c r="D202" s="866"/>
      <c r="E202" s="866"/>
      <c r="F202" s="866"/>
      <c r="G202" s="866"/>
      <c r="H202" s="866"/>
      <c r="I202" s="866"/>
      <c r="J202" s="413" t="str">
        <f>IF(基本情報入力シート!M233="","",基本情報入力シート!M233)</f>
        <v/>
      </c>
      <c r="K202" s="413" t="str">
        <f>IF(基本情報入力シート!R233="","",基本情報入力シート!R233)</f>
        <v/>
      </c>
      <c r="L202" s="413" t="str">
        <f>IF(基本情報入力シート!W233="","",基本情報入力シート!W233)</f>
        <v/>
      </c>
      <c r="M202" s="413" t="str">
        <f>IF(基本情報入力シート!X233="","",基本情報入力シート!X233)</f>
        <v/>
      </c>
      <c r="N202" s="491" t="str">
        <f>IF(基本情報入力シート!Y233="","",基本情報入力シート!Y233)</f>
        <v/>
      </c>
      <c r="O202" s="490"/>
      <c r="P202" s="432"/>
      <c r="Q202" s="38" t="str">
        <f>IFERROR(ROUNDDOWN(P202*VLOOKUP(N202,【参考】数式用!$V$2:$AA$58,MATCH(O202,【参考】数式用!$X$4:$AA$4)+2,FALSE)*0.5, 0), "")</f>
        <v/>
      </c>
      <c r="R202" s="433"/>
      <c r="S202" s="867"/>
      <c r="T202" s="867"/>
      <c r="U202" s="499"/>
      <c r="V202" s="439"/>
      <c r="W202" s="487"/>
      <c r="X202" s="414" t="str">
        <f>IFERROR(IF(V202="ー", "", ROUNDDOWN(W202*VLOOKUP(N202,【参考】数式用!$V$2:$AG$51,MATCH(V202,【参考】数式用!$AB$4:$AG$4)+6,FALSE)*0.5, 0)), "")</f>
        <v/>
      </c>
      <c r="Y202" s="440"/>
      <c r="Z202" s="487"/>
      <c r="AA202" s="501"/>
      <c r="AB202" s="481" t="e">
        <f>VLOOKUP(N202,【参考】数式用!$A$3:$N$58,14,FALSE)</f>
        <v>#N/A</v>
      </c>
      <c r="AC202" s="481" t="str">
        <f>IFERROR(VLOOKUP(N202,【参考】数式用!$A$3:$N$58,14,FALSE),"")&amp;"_4_5"</f>
        <v>_4_5</v>
      </c>
      <c r="AD202" s="481" t="str">
        <f>IFERROR(VLOOKUP(N202,【参考】数式用!$A$3:$N$58,14,FALSE),"")&amp;"_6"</f>
        <v>_6</v>
      </c>
      <c r="AE202" s="482" t="str">
        <f>IFERROR(VLOOKUP(N202,【参考】数式用!$AI$5:$AJ$51, 2, FALSE), "")</f>
        <v/>
      </c>
      <c r="AF202" s="483" t="str">
        <f t="shared" si="6"/>
        <v/>
      </c>
      <c r="AG202" s="484" t="str">
        <f t="shared" si="7"/>
        <v/>
      </c>
      <c r="AH202" s="485" t="str">
        <f>IFERROR(VLOOKUP(N202,【参考】数式用!$AM$3:$AN$56, 2, FALSE), "")</f>
        <v/>
      </c>
      <c r="AI202" s="411"/>
      <c r="AJ202" s="389"/>
      <c r="AK202" s="389"/>
      <c r="AL202" s="389"/>
      <c r="AM202" s="389"/>
      <c r="AN202" s="389"/>
      <c r="AO202" s="389"/>
      <c r="AP202" s="389"/>
      <c r="AQ202" s="389"/>
    </row>
    <row r="203" spans="1:43" s="128" customFormat="1" ht="40.15" customHeight="1">
      <c r="A203" s="488">
        <v>190</v>
      </c>
      <c r="B203" s="866" t="str">
        <f>IF(基本情報入力シート!C234="","",基本情報入力シート!C234)</f>
        <v/>
      </c>
      <c r="C203" s="866"/>
      <c r="D203" s="866"/>
      <c r="E203" s="866"/>
      <c r="F203" s="866"/>
      <c r="G203" s="866"/>
      <c r="H203" s="866"/>
      <c r="I203" s="866"/>
      <c r="J203" s="413" t="str">
        <f>IF(基本情報入力シート!M234="","",基本情報入力シート!M234)</f>
        <v/>
      </c>
      <c r="K203" s="413" t="str">
        <f>IF(基本情報入力シート!R234="","",基本情報入力シート!R234)</f>
        <v/>
      </c>
      <c r="L203" s="413" t="str">
        <f>IF(基本情報入力シート!W234="","",基本情報入力シート!W234)</f>
        <v/>
      </c>
      <c r="M203" s="413" t="str">
        <f>IF(基本情報入力シート!X234="","",基本情報入力シート!X234)</f>
        <v/>
      </c>
      <c r="N203" s="491" t="str">
        <f>IF(基本情報入力シート!Y234="","",基本情報入力シート!Y234)</f>
        <v/>
      </c>
      <c r="O203" s="490"/>
      <c r="P203" s="432"/>
      <c r="Q203" s="38" t="str">
        <f>IFERROR(ROUNDDOWN(P203*VLOOKUP(N203,【参考】数式用!$V$2:$AA$58,MATCH(O203,【参考】数式用!$X$4:$AA$4)+2,FALSE)*0.5, 0), "")</f>
        <v/>
      </c>
      <c r="R203" s="433"/>
      <c r="S203" s="867"/>
      <c r="T203" s="867"/>
      <c r="U203" s="499"/>
      <c r="V203" s="439"/>
      <c r="W203" s="487"/>
      <c r="X203" s="414" t="str">
        <f>IFERROR(IF(V203="ー", "", ROUNDDOWN(W203*VLOOKUP(N203,【参考】数式用!$V$2:$AG$51,MATCH(V203,【参考】数式用!$AB$4:$AG$4)+6,FALSE)*0.5, 0)), "")</f>
        <v/>
      </c>
      <c r="Y203" s="440"/>
      <c r="Z203" s="487"/>
      <c r="AA203" s="501"/>
      <c r="AB203" s="481" t="e">
        <f>VLOOKUP(N203,【参考】数式用!$A$3:$N$58,14,FALSE)</f>
        <v>#N/A</v>
      </c>
      <c r="AC203" s="481" t="str">
        <f>IFERROR(VLOOKUP(N203,【参考】数式用!$A$3:$N$58,14,FALSE),"")&amp;"_4_5"</f>
        <v>_4_5</v>
      </c>
      <c r="AD203" s="481" t="str">
        <f>IFERROR(VLOOKUP(N203,【参考】数式用!$A$3:$N$58,14,FALSE),"")&amp;"_6"</f>
        <v>_6</v>
      </c>
      <c r="AE203" s="482" t="str">
        <f>IFERROR(VLOOKUP(N203,【参考】数式用!$AI$5:$AJ$51, 2, FALSE), "")</f>
        <v/>
      </c>
      <c r="AF203" s="483" t="str">
        <f t="shared" si="6"/>
        <v/>
      </c>
      <c r="AG203" s="484" t="str">
        <f t="shared" si="7"/>
        <v/>
      </c>
      <c r="AH203" s="485" t="str">
        <f>IFERROR(VLOOKUP(N203,【参考】数式用!$AM$3:$AN$56, 2, FALSE), "")</f>
        <v/>
      </c>
      <c r="AI203" s="411"/>
      <c r="AJ203" s="389"/>
      <c r="AK203" s="389"/>
      <c r="AL203" s="389"/>
      <c r="AM203" s="389"/>
      <c r="AN203" s="389"/>
      <c r="AO203" s="389"/>
      <c r="AP203" s="389"/>
      <c r="AQ203" s="389"/>
    </row>
    <row r="204" spans="1:43" s="128" customFormat="1" ht="40.15" customHeight="1">
      <c r="A204" s="488">
        <v>191</v>
      </c>
      <c r="B204" s="866" t="str">
        <f>IF(基本情報入力シート!C235="","",基本情報入力シート!C235)</f>
        <v/>
      </c>
      <c r="C204" s="866"/>
      <c r="D204" s="866"/>
      <c r="E204" s="866"/>
      <c r="F204" s="866"/>
      <c r="G204" s="866"/>
      <c r="H204" s="866"/>
      <c r="I204" s="866"/>
      <c r="J204" s="413" t="str">
        <f>IF(基本情報入力シート!M235="","",基本情報入力シート!M235)</f>
        <v/>
      </c>
      <c r="K204" s="413" t="str">
        <f>IF(基本情報入力シート!R235="","",基本情報入力シート!R235)</f>
        <v/>
      </c>
      <c r="L204" s="413" t="str">
        <f>IF(基本情報入力シート!W235="","",基本情報入力シート!W235)</f>
        <v/>
      </c>
      <c r="M204" s="413" t="str">
        <f>IF(基本情報入力シート!X235="","",基本情報入力シート!X235)</f>
        <v/>
      </c>
      <c r="N204" s="491" t="str">
        <f>IF(基本情報入力シート!Y235="","",基本情報入力シート!Y235)</f>
        <v/>
      </c>
      <c r="O204" s="490"/>
      <c r="P204" s="432"/>
      <c r="Q204" s="38" t="str">
        <f>IFERROR(ROUNDDOWN(P204*VLOOKUP(N204,【参考】数式用!$V$2:$AA$58,MATCH(O204,【参考】数式用!$X$4:$AA$4)+2,FALSE)*0.5, 0), "")</f>
        <v/>
      </c>
      <c r="R204" s="433"/>
      <c r="S204" s="867"/>
      <c r="T204" s="867"/>
      <c r="U204" s="499"/>
      <c r="V204" s="439"/>
      <c r="W204" s="487"/>
      <c r="X204" s="414" t="str">
        <f>IFERROR(IF(V204="ー", "", ROUNDDOWN(W204*VLOOKUP(N204,【参考】数式用!$V$2:$AG$51,MATCH(V204,【参考】数式用!$AB$4:$AG$4)+6,FALSE)*0.5, 0)), "")</f>
        <v/>
      </c>
      <c r="Y204" s="440"/>
      <c r="Z204" s="487"/>
      <c r="AA204" s="501"/>
      <c r="AB204" s="481" t="e">
        <f>VLOOKUP(N204,【参考】数式用!$A$3:$N$58,14,FALSE)</f>
        <v>#N/A</v>
      </c>
      <c r="AC204" s="481" t="str">
        <f>IFERROR(VLOOKUP(N204,【参考】数式用!$A$3:$N$58,14,FALSE),"")&amp;"_4_5"</f>
        <v>_4_5</v>
      </c>
      <c r="AD204" s="481" t="str">
        <f>IFERROR(VLOOKUP(N204,【参考】数式用!$A$3:$N$58,14,FALSE),"")&amp;"_6"</f>
        <v>_6</v>
      </c>
      <c r="AE204" s="482" t="str">
        <f>IFERROR(VLOOKUP(N204,【参考】数式用!$AI$5:$AJ$51, 2, FALSE), "")</f>
        <v/>
      </c>
      <c r="AF204" s="483" t="str">
        <f t="shared" si="6"/>
        <v/>
      </c>
      <c r="AG204" s="484" t="str">
        <f t="shared" si="7"/>
        <v/>
      </c>
      <c r="AH204" s="485" t="str">
        <f>IFERROR(VLOOKUP(N204,【参考】数式用!$AM$3:$AN$56, 2, FALSE), "")</f>
        <v/>
      </c>
      <c r="AI204" s="411"/>
      <c r="AJ204" s="389"/>
      <c r="AK204" s="389"/>
      <c r="AL204" s="389"/>
      <c r="AM204" s="389"/>
      <c r="AN204" s="389"/>
      <c r="AO204" s="389"/>
      <c r="AP204" s="389"/>
      <c r="AQ204" s="389"/>
    </row>
    <row r="205" spans="1:43" s="128" customFormat="1" ht="40.15" customHeight="1">
      <c r="A205" s="488">
        <v>192</v>
      </c>
      <c r="B205" s="866" t="str">
        <f>IF(基本情報入力シート!C236="","",基本情報入力シート!C236)</f>
        <v/>
      </c>
      <c r="C205" s="866"/>
      <c r="D205" s="866"/>
      <c r="E205" s="866"/>
      <c r="F205" s="866"/>
      <c r="G205" s="866"/>
      <c r="H205" s="866"/>
      <c r="I205" s="866"/>
      <c r="J205" s="413" t="str">
        <f>IF(基本情報入力シート!M236="","",基本情報入力シート!M236)</f>
        <v/>
      </c>
      <c r="K205" s="413" t="str">
        <f>IF(基本情報入力シート!R236="","",基本情報入力シート!R236)</f>
        <v/>
      </c>
      <c r="L205" s="413" t="str">
        <f>IF(基本情報入力シート!W236="","",基本情報入力シート!W236)</f>
        <v/>
      </c>
      <c r="M205" s="413" t="str">
        <f>IF(基本情報入力シート!X236="","",基本情報入力シート!X236)</f>
        <v/>
      </c>
      <c r="N205" s="491" t="str">
        <f>IF(基本情報入力シート!Y236="","",基本情報入力シート!Y236)</f>
        <v/>
      </c>
      <c r="O205" s="490"/>
      <c r="P205" s="432"/>
      <c r="Q205" s="38" t="str">
        <f>IFERROR(ROUNDDOWN(P205*VLOOKUP(N205,【参考】数式用!$V$2:$AA$58,MATCH(O205,【参考】数式用!$X$4:$AA$4)+2,FALSE)*0.5, 0), "")</f>
        <v/>
      </c>
      <c r="R205" s="433"/>
      <c r="S205" s="867"/>
      <c r="T205" s="867"/>
      <c r="U205" s="499"/>
      <c r="V205" s="439"/>
      <c r="W205" s="487"/>
      <c r="X205" s="414" t="str">
        <f>IFERROR(IF(V205="ー", "", ROUNDDOWN(W205*VLOOKUP(N205,【参考】数式用!$V$2:$AG$51,MATCH(V205,【参考】数式用!$AB$4:$AG$4)+6,FALSE)*0.5, 0)), "")</f>
        <v/>
      </c>
      <c r="Y205" s="440"/>
      <c r="Z205" s="487"/>
      <c r="AA205" s="501"/>
      <c r="AB205" s="481" t="e">
        <f>VLOOKUP(N205,【参考】数式用!$A$3:$N$58,14,FALSE)</f>
        <v>#N/A</v>
      </c>
      <c r="AC205" s="481" t="str">
        <f>IFERROR(VLOOKUP(N205,【参考】数式用!$A$3:$N$58,14,FALSE),"")&amp;"_4_5"</f>
        <v>_4_5</v>
      </c>
      <c r="AD205" s="481" t="str">
        <f>IFERROR(VLOOKUP(N205,【参考】数式用!$A$3:$N$58,14,FALSE),"")&amp;"_6"</f>
        <v>_6</v>
      </c>
      <c r="AE205" s="482" t="str">
        <f>IFERROR(VLOOKUP(N205,【参考】数式用!$AI$5:$AJ$51, 2, FALSE), "")</f>
        <v/>
      </c>
      <c r="AF205" s="483" t="str">
        <f t="shared" si="6"/>
        <v/>
      </c>
      <c r="AG205" s="484" t="str">
        <f t="shared" si="7"/>
        <v/>
      </c>
      <c r="AH205" s="485" t="str">
        <f>IFERROR(VLOOKUP(N205,【参考】数式用!$AM$3:$AN$56, 2, FALSE), "")</f>
        <v/>
      </c>
      <c r="AI205" s="411"/>
      <c r="AJ205" s="389"/>
      <c r="AK205" s="389"/>
      <c r="AL205" s="389"/>
      <c r="AM205" s="389"/>
      <c r="AN205" s="389"/>
      <c r="AO205" s="389"/>
      <c r="AP205" s="389"/>
      <c r="AQ205" s="389"/>
    </row>
    <row r="206" spans="1:43" s="128" customFormat="1" ht="40.15" customHeight="1">
      <c r="A206" s="488">
        <v>193</v>
      </c>
      <c r="B206" s="866" t="str">
        <f>IF(基本情報入力シート!C237="","",基本情報入力シート!C237)</f>
        <v/>
      </c>
      <c r="C206" s="866"/>
      <c r="D206" s="866"/>
      <c r="E206" s="866"/>
      <c r="F206" s="866"/>
      <c r="G206" s="866"/>
      <c r="H206" s="866"/>
      <c r="I206" s="866"/>
      <c r="J206" s="413" t="str">
        <f>IF(基本情報入力シート!M237="","",基本情報入力シート!M237)</f>
        <v/>
      </c>
      <c r="K206" s="413" t="str">
        <f>IF(基本情報入力シート!R237="","",基本情報入力シート!R237)</f>
        <v/>
      </c>
      <c r="L206" s="413" t="str">
        <f>IF(基本情報入力シート!W237="","",基本情報入力シート!W237)</f>
        <v/>
      </c>
      <c r="M206" s="413" t="str">
        <f>IF(基本情報入力シート!X237="","",基本情報入力シート!X237)</f>
        <v/>
      </c>
      <c r="N206" s="491" t="str">
        <f>IF(基本情報入力シート!Y237="","",基本情報入力シート!Y237)</f>
        <v/>
      </c>
      <c r="O206" s="490"/>
      <c r="P206" s="432"/>
      <c r="Q206" s="38" t="str">
        <f>IFERROR(ROUNDDOWN(P206*VLOOKUP(N206,【参考】数式用!$V$2:$AA$58,MATCH(O206,【参考】数式用!$X$4:$AA$4)+2,FALSE)*0.5, 0), "")</f>
        <v/>
      </c>
      <c r="R206" s="433"/>
      <c r="S206" s="867"/>
      <c r="T206" s="867"/>
      <c r="U206" s="499"/>
      <c r="V206" s="439"/>
      <c r="W206" s="487"/>
      <c r="X206" s="414" t="str">
        <f>IFERROR(IF(V206="ー", "", ROUNDDOWN(W206*VLOOKUP(N206,【参考】数式用!$V$2:$AG$51,MATCH(V206,【参考】数式用!$AB$4:$AG$4)+6,FALSE)*0.5, 0)), "")</f>
        <v/>
      </c>
      <c r="Y206" s="440"/>
      <c r="Z206" s="487"/>
      <c r="AA206" s="501"/>
      <c r="AB206" s="481" t="e">
        <f>VLOOKUP(N206,【参考】数式用!$A$3:$N$58,14,FALSE)</f>
        <v>#N/A</v>
      </c>
      <c r="AC206" s="481" t="str">
        <f>IFERROR(VLOOKUP(N206,【参考】数式用!$A$3:$N$58,14,FALSE),"")&amp;"_4_5"</f>
        <v>_4_5</v>
      </c>
      <c r="AD206" s="481" t="str">
        <f>IFERROR(VLOOKUP(N206,【参考】数式用!$A$3:$N$58,14,FALSE),"")&amp;"_6"</f>
        <v>_6</v>
      </c>
      <c r="AE206" s="482" t="str">
        <f>IFERROR(VLOOKUP(N206,【参考】数式用!$AI$5:$AJ$51, 2, FALSE), "")</f>
        <v/>
      </c>
      <c r="AF206" s="483" t="str">
        <f t="shared" si="6"/>
        <v/>
      </c>
      <c r="AG206" s="484" t="str">
        <f t="shared" si="7"/>
        <v/>
      </c>
      <c r="AH206" s="485" t="str">
        <f>IFERROR(VLOOKUP(N206,【参考】数式用!$AM$3:$AN$56, 2, FALSE), "")</f>
        <v/>
      </c>
      <c r="AI206" s="411"/>
      <c r="AJ206" s="389"/>
      <c r="AK206" s="389"/>
      <c r="AL206" s="389"/>
      <c r="AM206" s="389"/>
      <c r="AN206" s="389"/>
      <c r="AO206" s="389"/>
      <c r="AP206" s="389"/>
      <c r="AQ206" s="389"/>
    </row>
    <row r="207" spans="1:43" s="128" customFormat="1" ht="40.15" customHeight="1">
      <c r="A207" s="488">
        <v>194</v>
      </c>
      <c r="B207" s="866" t="str">
        <f>IF(基本情報入力シート!C238="","",基本情報入力シート!C238)</f>
        <v/>
      </c>
      <c r="C207" s="866"/>
      <c r="D207" s="866"/>
      <c r="E207" s="866"/>
      <c r="F207" s="866"/>
      <c r="G207" s="866"/>
      <c r="H207" s="866"/>
      <c r="I207" s="866"/>
      <c r="J207" s="413" t="str">
        <f>IF(基本情報入力シート!M238="","",基本情報入力シート!M238)</f>
        <v/>
      </c>
      <c r="K207" s="413" t="str">
        <f>IF(基本情報入力シート!R238="","",基本情報入力シート!R238)</f>
        <v/>
      </c>
      <c r="L207" s="413" t="str">
        <f>IF(基本情報入力シート!W238="","",基本情報入力シート!W238)</f>
        <v/>
      </c>
      <c r="M207" s="413" t="str">
        <f>IF(基本情報入力シート!X238="","",基本情報入力シート!X238)</f>
        <v/>
      </c>
      <c r="N207" s="491" t="str">
        <f>IF(基本情報入力シート!Y238="","",基本情報入力シート!Y238)</f>
        <v/>
      </c>
      <c r="O207" s="490"/>
      <c r="P207" s="432"/>
      <c r="Q207" s="38" t="str">
        <f>IFERROR(ROUNDDOWN(P207*VLOOKUP(N207,【参考】数式用!$V$2:$AA$58,MATCH(O207,【参考】数式用!$X$4:$AA$4)+2,FALSE)*0.5, 0), "")</f>
        <v/>
      </c>
      <c r="R207" s="433"/>
      <c r="S207" s="867"/>
      <c r="T207" s="867"/>
      <c r="U207" s="499"/>
      <c r="V207" s="439"/>
      <c r="W207" s="487"/>
      <c r="X207" s="414" t="str">
        <f>IFERROR(IF(V207="ー", "", ROUNDDOWN(W207*VLOOKUP(N207,【参考】数式用!$V$2:$AG$51,MATCH(V207,【参考】数式用!$AB$4:$AG$4)+6,FALSE)*0.5, 0)), "")</f>
        <v/>
      </c>
      <c r="Y207" s="440"/>
      <c r="Z207" s="487"/>
      <c r="AA207" s="501"/>
      <c r="AB207" s="481" t="e">
        <f>VLOOKUP(N207,【参考】数式用!$A$3:$N$58,14,FALSE)</f>
        <v>#N/A</v>
      </c>
      <c r="AC207" s="481" t="str">
        <f>IFERROR(VLOOKUP(N207,【参考】数式用!$A$3:$N$58,14,FALSE),"")&amp;"_4_5"</f>
        <v>_4_5</v>
      </c>
      <c r="AD207" s="481" t="str">
        <f>IFERROR(VLOOKUP(N207,【参考】数式用!$A$3:$N$58,14,FALSE),"")&amp;"_6"</f>
        <v>_6</v>
      </c>
      <c r="AE207" s="482" t="str">
        <f>IFERROR(VLOOKUP(N207,【参考】数式用!$AI$5:$AJ$51, 2, FALSE), "")</f>
        <v/>
      </c>
      <c r="AF207" s="483" t="str">
        <f t="shared" si="6"/>
        <v/>
      </c>
      <c r="AG207" s="484" t="str">
        <f t="shared" si="7"/>
        <v/>
      </c>
      <c r="AH207" s="485" t="str">
        <f>IFERROR(VLOOKUP(N207,【参考】数式用!$AM$3:$AN$56, 2, FALSE), "")</f>
        <v/>
      </c>
      <c r="AI207" s="411"/>
      <c r="AJ207" s="389"/>
      <c r="AK207" s="389"/>
      <c r="AL207" s="389"/>
      <c r="AM207" s="389"/>
      <c r="AN207" s="389"/>
      <c r="AO207" s="389"/>
      <c r="AP207" s="389"/>
      <c r="AQ207" s="389"/>
    </row>
    <row r="208" spans="1:43" s="128" customFormat="1" ht="40.15" customHeight="1">
      <c r="A208" s="488">
        <v>195</v>
      </c>
      <c r="B208" s="866" t="str">
        <f>IF(基本情報入力シート!C239="","",基本情報入力シート!C239)</f>
        <v/>
      </c>
      <c r="C208" s="866"/>
      <c r="D208" s="866"/>
      <c r="E208" s="866"/>
      <c r="F208" s="866"/>
      <c r="G208" s="866"/>
      <c r="H208" s="866"/>
      <c r="I208" s="866"/>
      <c r="J208" s="413" t="str">
        <f>IF(基本情報入力シート!M239="","",基本情報入力シート!M239)</f>
        <v/>
      </c>
      <c r="K208" s="413" t="str">
        <f>IF(基本情報入力シート!R239="","",基本情報入力シート!R239)</f>
        <v/>
      </c>
      <c r="L208" s="413" t="str">
        <f>IF(基本情報入力シート!W239="","",基本情報入力シート!W239)</f>
        <v/>
      </c>
      <c r="M208" s="413" t="str">
        <f>IF(基本情報入力シート!X239="","",基本情報入力シート!X239)</f>
        <v/>
      </c>
      <c r="N208" s="491" t="str">
        <f>IF(基本情報入力シート!Y239="","",基本情報入力シート!Y239)</f>
        <v/>
      </c>
      <c r="O208" s="490"/>
      <c r="P208" s="432"/>
      <c r="Q208" s="38" t="str">
        <f>IFERROR(ROUNDDOWN(P208*VLOOKUP(N208,【参考】数式用!$V$2:$AA$58,MATCH(O208,【参考】数式用!$X$4:$AA$4)+2,FALSE)*0.5, 0), "")</f>
        <v/>
      </c>
      <c r="R208" s="433"/>
      <c r="S208" s="867"/>
      <c r="T208" s="867"/>
      <c r="U208" s="499"/>
      <c r="V208" s="439"/>
      <c r="W208" s="487"/>
      <c r="X208" s="414" t="str">
        <f>IFERROR(IF(V208="ー", "", ROUNDDOWN(W208*VLOOKUP(N208,【参考】数式用!$V$2:$AG$51,MATCH(V208,【参考】数式用!$AB$4:$AG$4)+6,FALSE)*0.5, 0)), "")</f>
        <v/>
      </c>
      <c r="Y208" s="440"/>
      <c r="Z208" s="487"/>
      <c r="AA208" s="501"/>
      <c r="AB208" s="481" t="e">
        <f>VLOOKUP(N208,【参考】数式用!$A$3:$N$58,14,FALSE)</f>
        <v>#N/A</v>
      </c>
      <c r="AC208" s="481" t="str">
        <f>IFERROR(VLOOKUP(N208,【参考】数式用!$A$3:$N$58,14,FALSE),"")&amp;"_4_5"</f>
        <v>_4_5</v>
      </c>
      <c r="AD208" s="481" t="str">
        <f>IFERROR(VLOOKUP(N208,【参考】数式用!$A$3:$N$58,14,FALSE),"")&amp;"_6"</f>
        <v>_6</v>
      </c>
      <c r="AE208" s="482" t="str">
        <f>IFERROR(VLOOKUP(N208,【参考】数式用!$AI$5:$AJ$51, 2, FALSE), "")</f>
        <v/>
      </c>
      <c r="AF208" s="483" t="str">
        <f t="shared" si="6"/>
        <v/>
      </c>
      <c r="AG208" s="484" t="str">
        <f t="shared" si="7"/>
        <v/>
      </c>
      <c r="AH208" s="485" t="str">
        <f>IFERROR(VLOOKUP(N208,【参考】数式用!$AM$3:$AN$56, 2, FALSE), "")</f>
        <v/>
      </c>
      <c r="AI208" s="411"/>
      <c r="AJ208" s="389"/>
      <c r="AK208" s="389"/>
      <c r="AL208" s="389"/>
      <c r="AM208" s="389"/>
      <c r="AN208" s="389"/>
      <c r="AO208" s="389"/>
      <c r="AP208" s="389"/>
      <c r="AQ208" s="389"/>
    </row>
    <row r="209" spans="1:43" s="128" customFormat="1" ht="40.15" customHeight="1">
      <c r="A209" s="488">
        <v>196</v>
      </c>
      <c r="B209" s="866" t="str">
        <f>IF(基本情報入力シート!C240="","",基本情報入力シート!C240)</f>
        <v/>
      </c>
      <c r="C209" s="866"/>
      <c r="D209" s="866"/>
      <c r="E209" s="866"/>
      <c r="F209" s="866"/>
      <c r="G209" s="866"/>
      <c r="H209" s="866"/>
      <c r="I209" s="866"/>
      <c r="J209" s="413" t="str">
        <f>IF(基本情報入力シート!M240="","",基本情報入力シート!M240)</f>
        <v/>
      </c>
      <c r="K209" s="413" t="str">
        <f>IF(基本情報入力シート!R240="","",基本情報入力シート!R240)</f>
        <v/>
      </c>
      <c r="L209" s="413" t="str">
        <f>IF(基本情報入力シート!W240="","",基本情報入力シート!W240)</f>
        <v/>
      </c>
      <c r="M209" s="413" t="str">
        <f>IF(基本情報入力シート!X240="","",基本情報入力シート!X240)</f>
        <v/>
      </c>
      <c r="N209" s="491" t="str">
        <f>IF(基本情報入力シート!Y240="","",基本情報入力シート!Y240)</f>
        <v/>
      </c>
      <c r="O209" s="490"/>
      <c r="P209" s="432"/>
      <c r="Q209" s="38" t="str">
        <f>IFERROR(ROUNDDOWN(P209*VLOOKUP(N209,【参考】数式用!$V$2:$AA$58,MATCH(O209,【参考】数式用!$X$4:$AA$4)+2,FALSE)*0.5, 0), "")</f>
        <v/>
      </c>
      <c r="R209" s="433"/>
      <c r="S209" s="867"/>
      <c r="T209" s="867"/>
      <c r="U209" s="499"/>
      <c r="V209" s="439"/>
      <c r="W209" s="487"/>
      <c r="X209" s="414" t="str">
        <f>IFERROR(IF(V209="ー", "", ROUNDDOWN(W209*VLOOKUP(N209,【参考】数式用!$V$2:$AG$51,MATCH(V209,【参考】数式用!$AB$4:$AG$4)+6,FALSE)*0.5, 0)), "")</f>
        <v/>
      </c>
      <c r="Y209" s="440"/>
      <c r="Z209" s="487"/>
      <c r="AA209" s="501"/>
      <c r="AB209" s="481" t="e">
        <f>VLOOKUP(N209,【参考】数式用!$A$3:$N$58,14,FALSE)</f>
        <v>#N/A</v>
      </c>
      <c r="AC209" s="481" t="str">
        <f>IFERROR(VLOOKUP(N209,【参考】数式用!$A$3:$N$58,14,FALSE),"")&amp;"_4_5"</f>
        <v>_4_5</v>
      </c>
      <c r="AD209" s="481" t="str">
        <f>IFERROR(VLOOKUP(N209,【参考】数式用!$A$3:$N$58,14,FALSE),"")&amp;"_6"</f>
        <v>_6</v>
      </c>
      <c r="AE209" s="482" t="str">
        <f>IFERROR(VLOOKUP(N209,【参考】数式用!$AI$5:$AJ$51, 2, FALSE), "")</f>
        <v/>
      </c>
      <c r="AF209" s="483" t="str">
        <f t="shared" si="6"/>
        <v/>
      </c>
      <c r="AG209" s="484" t="str">
        <f t="shared" si="7"/>
        <v/>
      </c>
      <c r="AH209" s="485" t="str">
        <f>IFERROR(VLOOKUP(N209,【参考】数式用!$AM$3:$AN$56, 2, FALSE), "")</f>
        <v/>
      </c>
      <c r="AI209" s="411"/>
      <c r="AJ209" s="389"/>
      <c r="AK209" s="389"/>
      <c r="AL209" s="389"/>
      <c r="AM209" s="389"/>
      <c r="AN209" s="389"/>
      <c r="AO209" s="389"/>
      <c r="AP209" s="389"/>
      <c r="AQ209" s="389"/>
    </row>
    <row r="210" spans="1:43" s="128" customFormat="1" ht="40.15" customHeight="1">
      <c r="A210" s="488">
        <v>197</v>
      </c>
      <c r="B210" s="866" t="str">
        <f>IF(基本情報入力シート!C241="","",基本情報入力シート!C241)</f>
        <v/>
      </c>
      <c r="C210" s="866"/>
      <c r="D210" s="866"/>
      <c r="E210" s="866"/>
      <c r="F210" s="866"/>
      <c r="G210" s="866"/>
      <c r="H210" s="866"/>
      <c r="I210" s="866"/>
      <c r="J210" s="413" t="str">
        <f>IF(基本情報入力シート!M241="","",基本情報入力シート!M241)</f>
        <v/>
      </c>
      <c r="K210" s="413" t="str">
        <f>IF(基本情報入力シート!R241="","",基本情報入力シート!R241)</f>
        <v/>
      </c>
      <c r="L210" s="413" t="str">
        <f>IF(基本情報入力シート!W241="","",基本情報入力シート!W241)</f>
        <v/>
      </c>
      <c r="M210" s="413" t="str">
        <f>IF(基本情報入力シート!X241="","",基本情報入力シート!X241)</f>
        <v/>
      </c>
      <c r="N210" s="491" t="str">
        <f>IF(基本情報入力シート!Y241="","",基本情報入力シート!Y241)</f>
        <v/>
      </c>
      <c r="O210" s="490"/>
      <c r="P210" s="432"/>
      <c r="Q210" s="38" t="str">
        <f>IFERROR(ROUNDDOWN(P210*VLOOKUP(N210,【参考】数式用!$V$2:$AA$58,MATCH(O210,【参考】数式用!$X$4:$AA$4)+2,FALSE)*0.5, 0), "")</f>
        <v/>
      </c>
      <c r="R210" s="433"/>
      <c r="S210" s="867"/>
      <c r="T210" s="867"/>
      <c r="U210" s="499"/>
      <c r="V210" s="439"/>
      <c r="W210" s="487"/>
      <c r="X210" s="414" t="str">
        <f>IFERROR(IF(V210="ー", "", ROUNDDOWN(W210*VLOOKUP(N210,【参考】数式用!$V$2:$AG$51,MATCH(V210,【参考】数式用!$AB$4:$AG$4)+6,FALSE)*0.5, 0)), "")</f>
        <v/>
      </c>
      <c r="Y210" s="440"/>
      <c r="Z210" s="487"/>
      <c r="AA210" s="501"/>
      <c r="AB210" s="481" t="e">
        <f>VLOOKUP(N210,【参考】数式用!$A$3:$N$58,14,FALSE)</f>
        <v>#N/A</v>
      </c>
      <c r="AC210" s="481" t="str">
        <f>IFERROR(VLOOKUP(N210,【参考】数式用!$A$3:$N$58,14,FALSE),"")&amp;"_4_5"</f>
        <v>_4_5</v>
      </c>
      <c r="AD210" s="481" t="str">
        <f>IFERROR(VLOOKUP(N210,【参考】数式用!$A$3:$N$58,14,FALSE),"")&amp;"_6"</f>
        <v>_6</v>
      </c>
      <c r="AE210" s="482" t="str">
        <f>IFERROR(VLOOKUP(N210,【参考】数式用!$AI$5:$AJ$51, 2, FALSE), "")</f>
        <v/>
      </c>
      <c r="AF210" s="483" t="str">
        <f t="shared" si="6"/>
        <v/>
      </c>
      <c r="AG210" s="484" t="str">
        <f t="shared" si="7"/>
        <v/>
      </c>
      <c r="AH210" s="485" t="str">
        <f>IFERROR(VLOOKUP(N210,【参考】数式用!$AM$3:$AN$56, 2, FALSE), "")</f>
        <v/>
      </c>
      <c r="AI210" s="411"/>
      <c r="AJ210" s="389"/>
      <c r="AK210" s="389"/>
      <c r="AL210" s="389"/>
      <c r="AM210" s="389"/>
      <c r="AN210" s="389"/>
      <c r="AO210" s="389"/>
      <c r="AP210" s="389"/>
      <c r="AQ210" s="389"/>
    </row>
    <row r="211" spans="1:43" s="128" customFormat="1" ht="40.15" customHeight="1">
      <c r="A211" s="488">
        <v>198</v>
      </c>
      <c r="B211" s="866" t="str">
        <f>IF(基本情報入力シート!C242="","",基本情報入力シート!C242)</f>
        <v/>
      </c>
      <c r="C211" s="866"/>
      <c r="D211" s="866"/>
      <c r="E211" s="866"/>
      <c r="F211" s="866"/>
      <c r="G211" s="866"/>
      <c r="H211" s="866"/>
      <c r="I211" s="866"/>
      <c r="J211" s="413" t="str">
        <f>IF(基本情報入力シート!M242="","",基本情報入力シート!M242)</f>
        <v/>
      </c>
      <c r="K211" s="413" t="str">
        <f>IF(基本情報入力シート!R242="","",基本情報入力シート!R242)</f>
        <v/>
      </c>
      <c r="L211" s="413" t="str">
        <f>IF(基本情報入力シート!W242="","",基本情報入力シート!W242)</f>
        <v/>
      </c>
      <c r="M211" s="413" t="str">
        <f>IF(基本情報入力シート!X242="","",基本情報入力シート!X242)</f>
        <v/>
      </c>
      <c r="N211" s="491" t="str">
        <f>IF(基本情報入力シート!Y242="","",基本情報入力シート!Y242)</f>
        <v/>
      </c>
      <c r="O211" s="490"/>
      <c r="P211" s="432"/>
      <c r="Q211" s="38" t="str">
        <f>IFERROR(ROUNDDOWN(P211*VLOOKUP(N211,【参考】数式用!$V$2:$AA$58,MATCH(O211,【参考】数式用!$X$4:$AA$4)+2,FALSE)*0.5, 0), "")</f>
        <v/>
      </c>
      <c r="R211" s="433"/>
      <c r="S211" s="867"/>
      <c r="T211" s="867"/>
      <c r="U211" s="499"/>
      <c r="V211" s="439"/>
      <c r="W211" s="487"/>
      <c r="X211" s="414" t="str">
        <f>IFERROR(IF(V211="ー", "", ROUNDDOWN(W211*VLOOKUP(N211,【参考】数式用!$V$2:$AG$51,MATCH(V211,【参考】数式用!$AB$4:$AG$4)+6,FALSE)*0.5, 0)), "")</f>
        <v/>
      </c>
      <c r="Y211" s="440"/>
      <c r="Z211" s="487"/>
      <c r="AA211" s="501"/>
      <c r="AB211" s="481" t="e">
        <f>VLOOKUP(N211,【参考】数式用!$A$3:$N$58,14,FALSE)</f>
        <v>#N/A</v>
      </c>
      <c r="AC211" s="481" t="str">
        <f>IFERROR(VLOOKUP(N211,【参考】数式用!$A$3:$N$58,14,FALSE),"")&amp;"_4_5"</f>
        <v>_4_5</v>
      </c>
      <c r="AD211" s="481" t="str">
        <f>IFERROR(VLOOKUP(N211,【参考】数式用!$A$3:$N$58,14,FALSE),"")&amp;"_6"</f>
        <v>_6</v>
      </c>
      <c r="AE211" s="482" t="str">
        <f>IFERROR(VLOOKUP(N211,【参考】数式用!$AI$5:$AJ$51, 2, FALSE), "")</f>
        <v/>
      </c>
      <c r="AF211" s="483" t="str">
        <f t="shared" si="6"/>
        <v/>
      </c>
      <c r="AG211" s="484" t="str">
        <f t="shared" si="7"/>
        <v/>
      </c>
      <c r="AH211" s="485" t="str">
        <f>IFERROR(VLOOKUP(N211,【参考】数式用!$AM$3:$AN$56, 2, FALSE), "")</f>
        <v/>
      </c>
      <c r="AI211" s="411"/>
      <c r="AJ211" s="389"/>
      <c r="AK211" s="389"/>
      <c r="AL211" s="389"/>
      <c r="AM211" s="389"/>
      <c r="AN211" s="389"/>
      <c r="AO211" s="389"/>
      <c r="AP211" s="389"/>
      <c r="AQ211" s="389"/>
    </row>
    <row r="212" spans="1:43" s="128" customFormat="1" ht="40.15" customHeight="1">
      <c r="A212" s="488">
        <v>199</v>
      </c>
      <c r="B212" s="866" t="str">
        <f>IF(基本情報入力シート!C243="","",基本情報入力シート!C243)</f>
        <v/>
      </c>
      <c r="C212" s="866"/>
      <c r="D212" s="866"/>
      <c r="E212" s="866"/>
      <c r="F212" s="866"/>
      <c r="G212" s="866"/>
      <c r="H212" s="866"/>
      <c r="I212" s="866"/>
      <c r="J212" s="413" t="str">
        <f>IF(基本情報入力シート!M243="","",基本情報入力シート!M243)</f>
        <v/>
      </c>
      <c r="K212" s="413" t="str">
        <f>IF(基本情報入力シート!R243="","",基本情報入力シート!R243)</f>
        <v/>
      </c>
      <c r="L212" s="413" t="str">
        <f>IF(基本情報入力シート!W243="","",基本情報入力シート!W243)</f>
        <v/>
      </c>
      <c r="M212" s="413" t="str">
        <f>IF(基本情報入力シート!X243="","",基本情報入力シート!X243)</f>
        <v/>
      </c>
      <c r="N212" s="491" t="str">
        <f>IF(基本情報入力シート!Y243="","",基本情報入力シート!Y243)</f>
        <v/>
      </c>
      <c r="O212" s="490"/>
      <c r="P212" s="432"/>
      <c r="Q212" s="38" t="str">
        <f>IFERROR(ROUNDDOWN(P212*VLOOKUP(N212,【参考】数式用!$V$2:$AA$58,MATCH(O212,【参考】数式用!$X$4:$AA$4)+2,FALSE)*0.5, 0), "")</f>
        <v/>
      </c>
      <c r="R212" s="433"/>
      <c r="S212" s="867"/>
      <c r="T212" s="867"/>
      <c r="U212" s="499"/>
      <c r="V212" s="439"/>
      <c r="W212" s="487"/>
      <c r="X212" s="414" t="str">
        <f>IFERROR(IF(V212="ー", "", ROUNDDOWN(W212*VLOOKUP(N212,【参考】数式用!$V$2:$AG$51,MATCH(V212,【参考】数式用!$AB$4:$AG$4)+6,FALSE)*0.5, 0)), "")</f>
        <v/>
      </c>
      <c r="Y212" s="440"/>
      <c r="Z212" s="487"/>
      <c r="AA212" s="501"/>
      <c r="AB212" s="481" t="e">
        <f>VLOOKUP(N212,【参考】数式用!$A$3:$N$58,14,FALSE)</f>
        <v>#N/A</v>
      </c>
      <c r="AC212" s="481" t="str">
        <f>IFERROR(VLOOKUP(N212,【参考】数式用!$A$3:$N$58,14,FALSE),"")&amp;"_4_5"</f>
        <v>_4_5</v>
      </c>
      <c r="AD212" s="481" t="str">
        <f>IFERROR(VLOOKUP(N212,【参考】数式用!$A$3:$N$58,14,FALSE),"")&amp;"_6"</f>
        <v>_6</v>
      </c>
      <c r="AE212" s="482" t="str">
        <f>IFERROR(VLOOKUP(N212,【参考】数式用!$AI$5:$AJ$51, 2, FALSE), "")</f>
        <v/>
      </c>
      <c r="AF212" s="483" t="str">
        <f t="shared" si="6"/>
        <v/>
      </c>
      <c r="AG212" s="484" t="str">
        <f t="shared" si="7"/>
        <v/>
      </c>
      <c r="AH212" s="485" t="str">
        <f>IFERROR(VLOOKUP(N212,【参考】数式用!$AM$3:$AN$56, 2, FALSE), "")</f>
        <v/>
      </c>
      <c r="AI212" s="411"/>
      <c r="AJ212" s="389"/>
      <c r="AK212" s="389"/>
      <c r="AL212" s="389"/>
      <c r="AM212" s="389"/>
      <c r="AN212" s="389"/>
      <c r="AO212" s="389"/>
      <c r="AP212" s="389"/>
      <c r="AQ212" s="389"/>
    </row>
    <row r="213" spans="1:43" s="128" customFormat="1" ht="40.15" customHeight="1">
      <c r="A213" s="488">
        <v>200</v>
      </c>
      <c r="B213" s="866" t="str">
        <f>IF(基本情報入力シート!C244="","",基本情報入力シート!C244)</f>
        <v/>
      </c>
      <c r="C213" s="866"/>
      <c r="D213" s="866"/>
      <c r="E213" s="866"/>
      <c r="F213" s="866"/>
      <c r="G213" s="866"/>
      <c r="H213" s="866"/>
      <c r="I213" s="866"/>
      <c r="J213" s="413" t="str">
        <f>IF(基本情報入力シート!M244="","",基本情報入力シート!M244)</f>
        <v/>
      </c>
      <c r="K213" s="413" t="str">
        <f>IF(基本情報入力シート!R244="","",基本情報入力シート!R244)</f>
        <v/>
      </c>
      <c r="L213" s="413" t="str">
        <f>IF(基本情報入力シート!W244="","",基本情報入力シート!W244)</f>
        <v/>
      </c>
      <c r="M213" s="413" t="str">
        <f>IF(基本情報入力シート!X244="","",基本情報入力シート!X244)</f>
        <v/>
      </c>
      <c r="N213" s="491" t="str">
        <f>IF(基本情報入力シート!Y244="","",基本情報入力シート!Y244)</f>
        <v/>
      </c>
      <c r="O213" s="490"/>
      <c r="P213" s="432"/>
      <c r="Q213" s="38" t="str">
        <f>IFERROR(ROUNDDOWN(P213*VLOOKUP(N213,【参考】数式用!$V$2:$AA$58,MATCH(O213,【参考】数式用!$X$4:$AA$4)+2,FALSE)*0.5, 0), "")</f>
        <v/>
      </c>
      <c r="R213" s="433"/>
      <c r="S213" s="867"/>
      <c r="T213" s="867"/>
      <c r="U213" s="499"/>
      <c r="V213" s="439"/>
      <c r="W213" s="487"/>
      <c r="X213" s="414" t="str">
        <f>IFERROR(IF(V213="ー", "", ROUNDDOWN(W213*VLOOKUP(N213,【参考】数式用!$V$2:$AG$51,MATCH(V213,【参考】数式用!$AB$4:$AG$4)+6,FALSE)*0.5, 0)), "")</f>
        <v/>
      </c>
      <c r="Y213" s="440"/>
      <c r="Z213" s="487"/>
      <c r="AA213" s="501"/>
      <c r="AB213" s="481" t="e">
        <f>VLOOKUP(N213,【参考】数式用!$A$3:$N$58,14,FALSE)</f>
        <v>#N/A</v>
      </c>
      <c r="AC213" s="481" t="str">
        <f>IFERROR(VLOOKUP(N213,【参考】数式用!$A$3:$N$58,14,FALSE),"")&amp;"_4_5"</f>
        <v>_4_5</v>
      </c>
      <c r="AD213" s="481" t="str">
        <f>IFERROR(VLOOKUP(N213,【参考】数式用!$A$3:$N$58,14,FALSE),"")&amp;"_6"</f>
        <v>_6</v>
      </c>
      <c r="AE213" s="482" t="str">
        <f>IFERROR(VLOOKUP(N213,【参考】数式用!$AI$5:$AJ$51, 2, FALSE), "")</f>
        <v/>
      </c>
      <c r="AF213" s="483" t="str">
        <f t="shared" si="6"/>
        <v/>
      </c>
      <c r="AG213" s="484" t="str">
        <f t="shared" si="7"/>
        <v/>
      </c>
      <c r="AH213" s="485" t="str">
        <f>IFERROR(VLOOKUP(N213,【参考】数式用!$AM$3:$AN$56, 2, FALSE), "")</f>
        <v/>
      </c>
      <c r="AI213" s="411"/>
      <c r="AJ213" s="389"/>
      <c r="AK213" s="389"/>
      <c r="AL213" s="389"/>
      <c r="AM213" s="389"/>
      <c r="AN213" s="389"/>
      <c r="AO213" s="389"/>
      <c r="AP213" s="389"/>
      <c r="AQ213" s="389"/>
    </row>
    <row r="214" spans="1:43" s="128" customFormat="1" ht="40.15" customHeight="1">
      <c r="A214" s="488">
        <v>201</v>
      </c>
      <c r="B214" s="866" t="str">
        <f>IF(基本情報入力シート!C245="","",基本情報入力シート!C245)</f>
        <v/>
      </c>
      <c r="C214" s="866"/>
      <c r="D214" s="866"/>
      <c r="E214" s="866"/>
      <c r="F214" s="866"/>
      <c r="G214" s="866"/>
      <c r="H214" s="866"/>
      <c r="I214" s="866"/>
      <c r="J214" s="413" t="str">
        <f>IF(基本情報入力シート!M245="","",基本情報入力シート!M245)</f>
        <v/>
      </c>
      <c r="K214" s="413" t="str">
        <f>IF(基本情報入力シート!R245="","",基本情報入力シート!R245)</f>
        <v/>
      </c>
      <c r="L214" s="413" t="str">
        <f>IF(基本情報入力シート!W245="","",基本情報入力シート!W245)</f>
        <v/>
      </c>
      <c r="M214" s="413" t="str">
        <f>IF(基本情報入力シート!X245="","",基本情報入力シート!X245)</f>
        <v/>
      </c>
      <c r="N214" s="491" t="str">
        <f>IF(基本情報入力シート!Y245="","",基本情報入力シート!Y245)</f>
        <v/>
      </c>
      <c r="O214" s="490"/>
      <c r="P214" s="432"/>
      <c r="Q214" s="38" t="str">
        <f>IFERROR(ROUNDDOWN(P214*VLOOKUP(N214,【参考】数式用!$V$2:$AA$58,MATCH(O214,【参考】数式用!$X$4:$AA$4)+2,FALSE)*0.5, 0), "")</f>
        <v/>
      </c>
      <c r="R214" s="433"/>
      <c r="S214" s="867"/>
      <c r="T214" s="867"/>
      <c r="U214" s="499"/>
      <c r="V214" s="439"/>
      <c r="W214" s="487"/>
      <c r="X214" s="414" t="str">
        <f>IFERROR(IF(V214="ー", "", ROUNDDOWN(W214*VLOOKUP(N214,【参考】数式用!$V$2:$AG$51,MATCH(V214,【参考】数式用!$AB$4:$AG$4)+6,FALSE)*0.5, 0)), "")</f>
        <v/>
      </c>
      <c r="Y214" s="440"/>
      <c r="Z214" s="487"/>
      <c r="AA214" s="501"/>
      <c r="AB214" s="481" t="e">
        <f>VLOOKUP(N214,【参考】数式用!$A$3:$N$58,14,FALSE)</f>
        <v>#N/A</v>
      </c>
      <c r="AC214" s="481" t="str">
        <f>IFERROR(VLOOKUP(N214,【参考】数式用!$A$3:$N$58,14,FALSE),"")&amp;"_4_5"</f>
        <v>_4_5</v>
      </c>
      <c r="AD214" s="481" t="str">
        <f>IFERROR(VLOOKUP(N214,【参考】数式用!$A$3:$N$58,14,FALSE),"")&amp;"_6"</f>
        <v>_6</v>
      </c>
      <c r="AE214" s="482" t="str">
        <f>IFERROR(VLOOKUP(N214,【参考】数式用!$AI$5:$AJ$51, 2, FALSE), "")</f>
        <v/>
      </c>
      <c r="AF214" s="483" t="str">
        <f t="shared" si="6"/>
        <v/>
      </c>
      <c r="AG214" s="484" t="str">
        <f t="shared" si="7"/>
        <v/>
      </c>
      <c r="AH214" s="485" t="str">
        <f>IFERROR(VLOOKUP(N214,【参考】数式用!$AM$3:$AN$56, 2, FALSE), "")</f>
        <v/>
      </c>
      <c r="AI214" s="411"/>
      <c r="AJ214" s="389"/>
      <c r="AK214" s="389"/>
      <c r="AL214" s="389"/>
      <c r="AM214" s="389"/>
      <c r="AN214" s="389"/>
      <c r="AO214" s="389"/>
      <c r="AP214" s="389"/>
      <c r="AQ214" s="389"/>
    </row>
    <row r="215" spans="1:43" s="128" customFormat="1" ht="40.15" customHeight="1">
      <c r="A215" s="488">
        <v>202</v>
      </c>
      <c r="B215" s="866" t="str">
        <f>IF(基本情報入力シート!C246="","",基本情報入力シート!C246)</f>
        <v/>
      </c>
      <c r="C215" s="866"/>
      <c r="D215" s="866"/>
      <c r="E215" s="866"/>
      <c r="F215" s="866"/>
      <c r="G215" s="866"/>
      <c r="H215" s="866"/>
      <c r="I215" s="866"/>
      <c r="J215" s="413" t="str">
        <f>IF(基本情報入力シート!M246="","",基本情報入力シート!M246)</f>
        <v/>
      </c>
      <c r="K215" s="413" t="str">
        <f>IF(基本情報入力シート!R246="","",基本情報入力シート!R246)</f>
        <v/>
      </c>
      <c r="L215" s="413" t="str">
        <f>IF(基本情報入力シート!W246="","",基本情報入力シート!W246)</f>
        <v/>
      </c>
      <c r="M215" s="413" t="str">
        <f>IF(基本情報入力シート!X246="","",基本情報入力シート!X246)</f>
        <v/>
      </c>
      <c r="N215" s="491" t="str">
        <f>IF(基本情報入力シート!Y246="","",基本情報入力シート!Y246)</f>
        <v/>
      </c>
      <c r="O215" s="490"/>
      <c r="P215" s="432"/>
      <c r="Q215" s="38" t="str">
        <f>IFERROR(ROUNDDOWN(P215*VLOOKUP(N215,【参考】数式用!$V$2:$AA$58,MATCH(O215,【参考】数式用!$X$4:$AA$4)+2,FALSE)*0.5, 0), "")</f>
        <v/>
      </c>
      <c r="R215" s="433"/>
      <c r="S215" s="867"/>
      <c r="T215" s="867"/>
      <c r="U215" s="499"/>
      <c r="V215" s="439"/>
      <c r="W215" s="487"/>
      <c r="X215" s="414" t="str">
        <f>IFERROR(IF(V215="ー", "", ROUNDDOWN(W215*VLOOKUP(N215,【参考】数式用!$V$2:$AG$51,MATCH(V215,【参考】数式用!$AB$4:$AG$4)+6,FALSE)*0.5, 0)), "")</f>
        <v/>
      </c>
      <c r="Y215" s="440"/>
      <c r="Z215" s="487"/>
      <c r="AA215" s="501"/>
      <c r="AB215" s="481" t="e">
        <f>VLOOKUP(N215,【参考】数式用!$A$3:$N$58,14,FALSE)</f>
        <v>#N/A</v>
      </c>
      <c r="AC215" s="481" t="str">
        <f>IFERROR(VLOOKUP(N215,【参考】数式用!$A$3:$N$58,14,FALSE),"")&amp;"_4_5"</f>
        <v>_4_5</v>
      </c>
      <c r="AD215" s="481" t="str">
        <f>IFERROR(VLOOKUP(N215,【参考】数式用!$A$3:$N$58,14,FALSE),"")&amp;"_6"</f>
        <v>_6</v>
      </c>
      <c r="AE215" s="482" t="str">
        <f>IFERROR(VLOOKUP(N215,【参考】数式用!$AI$5:$AJ$51, 2, FALSE), "")</f>
        <v/>
      </c>
      <c r="AF215" s="483" t="str">
        <f t="shared" si="6"/>
        <v/>
      </c>
      <c r="AG215" s="484" t="str">
        <f t="shared" si="7"/>
        <v/>
      </c>
      <c r="AH215" s="485" t="str">
        <f>IFERROR(VLOOKUP(N215,【参考】数式用!$AM$3:$AN$56, 2, FALSE), "")</f>
        <v/>
      </c>
      <c r="AI215" s="411"/>
      <c r="AJ215" s="389"/>
      <c r="AK215" s="389"/>
      <c r="AL215" s="389"/>
      <c r="AM215" s="389"/>
      <c r="AN215" s="389"/>
      <c r="AO215" s="389"/>
      <c r="AP215" s="389"/>
      <c r="AQ215" s="389"/>
    </row>
    <row r="216" spans="1:43" s="128" customFormat="1" ht="40.15" customHeight="1">
      <c r="A216" s="488">
        <v>203</v>
      </c>
      <c r="B216" s="866" t="str">
        <f>IF(基本情報入力シート!C247="","",基本情報入力シート!C247)</f>
        <v/>
      </c>
      <c r="C216" s="866"/>
      <c r="D216" s="866"/>
      <c r="E216" s="866"/>
      <c r="F216" s="866"/>
      <c r="G216" s="866"/>
      <c r="H216" s="866"/>
      <c r="I216" s="866"/>
      <c r="J216" s="413" t="str">
        <f>IF(基本情報入力シート!M247="","",基本情報入力シート!M247)</f>
        <v/>
      </c>
      <c r="K216" s="413" t="str">
        <f>IF(基本情報入力シート!R247="","",基本情報入力シート!R247)</f>
        <v/>
      </c>
      <c r="L216" s="413" t="str">
        <f>IF(基本情報入力シート!W247="","",基本情報入力シート!W247)</f>
        <v/>
      </c>
      <c r="M216" s="413" t="str">
        <f>IF(基本情報入力シート!X247="","",基本情報入力シート!X247)</f>
        <v/>
      </c>
      <c r="N216" s="491" t="str">
        <f>IF(基本情報入力シート!Y247="","",基本情報入力シート!Y247)</f>
        <v/>
      </c>
      <c r="O216" s="490"/>
      <c r="P216" s="432"/>
      <c r="Q216" s="38" t="str">
        <f>IFERROR(ROUNDDOWN(P216*VLOOKUP(N216,【参考】数式用!$V$2:$AA$58,MATCH(O216,【参考】数式用!$X$4:$AA$4)+2,FALSE)*0.5, 0), "")</f>
        <v/>
      </c>
      <c r="R216" s="433"/>
      <c r="S216" s="867"/>
      <c r="T216" s="867"/>
      <c r="U216" s="499"/>
      <c r="V216" s="439"/>
      <c r="W216" s="487"/>
      <c r="X216" s="414" t="str">
        <f>IFERROR(IF(V216="ー", "", ROUNDDOWN(W216*VLOOKUP(N216,【参考】数式用!$V$2:$AG$51,MATCH(V216,【参考】数式用!$AB$4:$AG$4)+6,FALSE)*0.5, 0)), "")</f>
        <v/>
      </c>
      <c r="Y216" s="440"/>
      <c r="Z216" s="487"/>
      <c r="AA216" s="501"/>
      <c r="AB216" s="481" t="e">
        <f>VLOOKUP(N216,【参考】数式用!$A$3:$N$58,14,FALSE)</f>
        <v>#N/A</v>
      </c>
      <c r="AC216" s="481" t="str">
        <f>IFERROR(VLOOKUP(N216,【参考】数式用!$A$3:$N$58,14,FALSE),"")&amp;"_4_5"</f>
        <v>_4_5</v>
      </c>
      <c r="AD216" s="481" t="str">
        <f>IFERROR(VLOOKUP(N216,【参考】数式用!$A$3:$N$58,14,FALSE),"")&amp;"_6"</f>
        <v>_6</v>
      </c>
      <c r="AE216" s="482" t="str">
        <f>IFERROR(VLOOKUP(N216,【参考】数式用!$AI$5:$AJ$51, 2, FALSE), "")</f>
        <v/>
      </c>
      <c r="AF216" s="483" t="str">
        <f t="shared" si="6"/>
        <v/>
      </c>
      <c r="AG216" s="484" t="str">
        <f t="shared" si="7"/>
        <v/>
      </c>
      <c r="AH216" s="485" t="str">
        <f>IFERROR(VLOOKUP(N216,【参考】数式用!$AM$3:$AN$56, 2, FALSE), "")</f>
        <v/>
      </c>
      <c r="AI216" s="411"/>
      <c r="AJ216" s="389"/>
      <c r="AK216" s="389"/>
      <c r="AL216" s="389"/>
      <c r="AM216" s="389"/>
      <c r="AN216" s="389"/>
      <c r="AO216" s="389"/>
      <c r="AP216" s="389"/>
      <c r="AQ216" s="389"/>
    </row>
    <row r="217" spans="1:43" s="128" customFormat="1" ht="40.15" customHeight="1">
      <c r="A217" s="488">
        <v>204</v>
      </c>
      <c r="B217" s="866" t="str">
        <f>IF(基本情報入力シート!C248="","",基本情報入力シート!C248)</f>
        <v/>
      </c>
      <c r="C217" s="866"/>
      <c r="D217" s="866"/>
      <c r="E217" s="866"/>
      <c r="F217" s="866"/>
      <c r="G217" s="866"/>
      <c r="H217" s="866"/>
      <c r="I217" s="866"/>
      <c r="J217" s="413" t="str">
        <f>IF(基本情報入力シート!M248="","",基本情報入力シート!M248)</f>
        <v/>
      </c>
      <c r="K217" s="413" t="str">
        <f>IF(基本情報入力シート!R248="","",基本情報入力シート!R248)</f>
        <v/>
      </c>
      <c r="L217" s="413" t="str">
        <f>IF(基本情報入力シート!W248="","",基本情報入力シート!W248)</f>
        <v/>
      </c>
      <c r="M217" s="413" t="str">
        <f>IF(基本情報入力シート!X248="","",基本情報入力シート!X248)</f>
        <v/>
      </c>
      <c r="N217" s="491" t="str">
        <f>IF(基本情報入力シート!Y248="","",基本情報入力シート!Y248)</f>
        <v/>
      </c>
      <c r="O217" s="490"/>
      <c r="P217" s="432"/>
      <c r="Q217" s="38" t="str">
        <f>IFERROR(ROUNDDOWN(P217*VLOOKUP(N217,【参考】数式用!$V$2:$AA$58,MATCH(O217,【参考】数式用!$X$4:$AA$4)+2,FALSE)*0.5, 0), "")</f>
        <v/>
      </c>
      <c r="R217" s="433"/>
      <c r="S217" s="867"/>
      <c r="T217" s="867"/>
      <c r="U217" s="499"/>
      <c r="V217" s="439"/>
      <c r="W217" s="487"/>
      <c r="X217" s="414" t="str">
        <f>IFERROR(IF(V217="ー", "", ROUNDDOWN(W217*VLOOKUP(N217,【参考】数式用!$V$2:$AG$51,MATCH(V217,【参考】数式用!$AB$4:$AG$4)+6,FALSE)*0.5, 0)), "")</f>
        <v/>
      </c>
      <c r="Y217" s="440"/>
      <c r="Z217" s="487"/>
      <c r="AA217" s="501"/>
      <c r="AB217" s="481" t="e">
        <f>VLOOKUP(N217,【参考】数式用!$A$3:$N$58,14,FALSE)</f>
        <v>#N/A</v>
      </c>
      <c r="AC217" s="481" t="str">
        <f>IFERROR(VLOOKUP(N217,【参考】数式用!$A$3:$N$58,14,FALSE),"")&amp;"_4_5"</f>
        <v>_4_5</v>
      </c>
      <c r="AD217" s="481" t="str">
        <f>IFERROR(VLOOKUP(N217,【参考】数式用!$A$3:$N$58,14,FALSE),"")&amp;"_6"</f>
        <v>_6</v>
      </c>
      <c r="AE217" s="482" t="str">
        <f>IFERROR(VLOOKUP(N217,【参考】数式用!$AI$5:$AJ$51, 2, FALSE), "")</f>
        <v/>
      </c>
      <c r="AF217" s="483" t="str">
        <f t="shared" si="6"/>
        <v/>
      </c>
      <c r="AG217" s="484" t="str">
        <f t="shared" si="7"/>
        <v/>
      </c>
      <c r="AH217" s="485" t="str">
        <f>IFERROR(VLOOKUP(N217,【参考】数式用!$AM$3:$AN$56, 2, FALSE), "")</f>
        <v/>
      </c>
      <c r="AI217" s="411"/>
      <c r="AJ217" s="389"/>
      <c r="AK217" s="389"/>
      <c r="AL217" s="389"/>
      <c r="AM217" s="389"/>
      <c r="AN217" s="389"/>
      <c r="AO217" s="389"/>
      <c r="AP217" s="389"/>
      <c r="AQ217" s="389"/>
    </row>
    <row r="218" spans="1:43" s="128" customFormat="1" ht="40.15" customHeight="1">
      <c r="A218" s="488">
        <v>205</v>
      </c>
      <c r="B218" s="866" t="str">
        <f>IF(基本情報入力シート!C249="","",基本情報入力シート!C249)</f>
        <v/>
      </c>
      <c r="C218" s="866"/>
      <c r="D218" s="866"/>
      <c r="E218" s="866"/>
      <c r="F218" s="866"/>
      <c r="G218" s="866"/>
      <c r="H218" s="866"/>
      <c r="I218" s="866"/>
      <c r="J218" s="413" t="str">
        <f>IF(基本情報入力シート!M249="","",基本情報入力シート!M249)</f>
        <v/>
      </c>
      <c r="K218" s="413" t="str">
        <f>IF(基本情報入力シート!R249="","",基本情報入力シート!R249)</f>
        <v/>
      </c>
      <c r="L218" s="413" t="str">
        <f>IF(基本情報入力シート!W249="","",基本情報入力シート!W249)</f>
        <v/>
      </c>
      <c r="M218" s="413" t="str">
        <f>IF(基本情報入力シート!X249="","",基本情報入力シート!X249)</f>
        <v/>
      </c>
      <c r="N218" s="491" t="str">
        <f>IF(基本情報入力シート!Y249="","",基本情報入力シート!Y249)</f>
        <v/>
      </c>
      <c r="O218" s="490"/>
      <c r="P218" s="432"/>
      <c r="Q218" s="38" t="str">
        <f>IFERROR(ROUNDDOWN(P218*VLOOKUP(N218,【参考】数式用!$V$2:$AA$58,MATCH(O218,【参考】数式用!$X$4:$AA$4)+2,FALSE)*0.5, 0), "")</f>
        <v/>
      </c>
      <c r="R218" s="433"/>
      <c r="S218" s="867"/>
      <c r="T218" s="867"/>
      <c r="U218" s="499"/>
      <c r="V218" s="439"/>
      <c r="W218" s="487"/>
      <c r="X218" s="414" t="str">
        <f>IFERROR(IF(V218="ー", "", ROUNDDOWN(W218*VLOOKUP(N218,【参考】数式用!$V$2:$AG$51,MATCH(V218,【参考】数式用!$AB$4:$AG$4)+6,FALSE)*0.5, 0)), "")</f>
        <v/>
      </c>
      <c r="Y218" s="440"/>
      <c r="Z218" s="487"/>
      <c r="AA218" s="501"/>
      <c r="AB218" s="481" t="e">
        <f>VLOOKUP(N218,【参考】数式用!$A$3:$N$58,14,FALSE)</f>
        <v>#N/A</v>
      </c>
      <c r="AC218" s="481" t="str">
        <f>IFERROR(VLOOKUP(N218,【参考】数式用!$A$3:$N$58,14,FALSE),"")&amp;"_4_5"</f>
        <v>_4_5</v>
      </c>
      <c r="AD218" s="481" t="str">
        <f>IFERROR(VLOOKUP(N218,【参考】数式用!$A$3:$N$58,14,FALSE),"")&amp;"_6"</f>
        <v>_6</v>
      </c>
      <c r="AE218" s="482" t="str">
        <f>IFERROR(VLOOKUP(N218,【参考】数式用!$AI$5:$AJ$51, 2, FALSE), "")</f>
        <v/>
      </c>
      <c r="AF218" s="483" t="str">
        <f t="shared" si="6"/>
        <v/>
      </c>
      <c r="AG218" s="484" t="str">
        <f t="shared" si="7"/>
        <v/>
      </c>
      <c r="AH218" s="485" t="str">
        <f>IFERROR(VLOOKUP(N218,【参考】数式用!$AM$3:$AN$56, 2, FALSE), "")</f>
        <v/>
      </c>
      <c r="AI218" s="411"/>
      <c r="AJ218" s="389"/>
      <c r="AK218" s="389"/>
      <c r="AL218" s="389"/>
      <c r="AM218" s="389"/>
      <c r="AN218" s="389"/>
      <c r="AO218" s="389"/>
      <c r="AP218" s="389"/>
      <c r="AQ218" s="389"/>
    </row>
    <row r="219" spans="1:43" s="128" customFormat="1" ht="40.15" customHeight="1">
      <c r="A219" s="488">
        <v>206</v>
      </c>
      <c r="B219" s="866" t="str">
        <f>IF(基本情報入力シート!C250="","",基本情報入力シート!C250)</f>
        <v/>
      </c>
      <c r="C219" s="866"/>
      <c r="D219" s="866"/>
      <c r="E219" s="866"/>
      <c r="F219" s="866"/>
      <c r="G219" s="866"/>
      <c r="H219" s="866"/>
      <c r="I219" s="866"/>
      <c r="J219" s="413" t="str">
        <f>IF(基本情報入力シート!M250="","",基本情報入力シート!M250)</f>
        <v/>
      </c>
      <c r="K219" s="413" t="str">
        <f>IF(基本情報入力シート!R250="","",基本情報入力シート!R250)</f>
        <v/>
      </c>
      <c r="L219" s="413" t="str">
        <f>IF(基本情報入力シート!W250="","",基本情報入力シート!W250)</f>
        <v/>
      </c>
      <c r="M219" s="413" t="str">
        <f>IF(基本情報入力シート!X250="","",基本情報入力シート!X250)</f>
        <v/>
      </c>
      <c r="N219" s="491" t="str">
        <f>IF(基本情報入力シート!Y250="","",基本情報入力シート!Y250)</f>
        <v/>
      </c>
      <c r="O219" s="490"/>
      <c r="P219" s="432"/>
      <c r="Q219" s="38" t="str">
        <f>IFERROR(ROUNDDOWN(P219*VLOOKUP(N219,【参考】数式用!$V$2:$AA$58,MATCH(O219,【参考】数式用!$X$4:$AA$4)+2,FALSE)*0.5, 0), "")</f>
        <v/>
      </c>
      <c r="R219" s="433"/>
      <c r="S219" s="867"/>
      <c r="T219" s="867"/>
      <c r="U219" s="499"/>
      <c r="V219" s="439"/>
      <c r="W219" s="487"/>
      <c r="X219" s="414" t="str">
        <f>IFERROR(IF(V219="ー", "", ROUNDDOWN(W219*VLOOKUP(N219,【参考】数式用!$V$2:$AG$51,MATCH(V219,【参考】数式用!$AB$4:$AG$4)+6,FALSE)*0.5, 0)), "")</f>
        <v/>
      </c>
      <c r="Y219" s="440"/>
      <c r="Z219" s="487"/>
      <c r="AA219" s="501"/>
      <c r="AB219" s="481" t="e">
        <f>VLOOKUP(N219,【参考】数式用!$A$3:$N$58,14,FALSE)</f>
        <v>#N/A</v>
      </c>
      <c r="AC219" s="481" t="str">
        <f>IFERROR(VLOOKUP(N219,【参考】数式用!$A$3:$N$58,14,FALSE),"")&amp;"_4_5"</f>
        <v>_4_5</v>
      </c>
      <c r="AD219" s="481" t="str">
        <f>IFERROR(VLOOKUP(N219,【参考】数式用!$A$3:$N$58,14,FALSE),"")&amp;"_6"</f>
        <v>_6</v>
      </c>
      <c r="AE219" s="482" t="str">
        <f>IFERROR(VLOOKUP(N219,【参考】数式用!$AI$5:$AJ$51, 2, FALSE), "")</f>
        <v/>
      </c>
      <c r="AF219" s="483" t="str">
        <f t="shared" si="6"/>
        <v/>
      </c>
      <c r="AG219" s="484" t="str">
        <f t="shared" si="7"/>
        <v/>
      </c>
      <c r="AH219" s="485" t="str">
        <f>IFERROR(VLOOKUP(N219,【参考】数式用!$AM$3:$AN$56, 2, FALSE), "")</f>
        <v/>
      </c>
      <c r="AI219" s="411"/>
      <c r="AJ219" s="389"/>
      <c r="AK219" s="389"/>
      <c r="AL219" s="389"/>
      <c r="AM219" s="389"/>
      <c r="AN219" s="389"/>
      <c r="AO219" s="389"/>
      <c r="AP219" s="389"/>
      <c r="AQ219" s="389"/>
    </row>
    <row r="220" spans="1:43" s="128" customFormat="1" ht="40.15" customHeight="1">
      <c r="A220" s="488">
        <v>207</v>
      </c>
      <c r="B220" s="866" t="str">
        <f>IF(基本情報入力シート!C251="","",基本情報入力シート!C251)</f>
        <v/>
      </c>
      <c r="C220" s="866"/>
      <c r="D220" s="866"/>
      <c r="E220" s="866"/>
      <c r="F220" s="866"/>
      <c r="G220" s="866"/>
      <c r="H220" s="866"/>
      <c r="I220" s="866"/>
      <c r="J220" s="413" t="str">
        <f>IF(基本情報入力シート!M251="","",基本情報入力シート!M251)</f>
        <v/>
      </c>
      <c r="K220" s="413" t="str">
        <f>IF(基本情報入力シート!R251="","",基本情報入力シート!R251)</f>
        <v/>
      </c>
      <c r="L220" s="413" t="str">
        <f>IF(基本情報入力シート!W251="","",基本情報入力シート!W251)</f>
        <v/>
      </c>
      <c r="M220" s="413" t="str">
        <f>IF(基本情報入力シート!X251="","",基本情報入力シート!X251)</f>
        <v/>
      </c>
      <c r="N220" s="491" t="str">
        <f>IF(基本情報入力シート!Y251="","",基本情報入力シート!Y251)</f>
        <v/>
      </c>
      <c r="O220" s="490"/>
      <c r="P220" s="432"/>
      <c r="Q220" s="38" t="str">
        <f>IFERROR(ROUNDDOWN(P220*VLOOKUP(N220,【参考】数式用!$V$2:$AA$58,MATCH(O220,【参考】数式用!$X$4:$AA$4)+2,FALSE)*0.5, 0), "")</f>
        <v/>
      </c>
      <c r="R220" s="433"/>
      <c r="S220" s="867"/>
      <c r="T220" s="867"/>
      <c r="U220" s="499"/>
      <c r="V220" s="439"/>
      <c r="W220" s="487"/>
      <c r="X220" s="414" t="str">
        <f>IFERROR(IF(V220="ー", "", ROUNDDOWN(W220*VLOOKUP(N220,【参考】数式用!$V$2:$AG$51,MATCH(V220,【参考】数式用!$AB$4:$AG$4)+6,FALSE)*0.5, 0)), "")</f>
        <v/>
      </c>
      <c r="Y220" s="440"/>
      <c r="Z220" s="487"/>
      <c r="AA220" s="501"/>
      <c r="AB220" s="481" t="e">
        <f>VLOOKUP(N220,【参考】数式用!$A$3:$N$58,14,FALSE)</f>
        <v>#N/A</v>
      </c>
      <c r="AC220" s="481" t="str">
        <f>IFERROR(VLOOKUP(N220,【参考】数式用!$A$3:$N$58,14,FALSE),"")&amp;"_4_5"</f>
        <v>_4_5</v>
      </c>
      <c r="AD220" s="481" t="str">
        <f>IFERROR(VLOOKUP(N220,【参考】数式用!$A$3:$N$58,14,FALSE),"")&amp;"_6"</f>
        <v>_6</v>
      </c>
      <c r="AE220" s="482" t="str">
        <f>IFERROR(VLOOKUP(N220,【参考】数式用!$AI$5:$AJ$51, 2, FALSE), "")</f>
        <v/>
      </c>
      <c r="AF220" s="483" t="str">
        <f t="shared" si="6"/>
        <v/>
      </c>
      <c r="AG220" s="484" t="str">
        <f t="shared" si="7"/>
        <v/>
      </c>
      <c r="AH220" s="485" t="str">
        <f>IFERROR(VLOOKUP(N220,【参考】数式用!$AM$3:$AN$56, 2, FALSE), "")</f>
        <v/>
      </c>
      <c r="AI220" s="411"/>
      <c r="AJ220" s="389"/>
      <c r="AK220" s="389"/>
      <c r="AL220" s="389"/>
      <c r="AM220" s="389"/>
      <c r="AN220" s="389"/>
      <c r="AO220" s="389"/>
      <c r="AP220" s="389"/>
      <c r="AQ220" s="389"/>
    </row>
    <row r="221" spans="1:43" s="128" customFormat="1" ht="40.15" customHeight="1">
      <c r="A221" s="488">
        <v>208</v>
      </c>
      <c r="B221" s="866" t="str">
        <f>IF(基本情報入力シート!C252="","",基本情報入力シート!C252)</f>
        <v/>
      </c>
      <c r="C221" s="866"/>
      <c r="D221" s="866"/>
      <c r="E221" s="866"/>
      <c r="F221" s="866"/>
      <c r="G221" s="866"/>
      <c r="H221" s="866"/>
      <c r="I221" s="866"/>
      <c r="J221" s="413" t="str">
        <f>IF(基本情報入力シート!M252="","",基本情報入力シート!M252)</f>
        <v/>
      </c>
      <c r="K221" s="413" t="str">
        <f>IF(基本情報入力シート!R252="","",基本情報入力シート!R252)</f>
        <v/>
      </c>
      <c r="L221" s="413" t="str">
        <f>IF(基本情報入力シート!W252="","",基本情報入力シート!W252)</f>
        <v/>
      </c>
      <c r="M221" s="413" t="str">
        <f>IF(基本情報入力シート!X252="","",基本情報入力シート!X252)</f>
        <v/>
      </c>
      <c r="N221" s="491" t="str">
        <f>IF(基本情報入力シート!Y252="","",基本情報入力シート!Y252)</f>
        <v/>
      </c>
      <c r="O221" s="490"/>
      <c r="P221" s="432"/>
      <c r="Q221" s="38" t="str">
        <f>IFERROR(ROUNDDOWN(P221*VLOOKUP(N221,【参考】数式用!$V$2:$AA$58,MATCH(O221,【参考】数式用!$X$4:$AA$4)+2,FALSE)*0.5, 0), "")</f>
        <v/>
      </c>
      <c r="R221" s="433"/>
      <c r="S221" s="867"/>
      <c r="T221" s="867"/>
      <c r="U221" s="499"/>
      <c r="V221" s="439"/>
      <c r="W221" s="487"/>
      <c r="X221" s="414" t="str">
        <f>IFERROR(IF(V221="ー", "", ROUNDDOWN(W221*VLOOKUP(N221,【参考】数式用!$V$2:$AG$51,MATCH(V221,【参考】数式用!$AB$4:$AG$4)+6,FALSE)*0.5, 0)), "")</f>
        <v/>
      </c>
      <c r="Y221" s="440"/>
      <c r="Z221" s="487"/>
      <c r="AA221" s="501"/>
      <c r="AB221" s="481" t="e">
        <f>VLOOKUP(N221,【参考】数式用!$A$3:$N$58,14,FALSE)</f>
        <v>#N/A</v>
      </c>
      <c r="AC221" s="481" t="str">
        <f>IFERROR(VLOOKUP(N221,【参考】数式用!$A$3:$N$58,14,FALSE),"")&amp;"_4_5"</f>
        <v>_4_5</v>
      </c>
      <c r="AD221" s="481" t="str">
        <f>IFERROR(VLOOKUP(N221,【参考】数式用!$A$3:$N$58,14,FALSE),"")&amp;"_6"</f>
        <v>_6</v>
      </c>
      <c r="AE221" s="482" t="str">
        <f>IFERROR(VLOOKUP(N221,【参考】数式用!$AI$5:$AJ$51, 2, FALSE), "")</f>
        <v/>
      </c>
      <c r="AF221" s="483" t="str">
        <f t="shared" si="6"/>
        <v/>
      </c>
      <c r="AG221" s="484" t="str">
        <f t="shared" si="7"/>
        <v/>
      </c>
      <c r="AH221" s="485" t="str">
        <f>IFERROR(VLOOKUP(N221,【参考】数式用!$AM$3:$AN$56, 2, FALSE), "")</f>
        <v/>
      </c>
      <c r="AI221" s="411"/>
      <c r="AJ221" s="389"/>
      <c r="AK221" s="389"/>
      <c r="AL221" s="389"/>
      <c r="AM221" s="389"/>
      <c r="AN221" s="389"/>
      <c r="AO221" s="389"/>
      <c r="AP221" s="389"/>
      <c r="AQ221" s="389"/>
    </row>
    <row r="222" spans="1:43" s="128" customFormat="1" ht="40.15" customHeight="1">
      <c r="A222" s="488">
        <v>209</v>
      </c>
      <c r="B222" s="866" t="str">
        <f>IF(基本情報入力シート!C253="","",基本情報入力シート!C253)</f>
        <v/>
      </c>
      <c r="C222" s="866"/>
      <c r="D222" s="866"/>
      <c r="E222" s="866"/>
      <c r="F222" s="866"/>
      <c r="G222" s="866"/>
      <c r="H222" s="866"/>
      <c r="I222" s="866"/>
      <c r="J222" s="413" t="str">
        <f>IF(基本情報入力シート!M253="","",基本情報入力シート!M253)</f>
        <v/>
      </c>
      <c r="K222" s="413" t="str">
        <f>IF(基本情報入力シート!R253="","",基本情報入力シート!R253)</f>
        <v/>
      </c>
      <c r="L222" s="413" t="str">
        <f>IF(基本情報入力シート!W253="","",基本情報入力シート!W253)</f>
        <v/>
      </c>
      <c r="M222" s="413" t="str">
        <f>IF(基本情報入力シート!X253="","",基本情報入力シート!X253)</f>
        <v/>
      </c>
      <c r="N222" s="491" t="str">
        <f>IF(基本情報入力シート!Y253="","",基本情報入力シート!Y253)</f>
        <v/>
      </c>
      <c r="O222" s="490"/>
      <c r="P222" s="432"/>
      <c r="Q222" s="38" t="str">
        <f>IFERROR(ROUNDDOWN(P222*VLOOKUP(N222,【参考】数式用!$V$2:$AA$58,MATCH(O222,【参考】数式用!$X$4:$AA$4)+2,FALSE)*0.5, 0), "")</f>
        <v/>
      </c>
      <c r="R222" s="433"/>
      <c r="S222" s="867"/>
      <c r="T222" s="867"/>
      <c r="U222" s="499"/>
      <c r="V222" s="439"/>
      <c r="W222" s="487"/>
      <c r="X222" s="414" t="str">
        <f>IFERROR(IF(V222="ー", "", ROUNDDOWN(W222*VLOOKUP(N222,【参考】数式用!$V$2:$AG$51,MATCH(V222,【参考】数式用!$AB$4:$AG$4)+6,FALSE)*0.5, 0)), "")</f>
        <v/>
      </c>
      <c r="Y222" s="440"/>
      <c r="Z222" s="487"/>
      <c r="AA222" s="501"/>
      <c r="AB222" s="481" t="e">
        <f>VLOOKUP(N222,【参考】数式用!$A$3:$N$58,14,FALSE)</f>
        <v>#N/A</v>
      </c>
      <c r="AC222" s="481" t="str">
        <f>IFERROR(VLOOKUP(N222,【参考】数式用!$A$3:$N$58,14,FALSE),"")&amp;"_4_5"</f>
        <v>_4_5</v>
      </c>
      <c r="AD222" s="481" t="str">
        <f>IFERROR(VLOOKUP(N222,【参考】数式用!$A$3:$N$58,14,FALSE),"")&amp;"_6"</f>
        <v>_6</v>
      </c>
      <c r="AE222" s="482" t="str">
        <f>IFERROR(VLOOKUP(N222,【参考】数式用!$AI$5:$AJ$51, 2, FALSE), "")</f>
        <v/>
      </c>
      <c r="AF222" s="483" t="str">
        <f t="shared" si="6"/>
        <v/>
      </c>
      <c r="AG222" s="484" t="str">
        <f t="shared" si="7"/>
        <v/>
      </c>
      <c r="AH222" s="485" t="str">
        <f>IFERROR(VLOOKUP(N222,【参考】数式用!$AM$3:$AN$56, 2, FALSE), "")</f>
        <v/>
      </c>
      <c r="AI222" s="411"/>
      <c r="AJ222" s="389"/>
      <c r="AK222" s="389"/>
      <c r="AL222" s="389"/>
      <c r="AM222" s="389"/>
      <c r="AN222" s="389"/>
      <c r="AO222" s="389"/>
      <c r="AP222" s="389"/>
      <c r="AQ222" s="389"/>
    </row>
    <row r="223" spans="1:43" s="128" customFormat="1" ht="40.15" customHeight="1">
      <c r="A223" s="488">
        <v>210</v>
      </c>
      <c r="B223" s="866" t="str">
        <f>IF(基本情報入力シート!C254="","",基本情報入力シート!C254)</f>
        <v/>
      </c>
      <c r="C223" s="866"/>
      <c r="D223" s="866"/>
      <c r="E223" s="866"/>
      <c r="F223" s="866"/>
      <c r="G223" s="866"/>
      <c r="H223" s="866"/>
      <c r="I223" s="866"/>
      <c r="J223" s="413" t="str">
        <f>IF(基本情報入力シート!M254="","",基本情報入力シート!M254)</f>
        <v/>
      </c>
      <c r="K223" s="413" t="str">
        <f>IF(基本情報入力シート!R254="","",基本情報入力シート!R254)</f>
        <v/>
      </c>
      <c r="L223" s="413" t="str">
        <f>IF(基本情報入力シート!W254="","",基本情報入力シート!W254)</f>
        <v/>
      </c>
      <c r="M223" s="413" t="str">
        <f>IF(基本情報入力シート!X254="","",基本情報入力シート!X254)</f>
        <v/>
      </c>
      <c r="N223" s="491" t="str">
        <f>IF(基本情報入力シート!Y254="","",基本情報入力シート!Y254)</f>
        <v/>
      </c>
      <c r="O223" s="490"/>
      <c r="P223" s="432"/>
      <c r="Q223" s="38" t="str">
        <f>IFERROR(ROUNDDOWN(P223*VLOOKUP(N223,【参考】数式用!$V$2:$AA$58,MATCH(O223,【参考】数式用!$X$4:$AA$4)+2,FALSE)*0.5, 0), "")</f>
        <v/>
      </c>
      <c r="R223" s="433"/>
      <c r="S223" s="867"/>
      <c r="T223" s="867"/>
      <c r="U223" s="499"/>
      <c r="V223" s="439"/>
      <c r="W223" s="487"/>
      <c r="X223" s="414" t="str">
        <f>IFERROR(IF(V223="ー", "", ROUNDDOWN(W223*VLOOKUP(N223,【参考】数式用!$V$2:$AG$51,MATCH(V223,【参考】数式用!$AB$4:$AG$4)+6,FALSE)*0.5, 0)), "")</f>
        <v/>
      </c>
      <c r="Y223" s="440"/>
      <c r="Z223" s="487"/>
      <c r="AA223" s="501"/>
      <c r="AB223" s="481" t="e">
        <f>VLOOKUP(N223,【参考】数式用!$A$3:$N$58,14,FALSE)</f>
        <v>#N/A</v>
      </c>
      <c r="AC223" s="481" t="str">
        <f>IFERROR(VLOOKUP(N223,【参考】数式用!$A$3:$N$58,14,FALSE),"")&amp;"_4_5"</f>
        <v>_4_5</v>
      </c>
      <c r="AD223" s="481" t="str">
        <f>IFERROR(VLOOKUP(N223,【参考】数式用!$A$3:$N$58,14,FALSE),"")&amp;"_6"</f>
        <v>_6</v>
      </c>
      <c r="AE223" s="482" t="str">
        <f>IFERROR(VLOOKUP(N223,【参考】数式用!$AI$5:$AJ$51, 2, FALSE), "")</f>
        <v/>
      </c>
      <c r="AF223" s="483" t="str">
        <f t="shared" si="6"/>
        <v/>
      </c>
      <c r="AG223" s="484" t="str">
        <f t="shared" si="7"/>
        <v/>
      </c>
      <c r="AH223" s="485" t="str">
        <f>IFERROR(VLOOKUP(N223,【参考】数式用!$AM$3:$AN$56, 2, FALSE), "")</f>
        <v/>
      </c>
      <c r="AI223" s="411"/>
      <c r="AJ223" s="389"/>
      <c r="AK223" s="389"/>
      <c r="AL223" s="389"/>
      <c r="AM223" s="389"/>
      <c r="AN223" s="389"/>
      <c r="AO223" s="389"/>
      <c r="AP223" s="389"/>
      <c r="AQ223" s="389"/>
    </row>
    <row r="224" spans="1:43" s="128" customFormat="1" ht="40.15" customHeight="1">
      <c r="A224" s="488">
        <v>211</v>
      </c>
      <c r="B224" s="866" t="str">
        <f>IF(基本情報入力シート!C255="","",基本情報入力シート!C255)</f>
        <v/>
      </c>
      <c r="C224" s="866"/>
      <c r="D224" s="866"/>
      <c r="E224" s="866"/>
      <c r="F224" s="866"/>
      <c r="G224" s="866"/>
      <c r="H224" s="866"/>
      <c r="I224" s="866"/>
      <c r="J224" s="413" t="str">
        <f>IF(基本情報入力シート!M255="","",基本情報入力シート!M255)</f>
        <v/>
      </c>
      <c r="K224" s="413" t="str">
        <f>IF(基本情報入力シート!R255="","",基本情報入力シート!R255)</f>
        <v/>
      </c>
      <c r="L224" s="413" t="str">
        <f>IF(基本情報入力シート!W255="","",基本情報入力シート!W255)</f>
        <v/>
      </c>
      <c r="M224" s="413" t="str">
        <f>IF(基本情報入力シート!X255="","",基本情報入力シート!X255)</f>
        <v/>
      </c>
      <c r="N224" s="491" t="str">
        <f>IF(基本情報入力シート!Y255="","",基本情報入力シート!Y255)</f>
        <v/>
      </c>
      <c r="O224" s="490"/>
      <c r="P224" s="432"/>
      <c r="Q224" s="38" t="str">
        <f>IFERROR(ROUNDDOWN(P224*VLOOKUP(N224,【参考】数式用!$V$2:$AA$58,MATCH(O224,【参考】数式用!$X$4:$AA$4)+2,FALSE)*0.5, 0), "")</f>
        <v/>
      </c>
      <c r="R224" s="433"/>
      <c r="S224" s="867"/>
      <c r="T224" s="867"/>
      <c r="U224" s="499"/>
      <c r="V224" s="439"/>
      <c r="W224" s="487"/>
      <c r="X224" s="414" t="str">
        <f>IFERROR(IF(V224="ー", "", ROUNDDOWN(W224*VLOOKUP(N224,【参考】数式用!$V$2:$AG$51,MATCH(V224,【参考】数式用!$AB$4:$AG$4)+6,FALSE)*0.5, 0)), "")</f>
        <v/>
      </c>
      <c r="Y224" s="440"/>
      <c r="Z224" s="487"/>
      <c r="AA224" s="501"/>
      <c r="AB224" s="481" t="e">
        <f>VLOOKUP(N224,【参考】数式用!$A$3:$N$58,14,FALSE)</f>
        <v>#N/A</v>
      </c>
      <c r="AC224" s="481" t="str">
        <f>IFERROR(VLOOKUP(N224,【参考】数式用!$A$3:$N$58,14,FALSE),"")&amp;"_4_5"</f>
        <v>_4_5</v>
      </c>
      <c r="AD224" s="481" t="str">
        <f>IFERROR(VLOOKUP(N224,【参考】数式用!$A$3:$N$58,14,FALSE),"")&amp;"_6"</f>
        <v>_6</v>
      </c>
      <c r="AE224" s="482" t="str">
        <f>IFERROR(VLOOKUP(N224,【参考】数式用!$AI$5:$AJ$51, 2, FALSE), "")</f>
        <v/>
      </c>
      <c r="AF224" s="483" t="str">
        <f t="shared" si="6"/>
        <v/>
      </c>
      <c r="AG224" s="484" t="str">
        <f t="shared" si="7"/>
        <v/>
      </c>
      <c r="AH224" s="485" t="str">
        <f>IFERROR(VLOOKUP(N224,【参考】数式用!$AM$3:$AN$56, 2, FALSE), "")</f>
        <v/>
      </c>
      <c r="AI224" s="411"/>
      <c r="AJ224" s="389"/>
      <c r="AK224" s="389"/>
      <c r="AL224" s="389"/>
      <c r="AM224" s="389"/>
      <c r="AN224" s="389"/>
      <c r="AO224" s="389"/>
      <c r="AP224" s="389"/>
      <c r="AQ224" s="389"/>
    </row>
    <row r="225" spans="1:43" s="128" customFormat="1" ht="40.15" customHeight="1">
      <c r="A225" s="488">
        <v>212</v>
      </c>
      <c r="B225" s="866" t="str">
        <f>IF(基本情報入力シート!C256="","",基本情報入力シート!C256)</f>
        <v/>
      </c>
      <c r="C225" s="866"/>
      <c r="D225" s="866"/>
      <c r="E225" s="866"/>
      <c r="F225" s="866"/>
      <c r="G225" s="866"/>
      <c r="H225" s="866"/>
      <c r="I225" s="866"/>
      <c r="J225" s="413" t="str">
        <f>IF(基本情報入力シート!M256="","",基本情報入力シート!M256)</f>
        <v/>
      </c>
      <c r="K225" s="413" t="str">
        <f>IF(基本情報入力シート!R256="","",基本情報入力シート!R256)</f>
        <v/>
      </c>
      <c r="L225" s="413" t="str">
        <f>IF(基本情報入力シート!W256="","",基本情報入力シート!W256)</f>
        <v/>
      </c>
      <c r="M225" s="413" t="str">
        <f>IF(基本情報入力シート!X256="","",基本情報入力シート!X256)</f>
        <v/>
      </c>
      <c r="N225" s="491" t="str">
        <f>IF(基本情報入力シート!Y256="","",基本情報入力シート!Y256)</f>
        <v/>
      </c>
      <c r="O225" s="490"/>
      <c r="P225" s="432"/>
      <c r="Q225" s="38" t="str">
        <f>IFERROR(ROUNDDOWN(P225*VLOOKUP(N225,【参考】数式用!$V$2:$AA$58,MATCH(O225,【参考】数式用!$X$4:$AA$4)+2,FALSE)*0.5, 0), "")</f>
        <v/>
      </c>
      <c r="R225" s="433"/>
      <c r="S225" s="867"/>
      <c r="T225" s="867"/>
      <c r="U225" s="499"/>
      <c r="V225" s="439"/>
      <c r="W225" s="487"/>
      <c r="X225" s="414" t="str">
        <f>IFERROR(IF(V225="ー", "", ROUNDDOWN(W225*VLOOKUP(N225,【参考】数式用!$V$2:$AG$51,MATCH(V225,【参考】数式用!$AB$4:$AG$4)+6,FALSE)*0.5, 0)), "")</f>
        <v/>
      </c>
      <c r="Y225" s="440"/>
      <c r="Z225" s="487"/>
      <c r="AA225" s="501"/>
      <c r="AB225" s="481" t="e">
        <f>VLOOKUP(N225,【参考】数式用!$A$3:$N$58,14,FALSE)</f>
        <v>#N/A</v>
      </c>
      <c r="AC225" s="481" t="str">
        <f>IFERROR(VLOOKUP(N225,【参考】数式用!$A$3:$N$58,14,FALSE),"")&amp;"_4_5"</f>
        <v>_4_5</v>
      </c>
      <c r="AD225" s="481" t="str">
        <f>IFERROR(VLOOKUP(N225,【参考】数式用!$A$3:$N$58,14,FALSE),"")&amp;"_6"</f>
        <v>_6</v>
      </c>
      <c r="AE225" s="482" t="str">
        <f>IFERROR(VLOOKUP(N225,【参考】数式用!$AI$5:$AJ$51, 2, FALSE), "")</f>
        <v/>
      </c>
      <c r="AF225" s="483" t="str">
        <f t="shared" si="6"/>
        <v/>
      </c>
      <c r="AG225" s="484" t="str">
        <f t="shared" si="7"/>
        <v/>
      </c>
      <c r="AH225" s="485" t="str">
        <f>IFERROR(VLOOKUP(N225,【参考】数式用!$AM$3:$AN$56, 2, FALSE), "")</f>
        <v/>
      </c>
      <c r="AI225" s="411"/>
      <c r="AJ225" s="389"/>
      <c r="AK225" s="389"/>
      <c r="AL225" s="389"/>
      <c r="AM225" s="389"/>
      <c r="AN225" s="389"/>
      <c r="AO225" s="389"/>
      <c r="AP225" s="389"/>
      <c r="AQ225" s="389"/>
    </row>
    <row r="226" spans="1:43" s="128" customFormat="1" ht="40.15" customHeight="1">
      <c r="A226" s="488">
        <v>213</v>
      </c>
      <c r="B226" s="866" t="str">
        <f>IF(基本情報入力シート!C257="","",基本情報入力シート!C257)</f>
        <v/>
      </c>
      <c r="C226" s="866"/>
      <c r="D226" s="866"/>
      <c r="E226" s="866"/>
      <c r="F226" s="866"/>
      <c r="G226" s="866"/>
      <c r="H226" s="866"/>
      <c r="I226" s="866"/>
      <c r="J226" s="413" t="str">
        <f>IF(基本情報入力シート!M257="","",基本情報入力シート!M257)</f>
        <v/>
      </c>
      <c r="K226" s="413" t="str">
        <f>IF(基本情報入力シート!R257="","",基本情報入力シート!R257)</f>
        <v/>
      </c>
      <c r="L226" s="413" t="str">
        <f>IF(基本情報入力シート!W257="","",基本情報入力シート!W257)</f>
        <v/>
      </c>
      <c r="M226" s="413" t="str">
        <f>IF(基本情報入力シート!X257="","",基本情報入力シート!X257)</f>
        <v/>
      </c>
      <c r="N226" s="491" t="str">
        <f>IF(基本情報入力シート!Y257="","",基本情報入力シート!Y257)</f>
        <v/>
      </c>
      <c r="O226" s="490"/>
      <c r="P226" s="432"/>
      <c r="Q226" s="38" t="str">
        <f>IFERROR(ROUNDDOWN(P226*VLOOKUP(N226,【参考】数式用!$V$2:$AA$58,MATCH(O226,【参考】数式用!$X$4:$AA$4)+2,FALSE)*0.5, 0), "")</f>
        <v/>
      </c>
      <c r="R226" s="433"/>
      <c r="S226" s="867"/>
      <c r="T226" s="867"/>
      <c r="U226" s="499"/>
      <c r="V226" s="439"/>
      <c r="W226" s="487"/>
      <c r="X226" s="414" t="str">
        <f>IFERROR(IF(V226="ー", "", ROUNDDOWN(W226*VLOOKUP(N226,【参考】数式用!$V$2:$AG$51,MATCH(V226,【参考】数式用!$AB$4:$AG$4)+6,FALSE)*0.5, 0)), "")</f>
        <v/>
      </c>
      <c r="Y226" s="440"/>
      <c r="Z226" s="487"/>
      <c r="AA226" s="501"/>
      <c r="AB226" s="481" t="e">
        <f>VLOOKUP(N226,【参考】数式用!$A$3:$N$58,14,FALSE)</f>
        <v>#N/A</v>
      </c>
      <c r="AC226" s="481" t="str">
        <f>IFERROR(VLOOKUP(N226,【参考】数式用!$A$3:$N$58,14,FALSE),"")&amp;"_4_5"</f>
        <v>_4_5</v>
      </c>
      <c r="AD226" s="481" t="str">
        <f>IFERROR(VLOOKUP(N226,【参考】数式用!$A$3:$N$58,14,FALSE),"")&amp;"_6"</f>
        <v>_6</v>
      </c>
      <c r="AE226" s="482" t="str">
        <f>IFERROR(VLOOKUP(N226,【参考】数式用!$AI$5:$AJ$51, 2, FALSE), "")</f>
        <v/>
      </c>
      <c r="AF226" s="483" t="str">
        <f t="shared" si="6"/>
        <v/>
      </c>
      <c r="AG226" s="484" t="str">
        <f t="shared" si="7"/>
        <v/>
      </c>
      <c r="AH226" s="485" t="str">
        <f>IFERROR(VLOOKUP(N226,【参考】数式用!$AM$3:$AN$56, 2, FALSE), "")</f>
        <v/>
      </c>
      <c r="AI226" s="411"/>
      <c r="AJ226" s="389"/>
      <c r="AK226" s="389"/>
      <c r="AL226" s="389"/>
      <c r="AM226" s="389"/>
      <c r="AN226" s="389"/>
      <c r="AO226" s="389"/>
      <c r="AP226" s="389"/>
      <c r="AQ226" s="389"/>
    </row>
    <row r="227" spans="1:43" s="128" customFormat="1" ht="40.15" customHeight="1">
      <c r="A227" s="488">
        <v>214</v>
      </c>
      <c r="B227" s="866" t="str">
        <f>IF(基本情報入力シート!C258="","",基本情報入力シート!C258)</f>
        <v/>
      </c>
      <c r="C227" s="866"/>
      <c r="D227" s="866"/>
      <c r="E227" s="866"/>
      <c r="F227" s="866"/>
      <c r="G227" s="866"/>
      <c r="H227" s="866"/>
      <c r="I227" s="866"/>
      <c r="J227" s="413" t="str">
        <f>IF(基本情報入力シート!M258="","",基本情報入力シート!M258)</f>
        <v/>
      </c>
      <c r="K227" s="413" t="str">
        <f>IF(基本情報入力シート!R258="","",基本情報入力シート!R258)</f>
        <v/>
      </c>
      <c r="L227" s="413" t="str">
        <f>IF(基本情報入力シート!W258="","",基本情報入力シート!W258)</f>
        <v/>
      </c>
      <c r="M227" s="413" t="str">
        <f>IF(基本情報入力シート!X258="","",基本情報入力シート!X258)</f>
        <v/>
      </c>
      <c r="N227" s="491" t="str">
        <f>IF(基本情報入力シート!Y258="","",基本情報入力シート!Y258)</f>
        <v/>
      </c>
      <c r="O227" s="490"/>
      <c r="P227" s="432"/>
      <c r="Q227" s="38" t="str">
        <f>IFERROR(ROUNDDOWN(P227*VLOOKUP(N227,【参考】数式用!$V$2:$AA$58,MATCH(O227,【参考】数式用!$X$4:$AA$4)+2,FALSE)*0.5, 0), "")</f>
        <v/>
      </c>
      <c r="R227" s="433"/>
      <c r="S227" s="867"/>
      <c r="T227" s="867"/>
      <c r="U227" s="499"/>
      <c r="V227" s="439"/>
      <c r="W227" s="487"/>
      <c r="X227" s="414" t="str">
        <f>IFERROR(IF(V227="ー", "", ROUNDDOWN(W227*VLOOKUP(N227,【参考】数式用!$V$2:$AG$51,MATCH(V227,【参考】数式用!$AB$4:$AG$4)+6,FALSE)*0.5, 0)), "")</f>
        <v/>
      </c>
      <c r="Y227" s="440"/>
      <c r="Z227" s="487"/>
      <c r="AA227" s="501"/>
      <c r="AB227" s="481" t="e">
        <f>VLOOKUP(N227,【参考】数式用!$A$3:$N$58,14,FALSE)</f>
        <v>#N/A</v>
      </c>
      <c r="AC227" s="481" t="str">
        <f>IFERROR(VLOOKUP(N227,【参考】数式用!$A$3:$N$58,14,FALSE),"")&amp;"_4_5"</f>
        <v>_4_5</v>
      </c>
      <c r="AD227" s="481" t="str">
        <f>IFERROR(VLOOKUP(N227,【参考】数式用!$A$3:$N$58,14,FALSE),"")&amp;"_6"</f>
        <v>_6</v>
      </c>
      <c r="AE227" s="482" t="str">
        <f>IFERROR(VLOOKUP(N227,【参考】数式用!$AI$5:$AJ$51, 2, FALSE), "")</f>
        <v/>
      </c>
      <c r="AF227" s="483" t="str">
        <f t="shared" si="6"/>
        <v/>
      </c>
      <c r="AG227" s="484" t="str">
        <f t="shared" si="7"/>
        <v/>
      </c>
      <c r="AH227" s="485" t="str">
        <f>IFERROR(VLOOKUP(N227,【参考】数式用!$AM$3:$AN$56, 2, FALSE), "")</f>
        <v/>
      </c>
      <c r="AI227" s="411"/>
      <c r="AJ227" s="389"/>
      <c r="AK227" s="389"/>
      <c r="AL227" s="389"/>
      <c r="AM227" s="389"/>
      <c r="AN227" s="389"/>
      <c r="AO227" s="389"/>
      <c r="AP227" s="389"/>
      <c r="AQ227" s="389"/>
    </row>
    <row r="228" spans="1:43" s="128" customFormat="1" ht="40.15" customHeight="1">
      <c r="A228" s="488">
        <v>215</v>
      </c>
      <c r="B228" s="866" t="str">
        <f>IF(基本情報入力シート!C259="","",基本情報入力シート!C259)</f>
        <v/>
      </c>
      <c r="C228" s="866"/>
      <c r="D228" s="866"/>
      <c r="E228" s="866"/>
      <c r="F228" s="866"/>
      <c r="G228" s="866"/>
      <c r="H228" s="866"/>
      <c r="I228" s="866"/>
      <c r="J228" s="413" t="str">
        <f>IF(基本情報入力シート!M259="","",基本情報入力シート!M259)</f>
        <v/>
      </c>
      <c r="K228" s="413" t="str">
        <f>IF(基本情報入力シート!R259="","",基本情報入力シート!R259)</f>
        <v/>
      </c>
      <c r="L228" s="413" t="str">
        <f>IF(基本情報入力シート!W259="","",基本情報入力シート!W259)</f>
        <v/>
      </c>
      <c r="M228" s="413" t="str">
        <f>IF(基本情報入力シート!X259="","",基本情報入力シート!X259)</f>
        <v/>
      </c>
      <c r="N228" s="491" t="str">
        <f>IF(基本情報入力シート!Y259="","",基本情報入力シート!Y259)</f>
        <v/>
      </c>
      <c r="O228" s="490"/>
      <c r="P228" s="432"/>
      <c r="Q228" s="38" t="str">
        <f>IFERROR(ROUNDDOWN(P228*VLOOKUP(N228,【参考】数式用!$V$2:$AA$58,MATCH(O228,【参考】数式用!$X$4:$AA$4)+2,FALSE)*0.5, 0), "")</f>
        <v/>
      </c>
      <c r="R228" s="433"/>
      <c r="S228" s="867"/>
      <c r="T228" s="867"/>
      <c r="U228" s="499"/>
      <c r="V228" s="439"/>
      <c r="W228" s="487"/>
      <c r="X228" s="414" t="str">
        <f>IFERROR(IF(V228="ー", "", ROUNDDOWN(W228*VLOOKUP(N228,【参考】数式用!$V$2:$AG$51,MATCH(V228,【参考】数式用!$AB$4:$AG$4)+6,FALSE)*0.5, 0)), "")</f>
        <v/>
      </c>
      <c r="Y228" s="440"/>
      <c r="Z228" s="487"/>
      <c r="AA228" s="501"/>
      <c r="AB228" s="481" t="e">
        <f>VLOOKUP(N228,【参考】数式用!$A$3:$N$58,14,FALSE)</f>
        <v>#N/A</v>
      </c>
      <c r="AC228" s="481" t="str">
        <f>IFERROR(VLOOKUP(N228,【参考】数式用!$A$3:$N$58,14,FALSE),"")&amp;"_4_5"</f>
        <v>_4_5</v>
      </c>
      <c r="AD228" s="481" t="str">
        <f>IFERROR(VLOOKUP(N228,【参考】数式用!$A$3:$N$58,14,FALSE),"")&amp;"_6"</f>
        <v>_6</v>
      </c>
      <c r="AE228" s="482" t="str">
        <f>IFERROR(VLOOKUP(N228,【参考】数式用!$AI$5:$AJ$51, 2, FALSE), "")</f>
        <v/>
      </c>
      <c r="AF228" s="483" t="str">
        <f t="shared" si="6"/>
        <v/>
      </c>
      <c r="AG228" s="484" t="str">
        <f t="shared" si="7"/>
        <v/>
      </c>
      <c r="AH228" s="485" t="str">
        <f>IFERROR(VLOOKUP(N228,【参考】数式用!$AM$3:$AN$56, 2, FALSE), "")</f>
        <v/>
      </c>
      <c r="AI228" s="411"/>
      <c r="AJ228" s="389"/>
      <c r="AK228" s="389"/>
      <c r="AL228" s="389"/>
      <c r="AM228" s="389"/>
      <c r="AN228" s="389"/>
      <c r="AO228" s="389"/>
      <c r="AP228" s="389"/>
      <c r="AQ228" s="389"/>
    </row>
    <row r="229" spans="1:43" s="128" customFormat="1" ht="40.15" customHeight="1">
      <c r="A229" s="488">
        <v>216</v>
      </c>
      <c r="B229" s="866" t="str">
        <f>IF(基本情報入力シート!C260="","",基本情報入力シート!C260)</f>
        <v/>
      </c>
      <c r="C229" s="866"/>
      <c r="D229" s="866"/>
      <c r="E229" s="866"/>
      <c r="F229" s="866"/>
      <c r="G229" s="866"/>
      <c r="H229" s="866"/>
      <c r="I229" s="866"/>
      <c r="J229" s="413" t="str">
        <f>IF(基本情報入力シート!M260="","",基本情報入力シート!M260)</f>
        <v/>
      </c>
      <c r="K229" s="413" t="str">
        <f>IF(基本情報入力シート!R260="","",基本情報入力シート!R260)</f>
        <v/>
      </c>
      <c r="L229" s="413" t="str">
        <f>IF(基本情報入力シート!W260="","",基本情報入力シート!W260)</f>
        <v/>
      </c>
      <c r="M229" s="413" t="str">
        <f>IF(基本情報入力シート!X260="","",基本情報入力シート!X260)</f>
        <v/>
      </c>
      <c r="N229" s="491" t="str">
        <f>IF(基本情報入力シート!Y260="","",基本情報入力シート!Y260)</f>
        <v/>
      </c>
      <c r="O229" s="490"/>
      <c r="P229" s="432"/>
      <c r="Q229" s="38" t="str">
        <f>IFERROR(ROUNDDOWN(P229*VLOOKUP(N229,【参考】数式用!$V$2:$AA$58,MATCH(O229,【参考】数式用!$X$4:$AA$4)+2,FALSE)*0.5, 0), "")</f>
        <v/>
      </c>
      <c r="R229" s="433"/>
      <c r="S229" s="867"/>
      <c r="T229" s="867"/>
      <c r="U229" s="499"/>
      <c r="V229" s="439"/>
      <c r="W229" s="487"/>
      <c r="X229" s="414" t="str">
        <f>IFERROR(IF(V229="ー", "", ROUNDDOWN(W229*VLOOKUP(N229,【参考】数式用!$V$2:$AG$51,MATCH(V229,【参考】数式用!$AB$4:$AG$4)+6,FALSE)*0.5, 0)), "")</f>
        <v/>
      </c>
      <c r="Y229" s="440"/>
      <c r="Z229" s="487"/>
      <c r="AA229" s="501"/>
      <c r="AB229" s="481" t="e">
        <f>VLOOKUP(N229,【参考】数式用!$A$3:$N$58,14,FALSE)</f>
        <v>#N/A</v>
      </c>
      <c r="AC229" s="481" t="str">
        <f>IFERROR(VLOOKUP(N229,【参考】数式用!$A$3:$N$58,14,FALSE),"")&amp;"_4_5"</f>
        <v>_4_5</v>
      </c>
      <c r="AD229" s="481" t="str">
        <f>IFERROR(VLOOKUP(N229,【参考】数式用!$A$3:$N$58,14,FALSE),"")&amp;"_6"</f>
        <v>_6</v>
      </c>
      <c r="AE229" s="482" t="str">
        <f>IFERROR(VLOOKUP(N229,【参考】数式用!$AI$5:$AJ$51, 2, FALSE), "")</f>
        <v/>
      </c>
      <c r="AF229" s="483" t="str">
        <f t="shared" si="6"/>
        <v/>
      </c>
      <c r="AG229" s="484" t="str">
        <f t="shared" si="7"/>
        <v/>
      </c>
      <c r="AH229" s="485" t="str">
        <f>IFERROR(VLOOKUP(N229,【参考】数式用!$AM$3:$AN$56, 2, FALSE), "")</f>
        <v/>
      </c>
      <c r="AI229" s="411"/>
      <c r="AJ229" s="389"/>
      <c r="AK229" s="389"/>
      <c r="AL229" s="389"/>
      <c r="AM229" s="389"/>
      <c r="AN229" s="389"/>
      <c r="AO229" s="389"/>
      <c r="AP229" s="389"/>
      <c r="AQ229" s="389"/>
    </row>
    <row r="230" spans="1:43" s="128" customFormat="1" ht="40.15" customHeight="1">
      <c r="A230" s="488">
        <v>217</v>
      </c>
      <c r="B230" s="866" t="str">
        <f>IF(基本情報入力シート!C261="","",基本情報入力シート!C261)</f>
        <v/>
      </c>
      <c r="C230" s="866"/>
      <c r="D230" s="866"/>
      <c r="E230" s="866"/>
      <c r="F230" s="866"/>
      <c r="G230" s="866"/>
      <c r="H230" s="866"/>
      <c r="I230" s="866"/>
      <c r="J230" s="413" t="str">
        <f>IF(基本情報入力シート!M261="","",基本情報入力シート!M261)</f>
        <v/>
      </c>
      <c r="K230" s="413" t="str">
        <f>IF(基本情報入力シート!R261="","",基本情報入力シート!R261)</f>
        <v/>
      </c>
      <c r="L230" s="413" t="str">
        <f>IF(基本情報入力シート!W261="","",基本情報入力シート!W261)</f>
        <v/>
      </c>
      <c r="M230" s="413" t="str">
        <f>IF(基本情報入力シート!X261="","",基本情報入力シート!X261)</f>
        <v/>
      </c>
      <c r="N230" s="491" t="str">
        <f>IF(基本情報入力シート!Y261="","",基本情報入力シート!Y261)</f>
        <v/>
      </c>
      <c r="O230" s="490"/>
      <c r="P230" s="432"/>
      <c r="Q230" s="38" t="str">
        <f>IFERROR(ROUNDDOWN(P230*VLOOKUP(N230,【参考】数式用!$V$2:$AA$58,MATCH(O230,【参考】数式用!$X$4:$AA$4)+2,FALSE)*0.5, 0), "")</f>
        <v/>
      </c>
      <c r="R230" s="433"/>
      <c r="S230" s="867"/>
      <c r="T230" s="867"/>
      <c r="U230" s="499"/>
      <c r="V230" s="439"/>
      <c r="W230" s="487"/>
      <c r="X230" s="414" t="str">
        <f>IFERROR(IF(V230="ー", "", ROUNDDOWN(W230*VLOOKUP(N230,【参考】数式用!$V$2:$AG$51,MATCH(V230,【参考】数式用!$AB$4:$AG$4)+6,FALSE)*0.5, 0)), "")</f>
        <v/>
      </c>
      <c r="Y230" s="440"/>
      <c r="Z230" s="487"/>
      <c r="AA230" s="501"/>
      <c r="AB230" s="481" t="e">
        <f>VLOOKUP(N230,【参考】数式用!$A$3:$N$58,14,FALSE)</f>
        <v>#N/A</v>
      </c>
      <c r="AC230" s="481" t="str">
        <f>IFERROR(VLOOKUP(N230,【参考】数式用!$A$3:$N$58,14,FALSE),"")&amp;"_4_5"</f>
        <v>_4_5</v>
      </c>
      <c r="AD230" s="481" t="str">
        <f>IFERROR(VLOOKUP(N230,【参考】数式用!$A$3:$N$58,14,FALSE),"")&amp;"_6"</f>
        <v>_6</v>
      </c>
      <c r="AE230" s="482" t="str">
        <f>IFERROR(VLOOKUP(N230,【参考】数式用!$AI$5:$AJ$51, 2, FALSE), "")</f>
        <v/>
      </c>
      <c r="AF230" s="483" t="str">
        <f t="shared" si="6"/>
        <v/>
      </c>
      <c r="AG230" s="484" t="str">
        <f t="shared" si="7"/>
        <v/>
      </c>
      <c r="AH230" s="485" t="str">
        <f>IFERROR(VLOOKUP(N230,【参考】数式用!$AM$3:$AN$56, 2, FALSE), "")</f>
        <v/>
      </c>
      <c r="AI230" s="411"/>
      <c r="AJ230" s="389"/>
      <c r="AK230" s="389"/>
      <c r="AL230" s="389"/>
      <c r="AM230" s="389"/>
      <c r="AN230" s="389"/>
      <c r="AO230" s="389"/>
      <c r="AP230" s="389"/>
      <c r="AQ230" s="389"/>
    </row>
    <row r="231" spans="1:43" s="128" customFormat="1" ht="40.15" customHeight="1">
      <c r="A231" s="488">
        <v>218</v>
      </c>
      <c r="B231" s="866" t="str">
        <f>IF(基本情報入力シート!C262="","",基本情報入力シート!C262)</f>
        <v/>
      </c>
      <c r="C231" s="866"/>
      <c r="D231" s="866"/>
      <c r="E231" s="866"/>
      <c r="F231" s="866"/>
      <c r="G231" s="866"/>
      <c r="H231" s="866"/>
      <c r="I231" s="866"/>
      <c r="J231" s="413" t="str">
        <f>IF(基本情報入力シート!M262="","",基本情報入力シート!M262)</f>
        <v/>
      </c>
      <c r="K231" s="413" t="str">
        <f>IF(基本情報入力シート!R262="","",基本情報入力シート!R262)</f>
        <v/>
      </c>
      <c r="L231" s="413" t="str">
        <f>IF(基本情報入力シート!W262="","",基本情報入力シート!W262)</f>
        <v/>
      </c>
      <c r="M231" s="413" t="str">
        <f>IF(基本情報入力シート!X262="","",基本情報入力シート!X262)</f>
        <v/>
      </c>
      <c r="N231" s="491" t="str">
        <f>IF(基本情報入力シート!Y262="","",基本情報入力シート!Y262)</f>
        <v/>
      </c>
      <c r="O231" s="490"/>
      <c r="P231" s="432"/>
      <c r="Q231" s="38" t="str">
        <f>IFERROR(ROUNDDOWN(P231*VLOOKUP(N231,【参考】数式用!$V$2:$AA$58,MATCH(O231,【参考】数式用!$X$4:$AA$4)+2,FALSE)*0.5, 0), "")</f>
        <v/>
      </c>
      <c r="R231" s="433"/>
      <c r="S231" s="867"/>
      <c r="T231" s="867"/>
      <c r="U231" s="499"/>
      <c r="V231" s="439"/>
      <c r="W231" s="487"/>
      <c r="X231" s="414" t="str">
        <f>IFERROR(IF(V231="ー", "", ROUNDDOWN(W231*VLOOKUP(N231,【参考】数式用!$V$2:$AG$51,MATCH(V231,【参考】数式用!$AB$4:$AG$4)+6,FALSE)*0.5, 0)), "")</f>
        <v/>
      </c>
      <c r="Y231" s="440"/>
      <c r="Z231" s="487"/>
      <c r="AA231" s="501"/>
      <c r="AB231" s="481" t="e">
        <f>VLOOKUP(N231,【参考】数式用!$A$3:$N$58,14,FALSE)</f>
        <v>#N/A</v>
      </c>
      <c r="AC231" s="481" t="str">
        <f>IFERROR(VLOOKUP(N231,【参考】数式用!$A$3:$N$58,14,FALSE),"")&amp;"_4_5"</f>
        <v>_4_5</v>
      </c>
      <c r="AD231" s="481" t="str">
        <f>IFERROR(VLOOKUP(N231,【参考】数式用!$A$3:$N$58,14,FALSE),"")&amp;"_6"</f>
        <v>_6</v>
      </c>
      <c r="AE231" s="482" t="str">
        <f>IFERROR(VLOOKUP(N231,【参考】数式用!$AI$5:$AJ$51, 2, FALSE), "")</f>
        <v/>
      </c>
      <c r="AF231" s="483" t="str">
        <f t="shared" si="6"/>
        <v/>
      </c>
      <c r="AG231" s="484" t="str">
        <f t="shared" si="7"/>
        <v/>
      </c>
      <c r="AH231" s="485" t="str">
        <f>IFERROR(VLOOKUP(N231,【参考】数式用!$AM$3:$AN$56, 2, FALSE), "")</f>
        <v/>
      </c>
      <c r="AI231" s="411"/>
      <c r="AJ231" s="389"/>
      <c r="AK231" s="389"/>
      <c r="AL231" s="389"/>
      <c r="AM231" s="389"/>
      <c r="AN231" s="389"/>
      <c r="AO231" s="389"/>
      <c r="AP231" s="389"/>
      <c r="AQ231" s="389"/>
    </row>
    <row r="232" spans="1:43" s="128" customFormat="1" ht="40.15" customHeight="1">
      <c r="A232" s="488">
        <v>219</v>
      </c>
      <c r="B232" s="866" t="str">
        <f>IF(基本情報入力シート!C263="","",基本情報入力シート!C263)</f>
        <v/>
      </c>
      <c r="C232" s="866"/>
      <c r="D232" s="866"/>
      <c r="E232" s="866"/>
      <c r="F232" s="866"/>
      <c r="G232" s="866"/>
      <c r="H232" s="866"/>
      <c r="I232" s="866"/>
      <c r="J232" s="413" t="str">
        <f>IF(基本情報入力シート!M263="","",基本情報入力シート!M263)</f>
        <v/>
      </c>
      <c r="K232" s="413" t="str">
        <f>IF(基本情報入力シート!R263="","",基本情報入力シート!R263)</f>
        <v/>
      </c>
      <c r="L232" s="413" t="str">
        <f>IF(基本情報入力シート!W263="","",基本情報入力シート!W263)</f>
        <v/>
      </c>
      <c r="M232" s="413" t="str">
        <f>IF(基本情報入力シート!X263="","",基本情報入力シート!X263)</f>
        <v/>
      </c>
      <c r="N232" s="491" t="str">
        <f>IF(基本情報入力シート!Y263="","",基本情報入力シート!Y263)</f>
        <v/>
      </c>
      <c r="O232" s="490"/>
      <c r="P232" s="432"/>
      <c r="Q232" s="38" t="str">
        <f>IFERROR(ROUNDDOWN(P232*VLOOKUP(N232,【参考】数式用!$V$2:$AA$58,MATCH(O232,【参考】数式用!$X$4:$AA$4)+2,FALSE)*0.5, 0), "")</f>
        <v/>
      </c>
      <c r="R232" s="433"/>
      <c r="S232" s="867"/>
      <c r="T232" s="867"/>
      <c r="U232" s="499"/>
      <c r="V232" s="439"/>
      <c r="W232" s="487"/>
      <c r="X232" s="414" t="str">
        <f>IFERROR(IF(V232="ー", "", ROUNDDOWN(W232*VLOOKUP(N232,【参考】数式用!$V$2:$AG$51,MATCH(V232,【参考】数式用!$AB$4:$AG$4)+6,FALSE)*0.5, 0)), "")</f>
        <v/>
      </c>
      <c r="Y232" s="440"/>
      <c r="Z232" s="487"/>
      <c r="AA232" s="501"/>
      <c r="AB232" s="481" t="e">
        <f>VLOOKUP(N232,【参考】数式用!$A$3:$N$58,14,FALSE)</f>
        <v>#N/A</v>
      </c>
      <c r="AC232" s="481" t="str">
        <f>IFERROR(VLOOKUP(N232,【参考】数式用!$A$3:$N$58,14,FALSE),"")&amp;"_4_5"</f>
        <v>_4_5</v>
      </c>
      <c r="AD232" s="481" t="str">
        <f>IFERROR(VLOOKUP(N232,【参考】数式用!$A$3:$N$58,14,FALSE),"")&amp;"_6"</f>
        <v>_6</v>
      </c>
      <c r="AE232" s="482" t="str">
        <f>IFERROR(VLOOKUP(N232,【参考】数式用!$AI$5:$AJ$51, 2, FALSE), "")</f>
        <v/>
      </c>
      <c r="AF232" s="483" t="str">
        <f t="shared" si="6"/>
        <v/>
      </c>
      <c r="AG232" s="484" t="str">
        <f t="shared" si="7"/>
        <v/>
      </c>
      <c r="AH232" s="485" t="str">
        <f>IFERROR(VLOOKUP(N232,【参考】数式用!$AM$3:$AN$56, 2, FALSE), "")</f>
        <v/>
      </c>
      <c r="AI232" s="411"/>
      <c r="AJ232" s="389"/>
      <c r="AK232" s="389"/>
      <c r="AL232" s="389"/>
      <c r="AM232" s="389"/>
      <c r="AN232" s="389"/>
      <c r="AO232" s="389"/>
      <c r="AP232" s="389"/>
      <c r="AQ232" s="389"/>
    </row>
    <row r="233" spans="1:43" s="128" customFormat="1" ht="40.15" customHeight="1">
      <c r="A233" s="488">
        <v>220</v>
      </c>
      <c r="B233" s="866" t="str">
        <f>IF(基本情報入力シート!C264="","",基本情報入力シート!C264)</f>
        <v/>
      </c>
      <c r="C233" s="866"/>
      <c r="D233" s="866"/>
      <c r="E233" s="866"/>
      <c r="F233" s="866"/>
      <c r="G233" s="866"/>
      <c r="H233" s="866"/>
      <c r="I233" s="866"/>
      <c r="J233" s="413" t="str">
        <f>IF(基本情報入力シート!M264="","",基本情報入力シート!M264)</f>
        <v/>
      </c>
      <c r="K233" s="413" t="str">
        <f>IF(基本情報入力シート!R264="","",基本情報入力シート!R264)</f>
        <v/>
      </c>
      <c r="L233" s="413" t="str">
        <f>IF(基本情報入力シート!W264="","",基本情報入力シート!W264)</f>
        <v/>
      </c>
      <c r="M233" s="413" t="str">
        <f>IF(基本情報入力シート!X264="","",基本情報入力シート!X264)</f>
        <v/>
      </c>
      <c r="N233" s="491" t="str">
        <f>IF(基本情報入力シート!Y264="","",基本情報入力シート!Y264)</f>
        <v/>
      </c>
      <c r="O233" s="490"/>
      <c r="P233" s="432"/>
      <c r="Q233" s="38" t="str">
        <f>IFERROR(ROUNDDOWN(P233*VLOOKUP(N233,【参考】数式用!$V$2:$AA$58,MATCH(O233,【参考】数式用!$X$4:$AA$4)+2,FALSE)*0.5, 0), "")</f>
        <v/>
      </c>
      <c r="R233" s="433"/>
      <c r="S233" s="867"/>
      <c r="T233" s="867"/>
      <c r="U233" s="499"/>
      <c r="V233" s="439"/>
      <c r="W233" s="487"/>
      <c r="X233" s="414" t="str">
        <f>IFERROR(IF(V233="ー", "", ROUNDDOWN(W233*VLOOKUP(N233,【参考】数式用!$V$2:$AG$51,MATCH(V233,【参考】数式用!$AB$4:$AG$4)+6,FALSE)*0.5, 0)), "")</f>
        <v/>
      </c>
      <c r="Y233" s="440"/>
      <c r="Z233" s="487"/>
      <c r="AA233" s="501"/>
      <c r="AB233" s="481" t="e">
        <f>VLOOKUP(N233,【参考】数式用!$A$3:$N$58,14,FALSE)</f>
        <v>#N/A</v>
      </c>
      <c r="AC233" s="481" t="str">
        <f>IFERROR(VLOOKUP(N233,【参考】数式用!$A$3:$N$58,14,FALSE),"")&amp;"_4_5"</f>
        <v>_4_5</v>
      </c>
      <c r="AD233" s="481" t="str">
        <f>IFERROR(VLOOKUP(N233,【参考】数式用!$A$3:$N$58,14,FALSE),"")&amp;"_6"</f>
        <v>_6</v>
      </c>
      <c r="AE233" s="482" t="str">
        <f>IFERROR(VLOOKUP(N233,【参考】数式用!$AI$5:$AJ$51, 2, FALSE), "")</f>
        <v/>
      </c>
      <c r="AF233" s="483" t="str">
        <f t="shared" si="6"/>
        <v/>
      </c>
      <c r="AG233" s="484" t="str">
        <f t="shared" si="7"/>
        <v/>
      </c>
      <c r="AH233" s="485" t="str">
        <f>IFERROR(VLOOKUP(N233,【参考】数式用!$AM$3:$AN$56, 2, FALSE), "")</f>
        <v/>
      </c>
      <c r="AI233" s="411"/>
      <c r="AJ233" s="389"/>
      <c r="AK233" s="389"/>
      <c r="AL233" s="389"/>
      <c r="AM233" s="389"/>
      <c r="AN233" s="389"/>
      <c r="AO233" s="389"/>
      <c r="AP233" s="389"/>
      <c r="AQ233" s="389"/>
    </row>
    <row r="234" spans="1:43" s="128" customFormat="1" ht="40.15" customHeight="1">
      <c r="A234" s="488">
        <v>221</v>
      </c>
      <c r="B234" s="866" t="str">
        <f>IF(基本情報入力シート!C265="","",基本情報入力シート!C265)</f>
        <v/>
      </c>
      <c r="C234" s="866"/>
      <c r="D234" s="866"/>
      <c r="E234" s="866"/>
      <c r="F234" s="866"/>
      <c r="G234" s="866"/>
      <c r="H234" s="866"/>
      <c r="I234" s="866"/>
      <c r="J234" s="413" t="str">
        <f>IF(基本情報入力シート!M265="","",基本情報入力シート!M265)</f>
        <v/>
      </c>
      <c r="K234" s="413" t="str">
        <f>IF(基本情報入力シート!R265="","",基本情報入力シート!R265)</f>
        <v/>
      </c>
      <c r="L234" s="413" t="str">
        <f>IF(基本情報入力シート!W265="","",基本情報入力シート!W265)</f>
        <v/>
      </c>
      <c r="M234" s="413" t="str">
        <f>IF(基本情報入力シート!X265="","",基本情報入力シート!X265)</f>
        <v/>
      </c>
      <c r="N234" s="491" t="str">
        <f>IF(基本情報入力シート!Y265="","",基本情報入力シート!Y265)</f>
        <v/>
      </c>
      <c r="O234" s="490"/>
      <c r="P234" s="432"/>
      <c r="Q234" s="38" t="str">
        <f>IFERROR(ROUNDDOWN(P234*VLOOKUP(N234,【参考】数式用!$V$2:$AA$58,MATCH(O234,【参考】数式用!$X$4:$AA$4)+2,FALSE)*0.5, 0), "")</f>
        <v/>
      </c>
      <c r="R234" s="433"/>
      <c r="S234" s="867"/>
      <c r="T234" s="867"/>
      <c r="U234" s="499"/>
      <c r="V234" s="439"/>
      <c r="W234" s="487"/>
      <c r="X234" s="414" t="str">
        <f>IFERROR(IF(V234="ー", "", ROUNDDOWN(W234*VLOOKUP(N234,【参考】数式用!$V$2:$AG$51,MATCH(V234,【参考】数式用!$AB$4:$AG$4)+6,FALSE)*0.5, 0)), "")</f>
        <v/>
      </c>
      <c r="Y234" s="440"/>
      <c r="Z234" s="487"/>
      <c r="AA234" s="501"/>
      <c r="AB234" s="481" t="e">
        <f>VLOOKUP(N234,【参考】数式用!$A$3:$N$58,14,FALSE)</f>
        <v>#N/A</v>
      </c>
      <c r="AC234" s="481" t="str">
        <f>IFERROR(VLOOKUP(N234,【参考】数式用!$A$3:$N$58,14,FALSE),"")&amp;"_4_5"</f>
        <v>_4_5</v>
      </c>
      <c r="AD234" s="481" t="str">
        <f>IFERROR(VLOOKUP(N234,【参考】数式用!$A$3:$N$58,14,FALSE),"")&amp;"_6"</f>
        <v>_6</v>
      </c>
      <c r="AE234" s="482" t="str">
        <f>IFERROR(VLOOKUP(N234,【参考】数式用!$AI$5:$AJ$51, 2, FALSE), "")</f>
        <v/>
      </c>
      <c r="AF234" s="483" t="str">
        <f t="shared" si="6"/>
        <v/>
      </c>
      <c r="AG234" s="484" t="str">
        <f t="shared" si="7"/>
        <v/>
      </c>
      <c r="AH234" s="485" t="str">
        <f>IFERROR(VLOOKUP(N234,【参考】数式用!$AM$3:$AN$56, 2, FALSE), "")</f>
        <v/>
      </c>
      <c r="AI234" s="411"/>
      <c r="AJ234" s="389"/>
      <c r="AK234" s="389"/>
      <c r="AL234" s="389"/>
      <c r="AM234" s="389"/>
      <c r="AN234" s="389"/>
      <c r="AO234" s="389"/>
      <c r="AP234" s="389"/>
      <c r="AQ234" s="389"/>
    </row>
    <row r="235" spans="1:43" s="128" customFormat="1" ht="40.15" customHeight="1">
      <c r="A235" s="488">
        <v>222</v>
      </c>
      <c r="B235" s="866" t="str">
        <f>IF(基本情報入力シート!C266="","",基本情報入力シート!C266)</f>
        <v/>
      </c>
      <c r="C235" s="866"/>
      <c r="D235" s="866"/>
      <c r="E235" s="866"/>
      <c r="F235" s="866"/>
      <c r="G235" s="866"/>
      <c r="H235" s="866"/>
      <c r="I235" s="866"/>
      <c r="J235" s="413" t="str">
        <f>IF(基本情報入力シート!M266="","",基本情報入力シート!M266)</f>
        <v/>
      </c>
      <c r="K235" s="413" t="str">
        <f>IF(基本情報入力シート!R266="","",基本情報入力シート!R266)</f>
        <v/>
      </c>
      <c r="L235" s="413" t="str">
        <f>IF(基本情報入力シート!W266="","",基本情報入力シート!W266)</f>
        <v/>
      </c>
      <c r="M235" s="413" t="str">
        <f>IF(基本情報入力シート!X266="","",基本情報入力シート!X266)</f>
        <v/>
      </c>
      <c r="N235" s="491" t="str">
        <f>IF(基本情報入力シート!Y266="","",基本情報入力シート!Y266)</f>
        <v/>
      </c>
      <c r="O235" s="490"/>
      <c r="P235" s="432"/>
      <c r="Q235" s="38" t="str">
        <f>IFERROR(ROUNDDOWN(P235*VLOOKUP(N235,【参考】数式用!$V$2:$AA$58,MATCH(O235,【参考】数式用!$X$4:$AA$4)+2,FALSE)*0.5, 0), "")</f>
        <v/>
      </c>
      <c r="R235" s="433"/>
      <c r="S235" s="867"/>
      <c r="T235" s="867"/>
      <c r="U235" s="499"/>
      <c r="V235" s="439"/>
      <c r="W235" s="487"/>
      <c r="X235" s="414" t="str">
        <f>IFERROR(IF(V235="ー", "", ROUNDDOWN(W235*VLOOKUP(N235,【参考】数式用!$V$2:$AG$51,MATCH(V235,【参考】数式用!$AB$4:$AG$4)+6,FALSE)*0.5, 0)), "")</f>
        <v/>
      </c>
      <c r="Y235" s="440"/>
      <c r="Z235" s="487"/>
      <c r="AA235" s="501"/>
      <c r="AB235" s="481" t="e">
        <f>VLOOKUP(N235,【参考】数式用!$A$3:$N$58,14,FALSE)</f>
        <v>#N/A</v>
      </c>
      <c r="AC235" s="481" t="str">
        <f>IFERROR(VLOOKUP(N235,【参考】数式用!$A$3:$N$58,14,FALSE),"")&amp;"_4_5"</f>
        <v>_4_5</v>
      </c>
      <c r="AD235" s="481" t="str">
        <f>IFERROR(VLOOKUP(N235,【参考】数式用!$A$3:$N$58,14,FALSE),"")&amp;"_6"</f>
        <v>_6</v>
      </c>
      <c r="AE235" s="482" t="str">
        <f>IFERROR(VLOOKUP(N235,【参考】数式用!$AI$5:$AJ$51, 2, FALSE), "")</f>
        <v/>
      </c>
      <c r="AF235" s="483" t="str">
        <f t="shared" si="6"/>
        <v/>
      </c>
      <c r="AG235" s="484" t="str">
        <f t="shared" si="7"/>
        <v/>
      </c>
      <c r="AH235" s="485" t="str">
        <f>IFERROR(VLOOKUP(N235,【参考】数式用!$AM$3:$AN$56, 2, FALSE), "")</f>
        <v/>
      </c>
      <c r="AI235" s="411"/>
      <c r="AJ235" s="389"/>
      <c r="AK235" s="389"/>
      <c r="AL235" s="389"/>
      <c r="AM235" s="389"/>
      <c r="AN235" s="389"/>
      <c r="AO235" s="389"/>
      <c r="AP235" s="389"/>
      <c r="AQ235" s="389"/>
    </row>
    <row r="236" spans="1:43" s="128" customFormat="1" ht="40.15" customHeight="1">
      <c r="A236" s="488">
        <v>223</v>
      </c>
      <c r="B236" s="866" t="str">
        <f>IF(基本情報入力シート!C267="","",基本情報入力シート!C267)</f>
        <v/>
      </c>
      <c r="C236" s="866"/>
      <c r="D236" s="866"/>
      <c r="E236" s="866"/>
      <c r="F236" s="866"/>
      <c r="G236" s="866"/>
      <c r="H236" s="866"/>
      <c r="I236" s="866"/>
      <c r="J236" s="413" t="str">
        <f>IF(基本情報入力シート!M267="","",基本情報入力シート!M267)</f>
        <v/>
      </c>
      <c r="K236" s="413" t="str">
        <f>IF(基本情報入力シート!R267="","",基本情報入力シート!R267)</f>
        <v/>
      </c>
      <c r="L236" s="413" t="str">
        <f>IF(基本情報入力シート!W267="","",基本情報入力シート!W267)</f>
        <v/>
      </c>
      <c r="M236" s="413" t="str">
        <f>IF(基本情報入力シート!X267="","",基本情報入力シート!X267)</f>
        <v/>
      </c>
      <c r="N236" s="491" t="str">
        <f>IF(基本情報入力シート!Y267="","",基本情報入力シート!Y267)</f>
        <v/>
      </c>
      <c r="O236" s="490"/>
      <c r="P236" s="432"/>
      <c r="Q236" s="38" t="str">
        <f>IFERROR(ROUNDDOWN(P236*VLOOKUP(N236,【参考】数式用!$V$2:$AA$58,MATCH(O236,【参考】数式用!$X$4:$AA$4)+2,FALSE)*0.5, 0), "")</f>
        <v/>
      </c>
      <c r="R236" s="433"/>
      <c r="S236" s="867"/>
      <c r="T236" s="867"/>
      <c r="U236" s="499"/>
      <c r="V236" s="439"/>
      <c r="W236" s="487"/>
      <c r="X236" s="414" t="str">
        <f>IFERROR(IF(V236="ー", "", ROUNDDOWN(W236*VLOOKUP(N236,【参考】数式用!$V$2:$AG$51,MATCH(V236,【参考】数式用!$AB$4:$AG$4)+6,FALSE)*0.5, 0)), "")</f>
        <v/>
      </c>
      <c r="Y236" s="440"/>
      <c r="Z236" s="487"/>
      <c r="AA236" s="501"/>
      <c r="AB236" s="481" t="e">
        <f>VLOOKUP(N236,【参考】数式用!$A$3:$N$58,14,FALSE)</f>
        <v>#N/A</v>
      </c>
      <c r="AC236" s="481" t="str">
        <f>IFERROR(VLOOKUP(N236,【参考】数式用!$A$3:$N$58,14,FALSE),"")&amp;"_4_5"</f>
        <v>_4_5</v>
      </c>
      <c r="AD236" s="481" t="str">
        <f>IFERROR(VLOOKUP(N236,【参考】数式用!$A$3:$N$58,14,FALSE),"")&amp;"_6"</f>
        <v>_6</v>
      </c>
      <c r="AE236" s="482" t="str">
        <f>IFERROR(VLOOKUP(N236,【参考】数式用!$AI$5:$AJ$51, 2, FALSE), "")</f>
        <v/>
      </c>
      <c r="AF236" s="483" t="str">
        <f t="shared" si="6"/>
        <v/>
      </c>
      <c r="AG236" s="484" t="str">
        <f t="shared" si="7"/>
        <v/>
      </c>
      <c r="AH236" s="485" t="str">
        <f>IFERROR(VLOOKUP(N236,【参考】数式用!$AM$3:$AN$56, 2, FALSE), "")</f>
        <v/>
      </c>
      <c r="AI236" s="411"/>
      <c r="AJ236" s="389"/>
      <c r="AK236" s="389"/>
      <c r="AL236" s="389"/>
      <c r="AM236" s="389"/>
      <c r="AN236" s="389"/>
      <c r="AO236" s="389"/>
      <c r="AP236" s="389"/>
      <c r="AQ236" s="389"/>
    </row>
    <row r="237" spans="1:43" s="128" customFormat="1" ht="40.15" customHeight="1">
      <c r="A237" s="488">
        <v>224</v>
      </c>
      <c r="B237" s="866" t="str">
        <f>IF(基本情報入力シート!C268="","",基本情報入力シート!C268)</f>
        <v/>
      </c>
      <c r="C237" s="866"/>
      <c r="D237" s="866"/>
      <c r="E237" s="866"/>
      <c r="F237" s="866"/>
      <c r="G237" s="866"/>
      <c r="H237" s="866"/>
      <c r="I237" s="866"/>
      <c r="J237" s="413" t="str">
        <f>IF(基本情報入力シート!M268="","",基本情報入力シート!M268)</f>
        <v/>
      </c>
      <c r="K237" s="413" t="str">
        <f>IF(基本情報入力シート!R268="","",基本情報入力シート!R268)</f>
        <v/>
      </c>
      <c r="L237" s="413" t="str">
        <f>IF(基本情報入力シート!W268="","",基本情報入力シート!W268)</f>
        <v/>
      </c>
      <c r="M237" s="413" t="str">
        <f>IF(基本情報入力シート!X268="","",基本情報入力シート!X268)</f>
        <v/>
      </c>
      <c r="N237" s="491" t="str">
        <f>IF(基本情報入力シート!Y268="","",基本情報入力シート!Y268)</f>
        <v/>
      </c>
      <c r="O237" s="490"/>
      <c r="P237" s="432"/>
      <c r="Q237" s="38" t="str">
        <f>IFERROR(ROUNDDOWN(P237*VLOOKUP(N237,【参考】数式用!$V$2:$AA$58,MATCH(O237,【参考】数式用!$X$4:$AA$4)+2,FALSE)*0.5, 0), "")</f>
        <v/>
      </c>
      <c r="R237" s="433"/>
      <c r="S237" s="867"/>
      <c r="T237" s="867"/>
      <c r="U237" s="499"/>
      <c r="V237" s="439"/>
      <c r="W237" s="487"/>
      <c r="X237" s="414" t="str">
        <f>IFERROR(IF(V237="ー", "", ROUNDDOWN(W237*VLOOKUP(N237,【参考】数式用!$V$2:$AG$51,MATCH(V237,【参考】数式用!$AB$4:$AG$4)+6,FALSE)*0.5, 0)), "")</f>
        <v/>
      </c>
      <c r="Y237" s="440"/>
      <c r="Z237" s="487"/>
      <c r="AA237" s="501"/>
      <c r="AB237" s="481" t="e">
        <f>VLOOKUP(N237,【参考】数式用!$A$3:$N$58,14,FALSE)</f>
        <v>#N/A</v>
      </c>
      <c r="AC237" s="481" t="str">
        <f>IFERROR(VLOOKUP(N237,【参考】数式用!$A$3:$N$58,14,FALSE),"")&amp;"_4_5"</f>
        <v>_4_5</v>
      </c>
      <c r="AD237" s="481" t="str">
        <f>IFERROR(VLOOKUP(N237,【参考】数式用!$A$3:$N$58,14,FALSE),"")&amp;"_6"</f>
        <v>_6</v>
      </c>
      <c r="AE237" s="482" t="str">
        <f>IFERROR(VLOOKUP(N237,【参考】数式用!$AI$5:$AJ$51, 2, FALSE), "")</f>
        <v/>
      </c>
      <c r="AF237" s="483" t="str">
        <f t="shared" si="6"/>
        <v/>
      </c>
      <c r="AG237" s="484" t="str">
        <f t="shared" si="7"/>
        <v/>
      </c>
      <c r="AH237" s="485" t="str">
        <f>IFERROR(VLOOKUP(N237,【参考】数式用!$AM$3:$AN$56, 2, FALSE), "")</f>
        <v/>
      </c>
      <c r="AI237" s="411"/>
      <c r="AJ237" s="389"/>
      <c r="AK237" s="389"/>
      <c r="AL237" s="389"/>
      <c r="AM237" s="389"/>
      <c r="AN237" s="389"/>
      <c r="AO237" s="389"/>
      <c r="AP237" s="389"/>
      <c r="AQ237" s="389"/>
    </row>
    <row r="238" spans="1:43" s="128" customFormat="1" ht="40.15" customHeight="1">
      <c r="A238" s="488">
        <v>225</v>
      </c>
      <c r="B238" s="866" t="str">
        <f>IF(基本情報入力シート!C269="","",基本情報入力シート!C269)</f>
        <v/>
      </c>
      <c r="C238" s="866"/>
      <c r="D238" s="866"/>
      <c r="E238" s="866"/>
      <c r="F238" s="866"/>
      <c r="G238" s="866"/>
      <c r="H238" s="866"/>
      <c r="I238" s="866"/>
      <c r="J238" s="413" t="str">
        <f>IF(基本情報入力シート!M269="","",基本情報入力シート!M269)</f>
        <v/>
      </c>
      <c r="K238" s="413" t="str">
        <f>IF(基本情報入力シート!R269="","",基本情報入力シート!R269)</f>
        <v/>
      </c>
      <c r="L238" s="413" t="str">
        <f>IF(基本情報入力シート!W269="","",基本情報入力シート!W269)</f>
        <v/>
      </c>
      <c r="M238" s="413" t="str">
        <f>IF(基本情報入力シート!X269="","",基本情報入力シート!X269)</f>
        <v/>
      </c>
      <c r="N238" s="491" t="str">
        <f>IF(基本情報入力シート!Y269="","",基本情報入力シート!Y269)</f>
        <v/>
      </c>
      <c r="O238" s="490"/>
      <c r="P238" s="432"/>
      <c r="Q238" s="38" t="str">
        <f>IFERROR(ROUNDDOWN(P238*VLOOKUP(N238,【参考】数式用!$V$2:$AA$58,MATCH(O238,【参考】数式用!$X$4:$AA$4)+2,FALSE)*0.5, 0), "")</f>
        <v/>
      </c>
      <c r="R238" s="433"/>
      <c r="S238" s="867"/>
      <c r="T238" s="867"/>
      <c r="U238" s="499"/>
      <c r="V238" s="439"/>
      <c r="W238" s="487"/>
      <c r="X238" s="414" t="str">
        <f>IFERROR(IF(V238="ー", "", ROUNDDOWN(W238*VLOOKUP(N238,【参考】数式用!$V$2:$AG$51,MATCH(V238,【参考】数式用!$AB$4:$AG$4)+6,FALSE)*0.5, 0)), "")</f>
        <v/>
      </c>
      <c r="Y238" s="440"/>
      <c r="Z238" s="487"/>
      <c r="AA238" s="501"/>
      <c r="AB238" s="481" t="e">
        <f>VLOOKUP(N238,【参考】数式用!$A$3:$N$58,14,FALSE)</f>
        <v>#N/A</v>
      </c>
      <c r="AC238" s="481" t="str">
        <f>IFERROR(VLOOKUP(N238,【参考】数式用!$A$3:$N$58,14,FALSE),"")&amp;"_4_5"</f>
        <v>_4_5</v>
      </c>
      <c r="AD238" s="481" t="str">
        <f>IFERROR(VLOOKUP(N238,【参考】数式用!$A$3:$N$58,14,FALSE),"")&amp;"_6"</f>
        <v>_6</v>
      </c>
      <c r="AE238" s="482" t="str">
        <f>IFERROR(VLOOKUP(N238,【参考】数式用!$AI$5:$AJ$51, 2, FALSE), "")</f>
        <v/>
      </c>
      <c r="AF238" s="483" t="str">
        <f t="shared" si="6"/>
        <v/>
      </c>
      <c r="AG238" s="484" t="str">
        <f t="shared" si="7"/>
        <v/>
      </c>
      <c r="AH238" s="485" t="str">
        <f>IFERROR(VLOOKUP(N238,【参考】数式用!$AM$3:$AN$56, 2, FALSE), "")</f>
        <v/>
      </c>
      <c r="AI238" s="411"/>
      <c r="AJ238" s="389"/>
      <c r="AK238" s="389"/>
      <c r="AL238" s="389"/>
      <c r="AM238" s="389"/>
      <c r="AN238" s="389"/>
      <c r="AO238" s="389"/>
      <c r="AP238" s="389"/>
      <c r="AQ238" s="389"/>
    </row>
    <row r="239" spans="1:43" s="128" customFormat="1" ht="40.15" customHeight="1">
      <c r="A239" s="488">
        <v>226</v>
      </c>
      <c r="B239" s="866" t="str">
        <f>IF(基本情報入力シート!C270="","",基本情報入力シート!C270)</f>
        <v/>
      </c>
      <c r="C239" s="866"/>
      <c r="D239" s="866"/>
      <c r="E239" s="866"/>
      <c r="F239" s="866"/>
      <c r="G239" s="866"/>
      <c r="H239" s="866"/>
      <c r="I239" s="866"/>
      <c r="J239" s="413" t="str">
        <f>IF(基本情報入力シート!M270="","",基本情報入力シート!M270)</f>
        <v/>
      </c>
      <c r="K239" s="413" t="str">
        <f>IF(基本情報入力シート!R270="","",基本情報入力シート!R270)</f>
        <v/>
      </c>
      <c r="L239" s="413" t="str">
        <f>IF(基本情報入力シート!W270="","",基本情報入力シート!W270)</f>
        <v/>
      </c>
      <c r="M239" s="413" t="str">
        <f>IF(基本情報入力シート!X270="","",基本情報入力シート!X270)</f>
        <v/>
      </c>
      <c r="N239" s="491" t="str">
        <f>IF(基本情報入力シート!Y270="","",基本情報入力シート!Y270)</f>
        <v/>
      </c>
      <c r="O239" s="490"/>
      <c r="P239" s="432"/>
      <c r="Q239" s="38" t="str">
        <f>IFERROR(ROUNDDOWN(P239*VLOOKUP(N239,【参考】数式用!$V$2:$AA$58,MATCH(O239,【参考】数式用!$X$4:$AA$4)+2,FALSE)*0.5, 0), "")</f>
        <v/>
      </c>
      <c r="R239" s="433"/>
      <c r="S239" s="867"/>
      <c r="T239" s="867"/>
      <c r="U239" s="499"/>
      <c r="V239" s="439"/>
      <c r="W239" s="487"/>
      <c r="X239" s="414" t="str">
        <f>IFERROR(IF(V239="ー", "", ROUNDDOWN(W239*VLOOKUP(N239,【参考】数式用!$V$2:$AG$51,MATCH(V239,【参考】数式用!$AB$4:$AG$4)+6,FALSE)*0.5, 0)), "")</f>
        <v/>
      </c>
      <c r="Y239" s="440"/>
      <c r="Z239" s="487"/>
      <c r="AA239" s="501"/>
      <c r="AB239" s="481" t="e">
        <f>VLOOKUP(N239,【参考】数式用!$A$3:$N$58,14,FALSE)</f>
        <v>#N/A</v>
      </c>
      <c r="AC239" s="481" t="str">
        <f>IFERROR(VLOOKUP(N239,【参考】数式用!$A$3:$N$58,14,FALSE),"")&amp;"_4_5"</f>
        <v>_4_5</v>
      </c>
      <c r="AD239" s="481" t="str">
        <f>IFERROR(VLOOKUP(N239,【参考】数式用!$A$3:$N$58,14,FALSE),"")&amp;"_6"</f>
        <v>_6</v>
      </c>
      <c r="AE239" s="482" t="str">
        <f>IFERROR(VLOOKUP(N239,【参考】数式用!$AI$5:$AJ$51, 2, FALSE), "")</f>
        <v/>
      </c>
      <c r="AF239" s="483" t="str">
        <f t="shared" si="6"/>
        <v/>
      </c>
      <c r="AG239" s="484" t="str">
        <f t="shared" si="7"/>
        <v/>
      </c>
      <c r="AH239" s="485" t="str">
        <f>IFERROR(VLOOKUP(N239,【参考】数式用!$AM$3:$AN$56, 2, FALSE), "")</f>
        <v/>
      </c>
      <c r="AI239" s="411"/>
      <c r="AJ239" s="389"/>
      <c r="AK239" s="389"/>
      <c r="AL239" s="389"/>
      <c r="AM239" s="389"/>
      <c r="AN239" s="389"/>
      <c r="AO239" s="389"/>
      <c r="AP239" s="389"/>
      <c r="AQ239" s="389"/>
    </row>
    <row r="240" spans="1:43" s="128" customFormat="1" ht="40.15" customHeight="1">
      <c r="A240" s="488">
        <v>227</v>
      </c>
      <c r="B240" s="866" t="str">
        <f>IF(基本情報入力シート!C271="","",基本情報入力シート!C271)</f>
        <v/>
      </c>
      <c r="C240" s="866"/>
      <c r="D240" s="866"/>
      <c r="E240" s="866"/>
      <c r="F240" s="866"/>
      <c r="G240" s="866"/>
      <c r="H240" s="866"/>
      <c r="I240" s="866"/>
      <c r="J240" s="413" t="str">
        <f>IF(基本情報入力シート!M271="","",基本情報入力シート!M271)</f>
        <v/>
      </c>
      <c r="K240" s="413" t="str">
        <f>IF(基本情報入力シート!R271="","",基本情報入力シート!R271)</f>
        <v/>
      </c>
      <c r="L240" s="413" t="str">
        <f>IF(基本情報入力シート!W271="","",基本情報入力シート!W271)</f>
        <v/>
      </c>
      <c r="M240" s="413" t="str">
        <f>IF(基本情報入力シート!X271="","",基本情報入力シート!X271)</f>
        <v/>
      </c>
      <c r="N240" s="491" t="str">
        <f>IF(基本情報入力シート!Y271="","",基本情報入力シート!Y271)</f>
        <v/>
      </c>
      <c r="O240" s="490"/>
      <c r="P240" s="432"/>
      <c r="Q240" s="38" t="str">
        <f>IFERROR(ROUNDDOWN(P240*VLOOKUP(N240,【参考】数式用!$V$2:$AA$58,MATCH(O240,【参考】数式用!$X$4:$AA$4)+2,FALSE)*0.5, 0), "")</f>
        <v/>
      </c>
      <c r="R240" s="433"/>
      <c r="S240" s="867"/>
      <c r="T240" s="867"/>
      <c r="U240" s="499"/>
      <c r="V240" s="439"/>
      <c r="W240" s="487"/>
      <c r="X240" s="414" t="str">
        <f>IFERROR(IF(V240="ー", "", ROUNDDOWN(W240*VLOOKUP(N240,【参考】数式用!$V$2:$AG$51,MATCH(V240,【参考】数式用!$AB$4:$AG$4)+6,FALSE)*0.5, 0)), "")</f>
        <v/>
      </c>
      <c r="Y240" s="440"/>
      <c r="Z240" s="487"/>
      <c r="AA240" s="501"/>
      <c r="AB240" s="481" t="e">
        <f>VLOOKUP(N240,【参考】数式用!$A$3:$N$58,14,FALSE)</f>
        <v>#N/A</v>
      </c>
      <c r="AC240" s="481" t="str">
        <f>IFERROR(VLOOKUP(N240,【参考】数式用!$A$3:$N$58,14,FALSE),"")&amp;"_4_5"</f>
        <v>_4_5</v>
      </c>
      <c r="AD240" s="481" t="str">
        <f>IFERROR(VLOOKUP(N240,【参考】数式用!$A$3:$N$58,14,FALSE),"")&amp;"_6"</f>
        <v>_6</v>
      </c>
      <c r="AE240" s="482" t="str">
        <f>IFERROR(VLOOKUP(N240,【参考】数式用!$AI$5:$AJ$51, 2, FALSE), "")</f>
        <v/>
      </c>
      <c r="AF240" s="483" t="str">
        <f t="shared" si="6"/>
        <v/>
      </c>
      <c r="AG240" s="484" t="str">
        <f t="shared" si="7"/>
        <v/>
      </c>
      <c r="AH240" s="485" t="str">
        <f>IFERROR(VLOOKUP(N240,【参考】数式用!$AM$3:$AN$56, 2, FALSE), "")</f>
        <v/>
      </c>
      <c r="AI240" s="411"/>
      <c r="AJ240" s="389"/>
      <c r="AK240" s="389"/>
      <c r="AL240" s="389"/>
      <c r="AM240" s="389"/>
      <c r="AN240" s="389"/>
      <c r="AO240" s="389"/>
      <c r="AP240" s="389"/>
      <c r="AQ240" s="389"/>
    </row>
    <row r="241" spans="1:43" s="128" customFormat="1" ht="40.15" customHeight="1">
      <c r="A241" s="488">
        <v>228</v>
      </c>
      <c r="B241" s="866" t="str">
        <f>IF(基本情報入力シート!C272="","",基本情報入力シート!C272)</f>
        <v/>
      </c>
      <c r="C241" s="866"/>
      <c r="D241" s="866"/>
      <c r="E241" s="866"/>
      <c r="F241" s="866"/>
      <c r="G241" s="866"/>
      <c r="H241" s="866"/>
      <c r="I241" s="866"/>
      <c r="J241" s="413" t="str">
        <f>IF(基本情報入力シート!M272="","",基本情報入力シート!M272)</f>
        <v/>
      </c>
      <c r="K241" s="413" t="str">
        <f>IF(基本情報入力シート!R272="","",基本情報入力シート!R272)</f>
        <v/>
      </c>
      <c r="L241" s="413" t="str">
        <f>IF(基本情報入力シート!W272="","",基本情報入力シート!W272)</f>
        <v/>
      </c>
      <c r="M241" s="413" t="str">
        <f>IF(基本情報入力シート!X272="","",基本情報入力シート!X272)</f>
        <v/>
      </c>
      <c r="N241" s="491" t="str">
        <f>IF(基本情報入力シート!Y272="","",基本情報入力シート!Y272)</f>
        <v/>
      </c>
      <c r="O241" s="490"/>
      <c r="P241" s="432"/>
      <c r="Q241" s="38" t="str">
        <f>IFERROR(ROUNDDOWN(P241*VLOOKUP(N241,【参考】数式用!$V$2:$AA$58,MATCH(O241,【参考】数式用!$X$4:$AA$4)+2,FALSE)*0.5, 0), "")</f>
        <v/>
      </c>
      <c r="R241" s="433"/>
      <c r="S241" s="867"/>
      <c r="T241" s="867"/>
      <c r="U241" s="499"/>
      <c r="V241" s="439"/>
      <c r="W241" s="487"/>
      <c r="X241" s="414" t="str">
        <f>IFERROR(IF(V241="ー", "", ROUNDDOWN(W241*VLOOKUP(N241,【参考】数式用!$V$2:$AG$51,MATCH(V241,【参考】数式用!$AB$4:$AG$4)+6,FALSE)*0.5, 0)), "")</f>
        <v/>
      </c>
      <c r="Y241" s="440"/>
      <c r="Z241" s="487"/>
      <c r="AA241" s="501"/>
      <c r="AB241" s="481" t="e">
        <f>VLOOKUP(N241,【参考】数式用!$A$3:$N$58,14,FALSE)</f>
        <v>#N/A</v>
      </c>
      <c r="AC241" s="481" t="str">
        <f>IFERROR(VLOOKUP(N241,【参考】数式用!$A$3:$N$58,14,FALSE),"")&amp;"_4_5"</f>
        <v>_4_5</v>
      </c>
      <c r="AD241" s="481" t="str">
        <f>IFERROR(VLOOKUP(N241,【参考】数式用!$A$3:$N$58,14,FALSE),"")&amp;"_6"</f>
        <v>_6</v>
      </c>
      <c r="AE241" s="482" t="str">
        <f>IFERROR(VLOOKUP(N241,【参考】数式用!$AI$5:$AJ$51, 2, FALSE), "")</f>
        <v/>
      </c>
      <c r="AF241" s="483" t="str">
        <f t="shared" si="6"/>
        <v/>
      </c>
      <c r="AG241" s="484" t="str">
        <f t="shared" si="7"/>
        <v/>
      </c>
      <c r="AH241" s="485" t="str">
        <f>IFERROR(VLOOKUP(N241,【参考】数式用!$AM$3:$AN$56, 2, FALSE), "")</f>
        <v/>
      </c>
      <c r="AI241" s="411"/>
      <c r="AJ241" s="389"/>
      <c r="AK241" s="389"/>
      <c r="AL241" s="389"/>
      <c r="AM241" s="389"/>
      <c r="AN241" s="389"/>
      <c r="AO241" s="389"/>
      <c r="AP241" s="389"/>
      <c r="AQ241" s="389"/>
    </row>
    <row r="242" spans="1:43" s="128" customFormat="1" ht="40.15" customHeight="1">
      <c r="A242" s="488">
        <v>229</v>
      </c>
      <c r="B242" s="866" t="str">
        <f>IF(基本情報入力シート!C273="","",基本情報入力シート!C273)</f>
        <v/>
      </c>
      <c r="C242" s="866"/>
      <c r="D242" s="866"/>
      <c r="E242" s="866"/>
      <c r="F242" s="866"/>
      <c r="G242" s="866"/>
      <c r="H242" s="866"/>
      <c r="I242" s="866"/>
      <c r="J242" s="413" t="str">
        <f>IF(基本情報入力シート!M273="","",基本情報入力シート!M273)</f>
        <v/>
      </c>
      <c r="K242" s="413" t="str">
        <f>IF(基本情報入力シート!R273="","",基本情報入力シート!R273)</f>
        <v/>
      </c>
      <c r="L242" s="413" t="str">
        <f>IF(基本情報入力シート!W273="","",基本情報入力シート!W273)</f>
        <v/>
      </c>
      <c r="M242" s="413" t="str">
        <f>IF(基本情報入力シート!X273="","",基本情報入力シート!X273)</f>
        <v/>
      </c>
      <c r="N242" s="491" t="str">
        <f>IF(基本情報入力シート!Y273="","",基本情報入力シート!Y273)</f>
        <v/>
      </c>
      <c r="O242" s="490"/>
      <c r="P242" s="432"/>
      <c r="Q242" s="38" t="str">
        <f>IFERROR(ROUNDDOWN(P242*VLOOKUP(N242,【参考】数式用!$V$2:$AA$58,MATCH(O242,【参考】数式用!$X$4:$AA$4)+2,FALSE)*0.5, 0), "")</f>
        <v/>
      </c>
      <c r="R242" s="433"/>
      <c r="S242" s="867"/>
      <c r="T242" s="867"/>
      <c r="U242" s="499"/>
      <c r="V242" s="439"/>
      <c r="W242" s="487"/>
      <c r="X242" s="414" t="str">
        <f>IFERROR(IF(V242="ー", "", ROUNDDOWN(W242*VLOOKUP(N242,【参考】数式用!$V$2:$AG$51,MATCH(V242,【参考】数式用!$AB$4:$AG$4)+6,FALSE)*0.5, 0)), "")</f>
        <v/>
      </c>
      <c r="Y242" s="440"/>
      <c r="Z242" s="487"/>
      <c r="AA242" s="501"/>
      <c r="AB242" s="481" t="e">
        <f>VLOOKUP(N242,【参考】数式用!$A$3:$N$58,14,FALSE)</f>
        <v>#N/A</v>
      </c>
      <c r="AC242" s="481" t="str">
        <f>IFERROR(VLOOKUP(N242,【参考】数式用!$A$3:$N$58,14,FALSE),"")&amp;"_4_5"</f>
        <v>_4_5</v>
      </c>
      <c r="AD242" s="481" t="str">
        <f>IFERROR(VLOOKUP(N242,【参考】数式用!$A$3:$N$58,14,FALSE),"")&amp;"_6"</f>
        <v>_6</v>
      </c>
      <c r="AE242" s="482" t="str">
        <f>IFERROR(VLOOKUP(N242,【参考】数式用!$AI$5:$AJ$51, 2, FALSE), "")</f>
        <v/>
      </c>
      <c r="AF242" s="483"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84"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85" t="str">
        <f>IFERROR(VLOOKUP(N242,【参考】数式用!$AM$3:$AN$56, 2, FALSE), "")</f>
        <v/>
      </c>
      <c r="AI242" s="411"/>
      <c r="AJ242" s="389"/>
      <c r="AK242" s="389"/>
      <c r="AL242" s="389"/>
      <c r="AM242" s="389"/>
      <c r="AN242" s="389"/>
      <c r="AO242" s="389"/>
      <c r="AP242" s="389"/>
      <c r="AQ242" s="389"/>
    </row>
    <row r="243" spans="1:43" s="128" customFormat="1" ht="40.15" customHeight="1">
      <c r="A243" s="488">
        <v>230</v>
      </c>
      <c r="B243" s="866" t="str">
        <f>IF(基本情報入力シート!C274="","",基本情報入力シート!C274)</f>
        <v/>
      </c>
      <c r="C243" s="866"/>
      <c r="D243" s="866"/>
      <c r="E243" s="866"/>
      <c r="F243" s="866"/>
      <c r="G243" s="866"/>
      <c r="H243" s="866"/>
      <c r="I243" s="866"/>
      <c r="J243" s="413" t="str">
        <f>IF(基本情報入力シート!M274="","",基本情報入力シート!M274)</f>
        <v/>
      </c>
      <c r="K243" s="413" t="str">
        <f>IF(基本情報入力シート!R274="","",基本情報入力シート!R274)</f>
        <v/>
      </c>
      <c r="L243" s="413" t="str">
        <f>IF(基本情報入力シート!W274="","",基本情報入力シート!W274)</f>
        <v/>
      </c>
      <c r="M243" s="413" t="str">
        <f>IF(基本情報入力シート!X274="","",基本情報入力シート!X274)</f>
        <v/>
      </c>
      <c r="N243" s="491" t="str">
        <f>IF(基本情報入力シート!Y274="","",基本情報入力シート!Y274)</f>
        <v/>
      </c>
      <c r="O243" s="490"/>
      <c r="P243" s="432"/>
      <c r="Q243" s="38" t="str">
        <f>IFERROR(ROUNDDOWN(P243*VLOOKUP(N243,【参考】数式用!$V$2:$AA$58,MATCH(O243,【参考】数式用!$X$4:$AA$4)+2,FALSE)*0.5, 0), "")</f>
        <v/>
      </c>
      <c r="R243" s="433"/>
      <c r="S243" s="867"/>
      <c r="T243" s="867"/>
      <c r="U243" s="499"/>
      <c r="V243" s="439"/>
      <c r="W243" s="487"/>
      <c r="X243" s="414" t="str">
        <f>IFERROR(IF(V243="ー", "", ROUNDDOWN(W243*VLOOKUP(N243,【参考】数式用!$V$2:$AG$51,MATCH(V243,【参考】数式用!$AB$4:$AG$4)+6,FALSE)*0.5, 0)), "")</f>
        <v/>
      </c>
      <c r="Y243" s="440"/>
      <c r="Z243" s="487"/>
      <c r="AA243" s="501"/>
      <c r="AB243" s="481" t="e">
        <f>VLOOKUP(N243,【参考】数式用!$A$3:$N$58,14,FALSE)</f>
        <v>#N/A</v>
      </c>
      <c r="AC243" s="481" t="str">
        <f>IFERROR(VLOOKUP(N243,【参考】数式用!$A$3:$N$58,14,FALSE),"")&amp;"_4_5"</f>
        <v>_4_5</v>
      </c>
      <c r="AD243" s="481" t="str">
        <f>IFERROR(VLOOKUP(N243,【参考】数式用!$A$3:$N$58,14,FALSE),"")&amp;"_6"</f>
        <v>_6</v>
      </c>
      <c r="AE243" s="482" t="str">
        <f>IFERROR(VLOOKUP(N243,【参考】数式用!$AI$5:$AJ$51, 2, FALSE), "")</f>
        <v/>
      </c>
      <c r="AF243" s="483" t="str">
        <f t="shared" si="8"/>
        <v/>
      </c>
      <c r="AG243" s="484" t="str">
        <f t="shared" si="9"/>
        <v/>
      </c>
      <c r="AH243" s="485" t="str">
        <f>IFERROR(VLOOKUP(N243,【参考】数式用!$AM$3:$AN$56, 2, FALSE), "")</f>
        <v/>
      </c>
      <c r="AI243" s="411"/>
      <c r="AJ243" s="389"/>
      <c r="AK243" s="389"/>
      <c r="AL243" s="389"/>
      <c r="AM243" s="389"/>
      <c r="AN243" s="389"/>
      <c r="AO243" s="389"/>
      <c r="AP243" s="389"/>
      <c r="AQ243" s="389"/>
    </row>
    <row r="244" spans="1:43" s="128" customFormat="1" ht="40.15" customHeight="1">
      <c r="A244" s="488">
        <v>231</v>
      </c>
      <c r="B244" s="866" t="str">
        <f>IF(基本情報入力シート!C275="","",基本情報入力シート!C275)</f>
        <v/>
      </c>
      <c r="C244" s="866"/>
      <c r="D244" s="866"/>
      <c r="E244" s="866"/>
      <c r="F244" s="866"/>
      <c r="G244" s="866"/>
      <c r="H244" s="866"/>
      <c r="I244" s="866"/>
      <c r="J244" s="413" t="str">
        <f>IF(基本情報入力シート!M275="","",基本情報入力シート!M275)</f>
        <v/>
      </c>
      <c r="K244" s="413" t="str">
        <f>IF(基本情報入力シート!R275="","",基本情報入力シート!R275)</f>
        <v/>
      </c>
      <c r="L244" s="413" t="str">
        <f>IF(基本情報入力シート!W275="","",基本情報入力シート!W275)</f>
        <v/>
      </c>
      <c r="M244" s="413" t="str">
        <f>IF(基本情報入力シート!X275="","",基本情報入力シート!X275)</f>
        <v/>
      </c>
      <c r="N244" s="491" t="str">
        <f>IF(基本情報入力シート!Y275="","",基本情報入力シート!Y275)</f>
        <v/>
      </c>
      <c r="O244" s="490"/>
      <c r="P244" s="432"/>
      <c r="Q244" s="38" t="str">
        <f>IFERROR(ROUNDDOWN(P244*VLOOKUP(N244,【参考】数式用!$V$2:$AA$58,MATCH(O244,【参考】数式用!$X$4:$AA$4)+2,FALSE)*0.5, 0), "")</f>
        <v/>
      </c>
      <c r="R244" s="433"/>
      <c r="S244" s="867"/>
      <c r="T244" s="867"/>
      <c r="U244" s="499"/>
      <c r="V244" s="439"/>
      <c r="W244" s="487"/>
      <c r="X244" s="414" t="str">
        <f>IFERROR(IF(V244="ー", "", ROUNDDOWN(W244*VLOOKUP(N244,【参考】数式用!$V$2:$AG$51,MATCH(V244,【参考】数式用!$AB$4:$AG$4)+6,FALSE)*0.5, 0)), "")</f>
        <v/>
      </c>
      <c r="Y244" s="440"/>
      <c r="Z244" s="487"/>
      <c r="AA244" s="501"/>
      <c r="AB244" s="481" t="e">
        <f>VLOOKUP(N244,【参考】数式用!$A$3:$N$58,14,FALSE)</f>
        <v>#N/A</v>
      </c>
      <c r="AC244" s="481" t="str">
        <f>IFERROR(VLOOKUP(N244,【参考】数式用!$A$3:$N$58,14,FALSE),"")&amp;"_4_5"</f>
        <v>_4_5</v>
      </c>
      <c r="AD244" s="481" t="str">
        <f>IFERROR(VLOOKUP(N244,【参考】数式用!$A$3:$N$58,14,FALSE),"")&amp;"_6"</f>
        <v>_6</v>
      </c>
      <c r="AE244" s="482" t="str">
        <f>IFERROR(VLOOKUP(N244,【参考】数式用!$AI$5:$AJ$51, 2, FALSE), "")</f>
        <v/>
      </c>
      <c r="AF244" s="483" t="str">
        <f t="shared" si="8"/>
        <v/>
      </c>
      <c r="AG244" s="484" t="str">
        <f t="shared" si="9"/>
        <v/>
      </c>
      <c r="AH244" s="485" t="str">
        <f>IFERROR(VLOOKUP(N244,【参考】数式用!$AM$3:$AN$56, 2, FALSE), "")</f>
        <v/>
      </c>
      <c r="AI244" s="411"/>
      <c r="AJ244" s="389"/>
      <c r="AK244" s="389"/>
      <c r="AL244" s="389"/>
      <c r="AM244" s="389"/>
      <c r="AN244" s="389"/>
      <c r="AO244" s="389"/>
      <c r="AP244" s="389"/>
      <c r="AQ244" s="389"/>
    </row>
    <row r="245" spans="1:43" s="128" customFormat="1" ht="40.15" customHeight="1">
      <c r="A245" s="488">
        <v>232</v>
      </c>
      <c r="B245" s="866" t="str">
        <f>IF(基本情報入力シート!C276="","",基本情報入力シート!C276)</f>
        <v/>
      </c>
      <c r="C245" s="866"/>
      <c r="D245" s="866"/>
      <c r="E245" s="866"/>
      <c r="F245" s="866"/>
      <c r="G245" s="866"/>
      <c r="H245" s="866"/>
      <c r="I245" s="866"/>
      <c r="J245" s="413" t="str">
        <f>IF(基本情報入力シート!M276="","",基本情報入力シート!M276)</f>
        <v/>
      </c>
      <c r="K245" s="413" t="str">
        <f>IF(基本情報入力シート!R276="","",基本情報入力シート!R276)</f>
        <v/>
      </c>
      <c r="L245" s="413" t="str">
        <f>IF(基本情報入力シート!W276="","",基本情報入力シート!W276)</f>
        <v/>
      </c>
      <c r="M245" s="413" t="str">
        <f>IF(基本情報入力シート!X276="","",基本情報入力シート!X276)</f>
        <v/>
      </c>
      <c r="N245" s="491" t="str">
        <f>IF(基本情報入力シート!Y276="","",基本情報入力シート!Y276)</f>
        <v/>
      </c>
      <c r="O245" s="490"/>
      <c r="P245" s="432"/>
      <c r="Q245" s="38" t="str">
        <f>IFERROR(ROUNDDOWN(P245*VLOOKUP(N245,【参考】数式用!$V$2:$AA$58,MATCH(O245,【参考】数式用!$X$4:$AA$4)+2,FALSE)*0.5, 0), "")</f>
        <v/>
      </c>
      <c r="R245" s="433"/>
      <c r="S245" s="867"/>
      <c r="T245" s="867"/>
      <c r="U245" s="499"/>
      <c r="V245" s="439"/>
      <c r="W245" s="487"/>
      <c r="X245" s="414" t="str">
        <f>IFERROR(IF(V245="ー", "", ROUNDDOWN(W245*VLOOKUP(N245,【参考】数式用!$V$2:$AG$51,MATCH(V245,【参考】数式用!$AB$4:$AG$4)+6,FALSE)*0.5, 0)), "")</f>
        <v/>
      </c>
      <c r="Y245" s="440"/>
      <c r="Z245" s="487"/>
      <c r="AA245" s="501"/>
      <c r="AB245" s="481" t="e">
        <f>VLOOKUP(N245,【参考】数式用!$A$3:$N$58,14,FALSE)</f>
        <v>#N/A</v>
      </c>
      <c r="AC245" s="481" t="str">
        <f>IFERROR(VLOOKUP(N245,【参考】数式用!$A$3:$N$58,14,FALSE),"")&amp;"_4_5"</f>
        <v>_4_5</v>
      </c>
      <c r="AD245" s="481" t="str">
        <f>IFERROR(VLOOKUP(N245,【参考】数式用!$A$3:$N$58,14,FALSE),"")&amp;"_6"</f>
        <v>_6</v>
      </c>
      <c r="AE245" s="482" t="str">
        <f>IFERROR(VLOOKUP(N245,【参考】数式用!$AI$5:$AJ$51, 2, FALSE), "")</f>
        <v/>
      </c>
      <c r="AF245" s="483" t="str">
        <f t="shared" si="8"/>
        <v/>
      </c>
      <c r="AG245" s="484" t="str">
        <f t="shared" si="9"/>
        <v/>
      </c>
      <c r="AH245" s="485" t="str">
        <f>IFERROR(VLOOKUP(N245,【参考】数式用!$AM$3:$AN$56, 2, FALSE), "")</f>
        <v/>
      </c>
      <c r="AI245" s="411"/>
      <c r="AJ245" s="389"/>
      <c r="AK245" s="389"/>
      <c r="AL245" s="389"/>
      <c r="AM245" s="389"/>
      <c r="AN245" s="389"/>
      <c r="AO245" s="389"/>
      <c r="AP245" s="389"/>
      <c r="AQ245" s="389"/>
    </row>
    <row r="246" spans="1:43" s="128" customFormat="1" ht="40.15" customHeight="1">
      <c r="A246" s="488">
        <v>233</v>
      </c>
      <c r="B246" s="866" t="str">
        <f>IF(基本情報入力シート!C277="","",基本情報入力シート!C277)</f>
        <v/>
      </c>
      <c r="C246" s="866"/>
      <c r="D246" s="866"/>
      <c r="E246" s="866"/>
      <c r="F246" s="866"/>
      <c r="G246" s="866"/>
      <c r="H246" s="866"/>
      <c r="I246" s="866"/>
      <c r="J246" s="413" t="str">
        <f>IF(基本情報入力シート!M277="","",基本情報入力シート!M277)</f>
        <v/>
      </c>
      <c r="K246" s="413" t="str">
        <f>IF(基本情報入力シート!R277="","",基本情報入力シート!R277)</f>
        <v/>
      </c>
      <c r="L246" s="413" t="str">
        <f>IF(基本情報入力シート!W277="","",基本情報入力シート!W277)</f>
        <v/>
      </c>
      <c r="M246" s="413" t="str">
        <f>IF(基本情報入力シート!X277="","",基本情報入力シート!X277)</f>
        <v/>
      </c>
      <c r="N246" s="491" t="str">
        <f>IF(基本情報入力シート!Y277="","",基本情報入力シート!Y277)</f>
        <v/>
      </c>
      <c r="O246" s="490"/>
      <c r="P246" s="432"/>
      <c r="Q246" s="38" t="str">
        <f>IFERROR(ROUNDDOWN(P246*VLOOKUP(N246,【参考】数式用!$V$2:$AA$58,MATCH(O246,【参考】数式用!$X$4:$AA$4)+2,FALSE)*0.5, 0), "")</f>
        <v/>
      </c>
      <c r="R246" s="433"/>
      <c r="S246" s="867"/>
      <c r="T246" s="867"/>
      <c r="U246" s="499"/>
      <c r="V246" s="439"/>
      <c r="W246" s="487"/>
      <c r="X246" s="414" t="str">
        <f>IFERROR(IF(V246="ー", "", ROUNDDOWN(W246*VLOOKUP(N246,【参考】数式用!$V$2:$AG$51,MATCH(V246,【参考】数式用!$AB$4:$AG$4)+6,FALSE)*0.5, 0)), "")</f>
        <v/>
      </c>
      <c r="Y246" s="440"/>
      <c r="Z246" s="487"/>
      <c r="AA246" s="501"/>
      <c r="AB246" s="481" t="e">
        <f>VLOOKUP(N246,【参考】数式用!$A$3:$N$58,14,FALSE)</f>
        <v>#N/A</v>
      </c>
      <c r="AC246" s="481" t="str">
        <f>IFERROR(VLOOKUP(N246,【参考】数式用!$A$3:$N$58,14,FALSE),"")&amp;"_4_5"</f>
        <v>_4_5</v>
      </c>
      <c r="AD246" s="481" t="str">
        <f>IFERROR(VLOOKUP(N246,【参考】数式用!$A$3:$N$58,14,FALSE),"")&amp;"_6"</f>
        <v>_6</v>
      </c>
      <c r="AE246" s="482" t="str">
        <f>IFERROR(VLOOKUP(N246,【参考】数式用!$AI$5:$AJ$51, 2, FALSE), "")</f>
        <v/>
      </c>
      <c r="AF246" s="483" t="str">
        <f t="shared" si="8"/>
        <v/>
      </c>
      <c r="AG246" s="484" t="str">
        <f t="shared" si="9"/>
        <v/>
      </c>
      <c r="AH246" s="485" t="str">
        <f>IFERROR(VLOOKUP(N246,【参考】数式用!$AM$3:$AN$56, 2, FALSE), "")</f>
        <v/>
      </c>
      <c r="AI246" s="411"/>
      <c r="AJ246" s="389"/>
      <c r="AK246" s="389"/>
      <c r="AL246" s="389"/>
      <c r="AM246" s="389"/>
      <c r="AN246" s="389"/>
      <c r="AO246" s="389"/>
      <c r="AP246" s="389"/>
      <c r="AQ246" s="389"/>
    </row>
    <row r="247" spans="1:43" s="128" customFormat="1" ht="40.15" customHeight="1">
      <c r="A247" s="488">
        <v>234</v>
      </c>
      <c r="B247" s="866" t="str">
        <f>IF(基本情報入力シート!C278="","",基本情報入力シート!C278)</f>
        <v/>
      </c>
      <c r="C247" s="866"/>
      <c r="D247" s="866"/>
      <c r="E247" s="866"/>
      <c r="F247" s="866"/>
      <c r="G247" s="866"/>
      <c r="H247" s="866"/>
      <c r="I247" s="866"/>
      <c r="J247" s="413" t="str">
        <f>IF(基本情報入力シート!M278="","",基本情報入力シート!M278)</f>
        <v/>
      </c>
      <c r="K247" s="413" t="str">
        <f>IF(基本情報入力シート!R278="","",基本情報入力シート!R278)</f>
        <v/>
      </c>
      <c r="L247" s="413" t="str">
        <f>IF(基本情報入力シート!W278="","",基本情報入力シート!W278)</f>
        <v/>
      </c>
      <c r="M247" s="413" t="str">
        <f>IF(基本情報入力シート!X278="","",基本情報入力シート!X278)</f>
        <v/>
      </c>
      <c r="N247" s="491" t="str">
        <f>IF(基本情報入力シート!Y278="","",基本情報入力シート!Y278)</f>
        <v/>
      </c>
      <c r="O247" s="490"/>
      <c r="P247" s="432"/>
      <c r="Q247" s="38" t="str">
        <f>IFERROR(ROUNDDOWN(P247*VLOOKUP(N247,【参考】数式用!$V$2:$AA$58,MATCH(O247,【参考】数式用!$X$4:$AA$4)+2,FALSE)*0.5, 0), "")</f>
        <v/>
      </c>
      <c r="R247" s="433"/>
      <c r="S247" s="867"/>
      <c r="T247" s="867"/>
      <c r="U247" s="499"/>
      <c r="V247" s="439"/>
      <c r="W247" s="487"/>
      <c r="X247" s="414" t="str">
        <f>IFERROR(IF(V247="ー", "", ROUNDDOWN(W247*VLOOKUP(N247,【参考】数式用!$V$2:$AG$51,MATCH(V247,【参考】数式用!$AB$4:$AG$4)+6,FALSE)*0.5, 0)), "")</f>
        <v/>
      </c>
      <c r="Y247" s="440"/>
      <c r="Z247" s="487"/>
      <c r="AA247" s="501"/>
      <c r="AB247" s="481" t="e">
        <f>VLOOKUP(N247,【参考】数式用!$A$3:$N$58,14,FALSE)</f>
        <v>#N/A</v>
      </c>
      <c r="AC247" s="481" t="str">
        <f>IFERROR(VLOOKUP(N247,【参考】数式用!$A$3:$N$58,14,FALSE),"")&amp;"_4_5"</f>
        <v>_4_5</v>
      </c>
      <c r="AD247" s="481" t="str">
        <f>IFERROR(VLOOKUP(N247,【参考】数式用!$A$3:$N$58,14,FALSE),"")&amp;"_6"</f>
        <v>_6</v>
      </c>
      <c r="AE247" s="482" t="str">
        <f>IFERROR(VLOOKUP(N247,【参考】数式用!$AI$5:$AJ$51, 2, FALSE), "")</f>
        <v/>
      </c>
      <c r="AF247" s="483" t="str">
        <f t="shared" si="8"/>
        <v/>
      </c>
      <c r="AG247" s="484" t="str">
        <f t="shared" si="9"/>
        <v/>
      </c>
      <c r="AH247" s="485" t="str">
        <f>IFERROR(VLOOKUP(N247,【参考】数式用!$AM$3:$AN$56, 2, FALSE), "")</f>
        <v/>
      </c>
      <c r="AI247" s="411"/>
      <c r="AJ247" s="389"/>
      <c r="AK247" s="389"/>
      <c r="AL247" s="389"/>
      <c r="AM247" s="389"/>
      <c r="AN247" s="389"/>
      <c r="AO247" s="389"/>
      <c r="AP247" s="389"/>
      <c r="AQ247" s="389"/>
    </row>
    <row r="248" spans="1:43" s="128" customFormat="1" ht="40.15" customHeight="1">
      <c r="A248" s="488">
        <v>235</v>
      </c>
      <c r="B248" s="866" t="str">
        <f>IF(基本情報入力シート!C279="","",基本情報入力シート!C279)</f>
        <v/>
      </c>
      <c r="C248" s="866"/>
      <c r="D248" s="866"/>
      <c r="E248" s="866"/>
      <c r="F248" s="866"/>
      <c r="G248" s="866"/>
      <c r="H248" s="866"/>
      <c r="I248" s="866"/>
      <c r="J248" s="413" t="str">
        <f>IF(基本情報入力シート!M279="","",基本情報入力シート!M279)</f>
        <v/>
      </c>
      <c r="K248" s="413" t="str">
        <f>IF(基本情報入力シート!R279="","",基本情報入力シート!R279)</f>
        <v/>
      </c>
      <c r="L248" s="413" t="str">
        <f>IF(基本情報入力シート!W279="","",基本情報入力シート!W279)</f>
        <v/>
      </c>
      <c r="M248" s="413" t="str">
        <f>IF(基本情報入力シート!X279="","",基本情報入力シート!X279)</f>
        <v/>
      </c>
      <c r="N248" s="491" t="str">
        <f>IF(基本情報入力シート!Y279="","",基本情報入力シート!Y279)</f>
        <v/>
      </c>
      <c r="O248" s="490"/>
      <c r="P248" s="432"/>
      <c r="Q248" s="38" t="str">
        <f>IFERROR(ROUNDDOWN(P248*VLOOKUP(N248,【参考】数式用!$V$2:$AA$58,MATCH(O248,【参考】数式用!$X$4:$AA$4)+2,FALSE)*0.5, 0), "")</f>
        <v/>
      </c>
      <c r="R248" s="433"/>
      <c r="S248" s="867"/>
      <c r="T248" s="867"/>
      <c r="U248" s="499"/>
      <c r="V248" s="439"/>
      <c r="W248" s="487"/>
      <c r="X248" s="414" t="str">
        <f>IFERROR(IF(V248="ー", "", ROUNDDOWN(W248*VLOOKUP(N248,【参考】数式用!$V$2:$AG$51,MATCH(V248,【参考】数式用!$AB$4:$AG$4)+6,FALSE)*0.5, 0)), "")</f>
        <v/>
      </c>
      <c r="Y248" s="440"/>
      <c r="Z248" s="487"/>
      <c r="AA248" s="501"/>
      <c r="AB248" s="481" t="e">
        <f>VLOOKUP(N248,【参考】数式用!$A$3:$N$58,14,FALSE)</f>
        <v>#N/A</v>
      </c>
      <c r="AC248" s="481" t="str">
        <f>IFERROR(VLOOKUP(N248,【参考】数式用!$A$3:$N$58,14,FALSE),"")&amp;"_4_5"</f>
        <v>_4_5</v>
      </c>
      <c r="AD248" s="481" t="str">
        <f>IFERROR(VLOOKUP(N248,【参考】数式用!$A$3:$N$58,14,FALSE),"")&amp;"_6"</f>
        <v>_6</v>
      </c>
      <c r="AE248" s="482" t="str">
        <f>IFERROR(VLOOKUP(N248,【参考】数式用!$AI$5:$AJ$51, 2, FALSE), "")</f>
        <v/>
      </c>
      <c r="AF248" s="483" t="str">
        <f t="shared" si="8"/>
        <v/>
      </c>
      <c r="AG248" s="484" t="str">
        <f t="shared" si="9"/>
        <v/>
      </c>
      <c r="AH248" s="485" t="str">
        <f>IFERROR(VLOOKUP(N248,【参考】数式用!$AM$3:$AN$56, 2, FALSE), "")</f>
        <v/>
      </c>
      <c r="AI248" s="411"/>
      <c r="AJ248" s="389"/>
      <c r="AK248" s="389"/>
      <c r="AL248" s="389"/>
      <c r="AM248" s="389"/>
      <c r="AN248" s="389"/>
      <c r="AO248" s="389"/>
      <c r="AP248" s="389"/>
      <c r="AQ248" s="389"/>
    </row>
    <row r="249" spans="1:43" s="128" customFormat="1" ht="40.15" customHeight="1">
      <c r="A249" s="488">
        <v>236</v>
      </c>
      <c r="B249" s="866" t="str">
        <f>IF(基本情報入力シート!C280="","",基本情報入力シート!C280)</f>
        <v/>
      </c>
      <c r="C249" s="866"/>
      <c r="D249" s="866"/>
      <c r="E249" s="866"/>
      <c r="F249" s="866"/>
      <c r="G249" s="866"/>
      <c r="H249" s="866"/>
      <c r="I249" s="866"/>
      <c r="J249" s="413" t="str">
        <f>IF(基本情報入力シート!M280="","",基本情報入力シート!M280)</f>
        <v/>
      </c>
      <c r="K249" s="413" t="str">
        <f>IF(基本情報入力シート!R280="","",基本情報入力シート!R280)</f>
        <v/>
      </c>
      <c r="L249" s="413" t="str">
        <f>IF(基本情報入力シート!W280="","",基本情報入力シート!W280)</f>
        <v/>
      </c>
      <c r="M249" s="413" t="str">
        <f>IF(基本情報入力シート!X280="","",基本情報入力シート!X280)</f>
        <v/>
      </c>
      <c r="N249" s="491" t="str">
        <f>IF(基本情報入力シート!Y280="","",基本情報入力シート!Y280)</f>
        <v/>
      </c>
      <c r="O249" s="490"/>
      <c r="P249" s="432"/>
      <c r="Q249" s="38" t="str">
        <f>IFERROR(ROUNDDOWN(P249*VLOOKUP(N249,【参考】数式用!$V$2:$AA$58,MATCH(O249,【参考】数式用!$X$4:$AA$4)+2,FALSE)*0.5, 0), "")</f>
        <v/>
      </c>
      <c r="R249" s="433"/>
      <c r="S249" s="867"/>
      <c r="T249" s="867"/>
      <c r="U249" s="499"/>
      <c r="V249" s="439"/>
      <c r="W249" s="487"/>
      <c r="X249" s="414" t="str">
        <f>IFERROR(IF(V249="ー", "", ROUNDDOWN(W249*VLOOKUP(N249,【参考】数式用!$V$2:$AG$51,MATCH(V249,【参考】数式用!$AB$4:$AG$4)+6,FALSE)*0.5, 0)), "")</f>
        <v/>
      </c>
      <c r="Y249" s="440"/>
      <c r="Z249" s="487"/>
      <c r="AA249" s="501"/>
      <c r="AB249" s="481" t="e">
        <f>VLOOKUP(N249,【参考】数式用!$A$3:$N$58,14,FALSE)</f>
        <v>#N/A</v>
      </c>
      <c r="AC249" s="481" t="str">
        <f>IFERROR(VLOOKUP(N249,【参考】数式用!$A$3:$N$58,14,FALSE),"")&amp;"_4_5"</f>
        <v>_4_5</v>
      </c>
      <c r="AD249" s="481" t="str">
        <f>IFERROR(VLOOKUP(N249,【参考】数式用!$A$3:$N$58,14,FALSE),"")&amp;"_6"</f>
        <v>_6</v>
      </c>
      <c r="AE249" s="482" t="str">
        <f>IFERROR(VLOOKUP(N249,【参考】数式用!$AI$5:$AJ$51, 2, FALSE), "")</f>
        <v/>
      </c>
      <c r="AF249" s="483" t="str">
        <f t="shared" si="8"/>
        <v/>
      </c>
      <c r="AG249" s="484" t="str">
        <f t="shared" si="9"/>
        <v/>
      </c>
      <c r="AH249" s="485" t="str">
        <f>IFERROR(VLOOKUP(N249,【参考】数式用!$AM$3:$AN$56, 2, FALSE), "")</f>
        <v/>
      </c>
      <c r="AI249" s="411"/>
      <c r="AJ249" s="389"/>
      <c r="AK249" s="389"/>
      <c r="AL249" s="389"/>
      <c r="AM249" s="389"/>
      <c r="AN249" s="389"/>
      <c r="AO249" s="389"/>
      <c r="AP249" s="389"/>
      <c r="AQ249" s="389"/>
    </row>
    <row r="250" spans="1:43" s="128" customFormat="1" ht="40.15" customHeight="1">
      <c r="A250" s="488">
        <v>237</v>
      </c>
      <c r="B250" s="866" t="str">
        <f>IF(基本情報入力シート!C281="","",基本情報入力シート!C281)</f>
        <v/>
      </c>
      <c r="C250" s="866"/>
      <c r="D250" s="866"/>
      <c r="E250" s="866"/>
      <c r="F250" s="866"/>
      <c r="G250" s="866"/>
      <c r="H250" s="866"/>
      <c r="I250" s="866"/>
      <c r="J250" s="413" t="str">
        <f>IF(基本情報入力シート!M281="","",基本情報入力シート!M281)</f>
        <v/>
      </c>
      <c r="K250" s="413" t="str">
        <f>IF(基本情報入力シート!R281="","",基本情報入力シート!R281)</f>
        <v/>
      </c>
      <c r="L250" s="413" t="str">
        <f>IF(基本情報入力シート!W281="","",基本情報入力シート!W281)</f>
        <v/>
      </c>
      <c r="M250" s="413" t="str">
        <f>IF(基本情報入力シート!X281="","",基本情報入力シート!X281)</f>
        <v/>
      </c>
      <c r="N250" s="491" t="str">
        <f>IF(基本情報入力シート!Y281="","",基本情報入力シート!Y281)</f>
        <v/>
      </c>
      <c r="O250" s="490"/>
      <c r="P250" s="432"/>
      <c r="Q250" s="38" t="str">
        <f>IFERROR(ROUNDDOWN(P250*VLOOKUP(N250,【参考】数式用!$V$2:$AA$58,MATCH(O250,【参考】数式用!$X$4:$AA$4)+2,FALSE)*0.5, 0), "")</f>
        <v/>
      </c>
      <c r="R250" s="433"/>
      <c r="S250" s="867"/>
      <c r="T250" s="867"/>
      <c r="U250" s="499"/>
      <c r="V250" s="439"/>
      <c r="W250" s="487"/>
      <c r="X250" s="414" t="str">
        <f>IFERROR(IF(V250="ー", "", ROUNDDOWN(W250*VLOOKUP(N250,【参考】数式用!$V$2:$AG$51,MATCH(V250,【参考】数式用!$AB$4:$AG$4)+6,FALSE)*0.5, 0)), "")</f>
        <v/>
      </c>
      <c r="Y250" s="440"/>
      <c r="Z250" s="487"/>
      <c r="AA250" s="501"/>
      <c r="AB250" s="481" t="e">
        <f>VLOOKUP(N250,【参考】数式用!$A$3:$N$58,14,FALSE)</f>
        <v>#N/A</v>
      </c>
      <c r="AC250" s="481" t="str">
        <f>IFERROR(VLOOKUP(N250,【参考】数式用!$A$3:$N$58,14,FALSE),"")&amp;"_4_5"</f>
        <v>_4_5</v>
      </c>
      <c r="AD250" s="481" t="str">
        <f>IFERROR(VLOOKUP(N250,【参考】数式用!$A$3:$N$58,14,FALSE),"")&amp;"_6"</f>
        <v>_6</v>
      </c>
      <c r="AE250" s="482" t="str">
        <f>IFERROR(VLOOKUP(N250,【参考】数式用!$AI$5:$AJ$51, 2, FALSE), "")</f>
        <v/>
      </c>
      <c r="AF250" s="483" t="str">
        <f t="shared" si="8"/>
        <v/>
      </c>
      <c r="AG250" s="484" t="str">
        <f t="shared" si="9"/>
        <v/>
      </c>
      <c r="AH250" s="485" t="str">
        <f>IFERROR(VLOOKUP(N250,【参考】数式用!$AM$3:$AN$56, 2, FALSE), "")</f>
        <v/>
      </c>
      <c r="AI250" s="411"/>
      <c r="AJ250" s="389"/>
      <c r="AK250" s="389"/>
      <c r="AL250" s="389"/>
      <c r="AM250" s="389"/>
      <c r="AN250" s="389"/>
      <c r="AO250" s="389"/>
      <c r="AP250" s="389"/>
      <c r="AQ250" s="389"/>
    </row>
    <row r="251" spans="1:43" s="128" customFormat="1" ht="40.15" customHeight="1">
      <c r="A251" s="488">
        <v>238</v>
      </c>
      <c r="B251" s="866" t="str">
        <f>IF(基本情報入力シート!C282="","",基本情報入力シート!C282)</f>
        <v/>
      </c>
      <c r="C251" s="866"/>
      <c r="D251" s="866"/>
      <c r="E251" s="866"/>
      <c r="F251" s="866"/>
      <c r="G251" s="866"/>
      <c r="H251" s="866"/>
      <c r="I251" s="866"/>
      <c r="J251" s="413" t="str">
        <f>IF(基本情報入力シート!M282="","",基本情報入力シート!M282)</f>
        <v/>
      </c>
      <c r="K251" s="413" t="str">
        <f>IF(基本情報入力シート!R282="","",基本情報入力シート!R282)</f>
        <v/>
      </c>
      <c r="L251" s="413" t="str">
        <f>IF(基本情報入力シート!W282="","",基本情報入力シート!W282)</f>
        <v/>
      </c>
      <c r="M251" s="413" t="str">
        <f>IF(基本情報入力シート!X282="","",基本情報入力シート!X282)</f>
        <v/>
      </c>
      <c r="N251" s="491" t="str">
        <f>IF(基本情報入力シート!Y282="","",基本情報入力シート!Y282)</f>
        <v/>
      </c>
      <c r="O251" s="490"/>
      <c r="P251" s="432"/>
      <c r="Q251" s="38" t="str">
        <f>IFERROR(ROUNDDOWN(P251*VLOOKUP(N251,【参考】数式用!$V$2:$AA$58,MATCH(O251,【参考】数式用!$X$4:$AA$4)+2,FALSE)*0.5, 0), "")</f>
        <v/>
      </c>
      <c r="R251" s="433"/>
      <c r="S251" s="867"/>
      <c r="T251" s="867"/>
      <c r="U251" s="499"/>
      <c r="V251" s="439"/>
      <c r="W251" s="487"/>
      <c r="X251" s="414" t="str">
        <f>IFERROR(IF(V251="ー", "", ROUNDDOWN(W251*VLOOKUP(N251,【参考】数式用!$V$2:$AG$51,MATCH(V251,【参考】数式用!$AB$4:$AG$4)+6,FALSE)*0.5, 0)), "")</f>
        <v/>
      </c>
      <c r="Y251" s="440"/>
      <c r="Z251" s="487"/>
      <c r="AA251" s="501"/>
      <c r="AB251" s="481" t="e">
        <f>VLOOKUP(N251,【参考】数式用!$A$3:$N$58,14,FALSE)</f>
        <v>#N/A</v>
      </c>
      <c r="AC251" s="481" t="str">
        <f>IFERROR(VLOOKUP(N251,【参考】数式用!$A$3:$N$58,14,FALSE),"")&amp;"_4_5"</f>
        <v>_4_5</v>
      </c>
      <c r="AD251" s="481" t="str">
        <f>IFERROR(VLOOKUP(N251,【参考】数式用!$A$3:$N$58,14,FALSE),"")&amp;"_6"</f>
        <v>_6</v>
      </c>
      <c r="AE251" s="482" t="str">
        <f>IFERROR(VLOOKUP(N251,【参考】数式用!$AI$5:$AJ$51, 2, FALSE), "")</f>
        <v/>
      </c>
      <c r="AF251" s="483" t="str">
        <f t="shared" si="8"/>
        <v/>
      </c>
      <c r="AG251" s="484" t="str">
        <f t="shared" si="9"/>
        <v/>
      </c>
      <c r="AH251" s="485" t="str">
        <f>IFERROR(VLOOKUP(N251,【参考】数式用!$AM$3:$AN$56, 2, FALSE), "")</f>
        <v/>
      </c>
      <c r="AI251" s="411"/>
      <c r="AJ251" s="389"/>
      <c r="AK251" s="389"/>
      <c r="AL251" s="389"/>
      <c r="AM251" s="389"/>
      <c r="AN251" s="389"/>
      <c r="AO251" s="389"/>
      <c r="AP251" s="389"/>
      <c r="AQ251" s="389"/>
    </row>
    <row r="252" spans="1:43" s="128" customFormat="1" ht="40.15" customHeight="1">
      <c r="A252" s="488">
        <v>239</v>
      </c>
      <c r="B252" s="866" t="str">
        <f>IF(基本情報入力シート!C283="","",基本情報入力シート!C283)</f>
        <v/>
      </c>
      <c r="C252" s="866"/>
      <c r="D252" s="866"/>
      <c r="E252" s="866"/>
      <c r="F252" s="866"/>
      <c r="G252" s="866"/>
      <c r="H252" s="866"/>
      <c r="I252" s="866"/>
      <c r="J252" s="413" t="str">
        <f>IF(基本情報入力シート!M283="","",基本情報入力シート!M283)</f>
        <v/>
      </c>
      <c r="K252" s="413" t="str">
        <f>IF(基本情報入力シート!R283="","",基本情報入力シート!R283)</f>
        <v/>
      </c>
      <c r="L252" s="413" t="str">
        <f>IF(基本情報入力シート!W283="","",基本情報入力シート!W283)</f>
        <v/>
      </c>
      <c r="M252" s="413" t="str">
        <f>IF(基本情報入力シート!X283="","",基本情報入力シート!X283)</f>
        <v/>
      </c>
      <c r="N252" s="491" t="str">
        <f>IF(基本情報入力シート!Y283="","",基本情報入力シート!Y283)</f>
        <v/>
      </c>
      <c r="O252" s="490"/>
      <c r="P252" s="432"/>
      <c r="Q252" s="38" t="str">
        <f>IFERROR(ROUNDDOWN(P252*VLOOKUP(N252,【参考】数式用!$V$2:$AA$58,MATCH(O252,【参考】数式用!$X$4:$AA$4)+2,FALSE)*0.5, 0), "")</f>
        <v/>
      </c>
      <c r="R252" s="433"/>
      <c r="S252" s="867"/>
      <c r="T252" s="867"/>
      <c r="U252" s="499"/>
      <c r="V252" s="439"/>
      <c r="W252" s="487"/>
      <c r="X252" s="414" t="str">
        <f>IFERROR(IF(V252="ー", "", ROUNDDOWN(W252*VLOOKUP(N252,【参考】数式用!$V$2:$AG$51,MATCH(V252,【参考】数式用!$AB$4:$AG$4)+6,FALSE)*0.5, 0)), "")</f>
        <v/>
      </c>
      <c r="Y252" s="440"/>
      <c r="Z252" s="487"/>
      <c r="AA252" s="501"/>
      <c r="AB252" s="481" t="e">
        <f>VLOOKUP(N252,【参考】数式用!$A$3:$N$58,14,FALSE)</f>
        <v>#N/A</v>
      </c>
      <c r="AC252" s="481" t="str">
        <f>IFERROR(VLOOKUP(N252,【参考】数式用!$A$3:$N$58,14,FALSE),"")&amp;"_4_5"</f>
        <v>_4_5</v>
      </c>
      <c r="AD252" s="481" t="str">
        <f>IFERROR(VLOOKUP(N252,【参考】数式用!$A$3:$N$58,14,FALSE),"")&amp;"_6"</f>
        <v>_6</v>
      </c>
      <c r="AE252" s="482" t="str">
        <f>IFERROR(VLOOKUP(N252,【参考】数式用!$AI$5:$AJ$51, 2, FALSE), "")</f>
        <v/>
      </c>
      <c r="AF252" s="483" t="str">
        <f t="shared" si="8"/>
        <v/>
      </c>
      <c r="AG252" s="484" t="str">
        <f t="shared" si="9"/>
        <v/>
      </c>
      <c r="AH252" s="485" t="str">
        <f>IFERROR(VLOOKUP(N252,【参考】数式用!$AM$3:$AN$56, 2, FALSE), "")</f>
        <v/>
      </c>
      <c r="AI252" s="411"/>
      <c r="AJ252" s="389"/>
      <c r="AK252" s="389"/>
      <c r="AL252" s="389"/>
      <c r="AM252" s="389"/>
      <c r="AN252" s="389"/>
      <c r="AO252" s="389"/>
      <c r="AP252" s="389"/>
      <c r="AQ252" s="389"/>
    </row>
    <row r="253" spans="1:43" s="128" customFormat="1" ht="40.15" customHeight="1">
      <c r="A253" s="488">
        <v>240</v>
      </c>
      <c r="B253" s="866" t="str">
        <f>IF(基本情報入力シート!C284="","",基本情報入力シート!C284)</f>
        <v/>
      </c>
      <c r="C253" s="866"/>
      <c r="D253" s="866"/>
      <c r="E253" s="866"/>
      <c r="F253" s="866"/>
      <c r="G253" s="866"/>
      <c r="H253" s="866"/>
      <c r="I253" s="866"/>
      <c r="J253" s="413" t="str">
        <f>IF(基本情報入力シート!M284="","",基本情報入力シート!M284)</f>
        <v/>
      </c>
      <c r="K253" s="413" t="str">
        <f>IF(基本情報入力シート!R284="","",基本情報入力シート!R284)</f>
        <v/>
      </c>
      <c r="L253" s="413" t="str">
        <f>IF(基本情報入力シート!W284="","",基本情報入力シート!W284)</f>
        <v/>
      </c>
      <c r="M253" s="413" t="str">
        <f>IF(基本情報入力シート!X284="","",基本情報入力シート!X284)</f>
        <v/>
      </c>
      <c r="N253" s="491" t="str">
        <f>IF(基本情報入力シート!Y284="","",基本情報入力シート!Y284)</f>
        <v/>
      </c>
      <c r="O253" s="490"/>
      <c r="P253" s="432"/>
      <c r="Q253" s="38" t="str">
        <f>IFERROR(ROUNDDOWN(P253*VLOOKUP(N253,【参考】数式用!$V$2:$AA$58,MATCH(O253,【参考】数式用!$X$4:$AA$4)+2,FALSE)*0.5, 0), "")</f>
        <v/>
      </c>
      <c r="R253" s="433"/>
      <c r="S253" s="867"/>
      <c r="T253" s="867"/>
      <c r="U253" s="499"/>
      <c r="V253" s="439"/>
      <c r="W253" s="487"/>
      <c r="X253" s="414" t="str">
        <f>IFERROR(IF(V253="ー", "", ROUNDDOWN(W253*VLOOKUP(N253,【参考】数式用!$V$2:$AG$51,MATCH(V253,【参考】数式用!$AB$4:$AG$4)+6,FALSE)*0.5, 0)), "")</f>
        <v/>
      </c>
      <c r="Y253" s="440"/>
      <c r="Z253" s="487"/>
      <c r="AA253" s="501"/>
      <c r="AB253" s="481" t="e">
        <f>VLOOKUP(N253,【参考】数式用!$A$3:$N$58,14,FALSE)</f>
        <v>#N/A</v>
      </c>
      <c r="AC253" s="481" t="str">
        <f>IFERROR(VLOOKUP(N253,【参考】数式用!$A$3:$N$58,14,FALSE),"")&amp;"_4_5"</f>
        <v>_4_5</v>
      </c>
      <c r="AD253" s="481" t="str">
        <f>IFERROR(VLOOKUP(N253,【参考】数式用!$A$3:$N$58,14,FALSE),"")&amp;"_6"</f>
        <v>_6</v>
      </c>
      <c r="AE253" s="482" t="str">
        <f>IFERROR(VLOOKUP(N253,【参考】数式用!$AI$5:$AJ$51, 2, FALSE), "")</f>
        <v/>
      </c>
      <c r="AF253" s="483" t="str">
        <f t="shared" si="8"/>
        <v/>
      </c>
      <c r="AG253" s="484" t="str">
        <f t="shared" si="9"/>
        <v/>
      </c>
      <c r="AH253" s="485" t="str">
        <f>IFERROR(VLOOKUP(N253,【参考】数式用!$AM$3:$AN$56, 2, FALSE), "")</f>
        <v/>
      </c>
      <c r="AI253" s="411"/>
      <c r="AJ253" s="389"/>
      <c r="AK253" s="389"/>
      <c r="AL253" s="389"/>
      <c r="AM253" s="389"/>
      <c r="AN253" s="389"/>
      <c r="AO253" s="389"/>
      <c r="AP253" s="389"/>
      <c r="AQ253" s="389"/>
    </row>
    <row r="254" spans="1:43" s="128" customFormat="1" ht="40.15" customHeight="1">
      <c r="A254" s="488">
        <v>241</v>
      </c>
      <c r="B254" s="866" t="str">
        <f>IF(基本情報入力シート!C285="","",基本情報入力シート!C285)</f>
        <v/>
      </c>
      <c r="C254" s="866"/>
      <c r="D254" s="866"/>
      <c r="E254" s="866"/>
      <c r="F254" s="866"/>
      <c r="G254" s="866"/>
      <c r="H254" s="866"/>
      <c r="I254" s="866"/>
      <c r="J254" s="413" t="str">
        <f>IF(基本情報入力シート!M285="","",基本情報入力シート!M285)</f>
        <v/>
      </c>
      <c r="K254" s="413" t="str">
        <f>IF(基本情報入力シート!R285="","",基本情報入力シート!R285)</f>
        <v/>
      </c>
      <c r="L254" s="413" t="str">
        <f>IF(基本情報入力シート!W285="","",基本情報入力シート!W285)</f>
        <v/>
      </c>
      <c r="M254" s="413" t="str">
        <f>IF(基本情報入力シート!X285="","",基本情報入力シート!X285)</f>
        <v/>
      </c>
      <c r="N254" s="491" t="str">
        <f>IF(基本情報入力シート!Y285="","",基本情報入力シート!Y285)</f>
        <v/>
      </c>
      <c r="O254" s="490"/>
      <c r="P254" s="432"/>
      <c r="Q254" s="38" t="str">
        <f>IFERROR(ROUNDDOWN(P254*VLOOKUP(N254,【参考】数式用!$V$2:$AA$58,MATCH(O254,【参考】数式用!$X$4:$AA$4)+2,FALSE)*0.5, 0), "")</f>
        <v/>
      </c>
      <c r="R254" s="433"/>
      <c r="S254" s="867"/>
      <c r="T254" s="867"/>
      <c r="U254" s="499"/>
      <c r="V254" s="439"/>
      <c r="W254" s="487"/>
      <c r="X254" s="414" t="str">
        <f>IFERROR(IF(V254="ー", "", ROUNDDOWN(W254*VLOOKUP(N254,【参考】数式用!$V$2:$AG$51,MATCH(V254,【参考】数式用!$AB$4:$AG$4)+6,FALSE)*0.5, 0)), "")</f>
        <v/>
      </c>
      <c r="Y254" s="440"/>
      <c r="Z254" s="487"/>
      <c r="AA254" s="501"/>
      <c r="AB254" s="481" t="e">
        <f>VLOOKUP(N254,【参考】数式用!$A$3:$N$58,14,FALSE)</f>
        <v>#N/A</v>
      </c>
      <c r="AC254" s="481" t="str">
        <f>IFERROR(VLOOKUP(N254,【参考】数式用!$A$3:$N$58,14,FALSE),"")&amp;"_4_5"</f>
        <v>_4_5</v>
      </c>
      <c r="AD254" s="481" t="str">
        <f>IFERROR(VLOOKUP(N254,【参考】数式用!$A$3:$N$58,14,FALSE),"")&amp;"_6"</f>
        <v>_6</v>
      </c>
      <c r="AE254" s="482" t="str">
        <f>IFERROR(VLOOKUP(N254,【参考】数式用!$AI$5:$AJ$51, 2, FALSE), "")</f>
        <v/>
      </c>
      <c r="AF254" s="483" t="str">
        <f t="shared" si="8"/>
        <v/>
      </c>
      <c r="AG254" s="484" t="str">
        <f t="shared" si="9"/>
        <v/>
      </c>
      <c r="AH254" s="485" t="str">
        <f>IFERROR(VLOOKUP(N254,【参考】数式用!$AM$3:$AN$56, 2, FALSE), "")</f>
        <v/>
      </c>
      <c r="AI254" s="411"/>
      <c r="AJ254" s="389"/>
      <c r="AK254" s="389"/>
      <c r="AL254" s="389"/>
      <c r="AM254" s="389"/>
      <c r="AN254" s="389"/>
      <c r="AO254" s="389"/>
      <c r="AP254" s="389"/>
      <c r="AQ254" s="389"/>
    </row>
    <row r="255" spans="1:43" s="128" customFormat="1" ht="40.15" customHeight="1">
      <c r="A255" s="488">
        <v>242</v>
      </c>
      <c r="B255" s="866" t="str">
        <f>IF(基本情報入力シート!C286="","",基本情報入力シート!C286)</f>
        <v/>
      </c>
      <c r="C255" s="866"/>
      <c r="D255" s="866"/>
      <c r="E255" s="866"/>
      <c r="F255" s="866"/>
      <c r="G255" s="866"/>
      <c r="H255" s="866"/>
      <c r="I255" s="866"/>
      <c r="J255" s="413" t="str">
        <f>IF(基本情報入力シート!M286="","",基本情報入力シート!M286)</f>
        <v/>
      </c>
      <c r="K255" s="413" t="str">
        <f>IF(基本情報入力シート!R286="","",基本情報入力シート!R286)</f>
        <v/>
      </c>
      <c r="L255" s="413" t="str">
        <f>IF(基本情報入力シート!W286="","",基本情報入力シート!W286)</f>
        <v/>
      </c>
      <c r="M255" s="413" t="str">
        <f>IF(基本情報入力シート!X286="","",基本情報入力シート!X286)</f>
        <v/>
      </c>
      <c r="N255" s="491" t="str">
        <f>IF(基本情報入力シート!Y286="","",基本情報入力シート!Y286)</f>
        <v/>
      </c>
      <c r="O255" s="490"/>
      <c r="P255" s="432"/>
      <c r="Q255" s="38" t="str">
        <f>IFERROR(ROUNDDOWN(P255*VLOOKUP(N255,【参考】数式用!$V$2:$AA$58,MATCH(O255,【参考】数式用!$X$4:$AA$4)+2,FALSE)*0.5, 0), "")</f>
        <v/>
      </c>
      <c r="R255" s="433"/>
      <c r="S255" s="867"/>
      <c r="T255" s="867"/>
      <c r="U255" s="499"/>
      <c r="V255" s="439"/>
      <c r="W255" s="487"/>
      <c r="X255" s="414" t="str">
        <f>IFERROR(IF(V255="ー", "", ROUNDDOWN(W255*VLOOKUP(N255,【参考】数式用!$V$2:$AG$51,MATCH(V255,【参考】数式用!$AB$4:$AG$4)+6,FALSE)*0.5, 0)), "")</f>
        <v/>
      </c>
      <c r="Y255" s="440"/>
      <c r="Z255" s="487"/>
      <c r="AA255" s="501"/>
      <c r="AB255" s="481" t="e">
        <f>VLOOKUP(N255,【参考】数式用!$A$3:$N$58,14,FALSE)</f>
        <v>#N/A</v>
      </c>
      <c r="AC255" s="481" t="str">
        <f>IFERROR(VLOOKUP(N255,【参考】数式用!$A$3:$N$58,14,FALSE),"")&amp;"_4_5"</f>
        <v>_4_5</v>
      </c>
      <c r="AD255" s="481" t="str">
        <f>IFERROR(VLOOKUP(N255,【参考】数式用!$A$3:$N$58,14,FALSE),"")&amp;"_6"</f>
        <v>_6</v>
      </c>
      <c r="AE255" s="482" t="str">
        <f>IFERROR(VLOOKUP(N255,【参考】数式用!$AI$5:$AJ$51, 2, FALSE), "")</f>
        <v/>
      </c>
      <c r="AF255" s="483" t="str">
        <f t="shared" si="8"/>
        <v/>
      </c>
      <c r="AG255" s="484" t="str">
        <f t="shared" si="9"/>
        <v/>
      </c>
      <c r="AH255" s="485" t="str">
        <f>IFERROR(VLOOKUP(N255,【参考】数式用!$AM$3:$AN$56, 2, FALSE), "")</f>
        <v/>
      </c>
      <c r="AI255" s="411"/>
      <c r="AJ255" s="389"/>
      <c r="AK255" s="389"/>
      <c r="AL255" s="389"/>
      <c r="AM255" s="389"/>
      <c r="AN255" s="389"/>
      <c r="AO255" s="389"/>
      <c r="AP255" s="389"/>
      <c r="AQ255" s="389"/>
    </row>
    <row r="256" spans="1:43" s="128" customFormat="1" ht="40.15" customHeight="1">
      <c r="A256" s="488">
        <v>243</v>
      </c>
      <c r="B256" s="866" t="str">
        <f>IF(基本情報入力シート!C287="","",基本情報入力シート!C287)</f>
        <v/>
      </c>
      <c r="C256" s="866"/>
      <c r="D256" s="866"/>
      <c r="E256" s="866"/>
      <c r="F256" s="866"/>
      <c r="G256" s="866"/>
      <c r="H256" s="866"/>
      <c r="I256" s="866"/>
      <c r="J256" s="413" t="str">
        <f>IF(基本情報入力シート!M287="","",基本情報入力シート!M287)</f>
        <v/>
      </c>
      <c r="K256" s="413" t="str">
        <f>IF(基本情報入力シート!R287="","",基本情報入力シート!R287)</f>
        <v/>
      </c>
      <c r="L256" s="413" t="str">
        <f>IF(基本情報入力シート!W287="","",基本情報入力シート!W287)</f>
        <v/>
      </c>
      <c r="M256" s="413" t="str">
        <f>IF(基本情報入力シート!X287="","",基本情報入力シート!X287)</f>
        <v/>
      </c>
      <c r="N256" s="491" t="str">
        <f>IF(基本情報入力シート!Y287="","",基本情報入力シート!Y287)</f>
        <v/>
      </c>
      <c r="O256" s="490"/>
      <c r="P256" s="432"/>
      <c r="Q256" s="38" t="str">
        <f>IFERROR(ROUNDDOWN(P256*VLOOKUP(N256,【参考】数式用!$V$2:$AA$58,MATCH(O256,【参考】数式用!$X$4:$AA$4)+2,FALSE)*0.5, 0), "")</f>
        <v/>
      </c>
      <c r="R256" s="433"/>
      <c r="S256" s="867"/>
      <c r="T256" s="867"/>
      <c r="U256" s="499"/>
      <c r="V256" s="439"/>
      <c r="W256" s="487"/>
      <c r="X256" s="414" t="str">
        <f>IFERROR(IF(V256="ー", "", ROUNDDOWN(W256*VLOOKUP(N256,【参考】数式用!$V$2:$AG$51,MATCH(V256,【参考】数式用!$AB$4:$AG$4)+6,FALSE)*0.5, 0)), "")</f>
        <v/>
      </c>
      <c r="Y256" s="440"/>
      <c r="Z256" s="487"/>
      <c r="AA256" s="501"/>
      <c r="AB256" s="481" t="e">
        <f>VLOOKUP(N256,【参考】数式用!$A$3:$N$58,14,FALSE)</f>
        <v>#N/A</v>
      </c>
      <c r="AC256" s="481" t="str">
        <f>IFERROR(VLOOKUP(N256,【参考】数式用!$A$3:$N$58,14,FALSE),"")&amp;"_4_5"</f>
        <v>_4_5</v>
      </c>
      <c r="AD256" s="481" t="str">
        <f>IFERROR(VLOOKUP(N256,【参考】数式用!$A$3:$N$58,14,FALSE),"")&amp;"_6"</f>
        <v>_6</v>
      </c>
      <c r="AE256" s="482" t="str">
        <f>IFERROR(VLOOKUP(N256,【参考】数式用!$AI$5:$AJ$51, 2, FALSE), "")</f>
        <v/>
      </c>
      <c r="AF256" s="483" t="str">
        <f t="shared" si="8"/>
        <v/>
      </c>
      <c r="AG256" s="484" t="str">
        <f t="shared" si="9"/>
        <v/>
      </c>
      <c r="AH256" s="485" t="str">
        <f>IFERROR(VLOOKUP(N256,【参考】数式用!$AM$3:$AN$56, 2, FALSE), "")</f>
        <v/>
      </c>
      <c r="AI256" s="411"/>
      <c r="AJ256" s="389"/>
      <c r="AK256" s="389"/>
      <c r="AL256" s="389"/>
      <c r="AM256" s="389"/>
      <c r="AN256" s="389"/>
      <c r="AO256" s="389"/>
      <c r="AP256" s="389"/>
      <c r="AQ256" s="389"/>
    </row>
    <row r="257" spans="1:43" s="128" customFormat="1" ht="40.15" customHeight="1">
      <c r="A257" s="488">
        <v>244</v>
      </c>
      <c r="B257" s="866" t="str">
        <f>IF(基本情報入力シート!C288="","",基本情報入力シート!C288)</f>
        <v/>
      </c>
      <c r="C257" s="866"/>
      <c r="D257" s="866"/>
      <c r="E257" s="866"/>
      <c r="F257" s="866"/>
      <c r="G257" s="866"/>
      <c r="H257" s="866"/>
      <c r="I257" s="866"/>
      <c r="J257" s="413" t="str">
        <f>IF(基本情報入力シート!M288="","",基本情報入力シート!M288)</f>
        <v/>
      </c>
      <c r="K257" s="413" t="str">
        <f>IF(基本情報入力シート!R288="","",基本情報入力シート!R288)</f>
        <v/>
      </c>
      <c r="L257" s="413" t="str">
        <f>IF(基本情報入力シート!W288="","",基本情報入力シート!W288)</f>
        <v/>
      </c>
      <c r="M257" s="413" t="str">
        <f>IF(基本情報入力シート!X288="","",基本情報入力シート!X288)</f>
        <v/>
      </c>
      <c r="N257" s="491" t="str">
        <f>IF(基本情報入力シート!Y288="","",基本情報入力シート!Y288)</f>
        <v/>
      </c>
      <c r="O257" s="490"/>
      <c r="P257" s="432"/>
      <c r="Q257" s="38" t="str">
        <f>IFERROR(ROUNDDOWN(P257*VLOOKUP(N257,【参考】数式用!$V$2:$AA$58,MATCH(O257,【参考】数式用!$X$4:$AA$4)+2,FALSE)*0.5, 0), "")</f>
        <v/>
      </c>
      <c r="R257" s="433"/>
      <c r="S257" s="867"/>
      <c r="T257" s="867"/>
      <c r="U257" s="499"/>
      <c r="V257" s="439"/>
      <c r="W257" s="487"/>
      <c r="X257" s="414" t="str">
        <f>IFERROR(IF(V257="ー", "", ROUNDDOWN(W257*VLOOKUP(N257,【参考】数式用!$V$2:$AG$51,MATCH(V257,【参考】数式用!$AB$4:$AG$4)+6,FALSE)*0.5, 0)), "")</f>
        <v/>
      </c>
      <c r="Y257" s="440"/>
      <c r="Z257" s="487"/>
      <c r="AA257" s="501"/>
      <c r="AB257" s="481" t="e">
        <f>VLOOKUP(N257,【参考】数式用!$A$3:$N$58,14,FALSE)</f>
        <v>#N/A</v>
      </c>
      <c r="AC257" s="481" t="str">
        <f>IFERROR(VLOOKUP(N257,【参考】数式用!$A$3:$N$58,14,FALSE),"")&amp;"_4_5"</f>
        <v>_4_5</v>
      </c>
      <c r="AD257" s="481" t="str">
        <f>IFERROR(VLOOKUP(N257,【参考】数式用!$A$3:$N$58,14,FALSE),"")&amp;"_6"</f>
        <v>_6</v>
      </c>
      <c r="AE257" s="482" t="str">
        <f>IFERROR(VLOOKUP(N257,【参考】数式用!$AI$5:$AJ$51, 2, FALSE), "")</f>
        <v/>
      </c>
      <c r="AF257" s="483" t="str">
        <f t="shared" si="8"/>
        <v/>
      </c>
      <c r="AG257" s="484" t="str">
        <f t="shared" si="9"/>
        <v/>
      </c>
      <c r="AH257" s="485" t="str">
        <f>IFERROR(VLOOKUP(N257,【参考】数式用!$AM$3:$AN$56, 2, FALSE), "")</f>
        <v/>
      </c>
      <c r="AI257" s="411"/>
      <c r="AJ257" s="389"/>
      <c r="AK257" s="389"/>
      <c r="AL257" s="389"/>
      <c r="AM257" s="389"/>
      <c r="AN257" s="389"/>
      <c r="AO257" s="389"/>
      <c r="AP257" s="389"/>
      <c r="AQ257" s="389"/>
    </row>
    <row r="258" spans="1:43" s="128" customFormat="1" ht="40.15" customHeight="1">
      <c r="A258" s="488">
        <v>245</v>
      </c>
      <c r="B258" s="866" t="str">
        <f>IF(基本情報入力シート!C289="","",基本情報入力シート!C289)</f>
        <v/>
      </c>
      <c r="C258" s="866"/>
      <c r="D258" s="866"/>
      <c r="E258" s="866"/>
      <c r="F258" s="866"/>
      <c r="G258" s="866"/>
      <c r="H258" s="866"/>
      <c r="I258" s="866"/>
      <c r="J258" s="413" t="str">
        <f>IF(基本情報入力シート!M289="","",基本情報入力シート!M289)</f>
        <v/>
      </c>
      <c r="K258" s="413" t="str">
        <f>IF(基本情報入力シート!R289="","",基本情報入力シート!R289)</f>
        <v/>
      </c>
      <c r="L258" s="413" t="str">
        <f>IF(基本情報入力シート!W289="","",基本情報入力シート!W289)</f>
        <v/>
      </c>
      <c r="M258" s="413" t="str">
        <f>IF(基本情報入力シート!X289="","",基本情報入力シート!X289)</f>
        <v/>
      </c>
      <c r="N258" s="491" t="str">
        <f>IF(基本情報入力シート!Y289="","",基本情報入力シート!Y289)</f>
        <v/>
      </c>
      <c r="O258" s="490"/>
      <c r="P258" s="432"/>
      <c r="Q258" s="38" t="str">
        <f>IFERROR(ROUNDDOWN(P258*VLOOKUP(N258,【参考】数式用!$V$2:$AA$58,MATCH(O258,【参考】数式用!$X$4:$AA$4)+2,FALSE)*0.5, 0), "")</f>
        <v/>
      </c>
      <c r="R258" s="433"/>
      <c r="S258" s="867"/>
      <c r="T258" s="867"/>
      <c r="U258" s="499"/>
      <c r="V258" s="439"/>
      <c r="W258" s="487"/>
      <c r="X258" s="414" t="str">
        <f>IFERROR(IF(V258="ー", "", ROUNDDOWN(W258*VLOOKUP(N258,【参考】数式用!$V$2:$AG$51,MATCH(V258,【参考】数式用!$AB$4:$AG$4)+6,FALSE)*0.5, 0)), "")</f>
        <v/>
      </c>
      <c r="Y258" s="440"/>
      <c r="Z258" s="487"/>
      <c r="AA258" s="501"/>
      <c r="AB258" s="481" t="e">
        <f>VLOOKUP(N258,【参考】数式用!$A$3:$N$58,14,FALSE)</f>
        <v>#N/A</v>
      </c>
      <c r="AC258" s="481" t="str">
        <f>IFERROR(VLOOKUP(N258,【参考】数式用!$A$3:$N$58,14,FALSE),"")&amp;"_4_5"</f>
        <v>_4_5</v>
      </c>
      <c r="AD258" s="481" t="str">
        <f>IFERROR(VLOOKUP(N258,【参考】数式用!$A$3:$N$58,14,FALSE),"")&amp;"_6"</f>
        <v>_6</v>
      </c>
      <c r="AE258" s="482" t="str">
        <f>IFERROR(VLOOKUP(N258,【参考】数式用!$AI$5:$AJ$51, 2, FALSE), "")</f>
        <v/>
      </c>
      <c r="AF258" s="483" t="str">
        <f t="shared" si="8"/>
        <v/>
      </c>
      <c r="AG258" s="484" t="str">
        <f t="shared" si="9"/>
        <v/>
      </c>
      <c r="AH258" s="485" t="str">
        <f>IFERROR(VLOOKUP(N258,【参考】数式用!$AM$3:$AN$56, 2, FALSE), "")</f>
        <v/>
      </c>
      <c r="AI258" s="411"/>
      <c r="AJ258" s="389"/>
      <c r="AK258" s="389"/>
      <c r="AL258" s="389"/>
      <c r="AM258" s="389"/>
      <c r="AN258" s="389"/>
      <c r="AO258" s="389"/>
      <c r="AP258" s="389"/>
      <c r="AQ258" s="389"/>
    </row>
    <row r="259" spans="1:43" s="128" customFormat="1" ht="40.15" customHeight="1">
      <c r="A259" s="488">
        <v>246</v>
      </c>
      <c r="B259" s="866" t="str">
        <f>IF(基本情報入力シート!C290="","",基本情報入力シート!C290)</f>
        <v/>
      </c>
      <c r="C259" s="866"/>
      <c r="D259" s="866"/>
      <c r="E259" s="866"/>
      <c r="F259" s="866"/>
      <c r="G259" s="866"/>
      <c r="H259" s="866"/>
      <c r="I259" s="866"/>
      <c r="J259" s="413" t="str">
        <f>IF(基本情報入力シート!M290="","",基本情報入力シート!M290)</f>
        <v/>
      </c>
      <c r="K259" s="413" t="str">
        <f>IF(基本情報入力シート!R290="","",基本情報入力シート!R290)</f>
        <v/>
      </c>
      <c r="L259" s="413" t="str">
        <f>IF(基本情報入力シート!W290="","",基本情報入力シート!W290)</f>
        <v/>
      </c>
      <c r="M259" s="413" t="str">
        <f>IF(基本情報入力シート!X290="","",基本情報入力シート!X290)</f>
        <v/>
      </c>
      <c r="N259" s="491" t="str">
        <f>IF(基本情報入力シート!Y290="","",基本情報入力シート!Y290)</f>
        <v/>
      </c>
      <c r="O259" s="490"/>
      <c r="P259" s="432"/>
      <c r="Q259" s="38" t="str">
        <f>IFERROR(ROUNDDOWN(P259*VLOOKUP(N259,【参考】数式用!$V$2:$AA$58,MATCH(O259,【参考】数式用!$X$4:$AA$4)+2,FALSE)*0.5, 0), "")</f>
        <v/>
      </c>
      <c r="R259" s="433"/>
      <c r="S259" s="867"/>
      <c r="T259" s="867"/>
      <c r="U259" s="499"/>
      <c r="V259" s="439"/>
      <c r="W259" s="487"/>
      <c r="X259" s="414" t="str">
        <f>IFERROR(IF(V259="ー", "", ROUNDDOWN(W259*VLOOKUP(N259,【参考】数式用!$V$2:$AG$51,MATCH(V259,【参考】数式用!$AB$4:$AG$4)+6,FALSE)*0.5, 0)), "")</f>
        <v/>
      </c>
      <c r="Y259" s="440"/>
      <c r="Z259" s="487"/>
      <c r="AA259" s="501"/>
      <c r="AB259" s="481" t="e">
        <f>VLOOKUP(N259,【参考】数式用!$A$3:$N$58,14,FALSE)</f>
        <v>#N/A</v>
      </c>
      <c r="AC259" s="481" t="str">
        <f>IFERROR(VLOOKUP(N259,【参考】数式用!$A$3:$N$58,14,FALSE),"")&amp;"_4_5"</f>
        <v>_4_5</v>
      </c>
      <c r="AD259" s="481" t="str">
        <f>IFERROR(VLOOKUP(N259,【参考】数式用!$A$3:$N$58,14,FALSE),"")&amp;"_6"</f>
        <v>_6</v>
      </c>
      <c r="AE259" s="482" t="str">
        <f>IFERROR(VLOOKUP(N259,【参考】数式用!$AI$5:$AJ$51, 2, FALSE), "")</f>
        <v/>
      </c>
      <c r="AF259" s="483" t="str">
        <f t="shared" si="8"/>
        <v/>
      </c>
      <c r="AG259" s="484" t="str">
        <f t="shared" si="9"/>
        <v/>
      </c>
      <c r="AH259" s="485" t="str">
        <f>IFERROR(VLOOKUP(N259,【参考】数式用!$AM$3:$AN$56, 2, FALSE), "")</f>
        <v/>
      </c>
      <c r="AI259" s="411"/>
      <c r="AJ259" s="389"/>
      <c r="AK259" s="389"/>
      <c r="AL259" s="389"/>
      <c r="AM259" s="389"/>
      <c r="AN259" s="389"/>
      <c r="AO259" s="389"/>
      <c r="AP259" s="389"/>
      <c r="AQ259" s="389"/>
    </row>
    <row r="260" spans="1:43" s="128" customFormat="1" ht="40.15" customHeight="1">
      <c r="A260" s="488">
        <v>247</v>
      </c>
      <c r="B260" s="866" t="str">
        <f>IF(基本情報入力シート!C291="","",基本情報入力シート!C291)</f>
        <v/>
      </c>
      <c r="C260" s="866"/>
      <c r="D260" s="866"/>
      <c r="E260" s="866"/>
      <c r="F260" s="866"/>
      <c r="G260" s="866"/>
      <c r="H260" s="866"/>
      <c r="I260" s="866"/>
      <c r="J260" s="413" t="str">
        <f>IF(基本情報入力シート!M291="","",基本情報入力シート!M291)</f>
        <v/>
      </c>
      <c r="K260" s="413" t="str">
        <f>IF(基本情報入力シート!R291="","",基本情報入力シート!R291)</f>
        <v/>
      </c>
      <c r="L260" s="413" t="str">
        <f>IF(基本情報入力シート!W291="","",基本情報入力シート!W291)</f>
        <v/>
      </c>
      <c r="M260" s="413" t="str">
        <f>IF(基本情報入力シート!X291="","",基本情報入力シート!X291)</f>
        <v/>
      </c>
      <c r="N260" s="491" t="str">
        <f>IF(基本情報入力シート!Y291="","",基本情報入力シート!Y291)</f>
        <v/>
      </c>
      <c r="O260" s="490"/>
      <c r="P260" s="432"/>
      <c r="Q260" s="38" t="str">
        <f>IFERROR(ROUNDDOWN(P260*VLOOKUP(N260,【参考】数式用!$V$2:$AA$58,MATCH(O260,【参考】数式用!$X$4:$AA$4)+2,FALSE)*0.5, 0), "")</f>
        <v/>
      </c>
      <c r="R260" s="433"/>
      <c r="S260" s="867"/>
      <c r="T260" s="867"/>
      <c r="U260" s="499"/>
      <c r="V260" s="439"/>
      <c r="W260" s="487"/>
      <c r="X260" s="414" t="str">
        <f>IFERROR(IF(V260="ー", "", ROUNDDOWN(W260*VLOOKUP(N260,【参考】数式用!$V$2:$AG$51,MATCH(V260,【参考】数式用!$AB$4:$AG$4)+6,FALSE)*0.5, 0)), "")</f>
        <v/>
      </c>
      <c r="Y260" s="440"/>
      <c r="Z260" s="487"/>
      <c r="AA260" s="501"/>
      <c r="AB260" s="481" t="e">
        <f>VLOOKUP(N260,【参考】数式用!$A$3:$N$58,14,FALSE)</f>
        <v>#N/A</v>
      </c>
      <c r="AC260" s="481" t="str">
        <f>IFERROR(VLOOKUP(N260,【参考】数式用!$A$3:$N$58,14,FALSE),"")&amp;"_4_5"</f>
        <v>_4_5</v>
      </c>
      <c r="AD260" s="481" t="str">
        <f>IFERROR(VLOOKUP(N260,【参考】数式用!$A$3:$N$58,14,FALSE),"")&amp;"_6"</f>
        <v>_6</v>
      </c>
      <c r="AE260" s="482" t="str">
        <f>IFERROR(VLOOKUP(N260,【参考】数式用!$AI$5:$AJ$51, 2, FALSE), "")</f>
        <v/>
      </c>
      <c r="AF260" s="483" t="str">
        <f t="shared" si="8"/>
        <v/>
      </c>
      <c r="AG260" s="484" t="str">
        <f t="shared" si="9"/>
        <v/>
      </c>
      <c r="AH260" s="485" t="str">
        <f>IFERROR(VLOOKUP(N260,【参考】数式用!$AM$3:$AN$56, 2, FALSE), "")</f>
        <v/>
      </c>
      <c r="AI260" s="411"/>
      <c r="AJ260" s="389"/>
      <c r="AK260" s="389"/>
      <c r="AL260" s="389"/>
      <c r="AM260" s="389"/>
      <c r="AN260" s="389"/>
      <c r="AO260" s="389"/>
      <c r="AP260" s="389"/>
      <c r="AQ260" s="389"/>
    </row>
    <row r="261" spans="1:43" s="128" customFormat="1" ht="40.15" customHeight="1">
      <c r="A261" s="488">
        <v>248</v>
      </c>
      <c r="B261" s="866" t="str">
        <f>IF(基本情報入力シート!C292="","",基本情報入力シート!C292)</f>
        <v/>
      </c>
      <c r="C261" s="866"/>
      <c r="D261" s="866"/>
      <c r="E261" s="866"/>
      <c r="F261" s="866"/>
      <c r="G261" s="866"/>
      <c r="H261" s="866"/>
      <c r="I261" s="866"/>
      <c r="J261" s="413" t="str">
        <f>IF(基本情報入力シート!M292="","",基本情報入力シート!M292)</f>
        <v/>
      </c>
      <c r="K261" s="413" t="str">
        <f>IF(基本情報入力シート!R292="","",基本情報入力シート!R292)</f>
        <v/>
      </c>
      <c r="L261" s="413" t="str">
        <f>IF(基本情報入力シート!W292="","",基本情報入力シート!W292)</f>
        <v/>
      </c>
      <c r="M261" s="413" t="str">
        <f>IF(基本情報入力シート!X292="","",基本情報入力シート!X292)</f>
        <v/>
      </c>
      <c r="N261" s="491" t="str">
        <f>IF(基本情報入力シート!Y292="","",基本情報入力シート!Y292)</f>
        <v/>
      </c>
      <c r="O261" s="490"/>
      <c r="P261" s="432"/>
      <c r="Q261" s="38" t="str">
        <f>IFERROR(ROUNDDOWN(P261*VLOOKUP(N261,【参考】数式用!$V$2:$AA$58,MATCH(O261,【参考】数式用!$X$4:$AA$4)+2,FALSE)*0.5, 0), "")</f>
        <v/>
      </c>
      <c r="R261" s="433"/>
      <c r="S261" s="867"/>
      <c r="T261" s="867"/>
      <c r="U261" s="499"/>
      <c r="V261" s="439"/>
      <c r="W261" s="487"/>
      <c r="X261" s="414" t="str">
        <f>IFERROR(IF(V261="ー", "", ROUNDDOWN(W261*VLOOKUP(N261,【参考】数式用!$V$2:$AG$51,MATCH(V261,【参考】数式用!$AB$4:$AG$4)+6,FALSE)*0.5, 0)), "")</f>
        <v/>
      </c>
      <c r="Y261" s="440"/>
      <c r="Z261" s="487"/>
      <c r="AA261" s="501"/>
      <c r="AB261" s="481" t="e">
        <f>VLOOKUP(N261,【参考】数式用!$A$3:$N$58,14,FALSE)</f>
        <v>#N/A</v>
      </c>
      <c r="AC261" s="481" t="str">
        <f>IFERROR(VLOOKUP(N261,【参考】数式用!$A$3:$N$58,14,FALSE),"")&amp;"_4_5"</f>
        <v>_4_5</v>
      </c>
      <c r="AD261" s="481" t="str">
        <f>IFERROR(VLOOKUP(N261,【参考】数式用!$A$3:$N$58,14,FALSE),"")&amp;"_6"</f>
        <v>_6</v>
      </c>
      <c r="AE261" s="482" t="str">
        <f>IFERROR(VLOOKUP(N261,【参考】数式用!$AI$5:$AJ$51, 2, FALSE), "")</f>
        <v/>
      </c>
      <c r="AF261" s="483" t="str">
        <f t="shared" si="8"/>
        <v/>
      </c>
      <c r="AG261" s="484" t="str">
        <f t="shared" si="9"/>
        <v/>
      </c>
      <c r="AH261" s="485" t="str">
        <f>IFERROR(VLOOKUP(N261,【参考】数式用!$AM$3:$AN$56, 2, FALSE), "")</f>
        <v/>
      </c>
      <c r="AI261" s="411"/>
      <c r="AJ261" s="389"/>
      <c r="AK261" s="389"/>
      <c r="AL261" s="389"/>
      <c r="AM261" s="389"/>
      <c r="AN261" s="389"/>
      <c r="AO261" s="389"/>
      <c r="AP261" s="389"/>
      <c r="AQ261" s="389"/>
    </row>
    <row r="262" spans="1:43" s="128" customFormat="1" ht="40.15" customHeight="1">
      <c r="A262" s="488">
        <v>249</v>
      </c>
      <c r="B262" s="866" t="str">
        <f>IF(基本情報入力シート!C293="","",基本情報入力シート!C293)</f>
        <v/>
      </c>
      <c r="C262" s="866"/>
      <c r="D262" s="866"/>
      <c r="E262" s="866"/>
      <c r="F262" s="866"/>
      <c r="G262" s="866"/>
      <c r="H262" s="866"/>
      <c r="I262" s="866"/>
      <c r="J262" s="413" t="str">
        <f>IF(基本情報入力シート!M293="","",基本情報入力シート!M293)</f>
        <v/>
      </c>
      <c r="K262" s="413" t="str">
        <f>IF(基本情報入力シート!R293="","",基本情報入力シート!R293)</f>
        <v/>
      </c>
      <c r="L262" s="413" t="str">
        <f>IF(基本情報入力シート!W293="","",基本情報入力シート!W293)</f>
        <v/>
      </c>
      <c r="M262" s="413" t="str">
        <f>IF(基本情報入力シート!X293="","",基本情報入力シート!X293)</f>
        <v/>
      </c>
      <c r="N262" s="491" t="str">
        <f>IF(基本情報入力シート!Y293="","",基本情報入力シート!Y293)</f>
        <v/>
      </c>
      <c r="O262" s="490"/>
      <c r="P262" s="432"/>
      <c r="Q262" s="38" t="str">
        <f>IFERROR(ROUNDDOWN(P262*VLOOKUP(N262,【参考】数式用!$V$2:$AA$58,MATCH(O262,【参考】数式用!$X$4:$AA$4)+2,FALSE)*0.5, 0), "")</f>
        <v/>
      </c>
      <c r="R262" s="433"/>
      <c r="S262" s="867"/>
      <c r="T262" s="867"/>
      <c r="U262" s="499"/>
      <c r="V262" s="439"/>
      <c r="W262" s="487"/>
      <c r="X262" s="414" t="str">
        <f>IFERROR(IF(V262="ー", "", ROUNDDOWN(W262*VLOOKUP(N262,【参考】数式用!$V$2:$AG$51,MATCH(V262,【参考】数式用!$AB$4:$AG$4)+6,FALSE)*0.5, 0)), "")</f>
        <v/>
      </c>
      <c r="Y262" s="440"/>
      <c r="Z262" s="487"/>
      <c r="AA262" s="501"/>
      <c r="AB262" s="481" t="e">
        <f>VLOOKUP(N262,【参考】数式用!$A$3:$N$58,14,FALSE)</f>
        <v>#N/A</v>
      </c>
      <c r="AC262" s="481" t="str">
        <f>IFERROR(VLOOKUP(N262,【参考】数式用!$A$3:$N$58,14,FALSE),"")&amp;"_4_5"</f>
        <v>_4_5</v>
      </c>
      <c r="AD262" s="481" t="str">
        <f>IFERROR(VLOOKUP(N262,【参考】数式用!$A$3:$N$58,14,FALSE),"")&amp;"_6"</f>
        <v>_6</v>
      </c>
      <c r="AE262" s="482" t="str">
        <f>IFERROR(VLOOKUP(N262,【参考】数式用!$AI$5:$AJ$51, 2, FALSE), "")</f>
        <v/>
      </c>
      <c r="AF262" s="483" t="str">
        <f t="shared" si="8"/>
        <v/>
      </c>
      <c r="AG262" s="484" t="str">
        <f t="shared" si="9"/>
        <v/>
      </c>
      <c r="AH262" s="485" t="str">
        <f>IFERROR(VLOOKUP(N262,【参考】数式用!$AM$3:$AN$56, 2, FALSE), "")</f>
        <v/>
      </c>
      <c r="AI262" s="411"/>
      <c r="AJ262" s="389"/>
      <c r="AK262" s="389"/>
      <c r="AL262" s="389"/>
      <c r="AM262" s="389"/>
      <c r="AN262" s="389"/>
      <c r="AO262" s="389"/>
      <c r="AP262" s="389"/>
      <c r="AQ262" s="389"/>
    </row>
    <row r="263" spans="1:43" s="128" customFormat="1" ht="40.15" customHeight="1">
      <c r="A263" s="488">
        <v>250</v>
      </c>
      <c r="B263" s="866" t="str">
        <f>IF(基本情報入力シート!C294="","",基本情報入力シート!C294)</f>
        <v/>
      </c>
      <c r="C263" s="866"/>
      <c r="D263" s="866"/>
      <c r="E263" s="866"/>
      <c r="F263" s="866"/>
      <c r="G263" s="866"/>
      <c r="H263" s="866"/>
      <c r="I263" s="866"/>
      <c r="J263" s="413" t="str">
        <f>IF(基本情報入力シート!M294="","",基本情報入力シート!M294)</f>
        <v/>
      </c>
      <c r="K263" s="413" t="str">
        <f>IF(基本情報入力シート!R294="","",基本情報入力シート!R294)</f>
        <v/>
      </c>
      <c r="L263" s="413" t="str">
        <f>IF(基本情報入力シート!W294="","",基本情報入力シート!W294)</f>
        <v/>
      </c>
      <c r="M263" s="413" t="str">
        <f>IF(基本情報入力シート!X294="","",基本情報入力シート!X294)</f>
        <v/>
      </c>
      <c r="N263" s="491" t="str">
        <f>IF(基本情報入力シート!Y294="","",基本情報入力シート!Y294)</f>
        <v/>
      </c>
      <c r="O263" s="490"/>
      <c r="P263" s="432"/>
      <c r="Q263" s="38" t="str">
        <f>IFERROR(ROUNDDOWN(P263*VLOOKUP(N263,【参考】数式用!$V$2:$AA$58,MATCH(O263,【参考】数式用!$X$4:$AA$4)+2,FALSE)*0.5, 0), "")</f>
        <v/>
      </c>
      <c r="R263" s="433"/>
      <c r="S263" s="867"/>
      <c r="T263" s="867"/>
      <c r="U263" s="499"/>
      <c r="V263" s="439"/>
      <c r="W263" s="487"/>
      <c r="X263" s="414" t="str">
        <f>IFERROR(IF(V263="ー", "", ROUNDDOWN(W263*VLOOKUP(N263,【参考】数式用!$V$2:$AG$51,MATCH(V263,【参考】数式用!$AB$4:$AG$4)+6,FALSE)*0.5, 0)), "")</f>
        <v/>
      </c>
      <c r="Y263" s="440"/>
      <c r="Z263" s="487"/>
      <c r="AA263" s="501"/>
      <c r="AB263" s="481" t="e">
        <f>VLOOKUP(N263,【参考】数式用!$A$3:$N$58,14,FALSE)</f>
        <v>#N/A</v>
      </c>
      <c r="AC263" s="481" t="str">
        <f>IFERROR(VLOOKUP(N263,【参考】数式用!$A$3:$N$58,14,FALSE),"")&amp;"_4_5"</f>
        <v>_4_5</v>
      </c>
      <c r="AD263" s="481" t="str">
        <f>IFERROR(VLOOKUP(N263,【参考】数式用!$A$3:$N$58,14,FALSE),"")&amp;"_6"</f>
        <v>_6</v>
      </c>
      <c r="AE263" s="482" t="str">
        <f>IFERROR(VLOOKUP(N263,【参考】数式用!$AI$5:$AJ$51, 2, FALSE), "")</f>
        <v/>
      </c>
      <c r="AF263" s="483" t="str">
        <f t="shared" si="8"/>
        <v/>
      </c>
      <c r="AG263" s="484" t="str">
        <f t="shared" si="9"/>
        <v/>
      </c>
      <c r="AH263" s="485" t="str">
        <f>IFERROR(VLOOKUP(N263,【参考】数式用!$AM$3:$AN$56, 2, FALSE), "")</f>
        <v/>
      </c>
      <c r="AI263" s="411"/>
      <c r="AJ263" s="389"/>
      <c r="AK263" s="389"/>
      <c r="AL263" s="389"/>
      <c r="AM263" s="389"/>
      <c r="AN263" s="389"/>
      <c r="AO263" s="389"/>
      <c r="AP263" s="389"/>
      <c r="AQ263" s="389"/>
    </row>
    <row r="264" spans="1:43" s="128" customFormat="1" ht="40.15" customHeight="1">
      <c r="A264" s="488">
        <v>251</v>
      </c>
      <c r="B264" s="866" t="str">
        <f>IF(基本情報入力シート!C295="","",基本情報入力シート!C295)</f>
        <v/>
      </c>
      <c r="C264" s="866"/>
      <c r="D264" s="866"/>
      <c r="E264" s="866"/>
      <c r="F264" s="866"/>
      <c r="G264" s="866"/>
      <c r="H264" s="866"/>
      <c r="I264" s="866"/>
      <c r="J264" s="413" t="str">
        <f>IF(基本情報入力シート!M295="","",基本情報入力シート!M295)</f>
        <v/>
      </c>
      <c r="K264" s="413" t="str">
        <f>IF(基本情報入力シート!R295="","",基本情報入力シート!R295)</f>
        <v/>
      </c>
      <c r="L264" s="413" t="str">
        <f>IF(基本情報入力シート!W295="","",基本情報入力シート!W295)</f>
        <v/>
      </c>
      <c r="M264" s="413" t="str">
        <f>IF(基本情報入力シート!X295="","",基本情報入力シート!X295)</f>
        <v/>
      </c>
      <c r="N264" s="491" t="str">
        <f>IF(基本情報入力シート!Y295="","",基本情報入力シート!Y295)</f>
        <v/>
      </c>
      <c r="O264" s="490"/>
      <c r="P264" s="432"/>
      <c r="Q264" s="38" t="str">
        <f>IFERROR(ROUNDDOWN(P264*VLOOKUP(N264,【参考】数式用!$V$2:$AA$58,MATCH(O264,【参考】数式用!$X$4:$AA$4)+2,FALSE)*0.5, 0), "")</f>
        <v/>
      </c>
      <c r="R264" s="433"/>
      <c r="S264" s="867"/>
      <c r="T264" s="867"/>
      <c r="U264" s="499"/>
      <c r="V264" s="439"/>
      <c r="W264" s="487"/>
      <c r="X264" s="414" t="str">
        <f>IFERROR(IF(V264="ー", "", ROUNDDOWN(W264*VLOOKUP(N264,【参考】数式用!$V$2:$AG$51,MATCH(V264,【参考】数式用!$AB$4:$AG$4)+6,FALSE)*0.5, 0)), "")</f>
        <v/>
      </c>
      <c r="Y264" s="440"/>
      <c r="Z264" s="487"/>
      <c r="AA264" s="501"/>
      <c r="AB264" s="481" t="e">
        <f>VLOOKUP(N264,【参考】数式用!$A$3:$N$58,14,FALSE)</f>
        <v>#N/A</v>
      </c>
      <c r="AC264" s="481" t="str">
        <f>IFERROR(VLOOKUP(N264,【参考】数式用!$A$3:$N$58,14,FALSE),"")&amp;"_4_5"</f>
        <v>_4_5</v>
      </c>
      <c r="AD264" s="481" t="str">
        <f>IFERROR(VLOOKUP(N264,【参考】数式用!$A$3:$N$58,14,FALSE),"")&amp;"_6"</f>
        <v>_6</v>
      </c>
      <c r="AE264" s="482" t="str">
        <f>IFERROR(VLOOKUP(N264,【参考】数式用!$AI$5:$AJ$51, 2, FALSE), "")</f>
        <v/>
      </c>
      <c r="AF264" s="483" t="str">
        <f t="shared" si="8"/>
        <v/>
      </c>
      <c r="AG264" s="484" t="str">
        <f t="shared" si="9"/>
        <v/>
      </c>
      <c r="AH264" s="485" t="str">
        <f>IFERROR(VLOOKUP(N264,【参考】数式用!$AM$3:$AN$56, 2, FALSE), "")</f>
        <v/>
      </c>
      <c r="AI264" s="411"/>
      <c r="AJ264" s="389"/>
      <c r="AK264" s="389"/>
      <c r="AL264" s="389"/>
      <c r="AM264" s="389"/>
      <c r="AN264" s="389"/>
      <c r="AO264" s="389"/>
      <c r="AP264" s="389"/>
      <c r="AQ264" s="389"/>
    </row>
    <row r="265" spans="1:43" s="128" customFormat="1" ht="40.15" customHeight="1">
      <c r="A265" s="488">
        <v>252</v>
      </c>
      <c r="B265" s="866" t="str">
        <f>IF(基本情報入力シート!C296="","",基本情報入力シート!C296)</f>
        <v/>
      </c>
      <c r="C265" s="866"/>
      <c r="D265" s="866"/>
      <c r="E265" s="866"/>
      <c r="F265" s="866"/>
      <c r="G265" s="866"/>
      <c r="H265" s="866"/>
      <c r="I265" s="866"/>
      <c r="J265" s="413" t="str">
        <f>IF(基本情報入力シート!M296="","",基本情報入力シート!M296)</f>
        <v/>
      </c>
      <c r="K265" s="413" t="str">
        <f>IF(基本情報入力シート!R296="","",基本情報入力シート!R296)</f>
        <v/>
      </c>
      <c r="L265" s="413" t="str">
        <f>IF(基本情報入力シート!W296="","",基本情報入力シート!W296)</f>
        <v/>
      </c>
      <c r="M265" s="413" t="str">
        <f>IF(基本情報入力シート!X296="","",基本情報入力シート!X296)</f>
        <v/>
      </c>
      <c r="N265" s="491" t="str">
        <f>IF(基本情報入力シート!Y296="","",基本情報入力シート!Y296)</f>
        <v/>
      </c>
      <c r="O265" s="490"/>
      <c r="P265" s="432"/>
      <c r="Q265" s="38" t="str">
        <f>IFERROR(ROUNDDOWN(P265*VLOOKUP(N265,【参考】数式用!$V$2:$AA$58,MATCH(O265,【参考】数式用!$X$4:$AA$4)+2,FALSE)*0.5, 0), "")</f>
        <v/>
      </c>
      <c r="R265" s="433"/>
      <c r="S265" s="867"/>
      <c r="T265" s="867"/>
      <c r="U265" s="499"/>
      <c r="V265" s="439"/>
      <c r="W265" s="487"/>
      <c r="X265" s="414" t="str">
        <f>IFERROR(IF(V265="ー", "", ROUNDDOWN(W265*VLOOKUP(N265,【参考】数式用!$V$2:$AG$51,MATCH(V265,【参考】数式用!$AB$4:$AG$4)+6,FALSE)*0.5, 0)), "")</f>
        <v/>
      </c>
      <c r="Y265" s="440"/>
      <c r="Z265" s="487"/>
      <c r="AA265" s="501"/>
      <c r="AB265" s="481" t="e">
        <f>VLOOKUP(N265,【参考】数式用!$A$3:$N$58,14,FALSE)</f>
        <v>#N/A</v>
      </c>
      <c r="AC265" s="481" t="str">
        <f>IFERROR(VLOOKUP(N265,【参考】数式用!$A$3:$N$58,14,FALSE),"")&amp;"_4_5"</f>
        <v>_4_5</v>
      </c>
      <c r="AD265" s="481" t="str">
        <f>IFERROR(VLOOKUP(N265,【参考】数式用!$A$3:$N$58,14,FALSE),"")&amp;"_6"</f>
        <v>_6</v>
      </c>
      <c r="AE265" s="482" t="str">
        <f>IFERROR(VLOOKUP(N265,【参考】数式用!$AI$5:$AJ$51, 2, FALSE), "")</f>
        <v/>
      </c>
      <c r="AF265" s="483" t="str">
        <f t="shared" si="8"/>
        <v/>
      </c>
      <c r="AG265" s="484" t="str">
        <f t="shared" si="9"/>
        <v/>
      </c>
      <c r="AH265" s="485" t="str">
        <f>IFERROR(VLOOKUP(N265,【参考】数式用!$AM$3:$AN$56, 2, FALSE), "")</f>
        <v/>
      </c>
      <c r="AI265" s="411"/>
      <c r="AJ265" s="389"/>
      <c r="AK265" s="389"/>
      <c r="AL265" s="389"/>
      <c r="AM265" s="389"/>
      <c r="AN265" s="389"/>
      <c r="AO265" s="389"/>
      <c r="AP265" s="389"/>
      <c r="AQ265" s="389"/>
    </row>
    <row r="266" spans="1:43" s="128" customFormat="1" ht="40.15" customHeight="1">
      <c r="A266" s="488">
        <v>253</v>
      </c>
      <c r="B266" s="866" t="str">
        <f>IF(基本情報入力シート!C297="","",基本情報入力シート!C297)</f>
        <v/>
      </c>
      <c r="C266" s="866"/>
      <c r="D266" s="866"/>
      <c r="E266" s="866"/>
      <c r="F266" s="866"/>
      <c r="G266" s="866"/>
      <c r="H266" s="866"/>
      <c r="I266" s="866"/>
      <c r="J266" s="413" t="str">
        <f>IF(基本情報入力シート!M297="","",基本情報入力シート!M297)</f>
        <v/>
      </c>
      <c r="K266" s="413" t="str">
        <f>IF(基本情報入力シート!R297="","",基本情報入力シート!R297)</f>
        <v/>
      </c>
      <c r="L266" s="413" t="str">
        <f>IF(基本情報入力シート!W297="","",基本情報入力シート!W297)</f>
        <v/>
      </c>
      <c r="M266" s="413" t="str">
        <f>IF(基本情報入力シート!X297="","",基本情報入力シート!X297)</f>
        <v/>
      </c>
      <c r="N266" s="491" t="str">
        <f>IF(基本情報入力シート!Y297="","",基本情報入力シート!Y297)</f>
        <v/>
      </c>
      <c r="O266" s="490"/>
      <c r="P266" s="432"/>
      <c r="Q266" s="38" t="str">
        <f>IFERROR(ROUNDDOWN(P266*VLOOKUP(N266,【参考】数式用!$V$2:$AA$58,MATCH(O266,【参考】数式用!$X$4:$AA$4)+2,FALSE)*0.5, 0), "")</f>
        <v/>
      </c>
      <c r="R266" s="433"/>
      <c r="S266" s="867"/>
      <c r="T266" s="867"/>
      <c r="U266" s="499"/>
      <c r="V266" s="439"/>
      <c r="W266" s="487"/>
      <c r="X266" s="414" t="str">
        <f>IFERROR(IF(V266="ー", "", ROUNDDOWN(W266*VLOOKUP(N266,【参考】数式用!$V$2:$AG$51,MATCH(V266,【参考】数式用!$AB$4:$AG$4)+6,FALSE)*0.5, 0)), "")</f>
        <v/>
      </c>
      <c r="Y266" s="440"/>
      <c r="Z266" s="487"/>
      <c r="AA266" s="501"/>
      <c r="AB266" s="481" t="e">
        <f>VLOOKUP(N266,【参考】数式用!$A$3:$N$58,14,FALSE)</f>
        <v>#N/A</v>
      </c>
      <c r="AC266" s="481" t="str">
        <f>IFERROR(VLOOKUP(N266,【参考】数式用!$A$3:$N$58,14,FALSE),"")&amp;"_4_5"</f>
        <v>_4_5</v>
      </c>
      <c r="AD266" s="481" t="str">
        <f>IFERROR(VLOOKUP(N266,【参考】数式用!$A$3:$N$58,14,FALSE),"")&amp;"_6"</f>
        <v>_6</v>
      </c>
      <c r="AE266" s="482" t="str">
        <f>IFERROR(VLOOKUP(N266,【参考】数式用!$AI$5:$AJ$51, 2, FALSE), "")</f>
        <v/>
      </c>
      <c r="AF266" s="483" t="str">
        <f t="shared" si="8"/>
        <v/>
      </c>
      <c r="AG266" s="484" t="str">
        <f t="shared" si="9"/>
        <v/>
      </c>
      <c r="AH266" s="485" t="str">
        <f>IFERROR(VLOOKUP(N266,【参考】数式用!$AM$3:$AN$56, 2, FALSE), "")</f>
        <v/>
      </c>
      <c r="AI266" s="411"/>
      <c r="AJ266" s="389"/>
      <c r="AK266" s="389"/>
      <c r="AL266" s="389"/>
      <c r="AM266" s="389"/>
      <c r="AN266" s="389"/>
      <c r="AO266" s="389"/>
      <c r="AP266" s="389"/>
      <c r="AQ266" s="389"/>
    </row>
    <row r="267" spans="1:43" s="128" customFormat="1" ht="40.15" customHeight="1">
      <c r="A267" s="488">
        <v>254</v>
      </c>
      <c r="B267" s="866" t="str">
        <f>IF(基本情報入力シート!C298="","",基本情報入力シート!C298)</f>
        <v/>
      </c>
      <c r="C267" s="866"/>
      <c r="D267" s="866"/>
      <c r="E267" s="866"/>
      <c r="F267" s="866"/>
      <c r="G267" s="866"/>
      <c r="H267" s="866"/>
      <c r="I267" s="866"/>
      <c r="J267" s="413" t="str">
        <f>IF(基本情報入力シート!M298="","",基本情報入力シート!M298)</f>
        <v/>
      </c>
      <c r="K267" s="413" t="str">
        <f>IF(基本情報入力シート!R298="","",基本情報入力シート!R298)</f>
        <v/>
      </c>
      <c r="L267" s="413" t="str">
        <f>IF(基本情報入力シート!W298="","",基本情報入力シート!W298)</f>
        <v/>
      </c>
      <c r="M267" s="413" t="str">
        <f>IF(基本情報入力シート!X298="","",基本情報入力シート!X298)</f>
        <v/>
      </c>
      <c r="N267" s="491" t="str">
        <f>IF(基本情報入力シート!Y298="","",基本情報入力シート!Y298)</f>
        <v/>
      </c>
      <c r="O267" s="490"/>
      <c r="P267" s="432"/>
      <c r="Q267" s="38" t="str">
        <f>IFERROR(ROUNDDOWN(P267*VLOOKUP(N267,【参考】数式用!$V$2:$AA$58,MATCH(O267,【参考】数式用!$X$4:$AA$4)+2,FALSE)*0.5, 0), "")</f>
        <v/>
      </c>
      <c r="R267" s="433"/>
      <c r="S267" s="867"/>
      <c r="T267" s="867"/>
      <c r="U267" s="499"/>
      <c r="V267" s="439"/>
      <c r="W267" s="487"/>
      <c r="X267" s="414" t="str">
        <f>IFERROR(IF(V267="ー", "", ROUNDDOWN(W267*VLOOKUP(N267,【参考】数式用!$V$2:$AG$51,MATCH(V267,【参考】数式用!$AB$4:$AG$4)+6,FALSE)*0.5, 0)), "")</f>
        <v/>
      </c>
      <c r="Y267" s="440"/>
      <c r="Z267" s="487"/>
      <c r="AA267" s="501"/>
      <c r="AB267" s="481" t="e">
        <f>VLOOKUP(N267,【参考】数式用!$A$3:$N$58,14,FALSE)</f>
        <v>#N/A</v>
      </c>
      <c r="AC267" s="481" t="str">
        <f>IFERROR(VLOOKUP(N267,【参考】数式用!$A$3:$N$58,14,FALSE),"")&amp;"_4_5"</f>
        <v>_4_5</v>
      </c>
      <c r="AD267" s="481" t="str">
        <f>IFERROR(VLOOKUP(N267,【参考】数式用!$A$3:$N$58,14,FALSE),"")&amp;"_6"</f>
        <v>_6</v>
      </c>
      <c r="AE267" s="482" t="str">
        <f>IFERROR(VLOOKUP(N267,【参考】数式用!$AI$5:$AJ$51, 2, FALSE), "")</f>
        <v/>
      </c>
      <c r="AF267" s="483" t="str">
        <f t="shared" si="8"/>
        <v/>
      </c>
      <c r="AG267" s="484" t="str">
        <f t="shared" si="9"/>
        <v/>
      </c>
      <c r="AH267" s="485" t="str">
        <f>IFERROR(VLOOKUP(N267,【参考】数式用!$AM$3:$AN$56, 2, FALSE), "")</f>
        <v/>
      </c>
      <c r="AI267" s="411"/>
      <c r="AJ267" s="389"/>
      <c r="AK267" s="389"/>
      <c r="AL267" s="389"/>
      <c r="AM267" s="389"/>
      <c r="AN267" s="389"/>
      <c r="AO267" s="389"/>
      <c r="AP267" s="389"/>
      <c r="AQ267" s="389"/>
    </row>
    <row r="268" spans="1:43" s="128" customFormat="1" ht="40.15" customHeight="1">
      <c r="A268" s="488">
        <v>255</v>
      </c>
      <c r="B268" s="866" t="str">
        <f>IF(基本情報入力シート!C299="","",基本情報入力シート!C299)</f>
        <v/>
      </c>
      <c r="C268" s="866"/>
      <c r="D268" s="866"/>
      <c r="E268" s="866"/>
      <c r="F268" s="866"/>
      <c r="G268" s="866"/>
      <c r="H268" s="866"/>
      <c r="I268" s="866"/>
      <c r="J268" s="413" t="str">
        <f>IF(基本情報入力シート!M299="","",基本情報入力シート!M299)</f>
        <v/>
      </c>
      <c r="K268" s="413" t="str">
        <f>IF(基本情報入力シート!R299="","",基本情報入力シート!R299)</f>
        <v/>
      </c>
      <c r="L268" s="413" t="str">
        <f>IF(基本情報入力シート!W299="","",基本情報入力シート!W299)</f>
        <v/>
      </c>
      <c r="M268" s="413" t="str">
        <f>IF(基本情報入力シート!X299="","",基本情報入力シート!X299)</f>
        <v/>
      </c>
      <c r="N268" s="491" t="str">
        <f>IF(基本情報入力シート!Y299="","",基本情報入力シート!Y299)</f>
        <v/>
      </c>
      <c r="O268" s="490"/>
      <c r="P268" s="432"/>
      <c r="Q268" s="38" t="str">
        <f>IFERROR(ROUNDDOWN(P268*VLOOKUP(N268,【参考】数式用!$V$2:$AA$58,MATCH(O268,【参考】数式用!$X$4:$AA$4)+2,FALSE)*0.5, 0), "")</f>
        <v/>
      </c>
      <c r="R268" s="433"/>
      <c r="S268" s="867"/>
      <c r="T268" s="867"/>
      <c r="U268" s="499"/>
      <c r="V268" s="439"/>
      <c r="W268" s="487"/>
      <c r="X268" s="414" t="str">
        <f>IFERROR(IF(V268="ー", "", ROUNDDOWN(W268*VLOOKUP(N268,【参考】数式用!$V$2:$AG$51,MATCH(V268,【参考】数式用!$AB$4:$AG$4)+6,FALSE)*0.5, 0)), "")</f>
        <v/>
      </c>
      <c r="Y268" s="440"/>
      <c r="Z268" s="487"/>
      <c r="AA268" s="501"/>
      <c r="AB268" s="481" t="e">
        <f>VLOOKUP(N268,【参考】数式用!$A$3:$N$58,14,FALSE)</f>
        <v>#N/A</v>
      </c>
      <c r="AC268" s="481" t="str">
        <f>IFERROR(VLOOKUP(N268,【参考】数式用!$A$3:$N$58,14,FALSE),"")&amp;"_4_5"</f>
        <v>_4_5</v>
      </c>
      <c r="AD268" s="481" t="str">
        <f>IFERROR(VLOOKUP(N268,【参考】数式用!$A$3:$N$58,14,FALSE),"")&amp;"_6"</f>
        <v>_6</v>
      </c>
      <c r="AE268" s="482" t="str">
        <f>IFERROR(VLOOKUP(N268,【参考】数式用!$AI$5:$AJ$51, 2, FALSE), "")</f>
        <v/>
      </c>
      <c r="AF268" s="483" t="str">
        <f t="shared" si="8"/>
        <v/>
      </c>
      <c r="AG268" s="484" t="str">
        <f t="shared" si="9"/>
        <v/>
      </c>
      <c r="AH268" s="485" t="str">
        <f>IFERROR(VLOOKUP(N268,【参考】数式用!$AM$3:$AN$56, 2, FALSE), "")</f>
        <v/>
      </c>
      <c r="AI268" s="411"/>
      <c r="AJ268" s="389"/>
      <c r="AK268" s="389"/>
      <c r="AL268" s="389"/>
      <c r="AM268" s="389"/>
      <c r="AN268" s="389"/>
      <c r="AO268" s="389"/>
      <c r="AP268" s="389"/>
      <c r="AQ268" s="389"/>
    </row>
    <row r="269" spans="1:43" s="128" customFormat="1" ht="40.15" customHeight="1">
      <c r="A269" s="488">
        <v>256</v>
      </c>
      <c r="B269" s="866" t="str">
        <f>IF(基本情報入力シート!C300="","",基本情報入力シート!C300)</f>
        <v/>
      </c>
      <c r="C269" s="866"/>
      <c r="D269" s="866"/>
      <c r="E269" s="866"/>
      <c r="F269" s="866"/>
      <c r="G269" s="866"/>
      <c r="H269" s="866"/>
      <c r="I269" s="866"/>
      <c r="J269" s="413" t="str">
        <f>IF(基本情報入力シート!M300="","",基本情報入力シート!M300)</f>
        <v/>
      </c>
      <c r="K269" s="413" t="str">
        <f>IF(基本情報入力シート!R300="","",基本情報入力シート!R300)</f>
        <v/>
      </c>
      <c r="L269" s="413" t="str">
        <f>IF(基本情報入力シート!W300="","",基本情報入力シート!W300)</f>
        <v/>
      </c>
      <c r="M269" s="413" t="str">
        <f>IF(基本情報入力シート!X300="","",基本情報入力シート!X300)</f>
        <v/>
      </c>
      <c r="N269" s="491" t="str">
        <f>IF(基本情報入力シート!Y300="","",基本情報入力シート!Y300)</f>
        <v/>
      </c>
      <c r="O269" s="490"/>
      <c r="P269" s="432"/>
      <c r="Q269" s="38" t="str">
        <f>IFERROR(ROUNDDOWN(P269*VLOOKUP(N269,【参考】数式用!$V$2:$AA$58,MATCH(O269,【参考】数式用!$X$4:$AA$4)+2,FALSE)*0.5, 0), "")</f>
        <v/>
      </c>
      <c r="R269" s="433"/>
      <c r="S269" s="867"/>
      <c r="T269" s="867"/>
      <c r="U269" s="499"/>
      <c r="V269" s="439"/>
      <c r="W269" s="487"/>
      <c r="X269" s="414" t="str">
        <f>IFERROR(IF(V269="ー", "", ROUNDDOWN(W269*VLOOKUP(N269,【参考】数式用!$V$2:$AG$51,MATCH(V269,【参考】数式用!$AB$4:$AG$4)+6,FALSE)*0.5, 0)), "")</f>
        <v/>
      </c>
      <c r="Y269" s="440"/>
      <c r="Z269" s="487"/>
      <c r="AA269" s="501"/>
      <c r="AB269" s="481" t="e">
        <f>VLOOKUP(N269,【参考】数式用!$A$3:$N$58,14,FALSE)</f>
        <v>#N/A</v>
      </c>
      <c r="AC269" s="481" t="str">
        <f>IFERROR(VLOOKUP(N269,【参考】数式用!$A$3:$N$58,14,FALSE),"")&amp;"_4_5"</f>
        <v>_4_5</v>
      </c>
      <c r="AD269" s="481" t="str">
        <f>IFERROR(VLOOKUP(N269,【参考】数式用!$A$3:$N$58,14,FALSE),"")&amp;"_6"</f>
        <v>_6</v>
      </c>
      <c r="AE269" s="482" t="str">
        <f>IFERROR(VLOOKUP(N269,【参考】数式用!$AI$5:$AJ$51, 2, FALSE), "")</f>
        <v/>
      </c>
      <c r="AF269" s="483" t="str">
        <f t="shared" si="8"/>
        <v/>
      </c>
      <c r="AG269" s="484" t="str">
        <f t="shared" si="9"/>
        <v/>
      </c>
      <c r="AH269" s="485" t="str">
        <f>IFERROR(VLOOKUP(N269,【参考】数式用!$AM$3:$AN$56, 2, FALSE), "")</f>
        <v/>
      </c>
      <c r="AI269" s="411"/>
      <c r="AJ269" s="389"/>
      <c r="AK269" s="389"/>
      <c r="AL269" s="389"/>
      <c r="AM269" s="389"/>
      <c r="AN269" s="389"/>
      <c r="AO269" s="389"/>
      <c r="AP269" s="389"/>
      <c r="AQ269" s="389"/>
    </row>
    <row r="270" spans="1:43" s="128" customFormat="1" ht="40.15" customHeight="1">
      <c r="A270" s="488">
        <v>257</v>
      </c>
      <c r="B270" s="866" t="str">
        <f>IF(基本情報入力シート!C301="","",基本情報入力シート!C301)</f>
        <v/>
      </c>
      <c r="C270" s="866"/>
      <c r="D270" s="866"/>
      <c r="E270" s="866"/>
      <c r="F270" s="866"/>
      <c r="G270" s="866"/>
      <c r="H270" s="866"/>
      <c r="I270" s="866"/>
      <c r="J270" s="413" t="str">
        <f>IF(基本情報入力シート!M301="","",基本情報入力シート!M301)</f>
        <v/>
      </c>
      <c r="K270" s="413" t="str">
        <f>IF(基本情報入力シート!R301="","",基本情報入力シート!R301)</f>
        <v/>
      </c>
      <c r="L270" s="413" t="str">
        <f>IF(基本情報入力シート!W301="","",基本情報入力シート!W301)</f>
        <v/>
      </c>
      <c r="M270" s="413" t="str">
        <f>IF(基本情報入力シート!X301="","",基本情報入力シート!X301)</f>
        <v/>
      </c>
      <c r="N270" s="491" t="str">
        <f>IF(基本情報入力シート!Y301="","",基本情報入力シート!Y301)</f>
        <v/>
      </c>
      <c r="O270" s="490"/>
      <c r="P270" s="432"/>
      <c r="Q270" s="38" t="str">
        <f>IFERROR(ROUNDDOWN(P270*VLOOKUP(N270,【参考】数式用!$V$2:$AA$58,MATCH(O270,【参考】数式用!$X$4:$AA$4)+2,FALSE)*0.5, 0), "")</f>
        <v/>
      </c>
      <c r="R270" s="433"/>
      <c r="S270" s="867"/>
      <c r="T270" s="867"/>
      <c r="U270" s="499"/>
      <c r="V270" s="439"/>
      <c r="W270" s="487"/>
      <c r="X270" s="414" t="str">
        <f>IFERROR(IF(V270="ー", "", ROUNDDOWN(W270*VLOOKUP(N270,【参考】数式用!$V$2:$AG$51,MATCH(V270,【参考】数式用!$AB$4:$AG$4)+6,FALSE)*0.5, 0)), "")</f>
        <v/>
      </c>
      <c r="Y270" s="440"/>
      <c r="Z270" s="487"/>
      <c r="AA270" s="501"/>
      <c r="AB270" s="481" t="e">
        <f>VLOOKUP(N270,【参考】数式用!$A$3:$N$58,14,FALSE)</f>
        <v>#N/A</v>
      </c>
      <c r="AC270" s="481" t="str">
        <f>IFERROR(VLOOKUP(N270,【参考】数式用!$A$3:$N$58,14,FALSE),"")&amp;"_4_5"</f>
        <v>_4_5</v>
      </c>
      <c r="AD270" s="481" t="str">
        <f>IFERROR(VLOOKUP(N270,【参考】数式用!$A$3:$N$58,14,FALSE),"")&amp;"_6"</f>
        <v>_6</v>
      </c>
      <c r="AE270" s="482" t="str">
        <f>IFERROR(VLOOKUP(N270,【参考】数式用!$AI$5:$AJ$51, 2, FALSE), "")</f>
        <v/>
      </c>
      <c r="AF270" s="483" t="str">
        <f t="shared" si="8"/>
        <v/>
      </c>
      <c r="AG270" s="484" t="str">
        <f t="shared" si="9"/>
        <v/>
      </c>
      <c r="AH270" s="485" t="str">
        <f>IFERROR(VLOOKUP(N270,【参考】数式用!$AM$3:$AN$56, 2, FALSE), "")</f>
        <v/>
      </c>
      <c r="AI270" s="411"/>
      <c r="AJ270" s="389"/>
      <c r="AK270" s="389"/>
      <c r="AL270" s="389"/>
      <c r="AM270" s="389"/>
      <c r="AN270" s="389"/>
      <c r="AO270" s="389"/>
      <c r="AP270" s="389"/>
      <c r="AQ270" s="389"/>
    </row>
    <row r="271" spans="1:43" s="128" customFormat="1" ht="40.15" customHeight="1">
      <c r="A271" s="488">
        <v>258</v>
      </c>
      <c r="B271" s="866" t="str">
        <f>IF(基本情報入力シート!C302="","",基本情報入力シート!C302)</f>
        <v/>
      </c>
      <c r="C271" s="866"/>
      <c r="D271" s="866"/>
      <c r="E271" s="866"/>
      <c r="F271" s="866"/>
      <c r="G271" s="866"/>
      <c r="H271" s="866"/>
      <c r="I271" s="866"/>
      <c r="J271" s="413" t="str">
        <f>IF(基本情報入力シート!M302="","",基本情報入力シート!M302)</f>
        <v/>
      </c>
      <c r="K271" s="413" t="str">
        <f>IF(基本情報入力シート!R302="","",基本情報入力シート!R302)</f>
        <v/>
      </c>
      <c r="L271" s="413" t="str">
        <f>IF(基本情報入力シート!W302="","",基本情報入力シート!W302)</f>
        <v/>
      </c>
      <c r="M271" s="413" t="str">
        <f>IF(基本情報入力シート!X302="","",基本情報入力シート!X302)</f>
        <v/>
      </c>
      <c r="N271" s="491" t="str">
        <f>IF(基本情報入力シート!Y302="","",基本情報入力シート!Y302)</f>
        <v/>
      </c>
      <c r="O271" s="490"/>
      <c r="P271" s="432"/>
      <c r="Q271" s="38" t="str">
        <f>IFERROR(ROUNDDOWN(P271*VLOOKUP(N271,【参考】数式用!$V$2:$AA$58,MATCH(O271,【参考】数式用!$X$4:$AA$4)+2,FALSE)*0.5, 0), "")</f>
        <v/>
      </c>
      <c r="R271" s="433"/>
      <c r="S271" s="867"/>
      <c r="T271" s="867"/>
      <c r="U271" s="499"/>
      <c r="V271" s="439"/>
      <c r="W271" s="487"/>
      <c r="X271" s="414" t="str">
        <f>IFERROR(IF(V271="ー", "", ROUNDDOWN(W271*VLOOKUP(N271,【参考】数式用!$V$2:$AG$51,MATCH(V271,【参考】数式用!$AB$4:$AG$4)+6,FALSE)*0.5, 0)), "")</f>
        <v/>
      </c>
      <c r="Y271" s="440"/>
      <c r="Z271" s="487"/>
      <c r="AA271" s="501"/>
      <c r="AB271" s="481" t="e">
        <f>VLOOKUP(N271,【参考】数式用!$A$3:$N$58,14,FALSE)</f>
        <v>#N/A</v>
      </c>
      <c r="AC271" s="481" t="str">
        <f>IFERROR(VLOOKUP(N271,【参考】数式用!$A$3:$N$58,14,FALSE),"")&amp;"_4_5"</f>
        <v>_4_5</v>
      </c>
      <c r="AD271" s="481" t="str">
        <f>IFERROR(VLOOKUP(N271,【参考】数式用!$A$3:$N$58,14,FALSE),"")&amp;"_6"</f>
        <v>_6</v>
      </c>
      <c r="AE271" s="482" t="str">
        <f>IFERROR(VLOOKUP(N271,【参考】数式用!$AI$5:$AJ$51, 2, FALSE), "")</f>
        <v/>
      </c>
      <c r="AF271" s="483" t="str">
        <f t="shared" si="8"/>
        <v/>
      </c>
      <c r="AG271" s="484" t="str">
        <f t="shared" si="9"/>
        <v/>
      </c>
      <c r="AH271" s="485" t="str">
        <f>IFERROR(VLOOKUP(N271,【参考】数式用!$AM$3:$AN$56, 2, FALSE), "")</f>
        <v/>
      </c>
      <c r="AI271" s="411"/>
      <c r="AJ271" s="389"/>
      <c r="AK271" s="389"/>
      <c r="AL271" s="389"/>
      <c r="AM271" s="389"/>
      <c r="AN271" s="389"/>
      <c r="AO271" s="389"/>
      <c r="AP271" s="389"/>
      <c r="AQ271" s="389"/>
    </row>
    <row r="272" spans="1:43" s="128" customFormat="1" ht="40.15" customHeight="1">
      <c r="A272" s="488">
        <v>259</v>
      </c>
      <c r="B272" s="866" t="str">
        <f>IF(基本情報入力シート!C303="","",基本情報入力シート!C303)</f>
        <v/>
      </c>
      <c r="C272" s="866"/>
      <c r="D272" s="866"/>
      <c r="E272" s="866"/>
      <c r="F272" s="866"/>
      <c r="G272" s="866"/>
      <c r="H272" s="866"/>
      <c r="I272" s="866"/>
      <c r="J272" s="413" t="str">
        <f>IF(基本情報入力シート!M303="","",基本情報入力シート!M303)</f>
        <v/>
      </c>
      <c r="K272" s="413" t="str">
        <f>IF(基本情報入力シート!R303="","",基本情報入力シート!R303)</f>
        <v/>
      </c>
      <c r="L272" s="413" t="str">
        <f>IF(基本情報入力シート!W303="","",基本情報入力シート!W303)</f>
        <v/>
      </c>
      <c r="M272" s="413" t="str">
        <f>IF(基本情報入力シート!X303="","",基本情報入力シート!X303)</f>
        <v/>
      </c>
      <c r="N272" s="491" t="str">
        <f>IF(基本情報入力シート!Y303="","",基本情報入力シート!Y303)</f>
        <v/>
      </c>
      <c r="O272" s="490"/>
      <c r="P272" s="432"/>
      <c r="Q272" s="38" t="str">
        <f>IFERROR(ROUNDDOWN(P272*VLOOKUP(N272,【参考】数式用!$V$2:$AA$58,MATCH(O272,【参考】数式用!$X$4:$AA$4)+2,FALSE)*0.5, 0), "")</f>
        <v/>
      </c>
      <c r="R272" s="433"/>
      <c r="S272" s="867"/>
      <c r="T272" s="867"/>
      <c r="U272" s="499"/>
      <c r="V272" s="439"/>
      <c r="W272" s="487"/>
      <c r="X272" s="414" t="str">
        <f>IFERROR(IF(V272="ー", "", ROUNDDOWN(W272*VLOOKUP(N272,【参考】数式用!$V$2:$AG$51,MATCH(V272,【参考】数式用!$AB$4:$AG$4)+6,FALSE)*0.5, 0)), "")</f>
        <v/>
      </c>
      <c r="Y272" s="440"/>
      <c r="Z272" s="487"/>
      <c r="AA272" s="501"/>
      <c r="AB272" s="481" t="e">
        <f>VLOOKUP(N272,【参考】数式用!$A$3:$N$58,14,FALSE)</f>
        <v>#N/A</v>
      </c>
      <c r="AC272" s="481" t="str">
        <f>IFERROR(VLOOKUP(N272,【参考】数式用!$A$3:$N$58,14,FALSE),"")&amp;"_4_5"</f>
        <v>_4_5</v>
      </c>
      <c r="AD272" s="481" t="str">
        <f>IFERROR(VLOOKUP(N272,【参考】数式用!$A$3:$N$58,14,FALSE),"")&amp;"_6"</f>
        <v>_6</v>
      </c>
      <c r="AE272" s="482" t="str">
        <f>IFERROR(VLOOKUP(N272,【参考】数式用!$AI$5:$AJ$51, 2, FALSE), "")</f>
        <v/>
      </c>
      <c r="AF272" s="483" t="str">
        <f t="shared" si="8"/>
        <v/>
      </c>
      <c r="AG272" s="484" t="str">
        <f t="shared" si="9"/>
        <v/>
      </c>
      <c r="AH272" s="485" t="str">
        <f>IFERROR(VLOOKUP(N272,【参考】数式用!$AM$3:$AN$56, 2, FALSE), "")</f>
        <v/>
      </c>
      <c r="AI272" s="411"/>
      <c r="AJ272" s="389"/>
      <c r="AK272" s="389"/>
      <c r="AL272" s="389"/>
      <c r="AM272" s="389"/>
      <c r="AN272" s="389"/>
      <c r="AO272" s="389"/>
      <c r="AP272" s="389"/>
      <c r="AQ272" s="389"/>
    </row>
    <row r="273" spans="1:43" s="128" customFormat="1" ht="40.15" customHeight="1">
      <c r="A273" s="488">
        <v>260</v>
      </c>
      <c r="B273" s="866" t="str">
        <f>IF(基本情報入力シート!C304="","",基本情報入力シート!C304)</f>
        <v/>
      </c>
      <c r="C273" s="866"/>
      <c r="D273" s="866"/>
      <c r="E273" s="866"/>
      <c r="F273" s="866"/>
      <c r="G273" s="866"/>
      <c r="H273" s="866"/>
      <c r="I273" s="866"/>
      <c r="J273" s="413" t="str">
        <f>IF(基本情報入力シート!M304="","",基本情報入力シート!M304)</f>
        <v/>
      </c>
      <c r="K273" s="413" t="str">
        <f>IF(基本情報入力シート!R304="","",基本情報入力シート!R304)</f>
        <v/>
      </c>
      <c r="L273" s="413" t="str">
        <f>IF(基本情報入力シート!W304="","",基本情報入力シート!W304)</f>
        <v/>
      </c>
      <c r="M273" s="413" t="str">
        <f>IF(基本情報入力シート!X304="","",基本情報入力シート!X304)</f>
        <v/>
      </c>
      <c r="N273" s="491" t="str">
        <f>IF(基本情報入力シート!Y304="","",基本情報入力シート!Y304)</f>
        <v/>
      </c>
      <c r="O273" s="490"/>
      <c r="P273" s="432"/>
      <c r="Q273" s="38" t="str">
        <f>IFERROR(ROUNDDOWN(P273*VLOOKUP(N273,【参考】数式用!$V$2:$AA$58,MATCH(O273,【参考】数式用!$X$4:$AA$4)+2,FALSE)*0.5, 0), "")</f>
        <v/>
      </c>
      <c r="R273" s="433"/>
      <c r="S273" s="867"/>
      <c r="T273" s="867"/>
      <c r="U273" s="499"/>
      <c r="V273" s="439"/>
      <c r="W273" s="487"/>
      <c r="X273" s="414" t="str">
        <f>IFERROR(IF(V273="ー", "", ROUNDDOWN(W273*VLOOKUP(N273,【参考】数式用!$V$2:$AG$51,MATCH(V273,【参考】数式用!$AB$4:$AG$4)+6,FALSE)*0.5, 0)), "")</f>
        <v/>
      </c>
      <c r="Y273" s="440"/>
      <c r="Z273" s="487"/>
      <c r="AA273" s="501"/>
      <c r="AB273" s="481" t="e">
        <f>VLOOKUP(N273,【参考】数式用!$A$3:$N$58,14,FALSE)</f>
        <v>#N/A</v>
      </c>
      <c r="AC273" s="481" t="str">
        <f>IFERROR(VLOOKUP(N273,【参考】数式用!$A$3:$N$58,14,FALSE),"")&amp;"_4_5"</f>
        <v>_4_5</v>
      </c>
      <c r="AD273" s="481" t="str">
        <f>IFERROR(VLOOKUP(N273,【参考】数式用!$A$3:$N$58,14,FALSE),"")&amp;"_6"</f>
        <v>_6</v>
      </c>
      <c r="AE273" s="482" t="str">
        <f>IFERROR(VLOOKUP(N273,【参考】数式用!$AI$5:$AJ$51, 2, FALSE), "")</f>
        <v/>
      </c>
      <c r="AF273" s="483" t="str">
        <f t="shared" si="8"/>
        <v/>
      </c>
      <c r="AG273" s="484" t="str">
        <f t="shared" si="9"/>
        <v/>
      </c>
      <c r="AH273" s="485" t="str">
        <f>IFERROR(VLOOKUP(N273,【参考】数式用!$AM$3:$AN$56, 2, FALSE), "")</f>
        <v/>
      </c>
      <c r="AI273" s="411"/>
      <c r="AJ273" s="389"/>
      <c r="AK273" s="389"/>
      <c r="AL273" s="389"/>
      <c r="AM273" s="389"/>
      <c r="AN273" s="389"/>
      <c r="AO273" s="389"/>
      <c r="AP273" s="389"/>
      <c r="AQ273" s="389"/>
    </row>
    <row r="274" spans="1:43" s="128" customFormat="1" ht="40.15" customHeight="1">
      <c r="A274" s="488">
        <v>261</v>
      </c>
      <c r="B274" s="866" t="str">
        <f>IF(基本情報入力シート!C305="","",基本情報入力シート!C305)</f>
        <v/>
      </c>
      <c r="C274" s="866"/>
      <c r="D274" s="866"/>
      <c r="E274" s="866"/>
      <c r="F274" s="866"/>
      <c r="G274" s="866"/>
      <c r="H274" s="866"/>
      <c r="I274" s="866"/>
      <c r="J274" s="413" t="str">
        <f>IF(基本情報入力シート!M305="","",基本情報入力シート!M305)</f>
        <v/>
      </c>
      <c r="K274" s="413" t="str">
        <f>IF(基本情報入力シート!R305="","",基本情報入力シート!R305)</f>
        <v/>
      </c>
      <c r="L274" s="413" t="str">
        <f>IF(基本情報入力シート!W305="","",基本情報入力シート!W305)</f>
        <v/>
      </c>
      <c r="M274" s="413" t="str">
        <f>IF(基本情報入力シート!X305="","",基本情報入力シート!X305)</f>
        <v/>
      </c>
      <c r="N274" s="491" t="str">
        <f>IF(基本情報入力シート!Y305="","",基本情報入力シート!Y305)</f>
        <v/>
      </c>
      <c r="O274" s="490"/>
      <c r="P274" s="432"/>
      <c r="Q274" s="38" t="str">
        <f>IFERROR(ROUNDDOWN(P274*VLOOKUP(N274,【参考】数式用!$V$2:$AA$58,MATCH(O274,【参考】数式用!$X$4:$AA$4)+2,FALSE)*0.5, 0), "")</f>
        <v/>
      </c>
      <c r="R274" s="433"/>
      <c r="S274" s="867"/>
      <c r="T274" s="867"/>
      <c r="U274" s="499"/>
      <c r="V274" s="439"/>
      <c r="W274" s="487"/>
      <c r="X274" s="414" t="str">
        <f>IFERROR(IF(V274="ー", "", ROUNDDOWN(W274*VLOOKUP(N274,【参考】数式用!$V$2:$AG$51,MATCH(V274,【参考】数式用!$AB$4:$AG$4)+6,FALSE)*0.5, 0)), "")</f>
        <v/>
      </c>
      <c r="Y274" s="440"/>
      <c r="Z274" s="487"/>
      <c r="AA274" s="501"/>
      <c r="AB274" s="481" t="e">
        <f>VLOOKUP(N274,【参考】数式用!$A$3:$N$58,14,FALSE)</f>
        <v>#N/A</v>
      </c>
      <c r="AC274" s="481" t="str">
        <f>IFERROR(VLOOKUP(N274,【参考】数式用!$A$3:$N$58,14,FALSE),"")&amp;"_4_5"</f>
        <v>_4_5</v>
      </c>
      <c r="AD274" s="481" t="str">
        <f>IFERROR(VLOOKUP(N274,【参考】数式用!$A$3:$N$58,14,FALSE),"")&amp;"_6"</f>
        <v>_6</v>
      </c>
      <c r="AE274" s="482" t="str">
        <f>IFERROR(VLOOKUP(N274,【参考】数式用!$AI$5:$AJ$51, 2, FALSE), "")</f>
        <v/>
      </c>
      <c r="AF274" s="483" t="str">
        <f t="shared" si="8"/>
        <v/>
      </c>
      <c r="AG274" s="484" t="str">
        <f t="shared" si="9"/>
        <v/>
      </c>
      <c r="AH274" s="485" t="str">
        <f>IFERROR(VLOOKUP(N274,【参考】数式用!$AM$3:$AN$56, 2, FALSE), "")</f>
        <v/>
      </c>
      <c r="AI274" s="411"/>
      <c r="AJ274" s="389"/>
      <c r="AK274" s="389"/>
      <c r="AL274" s="389"/>
      <c r="AM274" s="389"/>
      <c r="AN274" s="389"/>
      <c r="AO274" s="389"/>
      <c r="AP274" s="389"/>
      <c r="AQ274" s="389"/>
    </row>
    <row r="275" spans="1:43" s="128" customFormat="1" ht="40.15" customHeight="1">
      <c r="A275" s="488">
        <v>262</v>
      </c>
      <c r="B275" s="866" t="str">
        <f>IF(基本情報入力シート!C306="","",基本情報入力シート!C306)</f>
        <v/>
      </c>
      <c r="C275" s="866"/>
      <c r="D275" s="866"/>
      <c r="E275" s="866"/>
      <c r="F275" s="866"/>
      <c r="G275" s="866"/>
      <c r="H275" s="866"/>
      <c r="I275" s="866"/>
      <c r="J275" s="413" t="str">
        <f>IF(基本情報入力シート!M306="","",基本情報入力シート!M306)</f>
        <v/>
      </c>
      <c r="K275" s="413" t="str">
        <f>IF(基本情報入力シート!R306="","",基本情報入力シート!R306)</f>
        <v/>
      </c>
      <c r="L275" s="413" t="str">
        <f>IF(基本情報入力シート!W306="","",基本情報入力シート!W306)</f>
        <v/>
      </c>
      <c r="M275" s="413" t="str">
        <f>IF(基本情報入力シート!X306="","",基本情報入力シート!X306)</f>
        <v/>
      </c>
      <c r="N275" s="491" t="str">
        <f>IF(基本情報入力シート!Y306="","",基本情報入力シート!Y306)</f>
        <v/>
      </c>
      <c r="O275" s="490"/>
      <c r="P275" s="432"/>
      <c r="Q275" s="38" t="str">
        <f>IFERROR(ROUNDDOWN(P275*VLOOKUP(N275,【参考】数式用!$V$2:$AA$58,MATCH(O275,【参考】数式用!$X$4:$AA$4)+2,FALSE)*0.5, 0), "")</f>
        <v/>
      </c>
      <c r="R275" s="433"/>
      <c r="S275" s="867"/>
      <c r="T275" s="867"/>
      <c r="U275" s="499"/>
      <c r="V275" s="439"/>
      <c r="W275" s="487"/>
      <c r="X275" s="414" t="str">
        <f>IFERROR(IF(V275="ー", "", ROUNDDOWN(W275*VLOOKUP(N275,【参考】数式用!$V$2:$AG$51,MATCH(V275,【参考】数式用!$AB$4:$AG$4)+6,FALSE)*0.5, 0)), "")</f>
        <v/>
      </c>
      <c r="Y275" s="440"/>
      <c r="Z275" s="487"/>
      <c r="AA275" s="501"/>
      <c r="AB275" s="481" t="e">
        <f>VLOOKUP(N275,【参考】数式用!$A$3:$N$58,14,FALSE)</f>
        <v>#N/A</v>
      </c>
      <c r="AC275" s="481" t="str">
        <f>IFERROR(VLOOKUP(N275,【参考】数式用!$A$3:$N$58,14,FALSE),"")&amp;"_4_5"</f>
        <v>_4_5</v>
      </c>
      <c r="AD275" s="481" t="str">
        <f>IFERROR(VLOOKUP(N275,【参考】数式用!$A$3:$N$58,14,FALSE),"")&amp;"_6"</f>
        <v>_6</v>
      </c>
      <c r="AE275" s="482" t="str">
        <f>IFERROR(VLOOKUP(N275,【参考】数式用!$AI$5:$AJ$51, 2, FALSE), "")</f>
        <v/>
      </c>
      <c r="AF275" s="483" t="str">
        <f t="shared" si="8"/>
        <v/>
      </c>
      <c r="AG275" s="484" t="str">
        <f t="shared" si="9"/>
        <v/>
      </c>
      <c r="AH275" s="485" t="str">
        <f>IFERROR(VLOOKUP(N275,【参考】数式用!$AM$3:$AN$56, 2, FALSE), "")</f>
        <v/>
      </c>
      <c r="AI275" s="411"/>
      <c r="AJ275" s="389"/>
      <c r="AK275" s="389"/>
      <c r="AL275" s="389"/>
      <c r="AM275" s="389"/>
      <c r="AN275" s="389"/>
      <c r="AO275" s="389"/>
      <c r="AP275" s="389"/>
      <c r="AQ275" s="389"/>
    </row>
    <row r="276" spans="1:43" s="128" customFormat="1" ht="40.15" customHeight="1">
      <c r="A276" s="488">
        <v>263</v>
      </c>
      <c r="B276" s="866" t="str">
        <f>IF(基本情報入力シート!C307="","",基本情報入力シート!C307)</f>
        <v/>
      </c>
      <c r="C276" s="866"/>
      <c r="D276" s="866"/>
      <c r="E276" s="866"/>
      <c r="F276" s="866"/>
      <c r="G276" s="866"/>
      <c r="H276" s="866"/>
      <c r="I276" s="866"/>
      <c r="J276" s="413" t="str">
        <f>IF(基本情報入力シート!M307="","",基本情報入力シート!M307)</f>
        <v/>
      </c>
      <c r="K276" s="413" t="str">
        <f>IF(基本情報入力シート!R307="","",基本情報入力シート!R307)</f>
        <v/>
      </c>
      <c r="L276" s="413" t="str">
        <f>IF(基本情報入力シート!W307="","",基本情報入力シート!W307)</f>
        <v/>
      </c>
      <c r="M276" s="413" t="str">
        <f>IF(基本情報入力シート!X307="","",基本情報入力シート!X307)</f>
        <v/>
      </c>
      <c r="N276" s="491" t="str">
        <f>IF(基本情報入力シート!Y307="","",基本情報入力シート!Y307)</f>
        <v/>
      </c>
      <c r="O276" s="490"/>
      <c r="P276" s="432"/>
      <c r="Q276" s="38" t="str">
        <f>IFERROR(ROUNDDOWN(P276*VLOOKUP(N276,【参考】数式用!$V$2:$AA$58,MATCH(O276,【参考】数式用!$X$4:$AA$4)+2,FALSE)*0.5, 0), "")</f>
        <v/>
      </c>
      <c r="R276" s="433"/>
      <c r="S276" s="867"/>
      <c r="T276" s="867"/>
      <c r="U276" s="499"/>
      <c r="V276" s="439"/>
      <c r="W276" s="487"/>
      <c r="X276" s="414" t="str">
        <f>IFERROR(IF(V276="ー", "", ROUNDDOWN(W276*VLOOKUP(N276,【参考】数式用!$V$2:$AG$51,MATCH(V276,【参考】数式用!$AB$4:$AG$4)+6,FALSE)*0.5, 0)), "")</f>
        <v/>
      </c>
      <c r="Y276" s="440"/>
      <c r="Z276" s="487"/>
      <c r="AA276" s="501"/>
      <c r="AB276" s="481" t="e">
        <f>VLOOKUP(N276,【参考】数式用!$A$3:$N$58,14,FALSE)</f>
        <v>#N/A</v>
      </c>
      <c r="AC276" s="481" t="str">
        <f>IFERROR(VLOOKUP(N276,【参考】数式用!$A$3:$N$58,14,FALSE),"")&amp;"_4_5"</f>
        <v>_4_5</v>
      </c>
      <c r="AD276" s="481" t="str">
        <f>IFERROR(VLOOKUP(N276,【参考】数式用!$A$3:$N$58,14,FALSE),"")&amp;"_6"</f>
        <v>_6</v>
      </c>
      <c r="AE276" s="482" t="str">
        <f>IFERROR(VLOOKUP(N276,【参考】数式用!$AI$5:$AJ$51, 2, FALSE), "")</f>
        <v/>
      </c>
      <c r="AF276" s="483" t="str">
        <f t="shared" si="8"/>
        <v/>
      </c>
      <c r="AG276" s="484" t="str">
        <f t="shared" si="9"/>
        <v/>
      </c>
      <c r="AH276" s="485" t="str">
        <f>IFERROR(VLOOKUP(N276,【参考】数式用!$AM$3:$AN$56, 2, FALSE), "")</f>
        <v/>
      </c>
      <c r="AI276" s="411"/>
      <c r="AJ276" s="389"/>
      <c r="AK276" s="389"/>
      <c r="AL276" s="389"/>
      <c r="AM276" s="389"/>
      <c r="AN276" s="389"/>
      <c r="AO276" s="389"/>
      <c r="AP276" s="389"/>
      <c r="AQ276" s="389"/>
    </row>
    <row r="277" spans="1:43" s="128" customFormat="1" ht="40.15" customHeight="1">
      <c r="A277" s="488">
        <v>264</v>
      </c>
      <c r="B277" s="866" t="str">
        <f>IF(基本情報入力シート!C308="","",基本情報入力シート!C308)</f>
        <v/>
      </c>
      <c r="C277" s="866"/>
      <c r="D277" s="866"/>
      <c r="E277" s="866"/>
      <c r="F277" s="866"/>
      <c r="G277" s="866"/>
      <c r="H277" s="866"/>
      <c r="I277" s="866"/>
      <c r="J277" s="413" t="str">
        <f>IF(基本情報入力シート!M308="","",基本情報入力シート!M308)</f>
        <v/>
      </c>
      <c r="K277" s="413" t="str">
        <f>IF(基本情報入力シート!R308="","",基本情報入力シート!R308)</f>
        <v/>
      </c>
      <c r="L277" s="413" t="str">
        <f>IF(基本情報入力シート!W308="","",基本情報入力シート!W308)</f>
        <v/>
      </c>
      <c r="M277" s="413" t="str">
        <f>IF(基本情報入力シート!X308="","",基本情報入力シート!X308)</f>
        <v/>
      </c>
      <c r="N277" s="491" t="str">
        <f>IF(基本情報入力シート!Y308="","",基本情報入力シート!Y308)</f>
        <v/>
      </c>
      <c r="O277" s="490"/>
      <c r="P277" s="432"/>
      <c r="Q277" s="38" t="str">
        <f>IFERROR(ROUNDDOWN(P277*VLOOKUP(N277,【参考】数式用!$V$2:$AA$58,MATCH(O277,【参考】数式用!$X$4:$AA$4)+2,FALSE)*0.5, 0), "")</f>
        <v/>
      </c>
      <c r="R277" s="433"/>
      <c r="S277" s="867"/>
      <c r="T277" s="867"/>
      <c r="U277" s="499"/>
      <c r="V277" s="439"/>
      <c r="W277" s="487"/>
      <c r="X277" s="414" t="str">
        <f>IFERROR(IF(V277="ー", "", ROUNDDOWN(W277*VLOOKUP(N277,【参考】数式用!$V$2:$AG$51,MATCH(V277,【参考】数式用!$AB$4:$AG$4)+6,FALSE)*0.5, 0)), "")</f>
        <v/>
      </c>
      <c r="Y277" s="440"/>
      <c r="Z277" s="487"/>
      <c r="AA277" s="501"/>
      <c r="AB277" s="481" t="e">
        <f>VLOOKUP(N277,【参考】数式用!$A$3:$N$58,14,FALSE)</f>
        <v>#N/A</v>
      </c>
      <c r="AC277" s="481" t="str">
        <f>IFERROR(VLOOKUP(N277,【参考】数式用!$A$3:$N$58,14,FALSE),"")&amp;"_4_5"</f>
        <v>_4_5</v>
      </c>
      <c r="AD277" s="481" t="str">
        <f>IFERROR(VLOOKUP(N277,【参考】数式用!$A$3:$N$58,14,FALSE),"")&amp;"_6"</f>
        <v>_6</v>
      </c>
      <c r="AE277" s="482" t="str">
        <f>IFERROR(VLOOKUP(N277,【参考】数式用!$AI$5:$AJ$51, 2, FALSE), "")</f>
        <v/>
      </c>
      <c r="AF277" s="483" t="str">
        <f t="shared" si="8"/>
        <v/>
      </c>
      <c r="AG277" s="484" t="str">
        <f t="shared" si="9"/>
        <v/>
      </c>
      <c r="AH277" s="485" t="str">
        <f>IFERROR(VLOOKUP(N277,【参考】数式用!$AM$3:$AN$56, 2, FALSE), "")</f>
        <v/>
      </c>
      <c r="AI277" s="411"/>
      <c r="AJ277" s="389"/>
      <c r="AK277" s="389"/>
      <c r="AL277" s="389"/>
      <c r="AM277" s="389"/>
      <c r="AN277" s="389"/>
      <c r="AO277" s="389"/>
      <c r="AP277" s="389"/>
      <c r="AQ277" s="389"/>
    </row>
    <row r="278" spans="1:43" s="128" customFormat="1" ht="40.15" customHeight="1">
      <c r="A278" s="488">
        <v>265</v>
      </c>
      <c r="B278" s="866" t="str">
        <f>IF(基本情報入力シート!C309="","",基本情報入力シート!C309)</f>
        <v/>
      </c>
      <c r="C278" s="866"/>
      <c r="D278" s="866"/>
      <c r="E278" s="866"/>
      <c r="F278" s="866"/>
      <c r="G278" s="866"/>
      <c r="H278" s="866"/>
      <c r="I278" s="866"/>
      <c r="J278" s="413" t="str">
        <f>IF(基本情報入力シート!M309="","",基本情報入力シート!M309)</f>
        <v/>
      </c>
      <c r="K278" s="413" t="str">
        <f>IF(基本情報入力シート!R309="","",基本情報入力シート!R309)</f>
        <v/>
      </c>
      <c r="L278" s="413" t="str">
        <f>IF(基本情報入力シート!W309="","",基本情報入力シート!W309)</f>
        <v/>
      </c>
      <c r="M278" s="413" t="str">
        <f>IF(基本情報入力シート!X309="","",基本情報入力シート!X309)</f>
        <v/>
      </c>
      <c r="N278" s="491" t="str">
        <f>IF(基本情報入力シート!Y309="","",基本情報入力シート!Y309)</f>
        <v/>
      </c>
      <c r="O278" s="490"/>
      <c r="P278" s="432"/>
      <c r="Q278" s="38" t="str">
        <f>IFERROR(ROUNDDOWN(P278*VLOOKUP(N278,【参考】数式用!$V$2:$AA$58,MATCH(O278,【参考】数式用!$X$4:$AA$4)+2,FALSE)*0.5, 0), "")</f>
        <v/>
      </c>
      <c r="R278" s="433"/>
      <c r="S278" s="867"/>
      <c r="T278" s="867"/>
      <c r="U278" s="499"/>
      <c r="V278" s="439"/>
      <c r="W278" s="487"/>
      <c r="X278" s="414" t="str">
        <f>IFERROR(IF(V278="ー", "", ROUNDDOWN(W278*VLOOKUP(N278,【参考】数式用!$V$2:$AG$51,MATCH(V278,【参考】数式用!$AB$4:$AG$4)+6,FALSE)*0.5, 0)), "")</f>
        <v/>
      </c>
      <c r="Y278" s="440"/>
      <c r="Z278" s="487"/>
      <c r="AA278" s="501"/>
      <c r="AB278" s="481" t="e">
        <f>VLOOKUP(N278,【参考】数式用!$A$3:$N$58,14,FALSE)</f>
        <v>#N/A</v>
      </c>
      <c r="AC278" s="481" t="str">
        <f>IFERROR(VLOOKUP(N278,【参考】数式用!$A$3:$N$58,14,FALSE),"")&amp;"_4_5"</f>
        <v>_4_5</v>
      </c>
      <c r="AD278" s="481" t="str">
        <f>IFERROR(VLOOKUP(N278,【参考】数式用!$A$3:$N$58,14,FALSE),"")&amp;"_6"</f>
        <v>_6</v>
      </c>
      <c r="AE278" s="482" t="str">
        <f>IFERROR(VLOOKUP(N278,【参考】数式用!$AI$5:$AJ$51, 2, FALSE), "")</f>
        <v/>
      </c>
      <c r="AF278" s="483" t="str">
        <f t="shared" si="8"/>
        <v/>
      </c>
      <c r="AG278" s="484" t="str">
        <f t="shared" si="9"/>
        <v/>
      </c>
      <c r="AH278" s="485" t="str">
        <f>IFERROR(VLOOKUP(N278,【参考】数式用!$AM$3:$AN$56, 2, FALSE), "")</f>
        <v/>
      </c>
      <c r="AI278" s="411"/>
      <c r="AJ278" s="389"/>
      <c r="AK278" s="389"/>
      <c r="AL278" s="389"/>
      <c r="AM278" s="389"/>
      <c r="AN278" s="389"/>
      <c r="AO278" s="389"/>
      <c r="AP278" s="389"/>
      <c r="AQ278" s="389"/>
    </row>
    <row r="279" spans="1:43" s="128" customFormat="1" ht="40.15" customHeight="1">
      <c r="A279" s="488">
        <v>266</v>
      </c>
      <c r="B279" s="866" t="str">
        <f>IF(基本情報入力シート!C310="","",基本情報入力シート!C310)</f>
        <v/>
      </c>
      <c r="C279" s="866"/>
      <c r="D279" s="866"/>
      <c r="E279" s="866"/>
      <c r="F279" s="866"/>
      <c r="G279" s="866"/>
      <c r="H279" s="866"/>
      <c r="I279" s="866"/>
      <c r="J279" s="413" t="str">
        <f>IF(基本情報入力シート!M310="","",基本情報入力シート!M310)</f>
        <v/>
      </c>
      <c r="K279" s="413" t="str">
        <f>IF(基本情報入力シート!R310="","",基本情報入力シート!R310)</f>
        <v/>
      </c>
      <c r="L279" s="413" t="str">
        <f>IF(基本情報入力シート!W310="","",基本情報入力シート!W310)</f>
        <v/>
      </c>
      <c r="M279" s="413" t="str">
        <f>IF(基本情報入力シート!X310="","",基本情報入力シート!X310)</f>
        <v/>
      </c>
      <c r="N279" s="491" t="str">
        <f>IF(基本情報入力シート!Y310="","",基本情報入力シート!Y310)</f>
        <v/>
      </c>
      <c r="O279" s="490"/>
      <c r="P279" s="432"/>
      <c r="Q279" s="38" t="str">
        <f>IFERROR(ROUNDDOWN(P279*VLOOKUP(N279,【参考】数式用!$V$2:$AA$58,MATCH(O279,【参考】数式用!$X$4:$AA$4)+2,FALSE)*0.5, 0), "")</f>
        <v/>
      </c>
      <c r="R279" s="433"/>
      <c r="S279" s="867"/>
      <c r="T279" s="867"/>
      <c r="U279" s="499"/>
      <c r="V279" s="439"/>
      <c r="W279" s="487"/>
      <c r="X279" s="414" t="str">
        <f>IFERROR(IF(V279="ー", "", ROUNDDOWN(W279*VLOOKUP(N279,【参考】数式用!$V$2:$AG$51,MATCH(V279,【参考】数式用!$AB$4:$AG$4)+6,FALSE)*0.5, 0)), "")</f>
        <v/>
      </c>
      <c r="Y279" s="440"/>
      <c r="Z279" s="487"/>
      <c r="AA279" s="501"/>
      <c r="AB279" s="481" t="e">
        <f>VLOOKUP(N279,【参考】数式用!$A$3:$N$58,14,FALSE)</f>
        <v>#N/A</v>
      </c>
      <c r="AC279" s="481" t="str">
        <f>IFERROR(VLOOKUP(N279,【参考】数式用!$A$3:$N$58,14,FALSE),"")&amp;"_4_5"</f>
        <v>_4_5</v>
      </c>
      <c r="AD279" s="481" t="str">
        <f>IFERROR(VLOOKUP(N279,【参考】数式用!$A$3:$N$58,14,FALSE),"")&amp;"_6"</f>
        <v>_6</v>
      </c>
      <c r="AE279" s="482" t="str">
        <f>IFERROR(VLOOKUP(N279,【参考】数式用!$AI$5:$AJ$51, 2, FALSE), "")</f>
        <v/>
      </c>
      <c r="AF279" s="483" t="str">
        <f t="shared" si="8"/>
        <v/>
      </c>
      <c r="AG279" s="484" t="str">
        <f t="shared" si="9"/>
        <v/>
      </c>
      <c r="AH279" s="485" t="str">
        <f>IFERROR(VLOOKUP(N279,【参考】数式用!$AM$3:$AN$56, 2, FALSE), "")</f>
        <v/>
      </c>
      <c r="AI279" s="411"/>
      <c r="AJ279" s="389"/>
      <c r="AK279" s="389"/>
      <c r="AL279" s="389"/>
      <c r="AM279" s="389"/>
      <c r="AN279" s="389"/>
      <c r="AO279" s="389"/>
      <c r="AP279" s="389"/>
      <c r="AQ279" s="389"/>
    </row>
    <row r="280" spans="1:43" s="128" customFormat="1" ht="40.15" customHeight="1">
      <c r="A280" s="488">
        <v>267</v>
      </c>
      <c r="B280" s="866" t="str">
        <f>IF(基本情報入力シート!C311="","",基本情報入力シート!C311)</f>
        <v/>
      </c>
      <c r="C280" s="866"/>
      <c r="D280" s="866"/>
      <c r="E280" s="866"/>
      <c r="F280" s="866"/>
      <c r="G280" s="866"/>
      <c r="H280" s="866"/>
      <c r="I280" s="866"/>
      <c r="J280" s="413" t="str">
        <f>IF(基本情報入力シート!M311="","",基本情報入力シート!M311)</f>
        <v/>
      </c>
      <c r="K280" s="413" t="str">
        <f>IF(基本情報入力シート!R311="","",基本情報入力シート!R311)</f>
        <v/>
      </c>
      <c r="L280" s="413" t="str">
        <f>IF(基本情報入力シート!W311="","",基本情報入力シート!W311)</f>
        <v/>
      </c>
      <c r="M280" s="413" t="str">
        <f>IF(基本情報入力シート!X311="","",基本情報入力シート!X311)</f>
        <v/>
      </c>
      <c r="N280" s="491" t="str">
        <f>IF(基本情報入力シート!Y311="","",基本情報入力シート!Y311)</f>
        <v/>
      </c>
      <c r="O280" s="490"/>
      <c r="P280" s="432"/>
      <c r="Q280" s="38" t="str">
        <f>IFERROR(ROUNDDOWN(P280*VLOOKUP(N280,【参考】数式用!$V$2:$AA$58,MATCH(O280,【参考】数式用!$X$4:$AA$4)+2,FALSE)*0.5, 0), "")</f>
        <v/>
      </c>
      <c r="R280" s="433"/>
      <c r="S280" s="867"/>
      <c r="T280" s="867"/>
      <c r="U280" s="499"/>
      <c r="V280" s="439"/>
      <c r="W280" s="487"/>
      <c r="X280" s="414" t="str">
        <f>IFERROR(IF(V280="ー", "", ROUNDDOWN(W280*VLOOKUP(N280,【参考】数式用!$V$2:$AG$51,MATCH(V280,【参考】数式用!$AB$4:$AG$4)+6,FALSE)*0.5, 0)), "")</f>
        <v/>
      </c>
      <c r="Y280" s="440"/>
      <c r="Z280" s="487"/>
      <c r="AA280" s="501"/>
      <c r="AB280" s="481" t="e">
        <f>VLOOKUP(N280,【参考】数式用!$A$3:$N$58,14,FALSE)</f>
        <v>#N/A</v>
      </c>
      <c r="AC280" s="481" t="str">
        <f>IFERROR(VLOOKUP(N280,【参考】数式用!$A$3:$N$58,14,FALSE),"")&amp;"_4_5"</f>
        <v>_4_5</v>
      </c>
      <c r="AD280" s="481" t="str">
        <f>IFERROR(VLOOKUP(N280,【参考】数式用!$A$3:$N$58,14,FALSE),"")&amp;"_6"</f>
        <v>_6</v>
      </c>
      <c r="AE280" s="482" t="str">
        <f>IFERROR(VLOOKUP(N280,【参考】数式用!$AI$5:$AJ$51, 2, FALSE), "")</f>
        <v/>
      </c>
      <c r="AF280" s="483" t="str">
        <f t="shared" si="8"/>
        <v/>
      </c>
      <c r="AG280" s="484" t="str">
        <f t="shared" si="9"/>
        <v/>
      </c>
      <c r="AH280" s="485" t="str">
        <f>IFERROR(VLOOKUP(N280,【参考】数式用!$AM$3:$AN$56, 2, FALSE), "")</f>
        <v/>
      </c>
      <c r="AI280" s="411"/>
      <c r="AJ280" s="389"/>
      <c r="AK280" s="389"/>
      <c r="AL280" s="389"/>
      <c r="AM280" s="389"/>
      <c r="AN280" s="389"/>
      <c r="AO280" s="389"/>
      <c r="AP280" s="389"/>
      <c r="AQ280" s="389"/>
    </row>
    <row r="281" spans="1:43" s="128" customFormat="1" ht="40.15" customHeight="1">
      <c r="A281" s="488">
        <v>268</v>
      </c>
      <c r="B281" s="866" t="str">
        <f>IF(基本情報入力シート!C312="","",基本情報入力シート!C312)</f>
        <v/>
      </c>
      <c r="C281" s="866"/>
      <c r="D281" s="866"/>
      <c r="E281" s="866"/>
      <c r="F281" s="866"/>
      <c r="G281" s="866"/>
      <c r="H281" s="866"/>
      <c r="I281" s="866"/>
      <c r="J281" s="413" t="str">
        <f>IF(基本情報入力シート!M312="","",基本情報入力シート!M312)</f>
        <v/>
      </c>
      <c r="K281" s="413" t="str">
        <f>IF(基本情報入力シート!R312="","",基本情報入力シート!R312)</f>
        <v/>
      </c>
      <c r="L281" s="413" t="str">
        <f>IF(基本情報入力シート!W312="","",基本情報入力シート!W312)</f>
        <v/>
      </c>
      <c r="M281" s="413" t="str">
        <f>IF(基本情報入力シート!X312="","",基本情報入力シート!X312)</f>
        <v/>
      </c>
      <c r="N281" s="491" t="str">
        <f>IF(基本情報入力シート!Y312="","",基本情報入力シート!Y312)</f>
        <v/>
      </c>
      <c r="O281" s="490"/>
      <c r="P281" s="432"/>
      <c r="Q281" s="38" t="str">
        <f>IFERROR(ROUNDDOWN(P281*VLOOKUP(N281,【参考】数式用!$V$2:$AA$58,MATCH(O281,【参考】数式用!$X$4:$AA$4)+2,FALSE)*0.5, 0), "")</f>
        <v/>
      </c>
      <c r="R281" s="433"/>
      <c r="S281" s="867"/>
      <c r="T281" s="867"/>
      <c r="U281" s="499"/>
      <c r="V281" s="439"/>
      <c r="W281" s="487"/>
      <c r="X281" s="414" t="str">
        <f>IFERROR(IF(V281="ー", "", ROUNDDOWN(W281*VLOOKUP(N281,【参考】数式用!$V$2:$AG$51,MATCH(V281,【参考】数式用!$AB$4:$AG$4)+6,FALSE)*0.5, 0)), "")</f>
        <v/>
      </c>
      <c r="Y281" s="440"/>
      <c r="Z281" s="487"/>
      <c r="AA281" s="501"/>
      <c r="AB281" s="481" t="e">
        <f>VLOOKUP(N281,【参考】数式用!$A$3:$N$58,14,FALSE)</f>
        <v>#N/A</v>
      </c>
      <c r="AC281" s="481" t="str">
        <f>IFERROR(VLOOKUP(N281,【参考】数式用!$A$3:$N$58,14,FALSE),"")&amp;"_4_5"</f>
        <v>_4_5</v>
      </c>
      <c r="AD281" s="481" t="str">
        <f>IFERROR(VLOOKUP(N281,【参考】数式用!$A$3:$N$58,14,FALSE),"")&amp;"_6"</f>
        <v>_6</v>
      </c>
      <c r="AE281" s="482" t="str">
        <f>IFERROR(VLOOKUP(N281,【参考】数式用!$AI$5:$AJ$51, 2, FALSE), "")</f>
        <v/>
      </c>
      <c r="AF281" s="483" t="str">
        <f t="shared" si="8"/>
        <v/>
      </c>
      <c r="AG281" s="484" t="str">
        <f t="shared" si="9"/>
        <v/>
      </c>
      <c r="AH281" s="485" t="str">
        <f>IFERROR(VLOOKUP(N281,【参考】数式用!$AM$3:$AN$56, 2, FALSE), "")</f>
        <v/>
      </c>
      <c r="AI281" s="411"/>
      <c r="AJ281" s="389"/>
      <c r="AK281" s="389"/>
      <c r="AL281" s="389"/>
      <c r="AM281" s="389"/>
      <c r="AN281" s="389"/>
      <c r="AO281" s="389"/>
      <c r="AP281" s="389"/>
      <c r="AQ281" s="389"/>
    </row>
    <row r="282" spans="1:43" s="128" customFormat="1" ht="40.15" customHeight="1">
      <c r="A282" s="488">
        <v>269</v>
      </c>
      <c r="B282" s="866" t="str">
        <f>IF(基本情報入力シート!C313="","",基本情報入力シート!C313)</f>
        <v/>
      </c>
      <c r="C282" s="866"/>
      <c r="D282" s="866"/>
      <c r="E282" s="866"/>
      <c r="F282" s="866"/>
      <c r="G282" s="866"/>
      <c r="H282" s="866"/>
      <c r="I282" s="866"/>
      <c r="J282" s="413" t="str">
        <f>IF(基本情報入力シート!M313="","",基本情報入力シート!M313)</f>
        <v/>
      </c>
      <c r="K282" s="413" t="str">
        <f>IF(基本情報入力シート!R313="","",基本情報入力シート!R313)</f>
        <v/>
      </c>
      <c r="L282" s="413" t="str">
        <f>IF(基本情報入力シート!W313="","",基本情報入力シート!W313)</f>
        <v/>
      </c>
      <c r="M282" s="413" t="str">
        <f>IF(基本情報入力シート!X313="","",基本情報入力シート!X313)</f>
        <v/>
      </c>
      <c r="N282" s="491" t="str">
        <f>IF(基本情報入力シート!Y313="","",基本情報入力シート!Y313)</f>
        <v/>
      </c>
      <c r="O282" s="490"/>
      <c r="P282" s="432"/>
      <c r="Q282" s="38" t="str">
        <f>IFERROR(ROUNDDOWN(P282*VLOOKUP(N282,【参考】数式用!$V$2:$AA$58,MATCH(O282,【参考】数式用!$X$4:$AA$4)+2,FALSE)*0.5, 0), "")</f>
        <v/>
      </c>
      <c r="R282" s="433"/>
      <c r="S282" s="867"/>
      <c r="T282" s="867"/>
      <c r="U282" s="499"/>
      <c r="V282" s="439"/>
      <c r="W282" s="487"/>
      <c r="X282" s="414" t="str">
        <f>IFERROR(IF(V282="ー", "", ROUNDDOWN(W282*VLOOKUP(N282,【参考】数式用!$V$2:$AG$51,MATCH(V282,【参考】数式用!$AB$4:$AG$4)+6,FALSE)*0.5, 0)), "")</f>
        <v/>
      </c>
      <c r="Y282" s="440"/>
      <c r="Z282" s="487"/>
      <c r="AA282" s="501"/>
      <c r="AB282" s="481" t="e">
        <f>VLOOKUP(N282,【参考】数式用!$A$3:$N$58,14,FALSE)</f>
        <v>#N/A</v>
      </c>
      <c r="AC282" s="481" t="str">
        <f>IFERROR(VLOOKUP(N282,【参考】数式用!$A$3:$N$58,14,FALSE),"")&amp;"_4_5"</f>
        <v>_4_5</v>
      </c>
      <c r="AD282" s="481" t="str">
        <f>IFERROR(VLOOKUP(N282,【参考】数式用!$A$3:$N$58,14,FALSE),"")&amp;"_6"</f>
        <v>_6</v>
      </c>
      <c r="AE282" s="482" t="str">
        <f>IFERROR(VLOOKUP(N282,【参考】数式用!$AI$5:$AJ$51, 2, FALSE), "")</f>
        <v/>
      </c>
      <c r="AF282" s="483" t="str">
        <f t="shared" si="8"/>
        <v/>
      </c>
      <c r="AG282" s="484" t="str">
        <f t="shared" si="9"/>
        <v/>
      </c>
      <c r="AH282" s="485" t="str">
        <f>IFERROR(VLOOKUP(N282,【参考】数式用!$AM$3:$AN$56, 2, FALSE), "")</f>
        <v/>
      </c>
      <c r="AI282" s="411"/>
      <c r="AJ282" s="389"/>
      <c r="AK282" s="389"/>
      <c r="AL282" s="389"/>
      <c r="AM282" s="389"/>
      <c r="AN282" s="389"/>
      <c r="AO282" s="389"/>
      <c r="AP282" s="389"/>
      <c r="AQ282" s="389"/>
    </row>
    <row r="283" spans="1:43" s="128" customFormat="1" ht="40.15" customHeight="1">
      <c r="A283" s="488">
        <v>270</v>
      </c>
      <c r="B283" s="866" t="str">
        <f>IF(基本情報入力シート!C314="","",基本情報入力シート!C314)</f>
        <v/>
      </c>
      <c r="C283" s="866"/>
      <c r="D283" s="866"/>
      <c r="E283" s="866"/>
      <c r="F283" s="866"/>
      <c r="G283" s="866"/>
      <c r="H283" s="866"/>
      <c r="I283" s="866"/>
      <c r="J283" s="413" t="str">
        <f>IF(基本情報入力シート!M314="","",基本情報入力シート!M314)</f>
        <v/>
      </c>
      <c r="K283" s="413" t="str">
        <f>IF(基本情報入力シート!R314="","",基本情報入力シート!R314)</f>
        <v/>
      </c>
      <c r="L283" s="413" t="str">
        <f>IF(基本情報入力シート!W314="","",基本情報入力シート!W314)</f>
        <v/>
      </c>
      <c r="M283" s="413" t="str">
        <f>IF(基本情報入力シート!X314="","",基本情報入力シート!X314)</f>
        <v/>
      </c>
      <c r="N283" s="491" t="str">
        <f>IF(基本情報入力シート!Y314="","",基本情報入力シート!Y314)</f>
        <v/>
      </c>
      <c r="O283" s="490"/>
      <c r="P283" s="432"/>
      <c r="Q283" s="38" t="str">
        <f>IFERROR(ROUNDDOWN(P283*VLOOKUP(N283,【参考】数式用!$V$2:$AA$58,MATCH(O283,【参考】数式用!$X$4:$AA$4)+2,FALSE)*0.5, 0), "")</f>
        <v/>
      </c>
      <c r="R283" s="433"/>
      <c r="S283" s="867"/>
      <c r="T283" s="867"/>
      <c r="U283" s="499"/>
      <c r="V283" s="439"/>
      <c r="W283" s="487"/>
      <c r="X283" s="414" t="str">
        <f>IFERROR(IF(V283="ー", "", ROUNDDOWN(W283*VLOOKUP(N283,【参考】数式用!$V$2:$AG$51,MATCH(V283,【参考】数式用!$AB$4:$AG$4)+6,FALSE)*0.5, 0)), "")</f>
        <v/>
      </c>
      <c r="Y283" s="440"/>
      <c r="Z283" s="487"/>
      <c r="AA283" s="501"/>
      <c r="AB283" s="481" t="e">
        <f>VLOOKUP(N283,【参考】数式用!$A$3:$N$58,14,FALSE)</f>
        <v>#N/A</v>
      </c>
      <c r="AC283" s="481" t="str">
        <f>IFERROR(VLOOKUP(N283,【参考】数式用!$A$3:$N$58,14,FALSE),"")&amp;"_4_5"</f>
        <v>_4_5</v>
      </c>
      <c r="AD283" s="481" t="str">
        <f>IFERROR(VLOOKUP(N283,【参考】数式用!$A$3:$N$58,14,FALSE),"")&amp;"_6"</f>
        <v>_6</v>
      </c>
      <c r="AE283" s="482" t="str">
        <f>IFERROR(VLOOKUP(N283,【参考】数式用!$AI$5:$AJ$51, 2, FALSE), "")</f>
        <v/>
      </c>
      <c r="AF283" s="483" t="str">
        <f t="shared" si="8"/>
        <v/>
      </c>
      <c r="AG283" s="484" t="str">
        <f t="shared" si="9"/>
        <v/>
      </c>
      <c r="AH283" s="485" t="str">
        <f>IFERROR(VLOOKUP(N283,【参考】数式用!$AM$3:$AN$56, 2, FALSE), "")</f>
        <v/>
      </c>
      <c r="AI283" s="411"/>
      <c r="AJ283" s="389"/>
      <c r="AK283" s="389"/>
      <c r="AL283" s="389"/>
      <c r="AM283" s="389"/>
      <c r="AN283" s="389"/>
      <c r="AO283" s="389"/>
      <c r="AP283" s="389"/>
      <c r="AQ283" s="389"/>
    </row>
    <row r="284" spans="1:43" s="128" customFormat="1" ht="40.15" customHeight="1">
      <c r="A284" s="488">
        <v>271</v>
      </c>
      <c r="B284" s="866" t="str">
        <f>IF(基本情報入力シート!C315="","",基本情報入力シート!C315)</f>
        <v/>
      </c>
      <c r="C284" s="866"/>
      <c r="D284" s="866"/>
      <c r="E284" s="866"/>
      <c r="F284" s="866"/>
      <c r="G284" s="866"/>
      <c r="H284" s="866"/>
      <c r="I284" s="866"/>
      <c r="J284" s="413" t="str">
        <f>IF(基本情報入力シート!M315="","",基本情報入力シート!M315)</f>
        <v/>
      </c>
      <c r="K284" s="413" t="str">
        <f>IF(基本情報入力シート!R315="","",基本情報入力シート!R315)</f>
        <v/>
      </c>
      <c r="L284" s="413" t="str">
        <f>IF(基本情報入力シート!W315="","",基本情報入力シート!W315)</f>
        <v/>
      </c>
      <c r="M284" s="413" t="str">
        <f>IF(基本情報入力シート!X315="","",基本情報入力シート!X315)</f>
        <v/>
      </c>
      <c r="N284" s="491" t="str">
        <f>IF(基本情報入力シート!Y315="","",基本情報入力シート!Y315)</f>
        <v/>
      </c>
      <c r="O284" s="490"/>
      <c r="P284" s="432"/>
      <c r="Q284" s="38" t="str">
        <f>IFERROR(ROUNDDOWN(P284*VLOOKUP(N284,【参考】数式用!$V$2:$AA$58,MATCH(O284,【参考】数式用!$X$4:$AA$4)+2,FALSE)*0.5, 0), "")</f>
        <v/>
      </c>
      <c r="R284" s="433"/>
      <c r="S284" s="867"/>
      <c r="T284" s="867"/>
      <c r="U284" s="499"/>
      <c r="V284" s="439"/>
      <c r="W284" s="487"/>
      <c r="X284" s="414" t="str">
        <f>IFERROR(IF(V284="ー", "", ROUNDDOWN(W284*VLOOKUP(N284,【参考】数式用!$V$2:$AG$51,MATCH(V284,【参考】数式用!$AB$4:$AG$4)+6,FALSE)*0.5, 0)), "")</f>
        <v/>
      </c>
      <c r="Y284" s="440"/>
      <c r="Z284" s="487"/>
      <c r="AA284" s="501"/>
      <c r="AB284" s="481" t="e">
        <f>VLOOKUP(N284,【参考】数式用!$A$3:$N$58,14,FALSE)</f>
        <v>#N/A</v>
      </c>
      <c r="AC284" s="481" t="str">
        <f>IFERROR(VLOOKUP(N284,【参考】数式用!$A$3:$N$58,14,FALSE),"")&amp;"_4_5"</f>
        <v>_4_5</v>
      </c>
      <c r="AD284" s="481" t="str">
        <f>IFERROR(VLOOKUP(N284,【参考】数式用!$A$3:$N$58,14,FALSE),"")&amp;"_6"</f>
        <v>_6</v>
      </c>
      <c r="AE284" s="482" t="str">
        <f>IFERROR(VLOOKUP(N284,【参考】数式用!$AI$5:$AJ$51, 2, FALSE), "")</f>
        <v/>
      </c>
      <c r="AF284" s="483" t="str">
        <f t="shared" si="8"/>
        <v/>
      </c>
      <c r="AG284" s="484" t="str">
        <f t="shared" si="9"/>
        <v/>
      </c>
      <c r="AH284" s="485" t="str">
        <f>IFERROR(VLOOKUP(N284,【参考】数式用!$AM$3:$AN$56, 2, FALSE), "")</f>
        <v/>
      </c>
      <c r="AI284" s="411"/>
      <c r="AJ284" s="389"/>
      <c r="AK284" s="389"/>
      <c r="AL284" s="389"/>
      <c r="AM284" s="389"/>
      <c r="AN284" s="389"/>
      <c r="AO284" s="389"/>
      <c r="AP284" s="389"/>
      <c r="AQ284" s="389"/>
    </row>
    <row r="285" spans="1:43" s="128" customFormat="1" ht="40.15" customHeight="1">
      <c r="A285" s="488">
        <v>272</v>
      </c>
      <c r="B285" s="866" t="str">
        <f>IF(基本情報入力シート!C316="","",基本情報入力シート!C316)</f>
        <v/>
      </c>
      <c r="C285" s="866"/>
      <c r="D285" s="866"/>
      <c r="E285" s="866"/>
      <c r="F285" s="866"/>
      <c r="G285" s="866"/>
      <c r="H285" s="866"/>
      <c r="I285" s="866"/>
      <c r="J285" s="413" t="str">
        <f>IF(基本情報入力シート!M316="","",基本情報入力シート!M316)</f>
        <v/>
      </c>
      <c r="K285" s="413" t="str">
        <f>IF(基本情報入力シート!R316="","",基本情報入力シート!R316)</f>
        <v/>
      </c>
      <c r="L285" s="413" t="str">
        <f>IF(基本情報入力シート!W316="","",基本情報入力シート!W316)</f>
        <v/>
      </c>
      <c r="M285" s="413" t="str">
        <f>IF(基本情報入力シート!X316="","",基本情報入力シート!X316)</f>
        <v/>
      </c>
      <c r="N285" s="491" t="str">
        <f>IF(基本情報入力シート!Y316="","",基本情報入力シート!Y316)</f>
        <v/>
      </c>
      <c r="O285" s="490"/>
      <c r="P285" s="432"/>
      <c r="Q285" s="38" t="str">
        <f>IFERROR(ROUNDDOWN(P285*VLOOKUP(N285,【参考】数式用!$V$2:$AA$58,MATCH(O285,【参考】数式用!$X$4:$AA$4)+2,FALSE)*0.5, 0), "")</f>
        <v/>
      </c>
      <c r="R285" s="433"/>
      <c r="S285" s="867"/>
      <c r="T285" s="867"/>
      <c r="U285" s="499"/>
      <c r="V285" s="439"/>
      <c r="W285" s="487"/>
      <c r="X285" s="414" t="str">
        <f>IFERROR(IF(V285="ー", "", ROUNDDOWN(W285*VLOOKUP(N285,【参考】数式用!$V$2:$AG$51,MATCH(V285,【参考】数式用!$AB$4:$AG$4)+6,FALSE)*0.5, 0)), "")</f>
        <v/>
      </c>
      <c r="Y285" s="440"/>
      <c r="Z285" s="487"/>
      <c r="AA285" s="501"/>
      <c r="AB285" s="481" t="e">
        <f>VLOOKUP(N285,【参考】数式用!$A$3:$N$58,14,FALSE)</f>
        <v>#N/A</v>
      </c>
      <c r="AC285" s="481" t="str">
        <f>IFERROR(VLOOKUP(N285,【参考】数式用!$A$3:$N$58,14,FALSE),"")&amp;"_4_5"</f>
        <v>_4_5</v>
      </c>
      <c r="AD285" s="481" t="str">
        <f>IFERROR(VLOOKUP(N285,【参考】数式用!$A$3:$N$58,14,FALSE),"")&amp;"_6"</f>
        <v>_6</v>
      </c>
      <c r="AE285" s="482" t="str">
        <f>IFERROR(VLOOKUP(N285,【参考】数式用!$AI$5:$AJ$51, 2, FALSE), "")</f>
        <v/>
      </c>
      <c r="AF285" s="483" t="str">
        <f t="shared" si="8"/>
        <v/>
      </c>
      <c r="AG285" s="484" t="str">
        <f t="shared" si="9"/>
        <v/>
      </c>
      <c r="AH285" s="485" t="str">
        <f>IFERROR(VLOOKUP(N285,【参考】数式用!$AM$3:$AN$56, 2, FALSE), "")</f>
        <v/>
      </c>
      <c r="AI285" s="411"/>
      <c r="AJ285" s="389"/>
      <c r="AK285" s="389"/>
      <c r="AL285" s="389"/>
      <c r="AM285" s="389"/>
      <c r="AN285" s="389"/>
      <c r="AO285" s="389"/>
      <c r="AP285" s="389"/>
      <c r="AQ285" s="389"/>
    </row>
    <row r="286" spans="1:43" s="128" customFormat="1" ht="40.15" customHeight="1">
      <c r="A286" s="488">
        <v>273</v>
      </c>
      <c r="B286" s="866" t="str">
        <f>IF(基本情報入力シート!C317="","",基本情報入力シート!C317)</f>
        <v/>
      </c>
      <c r="C286" s="866"/>
      <c r="D286" s="866"/>
      <c r="E286" s="866"/>
      <c r="F286" s="866"/>
      <c r="G286" s="866"/>
      <c r="H286" s="866"/>
      <c r="I286" s="866"/>
      <c r="J286" s="413" t="str">
        <f>IF(基本情報入力シート!M317="","",基本情報入力シート!M317)</f>
        <v/>
      </c>
      <c r="K286" s="413" t="str">
        <f>IF(基本情報入力シート!R317="","",基本情報入力シート!R317)</f>
        <v/>
      </c>
      <c r="L286" s="413" t="str">
        <f>IF(基本情報入力シート!W317="","",基本情報入力シート!W317)</f>
        <v/>
      </c>
      <c r="M286" s="413" t="str">
        <f>IF(基本情報入力シート!X317="","",基本情報入力シート!X317)</f>
        <v/>
      </c>
      <c r="N286" s="491" t="str">
        <f>IF(基本情報入力シート!Y317="","",基本情報入力シート!Y317)</f>
        <v/>
      </c>
      <c r="O286" s="490"/>
      <c r="P286" s="432"/>
      <c r="Q286" s="38" t="str">
        <f>IFERROR(ROUNDDOWN(P286*VLOOKUP(N286,【参考】数式用!$V$2:$AA$58,MATCH(O286,【参考】数式用!$X$4:$AA$4)+2,FALSE)*0.5, 0), "")</f>
        <v/>
      </c>
      <c r="R286" s="433"/>
      <c r="S286" s="867"/>
      <c r="T286" s="867"/>
      <c r="U286" s="499"/>
      <c r="V286" s="439"/>
      <c r="W286" s="487"/>
      <c r="X286" s="414" t="str">
        <f>IFERROR(IF(V286="ー", "", ROUNDDOWN(W286*VLOOKUP(N286,【参考】数式用!$V$2:$AG$51,MATCH(V286,【参考】数式用!$AB$4:$AG$4)+6,FALSE)*0.5, 0)), "")</f>
        <v/>
      </c>
      <c r="Y286" s="440"/>
      <c r="Z286" s="487"/>
      <c r="AA286" s="501"/>
      <c r="AB286" s="481" t="e">
        <f>VLOOKUP(N286,【参考】数式用!$A$3:$N$58,14,FALSE)</f>
        <v>#N/A</v>
      </c>
      <c r="AC286" s="481" t="str">
        <f>IFERROR(VLOOKUP(N286,【参考】数式用!$A$3:$N$58,14,FALSE),"")&amp;"_4_5"</f>
        <v>_4_5</v>
      </c>
      <c r="AD286" s="481" t="str">
        <f>IFERROR(VLOOKUP(N286,【参考】数式用!$A$3:$N$58,14,FALSE),"")&amp;"_6"</f>
        <v>_6</v>
      </c>
      <c r="AE286" s="482" t="str">
        <f>IFERROR(VLOOKUP(N286,【参考】数式用!$AI$5:$AJ$51, 2, FALSE), "")</f>
        <v/>
      </c>
      <c r="AF286" s="483" t="str">
        <f t="shared" si="8"/>
        <v/>
      </c>
      <c r="AG286" s="484" t="str">
        <f t="shared" si="9"/>
        <v/>
      </c>
      <c r="AH286" s="485" t="str">
        <f>IFERROR(VLOOKUP(N286,【参考】数式用!$AM$3:$AN$56, 2, FALSE), "")</f>
        <v/>
      </c>
      <c r="AI286" s="411"/>
      <c r="AJ286" s="389"/>
      <c r="AK286" s="389"/>
      <c r="AL286" s="389"/>
      <c r="AM286" s="389"/>
      <c r="AN286" s="389"/>
      <c r="AO286" s="389"/>
      <c r="AP286" s="389"/>
      <c r="AQ286" s="389"/>
    </row>
    <row r="287" spans="1:43" s="128" customFormat="1" ht="40.15" customHeight="1">
      <c r="A287" s="488">
        <v>274</v>
      </c>
      <c r="B287" s="866" t="str">
        <f>IF(基本情報入力シート!C318="","",基本情報入力シート!C318)</f>
        <v/>
      </c>
      <c r="C287" s="866"/>
      <c r="D287" s="866"/>
      <c r="E287" s="866"/>
      <c r="F287" s="866"/>
      <c r="G287" s="866"/>
      <c r="H287" s="866"/>
      <c r="I287" s="866"/>
      <c r="J287" s="413" t="str">
        <f>IF(基本情報入力シート!M318="","",基本情報入力シート!M318)</f>
        <v/>
      </c>
      <c r="K287" s="413" t="str">
        <f>IF(基本情報入力シート!R318="","",基本情報入力シート!R318)</f>
        <v/>
      </c>
      <c r="L287" s="413" t="str">
        <f>IF(基本情報入力シート!W318="","",基本情報入力シート!W318)</f>
        <v/>
      </c>
      <c r="M287" s="413" t="str">
        <f>IF(基本情報入力シート!X318="","",基本情報入力シート!X318)</f>
        <v/>
      </c>
      <c r="N287" s="491" t="str">
        <f>IF(基本情報入力シート!Y318="","",基本情報入力シート!Y318)</f>
        <v/>
      </c>
      <c r="O287" s="490"/>
      <c r="P287" s="432"/>
      <c r="Q287" s="38" t="str">
        <f>IFERROR(ROUNDDOWN(P287*VLOOKUP(N287,【参考】数式用!$V$2:$AA$58,MATCH(O287,【参考】数式用!$X$4:$AA$4)+2,FALSE)*0.5, 0), "")</f>
        <v/>
      </c>
      <c r="R287" s="433"/>
      <c r="S287" s="867"/>
      <c r="T287" s="867"/>
      <c r="U287" s="499"/>
      <c r="V287" s="439"/>
      <c r="W287" s="487"/>
      <c r="X287" s="414" t="str">
        <f>IFERROR(IF(V287="ー", "", ROUNDDOWN(W287*VLOOKUP(N287,【参考】数式用!$V$2:$AG$51,MATCH(V287,【参考】数式用!$AB$4:$AG$4)+6,FALSE)*0.5, 0)), "")</f>
        <v/>
      </c>
      <c r="Y287" s="440"/>
      <c r="Z287" s="487"/>
      <c r="AA287" s="501"/>
      <c r="AB287" s="481" t="e">
        <f>VLOOKUP(N287,【参考】数式用!$A$3:$N$58,14,FALSE)</f>
        <v>#N/A</v>
      </c>
      <c r="AC287" s="481" t="str">
        <f>IFERROR(VLOOKUP(N287,【参考】数式用!$A$3:$N$58,14,FALSE),"")&amp;"_4_5"</f>
        <v>_4_5</v>
      </c>
      <c r="AD287" s="481" t="str">
        <f>IFERROR(VLOOKUP(N287,【参考】数式用!$A$3:$N$58,14,FALSE),"")&amp;"_6"</f>
        <v>_6</v>
      </c>
      <c r="AE287" s="482" t="str">
        <f>IFERROR(VLOOKUP(N287,【参考】数式用!$AI$5:$AJ$51, 2, FALSE), "")</f>
        <v/>
      </c>
      <c r="AF287" s="483" t="str">
        <f t="shared" si="8"/>
        <v/>
      </c>
      <c r="AG287" s="484" t="str">
        <f t="shared" si="9"/>
        <v/>
      </c>
      <c r="AH287" s="485" t="str">
        <f>IFERROR(VLOOKUP(N287,【参考】数式用!$AM$3:$AN$56, 2, FALSE), "")</f>
        <v/>
      </c>
      <c r="AI287" s="411"/>
      <c r="AJ287" s="389"/>
      <c r="AK287" s="389"/>
      <c r="AL287" s="389"/>
      <c r="AM287" s="389"/>
      <c r="AN287" s="389"/>
      <c r="AO287" s="389"/>
      <c r="AP287" s="389"/>
      <c r="AQ287" s="389"/>
    </row>
    <row r="288" spans="1:43" s="128" customFormat="1" ht="40.15" customHeight="1">
      <c r="A288" s="488">
        <v>275</v>
      </c>
      <c r="B288" s="866" t="str">
        <f>IF(基本情報入力シート!C319="","",基本情報入力シート!C319)</f>
        <v/>
      </c>
      <c r="C288" s="866"/>
      <c r="D288" s="866"/>
      <c r="E288" s="866"/>
      <c r="F288" s="866"/>
      <c r="G288" s="866"/>
      <c r="H288" s="866"/>
      <c r="I288" s="866"/>
      <c r="J288" s="413" t="str">
        <f>IF(基本情報入力シート!M319="","",基本情報入力シート!M319)</f>
        <v/>
      </c>
      <c r="K288" s="413" t="str">
        <f>IF(基本情報入力シート!R319="","",基本情報入力シート!R319)</f>
        <v/>
      </c>
      <c r="L288" s="413" t="str">
        <f>IF(基本情報入力シート!W319="","",基本情報入力シート!W319)</f>
        <v/>
      </c>
      <c r="M288" s="413" t="str">
        <f>IF(基本情報入力シート!X319="","",基本情報入力シート!X319)</f>
        <v/>
      </c>
      <c r="N288" s="491" t="str">
        <f>IF(基本情報入力シート!Y319="","",基本情報入力シート!Y319)</f>
        <v/>
      </c>
      <c r="O288" s="490"/>
      <c r="P288" s="432"/>
      <c r="Q288" s="38" t="str">
        <f>IFERROR(ROUNDDOWN(P288*VLOOKUP(N288,【参考】数式用!$V$2:$AA$58,MATCH(O288,【参考】数式用!$X$4:$AA$4)+2,FALSE)*0.5, 0), "")</f>
        <v/>
      </c>
      <c r="R288" s="433"/>
      <c r="S288" s="867"/>
      <c r="T288" s="867"/>
      <c r="U288" s="499"/>
      <c r="V288" s="439"/>
      <c r="W288" s="487"/>
      <c r="X288" s="414" t="str">
        <f>IFERROR(IF(V288="ー", "", ROUNDDOWN(W288*VLOOKUP(N288,【参考】数式用!$V$2:$AG$51,MATCH(V288,【参考】数式用!$AB$4:$AG$4)+6,FALSE)*0.5, 0)), "")</f>
        <v/>
      </c>
      <c r="Y288" s="440"/>
      <c r="Z288" s="487"/>
      <c r="AA288" s="501"/>
      <c r="AB288" s="481" t="e">
        <f>VLOOKUP(N288,【参考】数式用!$A$3:$N$58,14,FALSE)</f>
        <v>#N/A</v>
      </c>
      <c r="AC288" s="481" t="str">
        <f>IFERROR(VLOOKUP(N288,【参考】数式用!$A$3:$N$58,14,FALSE),"")&amp;"_4_5"</f>
        <v>_4_5</v>
      </c>
      <c r="AD288" s="481" t="str">
        <f>IFERROR(VLOOKUP(N288,【参考】数式用!$A$3:$N$58,14,FALSE),"")&amp;"_6"</f>
        <v>_6</v>
      </c>
      <c r="AE288" s="482" t="str">
        <f>IFERROR(VLOOKUP(N288,【参考】数式用!$AI$5:$AJ$51, 2, FALSE), "")</f>
        <v/>
      </c>
      <c r="AF288" s="483" t="str">
        <f t="shared" si="8"/>
        <v/>
      </c>
      <c r="AG288" s="484" t="str">
        <f t="shared" si="9"/>
        <v/>
      </c>
      <c r="AH288" s="485" t="str">
        <f>IFERROR(VLOOKUP(N288,【参考】数式用!$AM$3:$AN$56, 2, FALSE), "")</f>
        <v/>
      </c>
      <c r="AI288" s="411"/>
      <c r="AJ288" s="389"/>
      <c r="AK288" s="389"/>
      <c r="AL288" s="389"/>
      <c r="AM288" s="389"/>
      <c r="AN288" s="389"/>
      <c r="AO288" s="389"/>
      <c r="AP288" s="389"/>
      <c r="AQ288" s="389"/>
    </row>
    <row r="289" spans="1:43" s="128" customFormat="1" ht="40.15" customHeight="1">
      <c r="A289" s="488">
        <v>276</v>
      </c>
      <c r="B289" s="866" t="str">
        <f>IF(基本情報入力シート!C320="","",基本情報入力シート!C320)</f>
        <v/>
      </c>
      <c r="C289" s="866"/>
      <c r="D289" s="866"/>
      <c r="E289" s="866"/>
      <c r="F289" s="866"/>
      <c r="G289" s="866"/>
      <c r="H289" s="866"/>
      <c r="I289" s="866"/>
      <c r="J289" s="413" t="str">
        <f>IF(基本情報入力シート!M320="","",基本情報入力シート!M320)</f>
        <v/>
      </c>
      <c r="K289" s="413" t="str">
        <f>IF(基本情報入力シート!R320="","",基本情報入力シート!R320)</f>
        <v/>
      </c>
      <c r="L289" s="413" t="str">
        <f>IF(基本情報入力シート!W320="","",基本情報入力シート!W320)</f>
        <v/>
      </c>
      <c r="M289" s="413" t="str">
        <f>IF(基本情報入力シート!X320="","",基本情報入力シート!X320)</f>
        <v/>
      </c>
      <c r="N289" s="491" t="str">
        <f>IF(基本情報入力シート!Y320="","",基本情報入力シート!Y320)</f>
        <v/>
      </c>
      <c r="O289" s="490"/>
      <c r="P289" s="432"/>
      <c r="Q289" s="38" t="str">
        <f>IFERROR(ROUNDDOWN(P289*VLOOKUP(N289,【参考】数式用!$V$2:$AA$58,MATCH(O289,【参考】数式用!$X$4:$AA$4)+2,FALSE)*0.5, 0), "")</f>
        <v/>
      </c>
      <c r="R289" s="433"/>
      <c r="S289" s="867"/>
      <c r="T289" s="867"/>
      <c r="U289" s="499"/>
      <c r="V289" s="439"/>
      <c r="W289" s="487"/>
      <c r="X289" s="414" t="str">
        <f>IFERROR(IF(V289="ー", "", ROUNDDOWN(W289*VLOOKUP(N289,【参考】数式用!$V$2:$AG$51,MATCH(V289,【参考】数式用!$AB$4:$AG$4)+6,FALSE)*0.5, 0)), "")</f>
        <v/>
      </c>
      <c r="Y289" s="440"/>
      <c r="Z289" s="487"/>
      <c r="AA289" s="501"/>
      <c r="AB289" s="481" t="e">
        <f>VLOOKUP(N289,【参考】数式用!$A$3:$N$58,14,FALSE)</f>
        <v>#N/A</v>
      </c>
      <c r="AC289" s="481" t="str">
        <f>IFERROR(VLOOKUP(N289,【参考】数式用!$A$3:$N$58,14,FALSE),"")&amp;"_4_5"</f>
        <v>_4_5</v>
      </c>
      <c r="AD289" s="481" t="str">
        <f>IFERROR(VLOOKUP(N289,【参考】数式用!$A$3:$N$58,14,FALSE),"")&amp;"_6"</f>
        <v>_6</v>
      </c>
      <c r="AE289" s="482" t="str">
        <f>IFERROR(VLOOKUP(N289,【参考】数式用!$AI$5:$AJ$51, 2, FALSE), "")</f>
        <v/>
      </c>
      <c r="AF289" s="483" t="str">
        <f t="shared" si="8"/>
        <v/>
      </c>
      <c r="AG289" s="484" t="str">
        <f t="shared" si="9"/>
        <v/>
      </c>
      <c r="AH289" s="485" t="str">
        <f>IFERROR(VLOOKUP(N289,【参考】数式用!$AM$3:$AN$56, 2, FALSE), "")</f>
        <v/>
      </c>
      <c r="AI289" s="411"/>
      <c r="AJ289" s="389"/>
      <c r="AK289" s="389"/>
      <c r="AL289" s="389"/>
      <c r="AM289" s="389"/>
      <c r="AN289" s="389"/>
      <c r="AO289" s="389"/>
      <c r="AP289" s="389"/>
      <c r="AQ289" s="389"/>
    </row>
    <row r="290" spans="1:43" s="128" customFormat="1" ht="40.15" customHeight="1">
      <c r="A290" s="488">
        <v>277</v>
      </c>
      <c r="B290" s="866" t="str">
        <f>IF(基本情報入力シート!C321="","",基本情報入力シート!C321)</f>
        <v/>
      </c>
      <c r="C290" s="866"/>
      <c r="D290" s="866"/>
      <c r="E290" s="866"/>
      <c r="F290" s="866"/>
      <c r="G290" s="866"/>
      <c r="H290" s="866"/>
      <c r="I290" s="866"/>
      <c r="J290" s="413" t="str">
        <f>IF(基本情報入力シート!M321="","",基本情報入力シート!M321)</f>
        <v/>
      </c>
      <c r="K290" s="413" t="str">
        <f>IF(基本情報入力シート!R321="","",基本情報入力シート!R321)</f>
        <v/>
      </c>
      <c r="L290" s="413" t="str">
        <f>IF(基本情報入力シート!W321="","",基本情報入力シート!W321)</f>
        <v/>
      </c>
      <c r="M290" s="413" t="str">
        <f>IF(基本情報入力シート!X321="","",基本情報入力シート!X321)</f>
        <v/>
      </c>
      <c r="N290" s="491" t="str">
        <f>IF(基本情報入力シート!Y321="","",基本情報入力シート!Y321)</f>
        <v/>
      </c>
      <c r="O290" s="490"/>
      <c r="P290" s="432"/>
      <c r="Q290" s="38" t="str">
        <f>IFERROR(ROUNDDOWN(P290*VLOOKUP(N290,【参考】数式用!$V$2:$AA$58,MATCH(O290,【参考】数式用!$X$4:$AA$4)+2,FALSE)*0.5, 0), "")</f>
        <v/>
      </c>
      <c r="R290" s="433"/>
      <c r="S290" s="867"/>
      <c r="T290" s="867"/>
      <c r="U290" s="499"/>
      <c r="V290" s="439"/>
      <c r="W290" s="487"/>
      <c r="X290" s="414" t="str">
        <f>IFERROR(IF(V290="ー", "", ROUNDDOWN(W290*VLOOKUP(N290,【参考】数式用!$V$2:$AG$51,MATCH(V290,【参考】数式用!$AB$4:$AG$4)+6,FALSE)*0.5, 0)), "")</f>
        <v/>
      </c>
      <c r="Y290" s="440"/>
      <c r="Z290" s="487"/>
      <c r="AA290" s="501"/>
      <c r="AB290" s="481" t="e">
        <f>VLOOKUP(N290,【参考】数式用!$A$3:$N$58,14,FALSE)</f>
        <v>#N/A</v>
      </c>
      <c r="AC290" s="481" t="str">
        <f>IFERROR(VLOOKUP(N290,【参考】数式用!$A$3:$N$58,14,FALSE),"")&amp;"_4_5"</f>
        <v>_4_5</v>
      </c>
      <c r="AD290" s="481" t="str">
        <f>IFERROR(VLOOKUP(N290,【参考】数式用!$A$3:$N$58,14,FALSE),"")&amp;"_6"</f>
        <v>_6</v>
      </c>
      <c r="AE290" s="482" t="str">
        <f>IFERROR(VLOOKUP(N290,【参考】数式用!$AI$5:$AJ$51, 2, FALSE), "")</f>
        <v/>
      </c>
      <c r="AF290" s="483" t="str">
        <f t="shared" si="8"/>
        <v/>
      </c>
      <c r="AG290" s="484" t="str">
        <f t="shared" si="9"/>
        <v/>
      </c>
      <c r="AH290" s="485" t="str">
        <f>IFERROR(VLOOKUP(N290,【参考】数式用!$AM$3:$AN$56, 2, FALSE), "")</f>
        <v/>
      </c>
      <c r="AI290" s="411"/>
      <c r="AJ290" s="389"/>
      <c r="AK290" s="389"/>
      <c r="AL290" s="389"/>
      <c r="AM290" s="389"/>
      <c r="AN290" s="389"/>
      <c r="AO290" s="389"/>
      <c r="AP290" s="389"/>
      <c r="AQ290" s="389"/>
    </row>
    <row r="291" spans="1:43" s="128" customFormat="1" ht="40.15" customHeight="1">
      <c r="A291" s="488">
        <v>278</v>
      </c>
      <c r="B291" s="866" t="str">
        <f>IF(基本情報入力シート!C322="","",基本情報入力シート!C322)</f>
        <v/>
      </c>
      <c r="C291" s="866"/>
      <c r="D291" s="866"/>
      <c r="E291" s="866"/>
      <c r="F291" s="866"/>
      <c r="G291" s="866"/>
      <c r="H291" s="866"/>
      <c r="I291" s="866"/>
      <c r="J291" s="413" t="str">
        <f>IF(基本情報入力シート!M322="","",基本情報入力シート!M322)</f>
        <v/>
      </c>
      <c r="K291" s="413" t="str">
        <f>IF(基本情報入力シート!R322="","",基本情報入力シート!R322)</f>
        <v/>
      </c>
      <c r="L291" s="413" t="str">
        <f>IF(基本情報入力シート!W322="","",基本情報入力シート!W322)</f>
        <v/>
      </c>
      <c r="M291" s="413" t="str">
        <f>IF(基本情報入力シート!X322="","",基本情報入力シート!X322)</f>
        <v/>
      </c>
      <c r="N291" s="491" t="str">
        <f>IF(基本情報入力シート!Y322="","",基本情報入力シート!Y322)</f>
        <v/>
      </c>
      <c r="O291" s="490"/>
      <c r="P291" s="432"/>
      <c r="Q291" s="38" t="str">
        <f>IFERROR(ROUNDDOWN(P291*VLOOKUP(N291,【参考】数式用!$V$2:$AA$58,MATCH(O291,【参考】数式用!$X$4:$AA$4)+2,FALSE)*0.5, 0), "")</f>
        <v/>
      </c>
      <c r="R291" s="433"/>
      <c r="S291" s="867"/>
      <c r="T291" s="867"/>
      <c r="U291" s="499"/>
      <c r="V291" s="439"/>
      <c r="W291" s="487"/>
      <c r="X291" s="414" t="str">
        <f>IFERROR(IF(V291="ー", "", ROUNDDOWN(W291*VLOOKUP(N291,【参考】数式用!$V$2:$AG$51,MATCH(V291,【参考】数式用!$AB$4:$AG$4)+6,FALSE)*0.5, 0)), "")</f>
        <v/>
      </c>
      <c r="Y291" s="440"/>
      <c r="Z291" s="487"/>
      <c r="AA291" s="501"/>
      <c r="AB291" s="481" t="e">
        <f>VLOOKUP(N291,【参考】数式用!$A$3:$N$58,14,FALSE)</f>
        <v>#N/A</v>
      </c>
      <c r="AC291" s="481" t="str">
        <f>IFERROR(VLOOKUP(N291,【参考】数式用!$A$3:$N$58,14,FALSE),"")&amp;"_4_5"</f>
        <v>_4_5</v>
      </c>
      <c r="AD291" s="481" t="str">
        <f>IFERROR(VLOOKUP(N291,【参考】数式用!$A$3:$N$58,14,FALSE),"")&amp;"_6"</f>
        <v>_6</v>
      </c>
      <c r="AE291" s="482" t="str">
        <f>IFERROR(VLOOKUP(N291,【参考】数式用!$AI$5:$AJ$51, 2, FALSE), "")</f>
        <v/>
      </c>
      <c r="AF291" s="483" t="str">
        <f t="shared" si="8"/>
        <v/>
      </c>
      <c r="AG291" s="484" t="str">
        <f t="shared" si="9"/>
        <v/>
      </c>
      <c r="AH291" s="485" t="str">
        <f>IFERROR(VLOOKUP(N291,【参考】数式用!$AM$3:$AN$56, 2, FALSE), "")</f>
        <v/>
      </c>
      <c r="AI291" s="411"/>
      <c r="AJ291" s="389"/>
      <c r="AK291" s="389"/>
      <c r="AL291" s="389"/>
      <c r="AM291" s="389"/>
      <c r="AN291" s="389"/>
      <c r="AO291" s="389"/>
      <c r="AP291" s="389"/>
      <c r="AQ291" s="389"/>
    </row>
    <row r="292" spans="1:43" s="128" customFormat="1" ht="40.15" customHeight="1">
      <c r="A292" s="488">
        <v>279</v>
      </c>
      <c r="B292" s="866" t="str">
        <f>IF(基本情報入力シート!C323="","",基本情報入力シート!C323)</f>
        <v/>
      </c>
      <c r="C292" s="866"/>
      <c r="D292" s="866"/>
      <c r="E292" s="866"/>
      <c r="F292" s="866"/>
      <c r="G292" s="866"/>
      <c r="H292" s="866"/>
      <c r="I292" s="866"/>
      <c r="J292" s="413" t="str">
        <f>IF(基本情報入力シート!M323="","",基本情報入力シート!M323)</f>
        <v/>
      </c>
      <c r="K292" s="413" t="str">
        <f>IF(基本情報入力シート!R323="","",基本情報入力シート!R323)</f>
        <v/>
      </c>
      <c r="L292" s="413" t="str">
        <f>IF(基本情報入力シート!W323="","",基本情報入力シート!W323)</f>
        <v/>
      </c>
      <c r="M292" s="413" t="str">
        <f>IF(基本情報入力シート!X323="","",基本情報入力シート!X323)</f>
        <v/>
      </c>
      <c r="N292" s="491" t="str">
        <f>IF(基本情報入力シート!Y323="","",基本情報入力シート!Y323)</f>
        <v/>
      </c>
      <c r="O292" s="490"/>
      <c r="P292" s="432"/>
      <c r="Q292" s="38" t="str">
        <f>IFERROR(ROUNDDOWN(P292*VLOOKUP(N292,【参考】数式用!$V$2:$AA$58,MATCH(O292,【参考】数式用!$X$4:$AA$4)+2,FALSE)*0.5, 0), "")</f>
        <v/>
      </c>
      <c r="R292" s="433"/>
      <c r="S292" s="867"/>
      <c r="T292" s="867"/>
      <c r="U292" s="499"/>
      <c r="V292" s="439"/>
      <c r="W292" s="487"/>
      <c r="X292" s="414" t="str">
        <f>IFERROR(IF(V292="ー", "", ROUNDDOWN(W292*VLOOKUP(N292,【参考】数式用!$V$2:$AG$51,MATCH(V292,【参考】数式用!$AB$4:$AG$4)+6,FALSE)*0.5, 0)), "")</f>
        <v/>
      </c>
      <c r="Y292" s="440"/>
      <c r="Z292" s="487"/>
      <c r="AA292" s="501"/>
      <c r="AB292" s="481" t="e">
        <f>VLOOKUP(N292,【参考】数式用!$A$3:$N$58,14,FALSE)</f>
        <v>#N/A</v>
      </c>
      <c r="AC292" s="481" t="str">
        <f>IFERROR(VLOOKUP(N292,【参考】数式用!$A$3:$N$58,14,FALSE),"")&amp;"_4_5"</f>
        <v>_4_5</v>
      </c>
      <c r="AD292" s="481" t="str">
        <f>IFERROR(VLOOKUP(N292,【参考】数式用!$A$3:$N$58,14,FALSE),"")&amp;"_6"</f>
        <v>_6</v>
      </c>
      <c r="AE292" s="482" t="str">
        <f>IFERROR(VLOOKUP(N292,【参考】数式用!$AI$5:$AJ$51, 2, FALSE), "")</f>
        <v/>
      </c>
      <c r="AF292" s="483" t="str">
        <f t="shared" si="8"/>
        <v/>
      </c>
      <c r="AG292" s="484" t="str">
        <f t="shared" si="9"/>
        <v/>
      </c>
      <c r="AH292" s="485" t="str">
        <f>IFERROR(VLOOKUP(N292,【参考】数式用!$AM$3:$AN$56, 2, FALSE), "")</f>
        <v/>
      </c>
      <c r="AI292" s="411"/>
      <c r="AJ292" s="389"/>
      <c r="AK292" s="389"/>
      <c r="AL292" s="389"/>
      <c r="AM292" s="389"/>
      <c r="AN292" s="389"/>
      <c r="AO292" s="389"/>
      <c r="AP292" s="389"/>
      <c r="AQ292" s="389"/>
    </row>
    <row r="293" spans="1:43" s="128" customFormat="1" ht="40.15" customHeight="1">
      <c r="A293" s="488">
        <v>280</v>
      </c>
      <c r="B293" s="866" t="str">
        <f>IF(基本情報入力シート!C324="","",基本情報入力シート!C324)</f>
        <v/>
      </c>
      <c r="C293" s="866"/>
      <c r="D293" s="866"/>
      <c r="E293" s="866"/>
      <c r="F293" s="866"/>
      <c r="G293" s="866"/>
      <c r="H293" s="866"/>
      <c r="I293" s="866"/>
      <c r="J293" s="413" t="str">
        <f>IF(基本情報入力シート!M324="","",基本情報入力シート!M324)</f>
        <v/>
      </c>
      <c r="K293" s="413" t="str">
        <f>IF(基本情報入力シート!R324="","",基本情報入力シート!R324)</f>
        <v/>
      </c>
      <c r="L293" s="413" t="str">
        <f>IF(基本情報入力シート!W324="","",基本情報入力シート!W324)</f>
        <v/>
      </c>
      <c r="M293" s="413" t="str">
        <f>IF(基本情報入力シート!X324="","",基本情報入力シート!X324)</f>
        <v/>
      </c>
      <c r="N293" s="491" t="str">
        <f>IF(基本情報入力シート!Y324="","",基本情報入力シート!Y324)</f>
        <v/>
      </c>
      <c r="O293" s="490"/>
      <c r="P293" s="432"/>
      <c r="Q293" s="38" t="str">
        <f>IFERROR(ROUNDDOWN(P293*VLOOKUP(N293,【参考】数式用!$V$2:$AA$58,MATCH(O293,【参考】数式用!$X$4:$AA$4)+2,FALSE)*0.5, 0), "")</f>
        <v/>
      </c>
      <c r="R293" s="433"/>
      <c r="S293" s="867"/>
      <c r="T293" s="867"/>
      <c r="U293" s="499"/>
      <c r="V293" s="439"/>
      <c r="W293" s="487"/>
      <c r="X293" s="414" t="str">
        <f>IFERROR(IF(V293="ー", "", ROUNDDOWN(W293*VLOOKUP(N293,【参考】数式用!$V$2:$AG$51,MATCH(V293,【参考】数式用!$AB$4:$AG$4)+6,FALSE)*0.5, 0)), "")</f>
        <v/>
      </c>
      <c r="Y293" s="440"/>
      <c r="Z293" s="487"/>
      <c r="AA293" s="501"/>
      <c r="AB293" s="481" t="e">
        <f>VLOOKUP(N293,【参考】数式用!$A$3:$N$58,14,FALSE)</f>
        <v>#N/A</v>
      </c>
      <c r="AC293" s="481" t="str">
        <f>IFERROR(VLOOKUP(N293,【参考】数式用!$A$3:$N$58,14,FALSE),"")&amp;"_4_5"</f>
        <v>_4_5</v>
      </c>
      <c r="AD293" s="481" t="str">
        <f>IFERROR(VLOOKUP(N293,【参考】数式用!$A$3:$N$58,14,FALSE),"")&amp;"_6"</f>
        <v>_6</v>
      </c>
      <c r="AE293" s="482" t="str">
        <f>IFERROR(VLOOKUP(N293,【参考】数式用!$AI$5:$AJ$51, 2, FALSE), "")</f>
        <v/>
      </c>
      <c r="AF293" s="483" t="str">
        <f t="shared" si="8"/>
        <v/>
      </c>
      <c r="AG293" s="484" t="str">
        <f t="shared" si="9"/>
        <v/>
      </c>
      <c r="AH293" s="485" t="str">
        <f>IFERROR(VLOOKUP(N293,【参考】数式用!$AM$3:$AN$56, 2, FALSE), "")</f>
        <v/>
      </c>
      <c r="AI293" s="411"/>
      <c r="AJ293" s="389"/>
      <c r="AK293" s="389"/>
      <c r="AL293" s="389"/>
      <c r="AM293" s="389"/>
      <c r="AN293" s="389"/>
      <c r="AO293" s="389"/>
      <c r="AP293" s="389"/>
      <c r="AQ293" s="389"/>
    </row>
    <row r="294" spans="1:43" s="128" customFormat="1" ht="40.15" customHeight="1">
      <c r="A294" s="488">
        <v>281</v>
      </c>
      <c r="B294" s="866" t="str">
        <f>IF(基本情報入力シート!C325="","",基本情報入力シート!C325)</f>
        <v/>
      </c>
      <c r="C294" s="866"/>
      <c r="D294" s="866"/>
      <c r="E294" s="866"/>
      <c r="F294" s="866"/>
      <c r="G294" s="866"/>
      <c r="H294" s="866"/>
      <c r="I294" s="866"/>
      <c r="J294" s="413" t="str">
        <f>IF(基本情報入力シート!M325="","",基本情報入力シート!M325)</f>
        <v/>
      </c>
      <c r="K294" s="413" t="str">
        <f>IF(基本情報入力シート!R325="","",基本情報入力シート!R325)</f>
        <v/>
      </c>
      <c r="L294" s="413" t="str">
        <f>IF(基本情報入力シート!W325="","",基本情報入力シート!W325)</f>
        <v/>
      </c>
      <c r="M294" s="413" t="str">
        <f>IF(基本情報入力シート!X325="","",基本情報入力シート!X325)</f>
        <v/>
      </c>
      <c r="N294" s="491" t="str">
        <f>IF(基本情報入力シート!Y325="","",基本情報入力シート!Y325)</f>
        <v/>
      </c>
      <c r="O294" s="490"/>
      <c r="P294" s="432"/>
      <c r="Q294" s="38" t="str">
        <f>IFERROR(ROUNDDOWN(P294*VLOOKUP(N294,【参考】数式用!$V$2:$AA$58,MATCH(O294,【参考】数式用!$X$4:$AA$4)+2,FALSE)*0.5, 0), "")</f>
        <v/>
      </c>
      <c r="R294" s="433"/>
      <c r="S294" s="867"/>
      <c r="T294" s="867"/>
      <c r="U294" s="499"/>
      <c r="V294" s="439"/>
      <c r="W294" s="487"/>
      <c r="X294" s="414" t="str">
        <f>IFERROR(IF(V294="ー", "", ROUNDDOWN(W294*VLOOKUP(N294,【参考】数式用!$V$2:$AG$51,MATCH(V294,【参考】数式用!$AB$4:$AG$4)+6,FALSE)*0.5, 0)), "")</f>
        <v/>
      </c>
      <c r="Y294" s="440"/>
      <c r="Z294" s="487"/>
      <c r="AA294" s="501"/>
      <c r="AB294" s="481" t="e">
        <f>VLOOKUP(N294,【参考】数式用!$A$3:$N$58,14,FALSE)</f>
        <v>#N/A</v>
      </c>
      <c r="AC294" s="481" t="str">
        <f>IFERROR(VLOOKUP(N294,【参考】数式用!$A$3:$N$58,14,FALSE),"")&amp;"_4_5"</f>
        <v>_4_5</v>
      </c>
      <c r="AD294" s="481" t="str">
        <f>IFERROR(VLOOKUP(N294,【参考】数式用!$A$3:$N$58,14,FALSE),"")&amp;"_6"</f>
        <v>_6</v>
      </c>
      <c r="AE294" s="482" t="str">
        <f>IFERROR(VLOOKUP(N294,【参考】数式用!$AI$5:$AJ$51, 2, FALSE), "")</f>
        <v/>
      </c>
      <c r="AF294" s="483" t="str">
        <f t="shared" si="8"/>
        <v/>
      </c>
      <c r="AG294" s="484" t="str">
        <f t="shared" si="9"/>
        <v/>
      </c>
      <c r="AH294" s="485" t="str">
        <f>IFERROR(VLOOKUP(N294,【参考】数式用!$AM$3:$AN$56, 2, FALSE), "")</f>
        <v/>
      </c>
      <c r="AI294" s="411"/>
      <c r="AJ294" s="389"/>
      <c r="AK294" s="389"/>
      <c r="AL294" s="389"/>
      <c r="AM294" s="389"/>
      <c r="AN294" s="389"/>
      <c r="AO294" s="389"/>
      <c r="AP294" s="389"/>
      <c r="AQ294" s="389"/>
    </row>
    <row r="295" spans="1:43" s="128" customFormat="1" ht="40.15" customHeight="1">
      <c r="A295" s="488">
        <v>282</v>
      </c>
      <c r="B295" s="866" t="str">
        <f>IF(基本情報入力シート!C326="","",基本情報入力シート!C326)</f>
        <v/>
      </c>
      <c r="C295" s="866"/>
      <c r="D295" s="866"/>
      <c r="E295" s="866"/>
      <c r="F295" s="866"/>
      <c r="G295" s="866"/>
      <c r="H295" s="866"/>
      <c r="I295" s="866"/>
      <c r="J295" s="413" t="str">
        <f>IF(基本情報入力シート!M326="","",基本情報入力シート!M326)</f>
        <v/>
      </c>
      <c r="K295" s="413" t="str">
        <f>IF(基本情報入力シート!R326="","",基本情報入力シート!R326)</f>
        <v/>
      </c>
      <c r="L295" s="413" t="str">
        <f>IF(基本情報入力シート!W326="","",基本情報入力シート!W326)</f>
        <v/>
      </c>
      <c r="M295" s="413" t="str">
        <f>IF(基本情報入力シート!X326="","",基本情報入力シート!X326)</f>
        <v/>
      </c>
      <c r="N295" s="491" t="str">
        <f>IF(基本情報入力シート!Y326="","",基本情報入力シート!Y326)</f>
        <v/>
      </c>
      <c r="O295" s="490"/>
      <c r="P295" s="432"/>
      <c r="Q295" s="38" t="str">
        <f>IFERROR(ROUNDDOWN(P295*VLOOKUP(N295,【参考】数式用!$V$2:$AA$58,MATCH(O295,【参考】数式用!$X$4:$AA$4)+2,FALSE)*0.5, 0), "")</f>
        <v/>
      </c>
      <c r="R295" s="433"/>
      <c r="S295" s="867"/>
      <c r="T295" s="867"/>
      <c r="U295" s="499"/>
      <c r="V295" s="439"/>
      <c r="W295" s="487"/>
      <c r="X295" s="414" t="str">
        <f>IFERROR(IF(V295="ー", "", ROUNDDOWN(W295*VLOOKUP(N295,【参考】数式用!$V$2:$AG$51,MATCH(V295,【参考】数式用!$AB$4:$AG$4)+6,FALSE)*0.5, 0)), "")</f>
        <v/>
      </c>
      <c r="Y295" s="440"/>
      <c r="Z295" s="487"/>
      <c r="AA295" s="501"/>
      <c r="AB295" s="481" t="e">
        <f>VLOOKUP(N295,【参考】数式用!$A$3:$N$58,14,FALSE)</f>
        <v>#N/A</v>
      </c>
      <c r="AC295" s="481" t="str">
        <f>IFERROR(VLOOKUP(N295,【参考】数式用!$A$3:$N$58,14,FALSE),"")&amp;"_4_5"</f>
        <v>_4_5</v>
      </c>
      <c r="AD295" s="481" t="str">
        <f>IFERROR(VLOOKUP(N295,【参考】数式用!$A$3:$N$58,14,FALSE),"")&amp;"_6"</f>
        <v>_6</v>
      </c>
      <c r="AE295" s="482" t="str">
        <f>IFERROR(VLOOKUP(N295,【参考】数式用!$AI$5:$AJ$51, 2, FALSE), "")</f>
        <v/>
      </c>
      <c r="AF295" s="483" t="str">
        <f t="shared" si="8"/>
        <v/>
      </c>
      <c r="AG295" s="484" t="str">
        <f t="shared" si="9"/>
        <v/>
      </c>
      <c r="AH295" s="485" t="str">
        <f>IFERROR(VLOOKUP(N295,【参考】数式用!$AM$3:$AN$56, 2, FALSE), "")</f>
        <v/>
      </c>
      <c r="AI295" s="411"/>
      <c r="AJ295" s="389"/>
      <c r="AK295" s="389"/>
      <c r="AL295" s="389"/>
      <c r="AM295" s="389"/>
      <c r="AN295" s="389"/>
      <c r="AO295" s="389"/>
      <c r="AP295" s="389"/>
      <c r="AQ295" s="389"/>
    </row>
    <row r="296" spans="1:43" s="128" customFormat="1" ht="40.15" customHeight="1">
      <c r="A296" s="488">
        <v>283</v>
      </c>
      <c r="B296" s="866" t="str">
        <f>IF(基本情報入力シート!C327="","",基本情報入力シート!C327)</f>
        <v/>
      </c>
      <c r="C296" s="866"/>
      <c r="D296" s="866"/>
      <c r="E296" s="866"/>
      <c r="F296" s="866"/>
      <c r="G296" s="866"/>
      <c r="H296" s="866"/>
      <c r="I296" s="866"/>
      <c r="J296" s="413" t="str">
        <f>IF(基本情報入力シート!M327="","",基本情報入力シート!M327)</f>
        <v/>
      </c>
      <c r="K296" s="413" t="str">
        <f>IF(基本情報入力シート!R327="","",基本情報入力シート!R327)</f>
        <v/>
      </c>
      <c r="L296" s="413" t="str">
        <f>IF(基本情報入力シート!W327="","",基本情報入力シート!W327)</f>
        <v/>
      </c>
      <c r="M296" s="413" t="str">
        <f>IF(基本情報入力シート!X327="","",基本情報入力シート!X327)</f>
        <v/>
      </c>
      <c r="N296" s="491" t="str">
        <f>IF(基本情報入力シート!Y327="","",基本情報入力シート!Y327)</f>
        <v/>
      </c>
      <c r="O296" s="490"/>
      <c r="P296" s="432"/>
      <c r="Q296" s="38" t="str">
        <f>IFERROR(ROUNDDOWN(P296*VLOOKUP(N296,【参考】数式用!$V$2:$AA$58,MATCH(O296,【参考】数式用!$X$4:$AA$4)+2,FALSE)*0.5, 0), "")</f>
        <v/>
      </c>
      <c r="R296" s="433"/>
      <c r="S296" s="867"/>
      <c r="T296" s="867"/>
      <c r="U296" s="499"/>
      <c r="V296" s="439"/>
      <c r="W296" s="487"/>
      <c r="X296" s="414" t="str">
        <f>IFERROR(IF(V296="ー", "", ROUNDDOWN(W296*VLOOKUP(N296,【参考】数式用!$V$2:$AG$51,MATCH(V296,【参考】数式用!$AB$4:$AG$4)+6,FALSE)*0.5, 0)), "")</f>
        <v/>
      </c>
      <c r="Y296" s="440"/>
      <c r="Z296" s="487"/>
      <c r="AA296" s="501"/>
      <c r="AB296" s="481" t="e">
        <f>VLOOKUP(N296,【参考】数式用!$A$3:$N$58,14,FALSE)</f>
        <v>#N/A</v>
      </c>
      <c r="AC296" s="481" t="str">
        <f>IFERROR(VLOOKUP(N296,【参考】数式用!$A$3:$N$58,14,FALSE),"")&amp;"_4_5"</f>
        <v>_4_5</v>
      </c>
      <c r="AD296" s="481" t="str">
        <f>IFERROR(VLOOKUP(N296,【参考】数式用!$A$3:$N$58,14,FALSE),"")&amp;"_6"</f>
        <v>_6</v>
      </c>
      <c r="AE296" s="482" t="str">
        <f>IFERROR(VLOOKUP(N296,【参考】数式用!$AI$5:$AJ$51, 2, FALSE), "")</f>
        <v/>
      </c>
      <c r="AF296" s="483" t="str">
        <f t="shared" si="8"/>
        <v/>
      </c>
      <c r="AG296" s="484" t="str">
        <f t="shared" si="9"/>
        <v/>
      </c>
      <c r="AH296" s="485" t="str">
        <f>IFERROR(VLOOKUP(N296,【参考】数式用!$AM$3:$AN$56, 2, FALSE), "")</f>
        <v/>
      </c>
      <c r="AI296" s="411"/>
      <c r="AJ296" s="389"/>
      <c r="AK296" s="389"/>
      <c r="AL296" s="389"/>
      <c r="AM296" s="389"/>
      <c r="AN296" s="389"/>
      <c r="AO296" s="389"/>
      <c r="AP296" s="389"/>
      <c r="AQ296" s="389"/>
    </row>
    <row r="297" spans="1:43" s="128" customFormat="1" ht="40.15" customHeight="1">
      <c r="A297" s="488">
        <v>284</v>
      </c>
      <c r="B297" s="866" t="str">
        <f>IF(基本情報入力シート!C328="","",基本情報入力シート!C328)</f>
        <v/>
      </c>
      <c r="C297" s="866"/>
      <c r="D297" s="866"/>
      <c r="E297" s="866"/>
      <c r="F297" s="866"/>
      <c r="G297" s="866"/>
      <c r="H297" s="866"/>
      <c r="I297" s="866"/>
      <c r="J297" s="413" t="str">
        <f>IF(基本情報入力シート!M328="","",基本情報入力シート!M328)</f>
        <v/>
      </c>
      <c r="K297" s="413" t="str">
        <f>IF(基本情報入力シート!R328="","",基本情報入力シート!R328)</f>
        <v/>
      </c>
      <c r="L297" s="413" t="str">
        <f>IF(基本情報入力シート!W328="","",基本情報入力シート!W328)</f>
        <v/>
      </c>
      <c r="M297" s="413" t="str">
        <f>IF(基本情報入力シート!X328="","",基本情報入力シート!X328)</f>
        <v/>
      </c>
      <c r="N297" s="491" t="str">
        <f>IF(基本情報入力シート!Y328="","",基本情報入力シート!Y328)</f>
        <v/>
      </c>
      <c r="O297" s="490"/>
      <c r="P297" s="432"/>
      <c r="Q297" s="38" t="str">
        <f>IFERROR(ROUNDDOWN(P297*VLOOKUP(N297,【参考】数式用!$V$2:$AA$58,MATCH(O297,【参考】数式用!$X$4:$AA$4)+2,FALSE)*0.5, 0), "")</f>
        <v/>
      </c>
      <c r="R297" s="433"/>
      <c r="S297" s="867"/>
      <c r="T297" s="867"/>
      <c r="U297" s="499"/>
      <c r="V297" s="439"/>
      <c r="W297" s="487"/>
      <c r="X297" s="414" t="str">
        <f>IFERROR(IF(V297="ー", "", ROUNDDOWN(W297*VLOOKUP(N297,【参考】数式用!$V$2:$AG$51,MATCH(V297,【参考】数式用!$AB$4:$AG$4)+6,FALSE)*0.5, 0)), "")</f>
        <v/>
      </c>
      <c r="Y297" s="440"/>
      <c r="Z297" s="487"/>
      <c r="AA297" s="501"/>
      <c r="AB297" s="481" t="e">
        <f>VLOOKUP(N297,【参考】数式用!$A$3:$N$58,14,FALSE)</f>
        <v>#N/A</v>
      </c>
      <c r="AC297" s="481" t="str">
        <f>IFERROR(VLOOKUP(N297,【参考】数式用!$A$3:$N$58,14,FALSE),"")&amp;"_4_5"</f>
        <v>_4_5</v>
      </c>
      <c r="AD297" s="481" t="str">
        <f>IFERROR(VLOOKUP(N297,【参考】数式用!$A$3:$N$58,14,FALSE),"")&amp;"_6"</f>
        <v>_6</v>
      </c>
      <c r="AE297" s="482" t="str">
        <f>IFERROR(VLOOKUP(N297,【参考】数式用!$AI$5:$AJ$51, 2, FALSE), "")</f>
        <v/>
      </c>
      <c r="AF297" s="483" t="str">
        <f t="shared" si="8"/>
        <v/>
      </c>
      <c r="AG297" s="484" t="str">
        <f t="shared" si="9"/>
        <v/>
      </c>
      <c r="AH297" s="485" t="str">
        <f>IFERROR(VLOOKUP(N297,【参考】数式用!$AM$3:$AN$56, 2, FALSE), "")</f>
        <v/>
      </c>
      <c r="AI297" s="411"/>
      <c r="AJ297" s="389"/>
      <c r="AK297" s="389"/>
      <c r="AL297" s="389"/>
      <c r="AM297" s="389"/>
      <c r="AN297" s="389"/>
      <c r="AO297" s="389"/>
      <c r="AP297" s="389"/>
      <c r="AQ297" s="389"/>
    </row>
    <row r="298" spans="1:43" s="128" customFormat="1" ht="40.15" customHeight="1">
      <c r="A298" s="488">
        <v>285</v>
      </c>
      <c r="B298" s="866" t="str">
        <f>IF(基本情報入力シート!C329="","",基本情報入力シート!C329)</f>
        <v/>
      </c>
      <c r="C298" s="866"/>
      <c r="D298" s="866"/>
      <c r="E298" s="866"/>
      <c r="F298" s="866"/>
      <c r="G298" s="866"/>
      <c r="H298" s="866"/>
      <c r="I298" s="866"/>
      <c r="J298" s="413" t="str">
        <f>IF(基本情報入力シート!M329="","",基本情報入力シート!M329)</f>
        <v/>
      </c>
      <c r="K298" s="413" t="str">
        <f>IF(基本情報入力シート!R329="","",基本情報入力シート!R329)</f>
        <v/>
      </c>
      <c r="L298" s="413" t="str">
        <f>IF(基本情報入力シート!W329="","",基本情報入力シート!W329)</f>
        <v/>
      </c>
      <c r="M298" s="413" t="str">
        <f>IF(基本情報入力シート!X329="","",基本情報入力シート!X329)</f>
        <v/>
      </c>
      <c r="N298" s="491" t="str">
        <f>IF(基本情報入力シート!Y329="","",基本情報入力シート!Y329)</f>
        <v/>
      </c>
      <c r="O298" s="490"/>
      <c r="P298" s="432"/>
      <c r="Q298" s="38" t="str">
        <f>IFERROR(ROUNDDOWN(P298*VLOOKUP(N298,【参考】数式用!$V$2:$AA$58,MATCH(O298,【参考】数式用!$X$4:$AA$4)+2,FALSE)*0.5, 0), "")</f>
        <v/>
      </c>
      <c r="R298" s="433"/>
      <c r="S298" s="867"/>
      <c r="T298" s="867"/>
      <c r="U298" s="499"/>
      <c r="V298" s="439"/>
      <c r="W298" s="487"/>
      <c r="X298" s="414" t="str">
        <f>IFERROR(IF(V298="ー", "", ROUNDDOWN(W298*VLOOKUP(N298,【参考】数式用!$V$2:$AG$51,MATCH(V298,【参考】数式用!$AB$4:$AG$4)+6,FALSE)*0.5, 0)), "")</f>
        <v/>
      </c>
      <c r="Y298" s="440"/>
      <c r="Z298" s="487"/>
      <c r="AA298" s="501"/>
      <c r="AB298" s="481" t="e">
        <f>VLOOKUP(N298,【参考】数式用!$A$3:$N$58,14,FALSE)</f>
        <v>#N/A</v>
      </c>
      <c r="AC298" s="481" t="str">
        <f>IFERROR(VLOOKUP(N298,【参考】数式用!$A$3:$N$58,14,FALSE),"")&amp;"_4_5"</f>
        <v>_4_5</v>
      </c>
      <c r="AD298" s="481" t="str">
        <f>IFERROR(VLOOKUP(N298,【参考】数式用!$A$3:$N$58,14,FALSE),"")&amp;"_6"</f>
        <v>_6</v>
      </c>
      <c r="AE298" s="482" t="str">
        <f>IFERROR(VLOOKUP(N298,【参考】数式用!$AI$5:$AJ$51, 2, FALSE), "")</f>
        <v/>
      </c>
      <c r="AF298" s="483" t="str">
        <f t="shared" si="8"/>
        <v/>
      </c>
      <c r="AG298" s="484" t="str">
        <f t="shared" si="9"/>
        <v/>
      </c>
      <c r="AH298" s="485" t="str">
        <f>IFERROR(VLOOKUP(N298,【参考】数式用!$AM$3:$AN$56, 2, FALSE), "")</f>
        <v/>
      </c>
      <c r="AI298" s="411"/>
      <c r="AJ298" s="389"/>
      <c r="AK298" s="389"/>
      <c r="AL298" s="389"/>
      <c r="AM298" s="389"/>
      <c r="AN298" s="389"/>
      <c r="AO298" s="389"/>
      <c r="AP298" s="389"/>
      <c r="AQ298" s="389"/>
    </row>
    <row r="299" spans="1:43" s="128" customFormat="1" ht="40.15" customHeight="1">
      <c r="A299" s="488">
        <v>286</v>
      </c>
      <c r="B299" s="866" t="str">
        <f>IF(基本情報入力シート!C330="","",基本情報入力シート!C330)</f>
        <v/>
      </c>
      <c r="C299" s="866"/>
      <c r="D299" s="866"/>
      <c r="E299" s="866"/>
      <c r="F299" s="866"/>
      <c r="G299" s="866"/>
      <c r="H299" s="866"/>
      <c r="I299" s="866"/>
      <c r="J299" s="413" t="str">
        <f>IF(基本情報入力シート!M330="","",基本情報入力シート!M330)</f>
        <v/>
      </c>
      <c r="K299" s="413" t="str">
        <f>IF(基本情報入力シート!R330="","",基本情報入力シート!R330)</f>
        <v/>
      </c>
      <c r="L299" s="413" t="str">
        <f>IF(基本情報入力シート!W330="","",基本情報入力シート!W330)</f>
        <v/>
      </c>
      <c r="M299" s="413" t="str">
        <f>IF(基本情報入力シート!X330="","",基本情報入力シート!X330)</f>
        <v/>
      </c>
      <c r="N299" s="491" t="str">
        <f>IF(基本情報入力シート!Y330="","",基本情報入力シート!Y330)</f>
        <v/>
      </c>
      <c r="O299" s="490"/>
      <c r="P299" s="432"/>
      <c r="Q299" s="38" t="str">
        <f>IFERROR(ROUNDDOWN(P299*VLOOKUP(N299,【参考】数式用!$V$2:$AA$58,MATCH(O299,【参考】数式用!$X$4:$AA$4)+2,FALSE)*0.5, 0), "")</f>
        <v/>
      </c>
      <c r="R299" s="433"/>
      <c r="S299" s="867"/>
      <c r="T299" s="867"/>
      <c r="U299" s="499"/>
      <c r="V299" s="439"/>
      <c r="W299" s="487"/>
      <c r="X299" s="414" t="str">
        <f>IFERROR(IF(V299="ー", "", ROUNDDOWN(W299*VLOOKUP(N299,【参考】数式用!$V$2:$AG$51,MATCH(V299,【参考】数式用!$AB$4:$AG$4)+6,FALSE)*0.5, 0)), "")</f>
        <v/>
      </c>
      <c r="Y299" s="440"/>
      <c r="Z299" s="487"/>
      <c r="AA299" s="501"/>
      <c r="AB299" s="481" t="e">
        <f>VLOOKUP(N299,【参考】数式用!$A$3:$N$58,14,FALSE)</f>
        <v>#N/A</v>
      </c>
      <c r="AC299" s="481" t="str">
        <f>IFERROR(VLOOKUP(N299,【参考】数式用!$A$3:$N$58,14,FALSE),"")&amp;"_4_5"</f>
        <v>_4_5</v>
      </c>
      <c r="AD299" s="481" t="str">
        <f>IFERROR(VLOOKUP(N299,【参考】数式用!$A$3:$N$58,14,FALSE),"")&amp;"_6"</f>
        <v>_6</v>
      </c>
      <c r="AE299" s="482" t="str">
        <f>IFERROR(VLOOKUP(N299,【参考】数式用!$AI$5:$AJ$51, 2, FALSE), "")</f>
        <v/>
      </c>
      <c r="AF299" s="483" t="str">
        <f t="shared" si="8"/>
        <v/>
      </c>
      <c r="AG299" s="484" t="str">
        <f t="shared" si="9"/>
        <v/>
      </c>
      <c r="AH299" s="485" t="str">
        <f>IFERROR(VLOOKUP(N299,【参考】数式用!$AM$3:$AN$56, 2, FALSE), "")</f>
        <v/>
      </c>
      <c r="AI299" s="411"/>
      <c r="AJ299" s="389"/>
      <c r="AK299" s="389"/>
      <c r="AL299" s="389"/>
      <c r="AM299" s="389"/>
      <c r="AN299" s="389"/>
      <c r="AO299" s="389"/>
      <c r="AP299" s="389"/>
      <c r="AQ299" s="389"/>
    </row>
    <row r="300" spans="1:43" s="128" customFormat="1" ht="40.15" customHeight="1">
      <c r="A300" s="488">
        <v>287</v>
      </c>
      <c r="B300" s="866" t="str">
        <f>IF(基本情報入力シート!C331="","",基本情報入力シート!C331)</f>
        <v/>
      </c>
      <c r="C300" s="866"/>
      <c r="D300" s="866"/>
      <c r="E300" s="866"/>
      <c r="F300" s="866"/>
      <c r="G300" s="866"/>
      <c r="H300" s="866"/>
      <c r="I300" s="866"/>
      <c r="J300" s="413" t="str">
        <f>IF(基本情報入力シート!M331="","",基本情報入力シート!M331)</f>
        <v/>
      </c>
      <c r="K300" s="413" t="str">
        <f>IF(基本情報入力シート!R331="","",基本情報入力シート!R331)</f>
        <v/>
      </c>
      <c r="L300" s="413" t="str">
        <f>IF(基本情報入力シート!W331="","",基本情報入力シート!W331)</f>
        <v/>
      </c>
      <c r="M300" s="413" t="str">
        <f>IF(基本情報入力シート!X331="","",基本情報入力シート!X331)</f>
        <v/>
      </c>
      <c r="N300" s="491" t="str">
        <f>IF(基本情報入力シート!Y331="","",基本情報入力シート!Y331)</f>
        <v/>
      </c>
      <c r="O300" s="490"/>
      <c r="P300" s="432"/>
      <c r="Q300" s="38" t="str">
        <f>IFERROR(ROUNDDOWN(P300*VLOOKUP(N300,【参考】数式用!$V$2:$AA$58,MATCH(O300,【参考】数式用!$X$4:$AA$4)+2,FALSE)*0.5, 0), "")</f>
        <v/>
      </c>
      <c r="R300" s="433"/>
      <c r="S300" s="867"/>
      <c r="T300" s="867"/>
      <c r="U300" s="499"/>
      <c r="V300" s="439"/>
      <c r="W300" s="487"/>
      <c r="X300" s="414" t="str">
        <f>IFERROR(IF(V300="ー", "", ROUNDDOWN(W300*VLOOKUP(N300,【参考】数式用!$V$2:$AG$51,MATCH(V300,【参考】数式用!$AB$4:$AG$4)+6,FALSE)*0.5, 0)), "")</f>
        <v/>
      </c>
      <c r="Y300" s="440"/>
      <c r="Z300" s="487"/>
      <c r="AA300" s="501"/>
      <c r="AB300" s="481" t="e">
        <f>VLOOKUP(N300,【参考】数式用!$A$3:$N$58,14,FALSE)</f>
        <v>#N/A</v>
      </c>
      <c r="AC300" s="481" t="str">
        <f>IFERROR(VLOOKUP(N300,【参考】数式用!$A$3:$N$58,14,FALSE),"")&amp;"_4_5"</f>
        <v>_4_5</v>
      </c>
      <c r="AD300" s="481" t="str">
        <f>IFERROR(VLOOKUP(N300,【参考】数式用!$A$3:$N$58,14,FALSE),"")&amp;"_6"</f>
        <v>_6</v>
      </c>
      <c r="AE300" s="482" t="str">
        <f>IFERROR(VLOOKUP(N300,【参考】数式用!$AI$5:$AJ$51, 2, FALSE), "")</f>
        <v/>
      </c>
      <c r="AF300" s="483" t="str">
        <f t="shared" si="8"/>
        <v/>
      </c>
      <c r="AG300" s="484" t="str">
        <f t="shared" si="9"/>
        <v/>
      </c>
      <c r="AH300" s="485" t="str">
        <f>IFERROR(VLOOKUP(N300,【参考】数式用!$AM$3:$AN$56, 2, FALSE), "")</f>
        <v/>
      </c>
      <c r="AI300" s="411"/>
      <c r="AJ300" s="389"/>
      <c r="AK300" s="389"/>
      <c r="AL300" s="389"/>
      <c r="AM300" s="389"/>
      <c r="AN300" s="389"/>
      <c r="AO300" s="389"/>
      <c r="AP300" s="389"/>
      <c r="AQ300" s="389"/>
    </row>
    <row r="301" spans="1:43" s="128" customFormat="1" ht="40.15" customHeight="1">
      <c r="A301" s="488">
        <v>288</v>
      </c>
      <c r="B301" s="866" t="str">
        <f>IF(基本情報入力シート!C332="","",基本情報入力シート!C332)</f>
        <v/>
      </c>
      <c r="C301" s="866"/>
      <c r="D301" s="866"/>
      <c r="E301" s="866"/>
      <c r="F301" s="866"/>
      <c r="G301" s="866"/>
      <c r="H301" s="866"/>
      <c r="I301" s="866"/>
      <c r="J301" s="413" t="str">
        <f>IF(基本情報入力シート!M332="","",基本情報入力シート!M332)</f>
        <v/>
      </c>
      <c r="K301" s="413" t="str">
        <f>IF(基本情報入力シート!R332="","",基本情報入力シート!R332)</f>
        <v/>
      </c>
      <c r="L301" s="413" t="str">
        <f>IF(基本情報入力シート!W332="","",基本情報入力シート!W332)</f>
        <v/>
      </c>
      <c r="M301" s="413" t="str">
        <f>IF(基本情報入力シート!X332="","",基本情報入力シート!X332)</f>
        <v/>
      </c>
      <c r="N301" s="491" t="str">
        <f>IF(基本情報入力シート!Y332="","",基本情報入力シート!Y332)</f>
        <v/>
      </c>
      <c r="O301" s="490"/>
      <c r="P301" s="432"/>
      <c r="Q301" s="38" t="str">
        <f>IFERROR(ROUNDDOWN(P301*VLOOKUP(N301,【参考】数式用!$V$2:$AA$58,MATCH(O301,【参考】数式用!$X$4:$AA$4)+2,FALSE)*0.5, 0), "")</f>
        <v/>
      </c>
      <c r="R301" s="433"/>
      <c r="S301" s="867"/>
      <c r="T301" s="867"/>
      <c r="U301" s="499"/>
      <c r="V301" s="439"/>
      <c r="W301" s="487"/>
      <c r="X301" s="414" t="str">
        <f>IFERROR(IF(V301="ー", "", ROUNDDOWN(W301*VLOOKUP(N301,【参考】数式用!$V$2:$AG$51,MATCH(V301,【参考】数式用!$AB$4:$AG$4)+6,FALSE)*0.5, 0)), "")</f>
        <v/>
      </c>
      <c r="Y301" s="440"/>
      <c r="Z301" s="487"/>
      <c r="AA301" s="501"/>
      <c r="AB301" s="481" t="e">
        <f>VLOOKUP(N301,【参考】数式用!$A$3:$N$58,14,FALSE)</f>
        <v>#N/A</v>
      </c>
      <c r="AC301" s="481" t="str">
        <f>IFERROR(VLOOKUP(N301,【参考】数式用!$A$3:$N$58,14,FALSE),"")&amp;"_4_5"</f>
        <v>_4_5</v>
      </c>
      <c r="AD301" s="481" t="str">
        <f>IFERROR(VLOOKUP(N301,【参考】数式用!$A$3:$N$58,14,FALSE),"")&amp;"_6"</f>
        <v>_6</v>
      </c>
      <c r="AE301" s="482" t="str">
        <f>IFERROR(VLOOKUP(N301,【参考】数式用!$AI$5:$AJ$51, 2, FALSE), "")</f>
        <v/>
      </c>
      <c r="AF301" s="483" t="str">
        <f t="shared" si="8"/>
        <v/>
      </c>
      <c r="AG301" s="484" t="str">
        <f t="shared" si="9"/>
        <v/>
      </c>
      <c r="AH301" s="485" t="str">
        <f>IFERROR(VLOOKUP(N301,【参考】数式用!$AM$3:$AN$56, 2, FALSE), "")</f>
        <v/>
      </c>
      <c r="AI301" s="411"/>
      <c r="AJ301" s="389"/>
      <c r="AK301" s="389"/>
      <c r="AL301" s="389"/>
      <c r="AM301" s="389"/>
      <c r="AN301" s="389"/>
      <c r="AO301" s="389"/>
      <c r="AP301" s="389"/>
      <c r="AQ301" s="389"/>
    </row>
    <row r="302" spans="1:43" s="128" customFormat="1" ht="40.15" customHeight="1">
      <c r="A302" s="488">
        <v>289</v>
      </c>
      <c r="B302" s="866" t="str">
        <f>IF(基本情報入力シート!C333="","",基本情報入力シート!C333)</f>
        <v/>
      </c>
      <c r="C302" s="866"/>
      <c r="D302" s="866"/>
      <c r="E302" s="866"/>
      <c r="F302" s="866"/>
      <c r="G302" s="866"/>
      <c r="H302" s="866"/>
      <c r="I302" s="866"/>
      <c r="J302" s="413" t="str">
        <f>IF(基本情報入力シート!M333="","",基本情報入力シート!M333)</f>
        <v/>
      </c>
      <c r="K302" s="413" t="str">
        <f>IF(基本情報入力シート!R333="","",基本情報入力シート!R333)</f>
        <v/>
      </c>
      <c r="L302" s="413" t="str">
        <f>IF(基本情報入力シート!W333="","",基本情報入力シート!W333)</f>
        <v/>
      </c>
      <c r="M302" s="413" t="str">
        <f>IF(基本情報入力シート!X333="","",基本情報入力シート!X333)</f>
        <v/>
      </c>
      <c r="N302" s="491" t="str">
        <f>IF(基本情報入力シート!Y333="","",基本情報入力シート!Y333)</f>
        <v/>
      </c>
      <c r="O302" s="490"/>
      <c r="P302" s="432"/>
      <c r="Q302" s="38" t="str">
        <f>IFERROR(ROUNDDOWN(P302*VLOOKUP(N302,【参考】数式用!$V$2:$AA$58,MATCH(O302,【参考】数式用!$X$4:$AA$4)+2,FALSE)*0.5, 0), "")</f>
        <v/>
      </c>
      <c r="R302" s="433"/>
      <c r="S302" s="867"/>
      <c r="T302" s="867"/>
      <c r="U302" s="499"/>
      <c r="V302" s="439"/>
      <c r="W302" s="487"/>
      <c r="X302" s="414" t="str">
        <f>IFERROR(IF(V302="ー", "", ROUNDDOWN(W302*VLOOKUP(N302,【参考】数式用!$V$2:$AG$51,MATCH(V302,【参考】数式用!$AB$4:$AG$4)+6,FALSE)*0.5, 0)), "")</f>
        <v/>
      </c>
      <c r="Y302" s="440"/>
      <c r="Z302" s="487"/>
      <c r="AA302" s="501"/>
      <c r="AB302" s="481" t="e">
        <f>VLOOKUP(N302,【参考】数式用!$A$3:$N$58,14,FALSE)</f>
        <v>#N/A</v>
      </c>
      <c r="AC302" s="481" t="str">
        <f>IFERROR(VLOOKUP(N302,【参考】数式用!$A$3:$N$58,14,FALSE),"")&amp;"_4_5"</f>
        <v>_4_5</v>
      </c>
      <c r="AD302" s="481" t="str">
        <f>IFERROR(VLOOKUP(N302,【参考】数式用!$A$3:$N$58,14,FALSE),"")&amp;"_6"</f>
        <v>_6</v>
      </c>
      <c r="AE302" s="482" t="str">
        <f>IFERROR(VLOOKUP(N302,【参考】数式用!$AI$5:$AJ$51, 2, FALSE), "")</f>
        <v/>
      </c>
      <c r="AF302" s="483" t="str">
        <f t="shared" si="8"/>
        <v/>
      </c>
      <c r="AG302" s="484" t="str">
        <f t="shared" si="9"/>
        <v/>
      </c>
      <c r="AH302" s="485" t="str">
        <f>IFERROR(VLOOKUP(N302,【参考】数式用!$AM$3:$AN$56, 2, FALSE), "")</f>
        <v/>
      </c>
      <c r="AI302" s="411"/>
      <c r="AJ302" s="389"/>
      <c r="AK302" s="389"/>
      <c r="AL302" s="389"/>
      <c r="AM302" s="389"/>
      <c r="AN302" s="389"/>
      <c r="AO302" s="389"/>
      <c r="AP302" s="389"/>
      <c r="AQ302" s="389"/>
    </row>
    <row r="303" spans="1:43" s="128" customFormat="1" ht="40.15" customHeight="1">
      <c r="A303" s="488">
        <v>290</v>
      </c>
      <c r="B303" s="866" t="str">
        <f>IF(基本情報入力シート!C334="","",基本情報入力シート!C334)</f>
        <v/>
      </c>
      <c r="C303" s="866"/>
      <c r="D303" s="866"/>
      <c r="E303" s="866"/>
      <c r="F303" s="866"/>
      <c r="G303" s="866"/>
      <c r="H303" s="866"/>
      <c r="I303" s="866"/>
      <c r="J303" s="413" t="str">
        <f>IF(基本情報入力シート!M334="","",基本情報入力シート!M334)</f>
        <v/>
      </c>
      <c r="K303" s="413" t="str">
        <f>IF(基本情報入力シート!R334="","",基本情報入力シート!R334)</f>
        <v/>
      </c>
      <c r="L303" s="413" t="str">
        <f>IF(基本情報入力シート!W334="","",基本情報入力シート!W334)</f>
        <v/>
      </c>
      <c r="M303" s="413" t="str">
        <f>IF(基本情報入力シート!X334="","",基本情報入力シート!X334)</f>
        <v/>
      </c>
      <c r="N303" s="491" t="str">
        <f>IF(基本情報入力シート!Y334="","",基本情報入力シート!Y334)</f>
        <v/>
      </c>
      <c r="O303" s="490"/>
      <c r="P303" s="432"/>
      <c r="Q303" s="38" t="str">
        <f>IFERROR(ROUNDDOWN(P303*VLOOKUP(N303,【参考】数式用!$V$2:$AA$58,MATCH(O303,【参考】数式用!$X$4:$AA$4)+2,FALSE)*0.5, 0), "")</f>
        <v/>
      </c>
      <c r="R303" s="433"/>
      <c r="S303" s="867"/>
      <c r="T303" s="867"/>
      <c r="U303" s="499"/>
      <c r="V303" s="439"/>
      <c r="W303" s="487"/>
      <c r="X303" s="414" t="str">
        <f>IFERROR(IF(V303="ー", "", ROUNDDOWN(W303*VLOOKUP(N303,【参考】数式用!$V$2:$AG$51,MATCH(V303,【参考】数式用!$AB$4:$AG$4)+6,FALSE)*0.5, 0)), "")</f>
        <v/>
      </c>
      <c r="Y303" s="440"/>
      <c r="Z303" s="487"/>
      <c r="AA303" s="501"/>
      <c r="AB303" s="481" t="e">
        <f>VLOOKUP(N303,【参考】数式用!$A$3:$N$58,14,FALSE)</f>
        <v>#N/A</v>
      </c>
      <c r="AC303" s="481" t="str">
        <f>IFERROR(VLOOKUP(N303,【参考】数式用!$A$3:$N$58,14,FALSE),"")&amp;"_4_5"</f>
        <v>_4_5</v>
      </c>
      <c r="AD303" s="481" t="str">
        <f>IFERROR(VLOOKUP(N303,【参考】数式用!$A$3:$N$58,14,FALSE),"")&amp;"_6"</f>
        <v>_6</v>
      </c>
      <c r="AE303" s="482" t="str">
        <f>IFERROR(VLOOKUP(N303,【参考】数式用!$AI$5:$AJ$51, 2, FALSE), "")</f>
        <v/>
      </c>
      <c r="AF303" s="483" t="str">
        <f t="shared" si="8"/>
        <v/>
      </c>
      <c r="AG303" s="484" t="str">
        <f t="shared" si="9"/>
        <v/>
      </c>
      <c r="AH303" s="485" t="str">
        <f>IFERROR(VLOOKUP(N303,【参考】数式用!$AM$3:$AN$56, 2, FALSE), "")</f>
        <v/>
      </c>
      <c r="AI303" s="411"/>
      <c r="AJ303" s="389"/>
      <c r="AK303" s="389"/>
      <c r="AL303" s="389"/>
      <c r="AM303" s="389"/>
      <c r="AN303" s="389"/>
      <c r="AO303" s="389"/>
      <c r="AP303" s="389"/>
      <c r="AQ303" s="389"/>
    </row>
    <row r="304" spans="1:43" s="128" customFormat="1" ht="40.15" customHeight="1">
      <c r="A304" s="488">
        <v>291</v>
      </c>
      <c r="B304" s="866" t="str">
        <f>IF(基本情報入力シート!C335="","",基本情報入力シート!C335)</f>
        <v/>
      </c>
      <c r="C304" s="866"/>
      <c r="D304" s="866"/>
      <c r="E304" s="866"/>
      <c r="F304" s="866"/>
      <c r="G304" s="866"/>
      <c r="H304" s="866"/>
      <c r="I304" s="866"/>
      <c r="J304" s="413" t="str">
        <f>IF(基本情報入力シート!M335="","",基本情報入力シート!M335)</f>
        <v/>
      </c>
      <c r="K304" s="413" t="str">
        <f>IF(基本情報入力シート!R335="","",基本情報入力シート!R335)</f>
        <v/>
      </c>
      <c r="L304" s="413" t="str">
        <f>IF(基本情報入力シート!W335="","",基本情報入力シート!W335)</f>
        <v/>
      </c>
      <c r="M304" s="413" t="str">
        <f>IF(基本情報入力シート!X335="","",基本情報入力シート!X335)</f>
        <v/>
      </c>
      <c r="N304" s="491" t="str">
        <f>IF(基本情報入力シート!Y335="","",基本情報入力シート!Y335)</f>
        <v/>
      </c>
      <c r="O304" s="490"/>
      <c r="P304" s="432"/>
      <c r="Q304" s="38" t="str">
        <f>IFERROR(ROUNDDOWN(P304*VLOOKUP(N304,【参考】数式用!$V$2:$AA$58,MATCH(O304,【参考】数式用!$X$4:$AA$4)+2,FALSE)*0.5, 0), "")</f>
        <v/>
      </c>
      <c r="R304" s="433"/>
      <c r="S304" s="867"/>
      <c r="T304" s="867"/>
      <c r="U304" s="499"/>
      <c r="V304" s="439"/>
      <c r="W304" s="487"/>
      <c r="X304" s="414" t="str">
        <f>IFERROR(IF(V304="ー", "", ROUNDDOWN(W304*VLOOKUP(N304,【参考】数式用!$V$2:$AG$51,MATCH(V304,【参考】数式用!$AB$4:$AG$4)+6,FALSE)*0.5, 0)), "")</f>
        <v/>
      </c>
      <c r="Y304" s="440"/>
      <c r="Z304" s="487"/>
      <c r="AA304" s="501"/>
      <c r="AB304" s="481" t="e">
        <f>VLOOKUP(N304,【参考】数式用!$A$3:$N$58,14,FALSE)</f>
        <v>#N/A</v>
      </c>
      <c r="AC304" s="481" t="str">
        <f>IFERROR(VLOOKUP(N304,【参考】数式用!$A$3:$N$58,14,FALSE),"")&amp;"_4_5"</f>
        <v>_4_5</v>
      </c>
      <c r="AD304" s="481" t="str">
        <f>IFERROR(VLOOKUP(N304,【参考】数式用!$A$3:$N$58,14,FALSE),"")&amp;"_6"</f>
        <v>_6</v>
      </c>
      <c r="AE304" s="482" t="str">
        <f>IFERROR(VLOOKUP(N304,【参考】数式用!$AI$5:$AJ$51, 2, FALSE), "")</f>
        <v/>
      </c>
      <c r="AF304" s="483" t="str">
        <f t="shared" si="8"/>
        <v/>
      </c>
      <c r="AG304" s="484" t="str">
        <f t="shared" si="9"/>
        <v/>
      </c>
      <c r="AH304" s="485" t="str">
        <f>IFERROR(VLOOKUP(N304,【参考】数式用!$AM$3:$AN$56, 2, FALSE), "")</f>
        <v/>
      </c>
      <c r="AI304" s="411"/>
      <c r="AJ304" s="389"/>
      <c r="AK304" s="389"/>
      <c r="AL304" s="389"/>
      <c r="AM304" s="389"/>
      <c r="AN304" s="389"/>
      <c r="AO304" s="389"/>
      <c r="AP304" s="389"/>
      <c r="AQ304" s="389"/>
    </row>
    <row r="305" spans="1:43" s="128" customFormat="1" ht="40.15" customHeight="1">
      <c r="A305" s="488">
        <v>292</v>
      </c>
      <c r="B305" s="866" t="str">
        <f>IF(基本情報入力シート!C336="","",基本情報入力シート!C336)</f>
        <v/>
      </c>
      <c r="C305" s="866"/>
      <c r="D305" s="866"/>
      <c r="E305" s="866"/>
      <c r="F305" s="866"/>
      <c r="G305" s="866"/>
      <c r="H305" s="866"/>
      <c r="I305" s="866"/>
      <c r="J305" s="413" t="str">
        <f>IF(基本情報入力シート!M336="","",基本情報入力シート!M336)</f>
        <v/>
      </c>
      <c r="K305" s="413" t="str">
        <f>IF(基本情報入力シート!R336="","",基本情報入力シート!R336)</f>
        <v/>
      </c>
      <c r="L305" s="413" t="str">
        <f>IF(基本情報入力シート!W336="","",基本情報入力シート!W336)</f>
        <v/>
      </c>
      <c r="M305" s="413" t="str">
        <f>IF(基本情報入力シート!X336="","",基本情報入力シート!X336)</f>
        <v/>
      </c>
      <c r="N305" s="491" t="str">
        <f>IF(基本情報入力シート!Y336="","",基本情報入力シート!Y336)</f>
        <v/>
      </c>
      <c r="O305" s="490"/>
      <c r="P305" s="432"/>
      <c r="Q305" s="38" t="str">
        <f>IFERROR(ROUNDDOWN(P305*VLOOKUP(N305,【参考】数式用!$V$2:$AA$58,MATCH(O305,【参考】数式用!$X$4:$AA$4)+2,FALSE)*0.5, 0), "")</f>
        <v/>
      </c>
      <c r="R305" s="433"/>
      <c r="S305" s="867"/>
      <c r="T305" s="867"/>
      <c r="U305" s="499"/>
      <c r="V305" s="439"/>
      <c r="W305" s="487"/>
      <c r="X305" s="414" t="str">
        <f>IFERROR(IF(V305="ー", "", ROUNDDOWN(W305*VLOOKUP(N305,【参考】数式用!$V$2:$AG$51,MATCH(V305,【参考】数式用!$AB$4:$AG$4)+6,FALSE)*0.5, 0)), "")</f>
        <v/>
      </c>
      <c r="Y305" s="440"/>
      <c r="Z305" s="487"/>
      <c r="AA305" s="501"/>
      <c r="AB305" s="481" t="e">
        <f>VLOOKUP(N305,【参考】数式用!$A$3:$N$58,14,FALSE)</f>
        <v>#N/A</v>
      </c>
      <c r="AC305" s="481" t="str">
        <f>IFERROR(VLOOKUP(N305,【参考】数式用!$A$3:$N$58,14,FALSE),"")&amp;"_4_5"</f>
        <v>_4_5</v>
      </c>
      <c r="AD305" s="481" t="str">
        <f>IFERROR(VLOOKUP(N305,【参考】数式用!$A$3:$N$58,14,FALSE),"")&amp;"_6"</f>
        <v>_6</v>
      </c>
      <c r="AE305" s="482" t="str">
        <f>IFERROR(VLOOKUP(N305,【参考】数式用!$AI$5:$AJ$51, 2, FALSE), "")</f>
        <v/>
      </c>
      <c r="AF305" s="483" t="str">
        <f t="shared" si="8"/>
        <v/>
      </c>
      <c r="AG305" s="484" t="str">
        <f t="shared" si="9"/>
        <v/>
      </c>
      <c r="AH305" s="485" t="str">
        <f>IFERROR(VLOOKUP(N305,【参考】数式用!$AM$3:$AN$56, 2, FALSE), "")</f>
        <v/>
      </c>
      <c r="AI305" s="411"/>
      <c r="AJ305" s="389"/>
      <c r="AK305" s="389"/>
      <c r="AL305" s="389"/>
      <c r="AM305" s="389"/>
      <c r="AN305" s="389"/>
      <c r="AO305" s="389"/>
      <c r="AP305" s="389"/>
      <c r="AQ305" s="389"/>
    </row>
    <row r="306" spans="1:43" s="128" customFormat="1" ht="40.15" customHeight="1">
      <c r="A306" s="488">
        <v>293</v>
      </c>
      <c r="B306" s="866" t="str">
        <f>IF(基本情報入力シート!C337="","",基本情報入力シート!C337)</f>
        <v/>
      </c>
      <c r="C306" s="866"/>
      <c r="D306" s="866"/>
      <c r="E306" s="866"/>
      <c r="F306" s="866"/>
      <c r="G306" s="866"/>
      <c r="H306" s="866"/>
      <c r="I306" s="866"/>
      <c r="J306" s="413" t="str">
        <f>IF(基本情報入力シート!M337="","",基本情報入力シート!M337)</f>
        <v/>
      </c>
      <c r="K306" s="413" t="str">
        <f>IF(基本情報入力シート!R337="","",基本情報入力シート!R337)</f>
        <v/>
      </c>
      <c r="L306" s="413" t="str">
        <f>IF(基本情報入力シート!W337="","",基本情報入力シート!W337)</f>
        <v/>
      </c>
      <c r="M306" s="413" t="str">
        <f>IF(基本情報入力シート!X337="","",基本情報入力シート!X337)</f>
        <v/>
      </c>
      <c r="N306" s="491" t="str">
        <f>IF(基本情報入力シート!Y337="","",基本情報入力シート!Y337)</f>
        <v/>
      </c>
      <c r="O306" s="490"/>
      <c r="P306" s="432"/>
      <c r="Q306" s="38" t="str">
        <f>IFERROR(ROUNDDOWN(P306*VLOOKUP(N306,【参考】数式用!$V$2:$AA$58,MATCH(O306,【参考】数式用!$X$4:$AA$4)+2,FALSE)*0.5, 0), "")</f>
        <v/>
      </c>
      <c r="R306" s="433"/>
      <c r="S306" s="867"/>
      <c r="T306" s="867"/>
      <c r="U306" s="499"/>
      <c r="V306" s="439"/>
      <c r="W306" s="487"/>
      <c r="X306" s="414" t="str">
        <f>IFERROR(IF(V306="ー", "", ROUNDDOWN(W306*VLOOKUP(N306,【参考】数式用!$V$2:$AG$51,MATCH(V306,【参考】数式用!$AB$4:$AG$4)+6,FALSE)*0.5, 0)), "")</f>
        <v/>
      </c>
      <c r="Y306" s="440"/>
      <c r="Z306" s="487"/>
      <c r="AA306" s="501"/>
      <c r="AB306" s="481" t="e">
        <f>VLOOKUP(N306,【参考】数式用!$A$3:$N$58,14,FALSE)</f>
        <v>#N/A</v>
      </c>
      <c r="AC306" s="481" t="str">
        <f>IFERROR(VLOOKUP(N306,【参考】数式用!$A$3:$N$58,14,FALSE),"")&amp;"_4_5"</f>
        <v>_4_5</v>
      </c>
      <c r="AD306" s="481" t="str">
        <f>IFERROR(VLOOKUP(N306,【参考】数式用!$A$3:$N$58,14,FALSE),"")&amp;"_6"</f>
        <v>_6</v>
      </c>
      <c r="AE306" s="482" t="str">
        <f>IFERROR(VLOOKUP(N306,【参考】数式用!$AI$5:$AJ$51, 2, FALSE), "")</f>
        <v/>
      </c>
      <c r="AF306" s="483"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84"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85" t="str">
        <f>IFERROR(VLOOKUP(N306,【参考】数式用!$AM$3:$AN$56, 2, FALSE), "")</f>
        <v/>
      </c>
      <c r="AI306" s="411"/>
      <c r="AJ306" s="389"/>
      <c r="AK306" s="389"/>
      <c r="AL306" s="389"/>
      <c r="AM306" s="389"/>
      <c r="AN306" s="389"/>
      <c r="AO306" s="389"/>
      <c r="AP306" s="389"/>
      <c r="AQ306" s="389"/>
    </row>
    <row r="307" spans="1:43" s="128" customFormat="1" ht="40.15" customHeight="1">
      <c r="A307" s="488">
        <v>294</v>
      </c>
      <c r="B307" s="866" t="str">
        <f>IF(基本情報入力シート!C338="","",基本情報入力シート!C338)</f>
        <v/>
      </c>
      <c r="C307" s="866"/>
      <c r="D307" s="866"/>
      <c r="E307" s="866"/>
      <c r="F307" s="866"/>
      <c r="G307" s="866"/>
      <c r="H307" s="866"/>
      <c r="I307" s="866"/>
      <c r="J307" s="413" t="str">
        <f>IF(基本情報入力シート!M338="","",基本情報入力シート!M338)</f>
        <v/>
      </c>
      <c r="K307" s="413" t="str">
        <f>IF(基本情報入力シート!R338="","",基本情報入力シート!R338)</f>
        <v/>
      </c>
      <c r="L307" s="413" t="str">
        <f>IF(基本情報入力シート!W338="","",基本情報入力シート!W338)</f>
        <v/>
      </c>
      <c r="M307" s="413" t="str">
        <f>IF(基本情報入力シート!X338="","",基本情報入力シート!X338)</f>
        <v/>
      </c>
      <c r="N307" s="491" t="str">
        <f>IF(基本情報入力シート!Y338="","",基本情報入力シート!Y338)</f>
        <v/>
      </c>
      <c r="O307" s="490"/>
      <c r="P307" s="432"/>
      <c r="Q307" s="38" t="str">
        <f>IFERROR(ROUNDDOWN(P307*VLOOKUP(N307,【参考】数式用!$V$2:$AA$58,MATCH(O307,【参考】数式用!$X$4:$AA$4)+2,FALSE)*0.5, 0), "")</f>
        <v/>
      </c>
      <c r="R307" s="433"/>
      <c r="S307" s="867"/>
      <c r="T307" s="867"/>
      <c r="U307" s="499"/>
      <c r="V307" s="439"/>
      <c r="W307" s="487"/>
      <c r="X307" s="414" t="str">
        <f>IFERROR(IF(V307="ー", "", ROUNDDOWN(W307*VLOOKUP(N307,【参考】数式用!$V$2:$AG$51,MATCH(V307,【参考】数式用!$AB$4:$AG$4)+6,FALSE)*0.5, 0)), "")</f>
        <v/>
      </c>
      <c r="Y307" s="440"/>
      <c r="Z307" s="487"/>
      <c r="AA307" s="501"/>
      <c r="AB307" s="481" t="e">
        <f>VLOOKUP(N307,【参考】数式用!$A$3:$N$58,14,FALSE)</f>
        <v>#N/A</v>
      </c>
      <c r="AC307" s="481" t="str">
        <f>IFERROR(VLOOKUP(N307,【参考】数式用!$A$3:$N$58,14,FALSE),"")&amp;"_4_5"</f>
        <v>_4_5</v>
      </c>
      <c r="AD307" s="481" t="str">
        <f>IFERROR(VLOOKUP(N307,【参考】数式用!$A$3:$N$58,14,FALSE),"")&amp;"_6"</f>
        <v>_6</v>
      </c>
      <c r="AE307" s="482" t="str">
        <f>IFERROR(VLOOKUP(N307,【参考】数式用!$AI$5:$AJ$51, 2, FALSE), "")</f>
        <v/>
      </c>
      <c r="AF307" s="483" t="str">
        <f t="shared" si="10"/>
        <v/>
      </c>
      <c r="AG307" s="484" t="str">
        <f t="shared" si="11"/>
        <v/>
      </c>
      <c r="AH307" s="485" t="str">
        <f>IFERROR(VLOOKUP(N307,【参考】数式用!$AM$3:$AN$56, 2, FALSE), "")</f>
        <v/>
      </c>
      <c r="AI307" s="411"/>
      <c r="AJ307" s="389"/>
      <c r="AK307" s="389"/>
      <c r="AL307" s="389"/>
      <c r="AM307" s="389"/>
      <c r="AN307" s="389"/>
      <c r="AO307" s="389"/>
      <c r="AP307" s="389"/>
      <c r="AQ307" s="389"/>
    </row>
    <row r="308" spans="1:43" s="128" customFormat="1" ht="40.15" customHeight="1">
      <c r="A308" s="488">
        <v>295</v>
      </c>
      <c r="B308" s="866" t="str">
        <f>IF(基本情報入力シート!C339="","",基本情報入力シート!C339)</f>
        <v/>
      </c>
      <c r="C308" s="866"/>
      <c r="D308" s="866"/>
      <c r="E308" s="866"/>
      <c r="F308" s="866"/>
      <c r="G308" s="866"/>
      <c r="H308" s="866"/>
      <c r="I308" s="866"/>
      <c r="J308" s="413" t="str">
        <f>IF(基本情報入力シート!M339="","",基本情報入力シート!M339)</f>
        <v/>
      </c>
      <c r="K308" s="413" t="str">
        <f>IF(基本情報入力シート!R339="","",基本情報入力シート!R339)</f>
        <v/>
      </c>
      <c r="L308" s="413" t="str">
        <f>IF(基本情報入力シート!W339="","",基本情報入力シート!W339)</f>
        <v/>
      </c>
      <c r="M308" s="413" t="str">
        <f>IF(基本情報入力シート!X339="","",基本情報入力シート!X339)</f>
        <v/>
      </c>
      <c r="N308" s="491" t="str">
        <f>IF(基本情報入力シート!Y339="","",基本情報入力シート!Y339)</f>
        <v/>
      </c>
      <c r="O308" s="490"/>
      <c r="P308" s="432"/>
      <c r="Q308" s="38" t="str">
        <f>IFERROR(ROUNDDOWN(P308*VLOOKUP(N308,【参考】数式用!$V$2:$AA$58,MATCH(O308,【参考】数式用!$X$4:$AA$4)+2,FALSE)*0.5, 0), "")</f>
        <v/>
      </c>
      <c r="R308" s="433"/>
      <c r="S308" s="867"/>
      <c r="T308" s="867"/>
      <c r="U308" s="499"/>
      <c r="V308" s="439"/>
      <c r="W308" s="487"/>
      <c r="X308" s="414" t="str">
        <f>IFERROR(IF(V308="ー", "", ROUNDDOWN(W308*VLOOKUP(N308,【参考】数式用!$V$2:$AG$51,MATCH(V308,【参考】数式用!$AB$4:$AG$4)+6,FALSE)*0.5, 0)), "")</f>
        <v/>
      </c>
      <c r="Y308" s="440"/>
      <c r="Z308" s="487"/>
      <c r="AA308" s="501"/>
      <c r="AB308" s="481" t="e">
        <f>VLOOKUP(N308,【参考】数式用!$A$3:$N$58,14,FALSE)</f>
        <v>#N/A</v>
      </c>
      <c r="AC308" s="481" t="str">
        <f>IFERROR(VLOOKUP(N308,【参考】数式用!$A$3:$N$58,14,FALSE),"")&amp;"_4_5"</f>
        <v>_4_5</v>
      </c>
      <c r="AD308" s="481" t="str">
        <f>IFERROR(VLOOKUP(N308,【参考】数式用!$A$3:$N$58,14,FALSE),"")&amp;"_6"</f>
        <v>_6</v>
      </c>
      <c r="AE308" s="482" t="str">
        <f>IFERROR(VLOOKUP(N308,【参考】数式用!$AI$5:$AJ$51, 2, FALSE), "")</f>
        <v/>
      </c>
      <c r="AF308" s="483" t="str">
        <f t="shared" si="10"/>
        <v/>
      </c>
      <c r="AG308" s="484" t="str">
        <f t="shared" si="11"/>
        <v/>
      </c>
      <c r="AH308" s="485" t="str">
        <f>IFERROR(VLOOKUP(N308,【参考】数式用!$AM$3:$AN$56, 2, FALSE), "")</f>
        <v/>
      </c>
      <c r="AI308" s="411"/>
      <c r="AJ308" s="389"/>
      <c r="AK308" s="389"/>
      <c r="AL308" s="389"/>
      <c r="AM308" s="389"/>
      <c r="AN308" s="389"/>
      <c r="AO308" s="389"/>
      <c r="AP308" s="389"/>
      <c r="AQ308" s="389"/>
    </row>
    <row r="309" spans="1:43" s="128" customFormat="1" ht="40.15" customHeight="1">
      <c r="A309" s="488">
        <v>296</v>
      </c>
      <c r="B309" s="866" t="str">
        <f>IF(基本情報入力シート!C340="","",基本情報入力シート!C340)</f>
        <v/>
      </c>
      <c r="C309" s="866"/>
      <c r="D309" s="866"/>
      <c r="E309" s="866"/>
      <c r="F309" s="866"/>
      <c r="G309" s="866"/>
      <c r="H309" s="866"/>
      <c r="I309" s="866"/>
      <c r="J309" s="413" t="str">
        <f>IF(基本情報入力シート!M340="","",基本情報入力シート!M340)</f>
        <v/>
      </c>
      <c r="K309" s="413" t="str">
        <f>IF(基本情報入力シート!R340="","",基本情報入力シート!R340)</f>
        <v/>
      </c>
      <c r="L309" s="413" t="str">
        <f>IF(基本情報入力シート!W340="","",基本情報入力シート!W340)</f>
        <v/>
      </c>
      <c r="M309" s="413" t="str">
        <f>IF(基本情報入力シート!X340="","",基本情報入力シート!X340)</f>
        <v/>
      </c>
      <c r="N309" s="491" t="str">
        <f>IF(基本情報入力シート!Y340="","",基本情報入力シート!Y340)</f>
        <v/>
      </c>
      <c r="O309" s="490"/>
      <c r="P309" s="432"/>
      <c r="Q309" s="38" t="str">
        <f>IFERROR(ROUNDDOWN(P309*VLOOKUP(N309,【参考】数式用!$V$2:$AA$58,MATCH(O309,【参考】数式用!$X$4:$AA$4)+2,FALSE)*0.5, 0), "")</f>
        <v/>
      </c>
      <c r="R309" s="433"/>
      <c r="S309" s="867"/>
      <c r="T309" s="867"/>
      <c r="U309" s="499"/>
      <c r="V309" s="439"/>
      <c r="W309" s="487"/>
      <c r="X309" s="414" t="str">
        <f>IFERROR(IF(V309="ー", "", ROUNDDOWN(W309*VLOOKUP(N309,【参考】数式用!$V$2:$AG$51,MATCH(V309,【参考】数式用!$AB$4:$AG$4)+6,FALSE)*0.5, 0)), "")</f>
        <v/>
      </c>
      <c r="Y309" s="440"/>
      <c r="Z309" s="487"/>
      <c r="AA309" s="501"/>
      <c r="AB309" s="481" t="e">
        <f>VLOOKUP(N309,【参考】数式用!$A$3:$N$58,14,FALSE)</f>
        <v>#N/A</v>
      </c>
      <c r="AC309" s="481" t="str">
        <f>IFERROR(VLOOKUP(N309,【参考】数式用!$A$3:$N$58,14,FALSE),"")&amp;"_4_5"</f>
        <v>_4_5</v>
      </c>
      <c r="AD309" s="481" t="str">
        <f>IFERROR(VLOOKUP(N309,【参考】数式用!$A$3:$N$58,14,FALSE),"")&amp;"_6"</f>
        <v>_6</v>
      </c>
      <c r="AE309" s="482" t="str">
        <f>IFERROR(VLOOKUP(N309,【参考】数式用!$AI$5:$AJ$51, 2, FALSE), "")</f>
        <v/>
      </c>
      <c r="AF309" s="483" t="str">
        <f t="shared" si="10"/>
        <v/>
      </c>
      <c r="AG309" s="484" t="str">
        <f t="shared" si="11"/>
        <v/>
      </c>
      <c r="AH309" s="485" t="str">
        <f>IFERROR(VLOOKUP(N309,【参考】数式用!$AM$3:$AN$56, 2, FALSE), "")</f>
        <v/>
      </c>
      <c r="AI309" s="411"/>
      <c r="AJ309" s="389"/>
      <c r="AK309" s="389"/>
      <c r="AL309" s="389"/>
      <c r="AM309" s="389"/>
      <c r="AN309" s="389"/>
      <c r="AO309" s="389"/>
      <c r="AP309" s="389"/>
      <c r="AQ309" s="389"/>
    </row>
    <row r="310" spans="1:43" s="128" customFormat="1" ht="40.15" customHeight="1">
      <c r="A310" s="488">
        <v>297</v>
      </c>
      <c r="B310" s="866" t="str">
        <f>IF(基本情報入力シート!C341="","",基本情報入力シート!C341)</f>
        <v/>
      </c>
      <c r="C310" s="866"/>
      <c r="D310" s="866"/>
      <c r="E310" s="866"/>
      <c r="F310" s="866"/>
      <c r="G310" s="866"/>
      <c r="H310" s="866"/>
      <c r="I310" s="866"/>
      <c r="J310" s="413" t="str">
        <f>IF(基本情報入力シート!M341="","",基本情報入力シート!M341)</f>
        <v/>
      </c>
      <c r="K310" s="413" t="str">
        <f>IF(基本情報入力シート!R341="","",基本情報入力シート!R341)</f>
        <v/>
      </c>
      <c r="L310" s="413" t="str">
        <f>IF(基本情報入力シート!W341="","",基本情報入力シート!W341)</f>
        <v/>
      </c>
      <c r="M310" s="413" t="str">
        <f>IF(基本情報入力シート!X341="","",基本情報入力シート!X341)</f>
        <v/>
      </c>
      <c r="N310" s="491" t="str">
        <f>IF(基本情報入力シート!Y341="","",基本情報入力シート!Y341)</f>
        <v/>
      </c>
      <c r="O310" s="490"/>
      <c r="P310" s="432"/>
      <c r="Q310" s="38" t="str">
        <f>IFERROR(ROUNDDOWN(P310*VLOOKUP(N310,【参考】数式用!$V$2:$AA$58,MATCH(O310,【参考】数式用!$X$4:$AA$4)+2,FALSE)*0.5, 0), "")</f>
        <v/>
      </c>
      <c r="R310" s="433"/>
      <c r="S310" s="867"/>
      <c r="T310" s="867"/>
      <c r="U310" s="499"/>
      <c r="V310" s="439"/>
      <c r="W310" s="487"/>
      <c r="X310" s="414" t="str">
        <f>IFERROR(IF(V310="ー", "", ROUNDDOWN(W310*VLOOKUP(N310,【参考】数式用!$V$2:$AG$51,MATCH(V310,【参考】数式用!$AB$4:$AG$4)+6,FALSE)*0.5, 0)), "")</f>
        <v/>
      </c>
      <c r="Y310" s="440"/>
      <c r="Z310" s="487"/>
      <c r="AA310" s="501"/>
      <c r="AB310" s="481" t="e">
        <f>VLOOKUP(N310,【参考】数式用!$A$3:$N$58,14,FALSE)</f>
        <v>#N/A</v>
      </c>
      <c r="AC310" s="481" t="str">
        <f>IFERROR(VLOOKUP(N310,【参考】数式用!$A$3:$N$58,14,FALSE),"")&amp;"_4_5"</f>
        <v>_4_5</v>
      </c>
      <c r="AD310" s="481" t="str">
        <f>IFERROR(VLOOKUP(N310,【参考】数式用!$A$3:$N$58,14,FALSE),"")&amp;"_6"</f>
        <v>_6</v>
      </c>
      <c r="AE310" s="482" t="str">
        <f>IFERROR(VLOOKUP(N310,【参考】数式用!$AI$5:$AJ$51, 2, FALSE), "")</f>
        <v/>
      </c>
      <c r="AF310" s="483" t="str">
        <f t="shared" si="10"/>
        <v/>
      </c>
      <c r="AG310" s="484" t="str">
        <f t="shared" si="11"/>
        <v/>
      </c>
      <c r="AH310" s="485" t="str">
        <f>IFERROR(VLOOKUP(N310,【参考】数式用!$AM$3:$AN$56, 2, FALSE), "")</f>
        <v/>
      </c>
      <c r="AI310" s="411"/>
      <c r="AJ310" s="389"/>
      <c r="AK310" s="389"/>
      <c r="AL310" s="389"/>
      <c r="AM310" s="389"/>
      <c r="AN310" s="389"/>
      <c r="AO310" s="389"/>
      <c r="AP310" s="389"/>
      <c r="AQ310" s="389"/>
    </row>
    <row r="311" spans="1:43" s="128" customFormat="1" ht="40.15" customHeight="1">
      <c r="A311" s="488">
        <v>298</v>
      </c>
      <c r="B311" s="866" t="str">
        <f>IF(基本情報入力シート!C342="","",基本情報入力シート!C342)</f>
        <v/>
      </c>
      <c r="C311" s="866"/>
      <c r="D311" s="866"/>
      <c r="E311" s="866"/>
      <c r="F311" s="866"/>
      <c r="G311" s="866"/>
      <c r="H311" s="866"/>
      <c r="I311" s="866"/>
      <c r="J311" s="413" t="str">
        <f>IF(基本情報入力シート!M342="","",基本情報入力シート!M342)</f>
        <v/>
      </c>
      <c r="K311" s="413" t="str">
        <f>IF(基本情報入力シート!R342="","",基本情報入力シート!R342)</f>
        <v/>
      </c>
      <c r="L311" s="413" t="str">
        <f>IF(基本情報入力シート!W342="","",基本情報入力シート!W342)</f>
        <v/>
      </c>
      <c r="M311" s="413" t="str">
        <f>IF(基本情報入力シート!X342="","",基本情報入力シート!X342)</f>
        <v/>
      </c>
      <c r="N311" s="491" t="str">
        <f>IF(基本情報入力シート!Y342="","",基本情報入力シート!Y342)</f>
        <v/>
      </c>
      <c r="O311" s="490"/>
      <c r="P311" s="432"/>
      <c r="Q311" s="38" t="str">
        <f>IFERROR(ROUNDDOWN(P311*VLOOKUP(N311,【参考】数式用!$V$2:$AA$58,MATCH(O311,【参考】数式用!$X$4:$AA$4)+2,FALSE)*0.5, 0), "")</f>
        <v/>
      </c>
      <c r="R311" s="433"/>
      <c r="S311" s="867"/>
      <c r="T311" s="867"/>
      <c r="U311" s="499"/>
      <c r="V311" s="439"/>
      <c r="W311" s="487"/>
      <c r="X311" s="414" t="str">
        <f>IFERROR(IF(V311="ー", "", ROUNDDOWN(W311*VLOOKUP(N311,【参考】数式用!$V$2:$AG$51,MATCH(V311,【参考】数式用!$AB$4:$AG$4)+6,FALSE)*0.5, 0)), "")</f>
        <v/>
      </c>
      <c r="Y311" s="440"/>
      <c r="Z311" s="487"/>
      <c r="AA311" s="501"/>
      <c r="AB311" s="481" t="e">
        <f>VLOOKUP(N311,【参考】数式用!$A$3:$N$58,14,FALSE)</f>
        <v>#N/A</v>
      </c>
      <c r="AC311" s="481" t="str">
        <f>IFERROR(VLOOKUP(N311,【参考】数式用!$A$3:$N$58,14,FALSE),"")&amp;"_4_5"</f>
        <v>_4_5</v>
      </c>
      <c r="AD311" s="481" t="str">
        <f>IFERROR(VLOOKUP(N311,【参考】数式用!$A$3:$N$58,14,FALSE),"")&amp;"_6"</f>
        <v>_6</v>
      </c>
      <c r="AE311" s="482" t="str">
        <f>IFERROR(VLOOKUP(N311,【参考】数式用!$AI$5:$AJ$51, 2, FALSE), "")</f>
        <v/>
      </c>
      <c r="AF311" s="483" t="str">
        <f t="shared" si="10"/>
        <v/>
      </c>
      <c r="AG311" s="484" t="str">
        <f t="shared" si="11"/>
        <v/>
      </c>
      <c r="AH311" s="485" t="str">
        <f>IFERROR(VLOOKUP(N311,【参考】数式用!$AM$3:$AN$56, 2, FALSE), "")</f>
        <v/>
      </c>
      <c r="AI311" s="411"/>
      <c r="AJ311" s="389"/>
      <c r="AK311" s="389"/>
      <c r="AL311" s="389"/>
      <c r="AM311" s="389"/>
      <c r="AN311" s="389"/>
      <c r="AO311" s="389"/>
      <c r="AP311" s="389"/>
      <c r="AQ311" s="389"/>
    </row>
    <row r="312" spans="1:43" s="128" customFormat="1" ht="40.15" customHeight="1">
      <c r="A312" s="488">
        <v>299</v>
      </c>
      <c r="B312" s="866" t="str">
        <f>IF(基本情報入力シート!C343="","",基本情報入力シート!C343)</f>
        <v/>
      </c>
      <c r="C312" s="866"/>
      <c r="D312" s="866"/>
      <c r="E312" s="866"/>
      <c r="F312" s="866"/>
      <c r="G312" s="866"/>
      <c r="H312" s="866"/>
      <c r="I312" s="866"/>
      <c r="J312" s="413" t="str">
        <f>IF(基本情報入力シート!M343="","",基本情報入力シート!M343)</f>
        <v/>
      </c>
      <c r="K312" s="413" t="str">
        <f>IF(基本情報入力シート!R343="","",基本情報入力シート!R343)</f>
        <v/>
      </c>
      <c r="L312" s="413" t="str">
        <f>IF(基本情報入力シート!W343="","",基本情報入力シート!W343)</f>
        <v/>
      </c>
      <c r="M312" s="413" t="str">
        <f>IF(基本情報入力シート!X343="","",基本情報入力シート!X343)</f>
        <v/>
      </c>
      <c r="N312" s="491" t="str">
        <f>IF(基本情報入力シート!Y343="","",基本情報入力シート!Y343)</f>
        <v/>
      </c>
      <c r="O312" s="490"/>
      <c r="P312" s="432"/>
      <c r="Q312" s="38" t="str">
        <f>IFERROR(ROUNDDOWN(P312*VLOOKUP(N312,【参考】数式用!$V$2:$AA$58,MATCH(O312,【参考】数式用!$X$4:$AA$4)+2,FALSE)*0.5, 0), "")</f>
        <v/>
      </c>
      <c r="R312" s="433"/>
      <c r="S312" s="867"/>
      <c r="T312" s="867"/>
      <c r="U312" s="499"/>
      <c r="V312" s="439"/>
      <c r="W312" s="487"/>
      <c r="X312" s="414" t="str">
        <f>IFERROR(IF(V312="ー", "", ROUNDDOWN(W312*VLOOKUP(N312,【参考】数式用!$V$2:$AG$51,MATCH(V312,【参考】数式用!$AB$4:$AG$4)+6,FALSE)*0.5, 0)), "")</f>
        <v/>
      </c>
      <c r="Y312" s="440"/>
      <c r="Z312" s="487"/>
      <c r="AA312" s="501"/>
      <c r="AB312" s="481" t="e">
        <f>VLOOKUP(N312,【参考】数式用!$A$3:$N$58,14,FALSE)</f>
        <v>#N/A</v>
      </c>
      <c r="AC312" s="481" t="str">
        <f>IFERROR(VLOOKUP(N312,【参考】数式用!$A$3:$N$58,14,FALSE),"")&amp;"_4_5"</f>
        <v>_4_5</v>
      </c>
      <c r="AD312" s="481" t="str">
        <f>IFERROR(VLOOKUP(N312,【参考】数式用!$A$3:$N$58,14,FALSE),"")&amp;"_6"</f>
        <v>_6</v>
      </c>
      <c r="AE312" s="482" t="str">
        <f>IFERROR(VLOOKUP(N312,【参考】数式用!$AI$5:$AJ$51, 2, FALSE), "")</f>
        <v/>
      </c>
      <c r="AF312" s="483" t="str">
        <f t="shared" si="10"/>
        <v/>
      </c>
      <c r="AG312" s="484" t="str">
        <f t="shared" si="11"/>
        <v/>
      </c>
      <c r="AH312" s="485" t="str">
        <f>IFERROR(VLOOKUP(N312,【参考】数式用!$AM$3:$AN$56, 2, FALSE), "")</f>
        <v/>
      </c>
      <c r="AI312" s="411"/>
      <c r="AJ312" s="389"/>
      <c r="AK312" s="389"/>
      <c r="AL312" s="389"/>
      <c r="AM312" s="389"/>
      <c r="AN312" s="389"/>
      <c r="AO312" s="389"/>
      <c r="AP312" s="389"/>
      <c r="AQ312" s="389"/>
    </row>
    <row r="313" spans="1:43" s="128" customFormat="1" ht="40.15" customHeight="1">
      <c r="A313" s="488">
        <v>300</v>
      </c>
      <c r="B313" s="866" t="str">
        <f>IF(基本情報入力シート!C344="","",基本情報入力シート!C344)</f>
        <v/>
      </c>
      <c r="C313" s="866"/>
      <c r="D313" s="866"/>
      <c r="E313" s="866"/>
      <c r="F313" s="866"/>
      <c r="G313" s="866"/>
      <c r="H313" s="866"/>
      <c r="I313" s="866"/>
      <c r="J313" s="413" t="str">
        <f>IF(基本情報入力シート!M344="","",基本情報入力シート!M344)</f>
        <v/>
      </c>
      <c r="K313" s="413" t="str">
        <f>IF(基本情報入力シート!R344="","",基本情報入力シート!R344)</f>
        <v/>
      </c>
      <c r="L313" s="413" t="str">
        <f>IF(基本情報入力シート!W344="","",基本情報入力シート!W344)</f>
        <v/>
      </c>
      <c r="M313" s="413" t="str">
        <f>IF(基本情報入力シート!X344="","",基本情報入力シート!X344)</f>
        <v/>
      </c>
      <c r="N313" s="491" t="str">
        <f>IF(基本情報入力シート!Y344="","",基本情報入力シート!Y344)</f>
        <v/>
      </c>
      <c r="O313" s="490"/>
      <c r="P313" s="432"/>
      <c r="Q313" s="38" t="str">
        <f>IFERROR(ROUNDDOWN(P313*VLOOKUP(N313,【参考】数式用!$V$2:$AA$58,MATCH(O313,【参考】数式用!$X$4:$AA$4)+2,FALSE)*0.5, 0), "")</f>
        <v/>
      </c>
      <c r="R313" s="433"/>
      <c r="S313" s="867"/>
      <c r="T313" s="867"/>
      <c r="U313" s="499"/>
      <c r="V313" s="439"/>
      <c r="W313" s="487"/>
      <c r="X313" s="414" t="str">
        <f>IFERROR(IF(V313="ー", "", ROUNDDOWN(W313*VLOOKUP(N313,【参考】数式用!$V$2:$AG$51,MATCH(V313,【参考】数式用!$AB$4:$AG$4)+6,FALSE)*0.5, 0)), "")</f>
        <v/>
      </c>
      <c r="Y313" s="440"/>
      <c r="Z313" s="487"/>
      <c r="AA313" s="501"/>
      <c r="AB313" s="481" t="e">
        <f>VLOOKUP(N313,【参考】数式用!$A$3:$N$58,14,FALSE)</f>
        <v>#N/A</v>
      </c>
      <c r="AC313" s="481" t="str">
        <f>IFERROR(VLOOKUP(N313,【参考】数式用!$A$3:$N$58,14,FALSE),"")&amp;"_4_5"</f>
        <v>_4_5</v>
      </c>
      <c r="AD313" s="481" t="str">
        <f>IFERROR(VLOOKUP(N313,【参考】数式用!$A$3:$N$58,14,FALSE),"")&amp;"_6"</f>
        <v>_6</v>
      </c>
      <c r="AE313" s="482" t="str">
        <f>IFERROR(VLOOKUP(N313,【参考】数式用!$AI$5:$AJ$51, 2, FALSE), "")</f>
        <v/>
      </c>
      <c r="AF313" s="483" t="str">
        <f t="shared" si="10"/>
        <v/>
      </c>
      <c r="AG313" s="484" t="str">
        <f t="shared" si="11"/>
        <v/>
      </c>
      <c r="AH313" s="485" t="str">
        <f>IFERROR(VLOOKUP(N313,【参考】数式用!$AM$3:$AN$56, 2, FALSE), "")</f>
        <v/>
      </c>
      <c r="AI313" s="411"/>
      <c r="AJ313" s="389"/>
      <c r="AK313" s="389"/>
      <c r="AL313" s="389"/>
      <c r="AM313" s="389"/>
      <c r="AN313" s="389"/>
      <c r="AO313" s="389"/>
      <c r="AP313" s="389"/>
      <c r="AQ313" s="389"/>
    </row>
    <row r="314" spans="1:43" s="128" customFormat="1" ht="40.15" customHeight="1">
      <c r="A314" s="488">
        <v>301</v>
      </c>
      <c r="B314" s="866" t="str">
        <f>IF(基本情報入力シート!C345="","",基本情報入力シート!C345)</f>
        <v/>
      </c>
      <c r="C314" s="866"/>
      <c r="D314" s="866"/>
      <c r="E314" s="866"/>
      <c r="F314" s="866"/>
      <c r="G314" s="866"/>
      <c r="H314" s="866"/>
      <c r="I314" s="866"/>
      <c r="J314" s="413" t="str">
        <f>IF(基本情報入力シート!M345="","",基本情報入力シート!M345)</f>
        <v/>
      </c>
      <c r="K314" s="413" t="str">
        <f>IF(基本情報入力シート!R345="","",基本情報入力シート!R345)</f>
        <v/>
      </c>
      <c r="L314" s="413" t="str">
        <f>IF(基本情報入力シート!W345="","",基本情報入力シート!W345)</f>
        <v/>
      </c>
      <c r="M314" s="413" t="str">
        <f>IF(基本情報入力シート!X345="","",基本情報入力シート!X345)</f>
        <v/>
      </c>
      <c r="N314" s="491" t="str">
        <f>IF(基本情報入力シート!Y345="","",基本情報入力シート!Y345)</f>
        <v/>
      </c>
      <c r="O314" s="490"/>
      <c r="P314" s="432"/>
      <c r="Q314" s="38" t="str">
        <f>IFERROR(ROUNDDOWN(P314*VLOOKUP(N314,【参考】数式用!$V$2:$AA$58,MATCH(O314,【参考】数式用!$X$4:$AA$4)+2,FALSE)*0.5, 0), "")</f>
        <v/>
      </c>
      <c r="R314" s="433"/>
      <c r="S314" s="867"/>
      <c r="T314" s="867"/>
      <c r="U314" s="499"/>
      <c r="V314" s="439"/>
      <c r="W314" s="487"/>
      <c r="X314" s="414" t="str">
        <f>IFERROR(IF(V314="ー", "", ROUNDDOWN(W314*VLOOKUP(N314,【参考】数式用!$V$2:$AG$51,MATCH(V314,【参考】数式用!$AB$4:$AG$4)+6,FALSE)*0.5, 0)), "")</f>
        <v/>
      </c>
      <c r="Y314" s="440"/>
      <c r="Z314" s="487"/>
      <c r="AA314" s="501"/>
      <c r="AB314" s="481" t="e">
        <f>VLOOKUP(N314,【参考】数式用!$A$3:$N$58,14,FALSE)</f>
        <v>#N/A</v>
      </c>
      <c r="AC314" s="481" t="str">
        <f>IFERROR(VLOOKUP(N314,【参考】数式用!$A$3:$N$58,14,FALSE),"")&amp;"_4_5"</f>
        <v>_4_5</v>
      </c>
      <c r="AD314" s="481" t="str">
        <f>IFERROR(VLOOKUP(N314,【参考】数式用!$A$3:$N$58,14,FALSE),"")&amp;"_6"</f>
        <v>_6</v>
      </c>
      <c r="AE314" s="482" t="str">
        <f>IFERROR(VLOOKUP(N314,【参考】数式用!$AI$5:$AJ$51, 2, FALSE), "")</f>
        <v/>
      </c>
      <c r="AF314" s="483" t="str">
        <f t="shared" si="10"/>
        <v/>
      </c>
      <c r="AG314" s="484" t="str">
        <f t="shared" si="11"/>
        <v/>
      </c>
      <c r="AH314" s="485" t="str">
        <f>IFERROR(VLOOKUP(N314,【参考】数式用!$AM$3:$AN$56, 2, FALSE), "")</f>
        <v/>
      </c>
      <c r="AI314" s="411"/>
      <c r="AJ314" s="389"/>
      <c r="AK314" s="389"/>
      <c r="AL314" s="389"/>
      <c r="AM314" s="389"/>
      <c r="AN314" s="389"/>
      <c r="AO314" s="389"/>
      <c r="AP314" s="389"/>
      <c r="AQ314" s="389"/>
    </row>
    <row r="315" spans="1:43" s="128" customFormat="1" ht="40.15" customHeight="1">
      <c r="A315" s="488">
        <v>302</v>
      </c>
      <c r="B315" s="866" t="str">
        <f>IF(基本情報入力シート!C346="","",基本情報入力シート!C346)</f>
        <v/>
      </c>
      <c r="C315" s="866"/>
      <c r="D315" s="866"/>
      <c r="E315" s="866"/>
      <c r="F315" s="866"/>
      <c r="G315" s="866"/>
      <c r="H315" s="866"/>
      <c r="I315" s="866"/>
      <c r="J315" s="413" t="str">
        <f>IF(基本情報入力シート!M346="","",基本情報入力シート!M346)</f>
        <v/>
      </c>
      <c r="K315" s="413" t="str">
        <f>IF(基本情報入力シート!R346="","",基本情報入力シート!R346)</f>
        <v/>
      </c>
      <c r="L315" s="413" t="str">
        <f>IF(基本情報入力シート!W346="","",基本情報入力シート!W346)</f>
        <v/>
      </c>
      <c r="M315" s="413" t="str">
        <f>IF(基本情報入力シート!X346="","",基本情報入力シート!X346)</f>
        <v/>
      </c>
      <c r="N315" s="491" t="str">
        <f>IF(基本情報入力シート!Y346="","",基本情報入力シート!Y346)</f>
        <v/>
      </c>
      <c r="O315" s="490"/>
      <c r="P315" s="432"/>
      <c r="Q315" s="38" t="str">
        <f>IFERROR(ROUNDDOWN(P315*VLOOKUP(N315,【参考】数式用!$V$2:$AA$58,MATCH(O315,【参考】数式用!$X$4:$AA$4)+2,FALSE)*0.5, 0), "")</f>
        <v/>
      </c>
      <c r="R315" s="433"/>
      <c r="S315" s="867"/>
      <c r="T315" s="867"/>
      <c r="U315" s="499"/>
      <c r="V315" s="439"/>
      <c r="W315" s="487"/>
      <c r="X315" s="414" t="str">
        <f>IFERROR(IF(V315="ー", "", ROUNDDOWN(W315*VLOOKUP(N315,【参考】数式用!$V$2:$AG$51,MATCH(V315,【参考】数式用!$AB$4:$AG$4)+6,FALSE)*0.5, 0)), "")</f>
        <v/>
      </c>
      <c r="Y315" s="440"/>
      <c r="Z315" s="487"/>
      <c r="AA315" s="501"/>
      <c r="AB315" s="481" t="e">
        <f>VLOOKUP(N315,【参考】数式用!$A$3:$N$58,14,FALSE)</f>
        <v>#N/A</v>
      </c>
      <c r="AC315" s="481" t="str">
        <f>IFERROR(VLOOKUP(N315,【参考】数式用!$A$3:$N$58,14,FALSE),"")&amp;"_4_5"</f>
        <v>_4_5</v>
      </c>
      <c r="AD315" s="481" t="str">
        <f>IFERROR(VLOOKUP(N315,【参考】数式用!$A$3:$N$58,14,FALSE),"")&amp;"_6"</f>
        <v>_6</v>
      </c>
      <c r="AE315" s="482" t="str">
        <f>IFERROR(VLOOKUP(N315,【参考】数式用!$AI$5:$AJ$51, 2, FALSE), "")</f>
        <v/>
      </c>
      <c r="AF315" s="483" t="str">
        <f t="shared" si="10"/>
        <v/>
      </c>
      <c r="AG315" s="484" t="str">
        <f t="shared" si="11"/>
        <v/>
      </c>
      <c r="AH315" s="485" t="str">
        <f>IFERROR(VLOOKUP(N315,【参考】数式用!$AM$3:$AN$56, 2, FALSE), "")</f>
        <v/>
      </c>
      <c r="AI315" s="411"/>
      <c r="AJ315" s="389"/>
      <c r="AK315" s="389"/>
      <c r="AL315" s="389"/>
      <c r="AM315" s="389"/>
      <c r="AN315" s="389"/>
      <c r="AO315" s="389"/>
      <c r="AP315" s="389"/>
      <c r="AQ315" s="389"/>
    </row>
    <row r="316" spans="1:43" s="128" customFormat="1" ht="40.15" customHeight="1">
      <c r="A316" s="488">
        <v>303</v>
      </c>
      <c r="B316" s="866" t="str">
        <f>IF(基本情報入力シート!C347="","",基本情報入力シート!C347)</f>
        <v/>
      </c>
      <c r="C316" s="866"/>
      <c r="D316" s="866"/>
      <c r="E316" s="866"/>
      <c r="F316" s="866"/>
      <c r="G316" s="866"/>
      <c r="H316" s="866"/>
      <c r="I316" s="866"/>
      <c r="J316" s="413" t="str">
        <f>IF(基本情報入力シート!M347="","",基本情報入力シート!M347)</f>
        <v/>
      </c>
      <c r="K316" s="413" t="str">
        <f>IF(基本情報入力シート!R347="","",基本情報入力シート!R347)</f>
        <v/>
      </c>
      <c r="L316" s="413" t="str">
        <f>IF(基本情報入力シート!W347="","",基本情報入力シート!W347)</f>
        <v/>
      </c>
      <c r="M316" s="413" t="str">
        <f>IF(基本情報入力シート!X347="","",基本情報入力シート!X347)</f>
        <v/>
      </c>
      <c r="N316" s="491" t="str">
        <f>IF(基本情報入力シート!Y347="","",基本情報入力シート!Y347)</f>
        <v/>
      </c>
      <c r="O316" s="490"/>
      <c r="P316" s="432"/>
      <c r="Q316" s="38" t="str">
        <f>IFERROR(ROUNDDOWN(P316*VLOOKUP(N316,【参考】数式用!$V$2:$AA$58,MATCH(O316,【参考】数式用!$X$4:$AA$4)+2,FALSE)*0.5, 0), "")</f>
        <v/>
      </c>
      <c r="R316" s="433"/>
      <c r="S316" s="867"/>
      <c r="T316" s="867"/>
      <c r="U316" s="499"/>
      <c r="V316" s="439"/>
      <c r="W316" s="487"/>
      <c r="X316" s="414" t="str">
        <f>IFERROR(IF(V316="ー", "", ROUNDDOWN(W316*VLOOKUP(N316,【参考】数式用!$V$2:$AG$51,MATCH(V316,【参考】数式用!$AB$4:$AG$4)+6,FALSE)*0.5, 0)), "")</f>
        <v/>
      </c>
      <c r="Y316" s="440"/>
      <c r="Z316" s="487"/>
      <c r="AA316" s="501"/>
      <c r="AB316" s="481" t="e">
        <f>VLOOKUP(N316,【参考】数式用!$A$3:$N$58,14,FALSE)</f>
        <v>#N/A</v>
      </c>
      <c r="AC316" s="481" t="str">
        <f>IFERROR(VLOOKUP(N316,【参考】数式用!$A$3:$N$58,14,FALSE),"")&amp;"_4_5"</f>
        <v>_4_5</v>
      </c>
      <c r="AD316" s="481" t="str">
        <f>IFERROR(VLOOKUP(N316,【参考】数式用!$A$3:$N$58,14,FALSE),"")&amp;"_6"</f>
        <v>_6</v>
      </c>
      <c r="AE316" s="482" t="str">
        <f>IFERROR(VLOOKUP(N316,【参考】数式用!$AI$5:$AJ$51, 2, FALSE), "")</f>
        <v/>
      </c>
      <c r="AF316" s="483" t="str">
        <f t="shared" si="10"/>
        <v/>
      </c>
      <c r="AG316" s="484" t="str">
        <f t="shared" si="11"/>
        <v/>
      </c>
      <c r="AH316" s="485" t="str">
        <f>IFERROR(VLOOKUP(N316,【参考】数式用!$AM$3:$AN$56, 2, FALSE), "")</f>
        <v/>
      </c>
      <c r="AI316" s="411"/>
      <c r="AJ316" s="389"/>
      <c r="AK316" s="389"/>
      <c r="AL316" s="389"/>
      <c r="AM316" s="389"/>
      <c r="AN316" s="389"/>
      <c r="AO316" s="389"/>
      <c r="AP316" s="389"/>
      <c r="AQ316" s="389"/>
    </row>
    <row r="317" spans="1:43" s="128" customFormat="1" ht="40.15" customHeight="1">
      <c r="A317" s="488">
        <v>304</v>
      </c>
      <c r="B317" s="866" t="str">
        <f>IF(基本情報入力シート!C348="","",基本情報入力シート!C348)</f>
        <v/>
      </c>
      <c r="C317" s="866"/>
      <c r="D317" s="866"/>
      <c r="E317" s="866"/>
      <c r="F317" s="866"/>
      <c r="G317" s="866"/>
      <c r="H317" s="866"/>
      <c r="I317" s="866"/>
      <c r="J317" s="413" t="str">
        <f>IF(基本情報入力シート!M348="","",基本情報入力シート!M348)</f>
        <v/>
      </c>
      <c r="K317" s="413" t="str">
        <f>IF(基本情報入力シート!R348="","",基本情報入力シート!R348)</f>
        <v/>
      </c>
      <c r="L317" s="413" t="str">
        <f>IF(基本情報入力シート!W348="","",基本情報入力シート!W348)</f>
        <v/>
      </c>
      <c r="M317" s="413" t="str">
        <f>IF(基本情報入力シート!X348="","",基本情報入力シート!X348)</f>
        <v/>
      </c>
      <c r="N317" s="491" t="str">
        <f>IF(基本情報入力シート!Y348="","",基本情報入力シート!Y348)</f>
        <v/>
      </c>
      <c r="O317" s="490"/>
      <c r="P317" s="432"/>
      <c r="Q317" s="38" t="str">
        <f>IFERROR(ROUNDDOWN(P317*VLOOKUP(N317,【参考】数式用!$V$2:$AA$58,MATCH(O317,【参考】数式用!$X$4:$AA$4)+2,FALSE)*0.5, 0), "")</f>
        <v/>
      </c>
      <c r="R317" s="433"/>
      <c r="S317" s="867"/>
      <c r="T317" s="867"/>
      <c r="U317" s="499"/>
      <c r="V317" s="439"/>
      <c r="W317" s="487"/>
      <c r="X317" s="414" t="str">
        <f>IFERROR(IF(V317="ー", "", ROUNDDOWN(W317*VLOOKUP(N317,【参考】数式用!$V$2:$AG$51,MATCH(V317,【参考】数式用!$AB$4:$AG$4)+6,FALSE)*0.5, 0)), "")</f>
        <v/>
      </c>
      <c r="Y317" s="440"/>
      <c r="Z317" s="487"/>
      <c r="AA317" s="501"/>
      <c r="AB317" s="481" t="e">
        <f>VLOOKUP(N317,【参考】数式用!$A$3:$N$58,14,FALSE)</f>
        <v>#N/A</v>
      </c>
      <c r="AC317" s="481" t="str">
        <f>IFERROR(VLOOKUP(N317,【参考】数式用!$A$3:$N$58,14,FALSE),"")&amp;"_4_5"</f>
        <v>_4_5</v>
      </c>
      <c r="AD317" s="481" t="str">
        <f>IFERROR(VLOOKUP(N317,【参考】数式用!$A$3:$N$58,14,FALSE),"")&amp;"_6"</f>
        <v>_6</v>
      </c>
      <c r="AE317" s="482" t="str">
        <f>IFERROR(VLOOKUP(N317,【参考】数式用!$AI$5:$AJ$51, 2, FALSE), "")</f>
        <v/>
      </c>
      <c r="AF317" s="483" t="str">
        <f t="shared" si="10"/>
        <v/>
      </c>
      <c r="AG317" s="484" t="str">
        <f t="shared" si="11"/>
        <v/>
      </c>
      <c r="AH317" s="485" t="str">
        <f>IFERROR(VLOOKUP(N317,【参考】数式用!$AM$3:$AN$56, 2, FALSE), "")</f>
        <v/>
      </c>
      <c r="AI317" s="411"/>
      <c r="AJ317" s="389"/>
      <c r="AK317" s="389"/>
      <c r="AL317" s="389"/>
      <c r="AM317" s="389"/>
      <c r="AN317" s="389"/>
      <c r="AO317" s="389"/>
      <c r="AP317" s="389"/>
      <c r="AQ317" s="389"/>
    </row>
    <row r="318" spans="1:43" s="128" customFormat="1" ht="40.15" customHeight="1">
      <c r="A318" s="488">
        <v>305</v>
      </c>
      <c r="B318" s="866" t="str">
        <f>IF(基本情報入力シート!C349="","",基本情報入力シート!C349)</f>
        <v/>
      </c>
      <c r="C318" s="866"/>
      <c r="D318" s="866"/>
      <c r="E318" s="866"/>
      <c r="F318" s="866"/>
      <c r="G318" s="866"/>
      <c r="H318" s="866"/>
      <c r="I318" s="866"/>
      <c r="J318" s="413" t="str">
        <f>IF(基本情報入力シート!M349="","",基本情報入力シート!M349)</f>
        <v/>
      </c>
      <c r="K318" s="413" t="str">
        <f>IF(基本情報入力シート!R349="","",基本情報入力シート!R349)</f>
        <v/>
      </c>
      <c r="L318" s="413" t="str">
        <f>IF(基本情報入力シート!W349="","",基本情報入力シート!W349)</f>
        <v/>
      </c>
      <c r="M318" s="413" t="str">
        <f>IF(基本情報入力シート!X349="","",基本情報入力シート!X349)</f>
        <v/>
      </c>
      <c r="N318" s="491" t="str">
        <f>IF(基本情報入力シート!Y349="","",基本情報入力シート!Y349)</f>
        <v/>
      </c>
      <c r="O318" s="490"/>
      <c r="P318" s="432"/>
      <c r="Q318" s="38" t="str">
        <f>IFERROR(ROUNDDOWN(P318*VLOOKUP(N318,【参考】数式用!$V$2:$AA$58,MATCH(O318,【参考】数式用!$X$4:$AA$4)+2,FALSE)*0.5, 0), "")</f>
        <v/>
      </c>
      <c r="R318" s="433"/>
      <c r="S318" s="867"/>
      <c r="T318" s="867"/>
      <c r="U318" s="499"/>
      <c r="V318" s="439"/>
      <c r="W318" s="487"/>
      <c r="X318" s="414" t="str">
        <f>IFERROR(IF(V318="ー", "", ROUNDDOWN(W318*VLOOKUP(N318,【参考】数式用!$V$2:$AG$51,MATCH(V318,【参考】数式用!$AB$4:$AG$4)+6,FALSE)*0.5, 0)), "")</f>
        <v/>
      </c>
      <c r="Y318" s="440"/>
      <c r="Z318" s="487"/>
      <c r="AA318" s="501"/>
      <c r="AB318" s="481" t="e">
        <f>VLOOKUP(N318,【参考】数式用!$A$3:$N$58,14,FALSE)</f>
        <v>#N/A</v>
      </c>
      <c r="AC318" s="481" t="str">
        <f>IFERROR(VLOOKUP(N318,【参考】数式用!$A$3:$N$58,14,FALSE),"")&amp;"_4_5"</f>
        <v>_4_5</v>
      </c>
      <c r="AD318" s="481" t="str">
        <f>IFERROR(VLOOKUP(N318,【参考】数式用!$A$3:$N$58,14,FALSE),"")&amp;"_6"</f>
        <v>_6</v>
      </c>
      <c r="AE318" s="482" t="str">
        <f>IFERROR(VLOOKUP(N318,【参考】数式用!$AI$5:$AJ$51, 2, FALSE), "")</f>
        <v/>
      </c>
      <c r="AF318" s="483" t="str">
        <f t="shared" si="10"/>
        <v/>
      </c>
      <c r="AG318" s="484" t="str">
        <f t="shared" si="11"/>
        <v/>
      </c>
      <c r="AH318" s="485" t="str">
        <f>IFERROR(VLOOKUP(N318,【参考】数式用!$AM$3:$AN$56, 2, FALSE), "")</f>
        <v/>
      </c>
      <c r="AI318" s="411"/>
      <c r="AJ318" s="389"/>
      <c r="AK318" s="389"/>
      <c r="AL318" s="389"/>
      <c r="AM318" s="389"/>
      <c r="AN318" s="389"/>
      <c r="AO318" s="389"/>
      <c r="AP318" s="389"/>
      <c r="AQ318" s="389"/>
    </row>
    <row r="319" spans="1:43" s="128" customFormat="1" ht="40.15" customHeight="1">
      <c r="A319" s="488">
        <v>306</v>
      </c>
      <c r="B319" s="866" t="str">
        <f>IF(基本情報入力シート!C350="","",基本情報入力シート!C350)</f>
        <v/>
      </c>
      <c r="C319" s="866"/>
      <c r="D319" s="866"/>
      <c r="E319" s="866"/>
      <c r="F319" s="866"/>
      <c r="G319" s="866"/>
      <c r="H319" s="866"/>
      <c r="I319" s="866"/>
      <c r="J319" s="413" t="str">
        <f>IF(基本情報入力シート!M350="","",基本情報入力シート!M350)</f>
        <v/>
      </c>
      <c r="K319" s="413" t="str">
        <f>IF(基本情報入力シート!R350="","",基本情報入力シート!R350)</f>
        <v/>
      </c>
      <c r="L319" s="413" t="str">
        <f>IF(基本情報入力シート!W350="","",基本情報入力シート!W350)</f>
        <v/>
      </c>
      <c r="M319" s="413" t="str">
        <f>IF(基本情報入力シート!X350="","",基本情報入力シート!X350)</f>
        <v/>
      </c>
      <c r="N319" s="491" t="str">
        <f>IF(基本情報入力シート!Y350="","",基本情報入力シート!Y350)</f>
        <v/>
      </c>
      <c r="O319" s="490"/>
      <c r="P319" s="432"/>
      <c r="Q319" s="38" t="str">
        <f>IFERROR(ROUNDDOWN(P319*VLOOKUP(N319,【参考】数式用!$V$2:$AA$58,MATCH(O319,【参考】数式用!$X$4:$AA$4)+2,FALSE)*0.5, 0), "")</f>
        <v/>
      </c>
      <c r="R319" s="433"/>
      <c r="S319" s="867"/>
      <c r="T319" s="867"/>
      <c r="U319" s="499"/>
      <c r="V319" s="439"/>
      <c r="W319" s="487"/>
      <c r="X319" s="414" t="str">
        <f>IFERROR(IF(V319="ー", "", ROUNDDOWN(W319*VLOOKUP(N319,【参考】数式用!$V$2:$AG$51,MATCH(V319,【参考】数式用!$AB$4:$AG$4)+6,FALSE)*0.5, 0)), "")</f>
        <v/>
      </c>
      <c r="Y319" s="440"/>
      <c r="Z319" s="487"/>
      <c r="AA319" s="501"/>
      <c r="AB319" s="481" t="e">
        <f>VLOOKUP(N319,【参考】数式用!$A$3:$N$58,14,FALSE)</f>
        <v>#N/A</v>
      </c>
      <c r="AC319" s="481" t="str">
        <f>IFERROR(VLOOKUP(N319,【参考】数式用!$A$3:$N$58,14,FALSE),"")&amp;"_4_5"</f>
        <v>_4_5</v>
      </c>
      <c r="AD319" s="481" t="str">
        <f>IFERROR(VLOOKUP(N319,【参考】数式用!$A$3:$N$58,14,FALSE),"")&amp;"_6"</f>
        <v>_6</v>
      </c>
      <c r="AE319" s="482" t="str">
        <f>IFERROR(VLOOKUP(N319,【参考】数式用!$AI$5:$AJ$51, 2, FALSE), "")</f>
        <v/>
      </c>
      <c r="AF319" s="483" t="str">
        <f t="shared" si="10"/>
        <v/>
      </c>
      <c r="AG319" s="484" t="str">
        <f t="shared" si="11"/>
        <v/>
      </c>
      <c r="AH319" s="485" t="str">
        <f>IFERROR(VLOOKUP(N319,【参考】数式用!$AM$3:$AN$56, 2, FALSE), "")</f>
        <v/>
      </c>
      <c r="AI319" s="411"/>
      <c r="AJ319" s="389"/>
      <c r="AK319" s="389"/>
      <c r="AL319" s="389"/>
      <c r="AM319" s="389"/>
      <c r="AN319" s="389"/>
      <c r="AO319" s="389"/>
      <c r="AP319" s="389"/>
      <c r="AQ319" s="389"/>
    </row>
    <row r="320" spans="1:43" s="128" customFormat="1" ht="40.15" customHeight="1">
      <c r="A320" s="488">
        <v>307</v>
      </c>
      <c r="B320" s="866" t="str">
        <f>IF(基本情報入力シート!C351="","",基本情報入力シート!C351)</f>
        <v/>
      </c>
      <c r="C320" s="866"/>
      <c r="D320" s="866"/>
      <c r="E320" s="866"/>
      <c r="F320" s="866"/>
      <c r="G320" s="866"/>
      <c r="H320" s="866"/>
      <c r="I320" s="866"/>
      <c r="J320" s="413" t="str">
        <f>IF(基本情報入力シート!M351="","",基本情報入力シート!M351)</f>
        <v/>
      </c>
      <c r="K320" s="413" t="str">
        <f>IF(基本情報入力シート!R351="","",基本情報入力シート!R351)</f>
        <v/>
      </c>
      <c r="L320" s="413" t="str">
        <f>IF(基本情報入力シート!W351="","",基本情報入力シート!W351)</f>
        <v/>
      </c>
      <c r="M320" s="413" t="str">
        <f>IF(基本情報入力シート!X351="","",基本情報入力シート!X351)</f>
        <v/>
      </c>
      <c r="N320" s="491" t="str">
        <f>IF(基本情報入力シート!Y351="","",基本情報入力シート!Y351)</f>
        <v/>
      </c>
      <c r="O320" s="490"/>
      <c r="P320" s="432"/>
      <c r="Q320" s="38" t="str">
        <f>IFERROR(ROUNDDOWN(P320*VLOOKUP(N320,【参考】数式用!$V$2:$AA$58,MATCH(O320,【参考】数式用!$X$4:$AA$4)+2,FALSE)*0.5, 0), "")</f>
        <v/>
      </c>
      <c r="R320" s="433"/>
      <c r="S320" s="867"/>
      <c r="T320" s="867"/>
      <c r="U320" s="499"/>
      <c r="V320" s="439"/>
      <c r="W320" s="487"/>
      <c r="X320" s="414" t="str">
        <f>IFERROR(IF(V320="ー", "", ROUNDDOWN(W320*VLOOKUP(N320,【参考】数式用!$V$2:$AG$51,MATCH(V320,【参考】数式用!$AB$4:$AG$4)+6,FALSE)*0.5, 0)), "")</f>
        <v/>
      </c>
      <c r="Y320" s="440"/>
      <c r="Z320" s="487"/>
      <c r="AA320" s="501"/>
      <c r="AB320" s="481" t="e">
        <f>VLOOKUP(N320,【参考】数式用!$A$3:$N$58,14,FALSE)</f>
        <v>#N/A</v>
      </c>
      <c r="AC320" s="481" t="str">
        <f>IFERROR(VLOOKUP(N320,【参考】数式用!$A$3:$N$58,14,FALSE),"")&amp;"_4_5"</f>
        <v>_4_5</v>
      </c>
      <c r="AD320" s="481" t="str">
        <f>IFERROR(VLOOKUP(N320,【参考】数式用!$A$3:$N$58,14,FALSE),"")&amp;"_6"</f>
        <v>_6</v>
      </c>
      <c r="AE320" s="482" t="str">
        <f>IFERROR(VLOOKUP(N320,【参考】数式用!$AI$5:$AJ$51, 2, FALSE), "")</f>
        <v/>
      </c>
      <c r="AF320" s="483" t="str">
        <f t="shared" si="10"/>
        <v/>
      </c>
      <c r="AG320" s="484" t="str">
        <f t="shared" si="11"/>
        <v/>
      </c>
      <c r="AH320" s="485" t="str">
        <f>IFERROR(VLOOKUP(N320,【参考】数式用!$AM$3:$AN$56, 2, FALSE), "")</f>
        <v/>
      </c>
      <c r="AI320" s="411"/>
      <c r="AJ320" s="389"/>
      <c r="AK320" s="389"/>
      <c r="AL320" s="389"/>
      <c r="AM320" s="389"/>
      <c r="AN320" s="389"/>
      <c r="AO320" s="389"/>
      <c r="AP320" s="389"/>
      <c r="AQ320" s="389"/>
    </row>
    <row r="321" spans="1:43" s="128" customFormat="1" ht="40.15" customHeight="1">
      <c r="A321" s="488">
        <v>308</v>
      </c>
      <c r="B321" s="866" t="str">
        <f>IF(基本情報入力シート!C352="","",基本情報入力シート!C352)</f>
        <v/>
      </c>
      <c r="C321" s="866"/>
      <c r="D321" s="866"/>
      <c r="E321" s="866"/>
      <c r="F321" s="866"/>
      <c r="G321" s="866"/>
      <c r="H321" s="866"/>
      <c r="I321" s="866"/>
      <c r="J321" s="413" t="str">
        <f>IF(基本情報入力シート!M352="","",基本情報入力シート!M352)</f>
        <v/>
      </c>
      <c r="K321" s="413" t="str">
        <f>IF(基本情報入力シート!R352="","",基本情報入力シート!R352)</f>
        <v/>
      </c>
      <c r="L321" s="413" t="str">
        <f>IF(基本情報入力シート!W352="","",基本情報入力シート!W352)</f>
        <v/>
      </c>
      <c r="M321" s="413" t="str">
        <f>IF(基本情報入力シート!X352="","",基本情報入力シート!X352)</f>
        <v/>
      </c>
      <c r="N321" s="491" t="str">
        <f>IF(基本情報入力シート!Y352="","",基本情報入力シート!Y352)</f>
        <v/>
      </c>
      <c r="O321" s="490"/>
      <c r="P321" s="432"/>
      <c r="Q321" s="38" t="str">
        <f>IFERROR(ROUNDDOWN(P321*VLOOKUP(N321,【参考】数式用!$V$2:$AA$58,MATCH(O321,【参考】数式用!$X$4:$AA$4)+2,FALSE)*0.5, 0), "")</f>
        <v/>
      </c>
      <c r="R321" s="433"/>
      <c r="S321" s="867"/>
      <c r="T321" s="867"/>
      <c r="U321" s="499"/>
      <c r="V321" s="439"/>
      <c r="W321" s="487"/>
      <c r="X321" s="414" t="str">
        <f>IFERROR(IF(V321="ー", "", ROUNDDOWN(W321*VLOOKUP(N321,【参考】数式用!$V$2:$AG$51,MATCH(V321,【参考】数式用!$AB$4:$AG$4)+6,FALSE)*0.5, 0)), "")</f>
        <v/>
      </c>
      <c r="Y321" s="440"/>
      <c r="Z321" s="487"/>
      <c r="AA321" s="501"/>
      <c r="AB321" s="481" t="e">
        <f>VLOOKUP(N321,【参考】数式用!$A$3:$N$58,14,FALSE)</f>
        <v>#N/A</v>
      </c>
      <c r="AC321" s="481" t="str">
        <f>IFERROR(VLOOKUP(N321,【参考】数式用!$A$3:$N$58,14,FALSE),"")&amp;"_4_5"</f>
        <v>_4_5</v>
      </c>
      <c r="AD321" s="481" t="str">
        <f>IFERROR(VLOOKUP(N321,【参考】数式用!$A$3:$N$58,14,FALSE),"")&amp;"_6"</f>
        <v>_6</v>
      </c>
      <c r="AE321" s="482" t="str">
        <f>IFERROR(VLOOKUP(N321,【参考】数式用!$AI$5:$AJ$51, 2, FALSE), "")</f>
        <v/>
      </c>
      <c r="AF321" s="483" t="str">
        <f t="shared" si="10"/>
        <v/>
      </c>
      <c r="AG321" s="484" t="str">
        <f t="shared" si="11"/>
        <v/>
      </c>
      <c r="AH321" s="485" t="str">
        <f>IFERROR(VLOOKUP(N321,【参考】数式用!$AM$3:$AN$56, 2, FALSE), "")</f>
        <v/>
      </c>
      <c r="AI321" s="411"/>
      <c r="AJ321" s="389"/>
      <c r="AK321" s="389"/>
      <c r="AL321" s="389"/>
      <c r="AM321" s="389"/>
      <c r="AN321" s="389"/>
      <c r="AO321" s="389"/>
      <c r="AP321" s="389"/>
      <c r="AQ321" s="389"/>
    </row>
    <row r="322" spans="1:43" s="128" customFormat="1" ht="40.15" customHeight="1">
      <c r="A322" s="488">
        <v>309</v>
      </c>
      <c r="B322" s="866" t="str">
        <f>IF(基本情報入力シート!C353="","",基本情報入力シート!C353)</f>
        <v/>
      </c>
      <c r="C322" s="866"/>
      <c r="D322" s="866"/>
      <c r="E322" s="866"/>
      <c r="F322" s="866"/>
      <c r="G322" s="866"/>
      <c r="H322" s="866"/>
      <c r="I322" s="866"/>
      <c r="J322" s="413" t="str">
        <f>IF(基本情報入力シート!M353="","",基本情報入力シート!M353)</f>
        <v/>
      </c>
      <c r="K322" s="413" t="str">
        <f>IF(基本情報入力シート!R353="","",基本情報入力シート!R353)</f>
        <v/>
      </c>
      <c r="L322" s="413" t="str">
        <f>IF(基本情報入力シート!W353="","",基本情報入力シート!W353)</f>
        <v/>
      </c>
      <c r="M322" s="413" t="str">
        <f>IF(基本情報入力シート!X353="","",基本情報入力シート!X353)</f>
        <v/>
      </c>
      <c r="N322" s="491" t="str">
        <f>IF(基本情報入力シート!Y353="","",基本情報入力シート!Y353)</f>
        <v/>
      </c>
      <c r="O322" s="490"/>
      <c r="P322" s="432"/>
      <c r="Q322" s="38" t="str">
        <f>IFERROR(ROUNDDOWN(P322*VLOOKUP(N322,【参考】数式用!$V$2:$AA$58,MATCH(O322,【参考】数式用!$X$4:$AA$4)+2,FALSE)*0.5, 0), "")</f>
        <v/>
      </c>
      <c r="R322" s="433"/>
      <c r="S322" s="867"/>
      <c r="T322" s="867"/>
      <c r="U322" s="499"/>
      <c r="V322" s="439"/>
      <c r="W322" s="487"/>
      <c r="X322" s="414" t="str">
        <f>IFERROR(IF(V322="ー", "", ROUNDDOWN(W322*VLOOKUP(N322,【参考】数式用!$V$2:$AG$51,MATCH(V322,【参考】数式用!$AB$4:$AG$4)+6,FALSE)*0.5, 0)), "")</f>
        <v/>
      </c>
      <c r="Y322" s="440"/>
      <c r="Z322" s="487"/>
      <c r="AA322" s="501"/>
      <c r="AB322" s="481" t="e">
        <f>VLOOKUP(N322,【参考】数式用!$A$3:$N$58,14,FALSE)</f>
        <v>#N/A</v>
      </c>
      <c r="AC322" s="481" t="str">
        <f>IFERROR(VLOOKUP(N322,【参考】数式用!$A$3:$N$58,14,FALSE),"")&amp;"_4_5"</f>
        <v>_4_5</v>
      </c>
      <c r="AD322" s="481" t="str">
        <f>IFERROR(VLOOKUP(N322,【参考】数式用!$A$3:$N$58,14,FALSE),"")&amp;"_6"</f>
        <v>_6</v>
      </c>
      <c r="AE322" s="482" t="str">
        <f>IFERROR(VLOOKUP(N322,【参考】数式用!$AI$5:$AJ$51, 2, FALSE), "")</f>
        <v/>
      </c>
      <c r="AF322" s="483" t="str">
        <f t="shared" si="10"/>
        <v/>
      </c>
      <c r="AG322" s="484" t="str">
        <f t="shared" si="11"/>
        <v/>
      </c>
      <c r="AH322" s="485" t="str">
        <f>IFERROR(VLOOKUP(N322,【参考】数式用!$AM$3:$AN$56, 2, FALSE), "")</f>
        <v/>
      </c>
      <c r="AI322" s="411"/>
      <c r="AJ322" s="389"/>
      <c r="AK322" s="389"/>
      <c r="AL322" s="389"/>
      <c r="AM322" s="389"/>
      <c r="AN322" s="389"/>
      <c r="AO322" s="389"/>
      <c r="AP322" s="389"/>
      <c r="AQ322" s="389"/>
    </row>
    <row r="323" spans="1:43" s="128" customFormat="1" ht="40.15" customHeight="1">
      <c r="A323" s="488">
        <v>310</v>
      </c>
      <c r="B323" s="866" t="str">
        <f>IF(基本情報入力シート!C354="","",基本情報入力シート!C354)</f>
        <v/>
      </c>
      <c r="C323" s="866"/>
      <c r="D323" s="866"/>
      <c r="E323" s="866"/>
      <c r="F323" s="866"/>
      <c r="G323" s="866"/>
      <c r="H323" s="866"/>
      <c r="I323" s="866"/>
      <c r="J323" s="413" t="str">
        <f>IF(基本情報入力シート!M354="","",基本情報入力シート!M354)</f>
        <v/>
      </c>
      <c r="K323" s="413" t="str">
        <f>IF(基本情報入力シート!R354="","",基本情報入力シート!R354)</f>
        <v/>
      </c>
      <c r="L323" s="413" t="str">
        <f>IF(基本情報入力シート!W354="","",基本情報入力シート!W354)</f>
        <v/>
      </c>
      <c r="M323" s="413" t="str">
        <f>IF(基本情報入力シート!X354="","",基本情報入力シート!X354)</f>
        <v/>
      </c>
      <c r="N323" s="491" t="str">
        <f>IF(基本情報入力シート!Y354="","",基本情報入力シート!Y354)</f>
        <v/>
      </c>
      <c r="O323" s="490"/>
      <c r="P323" s="432"/>
      <c r="Q323" s="38" t="str">
        <f>IFERROR(ROUNDDOWN(P323*VLOOKUP(N323,【参考】数式用!$V$2:$AA$58,MATCH(O323,【参考】数式用!$X$4:$AA$4)+2,FALSE)*0.5, 0), "")</f>
        <v/>
      </c>
      <c r="R323" s="433"/>
      <c r="S323" s="867"/>
      <c r="T323" s="867"/>
      <c r="U323" s="499"/>
      <c r="V323" s="439"/>
      <c r="W323" s="487"/>
      <c r="X323" s="414" t="str">
        <f>IFERROR(IF(V323="ー", "", ROUNDDOWN(W323*VLOOKUP(N323,【参考】数式用!$V$2:$AG$51,MATCH(V323,【参考】数式用!$AB$4:$AG$4)+6,FALSE)*0.5, 0)), "")</f>
        <v/>
      </c>
      <c r="Y323" s="440"/>
      <c r="Z323" s="487"/>
      <c r="AA323" s="501"/>
      <c r="AB323" s="481" t="e">
        <f>VLOOKUP(N323,【参考】数式用!$A$3:$N$58,14,FALSE)</f>
        <v>#N/A</v>
      </c>
      <c r="AC323" s="481" t="str">
        <f>IFERROR(VLOOKUP(N323,【参考】数式用!$A$3:$N$58,14,FALSE),"")&amp;"_4_5"</f>
        <v>_4_5</v>
      </c>
      <c r="AD323" s="481" t="str">
        <f>IFERROR(VLOOKUP(N323,【参考】数式用!$A$3:$N$58,14,FALSE),"")&amp;"_6"</f>
        <v>_6</v>
      </c>
      <c r="AE323" s="482" t="str">
        <f>IFERROR(VLOOKUP(N323,【参考】数式用!$AI$5:$AJ$51, 2, FALSE), "")</f>
        <v/>
      </c>
      <c r="AF323" s="483" t="str">
        <f t="shared" si="10"/>
        <v/>
      </c>
      <c r="AG323" s="484" t="str">
        <f t="shared" si="11"/>
        <v/>
      </c>
      <c r="AH323" s="485" t="str">
        <f>IFERROR(VLOOKUP(N323,【参考】数式用!$AM$3:$AN$56, 2, FALSE), "")</f>
        <v/>
      </c>
      <c r="AI323" s="411"/>
      <c r="AJ323" s="389"/>
      <c r="AK323" s="389"/>
      <c r="AL323" s="389"/>
      <c r="AM323" s="389"/>
      <c r="AN323" s="389"/>
      <c r="AO323" s="389"/>
      <c r="AP323" s="389"/>
      <c r="AQ323" s="389"/>
    </row>
    <row r="324" spans="1:43" s="128" customFormat="1" ht="40.15" customHeight="1">
      <c r="A324" s="488">
        <v>311</v>
      </c>
      <c r="B324" s="866" t="str">
        <f>IF(基本情報入力シート!C355="","",基本情報入力シート!C355)</f>
        <v/>
      </c>
      <c r="C324" s="866"/>
      <c r="D324" s="866"/>
      <c r="E324" s="866"/>
      <c r="F324" s="866"/>
      <c r="G324" s="866"/>
      <c r="H324" s="866"/>
      <c r="I324" s="866"/>
      <c r="J324" s="413" t="str">
        <f>IF(基本情報入力シート!M355="","",基本情報入力シート!M355)</f>
        <v/>
      </c>
      <c r="K324" s="413" t="str">
        <f>IF(基本情報入力シート!R355="","",基本情報入力シート!R355)</f>
        <v/>
      </c>
      <c r="L324" s="413" t="str">
        <f>IF(基本情報入力シート!W355="","",基本情報入力シート!W355)</f>
        <v/>
      </c>
      <c r="M324" s="413" t="str">
        <f>IF(基本情報入力シート!X355="","",基本情報入力シート!X355)</f>
        <v/>
      </c>
      <c r="N324" s="491" t="str">
        <f>IF(基本情報入力シート!Y355="","",基本情報入力シート!Y355)</f>
        <v/>
      </c>
      <c r="O324" s="490"/>
      <c r="P324" s="432"/>
      <c r="Q324" s="38" t="str">
        <f>IFERROR(ROUNDDOWN(P324*VLOOKUP(N324,【参考】数式用!$V$2:$AA$58,MATCH(O324,【参考】数式用!$X$4:$AA$4)+2,FALSE)*0.5, 0), "")</f>
        <v/>
      </c>
      <c r="R324" s="433"/>
      <c r="S324" s="867"/>
      <c r="T324" s="867"/>
      <c r="U324" s="499"/>
      <c r="V324" s="439"/>
      <c r="W324" s="487"/>
      <c r="X324" s="414" t="str">
        <f>IFERROR(IF(V324="ー", "", ROUNDDOWN(W324*VLOOKUP(N324,【参考】数式用!$V$2:$AG$51,MATCH(V324,【参考】数式用!$AB$4:$AG$4)+6,FALSE)*0.5, 0)), "")</f>
        <v/>
      </c>
      <c r="Y324" s="440"/>
      <c r="Z324" s="487"/>
      <c r="AA324" s="501"/>
      <c r="AB324" s="481" t="e">
        <f>VLOOKUP(N324,【参考】数式用!$A$3:$N$58,14,FALSE)</f>
        <v>#N/A</v>
      </c>
      <c r="AC324" s="481" t="str">
        <f>IFERROR(VLOOKUP(N324,【参考】数式用!$A$3:$N$58,14,FALSE),"")&amp;"_4_5"</f>
        <v>_4_5</v>
      </c>
      <c r="AD324" s="481" t="str">
        <f>IFERROR(VLOOKUP(N324,【参考】数式用!$A$3:$N$58,14,FALSE),"")&amp;"_6"</f>
        <v>_6</v>
      </c>
      <c r="AE324" s="482" t="str">
        <f>IFERROR(VLOOKUP(N324,【参考】数式用!$AI$5:$AJ$51, 2, FALSE), "")</f>
        <v/>
      </c>
      <c r="AF324" s="483" t="str">
        <f t="shared" si="10"/>
        <v/>
      </c>
      <c r="AG324" s="484" t="str">
        <f t="shared" si="11"/>
        <v/>
      </c>
      <c r="AH324" s="485" t="str">
        <f>IFERROR(VLOOKUP(N324,【参考】数式用!$AM$3:$AN$56, 2, FALSE), "")</f>
        <v/>
      </c>
      <c r="AI324" s="411"/>
      <c r="AJ324" s="389"/>
      <c r="AK324" s="389"/>
      <c r="AL324" s="389"/>
      <c r="AM324" s="389"/>
      <c r="AN324" s="389"/>
      <c r="AO324" s="389"/>
      <c r="AP324" s="389"/>
      <c r="AQ324" s="389"/>
    </row>
    <row r="325" spans="1:43" s="128" customFormat="1" ht="40.15" customHeight="1">
      <c r="A325" s="488">
        <v>312</v>
      </c>
      <c r="B325" s="866" t="str">
        <f>IF(基本情報入力シート!C356="","",基本情報入力シート!C356)</f>
        <v/>
      </c>
      <c r="C325" s="866"/>
      <c r="D325" s="866"/>
      <c r="E325" s="866"/>
      <c r="F325" s="866"/>
      <c r="G325" s="866"/>
      <c r="H325" s="866"/>
      <c r="I325" s="866"/>
      <c r="J325" s="413" t="str">
        <f>IF(基本情報入力シート!M356="","",基本情報入力シート!M356)</f>
        <v/>
      </c>
      <c r="K325" s="413" t="str">
        <f>IF(基本情報入力シート!R356="","",基本情報入力シート!R356)</f>
        <v/>
      </c>
      <c r="L325" s="413" t="str">
        <f>IF(基本情報入力シート!W356="","",基本情報入力シート!W356)</f>
        <v/>
      </c>
      <c r="M325" s="413" t="str">
        <f>IF(基本情報入力シート!X356="","",基本情報入力シート!X356)</f>
        <v/>
      </c>
      <c r="N325" s="491" t="str">
        <f>IF(基本情報入力シート!Y356="","",基本情報入力シート!Y356)</f>
        <v/>
      </c>
      <c r="O325" s="490"/>
      <c r="P325" s="432"/>
      <c r="Q325" s="38" t="str">
        <f>IFERROR(ROUNDDOWN(P325*VLOOKUP(N325,【参考】数式用!$V$2:$AA$58,MATCH(O325,【参考】数式用!$X$4:$AA$4)+2,FALSE)*0.5, 0), "")</f>
        <v/>
      </c>
      <c r="R325" s="433"/>
      <c r="S325" s="867"/>
      <c r="T325" s="867"/>
      <c r="U325" s="499"/>
      <c r="V325" s="439"/>
      <c r="W325" s="487"/>
      <c r="X325" s="414" t="str">
        <f>IFERROR(IF(V325="ー", "", ROUNDDOWN(W325*VLOOKUP(N325,【参考】数式用!$V$2:$AG$51,MATCH(V325,【参考】数式用!$AB$4:$AG$4)+6,FALSE)*0.5, 0)), "")</f>
        <v/>
      </c>
      <c r="Y325" s="440"/>
      <c r="Z325" s="487"/>
      <c r="AA325" s="501"/>
      <c r="AB325" s="481" t="e">
        <f>VLOOKUP(N325,【参考】数式用!$A$3:$N$58,14,FALSE)</f>
        <v>#N/A</v>
      </c>
      <c r="AC325" s="481" t="str">
        <f>IFERROR(VLOOKUP(N325,【参考】数式用!$A$3:$N$58,14,FALSE),"")&amp;"_4_5"</f>
        <v>_4_5</v>
      </c>
      <c r="AD325" s="481" t="str">
        <f>IFERROR(VLOOKUP(N325,【参考】数式用!$A$3:$N$58,14,FALSE),"")&amp;"_6"</f>
        <v>_6</v>
      </c>
      <c r="AE325" s="482" t="str">
        <f>IFERROR(VLOOKUP(N325,【参考】数式用!$AI$5:$AJ$51, 2, FALSE), "")</f>
        <v/>
      </c>
      <c r="AF325" s="483" t="str">
        <f t="shared" si="10"/>
        <v/>
      </c>
      <c r="AG325" s="484" t="str">
        <f t="shared" si="11"/>
        <v/>
      </c>
      <c r="AH325" s="485" t="str">
        <f>IFERROR(VLOOKUP(N325,【参考】数式用!$AM$3:$AN$56, 2, FALSE), "")</f>
        <v/>
      </c>
      <c r="AI325" s="411"/>
      <c r="AJ325" s="389"/>
      <c r="AK325" s="389"/>
      <c r="AL325" s="389"/>
      <c r="AM325" s="389"/>
      <c r="AN325" s="389"/>
      <c r="AO325" s="389"/>
      <c r="AP325" s="389"/>
      <c r="AQ325" s="389"/>
    </row>
    <row r="326" spans="1:43" s="128" customFormat="1" ht="40.15" customHeight="1">
      <c r="A326" s="488">
        <v>313</v>
      </c>
      <c r="B326" s="866" t="str">
        <f>IF(基本情報入力シート!C357="","",基本情報入力シート!C357)</f>
        <v/>
      </c>
      <c r="C326" s="866"/>
      <c r="D326" s="866"/>
      <c r="E326" s="866"/>
      <c r="F326" s="866"/>
      <c r="G326" s="866"/>
      <c r="H326" s="866"/>
      <c r="I326" s="866"/>
      <c r="J326" s="413" t="str">
        <f>IF(基本情報入力シート!M357="","",基本情報入力シート!M357)</f>
        <v/>
      </c>
      <c r="K326" s="413" t="str">
        <f>IF(基本情報入力シート!R357="","",基本情報入力シート!R357)</f>
        <v/>
      </c>
      <c r="L326" s="413" t="str">
        <f>IF(基本情報入力シート!W357="","",基本情報入力シート!W357)</f>
        <v/>
      </c>
      <c r="M326" s="413" t="str">
        <f>IF(基本情報入力シート!X357="","",基本情報入力シート!X357)</f>
        <v/>
      </c>
      <c r="N326" s="491" t="str">
        <f>IF(基本情報入力シート!Y357="","",基本情報入力シート!Y357)</f>
        <v/>
      </c>
      <c r="O326" s="490"/>
      <c r="P326" s="432"/>
      <c r="Q326" s="38" t="str">
        <f>IFERROR(ROUNDDOWN(P326*VLOOKUP(N326,【参考】数式用!$V$2:$AA$58,MATCH(O326,【参考】数式用!$X$4:$AA$4)+2,FALSE)*0.5, 0), "")</f>
        <v/>
      </c>
      <c r="R326" s="433"/>
      <c r="S326" s="867"/>
      <c r="T326" s="867"/>
      <c r="U326" s="499"/>
      <c r="V326" s="439"/>
      <c r="W326" s="487"/>
      <c r="X326" s="414" t="str">
        <f>IFERROR(IF(V326="ー", "", ROUNDDOWN(W326*VLOOKUP(N326,【参考】数式用!$V$2:$AG$51,MATCH(V326,【参考】数式用!$AB$4:$AG$4)+6,FALSE)*0.5, 0)), "")</f>
        <v/>
      </c>
      <c r="Y326" s="440"/>
      <c r="Z326" s="487"/>
      <c r="AA326" s="501"/>
      <c r="AB326" s="481" t="e">
        <f>VLOOKUP(N326,【参考】数式用!$A$3:$N$58,14,FALSE)</f>
        <v>#N/A</v>
      </c>
      <c r="AC326" s="481" t="str">
        <f>IFERROR(VLOOKUP(N326,【参考】数式用!$A$3:$N$58,14,FALSE),"")&amp;"_4_5"</f>
        <v>_4_5</v>
      </c>
      <c r="AD326" s="481" t="str">
        <f>IFERROR(VLOOKUP(N326,【参考】数式用!$A$3:$N$58,14,FALSE),"")&amp;"_6"</f>
        <v>_6</v>
      </c>
      <c r="AE326" s="482" t="str">
        <f>IFERROR(VLOOKUP(N326,【参考】数式用!$AI$5:$AJ$51, 2, FALSE), "")</f>
        <v/>
      </c>
      <c r="AF326" s="483" t="str">
        <f t="shared" si="10"/>
        <v/>
      </c>
      <c r="AG326" s="484" t="str">
        <f t="shared" si="11"/>
        <v/>
      </c>
      <c r="AH326" s="485" t="str">
        <f>IFERROR(VLOOKUP(N326,【参考】数式用!$AM$3:$AN$56, 2, FALSE), "")</f>
        <v/>
      </c>
      <c r="AI326" s="411"/>
      <c r="AJ326" s="389"/>
      <c r="AK326" s="389"/>
      <c r="AL326" s="389"/>
      <c r="AM326" s="389"/>
      <c r="AN326" s="389"/>
      <c r="AO326" s="389"/>
      <c r="AP326" s="389"/>
      <c r="AQ326" s="389"/>
    </row>
    <row r="327" spans="1:43" s="128" customFormat="1" ht="40.15" customHeight="1">
      <c r="A327" s="488">
        <v>314</v>
      </c>
      <c r="B327" s="866" t="str">
        <f>IF(基本情報入力シート!C358="","",基本情報入力シート!C358)</f>
        <v/>
      </c>
      <c r="C327" s="866"/>
      <c r="D327" s="866"/>
      <c r="E327" s="866"/>
      <c r="F327" s="866"/>
      <c r="G327" s="866"/>
      <c r="H327" s="866"/>
      <c r="I327" s="866"/>
      <c r="J327" s="413" t="str">
        <f>IF(基本情報入力シート!M358="","",基本情報入力シート!M358)</f>
        <v/>
      </c>
      <c r="K327" s="413" t="str">
        <f>IF(基本情報入力シート!R358="","",基本情報入力シート!R358)</f>
        <v/>
      </c>
      <c r="L327" s="413" t="str">
        <f>IF(基本情報入力シート!W358="","",基本情報入力シート!W358)</f>
        <v/>
      </c>
      <c r="M327" s="413" t="str">
        <f>IF(基本情報入力シート!X358="","",基本情報入力シート!X358)</f>
        <v/>
      </c>
      <c r="N327" s="491" t="str">
        <f>IF(基本情報入力シート!Y358="","",基本情報入力シート!Y358)</f>
        <v/>
      </c>
      <c r="O327" s="490"/>
      <c r="P327" s="432"/>
      <c r="Q327" s="38" t="str">
        <f>IFERROR(ROUNDDOWN(P327*VLOOKUP(N327,【参考】数式用!$V$2:$AA$58,MATCH(O327,【参考】数式用!$X$4:$AA$4)+2,FALSE)*0.5, 0), "")</f>
        <v/>
      </c>
      <c r="R327" s="433"/>
      <c r="S327" s="867"/>
      <c r="T327" s="867"/>
      <c r="U327" s="499"/>
      <c r="V327" s="439"/>
      <c r="W327" s="487"/>
      <c r="X327" s="414" t="str">
        <f>IFERROR(IF(V327="ー", "", ROUNDDOWN(W327*VLOOKUP(N327,【参考】数式用!$V$2:$AG$51,MATCH(V327,【参考】数式用!$AB$4:$AG$4)+6,FALSE)*0.5, 0)), "")</f>
        <v/>
      </c>
      <c r="Y327" s="440"/>
      <c r="Z327" s="487"/>
      <c r="AA327" s="501"/>
      <c r="AB327" s="481" t="e">
        <f>VLOOKUP(N327,【参考】数式用!$A$3:$N$58,14,FALSE)</f>
        <v>#N/A</v>
      </c>
      <c r="AC327" s="481" t="str">
        <f>IFERROR(VLOOKUP(N327,【参考】数式用!$A$3:$N$58,14,FALSE),"")&amp;"_4_5"</f>
        <v>_4_5</v>
      </c>
      <c r="AD327" s="481" t="str">
        <f>IFERROR(VLOOKUP(N327,【参考】数式用!$A$3:$N$58,14,FALSE),"")&amp;"_6"</f>
        <v>_6</v>
      </c>
      <c r="AE327" s="482" t="str">
        <f>IFERROR(VLOOKUP(N327,【参考】数式用!$AI$5:$AJ$51, 2, FALSE), "")</f>
        <v/>
      </c>
      <c r="AF327" s="483" t="str">
        <f t="shared" si="10"/>
        <v/>
      </c>
      <c r="AG327" s="484" t="str">
        <f t="shared" si="11"/>
        <v/>
      </c>
      <c r="AH327" s="485" t="str">
        <f>IFERROR(VLOOKUP(N327,【参考】数式用!$AM$3:$AN$56, 2, FALSE), "")</f>
        <v/>
      </c>
      <c r="AI327" s="411"/>
      <c r="AJ327" s="389"/>
      <c r="AK327" s="389"/>
      <c r="AL327" s="389"/>
      <c r="AM327" s="389"/>
      <c r="AN327" s="389"/>
      <c r="AO327" s="389"/>
      <c r="AP327" s="389"/>
      <c r="AQ327" s="389"/>
    </row>
    <row r="328" spans="1:43" s="128" customFormat="1" ht="40.15" customHeight="1">
      <c r="A328" s="488">
        <v>315</v>
      </c>
      <c r="B328" s="866" t="str">
        <f>IF(基本情報入力シート!C359="","",基本情報入力シート!C359)</f>
        <v/>
      </c>
      <c r="C328" s="866"/>
      <c r="D328" s="866"/>
      <c r="E328" s="866"/>
      <c r="F328" s="866"/>
      <c r="G328" s="866"/>
      <c r="H328" s="866"/>
      <c r="I328" s="866"/>
      <c r="J328" s="413" t="str">
        <f>IF(基本情報入力シート!M359="","",基本情報入力シート!M359)</f>
        <v/>
      </c>
      <c r="K328" s="413" t="str">
        <f>IF(基本情報入力シート!R359="","",基本情報入力シート!R359)</f>
        <v/>
      </c>
      <c r="L328" s="413" t="str">
        <f>IF(基本情報入力シート!W359="","",基本情報入力シート!W359)</f>
        <v/>
      </c>
      <c r="M328" s="413" t="str">
        <f>IF(基本情報入力シート!X359="","",基本情報入力シート!X359)</f>
        <v/>
      </c>
      <c r="N328" s="491" t="str">
        <f>IF(基本情報入力シート!Y359="","",基本情報入力シート!Y359)</f>
        <v/>
      </c>
      <c r="O328" s="490"/>
      <c r="P328" s="432"/>
      <c r="Q328" s="38" t="str">
        <f>IFERROR(ROUNDDOWN(P328*VLOOKUP(N328,【参考】数式用!$V$2:$AA$58,MATCH(O328,【参考】数式用!$X$4:$AA$4)+2,FALSE)*0.5, 0), "")</f>
        <v/>
      </c>
      <c r="R328" s="433"/>
      <c r="S328" s="867"/>
      <c r="T328" s="867"/>
      <c r="U328" s="499"/>
      <c r="V328" s="439"/>
      <c r="W328" s="487"/>
      <c r="X328" s="414" t="str">
        <f>IFERROR(IF(V328="ー", "", ROUNDDOWN(W328*VLOOKUP(N328,【参考】数式用!$V$2:$AG$51,MATCH(V328,【参考】数式用!$AB$4:$AG$4)+6,FALSE)*0.5, 0)), "")</f>
        <v/>
      </c>
      <c r="Y328" s="440"/>
      <c r="Z328" s="487"/>
      <c r="AA328" s="501"/>
      <c r="AB328" s="481" t="e">
        <f>VLOOKUP(N328,【参考】数式用!$A$3:$N$58,14,FALSE)</f>
        <v>#N/A</v>
      </c>
      <c r="AC328" s="481" t="str">
        <f>IFERROR(VLOOKUP(N328,【参考】数式用!$A$3:$N$58,14,FALSE),"")&amp;"_4_5"</f>
        <v>_4_5</v>
      </c>
      <c r="AD328" s="481" t="str">
        <f>IFERROR(VLOOKUP(N328,【参考】数式用!$A$3:$N$58,14,FALSE),"")&amp;"_6"</f>
        <v>_6</v>
      </c>
      <c r="AE328" s="482" t="str">
        <f>IFERROR(VLOOKUP(N328,【参考】数式用!$AI$5:$AJ$51, 2, FALSE), "")</f>
        <v/>
      </c>
      <c r="AF328" s="483" t="str">
        <f t="shared" si="10"/>
        <v/>
      </c>
      <c r="AG328" s="484" t="str">
        <f t="shared" si="11"/>
        <v/>
      </c>
      <c r="AH328" s="485" t="str">
        <f>IFERROR(VLOOKUP(N328,【参考】数式用!$AM$3:$AN$56, 2, FALSE), "")</f>
        <v/>
      </c>
      <c r="AI328" s="411"/>
      <c r="AJ328" s="389"/>
      <c r="AK328" s="389"/>
      <c r="AL328" s="389"/>
      <c r="AM328" s="389"/>
      <c r="AN328" s="389"/>
      <c r="AO328" s="389"/>
      <c r="AP328" s="389"/>
      <c r="AQ328" s="389"/>
    </row>
    <row r="329" spans="1:43" s="128" customFormat="1" ht="40.15" customHeight="1">
      <c r="A329" s="488">
        <v>316</v>
      </c>
      <c r="B329" s="866" t="str">
        <f>IF(基本情報入力シート!C360="","",基本情報入力シート!C360)</f>
        <v/>
      </c>
      <c r="C329" s="866"/>
      <c r="D329" s="866"/>
      <c r="E329" s="866"/>
      <c r="F329" s="866"/>
      <c r="G329" s="866"/>
      <c r="H329" s="866"/>
      <c r="I329" s="866"/>
      <c r="J329" s="413" t="str">
        <f>IF(基本情報入力シート!M360="","",基本情報入力シート!M360)</f>
        <v/>
      </c>
      <c r="K329" s="413" t="str">
        <f>IF(基本情報入力シート!R360="","",基本情報入力シート!R360)</f>
        <v/>
      </c>
      <c r="L329" s="413" t="str">
        <f>IF(基本情報入力シート!W360="","",基本情報入力シート!W360)</f>
        <v/>
      </c>
      <c r="M329" s="413" t="str">
        <f>IF(基本情報入力シート!X360="","",基本情報入力シート!X360)</f>
        <v/>
      </c>
      <c r="N329" s="491" t="str">
        <f>IF(基本情報入力シート!Y360="","",基本情報入力シート!Y360)</f>
        <v/>
      </c>
      <c r="O329" s="490"/>
      <c r="P329" s="432"/>
      <c r="Q329" s="38" t="str">
        <f>IFERROR(ROUNDDOWN(P329*VLOOKUP(N329,【参考】数式用!$V$2:$AA$58,MATCH(O329,【参考】数式用!$X$4:$AA$4)+2,FALSE)*0.5, 0), "")</f>
        <v/>
      </c>
      <c r="R329" s="433"/>
      <c r="S329" s="867"/>
      <c r="T329" s="867"/>
      <c r="U329" s="499"/>
      <c r="V329" s="439"/>
      <c r="W329" s="487"/>
      <c r="X329" s="414" t="str">
        <f>IFERROR(IF(V329="ー", "", ROUNDDOWN(W329*VLOOKUP(N329,【参考】数式用!$V$2:$AG$51,MATCH(V329,【参考】数式用!$AB$4:$AG$4)+6,FALSE)*0.5, 0)), "")</f>
        <v/>
      </c>
      <c r="Y329" s="440"/>
      <c r="Z329" s="487"/>
      <c r="AA329" s="501"/>
      <c r="AB329" s="481" t="e">
        <f>VLOOKUP(N329,【参考】数式用!$A$3:$N$58,14,FALSE)</f>
        <v>#N/A</v>
      </c>
      <c r="AC329" s="481" t="str">
        <f>IFERROR(VLOOKUP(N329,【参考】数式用!$A$3:$N$58,14,FALSE),"")&amp;"_4_5"</f>
        <v>_4_5</v>
      </c>
      <c r="AD329" s="481" t="str">
        <f>IFERROR(VLOOKUP(N329,【参考】数式用!$A$3:$N$58,14,FALSE),"")&amp;"_6"</f>
        <v>_6</v>
      </c>
      <c r="AE329" s="482" t="str">
        <f>IFERROR(VLOOKUP(N329,【参考】数式用!$AI$5:$AJ$51, 2, FALSE), "")</f>
        <v/>
      </c>
      <c r="AF329" s="483" t="str">
        <f t="shared" si="10"/>
        <v/>
      </c>
      <c r="AG329" s="484" t="str">
        <f t="shared" si="11"/>
        <v/>
      </c>
      <c r="AH329" s="485" t="str">
        <f>IFERROR(VLOOKUP(N329,【参考】数式用!$AM$3:$AN$56, 2, FALSE), "")</f>
        <v/>
      </c>
      <c r="AI329" s="411"/>
      <c r="AJ329" s="389"/>
      <c r="AK329" s="389"/>
      <c r="AL329" s="389"/>
      <c r="AM329" s="389"/>
      <c r="AN329" s="389"/>
      <c r="AO329" s="389"/>
      <c r="AP329" s="389"/>
      <c r="AQ329" s="389"/>
    </row>
    <row r="330" spans="1:43" s="128" customFormat="1" ht="40.15" customHeight="1">
      <c r="A330" s="488">
        <v>317</v>
      </c>
      <c r="B330" s="866" t="str">
        <f>IF(基本情報入力シート!C361="","",基本情報入力シート!C361)</f>
        <v/>
      </c>
      <c r="C330" s="866"/>
      <c r="D330" s="866"/>
      <c r="E330" s="866"/>
      <c r="F330" s="866"/>
      <c r="G330" s="866"/>
      <c r="H330" s="866"/>
      <c r="I330" s="866"/>
      <c r="J330" s="413" t="str">
        <f>IF(基本情報入力シート!M361="","",基本情報入力シート!M361)</f>
        <v/>
      </c>
      <c r="K330" s="413" t="str">
        <f>IF(基本情報入力シート!R361="","",基本情報入力シート!R361)</f>
        <v/>
      </c>
      <c r="L330" s="413" t="str">
        <f>IF(基本情報入力シート!W361="","",基本情報入力シート!W361)</f>
        <v/>
      </c>
      <c r="M330" s="413" t="str">
        <f>IF(基本情報入力シート!X361="","",基本情報入力シート!X361)</f>
        <v/>
      </c>
      <c r="N330" s="491" t="str">
        <f>IF(基本情報入力シート!Y361="","",基本情報入力シート!Y361)</f>
        <v/>
      </c>
      <c r="O330" s="490"/>
      <c r="P330" s="432"/>
      <c r="Q330" s="38" t="str">
        <f>IFERROR(ROUNDDOWN(P330*VLOOKUP(N330,【参考】数式用!$V$2:$AA$58,MATCH(O330,【参考】数式用!$X$4:$AA$4)+2,FALSE)*0.5, 0), "")</f>
        <v/>
      </c>
      <c r="R330" s="433"/>
      <c r="S330" s="867"/>
      <c r="T330" s="867"/>
      <c r="U330" s="499"/>
      <c r="V330" s="439"/>
      <c r="W330" s="487"/>
      <c r="X330" s="414" t="str">
        <f>IFERROR(IF(V330="ー", "", ROUNDDOWN(W330*VLOOKUP(N330,【参考】数式用!$V$2:$AG$51,MATCH(V330,【参考】数式用!$AB$4:$AG$4)+6,FALSE)*0.5, 0)), "")</f>
        <v/>
      </c>
      <c r="Y330" s="440"/>
      <c r="Z330" s="487"/>
      <c r="AA330" s="501"/>
      <c r="AB330" s="481" t="e">
        <f>VLOOKUP(N330,【参考】数式用!$A$3:$N$58,14,FALSE)</f>
        <v>#N/A</v>
      </c>
      <c r="AC330" s="481" t="str">
        <f>IFERROR(VLOOKUP(N330,【参考】数式用!$A$3:$N$58,14,FALSE),"")&amp;"_4_5"</f>
        <v>_4_5</v>
      </c>
      <c r="AD330" s="481" t="str">
        <f>IFERROR(VLOOKUP(N330,【参考】数式用!$A$3:$N$58,14,FALSE),"")&amp;"_6"</f>
        <v>_6</v>
      </c>
      <c r="AE330" s="482" t="str">
        <f>IFERROR(VLOOKUP(N330,【参考】数式用!$AI$5:$AJ$51, 2, FALSE), "")</f>
        <v/>
      </c>
      <c r="AF330" s="483" t="str">
        <f t="shared" si="10"/>
        <v/>
      </c>
      <c r="AG330" s="484" t="str">
        <f t="shared" si="11"/>
        <v/>
      </c>
      <c r="AH330" s="485" t="str">
        <f>IFERROR(VLOOKUP(N330,【参考】数式用!$AM$3:$AN$56, 2, FALSE), "")</f>
        <v/>
      </c>
      <c r="AI330" s="411"/>
      <c r="AJ330" s="389"/>
      <c r="AK330" s="389"/>
      <c r="AL330" s="389"/>
      <c r="AM330" s="389"/>
      <c r="AN330" s="389"/>
      <c r="AO330" s="389"/>
      <c r="AP330" s="389"/>
      <c r="AQ330" s="389"/>
    </row>
    <row r="331" spans="1:43" s="128" customFormat="1" ht="40.15" customHeight="1">
      <c r="A331" s="488">
        <v>318</v>
      </c>
      <c r="B331" s="866" t="str">
        <f>IF(基本情報入力シート!C362="","",基本情報入力シート!C362)</f>
        <v/>
      </c>
      <c r="C331" s="866"/>
      <c r="D331" s="866"/>
      <c r="E331" s="866"/>
      <c r="F331" s="866"/>
      <c r="G331" s="866"/>
      <c r="H331" s="866"/>
      <c r="I331" s="866"/>
      <c r="J331" s="413" t="str">
        <f>IF(基本情報入力シート!M362="","",基本情報入力シート!M362)</f>
        <v/>
      </c>
      <c r="K331" s="413" t="str">
        <f>IF(基本情報入力シート!R362="","",基本情報入力シート!R362)</f>
        <v/>
      </c>
      <c r="L331" s="413" t="str">
        <f>IF(基本情報入力シート!W362="","",基本情報入力シート!W362)</f>
        <v/>
      </c>
      <c r="M331" s="413" t="str">
        <f>IF(基本情報入力シート!X362="","",基本情報入力シート!X362)</f>
        <v/>
      </c>
      <c r="N331" s="491" t="str">
        <f>IF(基本情報入力シート!Y362="","",基本情報入力シート!Y362)</f>
        <v/>
      </c>
      <c r="O331" s="490"/>
      <c r="P331" s="432"/>
      <c r="Q331" s="38" t="str">
        <f>IFERROR(ROUNDDOWN(P331*VLOOKUP(N331,【参考】数式用!$V$2:$AA$58,MATCH(O331,【参考】数式用!$X$4:$AA$4)+2,FALSE)*0.5, 0), "")</f>
        <v/>
      </c>
      <c r="R331" s="433"/>
      <c r="S331" s="867"/>
      <c r="T331" s="867"/>
      <c r="U331" s="499"/>
      <c r="V331" s="439"/>
      <c r="W331" s="487"/>
      <c r="X331" s="414" t="str">
        <f>IFERROR(IF(V331="ー", "", ROUNDDOWN(W331*VLOOKUP(N331,【参考】数式用!$V$2:$AG$51,MATCH(V331,【参考】数式用!$AB$4:$AG$4)+6,FALSE)*0.5, 0)), "")</f>
        <v/>
      </c>
      <c r="Y331" s="440"/>
      <c r="Z331" s="487"/>
      <c r="AA331" s="501"/>
      <c r="AB331" s="481" t="e">
        <f>VLOOKUP(N331,【参考】数式用!$A$3:$N$58,14,FALSE)</f>
        <v>#N/A</v>
      </c>
      <c r="AC331" s="481" t="str">
        <f>IFERROR(VLOOKUP(N331,【参考】数式用!$A$3:$N$58,14,FALSE),"")&amp;"_4_5"</f>
        <v>_4_5</v>
      </c>
      <c r="AD331" s="481" t="str">
        <f>IFERROR(VLOOKUP(N331,【参考】数式用!$A$3:$N$58,14,FALSE),"")&amp;"_6"</f>
        <v>_6</v>
      </c>
      <c r="AE331" s="482" t="str">
        <f>IFERROR(VLOOKUP(N331,【参考】数式用!$AI$5:$AJ$51, 2, FALSE), "")</f>
        <v/>
      </c>
      <c r="AF331" s="483" t="str">
        <f t="shared" si="10"/>
        <v/>
      </c>
      <c r="AG331" s="484" t="str">
        <f t="shared" si="11"/>
        <v/>
      </c>
      <c r="AH331" s="485" t="str">
        <f>IFERROR(VLOOKUP(N331,【参考】数式用!$AM$3:$AN$56, 2, FALSE), "")</f>
        <v/>
      </c>
      <c r="AI331" s="411"/>
      <c r="AJ331" s="389"/>
      <c r="AK331" s="389"/>
      <c r="AL331" s="389"/>
      <c r="AM331" s="389"/>
      <c r="AN331" s="389"/>
      <c r="AO331" s="389"/>
      <c r="AP331" s="389"/>
      <c r="AQ331" s="389"/>
    </row>
    <row r="332" spans="1:43" s="128" customFormat="1" ht="40.15" customHeight="1">
      <c r="A332" s="488">
        <v>319</v>
      </c>
      <c r="B332" s="866" t="str">
        <f>IF(基本情報入力シート!C363="","",基本情報入力シート!C363)</f>
        <v/>
      </c>
      <c r="C332" s="866"/>
      <c r="D332" s="866"/>
      <c r="E332" s="866"/>
      <c r="F332" s="866"/>
      <c r="G332" s="866"/>
      <c r="H332" s="866"/>
      <c r="I332" s="866"/>
      <c r="J332" s="413" t="str">
        <f>IF(基本情報入力シート!M363="","",基本情報入力シート!M363)</f>
        <v/>
      </c>
      <c r="K332" s="413" t="str">
        <f>IF(基本情報入力シート!R363="","",基本情報入力シート!R363)</f>
        <v/>
      </c>
      <c r="L332" s="413" t="str">
        <f>IF(基本情報入力シート!W363="","",基本情報入力シート!W363)</f>
        <v/>
      </c>
      <c r="M332" s="413" t="str">
        <f>IF(基本情報入力シート!X363="","",基本情報入力シート!X363)</f>
        <v/>
      </c>
      <c r="N332" s="491" t="str">
        <f>IF(基本情報入力シート!Y363="","",基本情報入力シート!Y363)</f>
        <v/>
      </c>
      <c r="O332" s="490"/>
      <c r="P332" s="432"/>
      <c r="Q332" s="38" t="str">
        <f>IFERROR(ROUNDDOWN(P332*VLOOKUP(N332,【参考】数式用!$V$2:$AA$58,MATCH(O332,【参考】数式用!$X$4:$AA$4)+2,FALSE)*0.5, 0), "")</f>
        <v/>
      </c>
      <c r="R332" s="433"/>
      <c r="S332" s="867"/>
      <c r="T332" s="867"/>
      <c r="U332" s="499"/>
      <c r="V332" s="439"/>
      <c r="W332" s="487"/>
      <c r="X332" s="414" t="str">
        <f>IFERROR(IF(V332="ー", "", ROUNDDOWN(W332*VLOOKUP(N332,【参考】数式用!$V$2:$AG$51,MATCH(V332,【参考】数式用!$AB$4:$AG$4)+6,FALSE)*0.5, 0)), "")</f>
        <v/>
      </c>
      <c r="Y332" s="440"/>
      <c r="Z332" s="487"/>
      <c r="AA332" s="501"/>
      <c r="AB332" s="481" t="e">
        <f>VLOOKUP(N332,【参考】数式用!$A$3:$N$58,14,FALSE)</f>
        <v>#N/A</v>
      </c>
      <c r="AC332" s="481" t="str">
        <f>IFERROR(VLOOKUP(N332,【参考】数式用!$A$3:$N$58,14,FALSE),"")&amp;"_4_5"</f>
        <v>_4_5</v>
      </c>
      <c r="AD332" s="481" t="str">
        <f>IFERROR(VLOOKUP(N332,【参考】数式用!$A$3:$N$58,14,FALSE),"")&amp;"_6"</f>
        <v>_6</v>
      </c>
      <c r="AE332" s="482" t="str">
        <f>IFERROR(VLOOKUP(N332,【参考】数式用!$AI$5:$AJ$51, 2, FALSE), "")</f>
        <v/>
      </c>
      <c r="AF332" s="483" t="str">
        <f t="shared" si="10"/>
        <v/>
      </c>
      <c r="AG332" s="484" t="str">
        <f t="shared" si="11"/>
        <v/>
      </c>
      <c r="AH332" s="485" t="str">
        <f>IFERROR(VLOOKUP(N332,【参考】数式用!$AM$3:$AN$56, 2, FALSE), "")</f>
        <v/>
      </c>
      <c r="AI332" s="411"/>
      <c r="AJ332" s="389"/>
      <c r="AK332" s="389"/>
      <c r="AL332" s="389"/>
      <c r="AM332" s="389"/>
      <c r="AN332" s="389"/>
      <c r="AO332" s="389"/>
      <c r="AP332" s="389"/>
      <c r="AQ332" s="389"/>
    </row>
    <row r="333" spans="1:43" s="128" customFormat="1" ht="40.15" customHeight="1">
      <c r="A333" s="488">
        <v>320</v>
      </c>
      <c r="B333" s="866" t="str">
        <f>IF(基本情報入力シート!C364="","",基本情報入力シート!C364)</f>
        <v/>
      </c>
      <c r="C333" s="866"/>
      <c r="D333" s="866"/>
      <c r="E333" s="866"/>
      <c r="F333" s="866"/>
      <c r="G333" s="866"/>
      <c r="H333" s="866"/>
      <c r="I333" s="866"/>
      <c r="J333" s="413" t="str">
        <f>IF(基本情報入力シート!M364="","",基本情報入力シート!M364)</f>
        <v/>
      </c>
      <c r="K333" s="413" t="str">
        <f>IF(基本情報入力シート!R364="","",基本情報入力シート!R364)</f>
        <v/>
      </c>
      <c r="L333" s="413" t="str">
        <f>IF(基本情報入力シート!W364="","",基本情報入力シート!W364)</f>
        <v/>
      </c>
      <c r="M333" s="413" t="str">
        <f>IF(基本情報入力シート!X364="","",基本情報入力シート!X364)</f>
        <v/>
      </c>
      <c r="N333" s="491" t="str">
        <f>IF(基本情報入力シート!Y364="","",基本情報入力シート!Y364)</f>
        <v/>
      </c>
      <c r="O333" s="490"/>
      <c r="P333" s="432"/>
      <c r="Q333" s="38" t="str">
        <f>IFERROR(ROUNDDOWN(P333*VLOOKUP(N333,【参考】数式用!$V$2:$AA$58,MATCH(O333,【参考】数式用!$X$4:$AA$4)+2,FALSE)*0.5, 0), "")</f>
        <v/>
      </c>
      <c r="R333" s="433"/>
      <c r="S333" s="867"/>
      <c r="T333" s="867"/>
      <c r="U333" s="499"/>
      <c r="V333" s="439"/>
      <c r="W333" s="487"/>
      <c r="X333" s="414" t="str">
        <f>IFERROR(IF(V333="ー", "", ROUNDDOWN(W333*VLOOKUP(N333,【参考】数式用!$V$2:$AG$51,MATCH(V333,【参考】数式用!$AB$4:$AG$4)+6,FALSE)*0.5, 0)), "")</f>
        <v/>
      </c>
      <c r="Y333" s="440"/>
      <c r="Z333" s="487"/>
      <c r="AA333" s="501"/>
      <c r="AB333" s="481" t="e">
        <f>VLOOKUP(N333,【参考】数式用!$A$3:$N$58,14,FALSE)</f>
        <v>#N/A</v>
      </c>
      <c r="AC333" s="481" t="str">
        <f>IFERROR(VLOOKUP(N333,【参考】数式用!$A$3:$N$58,14,FALSE),"")&amp;"_4_5"</f>
        <v>_4_5</v>
      </c>
      <c r="AD333" s="481" t="str">
        <f>IFERROR(VLOOKUP(N333,【参考】数式用!$A$3:$N$58,14,FALSE),"")&amp;"_6"</f>
        <v>_6</v>
      </c>
      <c r="AE333" s="482" t="str">
        <f>IFERROR(VLOOKUP(N333,【参考】数式用!$AI$5:$AJ$51, 2, FALSE), "")</f>
        <v/>
      </c>
      <c r="AF333" s="483" t="str">
        <f t="shared" si="10"/>
        <v/>
      </c>
      <c r="AG333" s="484" t="str">
        <f t="shared" si="11"/>
        <v/>
      </c>
      <c r="AH333" s="485" t="str">
        <f>IFERROR(VLOOKUP(N333,【参考】数式用!$AM$3:$AN$56, 2, FALSE), "")</f>
        <v/>
      </c>
      <c r="AI333" s="411"/>
      <c r="AJ333" s="389"/>
      <c r="AK333" s="389"/>
      <c r="AL333" s="389"/>
      <c r="AM333" s="389"/>
      <c r="AN333" s="389"/>
      <c r="AO333" s="389"/>
      <c r="AP333" s="389"/>
      <c r="AQ333" s="389"/>
    </row>
    <row r="334" spans="1:43" s="128" customFormat="1" ht="40.15" customHeight="1">
      <c r="A334" s="488">
        <v>321</v>
      </c>
      <c r="B334" s="866" t="str">
        <f>IF(基本情報入力シート!C365="","",基本情報入力シート!C365)</f>
        <v/>
      </c>
      <c r="C334" s="866"/>
      <c r="D334" s="866"/>
      <c r="E334" s="866"/>
      <c r="F334" s="866"/>
      <c r="G334" s="866"/>
      <c r="H334" s="866"/>
      <c r="I334" s="866"/>
      <c r="J334" s="413" t="str">
        <f>IF(基本情報入力シート!M365="","",基本情報入力シート!M365)</f>
        <v/>
      </c>
      <c r="K334" s="413" t="str">
        <f>IF(基本情報入力シート!R365="","",基本情報入力シート!R365)</f>
        <v/>
      </c>
      <c r="L334" s="413" t="str">
        <f>IF(基本情報入力シート!W365="","",基本情報入力シート!W365)</f>
        <v/>
      </c>
      <c r="M334" s="413" t="str">
        <f>IF(基本情報入力シート!X365="","",基本情報入力シート!X365)</f>
        <v/>
      </c>
      <c r="N334" s="491" t="str">
        <f>IF(基本情報入力シート!Y365="","",基本情報入力シート!Y365)</f>
        <v/>
      </c>
      <c r="O334" s="490"/>
      <c r="P334" s="432"/>
      <c r="Q334" s="38" t="str">
        <f>IFERROR(ROUNDDOWN(P334*VLOOKUP(N334,【参考】数式用!$V$2:$AA$58,MATCH(O334,【参考】数式用!$X$4:$AA$4)+2,FALSE)*0.5, 0), "")</f>
        <v/>
      </c>
      <c r="R334" s="433"/>
      <c r="S334" s="867"/>
      <c r="T334" s="867"/>
      <c r="U334" s="499"/>
      <c r="V334" s="439"/>
      <c r="W334" s="487"/>
      <c r="X334" s="414" t="str">
        <f>IFERROR(IF(V334="ー", "", ROUNDDOWN(W334*VLOOKUP(N334,【参考】数式用!$V$2:$AG$51,MATCH(V334,【参考】数式用!$AB$4:$AG$4)+6,FALSE)*0.5, 0)), "")</f>
        <v/>
      </c>
      <c r="Y334" s="440"/>
      <c r="Z334" s="487"/>
      <c r="AA334" s="501"/>
      <c r="AB334" s="481" t="e">
        <f>VLOOKUP(N334,【参考】数式用!$A$3:$N$58,14,FALSE)</f>
        <v>#N/A</v>
      </c>
      <c r="AC334" s="481" t="str">
        <f>IFERROR(VLOOKUP(N334,【参考】数式用!$A$3:$N$58,14,FALSE),"")&amp;"_4_5"</f>
        <v>_4_5</v>
      </c>
      <c r="AD334" s="481" t="str">
        <f>IFERROR(VLOOKUP(N334,【参考】数式用!$A$3:$N$58,14,FALSE),"")&amp;"_6"</f>
        <v>_6</v>
      </c>
      <c r="AE334" s="482" t="str">
        <f>IFERROR(VLOOKUP(N334,【参考】数式用!$AI$5:$AJ$51, 2, FALSE), "")</f>
        <v/>
      </c>
      <c r="AF334" s="483" t="str">
        <f t="shared" si="10"/>
        <v/>
      </c>
      <c r="AG334" s="484" t="str">
        <f t="shared" si="11"/>
        <v/>
      </c>
      <c r="AH334" s="485" t="str">
        <f>IFERROR(VLOOKUP(N334,【参考】数式用!$AM$3:$AN$56, 2, FALSE), "")</f>
        <v/>
      </c>
      <c r="AI334" s="411"/>
      <c r="AJ334" s="389"/>
      <c r="AK334" s="389"/>
      <c r="AL334" s="389"/>
      <c r="AM334" s="389"/>
      <c r="AN334" s="389"/>
      <c r="AO334" s="389"/>
      <c r="AP334" s="389"/>
      <c r="AQ334" s="389"/>
    </row>
    <row r="335" spans="1:43" s="128" customFormat="1" ht="40.15" customHeight="1">
      <c r="A335" s="488">
        <v>322</v>
      </c>
      <c r="B335" s="866" t="str">
        <f>IF(基本情報入力シート!C366="","",基本情報入力シート!C366)</f>
        <v/>
      </c>
      <c r="C335" s="866"/>
      <c r="D335" s="866"/>
      <c r="E335" s="866"/>
      <c r="F335" s="866"/>
      <c r="G335" s="866"/>
      <c r="H335" s="866"/>
      <c r="I335" s="866"/>
      <c r="J335" s="413" t="str">
        <f>IF(基本情報入力シート!M366="","",基本情報入力シート!M366)</f>
        <v/>
      </c>
      <c r="K335" s="413" t="str">
        <f>IF(基本情報入力シート!R366="","",基本情報入力シート!R366)</f>
        <v/>
      </c>
      <c r="L335" s="413" t="str">
        <f>IF(基本情報入力シート!W366="","",基本情報入力シート!W366)</f>
        <v/>
      </c>
      <c r="M335" s="413" t="str">
        <f>IF(基本情報入力シート!X366="","",基本情報入力シート!X366)</f>
        <v/>
      </c>
      <c r="N335" s="491" t="str">
        <f>IF(基本情報入力シート!Y366="","",基本情報入力シート!Y366)</f>
        <v/>
      </c>
      <c r="O335" s="490"/>
      <c r="P335" s="432"/>
      <c r="Q335" s="38" t="str">
        <f>IFERROR(ROUNDDOWN(P335*VLOOKUP(N335,【参考】数式用!$V$2:$AA$58,MATCH(O335,【参考】数式用!$X$4:$AA$4)+2,FALSE)*0.5, 0), "")</f>
        <v/>
      </c>
      <c r="R335" s="433"/>
      <c r="S335" s="867"/>
      <c r="T335" s="867"/>
      <c r="U335" s="499"/>
      <c r="V335" s="439"/>
      <c r="W335" s="487"/>
      <c r="X335" s="414" t="str">
        <f>IFERROR(IF(V335="ー", "", ROUNDDOWN(W335*VLOOKUP(N335,【参考】数式用!$V$2:$AG$51,MATCH(V335,【参考】数式用!$AB$4:$AG$4)+6,FALSE)*0.5, 0)), "")</f>
        <v/>
      </c>
      <c r="Y335" s="440"/>
      <c r="Z335" s="487"/>
      <c r="AA335" s="501"/>
      <c r="AB335" s="481" t="e">
        <f>VLOOKUP(N335,【参考】数式用!$A$3:$N$58,14,FALSE)</f>
        <v>#N/A</v>
      </c>
      <c r="AC335" s="481" t="str">
        <f>IFERROR(VLOOKUP(N335,【参考】数式用!$A$3:$N$58,14,FALSE),"")&amp;"_4_5"</f>
        <v>_4_5</v>
      </c>
      <c r="AD335" s="481" t="str">
        <f>IFERROR(VLOOKUP(N335,【参考】数式用!$A$3:$N$58,14,FALSE),"")&amp;"_6"</f>
        <v>_6</v>
      </c>
      <c r="AE335" s="482" t="str">
        <f>IFERROR(VLOOKUP(N335,【参考】数式用!$AI$5:$AJ$51, 2, FALSE), "")</f>
        <v/>
      </c>
      <c r="AF335" s="483" t="str">
        <f t="shared" si="10"/>
        <v/>
      </c>
      <c r="AG335" s="484" t="str">
        <f t="shared" si="11"/>
        <v/>
      </c>
      <c r="AH335" s="485" t="str">
        <f>IFERROR(VLOOKUP(N335,【参考】数式用!$AM$3:$AN$56, 2, FALSE), "")</f>
        <v/>
      </c>
      <c r="AI335" s="411"/>
      <c r="AJ335" s="389"/>
      <c r="AK335" s="389"/>
      <c r="AL335" s="389"/>
      <c r="AM335" s="389"/>
      <c r="AN335" s="389"/>
      <c r="AO335" s="389"/>
      <c r="AP335" s="389"/>
      <c r="AQ335" s="389"/>
    </row>
    <row r="336" spans="1:43" s="128" customFormat="1" ht="40.15" customHeight="1">
      <c r="A336" s="488">
        <v>323</v>
      </c>
      <c r="B336" s="866" t="str">
        <f>IF(基本情報入力シート!C367="","",基本情報入力シート!C367)</f>
        <v/>
      </c>
      <c r="C336" s="866"/>
      <c r="D336" s="866"/>
      <c r="E336" s="866"/>
      <c r="F336" s="866"/>
      <c r="G336" s="866"/>
      <c r="H336" s="866"/>
      <c r="I336" s="866"/>
      <c r="J336" s="413" t="str">
        <f>IF(基本情報入力シート!M367="","",基本情報入力シート!M367)</f>
        <v/>
      </c>
      <c r="K336" s="413" t="str">
        <f>IF(基本情報入力シート!R367="","",基本情報入力シート!R367)</f>
        <v/>
      </c>
      <c r="L336" s="413" t="str">
        <f>IF(基本情報入力シート!W367="","",基本情報入力シート!W367)</f>
        <v/>
      </c>
      <c r="M336" s="413" t="str">
        <f>IF(基本情報入力シート!X367="","",基本情報入力シート!X367)</f>
        <v/>
      </c>
      <c r="N336" s="491" t="str">
        <f>IF(基本情報入力シート!Y367="","",基本情報入力シート!Y367)</f>
        <v/>
      </c>
      <c r="O336" s="490"/>
      <c r="P336" s="432"/>
      <c r="Q336" s="38" t="str">
        <f>IFERROR(ROUNDDOWN(P336*VLOOKUP(N336,【参考】数式用!$V$2:$AA$58,MATCH(O336,【参考】数式用!$X$4:$AA$4)+2,FALSE)*0.5, 0), "")</f>
        <v/>
      </c>
      <c r="R336" s="433"/>
      <c r="S336" s="867"/>
      <c r="T336" s="867"/>
      <c r="U336" s="499"/>
      <c r="V336" s="439"/>
      <c r="W336" s="487"/>
      <c r="X336" s="414" t="str">
        <f>IFERROR(IF(V336="ー", "", ROUNDDOWN(W336*VLOOKUP(N336,【参考】数式用!$V$2:$AG$51,MATCH(V336,【参考】数式用!$AB$4:$AG$4)+6,FALSE)*0.5, 0)), "")</f>
        <v/>
      </c>
      <c r="Y336" s="440"/>
      <c r="Z336" s="487"/>
      <c r="AA336" s="501"/>
      <c r="AB336" s="481" t="e">
        <f>VLOOKUP(N336,【参考】数式用!$A$3:$N$58,14,FALSE)</f>
        <v>#N/A</v>
      </c>
      <c r="AC336" s="481" t="str">
        <f>IFERROR(VLOOKUP(N336,【参考】数式用!$A$3:$N$58,14,FALSE),"")&amp;"_4_5"</f>
        <v>_4_5</v>
      </c>
      <c r="AD336" s="481" t="str">
        <f>IFERROR(VLOOKUP(N336,【参考】数式用!$A$3:$N$58,14,FALSE),"")&amp;"_6"</f>
        <v>_6</v>
      </c>
      <c r="AE336" s="482" t="str">
        <f>IFERROR(VLOOKUP(N336,【参考】数式用!$AI$5:$AJ$51, 2, FALSE), "")</f>
        <v/>
      </c>
      <c r="AF336" s="483" t="str">
        <f t="shared" si="10"/>
        <v/>
      </c>
      <c r="AG336" s="484" t="str">
        <f t="shared" si="11"/>
        <v/>
      </c>
      <c r="AH336" s="485" t="str">
        <f>IFERROR(VLOOKUP(N336,【参考】数式用!$AM$3:$AN$56, 2, FALSE), "")</f>
        <v/>
      </c>
      <c r="AI336" s="411"/>
      <c r="AJ336" s="389"/>
      <c r="AK336" s="389"/>
      <c r="AL336" s="389"/>
      <c r="AM336" s="389"/>
      <c r="AN336" s="389"/>
      <c r="AO336" s="389"/>
      <c r="AP336" s="389"/>
      <c r="AQ336" s="389"/>
    </row>
    <row r="337" spans="1:43" s="128" customFormat="1" ht="40.15" customHeight="1">
      <c r="A337" s="488">
        <v>324</v>
      </c>
      <c r="B337" s="866" t="str">
        <f>IF(基本情報入力シート!C368="","",基本情報入力シート!C368)</f>
        <v/>
      </c>
      <c r="C337" s="866"/>
      <c r="D337" s="866"/>
      <c r="E337" s="866"/>
      <c r="F337" s="866"/>
      <c r="G337" s="866"/>
      <c r="H337" s="866"/>
      <c r="I337" s="866"/>
      <c r="J337" s="413" t="str">
        <f>IF(基本情報入力シート!M368="","",基本情報入力シート!M368)</f>
        <v/>
      </c>
      <c r="K337" s="413" t="str">
        <f>IF(基本情報入力シート!R368="","",基本情報入力シート!R368)</f>
        <v/>
      </c>
      <c r="L337" s="413" t="str">
        <f>IF(基本情報入力シート!W368="","",基本情報入力シート!W368)</f>
        <v/>
      </c>
      <c r="M337" s="413" t="str">
        <f>IF(基本情報入力シート!X368="","",基本情報入力シート!X368)</f>
        <v/>
      </c>
      <c r="N337" s="491" t="str">
        <f>IF(基本情報入力シート!Y368="","",基本情報入力シート!Y368)</f>
        <v/>
      </c>
      <c r="O337" s="490"/>
      <c r="P337" s="432"/>
      <c r="Q337" s="38" t="str">
        <f>IFERROR(ROUNDDOWN(P337*VLOOKUP(N337,【参考】数式用!$V$2:$AA$58,MATCH(O337,【参考】数式用!$X$4:$AA$4)+2,FALSE)*0.5, 0), "")</f>
        <v/>
      </c>
      <c r="R337" s="433"/>
      <c r="S337" s="867"/>
      <c r="T337" s="867"/>
      <c r="U337" s="499"/>
      <c r="V337" s="439"/>
      <c r="W337" s="487"/>
      <c r="X337" s="414" t="str">
        <f>IFERROR(IF(V337="ー", "", ROUNDDOWN(W337*VLOOKUP(N337,【参考】数式用!$V$2:$AG$51,MATCH(V337,【参考】数式用!$AB$4:$AG$4)+6,FALSE)*0.5, 0)), "")</f>
        <v/>
      </c>
      <c r="Y337" s="440"/>
      <c r="Z337" s="487"/>
      <c r="AA337" s="501"/>
      <c r="AB337" s="481" t="e">
        <f>VLOOKUP(N337,【参考】数式用!$A$3:$N$58,14,FALSE)</f>
        <v>#N/A</v>
      </c>
      <c r="AC337" s="481" t="str">
        <f>IFERROR(VLOOKUP(N337,【参考】数式用!$A$3:$N$58,14,FALSE),"")&amp;"_4_5"</f>
        <v>_4_5</v>
      </c>
      <c r="AD337" s="481" t="str">
        <f>IFERROR(VLOOKUP(N337,【参考】数式用!$A$3:$N$58,14,FALSE),"")&amp;"_6"</f>
        <v>_6</v>
      </c>
      <c r="AE337" s="482" t="str">
        <f>IFERROR(VLOOKUP(N337,【参考】数式用!$AI$5:$AJ$51, 2, FALSE), "")</f>
        <v/>
      </c>
      <c r="AF337" s="483" t="str">
        <f t="shared" si="10"/>
        <v/>
      </c>
      <c r="AG337" s="484" t="str">
        <f t="shared" si="11"/>
        <v/>
      </c>
      <c r="AH337" s="485" t="str">
        <f>IFERROR(VLOOKUP(N337,【参考】数式用!$AM$3:$AN$56, 2, FALSE), "")</f>
        <v/>
      </c>
      <c r="AI337" s="411"/>
      <c r="AJ337" s="389"/>
      <c r="AK337" s="389"/>
      <c r="AL337" s="389"/>
      <c r="AM337" s="389"/>
      <c r="AN337" s="389"/>
      <c r="AO337" s="389"/>
      <c r="AP337" s="389"/>
      <c r="AQ337" s="389"/>
    </row>
    <row r="338" spans="1:43" s="128" customFormat="1" ht="40.15" customHeight="1">
      <c r="A338" s="488">
        <v>325</v>
      </c>
      <c r="B338" s="866" t="str">
        <f>IF(基本情報入力シート!C369="","",基本情報入力シート!C369)</f>
        <v/>
      </c>
      <c r="C338" s="866"/>
      <c r="D338" s="866"/>
      <c r="E338" s="866"/>
      <c r="F338" s="866"/>
      <c r="G338" s="866"/>
      <c r="H338" s="866"/>
      <c r="I338" s="866"/>
      <c r="J338" s="413" t="str">
        <f>IF(基本情報入力シート!M369="","",基本情報入力シート!M369)</f>
        <v/>
      </c>
      <c r="K338" s="413" t="str">
        <f>IF(基本情報入力シート!R369="","",基本情報入力シート!R369)</f>
        <v/>
      </c>
      <c r="L338" s="413" t="str">
        <f>IF(基本情報入力シート!W369="","",基本情報入力シート!W369)</f>
        <v/>
      </c>
      <c r="M338" s="413" t="str">
        <f>IF(基本情報入力シート!X369="","",基本情報入力シート!X369)</f>
        <v/>
      </c>
      <c r="N338" s="491" t="str">
        <f>IF(基本情報入力シート!Y369="","",基本情報入力シート!Y369)</f>
        <v/>
      </c>
      <c r="O338" s="490"/>
      <c r="P338" s="432"/>
      <c r="Q338" s="38" t="str">
        <f>IFERROR(ROUNDDOWN(P338*VLOOKUP(N338,【参考】数式用!$V$2:$AA$58,MATCH(O338,【参考】数式用!$X$4:$AA$4)+2,FALSE)*0.5, 0), "")</f>
        <v/>
      </c>
      <c r="R338" s="433"/>
      <c r="S338" s="867"/>
      <c r="T338" s="867"/>
      <c r="U338" s="499"/>
      <c r="V338" s="439"/>
      <c r="W338" s="487"/>
      <c r="X338" s="414" t="str">
        <f>IFERROR(IF(V338="ー", "", ROUNDDOWN(W338*VLOOKUP(N338,【参考】数式用!$V$2:$AG$51,MATCH(V338,【参考】数式用!$AB$4:$AG$4)+6,FALSE)*0.5, 0)), "")</f>
        <v/>
      </c>
      <c r="Y338" s="440"/>
      <c r="Z338" s="487"/>
      <c r="AA338" s="501"/>
      <c r="AB338" s="481" t="e">
        <f>VLOOKUP(N338,【参考】数式用!$A$3:$N$58,14,FALSE)</f>
        <v>#N/A</v>
      </c>
      <c r="AC338" s="481" t="str">
        <f>IFERROR(VLOOKUP(N338,【参考】数式用!$A$3:$N$58,14,FALSE),"")&amp;"_4_5"</f>
        <v>_4_5</v>
      </c>
      <c r="AD338" s="481" t="str">
        <f>IFERROR(VLOOKUP(N338,【参考】数式用!$A$3:$N$58,14,FALSE),"")&amp;"_6"</f>
        <v>_6</v>
      </c>
      <c r="AE338" s="482" t="str">
        <f>IFERROR(VLOOKUP(N338,【参考】数式用!$AI$5:$AJ$51, 2, FALSE), "")</f>
        <v/>
      </c>
      <c r="AF338" s="483" t="str">
        <f t="shared" si="10"/>
        <v/>
      </c>
      <c r="AG338" s="484" t="str">
        <f t="shared" si="11"/>
        <v/>
      </c>
      <c r="AH338" s="485" t="str">
        <f>IFERROR(VLOOKUP(N338,【参考】数式用!$AM$3:$AN$56, 2, FALSE), "")</f>
        <v/>
      </c>
      <c r="AI338" s="411"/>
      <c r="AJ338" s="389"/>
      <c r="AK338" s="389"/>
      <c r="AL338" s="389"/>
      <c r="AM338" s="389"/>
      <c r="AN338" s="389"/>
      <c r="AO338" s="389"/>
      <c r="AP338" s="389"/>
      <c r="AQ338" s="389"/>
    </row>
    <row r="339" spans="1:43" s="128" customFormat="1" ht="40.15" customHeight="1">
      <c r="A339" s="488">
        <v>326</v>
      </c>
      <c r="B339" s="866" t="str">
        <f>IF(基本情報入力シート!C370="","",基本情報入力シート!C370)</f>
        <v/>
      </c>
      <c r="C339" s="866"/>
      <c r="D339" s="866"/>
      <c r="E339" s="866"/>
      <c r="F339" s="866"/>
      <c r="G339" s="866"/>
      <c r="H339" s="866"/>
      <c r="I339" s="866"/>
      <c r="J339" s="413" t="str">
        <f>IF(基本情報入力シート!M370="","",基本情報入力シート!M370)</f>
        <v/>
      </c>
      <c r="K339" s="413" t="str">
        <f>IF(基本情報入力シート!R370="","",基本情報入力シート!R370)</f>
        <v/>
      </c>
      <c r="L339" s="413" t="str">
        <f>IF(基本情報入力シート!W370="","",基本情報入力シート!W370)</f>
        <v/>
      </c>
      <c r="M339" s="413" t="str">
        <f>IF(基本情報入力シート!X370="","",基本情報入力シート!X370)</f>
        <v/>
      </c>
      <c r="N339" s="491" t="str">
        <f>IF(基本情報入力シート!Y370="","",基本情報入力シート!Y370)</f>
        <v/>
      </c>
      <c r="O339" s="490"/>
      <c r="P339" s="432"/>
      <c r="Q339" s="38" t="str">
        <f>IFERROR(ROUNDDOWN(P339*VLOOKUP(N339,【参考】数式用!$V$2:$AA$58,MATCH(O339,【参考】数式用!$X$4:$AA$4)+2,FALSE)*0.5, 0), "")</f>
        <v/>
      </c>
      <c r="R339" s="433"/>
      <c r="S339" s="867"/>
      <c r="T339" s="867"/>
      <c r="U339" s="499"/>
      <c r="V339" s="439"/>
      <c r="W339" s="487"/>
      <c r="X339" s="414" t="str">
        <f>IFERROR(IF(V339="ー", "", ROUNDDOWN(W339*VLOOKUP(N339,【参考】数式用!$V$2:$AG$51,MATCH(V339,【参考】数式用!$AB$4:$AG$4)+6,FALSE)*0.5, 0)), "")</f>
        <v/>
      </c>
      <c r="Y339" s="440"/>
      <c r="Z339" s="487"/>
      <c r="AA339" s="501"/>
      <c r="AB339" s="481" t="e">
        <f>VLOOKUP(N339,【参考】数式用!$A$3:$N$58,14,FALSE)</f>
        <v>#N/A</v>
      </c>
      <c r="AC339" s="481" t="str">
        <f>IFERROR(VLOOKUP(N339,【参考】数式用!$A$3:$N$58,14,FALSE),"")&amp;"_4_5"</f>
        <v>_4_5</v>
      </c>
      <c r="AD339" s="481" t="str">
        <f>IFERROR(VLOOKUP(N339,【参考】数式用!$A$3:$N$58,14,FALSE),"")&amp;"_6"</f>
        <v>_6</v>
      </c>
      <c r="AE339" s="482" t="str">
        <f>IFERROR(VLOOKUP(N339,【参考】数式用!$AI$5:$AJ$51, 2, FALSE), "")</f>
        <v/>
      </c>
      <c r="AF339" s="483" t="str">
        <f t="shared" si="10"/>
        <v/>
      </c>
      <c r="AG339" s="484" t="str">
        <f t="shared" si="11"/>
        <v/>
      </c>
      <c r="AH339" s="485" t="str">
        <f>IFERROR(VLOOKUP(N339,【参考】数式用!$AM$3:$AN$56, 2, FALSE), "")</f>
        <v/>
      </c>
      <c r="AI339" s="411"/>
      <c r="AJ339" s="389"/>
      <c r="AK339" s="389"/>
      <c r="AL339" s="389"/>
      <c r="AM339" s="389"/>
      <c r="AN339" s="389"/>
      <c r="AO339" s="389"/>
      <c r="AP339" s="389"/>
      <c r="AQ339" s="389"/>
    </row>
    <row r="340" spans="1:43" s="128" customFormat="1" ht="40.15" customHeight="1">
      <c r="A340" s="488">
        <v>327</v>
      </c>
      <c r="B340" s="866" t="str">
        <f>IF(基本情報入力シート!C371="","",基本情報入力シート!C371)</f>
        <v/>
      </c>
      <c r="C340" s="866"/>
      <c r="D340" s="866"/>
      <c r="E340" s="866"/>
      <c r="F340" s="866"/>
      <c r="G340" s="866"/>
      <c r="H340" s="866"/>
      <c r="I340" s="866"/>
      <c r="J340" s="413" t="str">
        <f>IF(基本情報入力シート!M371="","",基本情報入力シート!M371)</f>
        <v/>
      </c>
      <c r="K340" s="413" t="str">
        <f>IF(基本情報入力シート!R371="","",基本情報入力シート!R371)</f>
        <v/>
      </c>
      <c r="L340" s="413" t="str">
        <f>IF(基本情報入力シート!W371="","",基本情報入力シート!W371)</f>
        <v/>
      </c>
      <c r="M340" s="413" t="str">
        <f>IF(基本情報入力シート!X371="","",基本情報入力シート!X371)</f>
        <v/>
      </c>
      <c r="N340" s="491" t="str">
        <f>IF(基本情報入力シート!Y371="","",基本情報入力シート!Y371)</f>
        <v/>
      </c>
      <c r="O340" s="490"/>
      <c r="P340" s="432"/>
      <c r="Q340" s="38" t="str">
        <f>IFERROR(ROUNDDOWN(P340*VLOOKUP(N340,【参考】数式用!$V$2:$AA$58,MATCH(O340,【参考】数式用!$X$4:$AA$4)+2,FALSE)*0.5, 0), "")</f>
        <v/>
      </c>
      <c r="R340" s="433"/>
      <c r="S340" s="867"/>
      <c r="T340" s="867"/>
      <c r="U340" s="499"/>
      <c r="V340" s="439"/>
      <c r="W340" s="487"/>
      <c r="X340" s="414" t="str">
        <f>IFERROR(IF(V340="ー", "", ROUNDDOWN(W340*VLOOKUP(N340,【参考】数式用!$V$2:$AG$51,MATCH(V340,【参考】数式用!$AB$4:$AG$4)+6,FALSE)*0.5, 0)), "")</f>
        <v/>
      </c>
      <c r="Y340" s="440"/>
      <c r="Z340" s="487"/>
      <c r="AA340" s="501"/>
      <c r="AB340" s="481" t="e">
        <f>VLOOKUP(N340,【参考】数式用!$A$3:$N$58,14,FALSE)</f>
        <v>#N/A</v>
      </c>
      <c r="AC340" s="481" t="str">
        <f>IFERROR(VLOOKUP(N340,【参考】数式用!$A$3:$N$58,14,FALSE),"")&amp;"_4_5"</f>
        <v>_4_5</v>
      </c>
      <c r="AD340" s="481" t="str">
        <f>IFERROR(VLOOKUP(N340,【参考】数式用!$A$3:$N$58,14,FALSE),"")&amp;"_6"</f>
        <v>_6</v>
      </c>
      <c r="AE340" s="482" t="str">
        <f>IFERROR(VLOOKUP(N340,【参考】数式用!$AI$5:$AJ$51, 2, FALSE), "")</f>
        <v/>
      </c>
      <c r="AF340" s="483" t="str">
        <f t="shared" si="10"/>
        <v/>
      </c>
      <c r="AG340" s="484" t="str">
        <f t="shared" si="11"/>
        <v/>
      </c>
      <c r="AH340" s="485" t="str">
        <f>IFERROR(VLOOKUP(N340,【参考】数式用!$AM$3:$AN$56, 2, FALSE), "")</f>
        <v/>
      </c>
      <c r="AI340" s="411"/>
      <c r="AJ340" s="389"/>
      <c r="AK340" s="389"/>
      <c r="AL340" s="389"/>
      <c r="AM340" s="389"/>
      <c r="AN340" s="389"/>
      <c r="AO340" s="389"/>
      <c r="AP340" s="389"/>
      <c r="AQ340" s="389"/>
    </row>
    <row r="341" spans="1:43" s="128" customFormat="1" ht="40.15" customHeight="1">
      <c r="A341" s="488">
        <v>328</v>
      </c>
      <c r="B341" s="866" t="str">
        <f>IF(基本情報入力シート!C372="","",基本情報入力シート!C372)</f>
        <v/>
      </c>
      <c r="C341" s="866"/>
      <c r="D341" s="866"/>
      <c r="E341" s="866"/>
      <c r="F341" s="866"/>
      <c r="G341" s="866"/>
      <c r="H341" s="866"/>
      <c r="I341" s="866"/>
      <c r="J341" s="413" t="str">
        <f>IF(基本情報入力シート!M372="","",基本情報入力シート!M372)</f>
        <v/>
      </c>
      <c r="K341" s="413" t="str">
        <f>IF(基本情報入力シート!R372="","",基本情報入力シート!R372)</f>
        <v/>
      </c>
      <c r="L341" s="413" t="str">
        <f>IF(基本情報入力シート!W372="","",基本情報入力シート!W372)</f>
        <v/>
      </c>
      <c r="M341" s="413" t="str">
        <f>IF(基本情報入力シート!X372="","",基本情報入力シート!X372)</f>
        <v/>
      </c>
      <c r="N341" s="491" t="str">
        <f>IF(基本情報入力シート!Y372="","",基本情報入力シート!Y372)</f>
        <v/>
      </c>
      <c r="O341" s="490"/>
      <c r="P341" s="432"/>
      <c r="Q341" s="38" t="str">
        <f>IFERROR(ROUNDDOWN(P341*VLOOKUP(N341,【参考】数式用!$V$2:$AA$58,MATCH(O341,【参考】数式用!$X$4:$AA$4)+2,FALSE)*0.5, 0), "")</f>
        <v/>
      </c>
      <c r="R341" s="433"/>
      <c r="S341" s="867"/>
      <c r="T341" s="867"/>
      <c r="U341" s="499"/>
      <c r="V341" s="439"/>
      <c r="W341" s="487"/>
      <c r="X341" s="414" t="str">
        <f>IFERROR(IF(V341="ー", "", ROUNDDOWN(W341*VLOOKUP(N341,【参考】数式用!$V$2:$AG$51,MATCH(V341,【参考】数式用!$AB$4:$AG$4)+6,FALSE)*0.5, 0)), "")</f>
        <v/>
      </c>
      <c r="Y341" s="440"/>
      <c r="Z341" s="487"/>
      <c r="AA341" s="501"/>
      <c r="AB341" s="481" t="e">
        <f>VLOOKUP(N341,【参考】数式用!$A$3:$N$58,14,FALSE)</f>
        <v>#N/A</v>
      </c>
      <c r="AC341" s="481" t="str">
        <f>IFERROR(VLOOKUP(N341,【参考】数式用!$A$3:$N$58,14,FALSE),"")&amp;"_4_5"</f>
        <v>_4_5</v>
      </c>
      <c r="AD341" s="481" t="str">
        <f>IFERROR(VLOOKUP(N341,【参考】数式用!$A$3:$N$58,14,FALSE),"")&amp;"_6"</f>
        <v>_6</v>
      </c>
      <c r="AE341" s="482" t="str">
        <f>IFERROR(VLOOKUP(N341,【参考】数式用!$AI$5:$AJ$51, 2, FALSE), "")</f>
        <v/>
      </c>
      <c r="AF341" s="483" t="str">
        <f t="shared" si="10"/>
        <v/>
      </c>
      <c r="AG341" s="484" t="str">
        <f t="shared" si="11"/>
        <v/>
      </c>
      <c r="AH341" s="485" t="str">
        <f>IFERROR(VLOOKUP(N341,【参考】数式用!$AM$3:$AN$56, 2, FALSE), "")</f>
        <v/>
      </c>
      <c r="AI341" s="411"/>
      <c r="AJ341" s="389"/>
      <c r="AK341" s="389"/>
      <c r="AL341" s="389"/>
      <c r="AM341" s="389"/>
      <c r="AN341" s="389"/>
      <c r="AO341" s="389"/>
      <c r="AP341" s="389"/>
      <c r="AQ341" s="389"/>
    </row>
    <row r="342" spans="1:43" s="128" customFormat="1" ht="40.15" customHeight="1">
      <c r="A342" s="488">
        <v>329</v>
      </c>
      <c r="B342" s="866" t="str">
        <f>IF(基本情報入力シート!C373="","",基本情報入力シート!C373)</f>
        <v/>
      </c>
      <c r="C342" s="866"/>
      <c r="D342" s="866"/>
      <c r="E342" s="866"/>
      <c r="F342" s="866"/>
      <c r="G342" s="866"/>
      <c r="H342" s="866"/>
      <c r="I342" s="866"/>
      <c r="J342" s="413" t="str">
        <f>IF(基本情報入力シート!M373="","",基本情報入力シート!M373)</f>
        <v/>
      </c>
      <c r="K342" s="413" t="str">
        <f>IF(基本情報入力シート!R373="","",基本情報入力シート!R373)</f>
        <v/>
      </c>
      <c r="L342" s="413" t="str">
        <f>IF(基本情報入力シート!W373="","",基本情報入力シート!W373)</f>
        <v/>
      </c>
      <c r="M342" s="413" t="str">
        <f>IF(基本情報入力シート!X373="","",基本情報入力シート!X373)</f>
        <v/>
      </c>
      <c r="N342" s="491" t="str">
        <f>IF(基本情報入力シート!Y373="","",基本情報入力シート!Y373)</f>
        <v/>
      </c>
      <c r="O342" s="490"/>
      <c r="P342" s="432"/>
      <c r="Q342" s="38" t="str">
        <f>IFERROR(ROUNDDOWN(P342*VLOOKUP(N342,【参考】数式用!$V$2:$AA$58,MATCH(O342,【参考】数式用!$X$4:$AA$4)+2,FALSE)*0.5, 0), "")</f>
        <v/>
      </c>
      <c r="R342" s="433"/>
      <c r="S342" s="867"/>
      <c r="T342" s="867"/>
      <c r="U342" s="499"/>
      <c r="V342" s="439"/>
      <c r="W342" s="487"/>
      <c r="X342" s="414" t="str">
        <f>IFERROR(IF(V342="ー", "", ROUNDDOWN(W342*VLOOKUP(N342,【参考】数式用!$V$2:$AG$51,MATCH(V342,【参考】数式用!$AB$4:$AG$4)+6,FALSE)*0.5, 0)), "")</f>
        <v/>
      </c>
      <c r="Y342" s="440"/>
      <c r="Z342" s="487"/>
      <c r="AA342" s="501"/>
      <c r="AB342" s="481" t="e">
        <f>VLOOKUP(N342,【参考】数式用!$A$3:$N$58,14,FALSE)</f>
        <v>#N/A</v>
      </c>
      <c r="AC342" s="481" t="str">
        <f>IFERROR(VLOOKUP(N342,【参考】数式用!$A$3:$N$58,14,FALSE),"")&amp;"_4_5"</f>
        <v>_4_5</v>
      </c>
      <c r="AD342" s="481" t="str">
        <f>IFERROR(VLOOKUP(N342,【参考】数式用!$A$3:$N$58,14,FALSE),"")&amp;"_6"</f>
        <v>_6</v>
      </c>
      <c r="AE342" s="482" t="str">
        <f>IFERROR(VLOOKUP(N342,【参考】数式用!$AI$5:$AJ$51, 2, FALSE), "")</f>
        <v/>
      </c>
      <c r="AF342" s="483" t="str">
        <f t="shared" si="10"/>
        <v/>
      </c>
      <c r="AG342" s="484" t="str">
        <f t="shared" si="11"/>
        <v/>
      </c>
      <c r="AH342" s="485" t="str">
        <f>IFERROR(VLOOKUP(N342,【参考】数式用!$AM$3:$AN$56, 2, FALSE), "")</f>
        <v/>
      </c>
      <c r="AI342" s="411"/>
      <c r="AJ342" s="389"/>
      <c r="AK342" s="389"/>
      <c r="AL342" s="389"/>
      <c r="AM342" s="389"/>
      <c r="AN342" s="389"/>
      <c r="AO342" s="389"/>
      <c r="AP342" s="389"/>
      <c r="AQ342" s="389"/>
    </row>
    <row r="343" spans="1:43" s="128" customFormat="1" ht="40.15" customHeight="1">
      <c r="A343" s="488">
        <v>330</v>
      </c>
      <c r="B343" s="866" t="str">
        <f>IF(基本情報入力シート!C374="","",基本情報入力シート!C374)</f>
        <v/>
      </c>
      <c r="C343" s="866"/>
      <c r="D343" s="866"/>
      <c r="E343" s="866"/>
      <c r="F343" s="866"/>
      <c r="G343" s="866"/>
      <c r="H343" s="866"/>
      <c r="I343" s="866"/>
      <c r="J343" s="413" t="str">
        <f>IF(基本情報入力シート!M374="","",基本情報入力シート!M374)</f>
        <v/>
      </c>
      <c r="K343" s="413" t="str">
        <f>IF(基本情報入力シート!R374="","",基本情報入力シート!R374)</f>
        <v/>
      </c>
      <c r="L343" s="413" t="str">
        <f>IF(基本情報入力シート!W374="","",基本情報入力シート!W374)</f>
        <v/>
      </c>
      <c r="M343" s="413" t="str">
        <f>IF(基本情報入力シート!X374="","",基本情報入力シート!X374)</f>
        <v/>
      </c>
      <c r="N343" s="491" t="str">
        <f>IF(基本情報入力シート!Y374="","",基本情報入力シート!Y374)</f>
        <v/>
      </c>
      <c r="O343" s="490"/>
      <c r="P343" s="432"/>
      <c r="Q343" s="38" t="str">
        <f>IFERROR(ROUNDDOWN(P343*VLOOKUP(N343,【参考】数式用!$V$2:$AA$58,MATCH(O343,【参考】数式用!$X$4:$AA$4)+2,FALSE)*0.5, 0), "")</f>
        <v/>
      </c>
      <c r="R343" s="433"/>
      <c r="S343" s="867"/>
      <c r="T343" s="867"/>
      <c r="U343" s="499"/>
      <c r="V343" s="439"/>
      <c r="W343" s="487"/>
      <c r="X343" s="414" t="str">
        <f>IFERROR(IF(V343="ー", "", ROUNDDOWN(W343*VLOOKUP(N343,【参考】数式用!$V$2:$AG$51,MATCH(V343,【参考】数式用!$AB$4:$AG$4)+6,FALSE)*0.5, 0)), "")</f>
        <v/>
      </c>
      <c r="Y343" s="440"/>
      <c r="Z343" s="487"/>
      <c r="AA343" s="501"/>
      <c r="AB343" s="481" t="e">
        <f>VLOOKUP(N343,【参考】数式用!$A$3:$N$58,14,FALSE)</f>
        <v>#N/A</v>
      </c>
      <c r="AC343" s="481" t="str">
        <f>IFERROR(VLOOKUP(N343,【参考】数式用!$A$3:$N$58,14,FALSE),"")&amp;"_4_5"</f>
        <v>_4_5</v>
      </c>
      <c r="AD343" s="481" t="str">
        <f>IFERROR(VLOOKUP(N343,【参考】数式用!$A$3:$N$58,14,FALSE),"")&amp;"_6"</f>
        <v>_6</v>
      </c>
      <c r="AE343" s="482" t="str">
        <f>IFERROR(VLOOKUP(N343,【参考】数式用!$AI$5:$AJ$51, 2, FALSE), "")</f>
        <v/>
      </c>
      <c r="AF343" s="483" t="str">
        <f t="shared" si="10"/>
        <v/>
      </c>
      <c r="AG343" s="484" t="str">
        <f t="shared" si="11"/>
        <v/>
      </c>
      <c r="AH343" s="485" t="str">
        <f>IFERROR(VLOOKUP(N343,【参考】数式用!$AM$3:$AN$56, 2, FALSE), "")</f>
        <v/>
      </c>
      <c r="AI343" s="411"/>
      <c r="AJ343" s="389"/>
      <c r="AK343" s="389"/>
      <c r="AL343" s="389"/>
      <c r="AM343" s="389"/>
      <c r="AN343" s="389"/>
      <c r="AO343" s="389"/>
      <c r="AP343" s="389"/>
      <c r="AQ343" s="389"/>
    </row>
    <row r="344" spans="1:43" s="128" customFormat="1" ht="40.15" customHeight="1">
      <c r="A344" s="488">
        <v>331</v>
      </c>
      <c r="B344" s="866" t="str">
        <f>IF(基本情報入力シート!C375="","",基本情報入力シート!C375)</f>
        <v/>
      </c>
      <c r="C344" s="866"/>
      <c r="D344" s="866"/>
      <c r="E344" s="866"/>
      <c r="F344" s="866"/>
      <c r="G344" s="866"/>
      <c r="H344" s="866"/>
      <c r="I344" s="866"/>
      <c r="J344" s="413" t="str">
        <f>IF(基本情報入力シート!M375="","",基本情報入力シート!M375)</f>
        <v/>
      </c>
      <c r="K344" s="413" t="str">
        <f>IF(基本情報入力シート!R375="","",基本情報入力シート!R375)</f>
        <v/>
      </c>
      <c r="L344" s="413" t="str">
        <f>IF(基本情報入力シート!W375="","",基本情報入力シート!W375)</f>
        <v/>
      </c>
      <c r="M344" s="413" t="str">
        <f>IF(基本情報入力シート!X375="","",基本情報入力シート!X375)</f>
        <v/>
      </c>
      <c r="N344" s="491" t="str">
        <f>IF(基本情報入力シート!Y375="","",基本情報入力シート!Y375)</f>
        <v/>
      </c>
      <c r="O344" s="490"/>
      <c r="P344" s="432"/>
      <c r="Q344" s="38" t="str">
        <f>IFERROR(ROUNDDOWN(P344*VLOOKUP(N344,【参考】数式用!$V$2:$AA$58,MATCH(O344,【参考】数式用!$X$4:$AA$4)+2,FALSE)*0.5, 0), "")</f>
        <v/>
      </c>
      <c r="R344" s="433"/>
      <c r="S344" s="867"/>
      <c r="T344" s="867"/>
      <c r="U344" s="499"/>
      <c r="V344" s="439"/>
      <c r="W344" s="487"/>
      <c r="X344" s="414" t="str">
        <f>IFERROR(IF(V344="ー", "", ROUNDDOWN(W344*VLOOKUP(N344,【参考】数式用!$V$2:$AG$51,MATCH(V344,【参考】数式用!$AB$4:$AG$4)+6,FALSE)*0.5, 0)), "")</f>
        <v/>
      </c>
      <c r="Y344" s="440"/>
      <c r="Z344" s="487"/>
      <c r="AA344" s="501"/>
      <c r="AB344" s="481" t="e">
        <f>VLOOKUP(N344,【参考】数式用!$A$3:$N$58,14,FALSE)</f>
        <v>#N/A</v>
      </c>
      <c r="AC344" s="481" t="str">
        <f>IFERROR(VLOOKUP(N344,【参考】数式用!$A$3:$N$58,14,FALSE),"")&amp;"_4_5"</f>
        <v>_4_5</v>
      </c>
      <c r="AD344" s="481" t="str">
        <f>IFERROR(VLOOKUP(N344,【参考】数式用!$A$3:$N$58,14,FALSE),"")&amp;"_6"</f>
        <v>_6</v>
      </c>
      <c r="AE344" s="482" t="str">
        <f>IFERROR(VLOOKUP(N344,【参考】数式用!$AI$5:$AJ$51, 2, FALSE), "")</f>
        <v/>
      </c>
      <c r="AF344" s="483" t="str">
        <f t="shared" si="10"/>
        <v/>
      </c>
      <c r="AG344" s="484" t="str">
        <f t="shared" si="11"/>
        <v/>
      </c>
      <c r="AH344" s="485" t="str">
        <f>IFERROR(VLOOKUP(N344,【参考】数式用!$AM$3:$AN$56, 2, FALSE), "")</f>
        <v/>
      </c>
      <c r="AI344" s="411"/>
      <c r="AJ344" s="389"/>
      <c r="AK344" s="389"/>
      <c r="AL344" s="389"/>
      <c r="AM344" s="389"/>
      <c r="AN344" s="389"/>
      <c r="AO344" s="389"/>
      <c r="AP344" s="389"/>
      <c r="AQ344" s="389"/>
    </row>
    <row r="345" spans="1:43" s="128" customFormat="1" ht="40.15" customHeight="1">
      <c r="A345" s="488">
        <v>332</v>
      </c>
      <c r="B345" s="866" t="str">
        <f>IF(基本情報入力シート!C376="","",基本情報入力シート!C376)</f>
        <v/>
      </c>
      <c r="C345" s="866"/>
      <c r="D345" s="866"/>
      <c r="E345" s="866"/>
      <c r="F345" s="866"/>
      <c r="G345" s="866"/>
      <c r="H345" s="866"/>
      <c r="I345" s="866"/>
      <c r="J345" s="413" t="str">
        <f>IF(基本情報入力シート!M376="","",基本情報入力シート!M376)</f>
        <v/>
      </c>
      <c r="K345" s="413" t="str">
        <f>IF(基本情報入力シート!R376="","",基本情報入力シート!R376)</f>
        <v/>
      </c>
      <c r="L345" s="413" t="str">
        <f>IF(基本情報入力シート!W376="","",基本情報入力シート!W376)</f>
        <v/>
      </c>
      <c r="M345" s="413" t="str">
        <f>IF(基本情報入力シート!X376="","",基本情報入力シート!X376)</f>
        <v/>
      </c>
      <c r="N345" s="491" t="str">
        <f>IF(基本情報入力シート!Y376="","",基本情報入力シート!Y376)</f>
        <v/>
      </c>
      <c r="O345" s="490"/>
      <c r="P345" s="432"/>
      <c r="Q345" s="38" t="str">
        <f>IFERROR(ROUNDDOWN(P345*VLOOKUP(N345,【参考】数式用!$V$2:$AA$58,MATCH(O345,【参考】数式用!$X$4:$AA$4)+2,FALSE)*0.5, 0), "")</f>
        <v/>
      </c>
      <c r="R345" s="433"/>
      <c r="S345" s="867"/>
      <c r="T345" s="867"/>
      <c r="U345" s="499"/>
      <c r="V345" s="439"/>
      <c r="W345" s="487"/>
      <c r="X345" s="414" t="str">
        <f>IFERROR(IF(V345="ー", "", ROUNDDOWN(W345*VLOOKUP(N345,【参考】数式用!$V$2:$AG$51,MATCH(V345,【参考】数式用!$AB$4:$AG$4)+6,FALSE)*0.5, 0)), "")</f>
        <v/>
      </c>
      <c r="Y345" s="440"/>
      <c r="Z345" s="487"/>
      <c r="AA345" s="501"/>
      <c r="AB345" s="481" t="e">
        <f>VLOOKUP(N345,【参考】数式用!$A$3:$N$58,14,FALSE)</f>
        <v>#N/A</v>
      </c>
      <c r="AC345" s="481" t="str">
        <f>IFERROR(VLOOKUP(N345,【参考】数式用!$A$3:$N$58,14,FALSE),"")&amp;"_4_5"</f>
        <v>_4_5</v>
      </c>
      <c r="AD345" s="481" t="str">
        <f>IFERROR(VLOOKUP(N345,【参考】数式用!$A$3:$N$58,14,FALSE),"")&amp;"_6"</f>
        <v>_6</v>
      </c>
      <c r="AE345" s="482" t="str">
        <f>IFERROR(VLOOKUP(N345,【参考】数式用!$AI$5:$AJ$51, 2, FALSE), "")</f>
        <v/>
      </c>
      <c r="AF345" s="483" t="str">
        <f t="shared" si="10"/>
        <v/>
      </c>
      <c r="AG345" s="484" t="str">
        <f t="shared" si="11"/>
        <v/>
      </c>
      <c r="AH345" s="485" t="str">
        <f>IFERROR(VLOOKUP(N345,【参考】数式用!$AM$3:$AN$56, 2, FALSE), "")</f>
        <v/>
      </c>
      <c r="AI345" s="411"/>
      <c r="AJ345" s="389"/>
      <c r="AK345" s="389"/>
      <c r="AL345" s="389"/>
      <c r="AM345" s="389"/>
      <c r="AN345" s="389"/>
      <c r="AO345" s="389"/>
      <c r="AP345" s="389"/>
      <c r="AQ345" s="389"/>
    </row>
    <row r="346" spans="1:43" s="128" customFormat="1" ht="40.15" customHeight="1">
      <c r="A346" s="488">
        <v>333</v>
      </c>
      <c r="B346" s="866" t="str">
        <f>IF(基本情報入力シート!C377="","",基本情報入力シート!C377)</f>
        <v/>
      </c>
      <c r="C346" s="866"/>
      <c r="D346" s="866"/>
      <c r="E346" s="866"/>
      <c r="F346" s="866"/>
      <c r="G346" s="866"/>
      <c r="H346" s="866"/>
      <c r="I346" s="866"/>
      <c r="J346" s="413" t="str">
        <f>IF(基本情報入力シート!M377="","",基本情報入力シート!M377)</f>
        <v/>
      </c>
      <c r="K346" s="413" t="str">
        <f>IF(基本情報入力シート!R377="","",基本情報入力シート!R377)</f>
        <v/>
      </c>
      <c r="L346" s="413" t="str">
        <f>IF(基本情報入力シート!W377="","",基本情報入力シート!W377)</f>
        <v/>
      </c>
      <c r="M346" s="413" t="str">
        <f>IF(基本情報入力シート!X377="","",基本情報入力シート!X377)</f>
        <v/>
      </c>
      <c r="N346" s="491" t="str">
        <f>IF(基本情報入力シート!Y377="","",基本情報入力シート!Y377)</f>
        <v/>
      </c>
      <c r="O346" s="490"/>
      <c r="P346" s="432"/>
      <c r="Q346" s="38" t="str">
        <f>IFERROR(ROUNDDOWN(P346*VLOOKUP(N346,【参考】数式用!$V$2:$AA$58,MATCH(O346,【参考】数式用!$X$4:$AA$4)+2,FALSE)*0.5, 0), "")</f>
        <v/>
      </c>
      <c r="R346" s="433"/>
      <c r="S346" s="867"/>
      <c r="T346" s="867"/>
      <c r="U346" s="499"/>
      <c r="V346" s="439"/>
      <c r="W346" s="487"/>
      <c r="X346" s="414" t="str">
        <f>IFERROR(IF(V346="ー", "", ROUNDDOWN(W346*VLOOKUP(N346,【参考】数式用!$V$2:$AG$51,MATCH(V346,【参考】数式用!$AB$4:$AG$4)+6,FALSE)*0.5, 0)), "")</f>
        <v/>
      </c>
      <c r="Y346" s="440"/>
      <c r="Z346" s="487"/>
      <c r="AA346" s="501"/>
      <c r="AB346" s="481" t="e">
        <f>VLOOKUP(N346,【参考】数式用!$A$3:$N$58,14,FALSE)</f>
        <v>#N/A</v>
      </c>
      <c r="AC346" s="481" t="str">
        <f>IFERROR(VLOOKUP(N346,【参考】数式用!$A$3:$N$58,14,FALSE),"")&amp;"_4_5"</f>
        <v>_4_5</v>
      </c>
      <c r="AD346" s="481" t="str">
        <f>IFERROR(VLOOKUP(N346,【参考】数式用!$A$3:$N$58,14,FALSE),"")&amp;"_6"</f>
        <v>_6</v>
      </c>
      <c r="AE346" s="482" t="str">
        <f>IFERROR(VLOOKUP(N346,【参考】数式用!$AI$5:$AJ$51, 2, FALSE), "")</f>
        <v/>
      </c>
      <c r="AF346" s="483" t="str">
        <f t="shared" si="10"/>
        <v/>
      </c>
      <c r="AG346" s="484" t="str">
        <f t="shared" si="11"/>
        <v/>
      </c>
      <c r="AH346" s="485" t="str">
        <f>IFERROR(VLOOKUP(N346,【参考】数式用!$AM$3:$AN$56, 2, FALSE), "")</f>
        <v/>
      </c>
      <c r="AI346" s="411"/>
      <c r="AJ346" s="389"/>
      <c r="AK346" s="389"/>
      <c r="AL346" s="389"/>
      <c r="AM346" s="389"/>
      <c r="AN346" s="389"/>
      <c r="AO346" s="389"/>
      <c r="AP346" s="389"/>
      <c r="AQ346" s="389"/>
    </row>
    <row r="347" spans="1:43" s="128" customFormat="1" ht="40.15" customHeight="1">
      <c r="A347" s="488">
        <v>334</v>
      </c>
      <c r="B347" s="866" t="str">
        <f>IF(基本情報入力シート!C378="","",基本情報入力シート!C378)</f>
        <v/>
      </c>
      <c r="C347" s="866"/>
      <c r="D347" s="866"/>
      <c r="E347" s="866"/>
      <c r="F347" s="866"/>
      <c r="G347" s="866"/>
      <c r="H347" s="866"/>
      <c r="I347" s="866"/>
      <c r="J347" s="413" t="str">
        <f>IF(基本情報入力シート!M378="","",基本情報入力シート!M378)</f>
        <v/>
      </c>
      <c r="K347" s="413" t="str">
        <f>IF(基本情報入力シート!R378="","",基本情報入力シート!R378)</f>
        <v/>
      </c>
      <c r="L347" s="413" t="str">
        <f>IF(基本情報入力シート!W378="","",基本情報入力シート!W378)</f>
        <v/>
      </c>
      <c r="M347" s="413" t="str">
        <f>IF(基本情報入力シート!X378="","",基本情報入力シート!X378)</f>
        <v/>
      </c>
      <c r="N347" s="491" t="str">
        <f>IF(基本情報入力シート!Y378="","",基本情報入力シート!Y378)</f>
        <v/>
      </c>
      <c r="O347" s="490"/>
      <c r="P347" s="432"/>
      <c r="Q347" s="38" t="str">
        <f>IFERROR(ROUNDDOWN(P347*VLOOKUP(N347,【参考】数式用!$V$2:$AA$58,MATCH(O347,【参考】数式用!$X$4:$AA$4)+2,FALSE)*0.5, 0), "")</f>
        <v/>
      </c>
      <c r="R347" s="433"/>
      <c r="S347" s="867"/>
      <c r="T347" s="867"/>
      <c r="U347" s="499"/>
      <c r="V347" s="439"/>
      <c r="W347" s="487"/>
      <c r="X347" s="414" t="str">
        <f>IFERROR(IF(V347="ー", "", ROUNDDOWN(W347*VLOOKUP(N347,【参考】数式用!$V$2:$AG$51,MATCH(V347,【参考】数式用!$AB$4:$AG$4)+6,FALSE)*0.5, 0)), "")</f>
        <v/>
      </c>
      <c r="Y347" s="440"/>
      <c r="Z347" s="487"/>
      <c r="AA347" s="501"/>
      <c r="AB347" s="481" t="e">
        <f>VLOOKUP(N347,【参考】数式用!$A$3:$N$58,14,FALSE)</f>
        <v>#N/A</v>
      </c>
      <c r="AC347" s="481" t="str">
        <f>IFERROR(VLOOKUP(N347,【参考】数式用!$A$3:$N$58,14,FALSE),"")&amp;"_4_5"</f>
        <v>_4_5</v>
      </c>
      <c r="AD347" s="481" t="str">
        <f>IFERROR(VLOOKUP(N347,【参考】数式用!$A$3:$N$58,14,FALSE),"")&amp;"_6"</f>
        <v>_6</v>
      </c>
      <c r="AE347" s="482" t="str">
        <f>IFERROR(VLOOKUP(N347,【参考】数式用!$AI$5:$AJ$51, 2, FALSE), "")</f>
        <v/>
      </c>
      <c r="AF347" s="483" t="str">
        <f t="shared" si="10"/>
        <v/>
      </c>
      <c r="AG347" s="484" t="str">
        <f t="shared" si="11"/>
        <v/>
      </c>
      <c r="AH347" s="485" t="str">
        <f>IFERROR(VLOOKUP(N347,【参考】数式用!$AM$3:$AN$56, 2, FALSE), "")</f>
        <v/>
      </c>
      <c r="AI347" s="411"/>
      <c r="AJ347" s="389"/>
      <c r="AK347" s="389"/>
      <c r="AL347" s="389"/>
      <c r="AM347" s="389"/>
      <c r="AN347" s="389"/>
      <c r="AO347" s="389"/>
      <c r="AP347" s="389"/>
      <c r="AQ347" s="389"/>
    </row>
    <row r="348" spans="1:43" s="128" customFormat="1" ht="40.15" customHeight="1">
      <c r="A348" s="488">
        <v>335</v>
      </c>
      <c r="B348" s="866" t="str">
        <f>IF(基本情報入力シート!C379="","",基本情報入力シート!C379)</f>
        <v/>
      </c>
      <c r="C348" s="866"/>
      <c r="D348" s="866"/>
      <c r="E348" s="866"/>
      <c r="F348" s="866"/>
      <c r="G348" s="866"/>
      <c r="H348" s="866"/>
      <c r="I348" s="866"/>
      <c r="J348" s="413" t="str">
        <f>IF(基本情報入力シート!M379="","",基本情報入力シート!M379)</f>
        <v/>
      </c>
      <c r="K348" s="413" t="str">
        <f>IF(基本情報入力シート!R379="","",基本情報入力シート!R379)</f>
        <v/>
      </c>
      <c r="L348" s="413" t="str">
        <f>IF(基本情報入力シート!W379="","",基本情報入力シート!W379)</f>
        <v/>
      </c>
      <c r="M348" s="413" t="str">
        <f>IF(基本情報入力シート!X379="","",基本情報入力シート!X379)</f>
        <v/>
      </c>
      <c r="N348" s="491" t="str">
        <f>IF(基本情報入力シート!Y379="","",基本情報入力シート!Y379)</f>
        <v/>
      </c>
      <c r="O348" s="490"/>
      <c r="P348" s="432"/>
      <c r="Q348" s="38" t="str">
        <f>IFERROR(ROUNDDOWN(P348*VLOOKUP(N348,【参考】数式用!$V$2:$AA$58,MATCH(O348,【参考】数式用!$X$4:$AA$4)+2,FALSE)*0.5, 0), "")</f>
        <v/>
      </c>
      <c r="R348" s="433"/>
      <c r="S348" s="867"/>
      <c r="T348" s="867"/>
      <c r="U348" s="499"/>
      <c r="V348" s="439"/>
      <c r="W348" s="487"/>
      <c r="X348" s="414" t="str">
        <f>IFERROR(IF(V348="ー", "", ROUNDDOWN(W348*VLOOKUP(N348,【参考】数式用!$V$2:$AG$51,MATCH(V348,【参考】数式用!$AB$4:$AG$4)+6,FALSE)*0.5, 0)), "")</f>
        <v/>
      </c>
      <c r="Y348" s="440"/>
      <c r="Z348" s="487"/>
      <c r="AA348" s="501"/>
      <c r="AB348" s="481" t="e">
        <f>VLOOKUP(N348,【参考】数式用!$A$3:$N$58,14,FALSE)</f>
        <v>#N/A</v>
      </c>
      <c r="AC348" s="481" t="str">
        <f>IFERROR(VLOOKUP(N348,【参考】数式用!$A$3:$N$58,14,FALSE),"")&amp;"_4_5"</f>
        <v>_4_5</v>
      </c>
      <c r="AD348" s="481" t="str">
        <f>IFERROR(VLOOKUP(N348,【参考】数式用!$A$3:$N$58,14,FALSE),"")&amp;"_6"</f>
        <v>_6</v>
      </c>
      <c r="AE348" s="482" t="str">
        <f>IFERROR(VLOOKUP(N348,【参考】数式用!$AI$5:$AJ$51, 2, FALSE), "")</f>
        <v/>
      </c>
      <c r="AF348" s="483" t="str">
        <f t="shared" si="10"/>
        <v/>
      </c>
      <c r="AG348" s="484" t="str">
        <f t="shared" si="11"/>
        <v/>
      </c>
      <c r="AH348" s="485" t="str">
        <f>IFERROR(VLOOKUP(N348,【参考】数式用!$AM$3:$AN$56, 2, FALSE), "")</f>
        <v/>
      </c>
      <c r="AI348" s="411"/>
      <c r="AJ348" s="389"/>
      <c r="AK348" s="389"/>
      <c r="AL348" s="389"/>
      <c r="AM348" s="389"/>
      <c r="AN348" s="389"/>
      <c r="AO348" s="389"/>
      <c r="AP348" s="389"/>
      <c r="AQ348" s="389"/>
    </row>
    <row r="349" spans="1:43" s="128" customFormat="1" ht="40.15" customHeight="1">
      <c r="A349" s="488">
        <v>336</v>
      </c>
      <c r="B349" s="866" t="str">
        <f>IF(基本情報入力シート!C380="","",基本情報入力シート!C380)</f>
        <v/>
      </c>
      <c r="C349" s="866"/>
      <c r="D349" s="866"/>
      <c r="E349" s="866"/>
      <c r="F349" s="866"/>
      <c r="G349" s="866"/>
      <c r="H349" s="866"/>
      <c r="I349" s="866"/>
      <c r="J349" s="413" t="str">
        <f>IF(基本情報入力シート!M380="","",基本情報入力シート!M380)</f>
        <v/>
      </c>
      <c r="K349" s="413" t="str">
        <f>IF(基本情報入力シート!R380="","",基本情報入力シート!R380)</f>
        <v/>
      </c>
      <c r="L349" s="413" t="str">
        <f>IF(基本情報入力シート!W380="","",基本情報入力シート!W380)</f>
        <v/>
      </c>
      <c r="M349" s="413" t="str">
        <f>IF(基本情報入力シート!X380="","",基本情報入力シート!X380)</f>
        <v/>
      </c>
      <c r="N349" s="491" t="str">
        <f>IF(基本情報入力シート!Y380="","",基本情報入力シート!Y380)</f>
        <v/>
      </c>
      <c r="O349" s="490"/>
      <c r="P349" s="432"/>
      <c r="Q349" s="38" t="str">
        <f>IFERROR(ROUNDDOWN(P349*VLOOKUP(N349,【参考】数式用!$V$2:$AA$58,MATCH(O349,【参考】数式用!$X$4:$AA$4)+2,FALSE)*0.5, 0), "")</f>
        <v/>
      </c>
      <c r="R349" s="433"/>
      <c r="S349" s="867"/>
      <c r="T349" s="867"/>
      <c r="U349" s="499"/>
      <c r="V349" s="439"/>
      <c r="W349" s="487"/>
      <c r="X349" s="414" t="str">
        <f>IFERROR(IF(V349="ー", "", ROUNDDOWN(W349*VLOOKUP(N349,【参考】数式用!$V$2:$AG$51,MATCH(V349,【参考】数式用!$AB$4:$AG$4)+6,FALSE)*0.5, 0)), "")</f>
        <v/>
      </c>
      <c r="Y349" s="440"/>
      <c r="Z349" s="487"/>
      <c r="AA349" s="501"/>
      <c r="AB349" s="481" t="e">
        <f>VLOOKUP(N349,【参考】数式用!$A$3:$N$58,14,FALSE)</f>
        <v>#N/A</v>
      </c>
      <c r="AC349" s="481" t="str">
        <f>IFERROR(VLOOKUP(N349,【参考】数式用!$A$3:$N$58,14,FALSE),"")&amp;"_4_5"</f>
        <v>_4_5</v>
      </c>
      <c r="AD349" s="481" t="str">
        <f>IFERROR(VLOOKUP(N349,【参考】数式用!$A$3:$N$58,14,FALSE),"")&amp;"_6"</f>
        <v>_6</v>
      </c>
      <c r="AE349" s="482" t="str">
        <f>IFERROR(VLOOKUP(N349,【参考】数式用!$AI$5:$AJ$51, 2, FALSE), "")</f>
        <v/>
      </c>
      <c r="AF349" s="483" t="str">
        <f t="shared" si="10"/>
        <v/>
      </c>
      <c r="AG349" s="484" t="str">
        <f t="shared" si="11"/>
        <v/>
      </c>
      <c r="AH349" s="485" t="str">
        <f>IFERROR(VLOOKUP(N349,【参考】数式用!$AM$3:$AN$56, 2, FALSE), "")</f>
        <v/>
      </c>
      <c r="AI349" s="411"/>
      <c r="AJ349" s="389"/>
      <c r="AK349" s="389"/>
      <c r="AL349" s="389"/>
      <c r="AM349" s="389"/>
      <c r="AN349" s="389"/>
      <c r="AO349" s="389"/>
      <c r="AP349" s="389"/>
      <c r="AQ349" s="389"/>
    </row>
    <row r="350" spans="1:43" s="128" customFormat="1" ht="40.15" customHeight="1">
      <c r="A350" s="488">
        <v>337</v>
      </c>
      <c r="B350" s="866" t="str">
        <f>IF(基本情報入力シート!C381="","",基本情報入力シート!C381)</f>
        <v/>
      </c>
      <c r="C350" s="866"/>
      <c r="D350" s="866"/>
      <c r="E350" s="866"/>
      <c r="F350" s="866"/>
      <c r="G350" s="866"/>
      <c r="H350" s="866"/>
      <c r="I350" s="866"/>
      <c r="J350" s="413" t="str">
        <f>IF(基本情報入力シート!M381="","",基本情報入力シート!M381)</f>
        <v/>
      </c>
      <c r="K350" s="413" t="str">
        <f>IF(基本情報入力シート!R381="","",基本情報入力シート!R381)</f>
        <v/>
      </c>
      <c r="L350" s="413" t="str">
        <f>IF(基本情報入力シート!W381="","",基本情報入力シート!W381)</f>
        <v/>
      </c>
      <c r="M350" s="413" t="str">
        <f>IF(基本情報入力シート!X381="","",基本情報入力シート!X381)</f>
        <v/>
      </c>
      <c r="N350" s="491" t="str">
        <f>IF(基本情報入力シート!Y381="","",基本情報入力シート!Y381)</f>
        <v/>
      </c>
      <c r="O350" s="490"/>
      <c r="P350" s="432"/>
      <c r="Q350" s="38" t="str">
        <f>IFERROR(ROUNDDOWN(P350*VLOOKUP(N350,【参考】数式用!$V$2:$AA$58,MATCH(O350,【参考】数式用!$X$4:$AA$4)+2,FALSE)*0.5, 0), "")</f>
        <v/>
      </c>
      <c r="R350" s="433"/>
      <c r="S350" s="867"/>
      <c r="T350" s="867"/>
      <c r="U350" s="499"/>
      <c r="V350" s="439"/>
      <c r="W350" s="487"/>
      <c r="X350" s="414" t="str">
        <f>IFERROR(IF(V350="ー", "", ROUNDDOWN(W350*VLOOKUP(N350,【参考】数式用!$V$2:$AG$51,MATCH(V350,【参考】数式用!$AB$4:$AG$4)+6,FALSE)*0.5, 0)), "")</f>
        <v/>
      </c>
      <c r="Y350" s="440"/>
      <c r="Z350" s="487"/>
      <c r="AA350" s="501"/>
      <c r="AB350" s="481" t="e">
        <f>VLOOKUP(N350,【参考】数式用!$A$3:$N$58,14,FALSE)</f>
        <v>#N/A</v>
      </c>
      <c r="AC350" s="481" t="str">
        <f>IFERROR(VLOOKUP(N350,【参考】数式用!$A$3:$N$58,14,FALSE),"")&amp;"_4_5"</f>
        <v>_4_5</v>
      </c>
      <c r="AD350" s="481" t="str">
        <f>IFERROR(VLOOKUP(N350,【参考】数式用!$A$3:$N$58,14,FALSE),"")&amp;"_6"</f>
        <v>_6</v>
      </c>
      <c r="AE350" s="482" t="str">
        <f>IFERROR(VLOOKUP(N350,【参考】数式用!$AI$5:$AJ$51, 2, FALSE), "")</f>
        <v/>
      </c>
      <c r="AF350" s="483" t="str">
        <f t="shared" si="10"/>
        <v/>
      </c>
      <c r="AG350" s="484" t="str">
        <f t="shared" si="11"/>
        <v/>
      </c>
      <c r="AH350" s="485" t="str">
        <f>IFERROR(VLOOKUP(N350,【参考】数式用!$AM$3:$AN$56, 2, FALSE), "")</f>
        <v/>
      </c>
      <c r="AI350" s="411"/>
      <c r="AJ350" s="389"/>
      <c r="AK350" s="389"/>
      <c r="AL350" s="389"/>
      <c r="AM350" s="389"/>
      <c r="AN350" s="389"/>
      <c r="AO350" s="389"/>
      <c r="AP350" s="389"/>
      <c r="AQ350" s="389"/>
    </row>
    <row r="351" spans="1:43" s="128" customFormat="1" ht="40.15" customHeight="1">
      <c r="A351" s="488">
        <v>338</v>
      </c>
      <c r="B351" s="866" t="str">
        <f>IF(基本情報入力シート!C382="","",基本情報入力シート!C382)</f>
        <v/>
      </c>
      <c r="C351" s="866"/>
      <c r="D351" s="866"/>
      <c r="E351" s="866"/>
      <c r="F351" s="866"/>
      <c r="G351" s="866"/>
      <c r="H351" s="866"/>
      <c r="I351" s="866"/>
      <c r="J351" s="413" t="str">
        <f>IF(基本情報入力シート!M382="","",基本情報入力シート!M382)</f>
        <v/>
      </c>
      <c r="K351" s="413" t="str">
        <f>IF(基本情報入力シート!R382="","",基本情報入力シート!R382)</f>
        <v/>
      </c>
      <c r="L351" s="413" t="str">
        <f>IF(基本情報入力シート!W382="","",基本情報入力シート!W382)</f>
        <v/>
      </c>
      <c r="M351" s="413" t="str">
        <f>IF(基本情報入力シート!X382="","",基本情報入力シート!X382)</f>
        <v/>
      </c>
      <c r="N351" s="491" t="str">
        <f>IF(基本情報入力シート!Y382="","",基本情報入力シート!Y382)</f>
        <v/>
      </c>
      <c r="O351" s="490"/>
      <c r="P351" s="432"/>
      <c r="Q351" s="38" t="str">
        <f>IFERROR(ROUNDDOWN(P351*VLOOKUP(N351,【参考】数式用!$V$2:$AA$58,MATCH(O351,【参考】数式用!$X$4:$AA$4)+2,FALSE)*0.5, 0), "")</f>
        <v/>
      </c>
      <c r="R351" s="433"/>
      <c r="S351" s="867"/>
      <c r="T351" s="867"/>
      <c r="U351" s="499"/>
      <c r="V351" s="439"/>
      <c r="W351" s="487"/>
      <c r="X351" s="414" t="str">
        <f>IFERROR(IF(V351="ー", "", ROUNDDOWN(W351*VLOOKUP(N351,【参考】数式用!$V$2:$AG$51,MATCH(V351,【参考】数式用!$AB$4:$AG$4)+6,FALSE)*0.5, 0)), "")</f>
        <v/>
      </c>
      <c r="Y351" s="440"/>
      <c r="Z351" s="487"/>
      <c r="AA351" s="501"/>
      <c r="AB351" s="481" t="e">
        <f>VLOOKUP(N351,【参考】数式用!$A$3:$N$58,14,FALSE)</f>
        <v>#N/A</v>
      </c>
      <c r="AC351" s="481" t="str">
        <f>IFERROR(VLOOKUP(N351,【参考】数式用!$A$3:$N$58,14,FALSE),"")&amp;"_4_5"</f>
        <v>_4_5</v>
      </c>
      <c r="AD351" s="481" t="str">
        <f>IFERROR(VLOOKUP(N351,【参考】数式用!$A$3:$N$58,14,FALSE),"")&amp;"_6"</f>
        <v>_6</v>
      </c>
      <c r="AE351" s="482" t="str">
        <f>IFERROR(VLOOKUP(N351,【参考】数式用!$AI$5:$AJ$51, 2, FALSE), "")</f>
        <v/>
      </c>
      <c r="AF351" s="483" t="str">
        <f t="shared" si="10"/>
        <v/>
      </c>
      <c r="AG351" s="484" t="str">
        <f t="shared" si="11"/>
        <v/>
      </c>
      <c r="AH351" s="485" t="str">
        <f>IFERROR(VLOOKUP(N351,【参考】数式用!$AM$3:$AN$56, 2, FALSE), "")</f>
        <v/>
      </c>
      <c r="AI351" s="411"/>
      <c r="AJ351" s="389"/>
      <c r="AK351" s="389"/>
      <c r="AL351" s="389"/>
      <c r="AM351" s="389"/>
      <c r="AN351" s="389"/>
      <c r="AO351" s="389"/>
      <c r="AP351" s="389"/>
      <c r="AQ351" s="389"/>
    </row>
    <row r="352" spans="1:43" s="128" customFormat="1" ht="40.15" customHeight="1">
      <c r="A352" s="488">
        <v>339</v>
      </c>
      <c r="B352" s="866" t="str">
        <f>IF(基本情報入力シート!C383="","",基本情報入力シート!C383)</f>
        <v/>
      </c>
      <c r="C352" s="866"/>
      <c r="D352" s="866"/>
      <c r="E352" s="866"/>
      <c r="F352" s="866"/>
      <c r="G352" s="866"/>
      <c r="H352" s="866"/>
      <c r="I352" s="866"/>
      <c r="J352" s="413" t="str">
        <f>IF(基本情報入力シート!M383="","",基本情報入力シート!M383)</f>
        <v/>
      </c>
      <c r="K352" s="413" t="str">
        <f>IF(基本情報入力シート!R383="","",基本情報入力シート!R383)</f>
        <v/>
      </c>
      <c r="L352" s="413" t="str">
        <f>IF(基本情報入力シート!W383="","",基本情報入力シート!W383)</f>
        <v/>
      </c>
      <c r="M352" s="413" t="str">
        <f>IF(基本情報入力シート!X383="","",基本情報入力シート!X383)</f>
        <v/>
      </c>
      <c r="N352" s="491" t="str">
        <f>IF(基本情報入力シート!Y383="","",基本情報入力シート!Y383)</f>
        <v/>
      </c>
      <c r="O352" s="490"/>
      <c r="P352" s="432"/>
      <c r="Q352" s="38" t="str">
        <f>IFERROR(ROUNDDOWN(P352*VLOOKUP(N352,【参考】数式用!$V$2:$AA$58,MATCH(O352,【参考】数式用!$X$4:$AA$4)+2,FALSE)*0.5, 0), "")</f>
        <v/>
      </c>
      <c r="R352" s="433"/>
      <c r="S352" s="867"/>
      <c r="T352" s="867"/>
      <c r="U352" s="499"/>
      <c r="V352" s="439"/>
      <c r="W352" s="487"/>
      <c r="X352" s="414" t="str">
        <f>IFERROR(IF(V352="ー", "", ROUNDDOWN(W352*VLOOKUP(N352,【参考】数式用!$V$2:$AG$51,MATCH(V352,【参考】数式用!$AB$4:$AG$4)+6,FALSE)*0.5, 0)), "")</f>
        <v/>
      </c>
      <c r="Y352" s="440"/>
      <c r="Z352" s="487"/>
      <c r="AA352" s="501"/>
      <c r="AB352" s="481" t="e">
        <f>VLOOKUP(N352,【参考】数式用!$A$3:$N$58,14,FALSE)</f>
        <v>#N/A</v>
      </c>
      <c r="AC352" s="481" t="str">
        <f>IFERROR(VLOOKUP(N352,【参考】数式用!$A$3:$N$58,14,FALSE),"")&amp;"_4_5"</f>
        <v>_4_5</v>
      </c>
      <c r="AD352" s="481" t="str">
        <f>IFERROR(VLOOKUP(N352,【参考】数式用!$A$3:$N$58,14,FALSE),"")&amp;"_6"</f>
        <v>_6</v>
      </c>
      <c r="AE352" s="482" t="str">
        <f>IFERROR(VLOOKUP(N352,【参考】数式用!$AI$5:$AJ$51, 2, FALSE), "")</f>
        <v/>
      </c>
      <c r="AF352" s="483" t="str">
        <f t="shared" si="10"/>
        <v/>
      </c>
      <c r="AG352" s="484" t="str">
        <f t="shared" si="11"/>
        <v/>
      </c>
      <c r="AH352" s="485" t="str">
        <f>IFERROR(VLOOKUP(N352,【参考】数式用!$AM$3:$AN$56, 2, FALSE), "")</f>
        <v/>
      </c>
      <c r="AI352" s="411"/>
      <c r="AJ352" s="389"/>
      <c r="AK352" s="389"/>
      <c r="AL352" s="389"/>
      <c r="AM352" s="389"/>
      <c r="AN352" s="389"/>
      <c r="AO352" s="389"/>
      <c r="AP352" s="389"/>
      <c r="AQ352" s="389"/>
    </row>
    <row r="353" spans="1:43" s="128" customFormat="1" ht="40.15" customHeight="1">
      <c r="A353" s="488">
        <v>340</v>
      </c>
      <c r="B353" s="866" t="str">
        <f>IF(基本情報入力シート!C384="","",基本情報入力シート!C384)</f>
        <v/>
      </c>
      <c r="C353" s="866"/>
      <c r="D353" s="866"/>
      <c r="E353" s="866"/>
      <c r="F353" s="866"/>
      <c r="G353" s="866"/>
      <c r="H353" s="866"/>
      <c r="I353" s="866"/>
      <c r="J353" s="413" t="str">
        <f>IF(基本情報入力シート!M384="","",基本情報入力シート!M384)</f>
        <v/>
      </c>
      <c r="K353" s="413" t="str">
        <f>IF(基本情報入力シート!R384="","",基本情報入力シート!R384)</f>
        <v/>
      </c>
      <c r="L353" s="413" t="str">
        <f>IF(基本情報入力シート!W384="","",基本情報入力シート!W384)</f>
        <v/>
      </c>
      <c r="M353" s="413" t="str">
        <f>IF(基本情報入力シート!X384="","",基本情報入力シート!X384)</f>
        <v/>
      </c>
      <c r="N353" s="491" t="str">
        <f>IF(基本情報入力シート!Y384="","",基本情報入力シート!Y384)</f>
        <v/>
      </c>
      <c r="O353" s="490"/>
      <c r="P353" s="432"/>
      <c r="Q353" s="38" t="str">
        <f>IFERROR(ROUNDDOWN(P353*VLOOKUP(N353,【参考】数式用!$V$2:$AA$58,MATCH(O353,【参考】数式用!$X$4:$AA$4)+2,FALSE)*0.5, 0), "")</f>
        <v/>
      </c>
      <c r="R353" s="433"/>
      <c r="S353" s="867"/>
      <c r="T353" s="867"/>
      <c r="U353" s="499"/>
      <c r="V353" s="439"/>
      <c r="W353" s="487"/>
      <c r="X353" s="414" t="str">
        <f>IFERROR(IF(V353="ー", "", ROUNDDOWN(W353*VLOOKUP(N353,【参考】数式用!$V$2:$AG$51,MATCH(V353,【参考】数式用!$AB$4:$AG$4)+6,FALSE)*0.5, 0)), "")</f>
        <v/>
      </c>
      <c r="Y353" s="440"/>
      <c r="Z353" s="487"/>
      <c r="AA353" s="501"/>
      <c r="AB353" s="481" t="e">
        <f>VLOOKUP(N353,【参考】数式用!$A$3:$N$58,14,FALSE)</f>
        <v>#N/A</v>
      </c>
      <c r="AC353" s="481" t="str">
        <f>IFERROR(VLOOKUP(N353,【参考】数式用!$A$3:$N$58,14,FALSE),"")&amp;"_4_5"</f>
        <v>_4_5</v>
      </c>
      <c r="AD353" s="481" t="str">
        <f>IFERROR(VLOOKUP(N353,【参考】数式用!$A$3:$N$58,14,FALSE),"")&amp;"_6"</f>
        <v>_6</v>
      </c>
      <c r="AE353" s="482" t="str">
        <f>IFERROR(VLOOKUP(N353,【参考】数式用!$AI$5:$AJ$51, 2, FALSE), "")</f>
        <v/>
      </c>
      <c r="AF353" s="483" t="str">
        <f t="shared" si="10"/>
        <v/>
      </c>
      <c r="AG353" s="484" t="str">
        <f t="shared" si="11"/>
        <v/>
      </c>
      <c r="AH353" s="485" t="str">
        <f>IFERROR(VLOOKUP(N353,【参考】数式用!$AM$3:$AN$56, 2, FALSE), "")</f>
        <v/>
      </c>
      <c r="AI353" s="411"/>
      <c r="AJ353" s="389"/>
      <c r="AK353" s="389"/>
      <c r="AL353" s="389"/>
      <c r="AM353" s="389"/>
      <c r="AN353" s="389"/>
      <c r="AO353" s="389"/>
      <c r="AP353" s="389"/>
      <c r="AQ353" s="389"/>
    </row>
    <row r="354" spans="1:43" s="128" customFormat="1" ht="40.15" customHeight="1">
      <c r="A354" s="488">
        <v>341</v>
      </c>
      <c r="B354" s="866" t="str">
        <f>IF(基本情報入力シート!C385="","",基本情報入力シート!C385)</f>
        <v/>
      </c>
      <c r="C354" s="866"/>
      <c r="D354" s="866"/>
      <c r="E354" s="866"/>
      <c r="F354" s="866"/>
      <c r="G354" s="866"/>
      <c r="H354" s="866"/>
      <c r="I354" s="866"/>
      <c r="J354" s="413" t="str">
        <f>IF(基本情報入力シート!M385="","",基本情報入力シート!M385)</f>
        <v/>
      </c>
      <c r="K354" s="413" t="str">
        <f>IF(基本情報入力シート!R385="","",基本情報入力シート!R385)</f>
        <v/>
      </c>
      <c r="L354" s="413" t="str">
        <f>IF(基本情報入力シート!W385="","",基本情報入力シート!W385)</f>
        <v/>
      </c>
      <c r="M354" s="413" t="str">
        <f>IF(基本情報入力シート!X385="","",基本情報入力シート!X385)</f>
        <v/>
      </c>
      <c r="N354" s="491" t="str">
        <f>IF(基本情報入力シート!Y385="","",基本情報入力シート!Y385)</f>
        <v/>
      </c>
      <c r="O354" s="490"/>
      <c r="P354" s="432"/>
      <c r="Q354" s="38" t="str">
        <f>IFERROR(ROUNDDOWN(P354*VLOOKUP(N354,【参考】数式用!$V$2:$AA$58,MATCH(O354,【参考】数式用!$X$4:$AA$4)+2,FALSE)*0.5, 0), "")</f>
        <v/>
      </c>
      <c r="R354" s="433"/>
      <c r="S354" s="867"/>
      <c r="T354" s="867"/>
      <c r="U354" s="499"/>
      <c r="V354" s="439"/>
      <c r="W354" s="487"/>
      <c r="X354" s="414" t="str">
        <f>IFERROR(IF(V354="ー", "", ROUNDDOWN(W354*VLOOKUP(N354,【参考】数式用!$V$2:$AG$51,MATCH(V354,【参考】数式用!$AB$4:$AG$4)+6,FALSE)*0.5, 0)), "")</f>
        <v/>
      </c>
      <c r="Y354" s="440"/>
      <c r="Z354" s="487"/>
      <c r="AA354" s="501"/>
      <c r="AB354" s="481" t="e">
        <f>VLOOKUP(N354,【参考】数式用!$A$3:$N$58,14,FALSE)</f>
        <v>#N/A</v>
      </c>
      <c r="AC354" s="481" t="str">
        <f>IFERROR(VLOOKUP(N354,【参考】数式用!$A$3:$N$58,14,FALSE),"")&amp;"_4_5"</f>
        <v>_4_5</v>
      </c>
      <c r="AD354" s="481" t="str">
        <f>IFERROR(VLOOKUP(N354,【参考】数式用!$A$3:$N$58,14,FALSE),"")&amp;"_6"</f>
        <v>_6</v>
      </c>
      <c r="AE354" s="482" t="str">
        <f>IFERROR(VLOOKUP(N354,【参考】数式用!$AI$5:$AJ$51, 2, FALSE), "")</f>
        <v/>
      </c>
      <c r="AF354" s="483" t="str">
        <f t="shared" si="10"/>
        <v/>
      </c>
      <c r="AG354" s="484" t="str">
        <f t="shared" si="11"/>
        <v/>
      </c>
      <c r="AH354" s="485" t="str">
        <f>IFERROR(VLOOKUP(N354,【参考】数式用!$AM$3:$AN$56, 2, FALSE), "")</f>
        <v/>
      </c>
      <c r="AI354" s="411"/>
      <c r="AJ354" s="389"/>
      <c r="AK354" s="389"/>
      <c r="AL354" s="389"/>
      <c r="AM354" s="389"/>
      <c r="AN354" s="389"/>
      <c r="AO354" s="389"/>
      <c r="AP354" s="389"/>
      <c r="AQ354" s="389"/>
    </row>
    <row r="355" spans="1:43" s="128" customFormat="1" ht="40.15" customHeight="1">
      <c r="A355" s="488">
        <v>342</v>
      </c>
      <c r="B355" s="866" t="str">
        <f>IF(基本情報入力シート!C386="","",基本情報入力シート!C386)</f>
        <v/>
      </c>
      <c r="C355" s="866"/>
      <c r="D355" s="866"/>
      <c r="E355" s="866"/>
      <c r="F355" s="866"/>
      <c r="G355" s="866"/>
      <c r="H355" s="866"/>
      <c r="I355" s="866"/>
      <c r="J355" s="413" t="str">
        <f>IF(基本情報入力シート!M386="","",基本情報入力シート!M386)</f>
        <v/>
      </c>
      <c r="K355" s="413" t="str">
        <f>IF(基本情報入力シート!R386="","",基本情報入力シート!R386)</f>
        <v/>
      </c>
      <c r="L355" s="413" t="str">
        <f>IF(基本情報入力シート!W386="","",基本情報入力シート!W386)</f>
        <v/>
      </c>
      <c r="M355" s="413" t="str">
        <f>IF(基本情報入力シート!X386="","",基本情報入力シート!X386)</f>
        <v/>
      </c>
      <c r="N355" s="491" t="str">
        <f>IF(基本情報入力シート!Y386="","",基本情報入力シート!Y386)</f>
        <v/>
      </c>
      <c r="O355" s="490"/>
      <c r="P355" s="432"/>
      <c r="Q355" s="38" t="str">
        <f>IFERROR(ROUNDDOWN(P355*VLOOKUP(N355,【参考】数式用!$V$2:$AA$58,MATCH(O355,【参考】数式用!$X$4:$AA$4)+2,FALSE)*0.5, 0), "")</f>
        <v/>
      </c>
      <c r="R355" s="433"/>
      <c r="S355" s="867"/>
      <c r="T355" s="867"/>
      <c r="U355" s="499"/>
      <c r="V355" s="439"/>
      <c r="W355" s="487"/>
      <c r="X355" s="414" t="str">
        <f>IFERROR(IF(V355="ー", "", ROUNDDOWN(W355*VLOOKUP(N355,【参考】数式用!$V$2:$AG$51,MATCH(V355,【参考】数式用!$AB$4:$AG$4)+6,FALSE)*0.5, 0)), "")</f>
        <v/>
      </c>
      <c r="Y355" s="440"/>
      <c r="Z355" s="487"/>
      <c r="AA355" s="501"/>
      <c r="AB355" s="481" t="e">
        <f>VLOOKUP(N355,【参考】数式用!$A$3:$N$58,14,FALSE)</f>
        <v>#N/A</v>
      </c>
      <c r="AC355" s="481" t="str">
        <f>IFERROR(VLOOKUP(N355,【参考】数式用!$A$3:$N$58,14,FALSE),"")&amp;"_4_5"</f>
        <v>_4_5</v>
      </c>
      <c r="AD355" s="481" t="str">
        <f>IFERROR(VLOOKUP(N355,【参考】数式用!$A$3:$N$58,14,FALSE),"")&amp;"_6"</f>
        <v>_6</v>
      </c>
      <c r="AE355" s="482" t="str">
        <f>IFERROR(VLOOKUP(N355,【参考】数式用!$AI$5:$AJ$51, 2, FALSE), "")</f>
        <v/>
      </c>
      <c r="AF355" s="483" t="str">
        <f t="shared" si="10"/>
        <v/>
      </c>
      <c r="AG355" s="484" t="str">
        <f t="shared" si="11"/>
        <v/>
      </c>
      <c r="AH355" s="485" t="str">
        <f>IFERROR(VLOOKUP(N355,【参考】数式用!$AM$3:$AN$56, 2, FALSE), "")</f>
        <v/>
      </c>
      <c r="AI355" s="411"/>
      <c r="AJ355" s="389"/>
      <c r="AK355" s="389"/>
      <c r="AL355" s="389"/>
      <c r="AM355" s="389"/>
      <c r="AN355" s="389"/>
      <c r="AO355" s="389"/>
      <c r="AP355" s="389"/>
      <c r="AQ355" s="389"/>
    </row>
    <row r="356" spans="1:43" s="128" customFormat="1" ht="40.15" customHeight="1">
      <c r="A356" s="488">
        <v>343</v>
      </c>
      <c r="B356" s="866" t="str">
        <f>IF(基本情報入力シート!C387="","",基本情報入力シート!C387)</f>
        <v/>
      </c>
      <c r="C356" s="866"/>
      <c r="D356" s="866"/>
      <c r="E356" s="866"/>
      <c r="F356" s="866"/>
      <c r="G356" s="866"/>
      <c r="H356" s="866"/>
      <c r="I356" s="866"/>
      <c r="J356" s="413" t="str">
        <f>IF(基本情報入力シート!M387="","",基本情報入力シート!M387)</f>
        <v/>
      </c>
      <c r="K356" s="413" t="str">
        <f>IF(基本情報入力シート!R387="","",基本情報入力シート!R387)</f>
        <v/>
      </c>
      <c r="L356" s="413" t="str">
        <f>IF(基本情報入力シート!W387="","",基本情報入力シート!W387)</f>
        <v/>
      </c>
      <c r="M356" s="413" t="str">
        <f>IF(基本情報入力シート!X387="","",基本情報入力シート!X387)</f>
        <v/>
      </c>
      <c r="N356" s="491" t="str">
        <f>IF(基本情報入力シート!Y387="","",基本情報入力シート!Y387)</f>
        <v/>
      </c>
      <c r="O356" s="490"/>
      <c r="P356" s="432"/>
      <c r="Q356" s="38" t="str">
        <f>IFERROR(ROUNDDOWN(P356*VLOOKUP(N356,【参考】数式用!$V$2:$AA$58,MATCH(O356,【参考】数式用!$X$4:$AA$4)+2,FALSE)*0.5, 0), "")</f>
        <v/>
      </c>
      <c r="R356" s="433"/>
      <c r="S356" s="867"/>
      <c r="T356" s="867"/>
      <c r="U356" s="499"/>
      <c r="V356" s="439"/>
      <c r="W356" s="487"/>
      <c r="X356" s="414" t="str">
        <f>IFERROR(IF(V356="ー", "", ROUNDDOWN(W356*VLOOKUP(N356,【参考】数式用!$V$2:$AG$51,MATCH(V356,【参考】数式用!$AB$4:$AG$4)+6,FALSE)*0.5, 0)), "")</f>
        <v/>
      </c>
      <c r="Y356" s="440"/>
      <c r="Z356" s="487"/>
      <c r="AA356" s="501"/>
      <c r="AB356" s="481" t="e">
        <f>VLOOKUP(N356,【参考】数式用!$A$3:$N$58,14,FALSE)</f>
        <v>#N/A</v>
      </c>
      <c r="AC356" s="481" t="str">
        <f>IFERROR(VLOOKUP(N356,【参考】数式用!$A$3:$N$58,14,FALSE),"")&amp;"_4_5"</f>
        <v>_4_5</v>
      </c>
      <c r="AD356" s="481" t="str">
        <f>IFERROR(VLOOKUP(N356,【参考】数式用!$A$3:$N$58,14,FALSE),"")&amp;"_6"</f>
        <v>_6</v>
      </c>
      <c r="AE356" s="482" t="str">
        <f>IFERROR(VLOOKUP(N356,【参考】数式用!$AI$5:$AJ$51, 2, FALSE), "")</f>
        <v/>
      </c>
      <c r="AF356" s="483" t="str">
        <f t="shared" si="10"/>
        <v/>
      </c>
      <c r="AG356" s="484" t="str">
        <f t="shared" si="11"/>
        <v/>
      </c>
      <c r="AH356" s="485" t="str">
        <f>IFERROR(VLOOKUP(N356,【参考】数式用!$AM$3:$AN$56, 2, FALSE), "")</f>
        <v/>
      </c>
      <c r="AI356" s="411"/>
      <c r="AJ356" s="389"/>
      <c r="AK356" s="389"/>
      <c r="AL356" s="389"/>
      <c r="AM356" s="389"/>
      <c r="AN356" s="389"/>
      <c r="AO356" s="389"/>
      <c r="AP356" s="389"/>
      <c r="AQ356" s="389"/>
    </row>
    <row r="357" spans="1:43" s="128" customFormat="1" ht="40.15" customHeight="1">
      <c r="A357" s="488">
        <v>344</v>
      </c>
      <c r="B357" s="866" t="str">
        <f>IF(基本情報入力シート!C388="","",基本情報入力シート!C388)</f>
        <v/>
      </c>
      <c r="C357" s="866"/>
      <c r="D357" s="866"/>
      <c r="E357" s="866"/>
      <c r="F357" s="866"/>
      <c r="G357" s="866"/>
      <c r="H357" s="866"/>
      <c r="I357" s="866"/>
      <c r="J357" s="413" t="str">
        <f>IF(基本情報入力シート!M388="","",基本情報入力シート!M388)</f>
        <v/>
      </c>
      <c r="K357" s="413" t="str">
        <f>IF(基本情報入力シート!R388="","",基本情報入力シート!R388)</f>
        <v/>
      </c>
      <c r="L357" s="413" t="str">
        <f>IF(基本情報入力シート!W388="","",基本情報入力シート!W388)</f>
        <v/>
      </c>
      <c r="M357" s="413" t="str">
        <f>IF(基本情報入力シート!X388="","",基本情報入力シート!X388)</f>
        <v/>
      </c>
      <c r="N357" s="491" t="str">
        <f>IF(基本情報入力シート!Y388="","",基本情報入力シート!Y388)</f>
        <v/>
      </c>
      <c r="O357" s="490"/>
      <c r="P357" s="432"/>
      <c r="Q357" s="38" t="str">
        <f>IFERROR(ROUNDDOWN(P357*VLOOKUP(N357,【参考】数式用!$V$2:$AA$58,MATCH(O357,【参考】数式用!$X$4:$AA$4)+2,FALSE)*0.5, 0), "")</f>
        <v/>
      </c>
      <c r="R357" s="433"/>
      <c r="S357" s="867"/>
      <c r="T357" s="867"/>
      <c r="U357" s="499"/>
      <c r="V357" s="439"/>
      <c r="W357" s="487"/>
      <c r="X357" s="414" t="str">
        <f>IFERROR(IF(V357="ー", "", ROUNDDOWN(W357*VLOOKUP(N357,【参考】数式用!$V$2:$AG$51,MATCH(V357,【参考】数式用!$AB$4:$AG$4)+6,FALSE)*0.5, 0)), "")</f>
        <v/>
      </c>
      <c r="Y357" s="440"/>
      <c r="Z357" s="487"/>
      <c r="AA357" s="501"/>
      <c r="AB357" s="481" t="e">
        <f>VLOOKUP(N357,【参考】数式用!$A$3:$N$58,14,FALSE)</f>
        <v>#N/A</v>
      </c>
      <c r="AC357" s="481" t="str">
        <f>IFERROR(VLOOKUP(N357,【参考】数式用!$A$3:$N$58,14,FALSE),"")&amp;"_4_5"</f>
        <v>_4_5</v>
      </c>
      <c r="AD357" s="481" t="str">
        <f>IFERROR(VLOOKUP(N357,【参考】数式用!$A$3:$N$58,14,FALSE),"")&amp;"_6"</f>
        <v>_6</v>
      </c>
      <c r="AE357" s="482" t="str">
        <f>IFERROR(VLOOKUP(N357,【参考】数式用!$AI$5:$AJ$51, 2, FALSE), "")</f>
        <v/>
      </c>
      <c r="AF357" s="483" t="str">
        <f t="shared" si="10"/>
        <v/>
      </c>
      <c r="AG357" s="484" t="str">
        <f t="shared" si="11"/>
        <v/>
      </c>
      <c r="AH357" s="485" t="str">
        <f>IFERROR(VLOOKUP(N357,【参考】数式用!$AM$3:$AN$56, 2, FALSE), "")</f>
        <v/>
      </c>
      <c r="AI357" s="411"/>
      <c r="AJ357" s="389"/>
      <c r="AK357" s="389"/>
      <c r="AL357" s="389"/>
      <c r="AM357" s="389"/>
      <c r="AN357" s="389"/>
      <c r="AO357" s="389"/>
      <c r="AP357" s="389"/>
      <c r="AQ357" s="389"/>
    </row>
    <row r="358" spans="1:43" s="128" customFormat="1" ht="40.15" customHeight="1">
      <c r="A358" s="488">
        <v>345</v>
      </c>
      <c r="B358" s="866" t="str">
        <f>IF(基本情報入力シート!C389="","",基本情報入力シート!C389)</f>
        <v/>
      </c>
      <c r="C358" s="866"/>
      <c r="D358" s="866"/>
      <c r="E358" s="866"/>
      <c r="F358" s="866"/>
      <c r="G358" s="866"/>
      <c r="H358" s="866"/>
      <c r="I358" s="866"/>
      <c r="J358" s="413" t="str">
        <f>IF(基本情報入力シート!M389="","",基本情報入力シート!M389)</f>
        <v/>
      </c>
      <c r="K358" s="413" t="str">
        <f>IF(基本情報入力シート!R389="","",基本情報入力シート!R389)</f>
        <v/>
      </c>
      <c r="L358" s="413" t="str">
        <f>IF(基本情報入力シート!W389="","",基本情報入力シート!W389)</f>
        <v/>
      </c>
      <c r="M358" s="413" t="str">
        <f>IF(基本情報入力シート!X389="","",基本情報入力シート!X389)</f>
        <v/>
      </c>
      <c r="N358" s="491" t="str">
        <f>IF(基本情報入力シート!Y389="","",基本情報入力シート!Y389)</f>
        <v/>
      </c>
      <c r="O358" s="490"/>
      <c r="P358" s="432"/>
      <c r="Q358" s="38" t="str">
        <f>IFERROR(ROUNDDOWN(P358*VLOOKUP(N358,【参考】数式用!$V$2:$AA$58,MATCH(O358,【参考】数式用!$X$4:$AA$4)+2,FALSE)*0.5, 0), "")</f>
        <v/>
      </c>
      <c r="R358" s="433"/>
      <c r="S358" s="867"/>
      <c r="T358" s="867"/>
      <c r="U358" s="499"/>
      <c r="V358" s="439"/>
      <c r="W358" s="487"/>
      <c r="X358" s="414" t="str">
        <f>IFERROR(IF(V358="ー", "", ROUNDDOWN(W358*VLOOKUP(N358,【参考】数式用!$V$2:$AG$51,MATCH(V358,【参考】数式用!$AB$4:$AG$4)+6,FALSE)*0.5, 0)), "")</f>
        <v/>
      </c>
      <c r="Y358" s="440"/>
      <c r="Z358" s="487"/>
      <c r="AA358" s="501"/>
      <c r="AB358" s="481" t="e">
        <f>VLOOKUP(N358,【参考】数式用!$A$3:$N$58,14,FALSE)</f>
        <v>#N/A</v>
      </c>
      <c r="AC358" s="481" t="str">
        <f>IFERROR(VLOOKUP(N358,【参考】数式用!$A$3:$N$58,14,FALSE),"")&amp;"_4_5"</f>
        <v>_4_5</v>
      </c>
      <c r="AD358" s="481" t="str">
        <f>IFERROR(VLOOKUP(N358,【参考】数式用!$A$3:$N$58,14,FALSE),"")&amp;"_6"</f>
        <v>_6</v>
      </c>
      <c r="AE358" s="482" t="str">
        <f>IFERROR(VLOOKUP(N358,【参考】数式用!$AI$5:$AJ$51, 2, FALSE), "")</f>
        <v/>
      </c>
      <c r="AF358" s="483" t="str">
        <f t="shared" si="10"/>
        <v/>
      </c>
      <c r="AG358" s="484" t="str">
        <f t="shared" si="11"/>
        <v/>
      </c>
      <c r="AH358" s="485" t="str">
        <f>IFERROR(VLOOKUP(N358,【参考】数式用!$AM$3:$AN$56, 2, FALSE), "")</f>
        <v/>
      </c>
      <c r="AI358" s="411"/>
      <c r="AJ358" s="389"/>
      <c r="AK358" s="389"/>
      <c r="AL358" s="389"/>
      <c r="AM358" s="389"/>
      <c r="AN358" s="389"/>
      <c r="AO358" s="389"/>
      <c r="AP358" s="389"/>
      <c r="AQ358" s="389"/>
    </row>
    <row r="359" spans="1:43" s="128" customFormat="1" ht="40.15" customHeight="1">
      <c r="A359" s="488">
        <v>346</v>
      </c>
      <c r="B359" s="866" t="str">
        <f>IF(基本情報入力シート!C390="","",基本情報入力シート!C390)</f>
        <v/>
      </c>
      <c r="C359" s="866"/>
      <c r="D359" s="866"/>
      <c r="E359" s="866"/>
      <c r="F359" s="866"/>
      <c r="G359" s="866"/>
      <c r="H359" s="866"/>
      <c r="I359" s="866"/>
      <c r="J359" s="413" t="str">
        <f>IF(基本情報入力シート!M390="","",基本情報入力シート!M390)</f>
        <v/>
      </c>
      <c r="K359" s="413" t="str">
        <f>IF(基本情報入力シート!R390="","",基本情報入力シート!R390)</f>
        <v/>
      </c>
      <c r="L359" s="413" t="str">
        <f>IF(基本情報入力シート!W390="","",基本情報入力シート!W390)</f>
        <v/>
      </c>
      <c r="M359" s="413" t="str">
        <f>IF(基本情報入力シート!X390="","",基本情報入力シート!X390)</f>
        <v/>
      </c>
      <c r="N359" s="491" t="str">
        <f>IF(基本情報入力シート!Y390="","",基本情報入力シート!Y390)</f>
        <v/>
      </c>
      <c r="O359" s="490"/>
      <c r="P359" s="432"/>
      <c r="Q359" s="38" t="str">
        <f>IFERROR(ROUNDDOWN(P359*VLOOKUP(N359,【参考】数式用!$V$2:$AA$58,MATCH(O359,【参考】数式用!$X$4:$AA$4)+2,FALSE)*0.5, 0), "")</f>
        <v/>
      </c>
      <c r="R359" s="433"/>
      <c r="S359" s="867"/>
      <c r="T359" s="867"/>
      <c r="U359" s="499"/>
      <c r="V359" s="439"/>
      <c r="W359" s="487"/>
      <c r="X359" s="414" t="str">
        <f>IFERROR(IF(V359="ー", "", ROUNDDOWN(W359*VLOOKUP(N359,【参考】数式用!$V$2:$AG$51,MATCH(V359,【参考】数式用!$AB$4:$AG$4)+6,FALSE)*0.5, 0)), "")</f>
        <v/>
      </c>
      <c r="Y359" s="440"/>
      <c r="Z359" s="487"/>
      <c r="AA359" s="501"/>
      <c r="AB359" s="481" t="e">
        <f>VLOOKUP(N359,【参考】数式用!$A$3:$N$58,14,FALSE)</f>
        <v>#N/A</v>
      </c>
      <c r="AC359" s="481" t="str">
        <f>IFERROR(VLOOKUP(N359,【参考】数式用!$A$3:$N$58,14,FALSE),"")&amp;"_4_5"</f>
        <v>_4_5</v>
      </c>
      <c r="AD359" s="481" t="str">
        <f>IFERROR(VLOOKUP(N359,【参考】数式用!$A$3:$N$58,14,FALSE),"")&amp;"_6"</f>
        <v>_6</v>
      </c>
      <c r="AE359" s="482" t="str">
        <f>IFERROR(VLOOKUP(N359,【参考】数式用!$AI$5:$AJ$51, 2, FALSE), "")</f>
        <v/>
      </c>
      <c r="AF359" s="483" t="str">
        <f t="shared" si="10"/>
        <v/>
      </c>
      <c r="AG359" s="484" t="str">
        <f t="shared" si="11"/>
        <v/>
      </c>
      <c r="AH359" s="485" t="str">
        <f>IFERROR(VLOOKUP(N359,【参考】数式用!$AM$3:$AN$56, 2, FALSE), "")</f>
        <v/>
      </c>
      <c r="AI359" s="411"/>
      <c r="AJ359" s="389"/>
      <c r="AK359" s="389"/>
      <c r="AL359" s="389"/>
      <c r="AM359" s="389"/>
      <c r="AN359" s="389"/>
      <c r="AO359" s="389"/>
      <c r="AP359" s="389"/>
      <c r="AQ359" s="389"/>
    </row>
    <row r="360" spans="1:43" s="128" customFormat="1" ht="40.15" customHeight="1">
      <c r="A360" s="488">
        <v>347</v>
      </c>
      <c r="B360" s="866" t="str">
        <f>IF(基本情報入力シート!C391="","",基本情報入力シート!C391)</f>
        <v/>
      </c>
      <c r="C360" s="866"/>
      <c r="D360" s="866"/>
      <c r="E360" s="866"/>
      <c r="F360" s="866"/>
      <c r="G360" s="866"/>
      <c r="H360" s="866"/>
      <c r="I360" s="866"/>
      <c r="J360" s="413" t="str">
        <f>IF(基本情報入力シート!M391="","",基本情報入力シート!M391)</f>
        <v/>
      </c>
      <c r="K360" s="413" t="str">
        <f>IF(基本情報入力シート!R391="","",基本情報入力シート!R391)</f>
        <v/>
      </c>
      <c r="L360" s="413" t="str">
        <f>IF(基本情報入力シート!W391="","",基本情報入力シート!W391)</f>
        <v/>
      </c>
      <c r="M360" s="413" t="str">
        <f>IF(基本情報入力シート!X391="","",基本情報入力シート!X391)</f>
        <v/>
      </c>
      <c r="N360" s="491" t="str">
        <f>IF(基本情報入力シート!Y391="","",基本情報入力シート!Y391)</f>
        <v/>
      </c>
      <c r="O360" s="490"/>
      <c r="P360" s="432"/>
      <c r="Q360" s="38" t="str">
        <f>IFERROR(ROUNDDOWN(P360*VLOOKUP(N360,【参考】数式用!$V$2:$AA$58,MATCH(O360,【参考】数式用!$X$4:$AA$4)+2,FALSE)*0.5, 0), "")</f>
        <v/>
      </c>
      <c r="R360" s="433"/>
      <c r="S360" s="867"/>
      <c r="T360" s="867"/>
      <c r="U360" s="499"/>
      <c r="V360" s="439"/>
      <c r="W360" s="487"/>
      <c r="X360" s="414" t="str">
        <f>IFERROR(IF(V360="ー", "", ROUNDDOWN(W360*VLOOKUP(N360,【参考】数式用!$V$2:$AG$51,MATCH(V360,【参考】数式用!$AB$4:$AG$4)+6,FALSE)*0.5, 0)), "")</f>
        <v/>
      </c>
      <c r="Y360" s="440"/>
      <c r="Z360" s="487"/>
      <c r="AA360" s="501"/>
      <c r="AB360" s="481" t="e">
        <f>VLOOKUP(N360,【参考】数式用!$A$3:$N$58,14,FALSE)</f>
        <v>#N/A</v>
      </c>
      <c r="AC360" s="481" t="str">
        <f>IFERROR(VLOOKUP(N360,【参考】数式用!$A$3:$N$58,14,FALSE),"")&amp;"_4_5"</f>
        <v>_4_5</v>
      </c>
      <c r="AD360" s="481" t="str">
        <f>IFERROR(VLOOKUP(N360,【参考】数式用!$A$3:$N$58,14,FALSE),"")&amp;"_6"</f>
        <v>_6</v>
      </c>
      <c r="AE360" s="482" t="str">
        <f>IFERROR(VLOOKUP(N360,【参考】数式用!$AI$5:$AJ$51, 2, FALSE), "")</f>
        <v/>
      </c>
      <c r="AF360" s="483" t="str">
        <f t="shared" si="10"/>
        <v/>
      </c>
      <c r="AG360" s="484" t="str">
        <f t="shared" si="11"/>
        <v/>
      </c>
      <c r="AH360" s="485" t="str">
        <f>IFERROR(VLOOKUP(N360,【参考】数式用!$AM$3:$AN$56, 2, FALSE), "")</f>
        <v/>
      </c>
      <c r="AI360" s="411"/>
      <c r="AJ360" s="389"/>
      <c r="AK360" s="389"/>
      <c r="AL360" s="389"/>
      <c r="AM360" s="389"/>
      <c r="AN360" s="389"/>
      <c r="AO360" s="389"/>
      <c r="AP360" s="389"/>
      <c r="AQ360" s="389"/>
    </row>
    <row r="361" spans="1:43" s="128" customFormat="1" ht="40.15" customHeight="1">
      <c r="A361" s="488">
        <v>348</v>
      </c>
      <c r="B361" s="866" t="str">
        <f>IF(基本情報入力シート!C392="","",基本情報入力シート!C392)</f>
        <v/>
      </c>
      <c r="C361" s="866"/>
      <c r="D361" s="866"/>
      <c r="E361" s="866"/>
      <c r="F361" s="866"/>
      <c r="G361" s="866"/>
      <c r="H361" s="866"/>
      <c r="I361" s="866"/>
      <c r="J361" s="413" t="str">
        <f>IF(基本情報入力シート!M392="","",基本情報入力シート!M392)</f>
        <v/>
      </c>
      <c r="K361" s="413" t="str">
        <f>IF(基本情報入力シート!R392="","",基本情報入力シート!R392)</f>
        <v/>
      </c>
      <c r="L361" s="413" t="str">
        <f>IF(基本情報入力シート!W392="","",基本情報入力シート!W392)</f>
        <v/>
      </c>
      <c r="M361" s="413" t="str">
        <f>IF(基本情報入力シート!X392="","",基本情報入力シート!X392)</f>
        <v/>
      </c>
      <c r="N361" s="491" t="str">
        <f>IF(基本情報入力シート!Y392="","",基本情報入力シート!Y392)</f>
        <v/>
      </c>
      <c r="O361" s="490"/>
      <c r="P361" s="432"/>
      <c r="Q361" s="38" t="str">
        <f>IFERROR(ROUNDDOWN(P361*VLOOKUP(N361,【参考】数式用!$V$2:$AA$58,MATCH(O361,【参考】数式用!$X$4:$AA$4)+2,FALSE)*0.5, 0), "")</f>
        <v/>
      </c>
      <c r="R361" s="433"/>
      <c r="S361" s="867"/>
      <c r="T361" s="867"/>
      <c r="U361" s="499"/>
      <c r="V361" s="439"/>
      <c r="W361" s="487"/>
      <c r="X361" s="414" t="str">
        <f>IFERROR(IF(V361="ー", "", ROUNDDOWN(W361*VLOOKUP(N361,【参考】数式用!$V$2:$AG$51,MATCH(V361,【参考】数式用!$AB$4:$AG$4)+6,FALSE)*0.5, 0)), "")</f>
        <v/>
      </c>
      <c r="Y361" s="440"/>
      <c r="Z361" s="487"/>
      <c r="AA361" s="501"/>
      <c r="AB361" s="481" t="e">
        <f>VLOOKUP(N361,【参考】数式用!$A$3:$N$58,14,FALSE)</f>
        <v>#N/A</v>
      </c>
      <c r="AC361" s="481" t="str">
        <f>IFERROR(VLOOKUP(N361,【参考】数式用!$A$3:$N$58,14,FALSE),"")&amp;"_4_5"</f>
        <v>_4_5</v>
      </c>
      <c r="AD361" s="481" t="str">
        <f>IFERROR(VLOOKUP(N361,【参考】数式用!$A$3:$N$58,14,FALSE),"")&amp;"_6"</f>
        <v>_6</v>
      </c>
      <c r="AE361" s="482" t="str">
        <f>IFERROR(VLOOKUP(N361,【参考】数式用!$AI$5:$AJ$51, 2, FALSE), "")</f>
        <v/>
      </c>
      <c r="AF361" s="483" t="str">
        <f t="shared" si="10"/>
        <v/>
      </c>
      <c r="AG361" s="484" t="str">
        <f t="shared" si="11"/>
        <v/>
      </c>
      <c r="AH361" s="485" t="str">
        <f>IFERROR(VLOOKUP(N361,【参考】数式用!$AM$3:$AN$56, 2, FALSE), "")</f>
        <v/>
      </c>
      <c r="AI361" s="411"/>
      <c r="AJ361" s="389"/>
      <c r="AK361" s="389"/>
      <c r="AL361" s="389"/>
      <c r="AM361" s="389"/>
      <c r="AN361" s="389"/>
      <c r="AO361" s="389"/>
      <c r="AP361" s="389"/>
      <c r="AQ361" s="389"/>
    </row>
    <row r="362" spans="1:43" s="128" customFormat="1" ht="40.15" customHeight="1">
      <c r="A362" s="488">
        <v>349</v>
      </c>
      <c r="B362" s="866" t="str">
        <f>IF(基本情報入力シート!C393="","",基本情報入力シート!C393)</f>
        <v/>
      </c>
      <c r="C362" s="866"/>
      <c r="D362" s="866"/>
      <c r="E362" s="866"/>
      <c r="F362" s="866"/>
      <c r="G362" s="866"/>
      <c r="H362" s="866"/>
      <c r="I362" s="866"/>
      <c r="J362" s="413" t="str">
        <f>IF(基本情報入力シート!M393="","",基本情報入力シート!M393)</f>
        <v/>
      </c>
      <c r="K362" s="413" t="str">
        <f>IF(基本情報入力シート!R393="","",基本情報入力シート!R393)</f>
        <v/>
      </c>
      <c r="L362" s="413" t="str">
        <f>IF(基本情報入力シート!W393="","",基本情報入力シート!W393)</f>
        <v/>
      </c>
      <c r="M362" s="413" t="str">
        <f>IF(基本情報入力シート!X393="","",基本情報入力シート!X393)</f>
        <v/>
      </c>
      <c r="N362" s="491" t="str">
        <f>IF(基本情報入力シート!Y393="","",基本情報入力シート!Y393)</f>
        <v/>
      </c>
      <c r="O362" s="490"/>
      <c r="P362" s="432"/>
      <c r="Q362" s="38" t="str">
        <f>IFERROR(ROUNDDOWN(P362*VLOOKUP(N362,【参考】数式用!$V$2:$AA$58,MATCH(O362,【参考】数式用!$X$4:$AA$4)+2,FALSE)*0.5, 0), "")</f>
        <v/>
      </c>
      <c r="R362" s="433"/>
      <c r="S362" s="867"/>
      <c r="T362" s="867"/>
      <c r="U362" s="499"/>
      <c r="V362" s="439"/>
      <c r="W362" s="487"/>
      <c r="X362" s="414" t="str">
        <f>IFERROR(IF(V362="ー", "", ROUNDDOWN(W362*VLOOKUP(N362,【参考】数式用!$V$2:$AG$51,MATCH(V362,【参考】数式用!$AB$4:$AG$4)+6,FALSE)*0.5, 0)), "")</f>
        <v/>
      </c>
      <c r="Y362" s="440"/>
      <c r="Z362" s="487"/>
      <c r="AA362" s="501"/>
      <c r="AB362" s="481" t="e">
        <f>VLOOKUP(N362,【参考】数式用!$A$3:$N$58,14,FALSE)</f>
        <v>#N/A</v>
      </c>
      <c r="AC362" s="481" t="str">
        <f>IFERROR(VLOOKUP(N362,【参考】数式用!$A$3:$N$58,14,FALSE),"")&amp;"_4_5"</f>
        <v>_4_5</v>
      </c>
      <c r="AD362" s="481" t="str">
        <f>IFERROR(VLOOKUP(N362,【参考】数式用!$A$3:$N$58,14,FALSE),"")&amp;"_6"</f>
        <v>_6</v>
      </c>
      <c r="AE362" s="482" t="str">
        <f>IFERROR(VLOOKUP(N362,【参考】数式用!$AI$5:$AJ$51, 2, FALSE), "")</f>
        <v/>
      </c>
      <c r="AF362" s="483" t="str">
        <f t="shared" si="10"/>
        <v/>
      </c>
      <c r="AG362" s="484" t="str">
        <f t="shared" si="11"/>
        <v/>
      </c>
      <c r="AH362" s="485" t="str">
        <f>IFERROR(VLOOKUP(N362,【参考】数式用!$AM$3:$AN$56, 2, FALSE), "")</f>
        <v/>
      </c>
      <c r="AI362" s="411"/>
      <c r="AJ362" s="389"/>
      <c r="AK362" s="389"/>
      <c r="AL362" s="389"/>
      <c r="AM362" s="389"/>
      <c r="AN362" s="389"/>
      <c r="AO362" s="389"/>
      <c r="AP362" s="389"/>
      <c r="AQ362" s="389"/>
    </row>
    <row r="363" spans="1:43" s="128" customFormat="1" ht="40.15" customHeight="1">
      <c r="A363" s="488">
        <v>350</v>
      </c>
      <c r="B363" s="866" t="str">
        <f>IF(基本情報入力シート!C394="","",基本情報入力シート!C394)</f>
        <v/>
      </c>
      <c r="C363" s="866"/>
      <c r="D363" s="866"/>
      <c r="E363" s="866"/>
      <c r="F363" s="866"/>
      <c r="G363" s="866"/>
      <c r="H363" s="866"/>
      <c r="I363" s="866"/>
      <c r="J363" s="413" t="str">
        <f>IF(基本情報入力シート!M394="","",基本情報入力シート!M394)</f>
        <v/>
      </c>
      <c r="K363" s="413" t="str">
        <f>IF(基本情報入力シート!R394="","",基本情報入力シート!R394)</f>
        <v/>
      </c>
      <c r="L363" s="413" t="str">
        <f>IF(基本情報入力シート!W394="","",基本情報入力シート!W394)</f>
        <v/>
      </c>
      <c r="M363" s="413" t="str">
        <f>IF(基本情報入力シート!X394="","",基本情報入力シート!X394)</f>
        <v/>
      </c>
      <c r="N363" s="491" t="str">
        <f>IF(基本情報入力シート!Y394="","",基本情報入力シート!Y394)</f>
        <v/>
      </c>
      <c r="O363" s="490"/>
      <c r="P363" s="432"/>
      <c r="Q363" s="38" t="str">
        <f>IFERROR(ROUNDDOWN(P363*VLOOKUP(N363,【参考】数式用!$V$2:$AA$58,MATCH(O363,【参考】数式用!$X$4:$AA$4)+2,FALSE)*0.5, 0), "")</f>
        <v/>
      </c>
      <c r="R363" s="433"/>
      <c r="S363" s="867"/>
      <c r="T363" s="867"/>
      <c r="U363" s="499"/>
      <c r="V363" s="439"/>
      <c r="W363" s="487"/>
      <c r="X363" s="414" t="str">
        <f>IFERROR(IF(V363="ー", "", ROUNDDOWN(W363*VLOOKUP(N363,【参考】数式用!$V$2:$AG$51,MATCH(V363,【参考】数式用!$AB$4:$AG$4)+6,FALSE)*0.5, 0)), "")</f>
        <v/>
      </c>
      <c r="Y363" s="440"/>
      <c r="Z363" s="487"/>
      <c r="AA363" s="501"/>
      <c r="AB363" s="481" t="e">
        <f>VLOOKUP(N363,【参考】数式用!$A$3:$N$58,14,FALSE)</f>
        <v>#N/A</v>
      </c>
      <c r="AC363" s="481" t="str">
        <f>IFERROR(VLOOKUP(N363,【参考】数式用!$A$3:$N$58,14,FALSE),"")&amp;"_4_5"</f>
        <v>_4_5</v>
      </c>
      <c r="AD363" s="481" t="str">
        <f>IFERROR(VLOOKUP(N363,【参考】数式用!$A$3:$N$58,14,FALSE),"")&amp;"_6"</f>
        <v>_6</v>
      </c>
      <c r="AE363" s="482" t="str">
        <f>IFERROR(VLOOKUP(N363,【参考】数式用!$AI$5:$AJ$51, 2, FALSE), "")</f>
        <v/>
      </c>
      <c r="AF363" s="483" t="str">
        <f t="shared" si="10"/>
        <v/>
      </c>
      <c r="AG363" s="484" t="str">
        <f t="shared" si="11"/>
        <v/>
      </c>
      <c r="AH363" s="485" t="str">
        <f>IFERROR(VLOOKUP(N363,【参考】数式用!$AM$3:$AN$56, 2, FALSE), "")</f>
        <v/>
      </c>
      <c r="AI363" s="411"/>
      <c r="AJ363" s="389"/>
      <c r="AK363" s="389"/>
      <c r="AL363" s="389"/>
      <c r="AM363" s="389"/>
      <c r="AN363" s="389"/>
      <c r="AO363" s="389"/>
      <c r="AP363" s="389"/>
      <c r="AQ363" s="389"/>
    </row>
    <row r="364" spans="1:43" s="128" customFormat="1" ht="40.15" customHeight="1">
      <c r="A364" s="488">
        <v>351</v>
      </c>
      <c r="B364" s="866" t="str">
        <f>IF(基本情報入力シート!C395="","",基本情報入力シート!C395)</f>
        <v/>
      </c>
      <c r="C364" s="866"/>
      <c r="D364" s="866"/>
      <c r="E364" s="866"/>
      <c r="F364" s="866"/>
      <c r="G364" s="866"/>
      <c r="H364" s="866"/>
      <c r="I364" s="866"/>
      <c r="J364" s="413" t="str">
        <f>IF(基本情報入力シート!M395="","",基本情報入力シート!M395)</f>
        <v/>
      </c>
      <c r="K364" s="413" t="str">
        <f>IF(基本情報入力シート!R395="","",基本情報入力シート!R395)</f>
        <v/>
      </c>
      <c r="L364" s="413" t="str">
        <f>IF(基本情報入力シート!W395="","",基本情報入力シート!W395)</f>
        <v/>
      </c>
      <c r="M364" s="413" t="str">
        <f>IF(基本情報入力シート!X395="","",基本情報入力シート!X395)</f>
        <v/>
      </c>
      <c r="N364" s="491" t="str">
        <f>IF(基本情報入力シート!Y395="","",基本情報入力シート!Y395)</f>
        <v/>
      </c>
      <c r="O364" s="490"/>
      <c r="P364" s="432"/>
      <c r="Q364" s="38" t="str">
        <f>IFERROR(ROUNDDOWN(P364*VLOOKUP(N364,【参考】数式用!$V$2:$AA$58,MATCH(O364,【参考】数式用!$X$4:$AA$4)+2,FALSE)*0.5, 0), "")</f>
        <v/>
      </c>
      <c r="R364" s="433"/>
      <c r="S364" s="867"/>
      <c r="T364" s="867"/>
      <c r="U364" s="499"/>
      <c r="V364" s="439"/>
      <c r="W364" s="487"/>
      <c r="X364" s="414" t="str">
        <f>IFERROR(IF(V364="ー", "", ROUNDDOWN(W364*VLOOKUP(N364,【参考】数式用!$V$2:$AG$51,MATCH(V364,【参考】数式用!$AB$4:$AG$4)+6,FALSE)*0.5, 0)), "")</f>
        <v/>
      </c>
      <c r="Y364" s="440"/>
      <c r="Z364" s="487"/>
      <c r="AA364" s="501"/>
      <c r="AB364" s="481" t="e">
        <f>VLOOKUP(N364,【参考】数式用!$A$3:$N$58,14,FALSE)</f>
        <v>#N/A</v>
      </c>
      <c r="AC364" s="481" t="str">
        <f>IFERROR(VLOOKUP(N364,【参考】数式用!$A$3:$N$58,14,FALSE),"")&amp;"_4_5"</f>
        <v>_4_5</v>
      </c>
      <c r="AD364" s="481" t="str">
        <f>IFERROR(VLOOKUP(N364,【参考】数式用!$A$3:$N$58,14,FALSE),"")&amp;"_6"</f>
        <v>_6</v>
      </c>
      <c r="AE364" s="482" t="str">
        <f>IFERROR(VLOOKUP(N364,【参考】数式用!$AI$5:$AJ$51, 2, FALSE), "")</f>
        <v/>
      </c>
      <c r="AF364" s="483" t="str">
        <f t="shared" si="10"/>
        <v/>
      </c>
      <c r="AG364" s="484" t="str">
        <f t="shared" si="11"/>
        <v/>
      </c>
      <c r="AH364" s="485" t="str">
        <f>IFERROR(VLOOKUP(N364,【参考】数式用!$AM$3:$AN$56, 2, FALSE), "")</f>
        <v/>
      </c>
      <c r="AI364" s="411"/>
      <c r="AJ364" s="389"/>
      <c r="AK364" s="389"/>
      <c r="AL364" s="389"/>
      <c r="AM364" s="389"/>
      <c r="AN364" s="389"/>
      <c r="AO364" s="389"/>
      <c r="AP364" s="389"/>
      <c r="AQ364" s="389"/>
    </row>
    <row r="365" spans="1:43" s="128" customFormat="1" ht="40.15" customHeight="1">
      <c r="A365" s="488">
        <v>352</v>
      </c>
      <c r="B365" s="866" t="str">
        <f>IF(基本情報入力シート!C396="","",基本情報入力シート!C396)</f>
        <v/>
      </c>
      <c r="C365" s="866"/>
      <c r="D365" s="866"/>
      <c r="E365" s="866"/>
      <c r="F365" s="866"/>
      <c r="G365" s="866"/>
      <c r="H365" s="866"/>
      <c r="I365" s="866"/>
      <c r="J365" s="413" t="str">
        <f>IF(基本情報入力シート!M396="","",基本情報入力シート!M396)</f>
        <v/>
      </c>
      <c r="K365" s="413" t="str">
        <f>IF(基本情報入力シート!R396="","",基本情報入力シート!R396)</f>
        <v/>
      </c>
      <c r="L365" s="413" t="str">
        <f>IF(基本情報入力シート!W396="","",基本情報入力シート!W396)</f>
        <v/>
      </c>
      <c r="M365" s="413" t="str">
        <f>IF(基本情報入力シート!X396="","",基本情報入力シート!X396)</f>
        <v/>
      </c>
      <c r="N365" s="491" t="str">
        <f>IF(基本情報入力シート!Y396="","",基本情報入力シート!Y396)</f>
        <v/>
      </c>
      <c r="O365" s="490"/>
      <c r="P365" s="432"/>
      <c r="Q365" s="38" t="str">
        <f>IFERROR(ROUNDDOWN(P365*VLOOKUP(N365,【参考】数式用!$V$2:$AA$58,MATCH(O365,【参考】数式用!$X$4:$AA$4)+2,FALSE)*0.5, 0), "")</f>
        <v/>
      </c>
      <c r="R365" s="433"/>
      <c r="S365" s="867"/>
      <c r="T365" s="867"/>
      <c r="U365" s="499"/>
      <c r="V365" s="439"/>
      <c r="W365" s="487"/>
      <c r="X365" s="414" t="str">
        <f>IFERROR(IF(V365="ー", "", ROUNDDOWN(W365*VLOOKUP(N365,【参考】数式用!$V$2:$AG$51,MATCH(V365,【参考】数式用!$AB$4:$AG$4)+6,FALSE)*0.5, 0)), "")</f>
        <v/>
      </c>
      <c r="Y365" s="440"/>
      <c r="Z365" s="487"/>
      <c r="AA365" s="501"/>
      <c r="AB365" s="481" t="e">
        <f>VLOOKUP(N365,【参考】数式用!$A$3:$N$58,14,FALSE)</f>
        <v>#N/A</v>
      </c>
      <c r="AC365" s="481" t="str">
        <f>IFERROR(VLOOKUP(N365,【参考】数式用!$A$3:$N$58,14,FALSE),"")&amp;"_4_5"</f>
        <v>_4_5</v>
      </c>
      <c r="AD365" s="481" t="str">
        <f>IFERROR(VLOOKUP(N365,【参考】数式用!$A$3:$N$58,14,FALSE),"")&amp;"_6"</f>
        <v>_6</v>
      </c>
      <c r="AE365" s="482" t="str">
        <f>IFERROR(VLOOKUP(N365,【参考】数式用!$AI$5:$AJ$51, 2, FALSE), "")</f>
        <v/>
      </c>
      <c r="AF365" s="483" t="str">
        <f t="shared" si="10"/>
        <v/>
      </c>
      <c r="AG365" s="484" t="str">
        <f t="shared" si="11"/>
        <v/>
      </c>
      <c r="AH365" s="485" t="str">
        <f>IFERROR(VLOOKUP(N365,【参考】数式用!$AM$3:$AN$56, 2, FALSE), "")</f>
        <v/>
      </c>
      <c r="AI365" s="411"/>
      <c r="AJ365" s="389"/>
      <c r="AK365" s="389"/>
      <c r="AL365" s="389"/>
      <c r="AM365" s="389"/>
      <c r="AN365" s="389"/>
      <c r="AO365" s="389"/>
      <c r="AP365" s="389"/>
      <c r="AQ365" s="389"/>
    </row>
    <row r="366" spans="1:43" s="128" customFormat="1" ht="40.15" customHeight="1">
      <c r="A366" s="488">
        <v>353</v>
      </c>
      <c r="B366" s="866" t="str">
        <f>IF(基本情報入力シート!C397="","",基本情報入力シート!C397)</f>
        <v/>
      </c>
      <c r="C366" s="866"/>
      <c r="D366" s="866"/>
      <c r="E366" s="866"/>
      <c r="F366" s="866"/>
      <c r="G366" s="866"/>
      <c r="H366" s="866"/>
      <c r="I366" s="866"/>
      <c r="J366" s="413" t="str">
        <f>IF(基本情報入力シート!M397="","",基本情報入力シート!M397)</f>
        <v/>
      </c>
      <c r="K366" s="413" t="str">
        <f>IF(基本情報入力シート!R397="","",基本情報入力シート!R397)</f>
        <v/>
      </c>
      <c r="L366" s="413" t="str">
        <f>IF(基本情報入力シート!W397="","",基本情報入力シート!W397)</f>
        <v/>
      </c>
      <c r="M366" s="413" t="str">
        <f>IF(基本情報入力シート!X397="","",基本情報入力シート!X397)</f>
        <v/>
      </c>
      <c r="N366" s="491" t="str">
        <f>IF(基本情報入力シート!Y397="","",基本情報入力シート!Y397)</f>
        <v/>
      </c>
      <c r="O366" s="490"/>
      <c r="P366" s="432"/>
      <c r="Q366" s="38" t="str">
        <f>IFERROR(ROUNDDOWN(P366*VLOOKUP(N366,【参考】数式用!$V$2:$AA$58,MATCH(O366,【参考】数式用!$X$4:$AA$4)+2,FALSE)*0.5, 0), "")</f>
        <v/>
      </c>
      <c r="R366" s="433"/>
      <c r="S366" s="867"/>
      <c r="T366" s="867"/>
      <c r="U366" s="499"/>
      <c r="V366" s="439"/>
      <c r="W366" s="487"/>
      <c r="X366" s="414" t="str">
        <f>IFERROR(IF(V366="ー", "", ROUNDDOWN(W366*VLOOKUP(N366,【参考】数式用!$V$2:$AG$51,MATCH(V366,【参考】数式用!$AB$4:$AG$4)+6,FALSE)*0.5, 0)), "")</f>
        <v/>
      </c>
      <c r="Y366" s="440"/>
      <c r="Z366" s="487"/>
      <c r="AA366" s="501"/>
      <c r="AB366" s="481" t="e">
        <f>VLOOKUP(N366,【参考】数式用!$A$3:$N$58,14,FALSE)</f>
        <v>#N/A</v>
      </c>
      <c r="AC366" s="481" t="str">
        <f>IFERROR(VLOOKUP(N366,【参考】数式用!$A$3:$N$58,14,FALSE),"")&amp;"_4_5"</f>
        <v>_4_5</v>
      </c>
      <c r="AD366" s="481" t="str">
        <f>IFERROR(VLOOKUP(N366,【参考】数式用!$A$3:$N$58,14,FALSE),"")&amp;"_6"</f>
        <v>_6</v>
      </c>
      <c r="AE366" s="482" t="str">
        <f>IFERROR(VLOOKUP(N366,【参考】数式用!$AI$5:$AJ$51, 2, FALSE), "")</f>
        <v/>
      </c>
      <c r="AF366" s="483" t="str">
        <f t="shared" si="10"/>
        <v/>
      </c>
      <c r="AG366" s="484" t="str">
        <f t="shared" si="11"/>
        <v/>
      </c>
      <c r="AH366" s="485" t="str">
        <f>IFERROR(VLOOKUP(N366,【参考】数式用!$AM$3:$AN$56, 2, FALSE), "")</f>
        <v/>
      </c>
      <c r="AI366" s="411"/>
      <c r="AJ366" s="389"/>
      <c r="AK366" s="389"/>
      <c r="AL366" s="389"/>
      <c r="AM366" s="389"/>
      <c r="AN366" s="389"/>
      <c r="AO366" s="389"/>
      <c r="AP366" s="389"/>
      <c r="AQ366" s="389"/>
    </row>
    <row r="367" spans="1:43" s="128" customFormat="1" ht="40.15" customHeight="1">
      <c r="A367" s="488">
        <v>354</v>
      </c>
      <c r="B367" s="866" t="str">
        <f>IF(基本情報入力シート!C398="","",基本情報入力シート!C398)</f>
        <v/>
      </c>
      <c r="C367" s="866"/>
      <c r="D367" s="866"/>
      <c r="E367" s="866"/>
      <c r="F367" s="866"/>
      <c r="G367" s="866"/>
      <c r="H367" s="866"/>
      <c r="I367" s="866"/>
      <c r="J367" s="413" t="str">
        <f>IF(基本情報入力シート!M398="","",基本情報入力シート!M398)</f>
        <v/>
      </c>
      <c r="K367" s="413" t="str">
        <f>IF(基本情報入力シート!R398="","",基本情報入力シート!R398)</f>
        <v/>
      </c>
      <c r="L367" s="413" t="str">
        <f>IF(基本情報入力シート!W398="","",基本情報入力シート!W398)</f>
        <v/>
      </c>
      <c r="M367" s="413" t="str">
        <f>IF(基本情報入力シート!X398="","",基本情報入力シート!X398)</f>
        <v/>
      </c>
      <c r="N367" s="491" t="str">
        <f>IF(基本情報入力シート!Y398="","",基本情報入力シート!Y398)</f>
        <v/>
      </c>
      <c r="O367" s="490"/>
      <c r="P367" s="432"/>
      <c r="Q367" s="38" t="str">
        <f>IFERROR(ROUNDDOWN(P367*VLOOKUP(N367,【参考】数式用!$V$2:$AA$58,MATCH(O367,【参考】数式用!$X$4:$AA$4)+2,FALSE)*0.5, 0), "")</f>
        <v/>
      </c>
      <c r="R367" s="433"/>
      <c r="S367" s="867"/>
      <c r="T367" s="867"/>
      <c r="U367" s="499"/>
      <c r="V367" s="439"/>
      <c r="W367" s="487"/>
      <c r="X367" s="414" t="str">
        <f>IFERROR(IF(V367="ー", "", ROUNDDOWN(W367*VLOOKUP(N367,【参考】数式用!$V$2:$AG$51,MATCH(V367,【参考】数式用!$AB$4:$AG$4)+6,FALSE)*0.5, 0)), "")</f>
        <v/>
      </c>
      <c r="Y367" s="440"/>
      <c r="Z367" s="487"/>
      <c r="AA367" s="501"/>
      <c r="AB367" s="481" t="e">
        <f>VLOOKUP(N367,【参考】数式用!$A$3:$N$58,14,FALSE)</f>
        <v>#N/A</v>
      </c>
      <c r="AC367" s="481" t="str">
        <f>IFERROR(VLOOKUP(N367,【参考】数式用!$A$3:$N$58,14,FALSE),"")&amp;"_4_5"</f>
        <v>_4_5</v>
      </c>
      <c r="AD367" s="481" t="str">
        <f>IFERROR(VLOOKUP(N367,【参考】数式用!$A$3:$N$58,14,FALSE),"")&amp;"_6"</f>
        <v>_6</v>
      </c>
      <c r="AE367" s="482" t="str">
        <f>IFERROR(VLOOKUP(N367,【参考】数式用!$AI$5:$AJ$51, 2, FALSE), "")</f>
        <v/>
      </c>
      <c r="AF367" s="483" t="str">
        <f t="shared" si="10"/>
        <v/>
      </c>
      <c r="AG367" s="484" t="str">
        <f t="shared" si="11"/>
        <v/>
      </c>
      <c r="AH367" s="485" t="str">
        <f>IFERROR(VLOOKUP(N367,【参考】数式用!$AM$3:$AN$56, 2, FALSE), "")</f>
        <v/>
      </c>
      <c r="AI367" s="411"/>
      <c r="AJ367" s="389"/>
      <c r="AK367" s="389"/>
      <c r="AL367" s="389"/>
      <c r="AM367" s="389"/>
      <c r="AN367" s="389"/>
      <c r="AO367" s="389"/>
      <c r="AP367" s="389"/>
      <c r="AQ367" s="389"/>
    </row>
    <row r="368" spans="1:43" s="128" customFormat="1" ht="40.15" customHeight="1">
      <c r="A368" s="488">
        <v>355</v>
      </c>
      <c r="B368" s="866" t="str">
        <f>IF(基本情報入力シート!C399="","",基本情報入力シート!C399)</f>
        <v/>
      </c>
      <c r="C368" s="866"/>
      <c r="D368" s="866"/>
      <c r="E368" s="866"/>
      <c r="F368" s="866"/>
      <c r="G368" s="866"/>
      <c r="H368" s="866"/>
      <c r="I368" s="866"/>
      <c r="J368" s="413" t="str">
        <f>IF(基本情報入力シート!M399="","",基本情報入力シート!M399)</f>
        <v/>
      </c>
      <c r="K368" s="413" t="str">
        <f>IF(基本情報入力シート!R399="","",基本情報入力シート!R399)</f>
        <v/>
      </c>
      <c r="L368" s="413" t="str">
        <f>IF(基本情報入力シート!W399="","",基本情報入力シート!W399)</f>
        <v/>
      </c>
      <c r="M368" s="413" t="str">
        <f>IF(基本情報入力シート!X399="","",基本情報入力シート!X399)</f>
        <v/>
      </c>
      <c r="N368" s="491" t="str">
        <f>IF(基本情報入力シート!Y399="","",基本情報入力シート!Y399)</f>
        <v/>
      </c>
      <c r="O368" s="490"/>
      <c r="P368" s="432"/>
      <c r="Q368" s="38" t="str">
        <f>IFERROR(ROUNDDOWN(P368*VLOOKUP(N368,【参考】数式用!$V$2:$AA$58,MATCH(O368,【参考】数式用!$X$4:$AA$4)+2,FALSE)*0.5, 0), "")</f>
        <v/>
      </c>
      <c r="R368" s="433"/>
      <c r="S368" s="867"/>
      <c r="T368" s="867"/>
      <c r="U368" s="499"/>
      <c r="V368" s="439"/>
      <c r="W368" s="487"/>
      <c r="X368" s="414" t="str">
        <f>IFERROR(IF(V368="ー", "", ROUNDDOWN(W368*VLOOKUP(N368,【参考】数式用!$V$2:$AG$51,MATCH(V368,【参考】数式用!$AB$4:$AG$4)+6,FALSE)*0.5, 0)), "")</f>
        <v/>
      </c>
      <c r="Y368" s="440"/>
      <c r="Z368" s="487"/>
      <c r="AA368" s="501"/>
      <c r="AB368" s="481" t="e">
        <f>VLOOKUP(N368,【参考】数式用!$A$3:$N$58,14,FALSE)</f>
        <v>#N/A</v>
      </c>
      <c r="AC368" s="481" t="str">
        <f>IFERROR(VLOOKUP(N368,【参考】数式用!$A$3:$N$58,14,FALSE),"")&amp;"_4_5"</f>
        <v>_4_5</v>
      </c>
      <c r="AD368" s="481" t="str">
        <f>IFERROR(VLOOKUP(N368,【参考】数式用!$A$3:$N$58,14,FALSE),"")&amp;"_6"</f>
        <v>_6</v>
      </c>
      <c r="AE368" s="482" t="str">
        <f>IFERROR(VLOOKUP(N368,【参考】数式用!$AI$5:$AJ$51, 2, FALSE), "")</f>
        <v/>
      </c>
      <c r="AF368" s="483" t="str">
        <f t="shared" si="10"/>
        <v/>
      </c>
      <c r="AG368" s="484" t="str">
        <f t="shared" si="11"/>
        <v/>
      </c>
      <c r="AH368" s="485" t="str">
        <f>IFERROR(VLOOKUP(N368,【参考】数式用!$AM$3:$AN$56, 2, FALSE), "")</f>
        <v/>
      </c>
      <c r="AI368" s="411"/>
      <c r="AJ368" s="389"/>
      <c r="AK368" s="389"/>
      <c r="AL368" s="389"/>
      <c r="AM368" s="389"/>
      <c r="AN368" s="389"/>
      <c r="AO368" s="389"/>
      <c r="AP368" s="389"/>
      <c r="AQ368" s="389"/>
    </row>
    <row r="369" spans="1:43" s="128" customFormat="1" ht="40.15" customHeight="1">
      <c r="A369" s="488">
        <v>356</v>
      </c>
      <c r="B369" s="866" t="str">
        <f>IF(基本情報入力シート!C400="","",基本情報入力シート!C400)</f>
        <v/>
      </c>
      <c r="C369" s="866"/>
      <c r="D369" s="866"/>
      <c r="E369" s="866"/>
      <c r="F369" s="866"/>
      <c r="G369" s="866"/>
      <c r="H369" s="866"/>
      <c r="I369" s="866"/>
      <c r="J369" s="413" t="str">
        <f>IF(基本情報入力シート!M400="","",基本情報入力シート!M400)</f>
        <v/>
      </c>
      <c r="K369" s="413" t="str">
        <f>IF(基本情報入力シート!R400="","",基本情報入力シート!R400)</f>
        <v/>
      </c>
      <c r="L369" s="413" t="str">
        <f>IF(基本情報入力シート!W400="","",基本情報入力シート!W400)</f>
        <v/>
      </c>
      <c r="M369" s="413" t="str">
        <f>IF(基本情報入力シート!X400="","",基本情報入力シート!X400)</f>
        <v/>
      </c>
      <c r="N369" s="491" t="str">
        <f>IF(基本情報入力シート!Y400="","",基本情報入力シート!Y400)</f>
        <v/>
      </c>
      <c r="O369" s="490"/>
      <c r="P369" s="432"/>
      <c r="Q369" s="38" t="str">
        <f>IFERROR(ROUNDDOWN(P369*VLOOKUP(N369,【参考】数式用!$V$2:$AA$58,MATCH(O369,【参考】数式用!$X$4:$AA$4)+2,FALSE)*0.5, 0), "")</f>
        <v/>
      </c>
      <c r="R369" s="433"/>
      <c r="S369" s="867"/>
      <c r="T369" s="867"/>
      <c r="U369" s="499"/>
      <c r="V369" s="439"/>
      <c r="W369" s="487"/>
      <c r="X369" s="414" t="str">
        <f>IFERROR(IF(V369="ー", "", ROUNDDOWN(W369*VLOOKUP(N369,【参考】数式用!$V$2:$AG$51,MATCH(V369,【参考】数式用!$AB$4:$AG$4)+6,FALSE)*0.5, 0)), "")</f>
        <v/>
      </c>
      <c r="Y369" s="440"/>
      <c r="Z369" s="487"/>
      <c r="AA369" s="501"/>
      <c r="AB369" s="481" t="e">
        <f>VLOOKUP(N369,【参考】数式用!$A$3:$N$58,14,FALSE)</f>
        <v>#N/A</v>
      </c>
      <c r="AC369" s="481" t="str">
        <f>IFERROR(VLOOKUP(N369,【参考】数式用!$A$3:$N$58,14,FALSE),"")&amp;"_4_5"</f>
        <v>_4_5</v>
      </c>
      <c r="AD369" s="481" t="str">
        <f>IFERROR(VLOOKUP(N369,【参考】数式用!$A$3:$N$58,14,FALSE),"")&amp;"_6"</f>
        <v>_6</v>
      </c>
      <c r="AE369" s="482" t="str">
        <f>IFERROR(VLOOKUP(N369,【参考】数式用!$AI$5:$AJ$51, 2, FALSE), "")</f>
        <v/>
      </c>
      <c r="AF369" s="483" t="str">
        <f t="shared" si="10"/>
        <v/>
      </c>
      <c r="AG369" s="484" t="str">
        <f t="shared" si="11"/>
        <v/>
      </c>
      <c r="AH369" s="485" t="str">
        <f>IFERROR(VLOOKUP(N369,【参考】数式用!$AM$3:$AN$56, 2, FALSE), "")</f>
        <v/>
      </c>
      <c r="AI369" s="411"/>
      <c r="AJ369" s="389"/>
      <c r="AK369" s="389"/>
      <c r="AL369" s="389"/>
      <c r="AM369" s="389"/>
      <c r="AN369" s="389"/>
      <c r="AO369" s="389"/>
      <c r="AP369" s="389"/>
      <c r="AQ369" s="389"/>
    </row>
    <row r="370" spans="1:43" s="128" customFormat="1" ht="40.15" customHeight="1">
      <c r="A370" s="488">
        <v>357</v>
      </c>
      <c r="B370" s="866" t="str">
        <f>IF(基本情報入力シート!C401="","",基本情報入力シート!C401)</f>
        <v/>
      </c>
      <c r="C370" s="866"/>
      <c r="D370" s="866"/>
      <c r="E370" s="866"/>
      <c r="F370" s="866"/>
      <c r="G370" s="866"/>
      <c r="H370" s="866"/>
      <c r="I370" s="866"/>
      <c r="J370" s="413" t="str">
        <f>IF(基本情報入力シート!M401="","",基本情報入力シート!M401)</f>
        <v/>
      </c>
      <c r="K370" s="413" t="str">
        <f>IF(基本情報入力シート!R401="","",基本情報入力シート!R401)</f>
        <v/>
      </c>
      <c r="L370" s="413" t="str">
        <f>IF(基本情報入力シート!W401="","",基本情報入力シート!W401)</f>
        <v/>
      </c>
      <c r="M370" s="413" t="str">
        <f>IF(基本情報入力シート!X401="","",基本情報入力シート!X401)</f>
        <v/>
      </c>
      <c r="N370" s="491" t="str">
        <f>IF(基本情報入力シート!Y401="","",基本情報入力シート!Y401)</f>
        <v/>
      </c>
      <c r="O370" s="490"/>
      <c r="P370" s="432"/>
      <c r="Q370" s="38" t="str">
        <f>IFERROR(ROUNDDOWN(P370*VLOOKUP(N370,【参考】数式用!$V$2:$AA$58,MATCH(O370,【参考】数式用!$X$4:$AA$4)+2,FALSE)*0.5, 0), "")</f>
        <v/>
      </c>
      <c r="R370" s="433"/>
      <c r="S370" s="867"/>
      <c r="T370" s="867"/>
      <c r="U370" s="499"/>
      <c r="V370" s="439"/>
      <c r="W370" s="487"/>
      <c r="X370" s="414" t="str">
        <f>IFERROR(IF(V370="ー", "", ROUNDDOWN(W370*VLOOKUP(N370,【参考】数式用!$V$2:$AG$51,MATCH(V370,【参考】数式用!$AB$4:$AG$4)+6,FALSE)*0.5, 0)), "")</f>
        <v/>
      </c>
      <c r="Y370" s="440"/>
      <c r="Z370" s="487"/>
      <c r="AA370" s="501"/>
      <c r="AB370" s="481" t="e">
        <f>VLOOKUP(N370,【参考】数式用!$A$3:$N$58,14,FALSE)</f>
        <v>#N/A</v>
      </c>
      <c r="AC370" s="481" t="str">
        <f>IFERROR(VLOOKUP(N370,【参考】数式用!$A$3:$N$58,14,FALSE),"")&amp;"_4_5"</f>
        <v>_4_5</v>
      </c>
      <c r="AD370" s="481" t="str">
        <f>IFERROR(VLOOKUP(N370,【参考】数式用!$A$3:$N$58,14,FALSE),"")&amp;"_6"</f>
        <v>_6</v>
      </c>
      <c r="AE370" s="482" t="str">
        <f>IFERROR(VLOOKUP(N370,【参考】数式用!$AI$5:$AJ$51, 2, FALSE), "")</f>
        <v/>
      </c>
      <c r="AF370" s="483"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84"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85" t="str">
        <f>IFERROR(VLOOKUP(N370,【参考】数式用!$AM$3:$AN$56, 2, FALSE), "")</f>
        <v/>
      </c>
      <c r="AI370" s="411"/>
      <c r="AJ370" s="389"/>
      <c r="AK370" s="389"/>
      <c r="AL370" s="389"/>
      <c r="AM370" s="389"/>
      <c r="AN370" s="389"/>
      <c r="AO370" s="389"/>
      <c r="AP370" s="389"/>
      <c r="AQ370" s="389"/>
    </row>
    <row r="371" spans="1:43" s="128" customFormat="1" ht="40.15" customHeight="1">
      <c r="A371" s="488">
        <v>358</v>
      </c>
      <c r="B371" s="866" t="str">
        <f>IF(基本情報入力シート!C402="","",基本情報入力シート!C402)</f>
        <v/>
      </c>
      <c r="C371" s="866"/>
      <c r="D371" s="866"/>
      <c r="E371" s="866"/>
      <c r="F371" s="866"/>
      <c r="G371" s="866"/>
      <c r="H371" s="866"/>
      <c r="I371" s="866"/>
      <c r="J371" s="413" t="str">
        <f>IF(基本情報入力シート!M402="","",基本情報入力シート!M402)</f>
        <v/>
      </c>
      <c r="K371" s="413" t="str">
        <f>IF(基本情報入力シート!R402="","",基本情報入力シート!R402)</f>
        <v/>
      </c>
      <c r="L371" s="413" t="str">
        <f>IF(基本情報入力シート!W402="","",基本情報入力シート!W402)</f>
        <v/>
      </c>
      <c r="M371" s="413" t="str">
        <f>IF(基本情報入力シート!X402="","",基本情報入力シート!X402)</f>
        <v/>
      </c>
      <c r="N371" s="491" t="str">
        <f>IF(基本情報入力シート!Y402="","",基本情報入力シート!Y402)</f>
        <v/>
      </c>
      <c r="O371" s="490"/>
      <c r="P371" s="432"/>
      <c r="Q371" s="38" t="str">
        <f>IFERROR(ROUNDDOWN(P371*VLOOKUP(N371,【参考】数式用!$V$2:$AA$58,MATCH(O371,【参考】数式用!$X$4:$AA$4)+2,FALSE)*0.5, 0), "")</f>
        <v/>
      </c>
      <c r="R371" s="433"/>
      <c r="S371" s="867"/>
      <c r="T371" s="867"/>
      <c r="U371" s="499"/>
      <c r="V371" s="439"/>
      <c r="W371" s="487"/>
      <c r="X371" s="414" t="str">
        <f>IFERROR(IF(V371="ー", "", ROUNDDOWN(W371*VLOOKUP(N371,【参考】数式用!$V$2:$AG$51,MATCH(V371,【参考】数式用!$AB$4:$AG$4)+6,FALSE)*0.5, 0)), "")</f>
        <v/>
      </c>
      <c r="Y371" s="440"/>
      <c r="Z371" s="487"/>
      <c r="AA371" s="501"/>
      <c r="AB371" s="481" t="e">
        <f>VLOOKUP(N371,【参考】数式用!$A$3:$N$58,14,FALSE)</f>
        <v>#N/A</v>
      </c>
      <c r="AC371" s="481" t="str">
        <f>IFERROR(VLOOKUP(N371,【参考】数式用!$A$3:$N$58,14,FALSE),"")&amp;"_4_5"</f>
        <v>_4_5</v>
      </c>
      <c r="AD371" s="481" t="str">
        <f>IFERROR(VLOOKUP(N371,【参考】数式用!$A$3:$N$58,14,FALSE),"")&amp;"_6"</f>
        <v>_6</v>
      </c>
      <c r="AE371" s="482" t="str">
        <f>IFERROR(VLOOKUP(N371,【参考】数式用!$AI$5:$AJ$51, 2, FALSE), "")</f>
        <v/>
      </c>
      <c r="AF371" s="483" t="str">
        <f t="shared" si="12"/>
        <v/>
      </c>
      <c r="AG371" s="484" t="str">
        <f t="shared" si="13"/>
        <v/>
      </c>
      <c r="AH371" s="485" t="str">
        <f>IFERROR(VLOOKUP(N371,【参考】数式用!$AM$3:$AN$56, 2, FALSE), "")</f>
        <v/>
      </c>
      <c r="AI371" s="411"/>
      <c r="AJ371" s="389"/>
      <c r="AK371" s="389"/>
      <c r="AL371" s="389"/>
      <c r="AM371" s="389"/>
      <c r="AN371" s="389"/>
      <c r="AO371" s="389"/>
      <c r="AP371" s="389"/>
      <c r="AQ371" s="389"/>
    </row>
    <row r="372" spans="1:43" s="128" customFormat="1" ht="40.15" customHeight="1">
      <c r="A372" s="488">
        <v>359</v>
      </c>
      <c r="B372" s="866" t="str">
        <f>IF(基本情報入力シート!C403="","",基本情報入力シート!C403)</f>
        <v/>
      </c>
      <c r="C372" s="866"/>
      <c r="D372" s="866"/>
      <c r="E372" s="866"/>
      <c r="F372" s="866"/>
      <c r="G372" s="866"/>
      <c r="H372" s="866"/>
      <c r="I372" s="866"/>
      <c r="J372" s="413" t="str">
        <f>IF(基本情報入力シート!M403="","",基本情報入力シート!M403)</f>
        <v/>
      </c>
      <c r="K372" s="413" t="str">
        <f>IF(基本情報入力シート!R403="","",基本情報入力シート!R403)</f>
        <v/>
      </c>
      <c r="L372" s="413" t="str">
        <f>IF(基本情報入力シート!W403="","",基本情報入力シート!W403)</f>
        <v/>
      </c>
      <c r="M372" s="413" t="str">
        <f>IF(基本情報入力シート!X403="","",基本情報入力シート!X403)</f>
        <v/>
      </c>
      <c r="N372" s="491" t="str">
        <f>IF(基本情報入力シート!Y403="","",基本情報入力シート!Y403)</f>
        <v/>
      </c>
      <c r="O372" s="490"/>
      <c r="P372" s="432"/>
      <c r="Q372" s="38" t="str">
        <f>IFERROR(ROUNDDOWN(P372*VLOOKUP(N372,【参考】数式用!$V$2:$AA$58,MATCH(O372,【参考】数式用!$X$4:$AA$4)+2,FALSE)*0.5, 0), "")</f>
        <v/>
      </c>
      <c r="R372" s="433"/>
      <c r="S372" s="867"/>
      <c r="T372" s="867"/>
      <c r="U372" s="499"/>
      <c r="V372" s="439"/>
      <c r="W372" s="487"/>
      <c r="X372" s="414" t="str">
        <f>IFERROR(IF(V372="ー", "", ROUNDDOWN(W372*VLOOKUP(N372,【参考】数式用!$V$2:$AG$51,MATCH(V372,【参考】数式用!$AB$4:$AG$4)+6,FALSE)*0.5, 0)), "")</f>
        <v/>
      </c>
      <c r="Y372" s="440"/>
      <c r="Z372" s="487"/>
      <c r="AA372" s="501"/>
      <c r="AB372" s="481" t="e">
        <f>VLOOKUP(N372,【参考】数式用!$A$3:$N$58,14,FALSE)</f>
        <v>#N/A</v>
      </c>
      <c r="AC372" s="481" t="str">
        <f>IFERROR(VLOOKUP(N372,【参考】数式用!$A$3:$N$58,14,FALSE),"")&amp;"_4_5"</f>
        <v>_4_5</v>
      </c>
      <c r="AD372" s="481" t="str">
        <f>IFERROR(VLOOKUP(N372,【参考】数式用!$A$3:$N$58,14,FALSE),"")&amp;"_6"</f>
        <v>_6</v>
      </c>
      <c r="AE372" s="482" t="str">
        <f>IFERROR(VLOOKUP(N372,【参考】数式用!$AI$5:$AJ$51, 2, FALSE), "")</f>
        <v/>
      </c>
      <c r="AF372" s="483" t="str">
        <f t="shared" si="12"/>
        <v/>
      </c>
      <c r="AG372" s="484" t="str">
        <f t="shared" si="13"/>
        <v/>
      </c>
      <c r="AH372" s="485" t="str">
        <f>IFERROR(VLOOKUP(N372,【参考】数式用!$AM$3:$AN$56, 2, FALSE), "")</f>
        <v/>
      </c>
      <c r="AI372" s="411"/>
      <c r="AJ372" s="389"/>
      <c r="AK372" s="389"/>
      <c r="AL372" s="389"/>
      <c r="AM372" s="389"/>
      <c r="AN372" s="389"/>
      <c r="AO372" s="389"/>
      <c r="AP372" s="389"/>
      <c r="AQ372" s="389"/>
    </row>
    <row r="373" spans="1:43" s="128" customFormat="1" ht="40.15" customHeight="1">
      <c r="A373" s="488">
        <v>360</v>
      </c>
      <c r="B373" s="866" t="str">
        <f>IF(基本情報入力シート!C404="","",基本情報入力シート!C404)</f>
        <v/>
      </c>
      <c r="C373" s="866"/>
      <c r="D373" s="866"/>
      <c r="E373" s="866"/>
      <c r="F373" s="866"/>
      <c r="G373" s="866"/>
      <c r="H373" s="866"/>
      <c r="I373" s="866"/>
      <c r="J373" s="413" t="str">
        <f>IF(基本情報入力シート!M404="","",基本情報入力シート!M404)</f>
        <v/>
      </c>
      <c r="K373" s="413" t="str">
        <f>IF(基本情報入力シート!R404="","",基本情報入力シート!R404)</f>
        <v/>
      </c>
      <c r="L373" s="413" t="str">
        <f>IF(基本情報入力シート!W404="","",基本情報入力シート!W404)</f>
        <v/>
      </c>
      <c r="M373" s="413" t="str">
        <f>IF(基本情報入力シート!X404="","",基本情報入力シート!X404)</f>
        <v/>
      </c>
      <c r="N373" s="491" t="str">
        <f>IF(基本情報入力シート!Y404="","",基本情報入力シート!Y404)</f>
        <v/>
      </c>
      <c r="O373" s="490"/>
      <c r="P373" s="432"/>
      <c r="Q373" s="38" t="str">
        <f>IFERROR(ROUNDDOWN(P373*VLOOKUP(N373,【参考】数式用!$V$2:$AA$58,MATCH(O373,【参考】数式用!$X$4:$AA$4)+2,FALSE)*0.5, 0), "")</f>
        <v/>
      </c>
      <c r="R373" s="433"/>
      <c r="S373" s="867"/>
      <c r="T373" s="867"/>
      <c r="U373" s="499"/>
      <c r="V373" s="439"/>
      <c r="W373" s="487"/>
      <c r="X373" s="414" t="str">
        <f>IFERROR(IF(V373="ー", "", ROUNDDOWN(W373*VLOOKUP(N373,【参考】数式用!$V$2:$AG$51,MATCH(V373,【参考】数式用!$AB$4:$AG$4)+6,FALSE)*0.5, 0)), "")</f>
        <v/>
      </c>
      <c r="Y373" s="440"/>
      <c r="Z373" s="487"/>
      <c r="AA373" s="501"/>
      <c r="AB373" s="481" t="e">
        <f>VLOOKUP(N373,【参考】数式用!$A$3:$N$58,14,FALSE)</f>
        <v>#N/A</v>
      </c>
      <c r="AC373" s="481" t="str">
        <f>IFERROR(VLOOKUP(N373,【参考】数式用!$A$3:$N$58,14,FALSE),"")&amp;"_4_5"</f>
        <v>_4_5</v>
      </c>
      <c r="AD373" s="481" t="str">
        <f>IFERROR(VLOOKUP(N373,【参考】数式用!$A$3:$N$58,14,FALSE),"")&amp;"_6"</f>
        <v>_6</v>
      </c>
      <c r="AE373" s="482" t="str">
        <f>IFERROR(VLOOKUP(N373,【参考】数式用!$AI$5:$AJ$51, 2, FALSE), "")</f>
        <v/>
      </c>
      <c r="AF373" s="483" t="str">
        <f t="shared" si="12"/>
        <v/>
      </c>
      <c r="AG373" s="484" t="str">
        <f t="shared" si="13"/>
        <v/>
      </c>
      <c r="AH373" s="485" t="str">
        <f>IFERROR(VLOOKUP(N373,【参考】数式用!$AM$3:$AN$56, 2, FALSE), "")</f>
        <v/>
      </c>
      <c r="AI373" s="411"/>
      <c r="AJ373" s="389"/>
      <c r="AK373" s="389"/>
      <c r="AL373" s="389"/>
      <c r="AM373" s="389"/>
      <c r="AN373" s="389"/>
      <c r="AO373" s="389"/>
      <c r="AP373" s="389"/>
      <c r="AQ373" s="389"/>
    </row>
    <row r="374" spans="1:43" s="128" customFormat="1" ht="40.15" customHeight="1">
      <c r="A374" s="488">
        <v>361</v>
      </c>
      <c r="B374" s="866" t="str">
        <f>IF(基本情報入力シート!C405="","",基本情報入力シート!C405)</f>
        <v/>
      </c>
      <c r="C374" s="866"/>
      <c r="D374" s="866"/>
      <c r="E374" s="866"/>
      <c r="F374" s="866"/>
      <c r="G374" s="866"/>
      <c r="H374" s="866"/>
      <c r="I374" s="866"/>
      <c r="J374" s="413" t="str">
        <f>IF(基本情報入力シート!M405="","",基本情報入力シート!M405)</f>
        <v/>
      </c>
      <c r="K374" s="413" t="str">
        <f>IF(基本情報入力シート!R405="","",基本情報入力シート!R405)</f>
        <v/>
      </c>
      <c r="L374" s="413" t="str">
        <f>IF(基本情報入力シート!W405="","",基本情報入力シート!W405)</f>
        <v/>
      </c>
      <c r="M374" s="413" t="str">
        <f>IF(基本情報入力シート!X405="","",基本情報入力シート!X405)</f>
        <v/>
      </c>
      <c r="N374" s="491" t="str">
        <f>IF(基本情報入力シート!Y405="","",基本情報入力シート!Y405)</f>
        <v/>
      </c>
      <c r="O374" s="490"/>
      <c r="P374" s="432"/>
      <c r="Q374" s="38" t="str">
        <f>IFERROR(ROUNDDOWN(P374*VLOOKUP(N374,【参考】数式用!$V$2:$AA$58,MATCH(O374,【参考】数式用!$X$4:$AA$4)+2,FALSE)*0.5, 0), "")</f>
        <v/>
      </c>
      <c r="R374" s="433"/>
      <c r="S374" s="867"/>
      <c r="T374" s="867"/>
      <c r="U374" s="499"/>
      <c r="V374" s="439"/>
      <c r="W374" s="487"/>
      <c r="X374" s="414" t="str">
        <f>IFERROR(IF(V374="ー", "", ROUNDDOWN(W374*VLOOKUP(N374,【参考】数式用!$V$2:$AG$51,MATCH(V374,【参考】数式用!$AB$4:$AG$4)+6,FALSE)*0.5, 0)), "")</f>
        <v/>
      </c>
      <c r="Y374" s="440"/>
      <c r="Z374" s="487"/>
      <c r="AA374" s="501"/>
      <c r="AB374" s="481" t="e">
        <f>VLOOKUP(N374,【参考】数式用!$A$3:$N$58,14,FALSE)</f>
        <v>#N/A</v>
      </c>
      <c r="AC374" s="481" t="str">
        <f>IFERROR(VLOOKUP(N374,【参考】数式用!$A$3:$N$58,14,FALSE),"")&amp;"_4_5"</f>
        <v>_4_5</v>
      </c>
      <c r="AD374" s="481" t="str">
        <f>IFERROR(VLOOKUP(N374,【参考】数式用!$A$3:$N$58,14,FALSE),"")&amp;"_6"</f>
        <v>_6</v>
      </c>
      <c r="AE374" s="482" t="str">
        <f>IFERROR(VLOOKUP(N374,【参考】数式用!$AI$5:$AJ$51, 2, FALSE), "")</f>
        <v/>
      </c>
      <c r="AF374" s="483" t="str">
        <f t="shared" si="12"/>
        <v/>
      </c>
      <c r="AG374" s="484" t="str">
        <f t="shared" si="13"/>
        <v/>
      </c>
      <c r="AH374" s="485" t="str">
        <f>IFERROR(VLOOKUP(N374,【参考】数式用!$AM$3:$AN$56, 2, FALSE), "")</f>
        <v/>
      </c>
      <c r="AI374" s="411"/>
      <c r="AJ374" s="389"/>
      <c r="AK374" s="389"/>
      <c r="AL374" s="389"/>
      <c r="AM374" s="389"/>
      <c r="AN374" s="389"/>
      <c r="AO374" s="389"/>
      <c r="AP374" s="389"/>
      <c r="AQ374" s="389"/>
    </row>
    <row r="375" spans="1:43" s="128" customFormat="1" ht="40.15" customHeight="1">
      <c r="A375" s="488">
        <v>362</v>
      </c>
      <c r="B375" s="866" t="str">
        <f>IF(基本情報入力シート!C406="","",基本情報入力シート!C406)</f>
        <v/>
      </c>
      <c r="C375" s="866"/>
      <c r="D375" s="866"/>
      <c r="E375" s="866"/>
      <c r="F375" s="866"/>
      <c r="G375" s="866"/>
      <c r="H375" s="866"/>
      <c r="I375" s="866"/>
      <c r="J375" s="413" t="str">
        <f>IF(基本情報入力シート!M406="","",基本情報入力シート!M406)</f>
        <v/>
      </c>
      <c r="K375" s="413" t="str">
        <f>IF(基本情報入力シート!R406="","",基本情報入力シート!R406)</f>
        <v/>
      </c>
      <c r="L375" s="413" t="str">
        <f>IF(基本情報入力シート!W406="","",基本情報入力シート!W406)</f>
        <v/>
      </c>
      <c r="M375" s="413" t="str">
        <f>IF(基本情報入力シート!X406="","",基本情報入力シート!X406)</f>
        <v/>
      </c>
      <c r="N375" s="491" t="str">
        <f>IF(基本情報入力シート!Y406="","",基本情報入力シート!Y406)</f>
        <v/>
      </c>
      <c r="O375" s="490"/>
      <c r="P375" s="432"/>
      <c r="Q375" s="38" t="str">
        <f>IFERROR(ROUNDDOWN(P375*VLOOKUP(N375,【参考】数式用!$V$2:$AA$58,MATCH(O375,【参考】数式用!$X$4:$AA$4)+2,FALSE)*0.5, 0), "")</f>
        <v/>
      </c>
      <c r="R375" s="433"/>
      <c r="S375" s="867"/>
      <c r="T375" s="867"/>
      <c r="U375" s="499"/>
      <c r="V375" s="439"/>
      <c r="W375" s="487"/>
      <c r="X375" s="414" t="str">
        <f>IFERROR(IF(V375="ー", "", ROUNDDOWN(W375*VLOOKUP(N375,【参考】数式用!$V$2:$AG$51,MATCH(V375,【参考】数式用!$AB$4:$AG$4)+6,FALSE)*0.5, 0)), "")</f>
        <v/>
      </c>
      <c r="Y375" s="440"/>
      <c r="Z375" s="487"/>
      <c r="AA375" s="501"/>
      <c r="AB375" s="481" t="e">
        <f>VLOOKUP(N375,【参考】数式用!$A$3:$N$58,14,FALSE)</f>
        <v>#N/A</v>
      </c>
      <c r="AC375" s="481" t="str">
        <f>IFERROR(VLOOKUP(N375,【参考】数式用!$A$3:$N$58,14,FALSE),"")&amp;"_4_5"</f>
        <v>_4_5</v>
      </c>
      <c r="AD375" s="481" t="str">
        <f>IFERROR(VLOOKUP(N375,【参考】数式用!$A$3:$N$58,14,FALSE),"")&amp;"_6"</f>
        <v>_6</v>
      </c>
      <c r="AE375" s="482" t="str">
        <f>IFERROR(VLOOKUP(N375,【参考】数式用!$AI$5:$AJ$51, 2, FALSE), "")</f>
        <v/>
      </c>
      <c r="AF375" s="483" t="str">
        <f t="shared" si="12"/>
        <v/>
      </c>
      <c r="AG375" s="484" t="str">
        <f t="shared" si="13"/>
        <v/>
      </c>
      <c r="AH375" s="485" t="str">
        <f>IFERROR(VLOOKUP(N375,【参考】数式用!$AM$3:$AN$56, 2, FALSE), "")</f>
        <v/>
      </c>
      <c r="AI375" s="411"/>
      <c r="AJ375" s="389"/>
      <c r="AK375" s="389"/>
      <c r="AL375" s="389"/>
      <c r="AM375" s="389"/>
      <c r="AN375" s="389"/>
      <c r="AO375" s="389"/>
      <c r="AP375" s="389"/>
      <c r="AQ375" s="389"/>
    </row>
    <row r="376" spans="1:43" s="128" customFormat="1" ht="40.15" customHeight="1">
      <c r="A376" s="488">
        <v>363</v>
      </c>
      <c r="B376" s="866" t="str">
        <f>IF(基本情報入力シート!C407="","",基本情報入力シート!C407)</f>
        <v/>
      </c>
      <c r="C376" s="866"/>
      <c r="D376" s="866"/>
      <c r="E376" s="866"/>
      <c r="F376" s="866"/>
      <c r="G376" s="866"/>
      <c r="H376" s="866"/>
      <c r="I376" s="866"/>
      <c r="J376" s="413" t="str">
        <f>IF(基本情報入力シート!M407="","",基本情報入力シート!M407)</f>
        <v/>
      </c>
      <c r="K376" s="413" t="str">
        <f>IF(基本情報入力シート!R407="","",基本情報入力シート!R407)</f>
        <v/>
      </c>
      <c r="L376" s="413" t="str">
        <f>IF(基本情報入力シート!W407="","",基本情報入力シート!W407)</f>
        <v/>
      </c>
      <c r="M376" s="413" t="str">
        <f>IF(基本情報入力シート!X407="","",基本情報入力シート!X407)</f>
        <v/>
      </c>
      <c r="N376" s="491" t="str">
        <f>IF(基本情報入力シート!Y407="","",基本情報入力シート!Y407)</f>
        <v/>
      </c>
      <c r="O376" s="490"/>
      <c r="P376" s="432"/>
      <c r="Q376" s="38" t="str">
        <f>IFERROR(ROUNDDOWN(P376*VLOOKUP(N376,【参考】数式用!$V$2:$AA$58,MATCH(O376,【参考】数式用!$X$4:$AA$4)+2,FALSE)*0.5, 0), "")</f>
        <v/>
      </c>
      <c r="R376" s="433"/>
      <c r="S376" s="867"/>
      <c r="T376" s="867"/>
      <c r="U376" s="499"/>
      <c r="V376" s="439"/>
      <c r="W376" s="487"/>
      <c r="X376" s="414" t="str">
        <f>IFERROR(IF(V376="ー", "", ROUNDDOWN(W376*VLOOKUP(N376,【参考】数式用!$V$2:$AG$51,MATCH(V376,【参考】数式用!$AB$4:$AG$4)+6,FALSE)*0.5, 0)), "")</f>
        <v/>
      </c>
      <c r="Y376" s="440"/>
      <c r="Z376" s="487"/>
      <c r="AA376" s="501"/>
      <c r="AB376" s="481" t="e">
        <f>VLOOKUP(N376,【参考】数式用!$A$3:$N$58,14,FALSE)</f>
        <v>#N/A</v>
      </c>
      <c r="AC376" s="481" t="str">
        <f>IFERROR(VLOOKUP(N376,【参考】数式用!$A$3:$N$58,14,FALSE),"")&amp;"_4_5"</f>
        <v>_4_5</v>
      </c>
      <c r="AD376" s="481" t="str">
        <f>IFERROR(VLOOKUP(N376,【参考】数式用!$A$3:$N$58,14,FALSE),"")&amp;"_6"</f>
        <v>_6</v>
      </c>
      <c r="AE376" s="482" t="str">
        <f>IFERROR(VLOOKUP(N376,【参考】数式用!$AI$5:$AJ$51, 2, FALSE), "")</f>
        <v/>
      </c>
      <c r="AF376" s="483" t="str">
        <f t="shared" si="12"/>
        <v/>
      </c>
      <c r="AG376" s="484" t="str">
        <f t="shared" si="13"/>
        <v/>
      </c>
      <c r="AH376" s="485" t="str">
        <f>IFERROR(VLOOKUP(N376,【参考】数式用!$AM$3:$AN$56, 2, FALSE), "")</f>
        <v/>
      </c>
      <c r="AI376" s="411"/>
      <c r="AJ376" s="389"/>
      <c r="AK376" s="389"/>
      <c r="AL376" s="389"/>
      <c r="AM376" s="389"/>
      <c r="AN376" s="389"/>
      <c r="AO376" s="389"/>
      <c r="AP376" s="389"/>
      <c r="AQ376" s="389"/>
    </row>
    <row r="377" spans="1:43" s="128" customFormat="1" ht="40.15" customHeight="1">
      <c r="A377" s="488">
        <v>364</v>
      </c>
      <c r="B377" s="866" t="str">
        <f>IF(基本情報入力シート!C408="","",基本情報入力シート!C408)</f>
        <v/>
      </c>
      <c r="C377" s="866"/>
      <c r="D377" s="866"/>
      <c r="E377" s="866"/>
      <c r="F377" s="866"/>
      <c r="G377" s="866"/>
      <c r="H377" s="866"/>
      <c r="I377" s="866"/>
      <c r="J377" s="413" t="str">
        <f>IF(基本情報入力シート!M408="","",基本情報入力シート!M408)</f>
        <v/>
      </c>
      <c r="K377" s="413" t="str">
        <f>IF(基本情報入力シート!R408="","",基本情報入力シート!R408)</f>
        <v/>
      </c>
      <c r="L377" s="413" t="str">
        <f>IF(基本情報入力シート!W408="","",基本情報入力シート!W408)</f>
        <v/>
      </c>
      <c r="M377" s="413" t="str">
        <f>IF(基本情報入力シート!X408="","",基本情報入力シート!X408)</f>
        <v/>
      </c>
      <c r="N377" s="491" t="str">
        <f>IF(基本情報入力シート!Y408="","",基本情報入力シート!Y408)</f>
        <v/>
      </c>
      <c r="O377" s="490"/>
      <c r="P377" s="432"/>
      <c r="Q377" s="38" t="str">
        <f>IFERROR(ROUNDDOWN(P377*VLOOKUP(N377,【参考】数式用!$V$2:$AA$58,MATCH(O377,【参考】数式用!$X$4:$AA$4)+2,FALSE)*0.5, 0), "")</f>
        <v/>
      </c>
      <c r="R377" s="433"/>
      <c r="S377" s="867"/>
      <c r="T377" s="867"/>
      <c r="U377" s="499"/>
      <c r="V377" s="439"/>
      <c r="W377" s="487"/>
      <c r="X377" s="414" t="str">
        <f>IFERROR(IF(V377="ー", "", ROUNDDOWN(W377*VLOOKUP(N377,【参考】数式用!$V$2:$AG$51,MATCH(V377,【参考】数式用!$AB$4:$AG$4)+6,FALSE)*0.5, 0)), "")</f>
        <v/>
      </c>
      <c r="Y377" s="440"/>
      <c r="Z377" s="487"/>
      <c r="AA377" s="501"/>
      <c r="AB377" s="481" t="e">
        <f>VLOOKUP(N377,【参考】数式用!$A$3:$N$58,14,FALSE)</f>
        <v>#N/A</v>
      </c>
      <c r="AC377" s="481" t="str">
        <f>IFERROR(VLOOKUP(N377,【参考】数式用!$A$3:$N$58,14,FALSE),"")&amp;"_4_5"</f>
        <v>_4_5</v>
      </c>
      <c r="AD377" s="481" t="str">
        <f>IFERROR(VLOOKUP(N377,【参考】数式用!$A$3:$N$58,14,FALSE),"")&amp;"_6"</f>
        <v>_6</v>
      </c>
      <c r="AE377" s="482" t="str">
        <f>IFERROR(VLOOKUP(N377,【参考】数式用!$AI$5:$AJ$51, 2, FALSE), "")</f>
        <v/>
      </c>
      <c r="AF377" s="483" t="str">
        <f t="shared" si="12"/>
        <v/>
      </c>
      <c r="AG377" s="484" t="str">
        <f t="shared" si="13"/>
        <v/>
      </c>
      <c r="AH377" s="485" t="str">
        <f>IFERROR(VLOOKUP(N377,【参考】数式用!$AM$3:$AN$56, 2, FALSE), "")</f>
        <v/>
      </c>
      <c r="AI377" s="411"/>
      <c r="AJ377" s="389"/>
      <c r="AK377" s="389"/>
      <c r="AL377" s="389"/>
      <c r="AM377" s="389"/>
      <c r="AN377" s="389"/>
      <c r="AO377" s="389"/>
      <c r="AP377" s="389"/>
      <c r="AQ377" s="389"/>
    </row>
    <row r="378" spans="1:43" s="128" customFormat="1" ht="40.15" customHeight="1">
      <c r="A378" s="488">
        <v>365</v>
      </c>
      <c r="B378" s="866" t="str">
        <f>IF(基本情報入力シート!C409="","",基本情報入力シート!C409)</f>
        <v/>
      </c>
      <c r="C378" s="866"/>
      <c r="D378" s="866"/>
      <c r="E378" s="866"/>
      <c r="F378" s="866"/>
      <c r="G378" s="866"/>
      <c r="H378" s="866"/>
      <c r="I378" s="866"/>
      <c r="J378" s="413" t="str">
        <f>IF(基本情報入力シート!M409="","",基本情報入力シート!M409)</f>
        <v/>
      </c>
      <c r="K378" s="413" t="str">
        <f>IF(基本情報入力シート!R409="","",基本情報入力シート!R409)</f>
        <v/>
      </c>
      <c r="L378" s="413" t="str">
        <f>IF(基本情報入力シート!W409="","",基本情報入力シート!W409)</f>
        <v/>
      </c>
      <c r="M378" s="413" t="str">
        <f>IF(基本情報入力シート!X409="","",基本情報入力シート!X409)</f>
        <v/>
      </c>
      <c r="N378" s="491" t="str">
        <f>IF(基本情報入力シート!Y409="","",基本情報入力シート!Y409)</f>
        <v/>
      </c>
      <c r="O378" s="490"/>
      <c r="P378" s="432"/>
      <c r="Q378" s="38" t="str">
        <f>IFERROR(ROUNDDOWN(P378*VLOOKUP(N378,【参考】数式用!$V$2:$AA$58,MATCH(O378,【参考】数式用!$X$4:$AA$4)+2,FALSE)*0.5, 0), "")</f>
        <v/>
      </c>
      <c r="R378" s="433"/>
      <c r="S378" s="867"/>
      <c r="T378" s="867"/>
      <c r="U378" s="499"/>
      <c r="V378" s="439"/>
      <c r="W378" s="487"/>
      <c r="X378" s="414" t="str">
        <f>IFERROR(IF(V378="ー", "", ROUNDDOWN(W378*VLOOKUP(N378,【参考】数式用!$V$2:$AG$51,MATCH(V378,【参考】数式用!$AB$4:$AG$4)+6,FALSE)*0.5, 0)), "")</f>
        <v/>
      </c>
      <c r="Y378" s="440"/>
      <c r="Z378" s="487"/>
      <c r="AA378" s="501"/>
      <c r="AB378" s="481" t="e">
        <f>VLOOKUP(N378,【参考】数式用!$A$3:$N$58,14,FALSE)</f>
        <v>#N/A</v>
      </c>
      <c r="AC378" s="481" t="str">
        <f>IFERROR(VLOOKUP(N378,【参考】数式用!$A$3:$N$58,14,FALSE),"")&amp;"_4_5"</f>
        <v>_4_5</v>
      </c>
      <c r="AD378" s="481" t="str">
        <f>IFERROR(VLOOKUP(N378,【参考】数式用!$A$3:$N$58,14,FALSE),"")&amp;"_6"</f>
        <v>_6</v>
      </c>
      <c r="AE378" s="482" t="str">
        <f>IFERROR(VLOOKUP(N378,【参考】数式用!$AI$5:$AJ$51, 2, FALSE), "")</f>
        <v/>
      </c>
      <c r="AF378" s="483" t="str">
        <f t="shared" si="12"/>
        <v/>
      </c>
      <c r="AG378" s="484" t="str">
        <f t="shared" si="13"/>
        <v/>
      </c>
      <c r="AH378" s="485" t="str">
        <f>IFERROR(VLOOKUP(N378,【参考】数式用!$AM$3:$AN$56, 2, FALSE), "")</f>
        <v/>
      </c>
      <c r="AI378" s="411"/>
      <c r="AJ378" s="389"/>
      <c r="AK378" s="389"/>
      <c r="AL378" s="389"/>
      <c r="AM378" s="389"/>
      <c r="AN378" s="389"/>
      <c r="AO378" s="389"/>
      <c r="AP378" s="389"/>
      <c r="AQ378" s="389"/>
    </row>
    <row r="379" spans="1:43" s="128" customFormat="1" ht="40.15" customHeight="1">
      <c r="A379" s="488">
        <v>366</v>
      </c>
      <c r="B379" s="866" t="str">
        <f>IF(基本情報入力シート!C410="","",基本情報入力シート!C410)</f>
        <v/>
      </c>
      <c r="C379" s="866"/>
      <c r="D379" s="866"/>
      <c r="E379" s="866"/>
      <c r="F379" s="866"/>
      <c r="G379" s="866"/>
      <c r="H379" s="866"/>
      <c r="I379" s="866"/>
      <c r="J379" s="413" t="str">
        <f>IF(基本情報入力シート!M410="","",基本情報入力シート!M410)</f>
        <v/>
      </c>
      <c r="K379" s="413" t="str">
        <f>IF(基本情報入力シート!R410="","",基本情報入力シート!R410)</f>
        <v/>
      </c>
      <c r="L379" s="413" t="str">
        <f>IF(基本情報入力シート!W410="","",基本情報入力シート!W410)</f>
        <v/>
      </c>
      <c r="M379" s="413" t="str">
        <f>IF(基本情報入力シート!X410="","",基本情報入力シート!X410)</f>
        <v/>
      </c>
      <c r="N379" s="491" t="str">
        <f>IF(基本情報入力シート!Y410="","",基本情報入力シート!Y410)</f>
        <v/>
      </c>
      <c r="O379" s="490"/>
      <c r="P379" s="432"/>
      <c r="Q379" s="38" t="str">
        <f>IFERROR(ROUNDDOWN(P379*VLOOKUP(N379,【参考】数式用!$V$2:$AA$58,MATCH(O379,【参考】数式用!$X$4:$AA$4)+2,FALSE)*0.5, 0), "")</f>
        <v/>
      </c>
      <c r="R379" s="433"/>
      <c r="S379" s="867"/>
      <c r="T379" s="867"/>
      <c r="U379" s="499"/>
      <c r="V379" s="439"/>
      <c r="W379" s="487"/>
      <c r="X379" s="414" t="str">
        <f>IFERROR(IF(V379="ー", "", ROUNDDOWN(W379*VLOOKUP(N379,【参考】数式用!$V$2:$AG$51,MATCH(V379,【参考】数式用!$AB$4:$AG$4)+6,FALSE)*0.5, 0)), "")</f>
        <v/>
      </c>
      <c r="Y379" s="440"/>
      <c r="Z379" s="487"/>
      <c r="AA379" s="501"/>
      <c r="AB379" s="481" t="e">
        <f>VLOOKUP(N379,【参考】数式用!$A$3:$N$58,14,FALSE)</f>
        <v>#N/A</v>
      </c>
      <c r="AC379" s="481" t="str">
        <f>IFERROR(VLOOKUP(N379,【参考】数式用!$A$3:$N$58,14,FALSE),"")&amp;"_4_5"</f>
        <v>_4_5</v>
      </c>
      <c r="AD379" s="481" t="str">
        <f>IFERROR(VLOOKUP(N379,【参考】数式用!$A$3:$N$58,14,FALSE),"")&amp;"_6"</f>
        <v>_6</v>
      </c>
      <c r="AE379" s="482" t="str">
        <f>IFERROR(VLOOKUP(N379,【参考】数式用!$AI$5:$AJ$51, 2, FALSE), "")</f>
        <v/>
      </c>
      <c r="AF379" s="483" t="str">
        <f t="shared" si="12"/>
        <v/>
      </c>
      <c r="AG379" s="484" t="str">
        <f t="shared" si="13"/>
        <v/>
      </c>
      <c r="AH379" s="485" t="str">
        <f>IFERROR(VLOOKUP(N379,【参考】数式用!$AM$3:$AN$56, 2, FALSE), "")</f>
        <v/>
      </c>
      <c r="AI379" s="411"/>
      <c r="AJ379" s="389"/>
      <c r="AK379" s="389"/>
      <c r="AL379" s="389"/>
      <c r="AM379" s="389"/>
      <c r="AN379" s="389"/>
      <c r="AO379" s="389"/>
      <c r="AP379" s="389"/>
      <c r="AQ379" s="389"/>
    </row>
    <row r="380" spans="1:43" s="128" customFormat="1" ht="40.15" customHeight="1">
      <c r="A380" s="488">
        <v>367</v>
      </c>
      <c r="B380" s="866" t="str">
        <f>IF(基本情報入力シート!C411="","",基本情報入力シート!C411)</f>
        <v/>
      </c>
      <c r="C380" s="866"/>
      <c r="D380" s="866"/>
      <c r="E380" s="866"/>
      <c r="F380" s="866"/>
      <c r="G380" s="866"/>
      <c r="H380" s="866"/>
      <c r="I380" s="866"/>
      <c r="J380" s="413" t="str">
        <f>IF(基本情報入力シート!M411="","",基本情報入力シート!M411)</f>
        <v/>
      </c>
      <c r="K380" s="413" t="str">
        <f>IF(基本情報入力シート!R411="","",基本情報入力シート!R411)</f>
        <v/>
      </c>
      <c r="L380" s="413" t="str">
        <f>IF(基本情報入力シート!W411="","",基本情報入力シート!W411)</f>
        <v/>
      </c>
      <c r="M380" s="413" t="str">
        <f>IF(基本情報入力シート!X411="","",基本情報入力シート!X411)</f>
        <v/>
      </c>
      <c r="N380" s="491" t="str">
        <f>IF(基本情報入力シート!Y411="","",基本情報入力シート!Y411)</f>
        <v/>
      </c>
      <c r="O380" s="490"/>
      <c r="P380" s="432"/>
      <c r="Q380" s="38" t="str">
        <f>IFERROR(ROUNDDOWN(P380*VLOOKUP(N380,【参考】数式用!$V$2:$AA$58,MATCH(O380,【参考】数式用!$X$4:$AA$4)+2,FALSE)*0.5, 0), "")</f>
        <v/>
      </c>
      <c r="R380" s="433"/>
      <c r="S380" s="867"/>
      <c r="T380" s="867"/>
      <c r="U380" s="499"/>
      <c r="V380" s="439"/>
      <c r="W380" s="487"/>
      <c r="X380" s="414" t="str">
        <f>IFERROR(IF(V380="ー", "", ROUNDDOWN(W380*VLOOKUP(N380,【参考】数式用!$V$2:$AG$51,MATCH(V380,【参考】数式用!$AB$4:$AG$4)+6,FALSE)*0.5, 0)), "")</f>
        <v/>
      </c>
      <c r="Y380" s="440"/>
      <c r="Z380" s="487"/>
      <c r="AA380" s="501"/>
      <c r="AB380" s="481" t="e">
        <f>VLOOKUP(N380,【参考】数式用!$A$3:$N$58,14,FALSE)</f>
        <v>#N/A</v>
      </c>
      <c r="AC380" s="481" t="str">
        <f>IFERROR(VLOOKUP(N380,【参考】数式用!$A$3:$N$58,14,FALSE),"")&amp;"_4_5"</f>
        <v>_4_5</v>
      </c>
      <c r="AD380" s="481" t="str">
        <f>IFERROR(VLOOKUP(N380,【参考】数式用!$A$3:$N$58,14,FALSE),"")&amp;"_6"</f>
        <v>_6</v>
      </c>
      <c r="AE380" s="482" t="str">
        <f>IFERROR(VLOOKUP(N380,【参考】数式用!$AI$5:$AJ$51, 2, FALSE), "")</f>
        <v/>
      </c>
      <c r="AF380" s="483" t="str">
        <f t="shared" si="12"/>
        <v/>
      </c>
      <c r="AG380" s="484" t="str">
        <f t="shared" si="13"/>
        <v/>
      </c>
      <c r="AH380" s="485" t="str">
        <f>IFERROR(VLOOKUP(N380,【参考】数式用!$AM$3:$AN$56, 2, FALSE), "")</f>
        <v/>
      </c>
      <c r="AI380" s="411"/>
      <c r="AJ380" s="389"/>
      <c r="AK380" s="389"/>
      <c r="AL380" s="389"/>
      <c r="AM380" s="389"/>
      <c r="AN380" s="389"/>
      <c r="AO380" s="389"/>
      <c r="AP380" s="389"/>
      <c r="AQ380" s="389"/>
    </row>
    <row r="381" spans="1:43" s="128" customFormat="1" ht="40.15" customHeight="1">
      <c r="A381" s="488">
        <v>368</v>
      </c>
      <c r="B381" s="866" t="str">
        <f>IF(基本情報入力シート!C412="","",基本情報入力シート!C412)</f>
        <v/>
      </c>
      <c r="C381" s="866"/>
      <c r="D381" s="866"/>
      <c r="E381" s="866"/>
      <c r="F381" s="866"/>
      <c r="G381" s="866"/>
      <c r="H381" s="866"/>
      <c r="I381" s="866"/>
      <c r="J381" s="413" t="str">
        <f>IF(基本情報入力シート!M412="","",基本情報入力シート!M412)</f>
        <v/>
      </c>
      <c r="K381" s="413" t="str">
        <f>IF(基本情報入力シート!R412="","",基本情報入力シート!R412)</f>
        <v/>
      </c>
      <c r="L381" s="413" t="str">
        <f>IF(基本情報入力シート!W412="","",基本情報入力シート!W412)</f>
        <v/>
      </c>
      <c r="M381" s="413" t="str">
        <f>IF(基本情報入力シート!X412="","",基本情報入力シート!X412)</f>
        <v/>
      </c>
      <c r="N381" s="491" t="str">
        <f>IF(基本情報入力シート!Y412="","",基本情報入力シート!Y412)</f>
        <v/>
      </c>
      <c r="O381" s="490"/>
      <c r="P381" s="432"/>
      <c r="Q381" s="38" t="str">
        <f>IFERROR(ROUNDDOWN(P381*VLOOKUP(N381,【参考】数式用!$V$2:$AA$58,MATCH(O381,【参考】数式用!$X$4:$AA$4)+2,FALSE)*0.5, 0), "")</f>
        <v/>
      </c>
      <c r="R381" s="433"/>
      <c r="S381" s="867"/>
      <c r="T381" s="867"/>
      <c r="U381" s="499"/>
      <c r="V381" s="439"/>
      <c r="W381" s="487"/>
      <c r="X381" s="414" t="str">
        <f>IFERROR(IF(V381="ー", "", ROUNDDOWN(W381*VLOOKUP(N381,【参考】数式用!$V$2:$AG$51,MATCH(V381,【参考】数式用!$AB$4:$AG$4)+6,FALSE)*0.5, 0)), "")</f>
        <v/>
      </c>
      <c r="Y381" s="440"/>
      <c r="Z381" s="487"/>
      <c r="AA381" s="501"/>
      <c r="AB381" s="481" t="e">
        <f>VLOOKUP(N381,【参考】数式用!$A$3:$N$58,14,FALSE)</f>
        <v>#N/A</v>
      </c>
      <c r="AC381" s="481" t="str">
        <f>IFERROR(VLOOKUP(N381,【参考】数式用!$A$3:$N$58,14,FALSE),"")&amp;"_4_5"</f>
        <v>_4_5</v>
      </c>
      <c r="AD381" s="481" t="str">
        <f>IFERROR(VLOOKUP(N381,【参考】数式用!$A$3:$N$58,14,FALSE),"")&amp;"_6"</f>
        <v>_6</v>
      </c>
      <c r="AE381" s="482" t="str">
        <f>IFERROR(VLOOKUP(N381,【参考】数式用!$AI$5:$AJ$51, 2, FALSE), "")</f>
        <v/>
      </c>
      <c r="AF381" s="483" t="str">
        <f t="shared" si="12"/>
        <v/>
      </c>
      <c r="AG381" s="484" t="str">
        <f t="shared" si="13"/>
        <v/>
      </c>
      <c r="AH381" s="485" t="str">
        <f>IFERROR(VLOOKUP(N381,【参考】数式用!$AM$3:$AN$56, 2, FALSE), "")</f>
        <v/>
      </c>
      <c r="AI381" s="411"/>
      <c r="AJ381" s="389"/>
      <c r="AK381" s="389"/>
      <c r="AL381" s="389"/>
      <c r="AM381" s="389"/>
      <c r="AN381" s="389"/>
      <c r="AO381" s="389"/>
      <c r="AP381" s="389"/>
      <c r="AQ381" s="389"/>
    </row>
    <row r="382" spans="1:43" s="128" customFormat="1" ht="40.15" customHeight="1">
      <c r="A382" s="488">
        <v>369</v>
      </c>
      <c r="B382" s="866" t="str">
        <f>IF(基本情報入力シート!C413="","",基本情報入力シート!C413)</f>
        <v/>
      </c>
      <c r="C382" s="866"/>
      <c r="D382" s="866"/>
      <c r="E382" s="866"/>
      <c r="F382" s="866"/>
      <c r="G382" s="866"/>
      <c r="H382" s="866"/>
      <c r="I382" s="866"/>
      <c r="J382" s="413" t="str">
        <f>IF(基本情報入力シート!M413="","",基本情報入力シート!M413)</f>
        <v/>
      </c>
      <c r="K382" s="413" t="str">
        <f>IF(基本情報入力シート!R413="","",基本情報入力シート!R413)</f>
        <v/>
      </c>
      <c r="L382" s="413" t="str">
        <f>IF(基本情報入力シート!W413="","",基本情報入力シート!W413)</f>
        <v/>
      </c>
      <c r="M382" s="413" t="str">
        <f>IF(基本情報入力シート!X413="","",基本情報入力シート!X413)</f>
        <v/>
      </c>
      <c r="N382" s="491" t="str">
        <f>IF(基本情報入力シート!Y413="","",基本情報入力シート!Y413)</f>
        <v/>
      </c>
      <c r="O382" s="490"/>
      <c r="P382" s="432"/>
      <c r="Q382" s="38" t="str">
        <f>IFERROR(ROUNDDOWN(P382*VLOOKUP(N382,【参考】数式用!$V$2:$AA$58,MATCH(O382,【参考】数式用!$X$4:$AA$4)+2,FALSE)*0.5, 0), "")</f>
        <v/>
      </c>
      <c r="R382" s="433"/>
      <c r="S382" s="867"/>
      <c r="T382" s="867"/>
      <c r="U382" s="499"/>
      <c r="V382" s="439"/>
      <c r="W382" s="487"/>
      <c r="X382" s="414" t="str">
        <f>IFERROR(IF(V382="ー", "", ROUNDDOWN(W382*VLOOKUP(N382,【参考】数式用!$V$2:$AG$51,MATCH(V382,【参考】数式用!$AB$4:$AG$4)+6,FALSE)*0.5, 0)), "")</f>
        <v/>
      </c>
      <c r="Y382" s="440"/>
      <c r="Z382" s="487"/>
      <c r="AA382" s="501"/>
      <c r="AB382" s="481" t="e">
        <f>VLOOKUP(N382,【参考】数式用!$A$3:$N$58,14,FALSE)</f>
        <v>#N/A</v>
      </c>
      <c r="AC382" s="481" t="str">
        <f>IFERROR(VLOOKUP(N382,【参考】数式用!$A$3:$N$58,14,FALSE),"")&amp;"_4_5"</f>
        <v>_4_5</v>
      </c>
      <c r="AD382" s="481" t="str">
        <f>IFERROR(VLOOKUP(N382,【参考】数式用!$A$3:$N$58,14,FALSE),"")&amp;"_6"</f>
        <v>_6</v>
      </c>
      <c r="AE382" s="482" t="str">
        <f>IFERROR(VLOOKUP(N382,【参考】数式用!$AI$5:$AJ$51, 2, FALSE), "")</f>
        <v/>
      </c>
      <c r="AF382" s="483" t="str">
        <f t="shared" si="12"/>
        <v/>
      </c>
      <c r="AG382" s="484" t="str">
        <f t="shared" si="13"/>
        <v/>
      </c>
      <c r="AH382" s="485" t="str">
        <f>IFERROR(VLOOKUP(N382,【参考】数式用!$AM$3:$AN$56, 2, FALSE), "")</f>
        <v/>
      </c>
      <c r="AI382" s="411"/>
      <c r="AJ382" s="389"/>
      <c r="AK382" s="389"/>
      <c r="AL382" s="389"/>
      <c r="AM382" s="389"/>
      <c r="AN382" s="389"/>
      <c r="AO382" s="389"/>
      <c r="AP382" s="389"/>
      <c r="AQ382" s="389"/>
    </row>
    <row r="383" spans="1:43" s="128" customFormat="1" ht="40.15" customHeight="1">
      <c r="A383" s="488">
        <v>370</v>
      </c>
      <c r="B383" s="866" t="str">
        <f>IF(基本情報入力シート!C414="","",基本情報入力シート!C414)</f>
        <v/>
      </c>
      <c r="C383" s="866"/>
      <c r="D383" s="866"/>
      <c r="E383" s="866"/>
      <c r="F383" s="866"/>
      <c r="G383" s="866"/>
      <c r="H383" s="866"/>
      <c r="I383" s="866"/>
      <c r="J383" s="413" t="str">
        <f>IF(基本情報入力シート!M414="","",基本情報入力シート!M414)</f>
        <v/>
      </c>
      <c r="K383" s="413" t="str">
        <f>IF(基本情報入力シート!R414="","",基本情報入力シート!R414)</f>
        <v/>
      </c>
      <c r="L383" s="413" t="str">
        <f>IF(基本情報入力シート!W414="","",基本情報入力シート!W414)</f>
        <v/>
      </c>
      <c r="M383" s="413" t="str">
        <f>IF(基本情報入力シート!X414="","",基本情報入力シート!X414)</f>
        <v/>
      </c>
      <c r="N383" s="491" t="str">
        <f>IF(基本情報入力シート!Y414="","",基本情報入力シート!Y414)</f>
        <v/>
      </c>
      <c r="O383" s="490"/>
      <c r="P383" s="432"/>
      <c r="Q383" s="38" t="str">
        <f>IFERROR(ROUNDDOWN(P383*VLOOKUP(N383,【参考】数式用!$V$2:$AA$58,MATCH(O383,【参考】数式用!$X$4:$AA$4)+2,FALSE)*0.5, 0), "")</f>
        <v/>
      </c>
      <c r="R383" s="433"/>
      <c r="S383" s="867"/>
      <c r="T383" s="867"/>
      <c r="U383" s="499"/>
      <c r="V383" s="439"/>
      <c r="W383" s="487"/>
      <c r="X383" s="414" t="str">
        <f>IFERROR(IF(V383="ー", "", ROUNDDOWN(W383*VLOOKUP(N383,【参考】数式用!$V$2:$AG$51,MATCH(V383,【参考】数式用!$AB$4:$AG$4)+6,FALSE)*0.5, 0)), "")</f>
        <v/>
      </c>
      <c r="Y383" s="440"/>
      <c r="Z383" s="487"/>
      <c r="AA383" s="501"/>
      <c r="AB383" s="481" t="e">
        <f>VLOOKUP(N383,【参考】数式用!$A$3:$N$58,14,FALSE)</f>
        <v>#N/A</v>
      </c>
      <c r="AC383" s="481" t="str">
        <f>IFERROR(VLOOKUP(N383,【参考】数式用!$A$3:$N$58,14,FALSE),"")&amp;"_4_5"</f>
        <v>_4_5</v>
      </c>
      <c r="AD383" s="481" t="str">
        <f>IFERROR(VLOOKUP(N383,【参考】数式用!$A$3:$N$58,14,FALSE),"")&amp;"_6"</f>
        <v>_6</v>
      </c>
      <c r="AE383" s="482" t="str">
        <f>IFERROR(VLOOKUP(N383,【参考】数式用!$AI$5:$AJ$51, 2, FALSE), "")</f>
        <v/>
      </c>
      <c r="AF383" s="483" t="str">
        <f t="shared" si="12"/>
        <v/>
      </c>
      <c r="AG383" s="484" t="str">
        <f t="shared" si="13"/>
        <v/>
      </c>
      <c r="AH383" s="485" t="str">
        <f>IFERROR(VLOOKUP(N383,【参考】数式用!$AM$3:$AN$56, 2, FALSE), "")</f>
        <v/>
      </c>
      <c r="AI383" s="411"/>
      <c r="AJ383" s="389"/>
      <c r="AK383" s="389"/>
      <c r="AL383" s="389"/>
      <c r="AM383" s="389"/>
      <c r="AN383" s="389"/>
      <c r="AO383" s="389"/>
      <c r="AP383" s="389"/>
      <c r="AQ383" s="389"/>
    </row>
    <row r="384" spans="1:43" s="128" customFormat="1" ht="40.15" customHeight="1">
      <c r="A384" s="488">
        <v>371</v>
      </c>
      <c r="B384" s="866" t="str">
        <f>IF(基本情報入力シート!C415="","",基本情報入力シート!C415)</f>
        <v/>
      </c>
      <c r="C384" s="866"/>
      <c r="D384" s="866"/>
      <c r="E384" s="866"/>
      <c r="F384" s="866"/>
      <c r="G384" s="866"/>
      <c r="H384" s="866"/>
      <c r="I384" s="866"/>
      <c r="J384" s="413" t="str">
        <f>IF(基本情報入力シート!M415="","",基本情報入力シート!M415)</f>
        <v/>
      </c>
      <c r="K384" s="413" t="str">
        <f>IF(基本情報入力シート!R415="","",基本情報入力シート!R415)</f>
        <v/>
      </c>
      <c r="L384" s="413" t="str">
        <f>IF(基本情報入力シート!W415="","",基本情報入力シート!W415)</f>
        <v/>
      </c>
      <c r="M384" s="413" t="str">
        <f>IF(基本情報入力シート!X415="","",基本情報入力シート!X415)</f>
        <v/>
      </c>
      <c r="N384" s="491" t="str">
        <f>IF(基本情報入力シート!Y415="","",基本情報入力シート!Y415)</f>
        <v/>
      </c>
      <c r="O384" s="490"/>
      <c r="P384" s="432"/>
      <c r="Q384" s="38" t="str">
        <f>IFERROR(ROUNDDOWN(P384*VLOOKUP(N384,【参考】数式用!$V$2:$AA$58,MATCH(O384,【参考】数式用!$X$4:$AA$4)+2,FALSE)*0.5, 0), "")</f>
        <v/>
      </c>
      <c r="R384" s="433"/>
      <c r="S384" s="867"/>
      <c r="T384" s="867"/>
      <c r="U384" s="499"/>
      <c r="V384" s="439"/>
      <c r="W384" s="487"/>
      <c r="X384" s="414" t="str">
        <f>IFERROR(IF(V384="ー", "", ROUNDDOWN(W384*VLOOKUP(N384,【参考】数式用!$V$2:$AG$51,MATCH(V384,【参考】数式用!$AB$4:$AG$4)+6,FALSE)*0.5, 0)), "")</f>
        <v/>
      </c>
      <c r="Y384" s="440"/>
      <c r="Z384" s="487"/>
      <c r="AA384" s="501"/>
      <c r="AB384" s="481" t="e">
        <f>VLOOKUP(N384,【参考】数式用!$A$3:$N$58,14,FALSE)</f>
        <v>#N/A</v>
      </c>
      <c r="AC384" s="481" t="str">
        <f>IFERROR(VLOOKUP(N384,【参考】数式用!$A$3:$N$58,14,FALSE),"")&amp;"_4_5"</f>
        <v>_4_5</v>
      </c>
      <c r="AD384" s="481" t="str">
        <f>IFERROR(VLOOKUP(N384,【参考】数式用!$A$3:$N$58,14,FALSE),"")&amp;"_6"</f>
        <v>_6</v>
      </c>
      <c r="AE384" s="482" t="str">
        <f>IFERROR(VLOOKUP(N384,【参考】数式用!$AI$5:$AJ$51, 2, FALSE), "")</f>
        <v/>
      </c>
      <c r="AF384" s="483" t="str">
        <f t="shared" si="12"/>
        <v/>
      </c>
      <c r="AG384" s="484" t="str">
        <f t="shared" si="13"/>
        <v/>
      </c>
      <c r="AH384" s="485" t="str">
        <f>IFERROR(VLOOKUP(N384,【参考】数式用!$AM$3:$AN$56, 2, FALSE), "")</f>
        <v/>
      </c>
      <c r="AI384" s="411"/>
      <c r="AJ384" s="389"/>
      <c r="AK384" s="389"/>
      <c r="AL384" s="389"/>
      <c r="AM384" s="389"/>
      <c r="AN384" s="389"/>
      <c r="AO384" s="389"/>
      <c r="AP384" s="389"/>
      <c r="AQ384" s="389"/>
    </row>
    <row r="385" spans="1:43" s="128" customFormat="1" ht="40.15" customHeight="1">
      <c r="A385" s="488">
        <v>372</v>
      </c>
      <c r="B385" s="866" t="str">
        <f>IF(基本情報入力シート!C416="","",基本情報入力シート!C416)</f>
        <v/>
      </c>
      <c r="C385" s="866"/>
      <c r="D385" s="866"/>
      <c r="E385" s="866"/>
      <c r="F385" s="866"/>
      <c r="G385" s="866"/>
      <c r="H385" s="866"/>
      <c r="I385" s="866"/>
      <c r="J385" s="413" t="str">
        <f>IF(基本情報入力シート!M416="","",基本情報入力シート!M416)</f>
        <v/>
      </c>
      <c r="K385" s="413" t="str">
        <f>IF(基本情報入力シート!R416="","",基本情報入力シート!R416)</f>
        <v/>
      </c>
      <c r="L385" s="413" t="str">
        <f>IF(基本情報入力シート!W416="","",基本情報入力シート!W416)</f>
        <v/>
      </c>
      <c r="M385" s="413" t="str">
        <f>IF(基本情報入力シート!X416="","",基本情報入力シート!X416)</f>
        <v/>
      </c>
      <c r="N385" s="491" t="str">
        <f>IF(基本情報入力シート!Y416="","",基本情報入力シート!Y416)</f>
        <v/>
      </c>
      <c r="O385" s="490"/>
      <c r="P385" s="432"/>
      <c r="Q385" s="38" t="str">
        <f>IFERROR(ROUNDDOWN(P385*VLOOKUP(N385,【参考】数式用!$V$2:$AA$58,MATCH(O385,【参考】数式用!$X$4:$AA$4)+2,FALSE)*0.5, 0), "")</f>
        <v/>
      </c>
      <c r="R385" s="433"/>
      <c r="S385" s="867"/>
      <c r="T385" s="867"/>
      <c r="U385" s="499"/>
      <c r="V385" s="439"/>
      <c r="W385" s="487"/>
      <c r="X385" s="414" t="str">
        <f>IFERROR(IF(V385="ー", "", ROUNDDOWN(W385*VLOOKUP(N385,【参考】数式用!$V$2:$AG$51,MATCH(V385,【参考】数式用!$AB$4:$AG$4)+6,FALSE)*0.5, 0)), "")</f>
        <v/>
      </c>
      <c r="Y385" s="440"/>
      <c r="Z385" s="487"/>
      <c r="AA385" s="501"/>
      <c r="AB385" s="481" t="e">
        <f>VLOOKUP(N385,【参考】数式用!$A$3:$N$58,14,FALSE)</f>
        <v>#N/A</v>
      </c>
      <c r="AC385" s="481" t="str">
        <f>IFERROR(VLOOKUP(N385,【参考】数式用!$A$3:$N$58,14,FALSE),"")&amp;"_4_5"</f>
        <v>_4_5</v>
      </c>
      <c r="AD385" s="481" t="str">
        <f>IFERROR(VLOOKUP(N385,【参考】数式用!$A$3:$N$58,14,FALSE),"")&amp;"_6"</f>
        <v>_6</v>
      </c>
      <c r="AE385" s="482" t="str">
        <f>IFERROR(VLOOKUP(N385,【参考】数式用!$AI$5:$AJ$51, 2, FALSE), "")</f>
        <v/>
      </c>
      <c r="AF385" s="483" t="str">
        <f t="shared" si="12"/>
        <v/>
      </c>
      <c r="AG385" s="484" t="str">
        <f t="shared" si="13"/>
        <v/>
      </c>
      <c r="AH385" s="485" t="str">
        <f>IFERROR(VLOOKUP(N385,【参考】数式用!$AM$3:$AN$56, 2, FALSE), "")</f>
        <v/>
      </c>
      <c r="AI385" s="411"/>
      <c r="AJ385" s="389"/>
      <c r="AK385" s="389"/>
      <c r="AL385" s="389"/>
      <c r="AM385" s="389"/>
      <c r="AN385" s="389"/>
      <c r="AO385" s="389"/>
      <c r="AP385" s="389"/>
      <c r="AQ385" s="389"/>
    </row>
    <row r="386" spans="1:43" s="128" customFormat="1" ht="40.15" customHeight="1">
      <c r="A386" s="488">
        <v>373</v>
      </c>
      <c r="B386" s="866" t="str">
        <f>IF(基本情報入力シート!C417="","",基本情報入力シート!C417)</f>
        <v/>
      </c>
      <c r="C386" s="866"/>
      <c r="D386" s="866"/>
      <c r="E386" s="866"/>
      <c r="F386" s="866"/>
      <c r="G386" s="866"/>
      <c r="H386" s="866"/>
      <c r="I386" s="866"/>
      <c r="J386" s="413" t="str">
        <f>IF(基本情報入力シート!M417="","",基本情報入力シート!M417)</f>
        <v/>
      </c>
      <c r="K386" s="413" t="str">
        <f>IF(基本情報入力シート!R417="","",基本情報入力シート!R417)</f>
        <v/>
      </c>
      <c r="L386" s="413" t="str">
        <f>IF(基本情報入力シート!W417="","",基本情報入力シート!W417)</f>
        <v/>
      </c>
      <c r="M386" s="413" t="str">
        <f>IF(基本情報入力シート!X417="","",基本情報入力シート!X417)</f>
        <v/>
      </c>
      <c r="N386" s="491" t="str">
        <f>IF(基本情報入力シート!Y417="","",基本情報入力シート!Y417)</f>
        <v/>
      </c>
      <c r="O386" s="490"/>
      <c r="P386" s="432"/>
      <c r="Q386" s="38" t="str">
        <f>IFERROR(ROUNDDOWN(P386*VLOOKUP(N386,【参考】数式用!$V$2:$AA$58,MATCH(O386,【参考】数式用!$X$4:$AA$4)+2,FALSE)*0.5, 0), "")</f>
        <v/>
      </c>
      <c r="R386" s="433"/>
      <c r="S386" s="867"/>
      <c r="T386" s="867"/>
      <c r="U386" s="499"/>
      <c r="V386" s="439"/>
      <c r="W386" s="487"/>
      <c r="X386" s="414" t="str">
        <f>IFERROR(IF(V386="ー", "", ROUNDDOWN(W386*VLOOKUP(N386,【参考】数式用!$V$2:$AG$51,MATCH(V386,【参考】数式用!$AB$4:$AG$4)+6,FALSE)*0.5, 0)), "")</f>
        <v/>
      </c>
      <c r="Y386" s="440"/>
      <c r="Z386" s="487"/>
      <c r="AA386" s="501"/>
      <c r="AB386" s="481" t="e">
        <f>VLOOKUP(N386,【参考】数式用!$A$3:$N$58,14,FALSE)</f>
        <v>#N/A</v>
      </c>
      <c r="AC386" s="481" t="str">
        <f>IFERROR(VLOOKUP(N386,【参考】数式用!$A$3:$N$58,14,FALSE),"")&amp;"_4_5"</f>
        <v>_4_5</v>
      </c>
      <c r="AD386" s="481" t="str">
        <f>IFERROR(VLOOKUP(N386,【参考】数式用!$A$3:$N$58,14,FALSE),"")&amp;"_6"</f>
        <v>_6</v>
      </c>
      <c r="AE386" s="482" t="str">
        <f>IFERROR(VLOOKUP(N386,【参考】数式用!$AI$5:$AJ$51, 2, FALSE), "")</f>
        <v/>
      </c>
      <c r="AF386" s="483" t="str">
        <f t="shared" si="12"/>
        <v/>
      </c>
      <c r="AG386" s="484" t="str">
        <f t="shared" si="13"/>
        <v/>
      </c>
      <c r="AH386" s="485" t="str">
        <f>IFERROR(VLOOKUP(N386,【参考】数式用!$AM$3:$AN$56, 2, FALSE), "")</f>
        <v/>
      </c>
      <c r="AI386" s="411"/>
      <c r="AJ386" s="389"/>
      <c r="AK386" s="389"/>
      <c r="AL386" s="389"/>
      <c r="AM386" s="389"/>
      <c r="AN386" s="389"/>
      <c r="AO386" s="389"/>
      <c r="AP386" s="389"/>
      <c r="AQ386" s="389"/>
    </row>
    <row r="387" spans="1:43" s="128" customFormat="1" ht="40.15" customHeight="1">
      <c r="A387" s="488">
        <v>374</v>
      </c>
      <c r="B387" s="866" t="str">
        <f>IF(基本情報入力シート!C418="","",基本情報入力シート!C418)</f>
        <v/>
      </c>
      <c r="C387" s="866"/>
      <c r="D387" s="866"/>
      <c r="E387" s="866"/>
      <c r="F387" s="866"/>
      <c r="G387" s="866"/>
      <c r="H387" s="866"/>
      <c r="I387" s="866"/>
      <c r="J387" s="413" t="str">
        <f>IF(基本情報入力シート!M418="","",基本情報入力シート!M418)</f>
        <v/>
      </c>
      <c r="K387" s="413" t="str">
        <f>IF(基本情報入力シート!R418="","",基本情報入力シート!R418)</f>
        <v/>
      </c>
      <c r="L387" s="413" t="str">
        <f>IF(基本情報入力シート!W418="","",基本情報入力シート!W418)</f>
        <v/>
      </c>
      <c r="M387" s="413" t="str">
        <f>IF(基本情報入力シート!X418="","",基本情報入力シート!X418)</f>
        <v/>
      </c>
      <c r="N387" s="491" t="str">
        <f>IF(基本情報入力シート!Y418="","",基本情報入力シート!Y418)</f>
        <v/>
      </c>
      <c r="O387" s="490"/>
      <c r="P387" s="432"/>
      <c r="Q387" s="38" t="str">
        <f>IFERROR(ROUNDDOWN(P387*VLOOKUP(N387,【参考】数式用!$V$2:$AA$58,MATCH(O387,【参考】数式用!$X$4:$AA$4)+2,FALSE)*0.5, 0), "")</f>
        <v/>
      </c>
      <c r="R387" s="433"/>
      <c r="S387" s="867"/>
      <c r="T387" s="867"/>
      <c r="U387" s="499"/>
      <c r="V387" s="439"/>
      <c r="W387" s="487"/>
      <c r="X387" s="414" t="str">
        <f>IFERROR(IF(V387="ー", "", ROUNDDOWN(W387*VLOOKUP(N387,【参考】数式用!$V$2:$AG$51,MATCH(V387,【参考】数式用!$AB$4:$AG$4)+6,FALSE)*0.5, 0)), "")</f>
        <v/>
      </c>
      <c r="Y387" s="440"/>
      <c r="Z387" s="487"/>
      <c r="AA387" s="501"/>
      <c r="AB387" s="481" t="e">
        <f>VLOOKUP(N387,【参考】数式用!$A$3:$N$58,14,FALSE)</f>
        <v>#N/A</v>
      </c>
      <c r="AC387" s="481" t="str">
        <f>IFERROR(VLOOKUP(N387,【参考】数式用!$A$3:$N$58,14,FALSE),"")&amp;"_4_5"</f>
        <v>_4_5</v>
      </c>
      <c r="AD387" s="481" t="str">
        <f>IFERROR(VLOOKUP(N387,【参考】数式用!$A$3:$N$58,14,FALSE),"")&amp;"_6"</f>
        <v>_6</v>
      </c>
      <c r="AE387" s="482" t="str">
        <f>IFERROR(VLOOKUP(N387,【参考】数式用!$AI$5:$AJ$51, 2, FALSE), "")</f>
        <v/>
      </c>
      <c r="AF387" s="483" t="str">
        <f t="shared" si="12"/>
        <v/>
      </c>
      <c r="AG387" s="484" t="str">
        <f t="shared" si="13"/>
        <v/>
      </c>
      <c r="AH387" s="485" t="str">
        <f>IFERROR(VLOOKUP(N387,【参考】数式用!$AM$3:$AN$56, 2, FALSE), "")</f>
        <v/>
      </c>
      <c r="AI387" s="411"/>
      <c r="AJ387" s="389"/>
      <c r="AK387" s="389"/>
      <c r="AL387" s="389"/>
      <c r="AM387" s="389"/>
      <c r="AN387" s="389"/>
      <c r="AO387" s="389"/>
      <c r="AP387" s="389"/>
      <c r="AQ387" s="389"/>
    </row>
    <row r="388" spans="1:43" s="128" customFormat="1" ht="40.15" customHeight="1">
      <c r="A388" s="488">
        <v>375</v>
      </c>
      <c r="B388" s="866" t="str">
        <f>IF(基本情報入力シート!C419="","",基本情報入力シート!C419)</f>
        <v/>
      </c>
      <c r="C388" s="866"/>
      <c r="D388" s="866"/>
      <c r="E388" s="866"/>
      <c r="F388" s="866"/>
      <c r="G388" s="866"/>
      <c r="H388" s="866"/>
      <c r="I388" s="866"/>
      <c r="J388" s="413" t="str">
        <f>IF(基本情報入力シート!M419="","",基本情報入力シート!M419)</f>
        <v/>
      </c>
      <c r="K388" s="413" t="str">
        <f>IF(基本情報入力シート!R419="","",基本情報入力シート!R419)</f>
        <v/>
      </c>
      <c r="L388" s="413" t="str">
        <f>IF(基本情報入力シート!W419="","",基本情報入力シート!W419)</f>
        <v/>
      </c>
      <c r="M388" s="413" t="str">
        <f>IF(基本情報入力シート!X419="","",基本情報入力シート!X419)</f>
        <v/>
      </c>
      <c r="N388" s="491" t="str">
        <f>IF(基本情報入力シート!Y419="","",基本情報入力シート!Y419)</f>
        <v/>
      </c>
      <c r="O388" s="490"/>
      <c r="P388" s="432"/>
      <c r="Q388" s="38" t="str">
        <f>IFERROR(ROUNDDOWN(P388*VLOOKUP(N388,【参考】数式用!$V$2:$AA$58,MATCH(O388,【参考】数式用!$X$4:$AA$4)+2,FALSE)*0.5, 0), "")</f>
        <v/>
      </c>
      <c r="R388" s="433"/>
      <c r="S388" s="867"/>
      <c r="T388" s="867"/>
      <c r="U388" s="499"/>
      <c r="V388" s="439"/>
      <c r="W388" s="487"/>
      <c r="X388" s="414" t="str">
        <f>IFERROR(IF(V388="ー", "", ROUNDDOWN(W388*VLOOKUP(N388,【参考】数式用!$V$2:$AG$51,MATCH(V388,【参考】数式用!$AB$4:$AG$4)+6,FALSE)*0.5, 0)), "")</f>
        <v/>
      </c>
      <c r="Y388" s="440"/>
      <c r="Z388" s="487"/>
      <c r="AA388" s="501"/>
      <c r="AB388" s="481" t="e">
        <f>VLOOKUP(N388,【参考】数式用!$A$3:$N$58,14,FALSE)</f>
        <v>#N/A</v>
      </c>
      <c r="AC388" s="481" t="str">
        <f>IFERROR(VLOOKUP(N388,【参考】数式用!$A$3:$N$58,14,FALSE),"")&amp;"_4_5"</f>
        <v>_4_5</v>
      </c>
      <c r="AD388" s="481" t="str">
        <f>IFERROR(VLOOKUP(N388,【参考】数式用!$A$3:$N$58,14,FALSE),"")&amp;"_6"</f>
        <v>_6</v>
      </c>
      <c r="AE388" s="482" t="str">
        <f>IFERROR(VLOOKUP(N388,【参考】数式用!$AI$5:$AJ$51, 2, FALSE), "")</f>
        <v/>
      </c>
      <c r="AF388" s="483" t="str">
        <f t="shared" si="12"/>
        <v/>
      </c>
      <c r="AG388" s="484" t="str">
        <f t="shared" si="13"/>
        <v/>
      </c>
      <c r="AH388" s="485" t="str">
        <f>IFERROR(VLOOKUP(N388,【参考】数式用!$AM$3:$AN$56, 2, FALSE), "")</f>
        <v/>
      </c>
      <c r="AI388" s="411"/>
      <c r="AJ388" s="389"/>
      <c r="AK388" s="389"/>
      <c r="AL388" s="389"/>
      <c r="AM388" s="389"/>
      <c r="AN388" s="389"/>
      <c r="AO388" s="389"/>
      <c r="AP388" s="389"/>
      <c r="AQ388" s="389"/>
    </row>
    <row r="389" spans="1:43" s="128" customFormat="1" ht="40.15" customHeight="1">
      <c r="A389" s="488">
        <v>376</v>
      </c>
      <c r="B389" s="866" t="str">
        <f>IF(基本情報入力シート!C420="","",基本情報入力シート!C420)</f>
        <v/>
      </c>
      <c r="C389" s="866"/>
      <c r="D389" s="866"/>
      <c r="E389" s="866"/>
      <c r="F389" s="866"/>
      <c r="G389" s="866"/>
      <c r="H389" s="866"/>
      <c r="I389" s="866"/>
      <c r="J389" s="413" t="str">
        <f>IF(基本情報入力シート!M420="","",基本情報入力シート!M420)</f>
        <v/>
      </c>
      <c r="K389" s="413" t="str">
        <f>IF(基本情報入力シート!R420="","",基本情報入力シート!R420)</f>
        <v/>
      </c>
      <c r="L389" s="413" t="str">
        <f>IF(基本情報入力シート!W420="","",基本情報入力シート!W420)</f>
        <v/>
      </c>
      <c r="M389" s="413" t="str">
        <f>IF(基本情報入力シート!X420="","",基本情報入力シート!X420)</f>
        <v/>
      </c>
      <c r="N389" s="491" t="str">
        <f>IF(基本情報入力シート!Y420="","",基本情報入力シート!Y420)</f>
        <v/>
      </c>
      <c r="O389" s="490"/>
      <c r="P389" s="432"/>
      <c r="Q389" s="38" t="str">
        <f>IFERROR(ROUNDDOWN(P389*VLOOKUP(N389,【参考】数式用!$V$2:$AA$58,MATCH(O389,【参考】数式用!$X$4:$AA$4)+2,FALSE)*0.5, 0), "")</f>
        <v/>
      </c>
      <c r="R389" s="433"/>
      <c r="S389" s="867"/>
      <c r="T389" s="867"/>
      <c r="U389" s="499"/>
      <c r="V389" s="439"/>
      <c r="W389" s="487"/>
      <c r="X389" s="414" t="str">
        <f>IFERROR(IF(V389="ー", "", ROUNDDOWN(W389*VLOOKUP(N389,【参考】数式用!$V$2:$AG$51,MATCH(V389,【参考】数式用!$AB$4:$AG$4)+6,FALSE)*0.5, 0)), "")</f>
        <v/>
      </c>
      <c r="Y389" s="440"/>
      <c r="Z389" s="487"/>
      <c r="AA389" s="501"/>
      <c r="AB389" s="481" t="e">
        <f>VLOOKUP(N389,【参考】数式用!$A$3:$N$58,14,FALSE)</f>
        <v>#N/A</v>
      </c>
      <c r="AC389" s="481" t="str">
        <f>IFERROR(VLOOKUP(N389,【参考】数式用!$A$3:$N$58,14,FALSE),"")&amp;"_4_5"</f>
        <v>_4_5</v>
      </c>
      <c r="AD389" s="481" t="str">
        <f>IFERROR(VLOOKUP(N389,【参考】数式用!$A$3:$N$58,14,FALSE),"")&amp;"_6"</f>
        <v>_6</v>
      </c>
      <c r="AE389" s="482" t="str">
        <f>IFERROR(VLOOKUP(N389,【参考】数式用!$AI$5:$AJ$51, 2, FALSE), "")</f>
        <v/>
      </c>
      <c r="AF389" s="483" t="str">
        <f t="shared" si="12"/>
        <v/>
      </c>
      <c r="AG389" s="484" t="str">
        <f t="shared" si="13"/>
        <v/>
      </c>
      <c r="AH389" s="485" t="str">
        <f>IFERROR(VLOOKUP(N389,【参考】数式用!$AM$3:$AN$56, 2, FALSE), "")</f>
        <v/>
      </c>
      <c r="AI389" s="411"/>
      <c r="AJ389" s="389"/>
      <c r="AK389" s="389"/>
      <c r="AL389" s="389"/>
      <c r="AM389" s="389"/>
      <c r="AN389" s="389"/>
      <c r="AO389" s="389"/>
      <c r="AP389" s="389"/>
      <c r="AQ389" s="389"/>
    </row>
    <row r="390" spans="1:43" s="128" customFormat="1" ht="40.15" customHeight="1">
      <c r="A390" s="488">
        <v>377</v>
      </c>
      <c r="B390" s="866" t="str">
        <f>IF(基本情報入力シート!C421="","",基本情報入力シート!C421)</f>
        <v/>
      </c>
      <c r="C390" s="866"/>
      <c r="D390" s="866"/>
      <c r="E390" s="866"/>
      <c r="F390" s="866"/>
      <c r="G390" s="866"/>
      <c r="H390" s="866"/>
      <c r="I390" s="866"/>
      <c r="J390" s="413" t="str">
        <f>IF(基本情報入力シート!M421="","",基本情報入力シート!M421)</f>
        <v/>
      </c>
      <c r="K390" s="413" t="str">
        <f>IF(基本情報入力シート!R421="","",基本情報入力シート!R421)</f>
        <v/>
      </c>
      <c r="L390" s="413" t="str">
        <f>IF(基本情報入力シート!W421="","",基本情報入力シート!W421)</f>
        <v/>
      </c>
      <c r="M390" s="413" t="str">
        <f>IF(基本情報入力シート!X421="","",基本情報入力シート!X421)</f>
        <v/>
      </c>
      <c r="N390" s="491" t="str">
        <f>IF(基本情報入力シート!Y421="","",基本情報入力シート!Y421)</f>
        <v/>
      </c>
      <c r="O390" s="490"/>
      <c r="P390" s="432"/>
      <c r="Q390" s="38" t="str">
        <f>IFERROR(ROUNDDOWN(P390*VLOOKUP(N390,【参考】数式用!$V$2:$AA$58,MATCH(O390,【参考】数式用!$X$4:$AA$4)+2,FALSE)*0.5, 0), "")</f>
        <v/>
      </c>
      <c r="R390" s="433"/>
      <c r="S390" s="867"/>
      <c r="T390" s="867"/>
      <c r="U390" s="499"/>
      <c r="V390" s="439"/>
      <c r="W390" s="487"/>
      <c r="X390" s="414" t="str">
        <f>IFERROR(IF(V390="ー", "", ROUNDDOWN(W390*VLOOKUP(N390,【参考】数式用!$V$2:$AG$51,MATCH(V390,【参考】数式用!$AB$4:$AG$4)+6,FALSE)*0.5, 0)), "")</f>
        <v/>
      </c>
      <c r="Y390" s="440"/>
      <c r="Z390" s="487"/>
      <c r="AA390" s="501"/>
      <c r="AB390" s="481" t="e">
        <f>VLOOKUP(N390,【参考】数式用!$A$3:$N$58,14,FALSE)</f>
        <v>#N/A</v>
      </c>
      <c r="AC390" s="481" t="str">
        <f>IFERROR(VLOOKUP(N390,【参考】数式用!$A$3:$N$58,14,FALSE),"")&amp;"_4_5"</f>
        <v>_4_5</v>
      </c>
      <c r="AD390" s="481" t="str">
        <f>IFERROR(VLOOKUP(N390,【参考】数式用!$A$3:$N$58,14,FALSE),"")&amp;"_6"</f>
        <v>_6</v>
      </c>
      <c r="AE390" s="482" t="str">
        <f>IFERROR(VLOOKUP(N390,【参考】数式用!$AI$5:$AJ$51, 2, FALSE), "")</f>
        <v/>
      </c>
      <c r="AF390" s="483" t="str">
        <f t="shared" si="12"/>
        <v/>
      </c>
      <c r="AG390" s="484" t="str">
        <f t="shared" si="13"/>
        <v/>
      </c>
      <c r="AH390" s="485" t="str">
        <f>IFERROR(VLOOKUP(N390,【参考】数式用!$AM$3:$AN$56, 2, FALSE), "")</f>
        <v/>
      </c>
      <c r="AI390" s="411"/>
      <c r="AJ390" s="389"/>
      <c r="AK390" s="389"/>
      <c r="AL390" s="389"/>
      <c r="AM390" s="389"/>
      <c r="AN390" s="389"/>
      <c r="AO390" s="389"/>
      <c r="AP390" s="389"/>
      <c r="AQ390" s="389"/>
    </row>
    <row r="391" spans="1:43" s="128" customFormat="1" ht="40.15" customHeight="1">
      <c r="A391" s="488">
        <v>378</v>
      </c>
      <c r="B391" s="866" t="str">
        <f>IF(基本情報入力シート!C422="","",基本情報入力シート!C422)</f>
        <v/>
      </c>
      <c r="C391" s="866"/>
      <c r="D391" s="866"/>
      <c r="E391" s="866"/>
      <c r="F391" s="866"/>
      <c r="G391" s="866"/>
      <c r="H391" s="866"/>
      <c r="I391" s="866"/>
      <c r="J391" s="413" t="str">
        <f>IF(基本情報入力シート!M422="","",基本情報入力シート!M422)</f>
        <v/>
      </c>
      <c r="K391" s="413" t="str">
        <f>IF(基本情報入力シート!R422="","",基本情報入力シート!R422)</f>
        <v/>
      </c>
      <c r="L391" s="413" t="str">
        <f>IF(基本情報入力シート!W422="","",基本情報入力シート!W422)</f>
        <v/>
      </c>
      <c r="M391" s="413" t="str">
        <f>IF(基本情報入力シート!X422="","",基本情報入力シート!X422)</f>
        <v/>
      </c>
      <c r="N391" s="491" t="str">
        <f>IF(基本情報入力シート!Y422="","",基本情報入力シート!Y422)</f>
        <v/>
      </c>
      <c r="O391" s="490"/>
      <c r="P391" s="432"/>
      <c r="Q391" s="38" t="str">
        <f>IFERROR(ROUNDDOWN(P391*VLOOKUP(N391,【参考】数式用!$V$2:$AA$58,MATCH(O391,【参考】数式用!$X$4:$AA$4)+2,FALSE)*0.5, 0), "")</f>
        <v/>
      </c>
      <c r="R391" s="433"/>
      <c r="S391" s="867"/>
      <c r="T391" s="867"/>
      <c r="U391" s="499"/>
      <c r="V391" s="439"/>
      <c r="W391" s="487"/>
      <c r="X391" s="414" t="str">
        <f>IFERROR(IF(V391="ー", "", ROUNDDOWN(W391*VLOOKUP(N391,【参考】数式用!$V$2:$AG$51,MATCH(V391,【参考】数式用!$AB$4:$AG$4)+6,FALSE)*0.5, 0)), "")</f>
        <v/>
      </c>
      <c r="Y391" s="440"/>
      <c r="Z391" s="487"/>
      <c r="AA391" s="501"/>
      <c r="AB391" s="481" t="e">
        <f>VLOOKUP(N391,【参考】数式用!$A$3:$N$58,14,FALSE)</f>
        <v>#N/A</v>
      </c>
      <c r="AC391" s="481" t="str">
        <f>IFERROR(VLOOKUP(N391,【参考】数式用!$A$3:$N$58,14,FALSE),"")&amp;"_4_5"</f>
        <v>_4_5</v>
      </c>
      <c r="AD391" s="481" t="str">
        <f>IFERROR(VLOOKUP(N391,【参考】数式用!$A$3:$N$58,14,FALSE),"")&amp;"_6"</f>
        <v>_6</v>
      </c>
      <c r="AE391" s="482" t="str">
        <f>IFERROR(VLOOKUP(N391,【参考】数式用!$AI$5:$AJ$51, 2, FALSE), "")</f>
        <v/>
      </c>
      <c r="AF391" s="483" t="str">
        <f t="shared" si="12"/>
        <v/>
      </c>
      <c r="AG391" s="484" t="str">
        <f t="shared" si="13"/>
        <v/>
      </c>
      <c r="AH391" s="485" t="str">
        <f>IFERROR(VLOOKUP(N391,【参考】数式用!$AM$3:$AN$56, 2, FALSE), "")</f>
        <v/>
      </c>
      <c r="AI391" s="411"/>
      <c r="AJ391" s="389"/>
      <c r="AK391" s="389"/>
      <c r="AL391" s="389"/>
      <c r="AM391" s="389"/>
      <c r="AN391" s="389"/>
      <c r="AO391" s="389"/>
      <c r="AP391" s="389"/>
      <c r="AQ391" s="389"/>
    </row>
    <row r="392" spans="1:43" s="128" customFormat="1" ht="40.15" customHeight="1">
      <c r="A392" s="488">
        <v>379</v>
      </c>
      <c r="B392" s="866" t="str">
        <f>IF(基本情報入力シート!C423="","",基本情報入力シート!C423)</f>
        <v/>
      </c>
      <c r="C392" s="866"/>
      <c r="D392" s="866"/>
      <c r="E392" s="866"/>
      <c r="F392" s="866"/>
      <c r="G392" s="866"/>
      <c r="H392" s="866"/>
      <c r="I392" s="866"/>
      <c r="J392" s="413" t="str">
        <f>IF(基本情報入力シート!M423="","",基本情報入力シート!M423)</f>
        <v/>
      </c>
      <c r="K392" s="413" t="str">
        <f>IF(基本情報入力シート!R423="","",基本情報入力シート!R423)</f>
        <v/>
      </c>
      <c r="L392" s="413" t="str">
        <f>IF(基本情報入力シート!W423="","",基本情報入力シート!W423)</f>
        <v/>
      </c>
      <c r="M392" s="413" t="str">
        <f>IF(基本情報入力シート!X423="","",基本情報入力シート!X423)</f>
        <v/>
      </c>
      <c r="N392" s="491" t="str">
        <f>IF(基本情報入力シート!Y423="","",基本情報入力シート!Y423)</f>
        <v/>
      </c>
      <c r="O392" s="490"/>
      <c r="P392" s="432"/>
      <c r="Q392" s="38" t="str">
        <f>IFERROR(ROUNDDOWN(P392*VLOOKUP(N392,【参考】数式用!$V$2:$AA$58,MATCH(O392,【参考】数式用!$X$4:$AA$4)+2,FALSE)*0.5, 0), "")</f>
        <v/>
      </c>
      <c r="R392" s="433"/>
      <c r="S392" s="867"/>
      <c r="T392" s="867"/>
      <c r="U392" s="499"/>
      <c r="V392" s="439"/>
      <c r="W392" s="487"/>
      <c r="X392" s="414" t="str">
        <f>IFERROR(IF(V392="ー", "", ROUNDDOWN(W392*VLOOKUP(N392,【参考】数式用!$V$2:$AG$51,MATCH(V392,【参考】数式用!$AB$4:$AG$4)+6,FALSE)*0.5, 0)), "")</f>
        <v/>
      </c>
      <c r="Y392" s="440"/>
      <c r="Z392" s="487"/>
      <c r="AA392" s="501"/>
      <c r="AB392" s="481" t="e">
        <f>VLOOKUP(N392,【参考】数式用!$A$3:$N$58,14,FALSE)</f>
        <v>#N/A</v>
      </c>
      <c r="AC392" s="481" t="str">
        <f>IFERROR(VLOOKUP(N392,【参考】数式用!$A$3:$N$58,14,FALSE),"")&amp;"_4_5"</f>
        <v>_4_5</v>
      </c>
      <c r="AD392" s="481" t="str">
        <f>IFERROR(VLOOKUP(N392,【参考】数式用!$A$3:$N$58,14,FALSE),"")&amp;"_6"</f>
        <v>_6</v>
      </c>
      <c r="AE392" s="482" t="str">
        <f>IFERROR(VLOOKUP(N392,【参考】数式用!$AI$5:$AJ$51, 2, FALSE), "")</f>
        <v/>
      </c>
      <c r="AF392" s="483" t="str">
        <f t="shared" si="12"/>
        <v/>
      </c>
      <c r="AG392" s="484" t="str">
        <f t="shared" si="13"/>
        <v/>
      </c>
      <c r="AH392" s="485" t="str">
        <f>IFERROR(VLOOKUP(N392,【参考】数式用!$AM$3:$AN$56, 2, FALSE), "")</f>
        <v/>
      </c>
      <c r="AI392" s="411"/>
      <c r="AJ392" s="389"/>
      <c r="AK392" s="389"/>
      <c r="AL392" s="389"/>
      <c r="AM392" s="389"/>
      <c r="AN392" s="389"/>
      <c r="AO392" s="389"/>
      <c r="AP392" s="389"/>
      <c r="AQ392" s="389"/>
    </row>
    <row r="393" spans="1:43" s="128" customFormat="1" ht="40.15" customHeight="1">
      <c r="A393" s="488">
        <v>380</v>
      </c>
      <c r="B393" s="866" t="str">
        <f>IF(基本情報入力シート!C424="","",基本情報入力シート!C424)</f>
        <v/>
      </c>
      <c r="C393" s="866"/>
      <c r="D393" s="866"/>
      <c r="E393" s="866"/>
      <c r="F393" s="866"/>
      <c r="G393" s="866"/>
      <c r="H393" s="866"/>
      <c r="I393" s="866"/>
      <c r="J393" s="413" t="str">
        <f>IF(基本情報入力シート!M424="","",基本情報入力シート!M424)</f>
        <v/>
      </c>
      <c r="K393" s="413" t="str">
        <f>IF(基本情報入力シート!R424="","",基本情報入力シート!R424)</f>
        <v/>
      </c>
      <c r="L393" s="413" t="str">
        <f>IF(基本情報入力シート!W424="","",基本情報入力シート!W424)</f>
        <v/>
      </c>
      <c r="M393" s="413" t="str">
        <f>IF(基本情報入力シート!X424="","",基本情報入力シート!X424)</f>
        <v/>
      </c>
      <c r="N393" s="491" t="str">
        <f>IF(基本情報入力シート!Y424="","",基本情報入力シート!Y424)</f>
        <v/>
      </c>
      <c r="O393" s="490"/>
      <c r="P393" s="432"/>
      <c r="Q393" s="38" t="str">
        <f>IFERROR(ROUNDDOWN(P393*VLOOKUP(N393,【参考】数式用!$V$2:$AA$58,MATCH(O393,【参考】数式用!$X$4:$AA$4)+2,FALSE)*0.5, 0), "")</f>
        <v/>
      </c>
      <c r="R393" s="433"/>
      <c r="S393" s="867"/>
      <c r="T393" s="867"/>
      <c r="U393" s="499"/>
      <c r="V393" s="439"/>
      <c r="W393" s="487"/>
      <c r="X393" s="414" t="str">
        <f>IFERROR(IF(V393="ー", "", ROUNDDOWN(W393*VLOOKUP(N393,【参考】数式用!$V$2:$AG$51,MATCH(V393,【参考】数式用!$AB$4:$AG$4)+6,FALSE)*0.5, 0)), "")</f>
        <v/>
      </c>
      <c r="Y393" s="440"/>
      <c r="Z393" s="487"/>
      <c r="AA393" s="501"/>
      <c r="AB393" s="481" t="e">
        <f>VLOOKUP(N393,【参考】数式用!$A$3:$N$58,14,FALSE)</f>
        <v>#N/A</v>
      </c>
      <c r="AC393" s="481" t="str">
        <f>IFERROR(VLOOKUP(N393,【参考】数式用!$A$3:$N$58,14,FALSE),"")&amp;"_4_5"</f>
        <v>_4_5</v>
      </c>
      <c r="AD393" s="481" t="str">
        <f>IFERROR(VLOOKUP(N393,【参考】数式用!$A$3:$N$58,14,FALSE),"")&amp;"_6"</f>
        <v>_6</v>
      </c>
      <c r="AE393" s="482" t="str">
        <f>IFERROR(VLOOKUP(N393,【参考】数式用!$AI$5:$AJ$51, 2, FALSE), "")</f>
        <v/>
      </c>
      <c r="AF393" s="483" t="str">
        <f t="shared" si="12"/>
        <v/>
      </c>
      <c r="AG393" s="484" t="str">
        <f t="shared" si="13"/>
        <v/>
      </c>
      <c r="AH393" s="485" t="str">
        <f>IFERROR(VLOOKUP(N393,【参考】数式用!$AM$3:$AN$56, 2, FALSE), "")</f>
        <v/>
      </c>
      <c r="AI393" s="411"/>
      <c r="AJ393" s="389"/>
      <c r="AK393" s="389"/>
      <c r="AL393" s="389"/>
      <c r="AM393" s="389"/>
      <c r="AN393" s="389"/>
      <c r="AO393" s="389"/>
      <c r="AP393" s="389"/>
      <c r="AQ393" s="389"/>
    </row>
    <row r="394" spans="1:43" s="128" customFormat="1" ht="40.15" customHeight="1">
      <c r="A394" s="488">
        <v>381</v>
      </c>
      <c r="B394" s="866" t="str">
        <f>IF(基本情報入力シート!C425="","",基本情報入力シート!C425)</f>
        <v/>
      </c>
      <c r="C394" s="866"/>
      <c r="D394" s="866"/>
      <c r="E394" s="866"/>
      <c r="F394" s="866"/>
      <c r="G394" s="866"/>
      <c r="H394" s="866"/>
      <c r="I394" s="866"/>
      <c r="J394" s="413" t="str">
        <f>IF(基本情報入力シート!M425="","",基本情報入力シート!M425)</f>
        <v/>
      </c>
      <c r="K394" s="413" t="str">
        <f>IF(基本情報入力シート!R425="","",基本情報入力シート!R425)</f>
        <v/>
      </c>
      <c r="L394" s="413" t="str">
        <f>IF(基本情報入力シート!W425="","",基本情報入力シート!W425)</f>
        <v/>
      </c>
      <c r="M394" s="413" t="str">
        <f>IF(基本情報入力シート!X425="","",基本情報入力シート!X425)</f>
        <v/>
      </c>
      <c r="N394" s="491" t="str">
        <f>IF(基本情報入力シート!Y425="","",基本情報入力シート!Y425)</f>
        <v/>
      </c>
      <c r="O394" s="490"/>
      <c r="P394" s="432"/>
      <c r="Q394" s="38" t="str">
        <f>IFERROR(ROUNDDOWN(P394*VLOOKUP(N394,【参考】数式用!$V$2:$AA$58,MATCH(O394,【参考】数式用!$X$4:$AA$4)+2,FALSE)*0.5, 0), "")</f>
        <v/>
      </c>
      <c r="R394" s="433"/>
      <c r="S394" s="867"/>
      <c r="T394" s="867"/>
      <c r="U394" s="499"/>
      <c r="V394" s="439"/>
      <c r="W394" s="487"/>
      <c r="X394" s="414" t="str">
        <f>IFERROR(IF(V394="ー", "", ROUNDDOWN(W394*VLOOKUP(N394,【参考】数式用!$V$2:$AG$51,MATCH(V394,【参考】数式用!$AB$4:$AG$4)+6,FALSE)*0.5, 0)), "")</f>
        <v/>
      </c>
      <c r="Y394" s="440"/>
      <c r="Z394" s="487"/>
      <c r="AA394" s="501"/>
      <c r="AB394" s="481" t="e">
        <f>VLOOKUP(N394,【参考】数式用!$A$3:$N$58,14,FALSE)</f>
        <v>#N/A</v>
      </c>
      <c r="AC394" s="481" t="str">
        <f>IFERROR(VLOOKUP(N394,【参考】数式用!$A$3:$N$58,14,FALSE),"")&amp;"_4_5"</f>
        <v>_4_5</v>
      </c>
      <c r="AD394" s="481" t="str">
        <f>IFERROR(VLOOKUP(N394,【参考】数式用!$A$3:$N$58,14,FALSE),"")&amp;"_6"</f>
        <v>_6</v>
      </c>
      <c r="AE394" s="482" t="str">
        <f>IFERROR(VLOOKUP(N394,【参考】数式用!$AI$5:$AJ$51, 2, FALSE), "")</f>
        <v/>
      </c>
      <c r="AF394" s="483" t="str">
        <f t="shared" si="12"/>
        <v/>
      </c>
      <c r="AG394" s="484" t="str">
        <f t="shared" si="13"/>
        <v/>
      </c>
      <c r="AH394" s="485" t="str">
        <f>IFERROR(VLOOKUP(N394,【参考】数式用!$AM$3:$AN$56, 2, FALSE), "")</f>
        <v/>
      </c>
      <c r="AI394" s="411"/>
      <c r="AJ394" s="389"/>
      <c r="AK394" s="389"/>
      <c r="AL394" s="389"/>
      <c r="AM394" s="389"/>
      <c r="AN394" s="389"/>
      <c r="AO394" s="389"/>
      <c r="AP394" s="389"/>
      <c r="AQ394" s="389"/>
    </row>
    <row r="395" spans="1:43" s="128" customFormat="1" ht="40.15" customHeight="1">
      <c r="A395" s="488">
        <v>382</v>
      </c>
      <c r="B395" s="866" t="str">
        <f>IF(基本情報入力シート!C426="","",基本情報入力シート!C426)</f>
        <v/>
      </c>
      <c r="C395" s="866"/>
      <c r="D395" s="866"/>
      <c r="E395" s="866"/>
      <c r="F395" s="866"/>
      <c r="G395" s="866"/>
      <c r="H395" s="866"/>
      <c r="I395" s="866"/>
      <c r="J395" s="413" t="str">
        <f>IF(基本情報入力シート!M426="","",基本情報入力シート!M426)</f>
        <v/>
      </c>
      <c r="K395" s="413" t="str">
        <f>IF(基本情報入力シート!R426="","",基本情報入力シート!R426)</f>
        <v/>
      </c>
      <c r="L395" s="413" t="str">
        <f>IF(基本情報入力シート!W426="","",基本情報入力シート!W426)</f>
        <v/>
      </c>
      <c r="M395" s="413" t="str">
        <f>IF(基本情報入力シート!X426="","",基本情報入力シート!X426)</f>
        <v/>
      </c>
      <c r="N395" s="491" t="str">
        <f>IF(基本情報入力シート!Y426="","",基本情報入力シート!Y426)</f>
        <v/>
      </c>
      <c r="O395" s="490"/>
      <c r="P395" s="432"/>
      <c r="Q395" s="38" t="str">
        <f>IFERROR(ROUNDDOWN(P395*VLOOKUP(N395,【参考】数式用!$V$2:$AA$58,MATCH(O395,【参考】数式用!$X$4:$AA$4)+2,FALSE)*0.5, 0), "")</f>
        <v/>
      </c>
      <c r="R395" s="433"/>
      <c r="S395" s="867"/>
      <c r="T395" s="867"/>
      <c r="U395" s="499"/>
      <c r="V395" s="439"/>
      <c r="W395" s="487"/>
      <c r="X395" s="414" t="str">
        <f>IFERROR(IF(V395="ー", "", ROUNDDOWN(W395*VLOOKUP(N395,【参考】数式用!$V$2:$AG$51,MATCH(V395,【参考】数式用!$AB$4:$AG$4)+6,FALSE)*0.5, 0)), "")</f>
        <v/>
      </c>
      <c r="Y395" s="440"/>
      <c r="Z395" s="487"/>
      <c r="AA395" s="501"/>
      <c r="AB395" s="481" t="e">
        <f>VLOOKUP(N395,【参考】数式用!$A$3:$N$58,14,FALSE)</f>
        <v>#N/A</v>
      </c>
      <c r="AC395" s="481" t="str">
        <f>IFERROR(VLOOKUP(N395,【参考】数式用!$A$3:$N$58,14,FALSE),"")&amp;"_4_5"</f>
        <v>_4_5</v>
      </c>
      <c r="AD395" s="481" t="str">
        <f>IFERROR(VLOOKUP(N395,【参考】数式用!$A$3:$N$58,14,FALSE),"")&amp;"_6"</f>
        <v>_6</v>
      </c>
      <c r="AE395" s="482" t="str">
        <f>IFERROR(VLOOKUP(N395,【参考】数式用!$AI$5:$AJ$51, 2, FALSE), "")</f>
        <v/>
      </c>
      <c r="AF395" s="483" t="str">
        <f t="shared" si="12"/>
        <v/>
      </c>
      <c r="AG395" s="484" t="str">
        <f t="shared" si="13"/>
        <v/>
      </c>
      <c r="AH395" s="485" t="str">
        <f>IFERROR(VLOOKUP(N395,【参考】数式用!$AM$3:$AN$56, 2, FALSE), "")</f>
        <v/>
      </c>
      <c r="AI395" s="411"/>
      <c r="AJ395" s="389"/>
      <c r="AK395" s="389"/>
      <c r="AL395" s="389"/>
      <c r="AM395" s="389"/>
      <c r="AN395" s="389"/>
      <c r="AO395" s="389"/>
      <c r="AP395" s="389"/>
      <c r="AQ395" s="389"/>
    </row>
    <row r="396" spans="1:43" s="128" customFormat="1" ht="40.15" customHeight="1">
      <c r="A396" s="488">
        <v>383</v>
      </c>
      <c r="B396" s="866" t="str">
        <f>IF(基本情報入力シート!C427="","",基本情報入力シート!C427)</f>
        <v/>
      </c>
      <c r="C396" s="866"/>
      <c r="D396" s="866"/>
      <c r="E396" s="866"/>
      <c r="F396" s="866"/>
      <c r="G396" s="866"/>
      <c r="H396" s="866"/>
      <c r="I396" s="866"/>
      <c r="J396" s="413" t="str">
        <f>IF(基本情報入力シート!M427="","",基本情報入力シート!M427)</f>
        <v/>
      </c>
      <c r="K396" s="413" t="str">
        <f>IF(基本情報入力シート!R427="","",基本情報入力シート!R427)</f>
        <v/>
      </c>
      <c r="L396" s="413" t="str">
        <f>IF(基本情報入力シート!W427="","",基本情報入力シート!W427)</f>
        <v/>
      </c>
      <c r="M396" s="413" t="str">
        <f>IF(基本情報入力シート!X427="","",基本情報入力シート!X427)</f>
        <v/>
      </c>
      <c r="N396" s="491" t="str">
        <f>IF(基本情報入力シート!Y427="","",基本情報入力シート!Y427)</f>
        <v/>
      </c>
      <c r="O396" s="490"/>
      <c r="P396" s="432"/>
      <c r="Q396" s="38" t="str">
        <f>IFERROR(ROUNDDOWN(P396*VLOOKUP(N396,【参考】数式用!$V$2:$AA$58,MATCH(O396,【参考】数式用!$X$4:$AA$4)+2,FALSE)*0.5, 0), "")</f>
        <v/>
      </c>
      <c r="R396" s="433"/>
      <c r="S396" s="867"/>
      <c r="T396" s="867"/>
      <c r="U396" s="499"/>
      <c r="V396" s="439"/>
      <c r="W396" s="487"/>
      <c r="X396" s="414" t="str">
        <f>IFERROR(IF(V396="ー", "", ROUNDDOWN(W396*VLOOKUP(N396,【参考】数式用!$V$2:$AG$51,MATCH(V396,【参考】数式用!$AB$4:$AG$4)+6,FALSE)*0.5, 0)), "")</f>
        <v/>
      </c>
      <c r="Y396" s="440"/>
      <c r="Z396" s="487"/>
      <c r="AA396" s="501"/>
      <c r="AB396" s="481" t="e">
        <f>VLOOKUP(N396,【参考】数式用!$A$3:$N$58,14,FALSE)</f>
        <v>#N/A</v>
      </c>
      <c r="AC396" s="481" t="str">
        <f>IFERROR(VLOOKUP(N396,【参考】数式用!$A$3:$N$58,14,FALSE),"")&amp;"_4_5"</f>
        <v>_4_5</v>
      </c>
      <c r="AD396" s="481" t="str">
        <f>IFERROR(VLOOKUP(N396,【参考】数式用!$A$3:$N$58,14,FALSE),"")&amp;"_6"</f>
        <v>_6</v>
      </c>
      <c r="AE396" s="482" t="str">
        <f>IFERROR(VLOOKUP(N396,【参考】数式用!$AI$5:$AJ$51, 2, FALSE), "")</f>
        <v/>
      </c>
      <c r="AF396" s="483" t="str">
        <f t="shared" si="12"/>
        <v/>
      </c>
      <c r="AG396" s="484" t="str">
        <f t="shared" si="13"/>
        <v/>
      </c>
      <c r="AH396" s="485" t="str">
        <f>IFERROR(VLOOKUP(N396,【参考】数式用!$AM$3:$AN$56, 2, FALSE), "")</f>
        <v/>
      </c>
      <c r="AI396" s="411"/>
      <c r="AJ396" s="389"/>
      <c r="AK396" s="389"/>
      <c r="AL396" s="389"/>
      <c r="AM396" s="389"/>
      <c r="AN396" s="389"/>
      <c r="AO396" s="389"/>
      <c r="AP396" s="389"/>
      <c r="AQ396" s="389"/>
    </row>
    <row r="397" spans="1:43" s="128" customFormat="1" ht="40.15" customHeight="1">
      <c r="A397" s="488">
        <v>384</v>
      </c>
      <c r="B397" s="866" t="str">
        <f>IF(基本情報入力シート!C428="","",基本情報入力シート!C428)</f>
        <v/>
      </c>
      <c r="C397" s="866"/>
      <c r="D397" s="866"/>
      <c r="E397" s="866"/>
      <c r="F397" s="866"/>
      <c r="G397" s="866"/>
      <c r="H397" s="866"/>
      <c r="I397" s="866"/>
      <c r="J397" s="413" t="str">
        <f>IF(基本情報入力シート!M428="","",基本情報入力シート!M428)</f>
        <v/>
      </c>
      <c r="K397" s="413" t="str">
        <f>IF(基本情報入力シート!R428="","",基本情報入力シート!R428)</f>
        <v/>
      </c>
      <c r="L397" s="413" t="str">
        <f>IF(基本情報入力シート!W428="","",基本情報入力シート!W428)</f>
        <v/>
      </c>
      <c r="M397" s="413" t="str">
        <f>IF(基本情報入力シート!X428="","",基本情報入力シート!X428)</f>
        <v/>
      </c>
      <c r="N397" s="491" t="str">
        <f>IF(基本情報入力シート!Y428="","",基本情報入力シート!Y428)</f>
        <v/>
      </c>
      <c r="O397" s="490"/>
      <c r="P397" s="432"/>
      <c r="Q397" s="38" t="str">
        <f>IFERROR(ROUNDDOWN(P397*VLOOKUP(N397,【参考】数式用!$V$2:$AA$58,MATCH(O397,【参考】数式用!$X$4:$AA$4)+2,FALSE)*0.5, 0), "")</f>
        <v/>
      </c>
      <c r="R397" s="433"/>
      <c r="S397" s="867"/>
      <c r="T397" s="867"/>
      <c r="U397" s="499"/>
      <c r="V397" s="439"/>
      <c r="W397" s="487"/>
      <c r="X397" s="414" t="str">
        <f>IFERROR(IF(V397="ー", "", ROUNDDOWN(W397*VLOOKUP(N397,【参考】数式用!$V$2:$AG$51,MATCH(V397,【参考】数式用!$AB$4:$AG$4)+6,FALSE)*0.5, 0)), "")</f>
        <v/>
      </c>
      <c r="Y397" s="440"/>
      <c r="Z397" s="487"/>
      <c r="AA397" s="501"/>
      <c r="AB397" s="481" t="e">
        <f>VLOOKUP(N397,【参考】数式用!$A$3:$N$58,14,FALSE)</f>
        <v>#N/A</v>
      </c>
      <c r="AC397" s="481" t="str">
        <f>IFERROR(VLOOKUP(N397,【参考】数式用!$A$3:$N$58,14,FALSE),"")&amp;"_4_5"</f>
        <v>_4_5</v>
      </c>
      <c r="AD397" s="481" t="str">
        <f>IFERROR(VLOOKUP(N397,【参考】数式用!$A$3:$N$58,14,FALSE),"")&amp;"_6"</f>
        <v>_6</v>
      </c>
      <c r="AE397" s="482" t="str">
        <f>IFERROR(VLOOKUP(N397,【参考】数式用!$AI$5:$AJ$51, 2, FALSE), "")</f>
        <v/>
      </c>
      <c r="AF397" s="483" t="str">
        <f t="shared" si="12"/>
        <v/>
      </c>
      <c r="AG397" s="484" t="str">
        <f t="shared" si="13"/>
        <v/>
      </c>
      <c r="AH397" s="485" t="str">
        <f>IFERROR(VLOOKUP(N397,【参考】数式用!$AM$3:$AN$56, 2, FALSE), "")</f>
        <v/>
      </c>
      <c r="AI397" s="411"/>
      <c r="AJ397" s="389"/>
      <c r="AK397" s="389"/>
      <c r="AL397" s="389"/>
      <c r="AM397" s="389"/>
      <c r="AN397" s="389"/>
      <c r="AO397" s="389"/>
      <c r="AP397" s="389"/>
      <c r="AQ397" s="389"/>
    </row>
    <row r="398" spans="1:43" s="128" customFormat="1" ht="40.15" customHeight="1">
      <c r="A398" s="488">
        <v>385</v>
      </c>
      <c r="B398" s="866" t="str">
        <f>IF(基本情報入力シート!C429="","",基本情報入力シート!C429)</f>
        <v/>
      </c>
      <c r="C398" s="866"/>
      <c r="D398" s="866"/>
      <c r="E398" s="866"/>
      <c r="F398" s="866"/>
      <c r="G398" s="866"/>
      <c r="H398" s="866"/>
      <c r="I398" s="866"/>
      <c r="J398" s="413" t="str">
        <f>IF(基本情報入力シート!M429="","",基本情報入力シート!M429)</f>
        <v/>
      </c>
      <c r="K398" s="413" t="str">
        <f>IF(基本情報入力シート!R429="","",基本情報入力シート!R429)</f>
        <v/>
      </c>
      <c r="L398" s="413" t="str">
        <f>IF(基本情報入力シート!W429="","",基本情報入力シート!W429)</f>
        <v/>
      </c>
      <c r="M398" s="413" t="str">
        <f>IF(基本情報入力シート!X429="","",基本情報入力シート!X429)</f>
        <v/>
      </c>
      <c r="N398" s="491" t="str">
        <f>IF(基本情報入力シート!Y429="","",基本情報入力シート!Y429)</f>
        <v/>
      </c>
      <c r="O398" s="490"/>
      <c r="P398" s="432"/>
      <c r="Q398" s="38" t="str">
        <f>IFERROR(ROUNDDOWN(P398*VLOOKUP(N398,【参考】数式用!$V$2:$AA$58,MATCH(O398,【参考】数式用!$X$4:$AA$4)+2,FALSE)*0.5, 0), "")</f>
        <v/>
      </c>
      <c r="R398" s="433"/>
      <c r="S398" s="867"/>
      <c r="T398" s="867"/>
      <c r="U398" s="499"/>
      <c r="V398" s="439"/>
      <c r="W398" s="487"/>
      <c r="X398" s="414" t="str">
        <f>IFERROR(IF(V398="ー", "", ROUNDDOWN(W398*VLOOKUP(N398,【参考】数式用!$V$2:$AG$51,MATCH(V398,【参考】数式用!$AB$4:$AG$4)+6,FALSE)*0.5, 0)), "")</f>
        <v/>
      </c>
      <c r="Y398" s="440"/>
      <c r="Z398" s="487"/>
      <c r="AA398" s="501"/>
      <c r="AB398" s="481" t="e">
        <f>VLOOKUP(N398,【参考】数式用!$A$3:$N$58,14,FALSE)</f>
        <v>#N/A</v>
      </c>
      <c r="AC398" s="481" t="str">
        <f>IFERROR(VLOOKUP(N398,【参考】数式用!$A$3:$N$58,14,FALSE),"")&amp;"_4_5"</f>
        <v>_4_5</v>
      </c>
      <c r="AD398" s="481" t="str">
        <f>IFERROR(VLOOKUP(N398,【参考】数式用!$A$3:$N$58,14,FALSE),"")&amp;"_6"</f>
        <v>_6</v>
      </c>
      <c r="AE398" s="482" t="str">
        <f>IFERROR(VLOOKUP(N398,【参考】数式用!$AI$5:$AJ$51, 2, FALSE), "")</f>
        <v/>
      </c>
      <c r="AF398" s="483" t="str">
        <f t="shared" si="12"/>
        <v/>
      </c>
      <c r="AG398" s="484" t="str">
        <f t="shared" si="13"/>
        <v/>
      </c>
      <c r="AH398" s="485" t="str">
        <f>IFERROR(VLOOKUP(N398,【参考】数式用!$AM$3:$AN$56, 2, FALSE), "")</f>
        <v/>
      </c>
      <c r="AI398" s="411"/>
      <c r="AJ398" s="389"/>
      <c r="AK398" s="389"/>
      <c r="AL398" s="389"/>
      <c r="AM398" s="389"/>
      <c r="AN398" s="389"/>
      <c r="AO398" s="389"/>
      <c r="AP398" s="389"/>
      <c r="AQ398" s="389"/>
    </row>
    <row r="399" spans="1:43" s="128" customFormat="1" ht="40.15" customHeight="1">
      <c r="A399" s="488">
        <v>386</v>
      </c>
      <c r="B399" s="866" t="str">
        <f>IF(基本情報入力シート!C430="","",基本情報入力シート!C430)</f>
        <v/>
      </c>
      <c r="C399" s="866"/>
      <c r="D399" s="866"/>
      <c r="E399" s="866"/>
      <c r="F399" s="866"/>
      <c r="G399" s="866"/>
      <c r="H399" s="866"/>
      <c r="I399" s="866"/>
      <c r="J399" s="413" t="str">
        <f>IF(基本情報入力シート!M430="","",基本情報入力シート!M430)</f>
        <v/>
      </c>
      <c r="K399" s="413" t="str">
        <f>IF(基本情報入力シート!R430="","",基本情報入力シート!R430)</f>
        <v/>
      </c>
      <c r="L399" s="413" t="str">
        <f>IF(基本情報入力シート!W430="","",基本情報入力シート!W430)</f>
        <v/>
      </c>
      <c r="M399" s="413" t="str">
        <f>IF(基本情報入力シート!X430="","",基本情報入力シート!X430)</f>
        <v/>
      </c>
      <c r="N399" s="491" t="str">
        <f>IF(基本情報入力シート!Y430="","",基本情報入力シート!Y430)</f>
        <v/>
      </c>
      <c r="O399" s="490"/>
      <c r="P399" s="432"/>
      <c r="Q399" s="38" t="str">
        <f>IFERROR(ROUNDDOWN(P399*VLOOKUP(N399,【参考】数式用!$V$2:$AA$58,MATCH(O399,【参考】数式用!$X$4:$AA$4)+2,FALSE)*0.5, 0), "")</f>
        <v/>
      </c>
      <c r="R399" s="433"/>
      <c r="S399" s="867"/>
      <c r="T399" s="867"/>
      <c r="U399" s="499"/>
      <c r="V399" s="439"/>
      <c r="W399" s="487"/>
      <c r="X399" s="414" t="str">
        <f>IFERROR(IF(V399="ー", "", ROUNDDOWN(W399*VLOOKUP(N399,【参考】数式用!$V$2:$AG$51,MATCH(V399,【参考】数式用!$AB$4:$AG$4)+6,FALSE)*0.5, 0)), "")</f>
        <v/>
      </c>
      <c r="Y399" s="440"/>
      <c r="Z399" s="487"/>
      <c r="AA399" s="501"/>
      <c r="AB399" s="481" t="e">
        <f>VLOOKUP(N399,【参考】数式用!$A$3:$N$58,14,FALSE)</f>
        <v>#N/A</v>
      </c>
      <c r="AC399" s="481" t="str">
        <f>IFERROR(VLOOKUP(N399,【参考】数式用!$A$3:$N$58,14,FALSE),"")&amp;"_4_5"</f>
        <v>_4_5</v>
      </c>
      <c r="AD399" s="481" t="str">
        <f>IFERROR(VLOOKUP(N399,【参考】数式用!$A$3:$N$58,14,FALSE),"")&amp;"_6"</f>
        <v>_6</v>
      </c>
      <c r="AE399" s="482" t="str">
        <f>IFERROR(VLOOKUP(N399,【参考】数式用!$AI$5:$AJ$51, 2, FALSE), "")</f>
        <v/>
      </c>
      <c r="AF399" s="483" t="str">
        <f t="shared" si="12"/>
        <v/>
      </c>
      <c r="AG399" s="484" t="str">
        <f t="shared" si="13"/>
        <v/>
      </c>
      <c r="AH399" s="485" t="str">
        <f>IFERROR(VLOOKUP(N399,【参考】数式用!$AM$3:$AN$56, 2, FALSE), "")</f>
        <v/>
      </c>
      <c r="AI399" s="411"/>
      <c r="AJ399" s="389"/>
      <c r="AK399" s="389"/>
      <c r="AL399" s="389"/>
      <c r="AM399" s="389"/>
      <c r="AN399" s="389"/>
      <c r="AO399" s="389"/>
      <c r="AP399" s="389"/>
      <c r="AQ399" s="389"/>
    </row>
    <row r="400" spans="1:43" s="128" customFormat="1" ht="40.15" customHeight="1">
      <c r="A400" s="488">
        <v>387</v>
      </c>
      <c r="B400" s="866" t="str">
        <f>IF(基本情報入力シート!C431="","",基本情報入力シート!C431)</f>
        <v/>
      </c>
      <c r="C400" s="866"/>
      <c r="D400" s="866"/>
      <c r="E400" s="866"/>
      <c r="F400" s="866"/>
      <c r="G400" s="866"/>
      <c r="H400" s="866"/>
      <c r="I400" s="866"/>
      <c r="J400" s="413" t="str">
        <f>IF(基本情報入力シート!M431="","",基本情報入力シート!M431)</f>
        <v/>
      </c>
      <c r="K400" s="413" t="str">
        <f>IF(基本情報入力シート!R431="","",基本情報入力シート!R431)</f>
        <v/>
      </c>
      <c r="L400" s="413" t="str">
        <f>IF(基本情報入力シート!W431="","",基本情報入力シート!W431)</f>
        <v/>
      </c>
      <c r="M400" s="413" t="str">
        <f>IF(基本情報入力シート!X431="","",基本情報入力シート!X431)</f>
        <v/>
      </c>
      <c r="N400" s="491" t="str">
        <f>IF(基本情報入力シート!Y431="","",基本情報入力シート!Y431)</f>
        <v/>
      </c>
      <c r="O400" s="490"/>
      <c r="P400" s="432"/>
      <c r="Q400" s="38" t="str">
        <f>IFERROR(ROUNDDOWN(P400*VLOOKUP(N400,【参考】数式用!$V$2:$AA$58,MATCH(O400,【参考】数式用!$X$4:$AA$4)+2,FALSE)*0.5, 0), "")</f>
        <v/>
      </c>
      <c r="R400" s="433"/>
      <c r="S400" s="867"/>
      <c r="T400" s="867"/>
      <c r="U400" s="499"/>
      <c r="V400" s="439"/>
      <c r="W400" s="487"/>
      <c r="X400" s="414" t="str">
        <f>IFERROR(IF(V400="ー", "", ROUNDDOWN(W400*VLOOKUP(N400,【参考】数式用!$V$2:$AG$51,MATCH(V400,【参考】数式用!$AB$4:$AG$4)+6,FALSE)*0.5, 0)), "")</f>
        <v/>
      </c>
      <c r="Y400" s="440"/>
      <c r="Z400" s="487"/>
      <c r="AA400" s="501"/>
      <c r="AB400" s="481" t="e">
        <f>VLOOKUP(N400,【参考】数式用!$A$3:$N$58,14,FALSE)</f>
        <v>#N/A</v>
      </c>
      <c r="AC400" s="481" t="str">
        <f>IFERROR(VLOOKUP(N400,【参考】数式用!$A$3:$N$58,14,FALSE),"")&amp;"_4_5"</f>
        <v>_4_5</v>
      </c>
      <c r="AD400" s="481" t="str">
        <f>IFERROR(VLOOKUP(N400,【参考】数式用!$A$3:$N$58,14,FALSE),"")&amp;"_6"</f>
        <v>_6</v>
      </c>
      <c r="AE400" s="482" t="str">
        <f>IFERROR(VLOOKUP(N400,【参考】数式用!$AI$5:$AJ$51, 2, FALSE), "")</f>
        <v/>
      </c>
      <c r="AF400" s="483" t="str">
        <f t="shared" si="12"/>
        <v/>
      </c>
      <c r="AG400" s="484" t="str">
        <f t="shared" si="13"/>
        <v/>
      </c>
      <c r="AH400" s="485" t="str">
        <f>IFERROR(VLOOKUP(N400,【参考】数式用!$AM$3:$AN$56, 2, FALSE), "")</f>
        <v/>
      </c>
      <c r="AI400" s="411"/>
      <c r="AJ400" s="389"/>
      <c r="AK400" s="389"/>
      <c r="AL400" s="389"/>
      <c r="AM400" s="389"/>
      <c r="AN400" s="389"/>
      <c r="AO400" s="389"/>
      <c r="AP400" s="389"/>
      <c r="AQ400" s="389"/>
    </row>
    <row r="401" spans="1:43" s="128" customFormat="1" ht="40.15" customHeight="1">
      <c r="A401" s="488">
        <v>388</v>
      </c>
      <c r="B401" s="866" t="str">
        <f>IF(基本情報入力シート!C432="","",基本情報入力シート!C432)</f>
        <v/>
      </c>
      <c r="C401" s="866"/>
      <c r="D401" s="866"/>
      <c r="E401" s="866"/>
      <c r="F401" s="866"/>
      <c r="G401" s="866"/>
      <c r="H401" s="866"/>
      <c r="I401" s="866"/>
      <c r="J401" s="413" t="str">
        <f>IF(基本情報入力シート!M432="","",基本情報入力シート!M432)</f>
        <v/>
      </c>
      <c r="K401" s="413" t="str">
        <f>IF(基本情報入力シート!R432="","",基本情報入力シート!R432)</f>
        <v/>
      </c>
      <c r="L401" s="413" t="str">
        <f>IF(基本情報入力シート!W432="","",基本情報入力シート!W432)</f>
        <v/>
      </c>
      <c r="M401" s="413" t="str">
        <f>IF(基本情報入力シート!X432="","",基本情報入力シート!X432)</f>
        <v/>
      </c>
      <c r="N401" s="491" t="str">
        <f>IF(基本情報入力シート!Y432="","",基本情報入力シート!Y432)</f>
        <v/>
      </c>
      <c r="O401" s="490"/>
      <c r="P401" s="432"/>
      <c r="Q401" s="38" t="str">
        <f>IFERROR(ROUNDDOWN(P401*VLOOKUP(N401,【参考】数式用!$V$2:$AA$58,MATCH(O401,【参考】数式用!$X$4:$AA$4)+2,FALSE)*0.5, 0), "")</f>
        <v/>
      </c>
      <c r="R401" s="433"/>
      <c r="S401" s="867"/>
      <c r="T401" s="867"/>
      <c r="U401" s="499"/>
      <c r="V401" s="439"/>
      <c r="W401" s="487"/>
      <c r="X401" s="414" t="str">
        <f>IFERROR(IF(V401="ー", "", ROUNDDOWN(W401*VLOOKUP(N401,【参考】数式用!$V$2:$AG$51,MATCH(V401,【参考】数式用!$AB$4:$AG$4)+6,FALSE)*0.5, 0)), "")</f>
        <v/>
      </c>
      <c r="Y401" s="440"/>
      <c r="Z401" s="487"/>
      <c r="AA401" s="501"/>
      <c r="AB401" s="481" t="e">
        <f>VLOOKUP(N401,【参考】数式用!$A$3:$N$58,14,FALSE)</f>
        <v>#N/A</v>
      </c>
      <c r="AC401" s="481" t="str">
        <f>IFERROR(VLOOKUP(N401,【参考】数式用!$A$3:$N$58,14,FALSE),"")&amp;"_4_5"</f>
        <v>_4_5</v>
      </c>
      <c r="AD401" s="481" t="str">
        <f>IFERROR(VLOOKUP(N401,【参考】数式用!$A$3:$N$58,14,FALSE),"")&amp;"_6"</f>
        <v>_6</v>
      </c>
      <c r="AE401" s="482" t="str">
        <f>IFERROR(VLOOKUP(N401,【参考】数式用!$AI$5:$AJ$51, 2, FALSE), "")</f>
        <v/>
      </c>
      <c r="AF401" s="483" t="str">
        <f t="shared" si="12"/>
        <v/>
      </c>
      <c r="AG401" s="484" t="str">
        <f t="shared" si="13"/>
        <v/>
      </c>
      <c r="AH401" s="485" t="str">
        <f>IFERROR(VLOOKUP(N401,【参考】数式用!$AM$3:$AN$56, 2, FALSE), "")</f>
        <v/>
      </c>
      <c r="AI401" s="411"/>
      <c r="AJ401" s="389"/>
      <c r="AK401" s="389"/>
      <c r="AL401" s="389"/>
      <c r="AM401" s="389"/>
      <c r="AN401" s="389"/>
      <c r="AO401" s="389"/>
      <c r="AP401" s="389"/>
      <c r="AQ401" s="389"/>
    </row>
    <row r="402" spans="1:43" s="128" customFormat="1" ht="40.15" customHeight="1">
      <c r="A402" s="488">
        <v>389</v>
      </c>
      <c r="B402" s="866" t="str">
        <f>IF(基本情報入力シート!C433="","",基本情報入力シート!C433)</f>
        <v/>
      </c>
      <c r="C402" s="866"/>
      <c r="D402" s="866"/>
      <c r="E402" s="866"/>
      <c r="F402" s="866"/>
      <c r="G402" s="866"/>
      <c r="H402" s="866"/>
      <c r="I402" s="866"/>
      <c r="J402" s="413" t="str">
        <f>IF(基本情報入力シート!M433="","",基本情報入力シート!M433)</f>
        <v/>
      </c>
      <c r="K402" s="413" t="str">
        <f>IF(基本情報入力シート!R433="","",基本情報入力シート!R433)</f>
        <v/>
      </c>
      <c r="L402" s="413" t="str">
        <f>IF(基本情報入力シート!W433="","",基本情報入力シート!W433)</f>
        <v/>
      </c>
      <c r="M402" s="413" t="str">
        <f>IF(基本情報入力シート!X433="","",基本情報入力シート!X433)</f>
        <v/>
      </c>
      <c r="N402" s="491" t="str">
        <f>IF(基本情報入力シート!Y433="","",基本情報入力シート!Y433)</f>
        <v/>
      </c>
      <c r="O402" s="490"/>
      <c r="P402" s="432"/>
      <c r="Q402" s="38" t="str">
        <f>IFERROR(ROUNDDOWN(P402*VLOOKUP(N402,【参考】数式用!$V$2:$AA$58,MATCH(O402,【参考】数式用!$X$4:$AA$4)+2,FALSE)*0.5, 0), "")</f>
        <v/>
      </c>
      <c r="R402" s="433"/>
      <c r="S402" s="867"/>
      <c r="T402" s="867"/>
      <c r="U402" s="499"/>
      <c r="V402" s="439"/>
      <c r="W402" s="487"/>
      <c r="X402" s="414" t="str">
        <f>IFERROR(IF(V402="ー", "", ROUNDDOWN(W402*VLOOKUP(N402,【参考】数式用!$V$2:$AG$51,MATCH(V402,【参考】数式用!$AB$4:$AG$4)+6,FALSE)*0.5, 0)), "")</f>
        <v/>
      </c>
      <c r="Y402" s="440"/>
      <c r="Z402" s="487"/>
      <c r="AA402" s="501"/>
      <c r="AB402" s="481" t="e">
        <f>VLOOKUP(N402,【参考】数式用!$A$3:$N$58,14,FALSE)</f>
        <v>#N/A</v>
      </c>
      <c r="AC402" s="481" t="str">
        <f>IFERROR(VLOOKUP(N402,【参考】数式用!$A$3:$N$58,14,FALSE),"")&amp;"_4_5"</f>
        <v>_4_5</v>
      </c>
      <c r="AD402" s="481" t="str">
        <f>IFERROR(VLOOKUP(N402,【参考】数式用!$A$3:$N$58,14,FALSE),"")&amp;"_6"</f>
        <v>_6</v>
      </c>
      <c r="AE402" s="482" t="str">
        <f>IFERROR(VLOOKUP(N402,【参考】数式用!$AI$5:$AJ$51, 2, FALSE), "")</f>
        <v/>
      </c>
      <c r="AF402" s="483" t="str">
        <f t="shared" si="12"/>
        <v/>
      </c>
      <c r="AG402" s="484" t="str">
        <f t="shared" si="13"/>
        <v/>
      </c>
      <c r="AH402" s="485" t="str">
        <f>IFERROR(VLOOKUP(N402,【参考】数式用!$AM$3:$AN$56, 2, FALSE), "")</f>
        <v/>
      </c>
      <c r="AI402" s="411"/>
      <c r="AJ402" s="389"/>
      <c r="AK402" s="389"/>
      <c r="AL402" s="389"/>
      <c r="AM402" s="389"/>
      <c r="AN402" s="389"/>
      <c r="AO402" s="389"/>
      <c r="AP402" s="389"/>
      <c r="AQ402" s="389"/>
    </row>
    <row r="403" spans="1:43" s="128" customFormat="1" ht="40.15" customHeight="1">
      <c r="A403" s="488">
        <v>390</v>
      </c>
      <c r="B403" s="866" t="str">
        <f>IF(基本情報入力シート!C434="","",基本情報入力シート!C434)</f>
        <v/>
      </c>
      <c r="C403" s="866"/>
      <c r="D403" s="866"/>
      <c r="E403" s="866"/>
      <c r="F403" s="866"/>
      <c r="G403" s="866"/>
      <c r="H403" s="866"/>
      <c r="I403" s="866"/>
      <c r="J403" s="413" t="str">
        <f>IF(基本情報入力シート!M434="","",基本情報入力シート!M434)</f>
        <v/>
      </c>
      <c r="K403" s="413" t="str">
        <f>IF(基本情報入力シート!R434="","",基本情報入力シート!R434)</f>
        <v/>
      </c>
      <c r="L403" s="413" t="str">
        <f>IF(基本情報入力シート!W434="","",基本情報入力シート!W434)</f>
        <v/>
      </c>
      <c r="M403" s="413" t="str">
        <f>IF(基本情報入力シート!X434="","",基本情報入力シート!X434)</f>
        <v/>
      </c>
      <c r="N403" s="491" t="str">
        <f>IF(基本情報入力シート!Y434="","",基本情報入力シート!Y434)</f>
        <v/>
      </c>
      <c r="O403" s="490"/>
      <c r="P403" s="432"/>
      <c r="Q403" s="38" t="str">
        <f>IFERROR(ROUNDDOWN(P403*VLOOKUP(N403,【参考】数式用!$V$2:$AA$58,MATCH(O403,【参考】数式用!$X$4:$AA$4)+2,FALSE)*0.5, 0), "")</f>
        <v/>
      </c>
      <c r="R403" s="433"/>
      <c r="S403" s="867"/>
      <c r="T403" s="867"/>
      <c r="U403" s="499"/>
      <c r="V403" s="439"/>
      <c r="W403" s="487"/>
      <c r="X403" s="414" t="str">
        <f>IFERROR(IF(V403="ー", "", ROUNDDOWN(W403*VLOOKUP(N403,【参考】数式用!$V$2:$AG$51,MATCH(V403,【参考】数式用!$AB$4:$AG$4)+6,FALSE)*0.5, 0)), "")</f>
        <v/>
      </c>
      <c r="Y403" s="440"/>
      <c r="Z403" s="487"/>
      <c r="AA403" s="501"/>
      <c r="AB403" s="481" t="e">
        <f>VLOOKUP(N403,【参考】数式用!$A$3:$N$58,14,FALSE)</f>
        <v>#N/A</v>
      </c>
      <c r="AC403" s="481" t="str">
        <f>IFERROR(VLOOKUP(N403,【参考】数式用!$A$3:$N$58,14,FALSE),"")&amp;"_4_5"</f>
        <v>_4_5</v>
      </c>
      <c r="AD403" s="481" t="str">
        <f>IFERROR(VLOOKUP(N403,【参考】数式用!$A$3:$N$58,14,FALSE),"")&amp;"_6"</f>
        <v>_6</v>
      </c>
      <c r="AE403" s="482" t="str">
        <f>IFERROR(VLOOKUP(N403,【参考】数式用!$AI$5:$AJ$51, 2, FALSE), "")</f>
        <v/>
      </c>
      <c r="AF403" s="483" t="str">
        <f t="shared" si="12"/>
        <v/>
      </c>
      <c r="AG403" s="484" t="str">
        <f t="shared" si="13"/>
        <v/>
      </c>
      <c r="AH403" s="485" t="str">
        <f>IFERROR(VLOOKUP(N403,【参考】数式用!$AM$3:$AN$56, 2, FALSE), "")</f>
        <v/>
      </c>
      <c r="AI403" s="411"/>
      <c r="AJ403" s="389"/>
      <c r="AK403" s="389"/>
      <c r="AL403" s="389"/>
      <c r="AM403" s="389"/>
      <c r="AN403" s="389"/>
      <c r="AO403" s="389"/>
      <c r="AP403" s="389"/>
      <c r="AQ403" s="389"/>
    </row>
    <row r="404" spans="1:43" s="128" customFormat="1" ht="40.15" customHeight="1">
      <c r="A404" s="488">
        <v>391</v>
      </c>
      <c r="B404" s="866" t="str">
        <f>IF(基本情報入力シート!C435="","",基本情報入力シート!C435)</f>
        <v/>
      </c>
      <c r="C404" s="866"/>
      <c r="D404" s="866"/>
      <c r="E404" s="866"/>
      <c r="F404" s="866"/>
      <c r="G404" s="866"/>
      <c r="H404" s="866"/>
      <c r="I404" s="866"/>
      <c r="J404" s="413" t="str">
        <f>IF(基本情報入力シート!M435="","",基本情報入力シート!M435)</f>
        <v/>
      </c>
      <c r="K404" s="413" t="str">
        <f>IF(基本情報入力シート!R435="","",基本情報入力シート!R435)</f>
        <v/>
      </c>
      <c r="L404" s="413" t="str">
        <f>IF(基本情報入力シート!W435="","",基本情報入力シート!W435)</f>
        <v/>
      </c>
      <c r="M404" s="413" t="str">
        <f>IF(基本情報入力シート!X435="","",基本情報入力シート!X435)</f>
        <v/>
      </c>
      <c r="N404" s="491" t="str">
        <f>IF(基本情報入力シート!Y435="","",基本情報入力シート!Y435)</f>
        <v/>
      </c>
      <c r="O404" s="490"/>
      <c r="P404" s="432"/>
      <c r="Q404" s="38" t="str">
        <f>IFERROR(ROUNDDOWN(P404*VLOOKUP(N404,【参考】数式用!$V$2:$AA$58,MATCH(O404,【参考】数式用!$X$4:$AA$4)+2,FALSE)*0.5, 0), "")</f>
        <v/>
      </c>
      <c r="R404" s="433"/>
      <c r="S404" s="867"/>
      <c r="T404" s="867"/>
      <c r="U404" s="499"/>
      <c r="V404" s="439"/>
      <c r="W404" s="487"/>
      <c r="X404" s="414" t="str">
        <f>IFERROR(IF(V404="ー", "", ROUNDDOWN(W404*VLOOKUP(N404,【参考】数式用!$V$2:$AG$51,MATCH(V404,【参考】数式用!$AB$4:$AG$4)+6,FALSE)*0.5, 0)), "")</f>
        <v/>
      </c>
      <c r="Y404" s="440"/>
      <c r="Z404" s="487"/>
      <c r="AA404" s="501"/>
      <c r="AB404" s="481" t="e">
        <f>VLOOKUP(N404,【参考】数式用!$A$3:$N$58,14,FALSE)</f>
        <v>#N/A</v>
      </c>
      <c r="AC404" s="481" t="str">
        <f>IFERROR(VLOOKUP(N404,【参考】数式用!$A$3:$N$58,14,FALSE),"")&amp;"_4_5"</f>
        <v>_4_5</v>
      </c>
      <c r="AD404" s="481" t="str">
        <f>IFERROR(VLOOKUP(N404,【参考】数式用!$A$3:$N$58,14,FALSE),"")&amp;"_6"</f>
        <v>_6</v>
      </c>
      <c r="AE404" s="482" t="str">
        <f>IFERROR(VLOOKUP(N404,【参考】数式用!$AI$5:$AJ$51, 2, FALSE), "")</f>
        <v/>
      </c>
      <c r="AF404" s="483" t="str">
        <f t="shared" si="12"/>
        <v/>
      </c>
      <c r="AG404" s="484" t="str">
        <f t="shared" si="13"/>
        <v/>
      </c>
      <c r="AH404" s="485" t="str">
        <f>IFERROR(VLOOKUP(N404,【参考】数式用!$AM$3:$AN$56, 2, FALSE), "")</f>
        <v/>
      </c>
      <c r="AI404" s="411"/>
      <c r="AJ404" s="389"/>
      <c r="AK404" s="389"/>
      <c r="AL404" s="389"/>
      <c r="AM404" s="389"/>
      <c r="AN404" s="389"/>
      <c r="AO404" s="389"/>
      <c r="AP404" s="389"/>
      <c r="AQ404" s="389"/>
    </row>
    <row r="405" spans="1:43" s="128" customFormat="1" ht="40.15" customHeight="1">
      <c r="A405" s="488">
        <v>392</v>
      </c>
      <c r="B405" s="866" t="str">
        <f>IF(基本情報入力シート!C436="","",基本情報入力シート!C436)</f>
        <v/>
      </c>
      <c r="C405" s="866"/>
      <c r="D405" s="866"/>
      <c r="E405" s="866"/>
      <c r="F405" s="866"/>
      <c r="G405" s="866"/>
      <c r="H405" s="866"/>
      <c r="I405" s="866"/>
      <c r="J405" s="413" t="str">
        <f>IF(基本情報入力シート!M436="","",基本情報入力シート!M436)</f>
        <v/>
      </c>
      <c r="K405" s="413" t="str">
        <f>IF(基本情報入力シート!R436="","",基本情報入力シート!R436)</f>
        <v/>
      </c>
      <c r="L405" s="413" t="str">
        <f>IF(基本情報入力シート!W436="","",基本情報入力シート!W436)</f>
        <v/>
      </c>
      <c r="M405" s="413" t="str">
        <f>IF(基本情報入力シート!X436="","",基本情報入力シート!X436)</f>
        <v/>
      </c>
      <c r="N405" s="491" t="str">
        <f>IF(基本情報入力シート!Y436="","",基本情報入力シート!Y436)</f>
        <v/>
      </c>
      <c r="O405" s="490"/>
      <c r="P405" s="432"/>
      <c r="Q405" s="38" t="str">
        <f>IFERROR(ROUNDDOWN(P405*VLOOKUP(N405,【参考】数式用!$V$2:$AA$58,MATCH(O405,【参考】数式用!$X$4:$AA$4)+2,FALSE)*0.5, 0), "")</f>
        <v/>
      </c>
      <c r="R405" s="433"/>
      <c r="S405" s="867"/>
      <c r="T405" s="867"/>
      <c r="U405" s="499"/>
      <c r="V405" s="439"/>
      <c r="W405" s="487"/>
      <c r="X405" s="414" t="str">
        <f>IFERROR(IF(V405="ー", "", ROUNDDOWN(W405*VLOOKUP(N405,【参考】数式用!$V$2:$AG$51,MATCH(V405,【参考】数式用!$AB$4:$AG$4)+6,FALSE)*0.5, 0)), "")</f>
        <v/>
      </c>
      <c r="Y405" s="440"/>
      <c r="Z405" s="487"/>
      <c r="AA405" s="501"/>
      <c r="AB405" s="481" t="e">
        <f>VLOOKUP(N405,【参考】数式用!$A$3:$N$58,14,FALSE)</f>
        <v>#N/A</v>
      </c>
      <c r="AC405" s="481" t="str">
        <f>IFERROR(VLOOKUP(N405,【参考】数式用!$A$3:$N$58,14,FALSE),"")&amp;"_4_5"</f>
        <v>_4_5</v>
      </c>
      <c r="AD405" s="481" t="str">
        <f>IFERROR(VLOOKUP(N405,【参考】数式用!$A$3:$N$58,14,FALSE),"")&amp;"_6"</f>
        <v>_6</v>
      </c>
      <c r="AE405" s="482" t="str">
        <f>IFERROR(VLOOKUP(N405,【参考】数式用!$AI$5:$AJ$51, 2, FALSE), "")</f>
        <v/>
      </c>
      <c r="AF405" s="483" t="str">
        <f t="shared" si="12"/>
        <v/>
      </c>
      <c r="AG405" s="484" t="str">
        <f t="shared" si="13"/>
        <v/>
      </c>
      <c r="AH405" s="485" t="str">
        <f>IFERROR(VLOOKUP(N405,【参考】数式用!$AM$3:$AN$56, 2, FALSE), "")</f>
        <v/>
      </c>
      <c r="AI405" s="411"/>
      <c r="AJ405" s="389"/>
      <c r="AK405" s="389"/>
      <c r="AL405" s="389"/>
      <c r="AM405" s="389"/>
      <c r="AN405" s="389"/>
      <c r="AO405" s="389"/>
      <c r="AP405" s="389"/>
      <c r="AQ405" s="389"/>
    </row>
    <row r="406" spans="1:43" s="128" customFormat="1" ht="40.15" customHeight="1">
      <c r="A406" s="488">
        <v>393</v>
      </c>
      <c r="B406" s="866" t="str">
        <f>IF(基本情報入力シート!C437="","",基本情報入力シート!C437)</f>
        <v/>
      </c>
      <c r="C406" s="866"/>
      <c r="D406" s="866"/>
      <c r="E406" s="866"/>
      <c r="F406" s="866"/>
      <c r="G406" s="866"/>
      <c r="H406" s="866"/>
      <c r="I406" s="866"/>
      <c r="J406" s="413" t="str">
        <f>IF(基本情報入力シート!M437="","",基本情報入力シート!M437)</f>
        <v/>
      </c>
      <c r="K406" s="413" t="str">
        <f>IF(基本情報入力シート!R437="","",基本情報入力シート!R437)</f>
        <v/>
      </c>
      <c r="L406" s="413" t="str">
        <f>IF(基本情報入力シート!W437="","",基本情報入力シート!W437)</f>
        <v/>
      </c>
      <c r="M406" s="413" t="str">
        <f>IF(基本情報入力シート!X437="","",基本情報入力シート!X437)</f>
        <v/>
      </c>
      <c r="N406" s="491" t="str">
        <f>IF(基本情報入力シート!Y437="","",基本情報入力シート!Y437)</f>
        <v/>
      </c>
      <c r="O406" s="490"/>
      <c r="P406" s="432"/>
      <c r="Q406" s="38" t="str">
        <f>IFERROR(ROUNDDOWN(P406*VLOOKUP(N406,【参考】数式用!$V$2:$AA$58,MATCH(O406,【参考】数式用!$X$4:$AA$4)+2,FALSE)*0.5, 0), "")</f>
        <v/>
      </c>
      <c r="R406" s="433"/>
      <c r="S406" s="867"/>
      <c r="T406" s="867"/>
      <c r="U406" s="499"/>
      <c r="V406" s="439"/>
      <c r="W406" s="487"/>
      <c r="X406" s="414" t="str">
        <f>IFERROR(IF(V406="ー", "", ROUNDDOWN(W406*VLOOKUP(N406,【参考】数式用!$V$2:$AG$51,MATCH(V406,【参考】数式用!$AB$4:$AG$4)+6,FALSE)*0.5, 0)), "")</f>
        <v/>
      </c>
      <c r="Y406" s="440"/>
      <c r="Z406" s="487"/>
      <c r="AA406" s="501"/>
      <c r="AB406" s="481" t="e">
        <f>VLOOKUP(N406,【参考】数式用!$A$3:$N$58,14,FALSE)</f>
        <v>#N/A</v>
      </c>
      <c r="AC406" s="481" t="str">
        <f>IFERROR(VLOOKUP(N406,【参考】数式用!$A$3:$N$58,14,FALSE),"")&amp;"_4_5"</f>
        <v>_4_5</v>
      </c>
      <c r="AD406" s="481" t="str">
        <f>IFERROR(VLOOKUP(N406,【参考】数式用!$A$3:$N$58,14,FALSE),"")&amp;"_6"</f>
        <v>_6</v>
      </c>
      <c r="AE406" s="482" t="str">
        <f>IFERROR(VLOOKUP(N406,【参考】数式用!$AI$5:$AJ$51, 2, FALSE), "")</f>
        <v/>
      </c>
      <c r="AF406" s="483" t="str">
        <f t="shared" si="12"/>
        <v/>
      </c>
      <c r="AG406" s="484" t="str">
        <f t="shared" si="13"/>
        <v/>
      </c>
      <c r="AH406" s="485" t="str">
        <f>IFERROR(VLOOKUP(N406,【参考】数式用!$AM$3:$AN$56, 2, FALSE), "")</f>
        <v/>
      </c>
      <c r="AI406" s="411"/>
      <c r="AJ406" s="389"/>
      <c r="AK406" s="389"/>
      <c r="AL406" s="389"/>
      <c r="AM406" s="389"/>
      <c r="AN406" s="389"/>
      <c r="AO406" s="389"/>
      <c r="AP406" s="389"/>
      <c r="AQ406" s="389"/>
    </row>
    <row r="407" spans="1:43" s="128" customFormat="1" ht="40.15" customHeight="1">
      <c r="A407" s="488">
        <v>394</v>
      </c>
      <c r="B407" s="866" t="str">
        <f>IF(基本情報入力シート!C438="","",基本情報入力シート!C438)</f>
        <v/>
      </c>
      <c r="C407" s="866"/>
      <c r="D407" s="866"/>
      <c r="E407" s="866"/>
      <c r="F407" s="866"/>
      <c r="G407" s="866"/>
      <c r="H407" s="866"/>
      <c r="I407" s="866"/>
      <c r="J407" s="413" t="str">
        <f>IF(基本情報入力シート!M438="","",基本情報入力シート!M438)</f>
        <v/>
      </c>
      <c r="K407" s="413" t="str">
        <f>IF(基本情報入力シート!R438="","",基本情報入力シート!R438)</f>
        <v/>
      </c>
      <c r="L407" s="413" t="str">
        <f>IF(基本情報入力シート!W438="","",基本情報入力シート!W438)</f>
        <v/>
      </c>
      <c r="M407" s="413" t="str">
        <f>IF(基本情報入力シート!X438="","",基本情報入力シート!X438)</f>
        <v/>
      </c>
      <c r="N407" s="491" t="str">
        <f>IF(基本情報入力シート!Y438="","",基本情報入力シート!Y438)</f>
        <v/>
      </c>
      <c r="O407" s="490"/>
      <c r="P407" s="432"/>
      <c r="Q407" s="38" t="str">
        <f>IFERROR(ROUNDDOWN(P407*VLOOKUP(N407,【参考】数式用!$V$2:$AA$58,MATCH(O407,【参考】数式用!$X$4:$AA$4)+2,FALSE)*0.5, 0), "")</f>
        <v/>
      </c>
      <c r="R407" s="433"/>
      <c r="S407" s="867"/>
      <c r="T407" s="867"/>
      <c r="U407" s="499"/>
      <c r="V407" s="439"/>
      <c r="W407" s="487"/>
      <c r="X407" s="414" t="str">
        <f>IFERROR(IF(V407="ー", "", ROUNDDOWN(W407*VLOOKUP(N407,【参考】数式用!$V$2:$AG$51,MATCH(V407,【参考】数式用!$AB$4:$AG$4)+6,FALSE)*0.5, 0)), "")</f>
        <v/>
      </c>
      <c r="Y407" s="440"/>
      <c r="Z407" s="487"/>
      <c r="AA407" s="501"/>
      <c r="AB407" s="481" t="e">
        <f>VLOOKUP(N407,【参考】数式用!$A$3:$N$58,14,FALSE)</f>
        <v>#N/A</v>
      </c>
      <c r="AC407" s="481" t="str">
        <f>IFERROR(VLOOKUP(N407,【参考】数式用!$A$3:$N$58,14,FALSE),"")&amp;"_4_5"</f>
        <v>_4_5</v>
      </c>
      <c r="AD407" s="481" t="str">
        <f>IFERROR(VLOOKUP(N407,【参考】数式用!$A$3:$N$58,14,FALSE),"")&amp;"_6"</f>
        <v>_6</v>
      </c>
      <c r="AE407" s="482" t="str">
        <f>IFERROR(VLOOKUP(N407,【参考】数式用!$AI$5:$AJ$51, 2, FALSE), "")</f>
        <v/>
      </c>
      <c r="AF407" s="483" t="str">
        <f t="shared" si="12"/>
        <v/>
      </c>
      <c r="AG407" s="484" t="str">
        <f t="shared" si="13"/>
        <v/>
      </c>
      <c r="AH407" s="485" t="str">
        <f>IFERROR(VLOOKUP(N407,【参考】数式用!$AM$3:$AN$56, 2, FALSE), "")</f>
        <v/>
      </c>
      <c r="AI407" s="411"/>
      <c r="AJ407" s="389"/>
      <c r="AK407" s="389"/>
      <c r="AL407" s="389"/>
      <c r="AM407" s="389"/>
      <c r="AN407" s="389"/>
      <c r="AO407" s="389"/>
      <c r="AP407" s="389"/>
      <c r="AQ407" s="389"/>
    </row>
    <row r="408" spans="1:43" s="128" customFormat="1" ht="40.15" customHeight="1">
      <c r="A408" s="488">
        <v>395</v>
      </c>
      <c r="B408" s="866" t="str">
        <f>IF(基本情報入力シート!C439="","",基本情報入力シート!C439)</f>
        <v/>
      </c>
      <c r="C408" s="866"/>
      <c r="D408" s="866"/>
      <c r="E408" s="866"/>
      <c r="F408" s="866"/>
      <c r="G408" s="866"/>
      <c r="H408" s="866"/>
      <c r="I408" s="866"/>
      <c r="J408" s="413" t="str">
        <f>IF(基本情報入力シート!M439="","",基本情報入力シート!M439)</f>
        <v/>
      </c>
      <c r="K408" s="413" t="str">
        <f>IF(基本情報入力シート!R439="","",基本情報入力シート!R439)</f>
        <v/>
      </c>
      <c r="L408" s="413" t="str">
        <f>IF(基本情報入力シート!W439="","",基本情報入力シート!W439)</f>
        <v/>
      </c>
      <c r="M408" s="413" t="str">
        <f>IF(基本情報入力シート!X439="","",基本情報入力シート!X439)</f>
        <v/>
      </c>
      <c r="N408" s="491" t="str">
        <f>IF(基本情報入力シート!Y439="","",基本情報入力シート!Y439)</f>
        <v/>
      </c>
      <c r="O408" s="490"/>
      <c r="P408" s="432"/>
      <c r="Q408" s="38" t="str">
        <f>IFERROR(ROUNDDOWN(P408*VLOOKUP(N408,【参考】数式用!$V$2:$AA$58,MATCH(O408,【参考】数式用!$X$4:$AA$4)+2,FALSE)*0.5, 0), "")</f>
        <v/>
      </c>
      <c r="R408" s="433"/>
      <c r="S408" s="867"/>
      <c r="T408" s="867"/>
      <c r="U408" s="499"/>
      <c r="V408" s="439"/>
      <c r="W408" s="487"/>
      <c r="X408" s="414" t="str">
        <f>IFERROR(IF(V408="ー", "", ROUNDDOWN(W408*VLOOKUP(N408,【参考】数式用!$V$2:$AG$51,MATCH(V408,【参考】数式用!$AB$4:$AG$4)+6,FALSE)*0.5, 0)), "")</f>
        <v/>
      </c>
      <c r="Y408" s="440"/>
      <c r="Z408" s="487"/>
      <c r="AA408" s="501"/>
      <c r="AB408" s="481" t="e">
        <f>VLOOKUP(N408,【参考】数式用!$A$3:$N$58,14,FALSE)</f>
        <v>#N/A</v>
      </c>
      <c r="AC408" s="481" t="str">
        <f>IFERROR(VLOOKUP(N408,【参考】数式用!$A$3:$N$58,14,FALSE),"")&amp;"_4_5"</f>
        <v>_4_5</v>
      </c>
      <c r="AD408" s="481" t="str">
        <f>IFERROR(VLOOKUP(N408,【参考】数式用!$A$3:$N$58,14,FALSE),"")&amp;"_6"</f>
        <v>_6</v>
      </c>
      <c r="AE408" s="482" t="str">
        <f>IFERROR(VLOOKUP(N408,【参考】数式用!$AI$5:$AJ$51, 2, FALSE), "")</f>
        <v/>
      </c>
      <c r="AF408" s="483" t="str">
        <f t="shared" si="12"/>
        <v/>
      </c>
      <c r="AG408" s="484" t="str">
        <f t="shared" si="13"/>
        <v/>
      </c>
      <c r="AH408" s="485" t="str">
        <f>IFERROR(VLOOKUP(N408,【参考】数式用!$AM$3:$AN$56, 2, FALSE), "")</f>
        <v/>
      </c>
      <c r="AI408" s="411"/>
      <c r="AJ408" s="389"/>
      <c r="AK408" s="389"/>
      <c r="AL408" s="389"/>
      <c r="AM408" s="389"/>
      <c r="AN408" s="389"/>
      <c r="AO408" s="389"/>
      <c r="AP408" s="389"/>
      <c r="AQ408" s="389"/>
    </row>
    <row r="409" spans="1:43" s="128" customFormat="1" ht="40.15" customHeight="1">
      <c r="A409" s="488">
        <v>396</v>
      </c>
      <c r="B409" s="866" t="str">
        <f>IF(基本情報入力シート!C440="","",基本情報入力シート!C440)</f>
        <v/>
      </c>
      <c r="C409" s="866"/>
      <c r="D409" s="866"/>
      <c r="E409" s="866"/>
      <c r="F409" s="866"/>
      <c r="G409" s="866"/>
      <c r="H409" s="866"/>
      <c r="I409" s="866"/>
      <c r="J409" s="413" t="str">
        <f>IF(基本情報入力シート!M440="","",基本情報入力シート!M440)</f>
        <v/>
      </c>
      <c r="K409" s="413" t="str">
        <f>IF(基本情報入力シート!R440="","",基本情報入力シート!R440)</f>
        <v/>
      </c>
      <c r="L409" s="413" t="str">
        <f>IF(基本情報入力シート!W440="","",基本情報入力シート!W440)</f>
        <v/>
      </c>
      <c r="M409" s="413" t="str">
        <f>IF(基本情報入力シート!X440="","",基本情報入力シート!X440)</f>
        <v/>
      </c>
      <c r="N409" s="491" t="str">
        <f>IF(基本情報入力シート!Y440="","",基本情報入力シート!Y440)</f>
        <v/>
      </c>
      <c r="O409" s="490"/>
      <c r="P409" s="432"/>
      <c r="Q409" s="38" t="str">
        <f>IFERROR(ROUNDDOWN(P409*VLOOKUP(N409,【参考】数式用!$V$2:$AA$58,MATCH(O409,【参考】数式用!$X$4:$AA$4)+2,FALSE)*0.5, 0), "")</f>
        <v/>
      </c>
      <c r="R409" s="433"/>
      <c r="S409" s="867"/>
      <c r="T409" s="867"/>
      <c r="U409" s="499"/>
      <c r="V409" s="439"/>
      <c r="W409" s="487"/>
      <c r="X409" s="414" t="str">
        <f>IFERROR(IF(V409="ー", "", ROUNDDOWN(W409*VLOOKUP(N409,【参考】数式用!$V$2:$AG$51,MATCH(V409,【参考】数式用!$AB$4:$AG$4)+6,FALSE)*0.5, 0)), "")</f>
        <v/>
      </c>
      <c r="Y409" s="440"/>
      <c r="Z409" s="487"/>
      <c r="AA409" s="501"/>
      <c r="AB409" s="481" t="e">
        <f>VLOOKUP(N409,【参考】数式用!$A$3:$N$58,14,FALSE)</f>
        <v>#N/A</v>
      </c>
      <c r="AC409" s="481" t="str">
        <f>IFERROR(VLOOKUP(N409,【参考】数式用!$A$3:$N$58,14,FALSE),"")&amp;"_4_5"</f>
        <v>_4_5</v>
      </c>
      <c r="AD409" s="481" t="str">
        <f>IFERROR(VLOOKUP(N409,【参考】数式用!$A$3:$N$58,14,FALSE),"")&amp;"_6"</f>
        <v>_6</v>
      </c>
      <c r="AE409" s="482" t="str">
        <f>IFERROR(VLOOKUP(N409,【参考】数式用!$AI$5:$AJ$51, 2, FALSE), "")</f>
        <v/>
      </c>
      <c r="AF409" s="483" t="str">
        <f t="shared" si="12"/>
        <v/>
      </c>
      <c r="AG409" s="484" t="str">
        <f t="shared" si="13"/>
        <v/>
      </c>
      <c r="AH409" s="485" t="str">
        <f>IFERROR(VLOOKUP(N409,【参考】数式用!$AM$3:$AN$56, 2, FALSE), "")</f>
        <v/>
      </c>
      <c r="AI409" s="411"/>
      <c r="AJ409" s="389"/>
      <c r="AK409" s="389"/>
      <c r="AL409" s="389"/>
      <c r="AM409" s="389"/>
      <c r="AN409" s="389"/>
      <c r="AO409" s="389"/>
      <c r="AP409" s="389"/>
      <c r="AQ409" s="389"/>
    </row>
    <row r="410" spans="1:43" s="128" customFormat="1" ht="40.15" customHeight="1">
      <c r="A410" s="488">
        <v>397</v>
      </c>
      <c r="B410" s="866" t="str">
        <f>IF(基本情報入力シート!C441="","",基本情報入力シート!C441)</f>
        <v/>
      </c>
      <c r="C410" s="866"/>
      <c r="D410" s="866"/>
      <c r="E410" s="866"/>
      <c r="F410" s="866"/>
      <c r="G410" s="866"/>
      <c r="H410" s="866"/>
      <c r="I410" s="866"/>
      <c r="J410" s="413" t="str">
        <f>IF(基本情報入力シート!M441="","",基本情報入力シート!M441)</f>
        <v/>
      </c>
      <c r="K410" s="413" t="str">
        <f>IF(基本情報入力シート!R441="","",基本情報入力シート!R441)</f>
        <v/>
      </c>
      <c r="L410" s="413" t="str">
        <f>IF(基本情報入力シート!W441="","",基本情報入力シート!W441)</f>
        <v/>
      </c>
      <c r="M410" s="413" t="str">
        <f>IF(基本情報入力シート!X441="","",基本情報入力シート!X441)</f>
        <v/>
      </c>
      <c r="N410" s="491" t="str">
        <f>IF(基本情報入力シート!Y441="","",基本情報入力シート!Y441)</f>
        <v/>
      </c>
      <c r="O410" s="490"/>
      <c r="P410" s="432"/>
      <c r="Q410" s="38" t="str">
        <f>IFERROR(ROUNDDOWN(P410*VLOOKUP(N410,【参考】数式用!$V$2:$AA$58,MATCH(O410,【参考】数式用!$X$4:$AA$4)+2,FALSE)*0.5, 0), "")</f>
        <v/>
      </c>
      <c r="R410" s="433"/>
      <c r="S410" s="867"/>
      <c r="T410" s="867"/>
      <c r="U410" s="499"/>
      <c r="V410" s="439"/>
      <c r="W410" s="487"/>
      <c r="X410" s="414" t="str">
        <f>IFERROR(IF(V410="ー", "", ROUNDDOWN(W410*VLOOKUP(N410,【参考】数式用!$V$2:$AG$51,MATCH(V410,【参考】数式用!$AB$4:$AG$4)+6,FALSE)*0.5, 0)), "")</f>
        <v/>
      </c>
      <c r="Y410" s="440"/>
      <c r="Z410" s="487"/>
      <c r="AA410" s="501"/>
      <c r="AB410" s="481" t="e">
        <f>VLOOKUP(N410,【参考】数式用!$A$3:$N$58,14,FALSE)</f>
        <v>#N/A</v>
      </c>
      <c r="AC410" s="481" t="str">
        <f>IFERROR(VLOOKUP(N410,【参考】数式用!$A$3:$N$58,14,FALSE),"")&amp;"_4_5"</f>
        <v>_4_5</v>
      </c>
      <c r="AD410" s="481" t="str">
        <f>IFERROR(VLOOKUP(N410,【参考】数式用!$A$3:$N$58,14,FALSE),"")&amp;"_6"</f>
        <v>_6</v>
      </c>
      <c r="AE410" s="482" t="str">
        <f>IFERROR(VLOOKUP(N410,【参考】数式用!$AI$5:$AJ$51, 2, FALSE), "")</f>
        <v/>
      </c>
      <c r="AF410" s="483" t="str">
        <f t="shared" si="12"/>
        <v/>
      </c>
      <c r="AG410" s="484" t="str">
        <f t="shared" si="13"/>
        <v/>
      </c>
      <c r="AH410" s="485" t="str">
        <f>IFERROR(VLOOKUP(N410,【参考】数式用!$AM$3:$AN$56, 2, FALSE), "")</f>
        <v/>
      </c>
      <c r="AI410" s="411"/>
      <c r="AJ410" s="389"/>
      <c r="AK410" s="389"/>
      <c r="AL410" s="389"/>
      <c r="AM410" s="389"/>
      <c r="AN410" s="389"/>
      <c r="AO410" s="389"/>
      <c r="AP410" s="389"/>
      <c r="AQ410" s="389"/>
    </row>
    <row r="411" spans="1:43" s="128" customFormat="1" ht="40.15" customHeight="1">
      <c r="A411" s="488">
        <v>398</v>
      </c>
      <c r="B411" s="866" t="str">
        <f>IF(基本情報入力シート!C442="","",基本情報入力シート!C442)</f>
        <v/>
      </c>
      <c r="C411" s="866"/>
      <c r="D411" s="866"/>
      <c r="E411" s="866"/>
      <c r="F411" s="866"/>
      <c r="G411" s="866"/>
      <c r="H411" s="866"/>
      <c r="I411" s="866"/>
      <c r="J411" s="413" t="str">
        <f>IF(基本情報入力シート!M442="","",基本情報入力シート!M442)</f>
        <v/>
      </c>
      <c r="K411" s="413" t="str">
        <f>IF(基本情報入力シート!R442="","",基本情報入力シート!R442)</f>
        <v/>
      </c>
      <c r="L411" s="413" t="str">
        <f>IF(基本情報入力シート!W442="","",基本情報入力シート!W442)</f>
        <v/>
      </c>
      <c r="M411" s="413" t="str">
        <f>IF(基本情報入力シート!X442="","",基本情報入力シート!X442)</f>
        <v/>
      </c>
      <c r="N411" s="491" t="str">
        <f>IF(基本情報入力シート!Y442="","",基本情報入力シート!Y442)</f>
        <v/>
      </c>
      <c r="O411" s="490"/>
      <c r="P411" s="432"/>
      <c r="Q411" s="38" t="str">
        <f>IFERROR(ROUNDDOWN(P411*VLOOKUP(N411,【参考】数式用!$V$2:$AA$58,MATCH(O411,【参考】数式用!$X$4:$AA$4)+2,FALSE)*0.5, 0), "")</f>
        <v/>
      </c>
      <c r="R411" s="433"/>
      <c r="S411" s="867"/>
      <c r="T411" s="867"/>
      <c r="U411" s="499"/>
      <c r="V411" s="439"/>
      <c r="W411" s="487"/>
      <c r="X411" s="414" t="str">
        <f>IFERROR(IF(V411="ー", "", ROUNDDOWN(W411*VLOOKUP(N411,【参考】数式用!$V$2:$AG$51,MATCH(V411,【参考】数式用!$AB$4:$AG$4)+6,FALSE)*0.5, 0)), "")</f>
        <v/>
      </c>
      <c r="Y411" s="440"/>
      <c r="Z411" s="487"/>
      <c r="AA411" s="501"/>
      <c r="AB411" s="481" t="e">
        <f>VLOOKUP(N411,【参考】数式用!$A$3:$N$58,14,FALSE)</f>
        <v>#N/A</v>
      </c>
      <c r="AC411" s="481" t="str">
        <f>IFERROR(VLOOKUP(N411,【参考】数式用!$A$3:$N$58,14,FALSE),"")&amp;"_4_5"</f>
        <v>_4_5</v>
      </c>
      <c r="AD411" s="481" t="str">
        <f>IFERROR(VLOOKUP(N411,【参考】数式用!$A$3:$N$58,14,FALSE),"")&amp;"_6"</f>
        <v>_6</v>
      </c>
      <c r="AE411" s="482" t="str">
        <f>IFERROR(VLOOKUP(N411,【参考】数式用!$AI$5:$AJ$51, 2, FALSE), "")</f>
        <v/>
      </c>
      <c r="AF411" s="483" t="str">
        <f t="shared" si="12"/>
        <v/>
      </c>
      <c r="AG411" s="484" t="str">
        <f t="shared" si="13"/>
        <v/>
      </c>
      <c r="AH411" s="485" t="str">
        <f>IFERROR(VLOOKUP(N411,【参考】数式用!$AM$3:$AN$56, 2, FALSE), "")</f>
        <v/>
      </c>
      <c r="AI411" s="411"/>
      <c r="AJ411" s="389"/>
      <c r="AK411" s="389"/>
      <c r="AL411" s="389"/>
      <c r="AM411" s="389"/>
      <c r="AN411" s="389"/>
      <c r="AO411" s="389"/>
      <c r="AP411" s="389"/>
      <c r="AQ411" s="389"/>
    </row>
    <row r="412" spans="1:43" s="128" customFormat="1" ht="40.15" customHeight="1">
      <c r="A412" s="488">
        <v>399</v>
      </c>
      <c r="B412" s="866" t="str">
        <f>IF(基本情報入力シート!C443="","",基本情報入力シート!C443)</f>
        <v/>
      </c>
      <c r="C412" s="866"/>
      <c r="D412" s="866"/>
      <c r="E412" s="866"/>
      <c r="F412" s="866"/>
      <c r="G412" s="866"/>
      <c r="H412" s="866"/>
      <c r="I412" s="866"/>
      <c r="J412" s="413" t="str">
        <f>IF(基本情報入力シート!M443="","",基本情報入力シート!M443)</f>
        <v/>
      </c>
      <c r="K412" s="413" t="str">
        <f>IF(基本情報入力シート!R443="","",基本情報入力シート!R443)</f>
        <v/>
      </c>
      <c r="L412" s="413" t="str">
        <f>IF(基本情報入力シート!W443="","",基本情報入力シート!W443)</f>
        <v/>
      </c>
      <c r="M412" s="413" t="str">
        <f>IF(基本情報入力シート!X443="","",基本情報入力シート!X443)</f>
        <v/>
      </c>
      <c r="N412" s="491" t="str">
        <f>IF(基本情報入力シート!Y443="","",基本情報入力シート!Y443)</f>
        <v/>
      </c>
      <c r="O412" s="490"/>
      <c r="P412" s="432"/>
      <c r="Q412" s="38" t="str">
        <f>IFERROR(ROUNDDOWN(P412*VLOOKUP(N412,【参考】数式用!$V$2:$AA$58,MATCH(O412,【参考】数式用!$X$4:$AA$4)+2,FALSE)*0.5, 0), "")</f>
        <v/>
      </c>
      <c r="R412" s="433"/>
      <c r="S412" s="867"/>
      <c r="T412" s="867"/>
      <c r="U412" s="499"/>
      <c r="V412" s="439"/>
      <c r="W412" s="487"/>
      <c r="X412" s="414" t="str">
        <f>IFERROR(IF(V412="ー", "", ROUNDDOWN(W412*VLOOKUP(N412,【参考】数式用!$V$2:$AG$51,MATCH(V412,【参考】数式用!$AB$4:$AG$4)+6,FALSE)*0.5, 0)), "")</f>
        <v/>
      </c>
      <c r="Y412" s="440"/>
      <c r="Z412" s="487"/>
      <c r="AA412" s="501"/>
      <c r="AB412" s="481" t="e">
        <f>VLOOKUP(N412,【参考】数式用!$A$3:$N$58,14,FALSE)</f>
        <v>#N/A</v>
      </c>
      <c r="AC412" s="481" t="str">
        <f>IFERROR(VLOOKUP(N412,【参考】数式用!$A$3:$N$58,14,FALSE),"")&amp;"_4_5"</f>
        <v>_4_5</v>
      </c>
      <c r="AD412" s="481" t="str">
        <f>IFERROR(VLOOKUP(N412,【参考】数式用!$A$3:$N$58,14,FALSE),"")&amp;"_6"</f>
        <v>_6</v>
      </c>
      <c r="AE412" s="482" t="str">
        <f>IFERROR(VLOOKUP(N412,【参考】数式用!$AI$5:$AJ$51, 2, FALSE), "")</f>
        <v/>
      </c>
      <c r="AF412" s="483" t="str">
        <f t="shared" si="12"/>
        <v/>
      </c>
      <c r="AG412" s="484" t="str">
        <f t="shared" si="13"/>
        <v/>
      </c>
      <c r="AH412" s="485" t="str">
        <f>IFERROR(VLOOKUP(N412,【参考】数式用!$AM$3:$AN$56, 2, FALSE), "")</f>
        <v/>
      </c>
      <c r="AI412" s="411"/>
      <c r="AJ412" s="389"/>
      <c r="AK412" s="389"/>
      <c r="AL412" s="389"/>
      <c r="AM412" s="389"/>
      <c r="AN412" s="389"/>
      <c r="AO412" s="389"/>
      <c r="AP412" s="389"/>
      <c r="AQ412" s="389"/>
    </row>
    <row r="413" spans="1:43" s="128" customFormat="1" ht="40.15" customHeight="1">
      <c r="A413" s="488">
        <v>400</v>
      </c>
      <c r="B413" s="866" t="str">
        <f>IF(基本情報入力シート!C444="","",基本情報入力シート!C444)</f>
        <v/>
      </c>
      <c r="C413" s="866"/>
      <c r="D413" s="866"/>
      <c r="E413" s="866"/>
      <c r="F413" s="866"/>
      <c r="G413" s="866"/>
      <c r="H413" s="866"/>
      <c r="I413" s="866"/>
      <c r="J413" s="413" t="str">
        <f>IF(基本情報入力シート!M444="","",基本情報入力シート!M444)</f>
        <v/>
      </c>
      <c r="K413" s="413" t="str">
        <f>IF(基本情報入力シート!R444="","",基本情報入力シート!R444)</f>
        <v/>
      </c>
      <c r="L413" s="413" t="str">
        <f>IF(基本情報入力シート!W444="","",基本情報入力シート!W444)</f>
        <v/>
      </c>
      <c r="M413" s="413" t="str">
        <f>IF(基本情報入力シート!X444="","",基本情報入力シート!X444)</f>
        <v/>
      </c>
      <c r="N413" s="491" t="str">
        <f>IF(基本情報入力シート!Y444="","",基本情報入力シート!Y444)</f>
        <v/>
      </c>
      <c r="O413" s="490"/>
      <c r="P413" s="432"/>
      <c r="Q413" s="38" t="str">
        <f>IFERROR(ROUNDDOWN(P413*VLOOKUP(N413,【参考】数式用!$V$2:$AA$58,MATCH(O413,【参考】数式用!$X$4:$AA$4)+2,FALSE)*0.5, 0), "")</f>
        <v/>
      </c>
      <c r="R413" s="433"/>
      <c r="S413" s="867"/>
      <c r="T413" s="867"/>
      <c r="U413" s="499"/>
      <c r="V413" s="439"/>
      <c r="W413" s="487"/>
      <c r="X413" s="414" t="str">
        <f>IFERROR(IF(V413="ー", "", ROUNDDOWN(W413*VLOOKUP(N413,【参考】数式用!$V$2:$AG$51,MATCH(V413,【参考】数式用!$AB$4:$AG$4)+6,FALSE)*0.5, 0)), "")</f>
        <v/>
      </c>
      <c r="Y413" s="440"/>
      <c r="Z413" s="487"/>
      <c r="AA413" s="501"/>
      <c r="AB413" s="481" t="e">
        <f>VLOOKUP(N413,【参考】数式用!$A$3:$N$58,14,FALSE)</f>
        <v>#N/A</v>
      </c>
      <c r="AC413" s="481" t="str">
        <f>IFERROR(VLOOKUP(N413,【参考】数式用!$A$3:$N$58,14,FALSE),"")&amp;"_4_5"</f>
        <v>_4_5</v>
      </c>
      <c r="AD413" s="481" t="str">
        <f>IFERROR(VLOOKUP(N413,【参考】数式用!$A$3:$N$58,14,FALSE),"")&amp;"_6"</f>
        <v>_6</v>
      </c>
      <c r="AE413" s="482" t="str">
        <f>IFERROR(VLOOKUP(N413,【参考】数式用!$AI$5:$AJ$51, 2, FALSE), "")</f>
        <v/>
      </c>
      <c r="AF413" s="483" t="str">
        <f t="shared" si="12"/>
        <v/>
      </c>
      <c r="AG413" s="484" t="str">
        <f t="shared" si="13"/>
        <v/>
      </c>
      <c r="AH413" s="485" t="str">
        <f>IFERROR(VLOOKUP(N413,【参考】数式用!$AM$3:$AN$56, 2, FALSE), "")</f>
        <v/>
      </c>
      <c r="AI413" s="411"/>
      <c r="AJ413" s="389"/>
      <c r="AK413" s="389"/>
      <c r="AL413" s="389"/>
      <c r="AM413" s="389"/>
      <c r="AN413" s="389"/>
      <c r="AO413" s="389"/>
      <c r="AP413" s="389"/>
      <c r="AQ413" s="389"/>
    </row>
    <row r="414" spans="1:43" s="128" customFormat="1" ht="40.15" customHeight="1">
      <c r="A414" s="488">
        <v>401</v>
      </c>
      <c r="B414" s="866" t="str">
        <f>IF(基本情報入力シート!C445="","",基本情報入力シート!C445)</f>
        <v/>
      </c>
      <c r="C414" s="866"/>
      <c r="D414" s="866"/>
      <c r="E414" s="866"/>
      <c r="F414" s="866"/>
      <c r="G414" s="866"/>
      <c r="H414" s="866"/>
      <c r="I414" s="866"/>
      <c r="J414" s="413" t="str">
        <f>IF(基本情報入力シート!M445="","",基本情報入力シート!M445)</f>
        <v/>
      </c>
      <c r="K414" s="413" t="str">
        <f>IF(基本情報入力シート!R445="","",基本情報入力シート!R445)</f>
        <v/>
      </c>
      <c r="L414" s="413" t="str">
        <f>IF(基本情報入力シート!W445="","",基本情報入力シート!W445)</f>
        <v/>
      </c>
      <c r="M414" s="413" t="str">
        <f>IF(基本情報入力シート!X445="","",基本情報入力シート!X445)</f>
        <v/>
      </c>
      <c r="N414" s="491" t="str">
        <f>IF(基本情報入力シート!Y445="","",基本情報入力シート!Y445)</f>
        <v/>
      </c>
      <c r="O414" s="490"/>
      <c r="P414" s="432"/>
      <c r="Q414" s="38" t="str">
        <f>IFERROR(ROUNDDOWN(P414*VLOOKUP(N414,【参考】数式用!$V$2:$AA$58,MATCH(O414,【参考】数式用!$X$4:$AA$4)+2,FALSE)*0.5, 0), "")</f>
        <v/>
      </c>
      <c r="R414" s="433"/>
      <c r="S414" s="867"/>
      <c r="T414" s="867"/>
      <c r="U414" s="499"/>
      <c r="V414" s="439"/>
      <c r="W414" s="487"/>
      <c r="X414" s="414" t="str">
        <f>IFERROR(IF(V414="ー", "", ROUNDDOWN(W414*VLOOKUP(N414,【参考】数式用!$V$2:$AG$51,MATCH(V414,【参考】数式用!$AB$4:$AG$4)+6,FALSE)*0.5, 0)), "")</f>
        <v/>
      </c>
      <c r="Y414" s="440"/>
      <c r="Z414" s="487"/>
      <c r="AA414" s="501"/>
      <c r="AB414" s="481" t="e">
        <f>VLOOKUP(N414,【参考】数式用!$A$3:$N$58,14,FALSE)</f>
        <v>#N/A</v>
      </c>
      <c r="AC414" s="481" t="str">
        <f>IFERROR(VLOOKUP(N414,【参考】数式用!$A$3:$N$58,14,FALSE),"")&amp;"_4_5"</f>
        <v>_4_5</v>
      </c>
      <c r="AD414" s="481" t="str">
        <f>IFERROR(VLOOKUP(N414,【参考】数式用!$A$3:$N$58,14,FALSE),"")&amp;"_6"</f>
        <v>_6</v>
      </c>
      <c r="AE414" s="482" t="str">
        <f>IFERROR(VLOOKUP(N414,【参考】数式用!$AI$5:$AJ$51, 2, FALSE), "")</f>
        <v/>
      </c>
      <c r="AF414" s="483" t="str">
        <f t="shared" si="12"/>
        <v/>
      </c>
      <c r="AG414" s="484" t="str">
        <f t="shared" si="13"/>
        <v/>
      </c>
      <c r="AH414" s="485" t="str">
        <f>IFERROR(VLOOKUP(N414,【参考】数式用!$AM$3:$AN$56, 2, FALSE), "")</f>
        <v/>
      </c>
      <c r="AI414" s="411"/>
      <c r="AJ414" s="389"/>
      <c r="AK414" s="389"/>
      <c r="AL414" s="389"/>
      <c r="AM414" s="389"/>
      <c r="AN414" s="389"/>
      <c r="AO414" s="389"/>
      <c r="AP414" s="389"/>
      <c r="AQ414" s="389"/>
    </row>
    <row r="415" spans="1:43" s="128" customFormat="1" ht="40.15" customHeight="1">
      <c r="A415" s="488">
        <v>402</v>
      </c>
      <c r="B415" s="866" t="str">
        <f>IF(基本情報入力シート!C446="","",基本情報入力シート!C446)</f>
        <v/>
      </c>
      <c r="C415" s="866"/>
      <c r="D415" s="866"/>
      <c r="E415" s="866"/>
      <c r="F415" s="866"/>
      <c r="G415" s="866"/>
      <c r="H415" s="866"/>
      <c r="I415" s="866"/>
      <c r="J415" s="413" t="str">
        <f>IF(基本情報入力シート!M446="","",基本情報入力シート!M446)</f>
        <v/>
      </c>
      <c r="K415" s="413" t="str">
        <f>IF(基本情報入力シート!R446="","",基本情報入力シート!R446)</f>
        <v/>
      </c>
      <c r="L415" s="413" t="str">
        <f>IF(基本情報入力シート!W446="","",基本情報入力シート!W446)</f>
        <v/>
      </c>
      <c r="M415" s="413" t="str">
        <f>IF(基本情報入力シート!X446="","",基本情報入力シート!X446)</f>
        <v/>
      </c>
      <c r="N415" s="491" t="str">
        <f>IF(基本情報入力シート!Y446="","",基本情報入力シート!Y446)</f>
        <v/>
      </c>
      <c r="O415" s="490"/>
      <c r="P415" s="432"/>
      <c r="Q415" s="38" t="str">
        <f>IFERROR(ROUNDDOWN(P415*VLOOKUP(N415,【参考】数式用!$V$2:$AA$58,MATCH(O415,【参考】数式用!$X$4:$AA$4)+2,FALSE)*0.5, 0), "")</f>
        <v/>
      </c>
      <c r="R415" s="433"/>
      <c r="S415" s="867"/>
      <c r="T415" s="867"/>
      <c r="U415" s="499"/>
      <c r="V415" s="439"/>
      <c r="W415" s="487"/>
      <c r="X415" s="414" t="str">
        <f>IFERROR(IF(V415="ー", "", ROUNDDOWN(W415*VLOOKUP(N415,【参考】数式用!$V$2:$AG$51,MATCH(V415,【参考】数式用!$AB$4:$AG$4)+6,FALSE)*0.5, 0)), "")</f>
        <v/>
      </c>
      <c r="Y415" s="440"/>
      <c r="Z415" s="487"/>
      <c r="AA415" s="501"/>
      <c r="AB415" s="481" t="e">
        <f>VLOOKUP(N415,【参考】数式用!$A$3:$N$58,14,FALSE)</f>
        <v>#N/A</v>
      </c>
      <c r="AC415" s="481" t="str">
        <f>IFERROR(VLOOKUP(N415,【参考】数式用!$A$3:$N$58,14,FALSE),"")&amp;"_4_5"</f>
        <v>_4_5</v>
      </c>
      <c r="AD415" s="481" t="str">
        <f>IFERROR(VLOOKUP(N415,【参考】数式用!$A$3:$N$58,14,FALSE),"")&amp;"_6"</f>
        <v>_6</v>
      </c>
      <c r="AE415" s="482" t="str">
        <f>IFERROR(VLOOKUP(N415,【参考】数式用!$AI$5:$AJ$51, 2, FALSE), "")</f>
        <v/>
      </c>
      <c r="AF415" s="483" t="str">
        <f t="shared" si="12"/>
        <v/>
      </c>
      <c r="AG415" s="484" t="str">
        <f t="shared" si="13"/>
        <v/>
      </c>
      <c r="AH415" s="485" t="str">
        <f>IFERROR(VLOOKUP(N415,【参考】数式用!$AM$3:$AN$56, 2, FALSE), "")</f>
        <v/>
      </c>
      <c r="AI415" s="411"/>
      <c r="AJ415" s="389"/>
      <c r="AK415" s="389"/>
      <c r="AL415" s="389"/>
      <c r="AM415" s="389"/>
      <c r="AN415" s="389"/>
      <c r="AO415" s="389"/>
      <c r="AP415" s="389"/>
      <c r="AQ415" s="389"/>
    </row>
    <row r="416" spans="1:43" s="128" customFormat="1" ht="40.15" customHeight="1">
      <c r="A416" s="488">
        <v>403</v>
      </c>
      <c r="B416" s="866" t="str">
        <f>IF(基本情報入力シート!C447="","",基本情報入力シート!C447)</f>
        <v/>
      </c>
      <c r="C416" s="866"/>
      <c r="D416" s="866"/>
      <c r="E416" s="866"/>
      <c r="F416" s="866"/>
      <c r="G416" s="866"/>
      <c r="H416" s="866"/>
      <c r="I416" s="866"/>
      <c r="J416" s="413" t="str">
        <f>IF(基本情報入力シート!M447="","",基本情報入力シート!M447)</f>
        <v/>
      </c>
      <c r="K416" s="413" t="str">
        <f>IF(基本情報入力シート!R447="","",基本情報入力シート!R447)</f>
        <v/>
      </c>
      <c r="L416" s="413" t="str">
        <f>IF(基本情報入力シート!W447="","",基本情報入力シート!W447)</f>
        <v/>
      </c>
      <c r="M416" s="413" t="str">
        <f>IF(基本情報入力シート!X447="","",基本情報入力シート!X447)</f>
        <v/>
      </c>
      <c r="N416" s="491" t="str">
        <f>IF(基本情報入力シート!Y447="","",基本情報入力シート!Y447)</f>
        <v/>
      </c>
      <c r="O416" s="490"/>
      <c r="P416" s="432"/>
      <c r="Q416" s="38" t="str">
        <f>IFERROR(ROUNDDOWN(P416*VLOOKUP(N416,【参考】数式用!$V$2:$AA$58,MATCH(O416,【参考】数式用!$X$4:$AA$4)+2,FALSE)*0.5, 0), "")</f>
        <v/>
      </c>
      <c r="R416" s="433"/>
      <c r="S416" s="867"/>
      <c r="T416" s="867"/>
      <c r="U416" s="499"/>
      <c r="V416" s="439"/>
      <c r="W416" s="487"/>
      <c r="X416" s="414" t="str">
        <f>IFERROR(IF(V416="ー", "", ROUNDDOWN(W416*VLOOKUP(N416,【参考】数式用!$V$2:$AG$51,MATCH(V416,【参考】数式用!$AB$4:$AG$4)+6,FALSE)*0.5, 0)), "")</f>
        <v/>
      </c>
      <c r="Y416" s="440"/>
      <c r="Z416" s="487"/>
      <c r="AA416" s="501"/>
      <c r="AB416" s="481" t="e">
        <f>VLOOKUP(N416,【参考】数式用!$A$3:$N$58,14,FALSE)</f>
        <v>#N/A</v>
      </c>
      <c r="AC416" s="481" t="str">
        <f>IFERROR(VLOOKUP(N416,【参考】数式用!$A$3:$N$58,14,FALSE),"")&amp;"_4_5"</f>
        <v>_4_5</v>
      </c>
      <c r="AD416" s="481" t="str">
        <f>IFERROR(VLOOKUP(N416,【参考】数式用!$A$3:$N$58,14,FALSE),"")&amp;"_6"</f>
        <v>_6</v>
      </c>
      <c r="AE416" s="482" t="str">
        <f>IFERROR(VLOOKUP(N416,【参考】数式用!$AI$5:$AJ$51, 2, FALSE), "")</f>
        <v/>
      </c>
      <c r="AF416" s="483" t="str">
        <f t="shared" si="12"/>
        <v/>
      </c>
      <c r="AG416" s="484" t="str">
        <f t="shared" si="13"/>
        <v/>
      </c>
      <c r="AH416" s="485" t="str">
        <f>IFERROR(VLOOKUP(N416,【参考】数式用!$AM$3:$AN$56, 2, FALSE), "")</f>
        <v/>
      </c>
      <c r="AI416" s="411"/>
      <c r="AJ416" s="389"/>
      <c r="AK416" s="389"/>
      <c r="AL416" s="389"/>
      <c r="AM416" s="389"/>
      <c r="AN416" s="389"/>
      <c r="AO416" s="389"/>
      <c r="AP416" s="389"/>
      <c r="AQ416" s="389"/>
    </row>
    <row r="417" spans="1:43" s="128" customFormat="1" ht="40.15" customHeight="1">
      <c r="A417" s="488">
        <v>404</v>
      </c>
      <c r="B417" s="866" t="str">
        <f>IF(基本情報入力シート!C448="","",基本情報入力シート!C448)</f>
        <v/>
      </c>
      <c r="C417" s="866"/>
      <c r="D417" s="866"/>
      <c r="E417" s="866"/>
      <c r="F417" s="866"/>
      <c r="G417" s="866"/>
      <c r="H417" s="866"/>
      <c r="I417" s="866"/>
      <c r="J417" s="413" t="str">
        <f>IF(基本情報入力シート!M448="","",基本情報入力シート!M448)</f>
        <v/>
      </c>
      <c r="K417" s="413" t="str">
        <f>IF(基本情報入力シート!R448="","",基本情報入力シート!R448)</f>
        <v/>
      </c>
      <c r="L417" s="413" t="str">
        <f>IF(基本情報入力シート!W448="","",基本情報入力シート!W448)</f>
        <v/>
      </c>
      <c r="M417" s="413" t="str">
        <f>IF(基本情報入力シート!X448="","",基本情報入力シート!X448)</f>
        <v/>
      </c>
      <c r="N417" s="491" t="str">
        <f>IF(基本情報入力シート!Y448="","",基本情報入力シート!Y448)</f>
        <v/>
      </c>
      <c r="O417" s="490"/>
      <c r="P417" s="432"/>
      <c r="Q417" s="38" t="str">
        <f>IFERROR(ROUNDDOWN(P417*VLOOKUP(N417,【参考】数式用!$V$2:$AA$58,MATCH(O417,【参考】数式用!$X$4:$AA$4)+2,FALSE)*0.5, 0), "")</f>
        <v/>
      </c>
      <c r="R417" s="433"/>
      <c r="S417" s="867"/>
      <c r="T417" s="867"/>
      <c r="U417" s="499"/>
      <c r="V417" s="439"/>
      <c r="W417" s="487"/>
      <c r="X417" s="414" t="str">
        <f>IFERROR(IF(V417="ー", "", ROUNDDOWN(W417*VLOOKUP(N417,【参考】数式用!$V$2:$AG$51,MATCH(V417,【参考】数式用!$AB$4:$AG$4)+6,FALSE)*0.5, 0)), "")</f>
        <v/>
      </c>
      <c r="Y417" s="440"/>
      <c r="Z417" s="487"/>
      <c r="AA417" s="501"/>
      <c r="AB417" s="481" t="e">
        <f>VLOOKUP(N417,【参考】数式用!$A$3:$N$58,14,FALSE)</f>
        <v>#N/A</v>
      </c>
      <c r="AC417" s="481" t="str">
        <f>IFERROR(VLOOKUP(N417,【参考】数式用!$A$3:$N$58,14,FALSE),"")&amp;"_4_5"</f>
        <v>_4_5</v>
      </c>
      <c r="AD417" s="481" t="str">
        <f>IFERROR(VLOOKUP(N417,【参考】数式用!$A$3:$N$58,14,FALSE),"")&amp;"_6"</f>
        <v>_6</v>
      </c>
      <c r="AE417" s="482" t="str">
        <f>IFERROR(VLOOKUP(N417,【参考】数式用!$AI$5:$AJ$51, 2, FALSE), "")</f>
        <v/>
      </c>
      <c r="AF417" s="483" t="str">
        <f t="shared" si="12"/>
        <v/>
      </c>
      <c r="AG417" s="484" t="str">
        <f t="shared" si="13"/>
        <v/>
      </c>
      <c r="AH417" s="485" t="str">
        <f>IFERROR(VLOOKUP(N417,【参考】数式用!$AM$3:$AN$56, 2, FALSE), "")</f>
        <v/>
      </c>
      <c r="AI417" s="411"/>
      <c r="AJ417" s="389"/>
      <c r="AK417" s="389"/>
      <c r="AL417" s="389"/>
      <c r="AM417" s="389"/>
      <c r="AN417" s="389"/>
      <c r="AO417" s="389"/>
      <c r="AP417" s="389"/>
      <c r="AQ417" s="389"/>
    </row>
    <row r="418" spans="1:43" s="128" customFormat="1" ht="40.15" customHeight="1">
      <c r="A418" s="488">
        <v>405</v>
      </c>
      <c r="B418" s="866" t="str">
        <f>IF(基本情報入力シート!C449="","",基本情報入力シート!C449)</f>
        <v/>
      </c>
      <c r="C418" s="866"/>
      <c r="D418" s="866"/>
      <c r="E418" s="866"/>
      <c r="F418" s="866"/>
      <c r="G418" s="866"/>
      <c r="H418" s="866"/>
      <c r="I418" s="866"/>
      <c r="J418" s="413" t="str">
        <f>IF(基本情報入力シート!M449="","",基本情報入力シート!M449)</f>
        <v/>
      </c>
      <c r="K418" s="413" t="str">
        <f>IF(基本情報入力シート!R449="","",基本情報入力シート!R449)</f>
        <v/>
      </c>
      <c r="L418" s="413" t="str">
        <f>IF(基本情報入力シート!W449="","",基本情報入力シート!W449)</f>
        <v/>
      </c>
      <c r="M418" s="413" t="str">
        <f>IF(基本情報入力シート!X449="","",基本情報入力シート!X449)</f>
        <v/>
      </c>
      <c r="N418" s="491" t="str">
        <f>IF(基本情報入力シート!Y449="","",基本情報入力シート!Y449)</f>
        <v/>
      </c>
      <c r="O418" s="490"/>
      <c r="P418" s="432"/>
      <c r="Q418" s="38" t="str">
        <f>IFERROR(ROUNDDOWN(P418*VLOOKUP(N418,【参考】数式用!$V$2:$AA$58,MATCH(O418,【参考】数式用!$X$4:$AA$4)+2,FALSE)*0.5, 0), "")</f>
        <v/>
      </c>
      <c r="R418" s="433"/>
      <c r="S418" s="867"/>
      <c r="T418" s="867"/>
      <c r="U418" s="499"/>
      <c r="V418" s="439"/>
      <c r="W418" s="487"/>
      <c r="X418" s="414" t="str">
        <f>IFERROR(IF(V418="ー", "", ROUNDDOWN(W418*VLOOKUP(N418,【参考】数式用!$V$2:$AG$51,MATCH(V418,【参考】数式用!$AB$4:$AG$4)+6,FALSE)*0.5, 0)), "")</f>
        <v/>
      </c>
      <c r="Y418" s="440"/>
      <c r="Z418" s="487"/>
      <c r="AA418" s="501"/>
      <c r="AB418" s="481" t="e">
        <f>VLOOKUP(N418,【参考】数式用!$A$3:$N$58,14,FALSE)</f>
        <v>#N/A</v>
      </c>
      <c r="AC418" s="481" t="str">
        <f>IFERROR(VLOOKUP(N418,【参考】数式用!$A$3:$N$58,14,FALSE),"")&amp;"_4_5"</f>
        <v>_4_5</v>
      </c>
      <c r="AD418" s="481" t="str">
        <f>IFERROR(VLOOKUP(N418,【参考】数式用!$A$3:$N$58,14,FALSE),"")&amp;"_6"</f>
        <v>_6</v>
      </c>
      <c r="AE418" s="482" t="str">
        <f>IFERROR(VLOOKUP(N418,【参考】数式用!$AI$5:$AJ$51, 2, FALSE), "")</f>
        <v/>
      </c>
      <c r="AF418" s="483" t="str">
        <f t="shared" si="12"/>
        <v/>
      </c>
      <c r="AG418" s="484" t="str">
        <f t="shared" si="13"/>
        <v/>
      </c>
      <c r="AH418" s="485" t="str">
        <f>IFERROR(VLOOKUP(N418,【参考】数式用!$AM$3:$AN$56, 2, FALSE), "")</f>
        <v/>
      </c>
      <c r="AI418" s="411"/>
      <c r="AJ418" s="389"/>
      <c r="AK418" s="389"/>
      <c r="AL418" s="389"/>
      <c r="AM418" s="389"/>
      <c r="AN418" s="389"/>
      <c r="AO418" s="389"/>
      <c r="AP418" s="389"/>
      <c r="AQ418" s="389"/>
    </row>
    <row r="419" spans="1:43" s="128" customFormat="1" ht="40.15" customHeight="1">
      <c r="A419" s="488">
        <v>406</v>
      </c>
      <c r="B419" s="866" t="str">
        <f>IF(基本情報入力シート!C450="","",基本情報入力シート!C450)</f>
        <v/>
      </c>
      <c r="C419" s="866"/>
      <c r="D419" s="866"/>
      <c r="E419" s="866"/>
      <c r="F419" s="866"/>
      <c r="G419" s="866"/>
      <c r="H419" s="866"/>
      <c r="I419" s="866"/>
      <c r="J419" s="413" t="str">
        <f>IF(基本情報入力シート!M450="","",基本情報入力シート!M450)</f>
        <v/>
      </c>
      <c r="K419" s="413" t="str">
        <f>IF(基本情報入力シート!R450="","",基本情報入力シート!R450)</f>
        <v/>
      </c>
      <c r="L419" s="413" t="str">
        <f>IF(基本情報入力シート!W450="","",基本情報入力シート!W450)</f>
        <v/>
      </c>
      <c r="M419" s="413" t="str">
        <f>IF(基本情報入力シート!X450="","",基本情報入力シート!X450)</f>
        <v/>
      </c>
      <c r="N419" s="491" t="str">
        <f>IF(基本情報入力シート!Y450="","",基本情報入力シート!Y450)</f>
        <v/>
      </c>
      <c r="O419" s="490"/>
      <c r="P419" s="432"/>
      <c r="Q419" s="38" t="str">
        <f>IFERROR(ROUNDDOWN(P419*VLOOKUP(N419,【参考】数式用!$V$2:$AA$58,MATCH(O419,【参考】数式用!$X$4:$AA$4)+2,FALSE)*0.5, 0), "")</f>
        <v/>
      </c>
      <c r="R419" s="433"/>
      <c r="S419" s="867"/>
      <c r="T419" s="867"/>
      <c r="U419" s="499"/>
      <c r="V419" s="439"/>
      <c r="W419" s="487"/>
      <c r="X419" s="414" t="str">
        <f>IFERROR(IF(V419="ー", "", ROUNDDOWN(W419*VLOOKUP(N419,【参考】数式用!$V$2:$AG$51,MATCH(V419,【参考】数式用!$AB$4:$AG$4)+6,FALSE)*0.5, 0)), "")</f>
        <v/>
      </c>
      <c r="Y419" s="440"/>
      <c r="Z419" s="487"/>
      <c r="AA419" s="501"/>
      <c r="AB419" s="481" t="e">
        <f>VLOOKUP(N419,【参考】数式用!$A$3:$N$58,14,FALSE)</f>
        <v>#N/A</v>
      </c>
      <c r="AC419" s="481" t="str">
        <f>IFERROR(VLOOKUP(N419,【参考】数式用!$A$3:$N$58,14,FALSE),"")&amp;"_4_5"</f>
        <v>_4_5</v>
      </c>
      <c r="AD419" s="481" t="str">
        <f>IFERROR(VLOOKUP(N419,【参考】数式用!$A$3:$N$58,14,FALSE),"")&amp;"_6"</f>
        <v>_6</v>
      </c>
      <c r="AE419" s="482" t="str">
        <f>IFERROR(VLOOKUP(N419,【参考】数式用!$AI$5:$AJ$51, 2, FALSE), "")</f>
        <v/>
      </c>
      <c r="AF419" s="483" t="str">
        <f t="shared" si="12"/>
        <v/>
      </c>
      <c r="AG419" s="484" t="str">
        <f t="shared" si="13"/>
        <v/>
      </c>
      <c r="AH419" s="485" t="str">
        <f>IFERROR(VLOOKUP(N419,【参考】数式用!$AM$3:$AN$56, 2, FALSE), "")</f>
        <v/>
      </c>
      <c r="AI419" s="411"/>
      <c r="AJ419" s="389"/>
      <c r="AK419" s="389"/>
      <c r="AL419" s="389"/>
      <c r="AM419" s="389"/>
      <c r="AN419" s="389"/>
      <c r="AO419" s="389"/>
      <c r="AP419" s="389"/>
      <c r="AQ419" s="389"/>
    </row>
    <row r="420" spans="1:43" s="128" customFormat="1" ht="40.15" customHeight="1">
      <c r="A420" s="488">
        <v>407</v>
      </c>
      <c r="B420" s="866" t="str">
        <f>IF(基本情報入力シート!C451="","",基本情報入力シート!C451)</f>
        <v/>
      </c>
      <c r="C420" s="866"/>
      <c r="D420" s="866"/>
      <c r="E420" s="866"/>
      <c r="F420" s="866"/>
      <c r="G420" s="866"/>
      <c r="H420" s="866"/>
      <c r="I420" s="866"/>
      <c r="J420" s="413" t="str">
        <f>IF(基本情報入力シート!M451="","",基本情報入力シート!M451)</f>
        <v/>
      </c>
      <c r="K420" s="413" t="str">
        <f>IF(基本情報入力シート!R451="","",基本情報入力シート!R451)</f>
        <v/>
      </c>
      <c r="L420" s="413" t="str">
        <f>IF(基本情報入力シート!W451="","",基本情報入力シート!W451)</f>
        <v/>
      </c>
      <c r="M420" s="413" t="str">
        <f>IF(基本情報入力シート!X451="","",基本情報入力シート!X451)</f>
        <v/>
      </c>
      <c r="N420" s="491" t="str">
        <f>IF(基本情報入力シート!Y451="","",基本情報入力シート!Y451)</f>
        <v/>
      </c>
      <c r="O420" s="490"/>
      <c r="P420" s="432"/>
      <c r="Q420" s="38" t="str">
        <f>IFERROR(ROUNDDOWN(P420*VLOOKUP(N420,【参考】数式用!$V$2:$AA$58,MATCH(O420,【参考】数式用!$X$4:$AA$4)+2,FALSE)*0.5, 0), "")</f>
        <v/>
      </c>
      <c r="R420" s="433"/>
      <c r="S420" s="867"/>
      <c r="T420" s="867"/>
      <c r="U420" s="499"/>
      <c r="V420" s="439"/>
      <c r="W420" s="487"/>
      <c r="X420" s="414" t="str">
        <f>IFERROR(IF(V420="ー", "", ROUNDDOWN(W420*VLOOKUP(N420,【参考】数式用!$V$2:$AG$51,MATCH(V420,【参考】数式用!$AB$4:$AG$4)+6,FALSE)*0.5, 0)), "")</f>
        <v/>
      </c>
      <c r="Y420" s="440"/>
      <c r="Z420" s="487"/>
      <c r="AA420" s="501"/>
      <c r="AB420" s="481" t="e">
        <f>VLOOKUP(N420,【参考】数式用!$A$3:$N$58,14,FALSE)</f>
        <v>#N/A</v>
      </c>
      <c r="AC420" s="481" t="str">
        <f>IFERROR(VLOOKUP(N420,【参考】数式用!$A$3:$N$58,14,FALSE),"")&amp;"_4_5"</f>
        <v>_4_5</v>
      </c>
      <c r="AD420" s="481" t="str">
        <f>IFERROR(VLOOKUP(N420,【参考】数式用!$A$3:$N$58,14,FALSE),"")&amp;"_6"</f>
        <v>_6</v>
      </c>
      <c r="AE420" s="482" t="str">
        <f>IFERROR(VLOOKUP(N420,【参考】数式用!$AI$5:$AJ$51, 2, FALSE), "")</f>
        <v/>
      </c>
      <c r="AF420" s="483" t="str">
        <f t="shared" si="12"/>
        <v/>
      </c>
      <c r="AG420" s="484" t="str">
        <f t="shared" si="13"/>
        <v/>
      </c>
      <c r="AH420" s="485" t="str">
        <f>IFERROR(VLOOKUP(N420,【参考】数式用!$AM$3:$AN$56, 2, FALSE), "")</f>
        <v/>
      </c>
      <c r="AI420" s="411"/>
      <c r="AJ420" s="389"/>
      <c r="AK420" s="389"/>
      <c r="AL420" s="389"/>
      <c r="AM420" s="389"/>
      <c r="AN420" s="389"/>
      <c r="AO420" s="389"/>
      <c r="AP420" s="389"/>
      <c r="AQ420" s="389"/>
    </row>
    <row r="421" spans="1:43" s="128" customFormat="1" ht="40.15" customHeight="1">
      <c r="A421" s="488">
        <v>408</v>
      </c>
      <c r="B421" s="866" t="str">
        <f>IF(基本情報入力シート!C452="","",基本情報入力シート!C452)</f>
        <v/>
      </c>
      <c r="C421" s="866"/>
      <c r="D421" s="866"/>
      <c r="E421" s="866"/>
      <c r="F421" s="866"/>
      <c r="G421" s="866"/>
      <c r="H421" s="866"/>
      <c r="I421" s="866"/>
      <c r="J421" s="413" t="str">
        <f>IF(基本情報入力シート!M452="","",基本情報入力シート!M452)</f>
        <v/>
      </c>
      <c r="K421" s="413" t="str">
        <f>IF(基本情報入力シート!R452="","",基本情報入力シート!R452)</f>
        <v/>
      </c>
      <c r="L421" s="413" t="str">
        <f>IF(基本情報入力シート!W452="","",基本情報入力シート!W452)</f>
        <v/>
      </c>
      <c r="M421" s="413" t="str">
        <f>IF(基本情報入力シート!X452="","",基本情報入力シート!X452)</f>
        <v/>
      </c>
      <c r="N421" s="491" t="str">
        <f>IF(基本情報入力シート!Y452="","",基本情報入力シート!Y452)</f>
        <v/>
      </c>
      <c r="O421" s="490"/>
      <c r="P421" s="432"/>
      <c r="Q421" s="38" t="str">
        <f>IFERROR(ROUNDDOWN(P421*VLOOKUP(N421,【参考】数式用!$V$2:$AA$58,MATCH(O421,【参考】数式用!$X$4:$AA$4)+2,FALSE)*0.5, 0), "")</f>
        <v/>
      </c>
      <c r="R421" s="433"/>
      <c r="S421" s="867"/>
      <c r="T421" s="867"/>
      <c r="U421" s="499"/>
      <c r="V421" s="439"/>
      <c r="W421" s="487"/>
      <c r="X421" s="414" t="str">
        <f>IFERROR(IF(V421="ー", "", ROUNDDOWN(W421*VLOOKUP(N421,【参考】数式用!$V$2:$AG$51,MATCH(V421,【参考】数式用!$AB$4:$AG$4)+6,FALSE)*0.5, 0)), "")</f>
        <v/>
      </c>
      <c r="Y421" s="440"/>
      <c r="Z421" s="487"/>
      <c r="AA421" s="501"/>
      <c r="AB421" s="481" t="e">
        <f>VLOOKUP(N421,【参考】数式用!$A$3:$N$58,14,FALSE)</f>
        <v>#N/A</v>
      </c>
      <c r="AC421" s="481" t="str">
        <f>IFERROR(VLOOKUP(N421,【参考】数式用!$A$3:$N$58,14,FALSE),"")&amp;"_4_5"</f>
        <v>_4_5</v>
      </c>
      <c r="AD421" s="481" t="str">
        <f>IFERROR(VLOOKUP(N421,【参考】数式用!$A$3:$N$58,14,FALSE),"")&amp;"_6"</f>
        <v>_6</v>
      </c>
      <c r="AE421" s="482" t="str">
        <f>IFERROR(VLOOKUP(N421,【参考】数式用!$AI$5:$AJ$51, 2, FALSE), "")</f>
        <v/>
      </c>
      <c r="AF421" s="483" t="str">
        <f t="shared" si="12"/>
        <v/>
      </c>
      <c r="AG421" s="484" t="str">
        <f t="shared" si="13"/>
        <v/>
      </c>
      <c r="AH421" s="485" t="str">
        <f>IFERROR(VLOOKUP(N421,【参考】数式用!$AM$3:$AN$56, 2, FALSE), "")</f>
        <v/>
      </c>
      <c r="AI421" s="411"/>
      <c r="AJ421" s="389"/>
      <c r="AK421" s="389"/>
      <c r="AL421" s="389"/>
      <c r="AM421" s="389"/>
      <c r="AN421" s="389"/>
      <c r="AO421" s="389"/>
      <c r="AP421" s="389"/>
      <c r="AQ421" s="389"/>
    </row>
    <row r="422" spans="1:43" s="128" customFormat="1" ht="40.15" customHeight="1">
      <c r="A422" s="488">
        <v>409</v>
      </c>
      <c r="B422" s="866" t="str">
        <f>IF(基本情報入力シート!C453="","",基本情報入力シート!C453)</f>
        <v/>
      </c>
      <c r="C422" s="866"/>
      <c r="D422" s="866"/>
      <c r="E422" s="866"/>
      <c r="F422" s="866"/>
      <c r="G422" s="866"/>
      <c r="H422" s="866"/>
      <c r="I422" s="866"/>
      <c r="J422" s="413" t="str">
        <f>IF(基本情報入力シート!M453="","",基本情報入力シート!M453)</f>
        <v/>
      </c>
      <c r="K422" s="413" t="str">
        <f>IF(基本情報入力シート!R453="","",基本情報入力シート!R453)</f>
        <v/>
      </c>
      <c r="L422" s="413" t="str">
        <f>IF(基本情報入力シート!W453="","",基本情報入力シート!W453)</f>
        <v/>
      </c>
      <c r="M422" s="413" t="str">
        <f>IF(基本情報入力シート!X453="","",基本情報入力シート!X453)</f>
        <v/>
      </c>
      <c r="N422" s="491" t="str">
        <f>IF(基本情報入力シート!Y453="","",基本情報入力シート!Y453)</f>
        <v/>
      </c>
      <c r="O422" s="490"/>
      <c r="P422" s="432"/>
      <c r="Q422" s="38" t="str">
        <f>IFERROR(ROUNDDOWN(P422*VLOOKUP(N422,【参考】数式用!$V$2:$AA$58,MATCH(O422,【参考】数式用!$X$4:$AA$4)+2,FALSE)*0.5, 0), "")</f>
        <v/>
      </c>
      <c r="R422" s="433"/>
      <c r="S422" s="867"/>
      <c r="T422" s="867"/>
      <c r="U422" s="499"/>
      <c r="V422" s="439"/>
      <c r="W422" s="487"/>
      <c r="X422" s="414" t="str">
        <f>IFERROR(IF(V422="ー", "", ROUNDDOWN(W422*VLOOKUP(N422,【参考】数式用!$V$2:$AG$51,MATCH(V422,【参考】数式用!$AB$4:$AG$4)+6,FALSE)*0.5, 0)), "")</f>
        <v/>
      </c>
      <c r="Y422" s="440"/>
      <c r="Z422" s="487"/>
      <c r="AA422" s="501"/>
      <c r="AB422" s="481" t="e">
        <f>VLOOKUP(N422,【参考】数式用!$A$3:$N$58,14,FALSE)</f>
        <v>#N/A</v>
      </c>
      <c r="AC422" s="481" t="str">
        <f>IFERROR(VLOOKUP(N422,【参考】数式用!$A$3:$N$58,14,FALSE),"")&amp;"_4_5"</f>
        <v>_4_5</v>
      </c>
      <c r="AD422" s="481" t="str">
        <f>IFERROR(VLOOKUP(N422,【参考】数式用!$A$3:$N$58,14,FALSE),"")&amp;"_6"</f>
        <v>_6</v>
      </c>
      <c r="AE422" s="482" t="str">
        <f>IFERROR(VLOOKUP(N422,【参考】数式用!$AI$5:$AJ$51, 2, FALSE), "")</f>
        <v/>
      </c>
      <c r="AF422" s="483" t="str">
        <f t="shared" si="12"/>
        <v/>
      </c>
      <c r="AG422" s="484" t="str">
        <f t="shared" si="13"/>
        <v/>
      </c>
      <c r="AH422" s="485" t="str">
        <f>IFERROR(VLOOKUP(N422,【参考】数式用!$AM$3:$AN$56, 2, FALSE), "")</f>
        <v/>
      </c>
      <c r="AI422" s="411"/>
      <c r="AJ422" s="389"/>
      <c r="AK422" s="389"/>
      <c r="AL422" s="389"/>
      <c r="AM422" s="389"/>
      <c r="AN422" s="389"/>
      <c r="AO422" s="389"/>
      <c r="AP422" s="389"/>
      <c r="AQ422" s="389"/>
    </row>
    <row r="423" spans="1:43" s="128" customFormat="1" ht="40.15" customHeight="1">
      <c r="A423" s="488">
        <v>410</v>
      </c>
      <c r="B423" s="866" t="str">
        <f>IF(基本情報入力シート!C454="","",基本情報入力シート!C454)</f>
        <v/>
      </c>
      <c r="C423" s="866"/>
      <c r="D423" s="866"/>
      <c r="E423" s="866"/>
      <c r="F423" s="866"/>
      <c r="G423" s="866"/>
      <c r="H423" s="866"/>
      <c r="I423" s="866"/>
      <c r="J423" s="413" t="str">
        <f>IF(基本情報入力シート!M454="","",基本情報入力シート!M454)</f>
        <v/>
      </c>
      <c r="K423" s="413" t="str">
        <f>IF(基本情報入力シート!R454="","",基本情報入力シート!R454)</f>
        <v/>
      </c>
      <c r="L423" s="413" t="str">
        <f>IF(基本情報入力シート!W454="","",基本情報入力シート!W454)</f>
        <v/>
      </c>
      <c r="M423" s="413" t="str">
        <f>IF(基本情報入力シート!X454="","",基本情報入力シート!X454)</f>
        <v/>
      </c>
      <c r="N423" s="491" t="str">
        <f>IF(基本情報入力シート!Y454="","",基本情報入力シート!Y454)</f>
        <v/>
      </c>
      <c r="O423" s="490"/>
      <c r="P423" s="432"/>
      <c r="Q423" s="38" t="str">
        <f>IFERROR(ROUNDDOWN(P423*VLOOKUP(N423,【参考】数式用!$V$2:$AA$58,MATCH(O423,【参考】数式用!$X$4:$AA$4)+2,FALSE)*0.5, 0), "")</f>
        <v/>
      </c>
      <c r="R423" s="433"/>
      <c r="S423" s="867"/>
      <c r="T423" s="867"/>
      <c r="U423" s="499"/>
      <c r="V423" s="439"/>
      <c r="W423" s="487"/>
      <c r="X423" s="414" t="str">
        <f>IFERROR(IF(V423="ー", "", ROUNDDOWN(W423*VLOOKUP(N423,【参考】数式用!$V$2:$AG$51,MATCH(V423,【参考】数式用!$AB$4:$AG$4)+6,FALSE)*0.5, 0)), "")</f>
        <v/>
      </c>
      <c r="Y423" s="440"/>
      <c r="Z423" s="487"/>
      <c r="AA423" s="501"/>
      <c r="AB423" s="481" t="e">
        <f>VLOOKUP(N423,【参考】数式用!$A$3:$N$58,14,FALSE)</f>
        <v>#N/A</v>
      </c>
      <c r="AC423" s="481" t="str">
        <f>IFERROR(VLOOKUP(N423,【参考】数式用!$A$3:$N$58,14,FALSE),"")&amp;"_4_5"</f>
        <v>_4_5</v>
      </c>
      <c r="AD423" s="481" t="str">
        <f>IFERROR(VLOOKUP(N423,【参考】数式用!$A$3:$N$58,14,FALSE),"")&amp;"_6"</f>
        <v>_6</v>
      </c>
      <c r="AE423" s="482" t="str">
        <f>IFERROR(VLOOKUP(N423,【参考】数式用!$AI$5:$AJ$51, 2, FALSE), "")</f>
        <v/>
      </c>
      <c r="AF423" s="483" t="str">
        <f t="shared" si="12"/>
        <v/>
      </c>
      <c r="AG423" s="484" t="str">
        <f t="shared" si="13"/>
        <v/>
      </c>
      <c r="AH423" s="485" t="str">
        <f>IFERROR(VLOOKUP(N423,【参考】数式用!$AM$3:$AN$56, 2, FALSE), "")</f>
        <v/>
      </c>
      <c r="AI423" s="411"/>
      <c r="AJ423" s="389"/>
      <c r="AK423" s="389"/>
      <c r="AL423" s="389"/>
      <c r="AM423" s="389"/>
      <c r="AN423" s="389"/>
      <c r="AO423" s="389"/>
      <c r="AP423" s="389"/>
      <c r="AQ423" s="389"/>
    </row>
    <row r="424" spans="1:43" s="128" customFormat="1" ht="40.15" customHeight="1">
      <c r="A424" s="488">
        <v>411</v>
      </c>
      <c r="B424" s="866" t="str">
        <f>IF(基本情報入力シート!C455="","",基本情報入力シート!C455)</f>
        <v/>
      </c>
      <c r="C424" s="866"/>
      <c r="D424" s="866"/>
      <c r="E424" s="866"/>
      <c r="F424" s="866"/>
      <c r="G424" s="866"/>
      <c r="H424" s="866"/>
      <c r="I424" s="866"/>
      <c r="J424" s="413" t="str">
        <f>IF(基本情報入力シート!M455="","",基本情報入力シート!M455)</f>
        <v/>
      </c>
      <c r="K424" s="413" t="str">
        <f>IF(基本情報入力シート!R455="","",基本情報入力シート!R455)</f>
        <v/>
      </c>
      <c r="L424" s="413" t="str">
        <f>IF(基本情報入力シート!W455="","",基本情報入力シート!W455)</f>
        <v/>
      </c>
      <c r="M424" s="413" t="str">
        <f>IF(基本情報入力シート!X455="","",基本情報入力シート!X455)</f>
        <v/>
      </c>
      <c r="N424" s="491" t="str">
        <f>IF(基本情報入力シート!Y455="","",基本情報入力シート!Y455)</f>
        <v/>
      </c>
      <c r="O424" s="490"/>
      <c r="P424" s="432"/>
      <c r="Q424" s="38" t="str">
        <f>IFERROR(ROUNDDOWN(P424*VLOOKUP(N424,【参考】数式用!$V$2:$AA$58,MATCH(O424,【参考】数式用!$X$4:$AA$4)+2,FALSE)*0.5, 0), "")</f>
        <v/>
      </c>
      <c r="R424" s="433"/>
      <c r="S424" s="867"/>
      <c r="T424" s="867"/>
      <c r="U424" s="499"/>
      <c r="V424" s="439"/>
      <c r="W424" s="487"/>
      <c r="X424" s="414" t="str">
        <f>IFERROR(IF(V424="ー", "", ROUNDDOWN(W424*VLOOKUP(N424,【参考】数式用!$V$2:$AG$51,MATCH(V424,【参考】数式用!$AB$4:$AG$4)+6,FALSE)*0.5, 0)), "")</f>
        <v/>
      </c>
      <c r="Y424" s="440"/>
      <c r="Z424" s="487"/>
      <c r="AA424" s="501"/>
      <c r="AB424" s="481" t="e">
        <f>VLOOKUP(N424,【参考】数式用!$A$3:$N$58,14,FALSE)</f>
        <v>#N/A</v>
      </c>
      <c r="AC424" s="481" t="str">
        <f>IFERROR(VLOOKUP(N424,【参考】数式用!$A$3:$N$58,14,FALSE),"")&amp;"_4_5"</f>
        <v>_4_5</v>
      </c>
      <c r="AD424" s="481" t="str">
        <f>IFERROR(VLOOKUP(N424,【参考】数式用!$A$3:$N$58,14,FALSE),"")&amp;"_6"</f>
        <v>_6</v>
      </c>
      <c r="AE424" s="482" t="str">
        <f>IFERROR(VLOOKUP(N424,【参考】数式用!$AI$5:$AJ$51, 2, FALSE), "")</f>
        <v/>
      </c>
      <c r="AF424" s="483" t="str">
        <f t="shared" si="12"/>
        <v/>
      </c>
      <c r="AG424" s="484" t="str">
        <f t="shared" si="13"/>
        <v/>
      </c>
      <c r="AH424" s="485" t="str">
        <f>IFERROR(VLOOKUP(N424,【参考】数式用!$AM$3:$AN$56, 2, FALSE), "")</f>
        <v/>
      </c>
      <c r="AI424" s="411"/>
      <c r="AJ424" s="389"/>
      <c r="AK424" s="389"/>
      <c r="AL424" s="389"/>
      <c r="AM424" s="389"/>
      <c r="AN424" s="389"/>
      <c r="AO424" s="389"/>
      <c r="AP424" s="389"/>
      <c r="AQ424" s="389"/>
    </row>
    <row r="425" spans="1:43" s="128" customFormat="1" ht="40.15" customHeight="1">
      <c r="A425" s="488">
        <v>412</v>
      </c>
      <c r="B425" s="866" t="str">
        <f>IF(基本情報入力シート!C456="","",基本情報入力シート!C456)</f>
        <v/>
      </c>
      <c r="C425" s="866"/>
      <c r="D425" s="866"/>
      <c r="E425" s="866"/>
      <c r="F425" s="866"/>
      <c r="G425" s="866"/>
      <c r="H425" s="866"/>
      <c r="I425" s="866"/>
      <c r="J425" s="413" t="str">
        <f>IF(基本情報入力シート!M456="","",基本情報入力シート!M456)</f>
        <v/>
      </c>
      <c r="K425" s="413" t="str">
        <f>IF(基本情報入力シート!R456="","",基本情報入力シート!R456)</f>
        <v/>
      </c>
      <c r="L425" s="413" t="str">
        <f>IF(基本情報入力シート!W456="","",基本情報入力シート!W456)</f>
        <v/>
      </c>
      <c r="M425" s="413" t="str">
        <f>IF(基本情報入力シート!X456="","",基本情報入力シート!X456)</f>
        <v/>
      </c>
      <c r="N425" s="491" t="str">
        <f>IF(基本情報入力シート!Y456="","",基本情報入力シート!Y456)</f>
        <v/>
      </c>
      <c r="O425" s="490"/>
      <c r="P425" s="432"/>
      <c r="Q425" s="38" t="str">
        <f>IFERROR(ROUNDDOWN(P425*VLOOKUP(N425,【参考】数式用!$V$2:$AA$58,MATCH(O425,【参考】数式用!$X$4:$AA$4)+2,FALSE)*0.5, 0), "")</f>
        <v/>
      </c>
      <c r="R425" s="433"/>
      <c r="S425" s="867"/>
      <c r="T425" s="867"/>
      <c r="U425" s="499"/>
      <c r="V425" s="439"/>
      <c r="W425" s="487"/>
      <c r="X425" s="414" t="str">
        <f>IFERROR(IF(V425="ー", "", ROUNDDOWN(W425*VLOOKUP(N425,【参考】数式用!$V$2:$AG$51,MATCH(V425,【参考】数式用!$AB$4:$AG$4)+6,FALSE)*0.5, 0)), "")</f>
        <v/>
      </c>
      <c r="Y425" s="440"/>
      <c r="Z425" s="487"/>
      <c r="AA425" s="501"/>
      <c r="AB425" s="481" t="e">
        <f>VLOOKUP(N425,【参考】数式用!$A$3:$N$58,14,FALSE)</f>
        <v>#N/A</v>
      </c>
      <c r="AC425" s="481" t="str">
        <f>IFERROR(VLOOKUP(N425,【参考】数式用!$A$3:$N$58,14,FALSE),"")&amp;"_4_5"</f>
        <v>_4_5</v>
      </c>
      <c r="AD425" s="481" t="str">
        <f>IFERROR(VLOOKUP(N425,【参考】数式用!$A$3:$N$58,14,FALSE),"")&amp;"_6"</f>
        <v>_6</v>
      </c>
      <c r="AE425" s="482" t="str">
        <f>IFERROR(VLOOKUP(N425,【参考】数式用!$AI$5:$AJ$51, 2, FALSE), "")</f>
        <v/>
      </c>
      <c r="AF425" s="483" t="str">
        <f t="shared" si="12"/>
        <v/>
      </c>
      <c r="AG425" s="484" t="str">
        <f t="shared" si="13"/>
        <v/>
      </c>
      <c r="AH425" s="485" t="str">
        <f>IFERROR(VLOOKUP(N425,【参考】数式用!$AM$3:$AN$56, 2, FALSE), "")</f>
        <v/>
      </c>
      <c r="AI425" s="411"/>
      <c r="AJ425" s="389"/>
      <c r="AK425" s="389"/>
      <c r="AL425" s="389"/>
      <c r="AM425" s="389"/>
      <c r="AN425" s="389"/>
      <c r="AO425" s="389"/>
      <c r="AP425" s="389"/>
      <c r="AQ425" s="389"/>
    </row>
    <row r="426" spans="1:43" s="128" customFormat="1" ht="40.15" customHeight="1">
      <c r="A426" s="488">
        <v>413</v>
      </c>
      <c r="B426" s="866" t="str">
        <f>IF(基本情報入力シート!C457="","",基本情報入力シート!C457)</f>
        <v/>
      </c>
      <c r="C426" s="866"/>
      <c r="D426" s="866"/>
      <c r="E426" s="866"/>
      <c r="F426" s="866"/>
      <c r="G426" s="866"/>
      <c r="H426" s="866"/>
      <c r="I426" s="866"/>
      <c r="J426" s="413" t="str">
        <f>IF(基本情報入力シート!M457="","",基本情報入力シート!M457)</f>
        <v/>
      </c>
      <c r="K426" s="413" t="str">
        <f>IF(基本情報入力シート!R457="","",基本情報入力シート!R457)</f>
        <v/>
      </c>
      <c r="L426" s="413" t="str">
        <f>IF(基本情報入力シート!W457="","",基本情報入力シート!W457)</f>
        <v/>
      </c>
      <c r="M426" s="413" t="str">
        <f>IF(基本情報入力シート!X457="","",基本情報入力シート!X457)</f>
        <v/>
      </c>
      <c r="N426" s="491" t="str">
        <f>IF(基本情報入力シート!Y457="","",基本情報入力シート!Y457)</f>
        <v/>
      </c>
      <c r="O426" s="490"/>
      <c r="P426" s="432"/>
      <c r="Q426" s="38" t="str">
        <f>IFERROR(ROUNDDOWN(P426*VLOOKUP(N426,【参考】数式用!$V$2:$AA$58,MATCH(O426,【参考】数式用!$X$4:$AA$4)+2,FALSE)*0.5, 0), "")</f>
        <v/>
      </c>
      <c r="R426" s="433"/>
      <c r="S426" s="867"/>
      <c r="T426" s="867"/>
      <c r="U426" s="499"/>
      <c r="V426" s="439"/>
      <c r="W426" s="487"/>
      <c r="X426" s="414" t="str">
        <f>IFERROR(IF(V426="ー", "", ROUNDDOWN(W426*VLOOKUP(N426,【参考】数式用!$V$2:$AG$51,MATCH(V426,【参考】数式用!$AB$4:$AG$4)+6,FALSE)*0.5, 0)), "")</f>
        <v/>
      </c>
      <c r="Y426" s="440"/>
      <c r="Z426" s="487"/>
      <c r="AA426" s="501"/>
      <c r="AB426" s="481" t="e">
        <f>VLOOKUP(N426,【参考】数式用!$A$3:$N$58,14,FALSE)</f>
        <v>#N/A</v>
      </c>
      <c r="AC426" s="481" t="str">
        <f>IFERROR(VLOOKUP(N426,【参考】数式用!$A$3:$N$58,14,FALSE),"")&amp;"_4_5"</f>
        <v>_4_5</v>
      </c>
      <c r="AD426" s="481" t="str">
        <f>IFERROR(VLOOKUP(N426,【参考】数式用!$A$3:$N$58,14,FALSE),"")&amp;"_6"</f>
        <v>_6</v>
      </c>
      <c r="AE426" s="482" t="str">
        <f>IFERROR(VLOOKUP(N426,【参考】数式用!$AI$5:$AJ$51, 2, FALSE), "")</f>
        <v/>
      </c>
      <c r="AF426" s="483" t="str">
        <f t="shared" si="12"/>
        <v/>
      </c>
      <c r="AG426" s="484" t="str">
        <f t="shared" si="13"/>
        <v/>
      </c>
      <c r="AH426" s="485" t="str">
        <f>IFERROR(VLOOKUP(N426,【参考】数式用!$AM$3:$AN$56, 2, FALSE), "")</f>
        <v/>
      </c>
      <c r="AI426" s="411"/>
      <c r="AJ426" s="389"/>
      <c r="AK426" s="389"/>
      <c r="AL426" s="389"/>
      <c r="AM426" s="389"/>
      <c r="AN426" s="389"/>
      <c r="AO426" s="389"/>
      <c r="AP426" s="389"/>
      <c r="AQ426" s="389"/>
    </row>
    <row r="427" spans="1:43" s="128" customFormat="1" ht="40.15" customHeight="1">
      <c r="A427" s="488">
        <v>414</v>
      </c>
      <c r="B427" s="866" t="str">
        <f>IF(基本情報入力シート!C458="","",基本情報入力シート!C458)</f>
        <v/>
      </c>
      <c r="C427" s="866"/>
      <c r="D427" s="866"/>
      <c r="E427" s="866"/>
      <c r="F427" s="866"/>
      <c r="G427" s="866"/>
      <c r="H427" s="866"/>
      <c r="I427" s="866"/>
      <c r="J427" s="413" t="str">
        <f>IF(基本情報入力シート!M458="","",基本情報入力シート!M458)</f>
        <v/>
      </c>
      <c r="K427" s="413" t="str">
        <f>IF(基本情報入力シート!R458="","",基本情報入力シート!R458)</f>
        <v/>
      </c>
      <c r="L427" s="413" t="str">
        <f>IF(基本情報入力シート!W458="","",基本情報入力シート!W458)</f>
        <v/>
      </c>
      <c r="M427" s="413" t="str">
        <f>IF(基本情報入力シート!X458="","",基本情報入力シート!X458)</f>
        <v/>
      </c>
      <c r="N427" s="491" t="str">
        <f>IF(基本情報入力シート!Y458="","",基本情報入力シート!Y458)</f>
        <v/>
      </c>
      <c r="O427" s="490"/>
      <c r="P427" s="432"/>
      <c r="Q427" s="38" t="str">
        <f>IFERROR(ROUNDDOWN(P427*VLOOKUP(N427,【参考】数式用!$V$2:$AA$58,MATCH(O427,【参考】数式用!$X$4:$AA$4)+2,FALSE)*0.5, 0), "")</f>
        <v/>
      </c>
      <c r="R427" s="433"/>
      <c r="S427" s="867"/>
      <c r="T427" s="867"/>
      <c r="U427" s="499"/>
      <c r="V427" s="439"/>
      <c r="W427" s="487"/>
      <c r="X427" s="414" t="str">
        <f>IFERROR(IF(V427="ー", "", ROUNDDOWN(W427*VLOOKUP(N427,【参考】数式用!$V$2:$AG$51,MATCH(V427,【参考】数式用!$AB$4:$AG$4)+6,FALSE)*0.5, 0)), "")</f>
        <v/>
      </c>
      <c r="Y427" s="440"/>
      <c r="Z427" s="487"/>
      <c r="AA427" s="501"/>
      <c r="AB427" s="481" t="e">
        <f>VLOOKUP(N427,【参考】数式用!$A$3:$N$58,14,FALSE)</f>
        <v>#N/A</v>
      </c>
      <c r="AC427" s="481" t="str">
        <f>IFERROR(VLOOKUP(N427,【参考】数式用!$A$3:$N$58,14,FALSE),"")&amp;"_4_5"</f>
        <v>_4_5</v>
      </c>
      <c r="AD427" s="481" t="str">
        <f>IFERROR(VLOOKUP(N427,【参考】数式用!$A$3:$N$58,14,FALSE),"")&amp;"_6"</f>
        <v>_6</v>
      </c>
      <c r="AE427" s="482" t="str">
        <f>IFERROR(VLOOKUP(N427,【参考】数式用!$AI$5:$AJ$51, 2, FALSE), "")</f>
        <v/>
      </c>
      <c r="AF427" s="483" t="str">
        <f t="shared" si="12"/>
        <v/>
      </c>
      <c r="AG427" s="484" t="str">
        <f t="shared" si="13"/>
        <v/>
      </c>
      <c r="AH427" s="485" t="str">
        <f>IFERROR(VLOOKUP(N427,【参考】数式用!$AM$3:$AN$56, 2, FALSE), "")</f>
        <v/>
      </c>
      <c r="AI427" s="411"/>
      <c r="AJ427" s="389"/>
      <c r="AK427" s="389"/>
      <c r="AL427" s="389"/>
      <c r="AM427" s="389"/>
      <c r="AN427" s="389"/>
      <c r="AO427" s="389"/>
      <c r="AP427" s="389"/>
      <c r="AQ427" s="389"/>
    </row>
    <row r="428" spans="1:43" s="128" customFormat="1" ht="40.15" customHeight="1">
      <c r="A428" s="488">
        <v>415</v>
      </c>
      <c r="B428" s="866" t="str">
        <f>IF(基本情報入力シート!C459="","",基本情報入力シート!C459)</f>
        <v/>
      </c>
      <c r="C428" s="866"/>
      <c r="D428" s="866"/>
      <c r="E428" s="866"/>
      <c r="F428" s="866"/>
      <c r="G428" s="866"/>
      <c r="H428" s="866"/>
      <c r="I428" s="866"/>
      <c r="J428" s="413" t="str">
        <f>IF(基本情報入力シート!M459="","",基本情報入力シート!M459)</f>
        <v/>
      </c>
      <c r="K428" s="413" t="str">
        <f>IF(基本情報入力シート!R459="","",基本情報入力シート!R459)</f>
        <v/>
      </c>
      <c r="L428" s="413" t="str">
        <f>IF(基本情報入力シート!W459="","",基本情報入力シート!W459)</f>
        <v/>
      </c>
      <c r="M428" s="413" t="str">
        <f>IF(基本情報入力シート!X459="","",基本情報入力シート!X459)</f>
        <v/>
      </c>
      <c r="N428" s="491" t="str">
        <f>IF(基本情報入力シート!Y459="","",基本情報入力シート!Y459)</f>
        <v/>
      </c>
      <c r="O428" s="490"/>
      <c r="P428" s="432"/>
      <c r="Q428" s="38" t="str">
        <f>IFERROR(ROUNDDOWN(P428*VLOOKUP(N428,【参考】数式用!$V$2:$AA$58,MATCH(O428,【参考】数式用!$X$4:$AA$4)+2,FALSE)*0.5, 0), "")</f>
        <v/>
      </c>
      <c r="R428" s="433"/>
      <c r="S428" s="867"/>
      <c r="T428" s="867"/>
      <c r="U428" s="499"/>
      <c r="V428" s="439"/>
      <c r="W428" s="487"/>
      <c r="X428" s="414" t="str">
        <f>IFERROR(IF(V428="ー", "", ROUNDDOWN(W428*VLOOKUP(N428,【参考】数式用!$V$2:$AG$51,MATCH(V428,【参考】数式用!$AB$4:$AG$4)+6,FALSE)*0.5, 0)), "")</f>
        <v/>
      </c>
      <c r="Y428" s="440"/>
      <c r="Z428" s="487"/>
      <c r="AA428" s="501"/>
      <c r="AB428" s="481" t="e">
        <f>VLOOKUP(N428,【参考】数式用!$A$3:$N$58,14,FALSE)</f>
        <v>#N/A</v>
      </c>
      <c r="AC428" s="481" t="str">
        <f>IFERROR(VLOOKUP(N428,【参考】数式用!$A$3:$N$58,14,FALSE),"")&amp;"_4_5"</f>
        <v>_4_5</v>
      </c>
      <c r="AD428" s="481" t="str">
        <f>IFERROR(VLOOKUP(N428,【参考】数式用!$A$3:$N$58,14,FALSE),"")&amp;"_6"</f>
        <v>_6</v>
      </c>
      <c r="AE428" s="482" t="str">
        <f>IFERROR(VLOOKUP(N428,【参考】数式用!$AI$5:$AJ$51, 2, FALSE), "")</f>
        <v/>
      </c>
      <c r="AF428" s="483" t="str">
        <f t="shared" si="12"/>
        <v/>
      </c>
      <c r="AG428" s="484" t="str">
        <f t="shared" si="13"/>
        <v/>
      </c>
      <c r="AH428" s="485" t="str">
        <f>IFERROR(VLOOKUP(N428,【参考】数式用!$AM$3:$AN$56, 2, FALSE), "")</f>
        <v/>
      </c>
      <c r="AI428" s="411"/>
      <c r="AJ428" s="389"/>
      <c r="AK428" s="389"/>
      <c r="AL428" s="389"/>
      <c r="AM428" s="389"/>
      <c r="AN428" s="389"/>
      <c r="AO428" s="389"/>
      <c r="AP428" s="389"/>
      <c r="AQ428" s="389"/>
    </row>
    <row r="429" spans="1:43" s="128" customFormat="1" ht="40.15" customHeight="1">
      <c r="A429" s="488">
        <v>416</v>
      </c>
      <c r="B429" s="866" t="str">
        <f>IF(基本情報入力シート!C460="","",基本情報入力シート!C460)</f>
        <v/>
      </c>
      <c r="C429" s="866"/>
      <c r="D429" s="866"/>
      <c r="E429" s="866"/>
      <c r="F429" s="866"/>
      <c r="G429" s="866"/>
      <c r="H429" s="866"/>
      <c r="I429" s="866"/>
      <c r="J429" s="413" t="str">
        <f>IF(基本情報入力シート!M460="","",基本情報入力シート!M460)</f>
        <v/>
      </c>
      <c r="K429" s="413" t="str">
        <f>IF(基本情報入力シート!R460="","",基本情報入力シート!R460)</f>
        <v/>
      </c>
      <c r="L429" s="413" t="str">
        <f>IF(基本情報入力シート!W460="","",基本情報入力シート!W460)</f>
        <v/>
      </c>
      <c r="M429" s="413" t="str">
        <f>IF(基本情報入力シート!X460="","",基本情報入力シート!X460)</f>
        <v/>
      </c>
      <c r="N429" s="491" t="str">
        <f>IF(基本情報入力シート!Y460="","",基本情報入力シート!Y460)</f>
        <v/>
      </c>
      <c r="O429" s="490"/>
      <c r="P429" s="432"/>
      <c r="Q429" s="38" t="str">
        <f>IFERROR(ROUNDDOWN(P429*VLOOKUP(N429,【参考】数式用!$V$2:$AA$58,MATCH(O429,【参考】数式用!$X$4:$AA$4)+2,FALSE)*0.5, 0), "")</f>
        <v/>
      </c>
      <c r="R429" s="433"/>
      <c r="S429" s="867"/>
      <c r="T429" s="867"/>
      <c r="U429" s="499"/>
      <c r="V429" s="439"/>
      <c r="W429" s="487"/>
      <c r="X429" s="414" t="str">
        <f>IFERROR(IF(V429="ー", "", ROUNDDOWN(W429*VLOOKUP(N429,【参考】数式用!$V$2:$AG$51,MATCH(V429,【参考】数式用!$AB$4:$AG$4)+6,FALSE)*0.5, 0)), "")</f>
        <v/>
      </c>
      <c r="Y429" s="440"/>
      <c r="Z429" s="487"/>
      <c r="AA429" s="501"/>
      <c r="AB429" s="481" t="e">
        <f>VLOOKUP(N429,【参考】数式用!$A$3:$N$58,14,FALSE)</f>
        <v>#N/A</v>
      </c>
      <c r="AC429" s="481" t="str">
        <f>IFERROR(VLOOKUP(N429,【参考】数式用!$A$3:$N$58,14,FALSE),"")&amp;"_4_5"</f>
        <v>_4_5</v>
      </c>
      <c r="AD429" s="481" t="str">
        <f>IFERROR(VLOOKUP(N429,【参考】数式用!$A$3:$N$58,14,FALSE),"")&amp;"_6"</f>
        <v>_6</v>
      </c>
      <c r="AE429" s="482" t="str">
        <f>IFERROR(VLOOKUP(N429,【参考】数式用!$AI$5:$AJ$51, 2, FALSE), "")</f>
        <v/>
      </c>
      <c r="AF429" s="483" t="str">
        <f t="shared" si="12"/>
        <v/>
      </c>
      <c r="AG429" s="484" t="str">
        <f t="shared" si="13"/>
        <v/>
      </c>
      <c r="AH429" s="485" t="str">
        <f>IFERROR(VLOOKUP(N429,【参考】数式用!$AM$3:$AN$56, 2, FALSE), "")</f>
        <v/>
      </c>
      <c r="AI429" s="411"/>
      <c r="AJ429" s="389"/>
      <c r="AK429" s="389"/>
      <c r="AL429" s="389"/>
      <c r="AM429" s="389"/>
      <c r="AN429" s="389"/>
      <c r="AO429" s="389"/>
      <c r="AP429" s="389"/>
      <c r="AQ429" s="389"/>
    </row>
    <row r="430" spans="1:43" s="128" customFormat="1" ht="40.15" customHeight="1">
      <c r="A430" s="488">
        <v>417</v>
      </c>
      <c r="B430" s="866" t="str">
        <f>IF(基本情報入力シート!C461="","",基本情報入力シート!C461)</f>
        <v/>
      </c>
      <c r="C430" s="866"/>
      <c r="D430" s="866"/>
      <c r="E430" s="866"/>
      <c r="F430" s="866"/>
      <c r="G430" s="866"/>
      <c r="H430" s="866"/>
      <c r="I430" s="866"/>
      <c r="J430" s="413" t="str">
        <f>IF(基本情報入力シート!M461="","",基本情報入力シート!M461)</f>
        <v/>
      </c>
      <c r="K430" s="413" t="str">
        <f>IF(基本情報入力シート!R461="","",基本情報入力シート!R461)</f>
        <v/>
      </c>
      <c r="L430" s="413" t="str">
        <f>IF(基本情報入力シート!W461="","",基本情報入力シート!W461)</f>
        <v/>
      </c>
      <c r="M430" s="413" t="str">
        <f>IF(基本情報入力シート!X461="","",基本情報入力シート!X461)</f>
        <v/>
      </c>
      <c r="N430" s="491" t="str">
        <f>IF(基本情報入力シート!Y461="","",基本情報入力シート!Y461)</f>
        <v/>
      </c>
      <c r="O430" s="490"/>
      <c r="P430" s="432"/>
      <c r="Q430" s="38" t="str">
        <f>IFERROR(ROUNDDOWN(P430*VLOOKUP(N430,【参考】数式用!$V$2:$AA$58,MATCH(O430,【参考】数式用!$X$4:$AA$4)+2,FALSE)*0.5, 0), "")</f>
        <v/>
      </c>
      <c r="R430" s="433"/>
      <c r="S430" s="867"/>
      <c r="T430" s="867"/>
      <c r="U430" s="499"/>
      <c r="V430" s="439"/>
      <c r="W430" s="487"/>
      <c r="X430" s="414" t="str">
        <f>IFERROR(IF(V430="ー", "", ROUNDDOWN(W430*VLOOKUP(N430,【参考】数式用!$V$2:$AG$51,MATCH(V430,【参考】数式用!$AB$4:$AG$4)+6,FALSE)*0.5, 0)), "")</f>
        <v/>
      </c>
      <c r="Y430" s="440"/>
      <c r="Z430" s="487"/>
      <c r="AA430" s="501"/>
      <c r="AB430" s="481" t="e">
        <f>VLOOKUP(N430,【参考】数式用!$A$3:$N$58,14,FALSE)</f>
        <v>#N/A</v>
      </c>
      <c r="AC430" s="481" t="str">
        <f>IFERROR(VLOOKUP(N430,【参考】数式用!$A$3:$N$58,14,FALSE),"")&amp;"_4_5"</f>
        <v>_4_5</v>
      </c>
      <c r="AD430" s="481" t="str">
        <f>IFERROR(VLOOKUP(N430,【参考】数式用!$A$3:$N$58,14,FALSE),"")&amp;"_6"</f>
        <v>_6</v>
      </c>
      <c r="AE430" s="482" t="str">
        <f>IFERROR(VLOOKUP(N430,【参考】数式用!$AI$5:$AJ$51, 2, FALSE), "")</f>
        <v/>
      </c>
      <c r="AF430" s="483" t="str">
        <f t="shared" si="12"/>
        <v/>
      </c>
      <c r="AG430" s="484" t="str">
        <f t="shared" si="13"/>
        <v/>
      </c>
      <c r="AH430" s="485" t="str">
        <f>IFERROR(VLOOKUP(N430,【参考】数式用!$AM$3:$AN$56, 2, FALSE), "")</f>
        <v/>
      </c>
      <c r="AI430" s="411"/>
      <c r="AJ430" s="389"/>
      <c r="AK430" s="389"/>
      <c r="AL430" s="389"/>
      <c r="AM430" s="389"/>
      <c r="AN430" s="389"/>
      <c r="AO430" s="389"/>
      <c r="AP430" s="389"/>
      <c r="AQ430" s="389"/>
    </row>
    <row r="431" spans="1:43" s="128" customFormat="1" ht="40.15" customHeight="1">
      <c r="A431" s="488">
        <v>418</v>
      </c>
      <c r="B431" s="866" t="str">
        <f>IF(基本情報入力シート!C462="","",基本情報入力シート!C462)</f>
        <v/>
      </c>
      <c r="C431" s="866"/>
      <c r="D431" s="866"/>
      <c r="E431" s="866"/>
      <c r="F431" s="866"/>
      <c r="G431" s="866"/>
      <c r="H431" s="866"/>
      <c r="I431" s="866"/>
      <c r="J431" s="413" t="str">
        <f>IF(基本情報入力シート!M462="","",基本情報入力シート!M462)</f>
        <v/>
      </c>
      <c r="K431" s="413" t="str">
        <f>IF(基本情報入力シート!R462="","",基本情報入力シート!R462)</f>
        <v/>
      </c>
      <c r="L431" s="413" t="str">
        <f>IF(基本情報入力シート!W462="","",基本情報入力シート!W462)</f>
        <v/>
      </c>
      <c r="M431" s="413" t="str">
        <f>IF(基本情報入力シート!X462="","",基本情報入力シート!X462)</f>
        <v/>
      </c>
      <c r="N431" s="491" t="str">
        <f>IF(基本情報入力シート!Y462="","",基本情報入力シート!Y462)</f>
        <v/>
      </c>
      <c r="O431" s="490"/>
      <c r="P431" s="432"/>
      <c r="Q431" s="38" t="str">
        <f>IFERROR(ROUNDDOWN(P431*VLOOKUP(N431,【参考】数式用!$V$2:$AA$58,MATCH(O431,【参考】数式用!$X$4:$AA$4)+2,FALSE)*0.5, 0), "")</f>
        <v/>
      </c>
      <c r="R431" s="433"/>
      <c r="S431" s="867"/>
      <c r="T431" s="867"/>
      <c r="U431" s="499"/>
      <c r="V431" s="439"/>
      <c r="W431" s="487"/>
      <c r="X431" s="414" t="str">
        <f>IFERROR(IF(V431="ー", "", ROUNDDOWN(W431*VLOOKUP(N431,【参考】数式用!$V$2:$AG$51,MATCH(V431,【参考】数式用!$AB$4:$AG$4)+6,FALSE)*0.5, 0)), "")</f>
        <v/>
      </c>
      <c r="Y431" s="440"/>
      <c r="Z431" s="487"/>
      <c r="AA431" s="501"/>
      <c r="AB431" s="481" t="e">
        <f>VLOOKUP(N431,【参考】数式用!$A$3:$N$58,14,FALSE)</f>
        <v>#N/A</v>
      </c>
      <c r="AC431" s="481" t="str">
        <f>IFERROR(VLOOKUP(N431,【参考】数式用!$A$3:$N$58,14,FALSE),"")&amp;"_4_5"</f>
        <v>_4_5</v>
      </c>
      <c r="AD431" s="481" t="str">
        <f>IFERROR(VLOOKUP(N431,【参考】数式用!$A$3:$N$58,14,FALSE),"")&amp;"_6"</f>
        <v>_6</v>
      </c>
      <c r="AE431" s="482" t="str">
        <f>IFERROR(VLOOKUP(N431,【参考】数式用!$AI$5:$AJ$51, 2, FALSE), "")</f>
        <v/>
      </c>
      <c r="AF431" s="483" t="str">
        <f t="shared" si="12"/>
        <v/>
      </c>
      <c r="AG431" s="484" t="str">
        <f t="shared" si="13"/>
        <v/>
      </c>
      <c r="AH431" s="485" t="str">
        <f>IFERROR(VLOOKUP(N431,【参考】数式用!$AM$3:$AN$56, 2, FALSE), "")</f>
        <v/>
      </c>
      <c r="AI431" s="411"/>
      <c r="AJ431" s="389"/>
      <c r="AK431" s="389"/>
      <c r="AL431" s="389"/>
      <c r="AM431" s="389"/>
      <c r="AN431" s="389"/>
      <c r="AO431" s="389"/>
      <c r="AP431" s="389"/>
      <c r="AQ431" s="389"/>
    </row>
    <row r="432" spans="1:43" s="128" customFormat="1" ht="40.15" customHeight="1">
      <c r="A432" s="488">
        <v>419</v>
      </c>
      <c r="B432" s="866" t="str">
        <f>IF(基本情報入力シート!C463="","",基本情報入力シート!C463)</f>
        <v/>
      </c>
      <c r="C432" s="866"/>
      <c r="D432" s="866"/>
      <c r="E432" s="866"/>
      <c r="F432" s="866"/>
      <c r="G432" s="866"/>
      <c r="H432" s="866"/>
      <c r="I432" s="866"/>
      <c r="J432" s="413" t="str">
        <f>IF(基本情報入力シート!M463="","",基本情報入力シート!M463)</f>
        <v/>
      </c>
      <c r="K432" s="413" t="str">
        <f>IF(基本情報入力シート!R463="","",基本情報入力シート!R463)</f>
        <v/>
      </c>
      <c r="L432" s="413" t="str">
        <f>IF(基本情報入力シート!W463="","",基本情報入力シート!W463)</f>
        <v/>
      </c>
      <c r="M432" s="413" t="str">
        <f>IF(基本情報入力シート!X463="","",基本情報入力シート!X463)</f>
        <v/>
      </c>
      <c r="N432" s="491" t="str">
        <f>IF(基本情報入力シート!Y463="","",基本情報入力シート!Y463)</f>
        <v/>
      </c>
      <c r="O432" s="490"/>
      <c r="P432" s="432"/>
      <c r="Q432" s="38" t="str">
        <f>IFERROR(ROUNDDOWN(P432*VLOOKUP(N432,【参考】数式用!$V$2:$AA$58,MATCH(O432,【参考】数式用!$X$4:$AA$4)+2,FALSE)*0.5, 0), "")</f>
        <v/>
      </c>
      <c r="R432" s="433"/>
      <c r="S432" s="867"/>
      <c r="T432" s="867"/>
      <c r="U432" s="499"/>
      <c r="V432" s="439"/>
      <c r="W432" s="487"/>
      <c r="X432" s="414" t="str">
        <f>IFERROR(IF(V432="ー", "", ROUNDDOWN(W432*VLOOKUP(N432,【参考】数式用!$V$2:$AG$51,MATCH(V432,【参考】数式用!$AB$4:$AG$4)+6,FALSE)*0.5, 0)), "")</f>
        <v/>
      </c>
      <c r="Y432" s="440"/>
      <c r="Z432" s="487"/>
      <c r="AA432" s="501"/>
      <c r="AB432" s="481" t="e">
        <f>VLOOKUP(N432,【参考】数式用!$A$3:$N$58,14,FALSE)</f>
        <v>#N/A</v>
      </c>
      <c r="AC432" s="481" t="str">
        <f>IFERROR(VLOOKUP(N432,【参考】数式用!$A$3:$N$58,14,FALSE),"")&amp;"_4_5"</f>
        <v>_4_5</v>
      </c>
      <c r="AD432" s="481" t="str">
        <f>IFERROR(VLOOKUP(N432,【参考】数式用!$A$3:$N$58,14,FALSE),"")&amp;"_6"</f>
        <v>_6</v>
      </c>
      <c r="AE432" s="482" t="str">
        <f>IFERROR(VLOOKUP(N432,【参考】数式用!$AI$5:$AJ$51, 2, FALSE), "")</f>
        <v/>
      </c>
      <c r="AF432" s="483" t="str">
        <f t="shared" si="12"/>
        <v/>
      </c>
      <c r="AG432" s="484" t="str">
        <f t="shared" si="13"/>
        <v/>
      </c>
      <c r="AH432" s="485" t="str">
        <f>IFERROR(VLOOKUP(N432,【参考】数式用!$AM$3:$AN$56, 2, FALSE), "")</f>
        <v/>
      </c>
      <c r="AI432" s="411"/>
      <c r="AJ432" s="389"/>
      <c r="AK432" s="389"/>
      <c r="AL432" s="389"/>
      <c r="AM432" s="389"/>
      <c r="AN432" s="389"/>
      <c r="AO432" s="389"/>
      <c r="AP432" s="389"/>
      <c r="AQ432" s="389"/>
    </row>
    <row r="433" spans="1:43" s="128" customFormat="1" ht="40.15" customHeight="1">
      <c r="A433" s="488">
        <v>420</v>
      </c>
      <c r="B433" s="866" t="str">
        <f>IF(基本情報入力シート!C464="","",基本情報入力シート!C464)</f>
        <v/>
      </c>
      <c r="C433" s="866"/>
      <c r="D433" s="866"/>
      <c r="E433" s="866"/>
      <c r="F433" s="866"/>
      <c r="G433" s="866"/>
      <c r="H433" s="866"/>
      <c r="I433" s="866"/>
      <c r="J433" s="413" t="str">
        <f>IF(基本情報入力シート!M464="","",基本情報入力シート!M464)</f>
        <v/>
      </c>
      <c r="K433" s="413" t="str">
        <f>IF(基本情報入力シート!R464="","",基本情報入力シート!R464)</f>
        <v/>
      </c>
      <c r="L433" s="413" t="str">
        <f>IF(基本情報入力シート!W464="","",基本情報入力シート!W464)</f>
        <v/>
      </c>
      <c r="M433" s="413" t="str">
        <f>IF(基本情報入力シート!X464="","",基本情報入力シート!X464)</f>
        <v/>
      </c>
      <c r="N433" s="491" t="str">
        <f>IF(基本情報入力シート!Y464="","",基本情報入力シート!Y464)</f>
        <v/>
      </c>
      <c r="O433" s="490"/>
      <c r="P433" s="432"/>
      <c r="Q433" s="38" t="str">
        <f>IFERROR(ROUNDDOWN(P433*VLOOKUP(N433,【参考】数式用!$V$2:$AA$58,MATCH(O433,【参考】数式用!$X$4:$AA$4)+2,FALSE)*0.5, 0), "")</f>
        <v/>
      </c>
      <c r="R433" s="433"/>
      <c r="S433" s="867"/>
      <c r="T433" s="867"/>
      <c r="U433" s="499"/>
      <c r="V433" s="439"/>
      <c r="W433" s="487"/>
      <c r="X433" s="414" t="str">
        <f>IFERROR(IF(V433="ー", "", ROUNDDOWN(W433*VLOOKUP(N433,【参考】数式用!$V$2:$AG$51,MATCH(V433,【参考】数式用!$AB$4:$AG$4)+6,FALSE)*0.5, 0)), "")</f>
        <v/>
      </c>
      <c r="Y433" s="440"/>
      <c r="Z433" s="487"/>
      <c r="AA433" s="501"/>
      <c r="AB433" s="481" t="e">
        <f>VLOOKUP(N433,【参考】数式用!$A$3:$N$58,14,FALSE)</f>
        <v>#N/A</v>
      </c>
      <c r="AC433" s="481" t="str">
        <f>IFERROR(VLOOKUP(N433,【参考】数式用!$A$3:$N$58,14,FALSE),"")&amp;"_4_5"</f>
        <v>_4_5</v>
      </c>
      <c r="AD433" s="481" t="str">
        <f>IFERROR(VLOOKUP(N433,【参考】数式用!$A$3:$N$58,14,FALSE),"")&amp;"_6"</f>
        <v>_6</v>
      </c>
      <c r="AE433" s="482" t="str">
        <f>IFERROR(VLOOKUP(N433,【参考】数式用!$AI$5:$AJ$51, 2, FALSE), "")</f>
        <v/>
      </c>
      <c r="AF433" s="483" t="str">
        <f t="shared" si="12"/>
        <v/>
      </c>
      <c r="AG433" s="484" t="str">
        <f t="shared" si="13"/>
        <v/>
      </c>
      <c r="AH433" s="485" t="str">
        <f>IFERROR(VLOOKUP(N433,【参考】数式用!$AM$3:$AN$56, 2, FALSE), "")</f>
        <v/>
      </c>
      <c r="AI433" s="411"/>
      <c r="AJ433" s="389"/>
      <c r="AK433" s="389"/>
      <c r="AL433" s="389"/>
      <c r="AM433" s="389"/>
      <c r="AN433" s="389"/>
      <c r="AO433" s="389"/>
      <c r="AP433" s="389"/>
      <c r="AQ433" s="389"/>
    </row>
    <row r="434" spans="1:43" s="128" customFormat="1" ht="40.15" customHeight="1">
      <c r="A434" s="488">
        <v>421</v>
      </c>
      <c r="B434" s="866" t="str">
        <f>IF(基本情報入力シート!C465="","",基本情報入力シート!C465)</f>
        <v/>
      </c>
      <c r="C434" s="866"/>
      <c r="D434" s="866"/>
      <c r="E434" s="866"/>
      <c r="F434" s="866"/>
      <c r="G434" s="866"/>
      <c r="H434" s="866"/>
      <c r="I434" s="866"/>
      <c r="J434" s="413" t="str">
        <f>IF(基本情報入力シート!M465="","",基本情報入力シート!M465)</f>
        <v/>
      </c>
      <c r="K434" s="413" t="str">
        <f>IF(基本情報入力シート!R465="","",基本情報入力シート!R465)</f>
        <v/>
      </c>
      <c r="L434" s="413" t="str">
        <f>IF(基本情報入力シート!W465="","",基本情報入力シート!W465)</f>
        <v/>
      </c>
      <c r="M434" s="413" t="str">
        <f>IF(基本情報入力シート!X465="","",基本情報入力シート!X465)</f>
        <v/>
      </c>
      <c r="N434" s="491" t="str">
        <f>IF(基本情報入力シート!Y465="","",基本情報入力シート!Y465)</f>
        <v/>
      </c>
      <c r="O434" s="490"/>
      <c r="P434" s="432"/>
      <c r="Q434" s="38" t="str">
        <f>IFERROR(ROUNDDOWN(P434*VLOOKUP(N434,【参考】数式用!$V$2:$AA$58,MATCH(O434,【参考】数式用!$X$4:$AA$4)+2,FALSE)*0.5, 0), "")</f>
        <v/>
      </c>
      <c r="R434" s="433"/>
      <c r="S434" s="867"/>
      <c r="T434" s="867"/>
      <c r="U434" s="499"/>
      <c r="V434" s="439"/>
      <c r="W434" s="487"/>
      <c r="X434" s="414" t="str">
        <f>IFERROR(IF(V434="ー", "", ROUNDDOWN(W434*VLOOKUP(N434,【参考】数式用!$V$2:$AG$51,MATCH(V434,【参考】数式用!$AB$4:$AG$4)+6,FALSE)*0.5, 0)), "")</f>
        <v/>
      </c>
      <c r="Y434" s="440"/>
      <c r="Z434" s="487"/>
      <c r="AA434" s="501"/>
      <c r="AB434" s="481" t="e">
        <f>VLOOKUP(N434,【参考】数式用!$A$3:$N$58,14,FALSE)</f>
        <v>#N/A</v>
      </c>
      <c r="AC434" s="481" t="str">
        <f>IFERROR(VLOOKUP(N434,【参考】数式用!$A$3:$N$58,14,FALSE),"")&amp;"_4_5"</f>
        <v>_4_5</v>
      </c>
      <c r="AD434" s="481" t="str">
        <f>IFERROR(VLOOKUP(N434,【参考】数式用!$A$3:$N$58,14,FALSE),"")&amp;"_6"</f>
        <v>_6</v>
      </c>
      <c r="AE434" s="482" t="str">
        <f>IFERROR(VLOOKUP(N434,【参考】数式用!$AI$5:$AJ$51, 2, FALSE), "")</f>
        <v/>
      </c>
      <c r="AF434" s="483"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84"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85" t="str">
        <f>IFERROR(VLOOKUP(N434,【参考】数式用!$AM$3:$AN$56, 2, FALSE), "")</f>
        <v/>
      </c>
      <c r="AI434" s="411"/>
      <c r="AJ434" s="389"/>
      <c r="AK434" s="389"/>
      <c r="AL434" s="389"/>
      <c r="AM434" s="389"/>
      <c r="AN434" s="389"/>
      <c r="AO434" s="389"/>
      <c r="AP434" s="389"/>
      <c r="AQ434" s="389"/>
    </row>
    <row r="435" spans="1:43" s="128" customFormat="1" ht="40.15" customHeight="1">
      <c r="A435" s="488">
        <v>422</v>
      </c>
      <c r="B435" s="866" t="str">
        <f>IF(基本情報入力シート!C466="","",基本情報入力シート!C466)</f>
        <v/>
      </c>
      <c r="C435" s="866"/>
      <c r="D435" s="866"/>
      <c r="E435" s="866"/>
      <c r="F435" s="866"/>
      <c r="G435" s="866"/>
      <c r="H435" s="866"/>
      <c r="I435" s="866"/>
      <c r="J435" s="413" t="str">
        <f>IF(基本情報入力シート!M466="","",基本情報入力シート!M466)</f>
        <v/>
      </c>
      <c r="K435" s="413" t="str">
        <f>IF(基本情報入力シート!R466="","",基本情報入力シート!R466)</f>
        <v/>
      </c>
      <c r="L435" s="413" t="str">
        <f>IF(基本情報入力シート!W466="","",基本情報入力シート!W466)</f>
        <v/>
      </c>
      <c r="M435" s="413" t="str">
        <f>IF(基本情報入力シート!X466="","",基本情報入力シート!X466)</f>
        <v/>
      </c>
      <c r="N435" s="491" t="str">
        <f>IF(基本情報入力シート!Y466="","",基本情報入力シート!Y466)</f>
        <v/>
      </c>
      <c r="O435" s="490"/>
      <c r="P435" s="432"/>
      <c r="Q435" s="38" t="str">
        <f>IFERROR(ROUNDDOWN(P435*VLOOKUP(N435,【参考】数式用!$V$2:$AA$58,MATCH(O435,【参考】数式用!$X$4:$AA$4)+2,FALSE)*0.5, 0), "")</f>
        <v/>
      </c>
      <c r="R435" s="433"/>
      <c r="S435" s="867"/>
      <c r="T435" s="867"/>
      <c r="U435" s="499"/>
      <c r="V435" s="439"/>
      <c r="W435" s="487"/>
      <c r="X435" s="414" t="str">
        <f>IFERROR(IF(V435="ー", "", ROUNDDOWN(W435*VLOOKUP(N435,【参考】数式用!$V$2:$AG$51,MATCH(V435,【参考】数式用!$AB$4:$AG$4)+6,FALSE)*0.5, 0)), "")</f>
        <v/>
      </c>
      <c r="Y435" s="440"/>
      <c r="Z435" s="487"/>
      <c r="AA435" s="501"/>
      <c r="AB435" s="481" t="e">
        <f>VLOOKUP(N435,【参考】数式用!$A$3:$N$58,14,FALSE)</f>
        <v>#N/A</v>
      </c>
      <c r="AC435" s="481" t="str">
        <f>IFERROR(VLOOKUP(N435,【参考】数式用!$A$3:$N$58,14,FALSE),"")&amp;"_4_5"</f>
        <v>_4_5</v>
      </c>
      <c r="AD435" s="481" t="str">
        <f>IFERROR(VLOOKUP(N435,【参考】数式用!$A$3:$N$58,14,FALSE),"")&amp;"_6"</f>
        <v>_6</v>
      </c>
      <c r="AE435" s="482" t="str">
        <f>IFERROR(VLOOKUP(N435,【参考】数式用!$AI$5:$AJ$51, 2, FALSE), "")</f>
        <v/>
      </c>
      <c r="AF435" s="483" t="str">
        <f t="shared" si="14"/>
        <v/>
      </c>
      <c r="AG435" s="484" t="str">
        <f t="shared" si="15"/>
        <v/>
      </c>
      <c r="AH435" s="485" t="str">
        <f>IFERROR(VLOOKUP(N435,【参考】数式用!$AM$3:$AN$56, 2, FALSE), "")</f>
        <v/>
      </c>
      <c r="AI435" s="411"/>
      <c r="AJ435" s="389"/>
      <c r="AK435" s="389"/>
      <c r="AL435" s="389"/>
      <c r="AM435" s="389"/>
      <c r="AN435" s="389"/>
      <c r="AO435" s="389"/>
      <c r="AP435" s="389"/>
      <c r="AQ435" s="389"/>
    </row>
    <row r="436" spans="1:43" s="128" customFormat="1" ht="40.15" customHeight="1">
      <c r="A436" s="488">
        <v>423</v>
      </c>
      <c r="B436" s="866" t="str">
        <f>IF(基本情報入力シート!C467="","",基本情報入力シート!C467)</f>
        <v/>
      </c>
      <c r="C436" s="866"/>
      <c r="D436" s="866"/>
      <c r="E436" s="866"/>
      <c r="F436" s="866"/>
      <c r="G436" s="866"/>
      <c r="H436" s="866"/>
      <c r="I436" s="866"/>
      <c r="J436" s="413" t="str">
        <f>IF(基本情報入力シート!M467="","",基本情報入力シート!M467)</f>
        <v/>
      </c>
      <c r="K436" s="413" t="str">
        <f>IF(基本情報入力シート!R467="","",基本情報入力シート!R467)</f>
        <v/>
      </c>
      <c r="L436" s="413" t="str">
        <f>IF(基本情報入力シート!W467="","",基本情報入力シート!W467)</f>
        <v/>
      </c>
      <c r="M436" s="413" t="str">
        <f>IF(基本情報入力シート!X467="","",基本情報入力シート!X467)</f>
        <v/>
      </c>
      <c r="N436" s="491" t="str">
        <f>IF(基本情報入力シート!Y467="","",基本情報入力シート!Y467)</f>
        <v/>
      </c>
      <c r="O436" s="490"/>
      <c r="P436" s="432"/>
      <c r="Q436" s="38" t="str">
        <f>IFERROR(ROUNDDOWN(P436*VLOOKUP(N436,【参考】数式用!$V$2:$AA$58,MATCH(O436,【参考】数式用!$X$4:$AA$4)+2,FALSE)*0.5, 0), "")</f>
        <v/>
      </c>
      <c r="R436" s="433"/>
      <c r="S436" s="867"/>
      <c r="T436" s="867"/>
      <c r="U436" s="499"/>
      <c r="V436" s="439"/>
      <c r="W436" s="487"/>
      <c r="X436" s="414" t="str">
        <f>IFERROR(IF(V436="ー", "", ROUNDDOWN(W436*VLOOKUP(N436,【参考】数式用!$V$2:$AG$51,MATCH(V436,【参考】数式用!$AB$4:$AG$4)+6,FALSE)*0.5, 0)), "")</f>
        <v/>
      </c>
      <c r="Y436" s="440"/>
      <c r="Z436" s="487"/>
      <c r="AA436" s="501"/>
      <c r="AB436" s="481" t="e">
        <f>VLOOKUP(N436,【参考】数式用!$A$3:$N$58,14,FALSE)</f>
        <v>#N/A</v>
      </c>
      <c r="AC436" s="481" t="str">
        <f>IFERROR(VLOOKUP(N436,【参考】数式用!$A$3:$N$58,14,FALSE),"")&amp;"_4_5"</f>
        <v>_4_5</v>
      </c>
      <c r="AD436" s="481" t="str">
        <f>IFERROR(VLOOKUP(N436,【参考】数式用!$A$3:$N$58,14,FALSE),"")&amp;"_6"</f>
        <v>_6</v>
      </c>
      <c r="AE436" s="482" t="str">
        <f>IFERROR(VLOOKUP(N436,【参考】数式用!$AI$5:$AJ$51, 2, FALSE), "")</f>
        <v/>
      </c>
      <c r="AF436" s="483" t="str">
        <f t="shared" si="14"/>
        <v/>
      </c>
      <c r="AG436" s="484" t="str">
        <f t="shared" si="15"/>
        <v/>
      </c>
      <c r="AH436" s="485" t="str">
        <f>IFERROR(VLOOKUP(N436,【参考】数式用!$AM$3:$AN$56, 2, FALSE), "")</f>
        <v/>
      </c>
      <c r="AI436" s="411"/>
      <c r="AJ436" s="389"/>
      <c r="AK436" s="389"/>
      <c r="AL436" s="389"/>
      <c r="AM436" s="389"/>
      <c r="AN436" s="389"/>
      <c r="AO436" s="389"/>
      <c r="AP436" s="389"/>
      <c r="AQ436" s="389"/>
    </row>
    <row r="437" spans="1:43" s="128" customFormat="1" ht="40.15" customHeight="1">
      <c r="A437" s="488">
        <v>424</v>
      </c>
      <c r="B437" s="866" t="str">
        <f>IF(基本情報入力シート!C468="","",基本情報入力シート!C468)</f>
        <v/>
      </c>
      <c r="C437" s="866"/>
      <c r="D437" s="866"/>
      <c r="E437" s="866"/>
      <c r="F437" s="866"/>
      <c r="G437" s="866"/>
      <c r="H437" s="866"/>
      <c r="I437" s="866"/>
      <c r="J437" s="413" t="str">
        <f>IF(基本情報入力シート!M468="","",基本情報入力シート!M468)</f>
        <v/>
      </c>
      <c r="K437" s="413" t="str">
        <f>IF(基本情報入力シート!R468="","",基本情報入力シート!R468)</f>
        <v/>
      </c>
      <c r="L437" s="413" t="str">
        <f>IF(基本情報入力シート!W468="","",基本情報入力シート!W468)</f>
        <v/>
      </c>
      <c r="M437" s="413" t="str">
        <f>IF(基本情報入力シート!X468="","",基本情報入力シート!X468)</f>
        <v/>
      </c>
      <c r="N437" s="491" t="str">
        <f>IF(基本情報入力シート!Y468="","",基本情報入力シート!Y468)</f>
        <v/>
      </c>
      <c r="O437" s="490"/>
      <c r="P437" s="432"/>
      <c r="Q437" s="38" t="str">
        <f>IFERROR(ROUNDDOWN(P437*VLOOKUP(N437,【参考】数式用!$V$2:$AA$58,MATCH(O437,【参考】数式用!$X$4:$AA$4)+2,FALSE)*0.5, 0), "")</f>
        <v/>
      </c>
      <c r="R437" s="433"/>
      <c r="S437" s="867"/>
      <c r="T437" s="867"/>
      <c r="U437" s="499"/>
      <c r="V437" s="439"/>
      <c r="W437" s="487"/>
      <c r="X437" s="414" t="str">
        <f>IFERROR(IF(V437="ー", "", ROUNDDOWN(W437*VLOOKUP(N437,【参考】数式用!$V$2:$AG$51,MATCH(V437,【参考】数式用!$AB$4:$AG$4)+6,FALSE)*0.5, 0)), "")</f>
        <v/>
      </c>
      <c r="Y437" s="440"/>
      <c r="Z437" s="487"/>
      <c r="AA437" s="501"/>
      <c r="AB437" s="481" t="e">
        <f>VLOOKUP(N437,【参考】数式用!$A$3:$N$58,14,FALSE)</f>
        <v>#N/A</v>
      </c>
      <c r="AC437" s="481" t="str">
        <f>IFERROR(VLOOKUP(N437,【参考】数式用!$A$3:$N$58,14,FALSE),"")&amp;"_4_5"</f>
        <v>_4_5</v>
      </c>
      <c r="AD437" s="481" t="str">
        <f>IFERROR(VLOOKUP(N437,【参考】数式用!$A$3:$N$58,14,FALSE),"")&amp;"_6"</f>
        <v>_6</v>
      </c>
      <c r="AE437" s="482" t="str">
        <f>IFERROR(VLOOKUP(N437,【参考】数式用!$AI$5:$AJ$51, 2, FALSE), "")</f>
        <v/>
      </c>
      <c r="AF437" s="483" t="str">
        <f t="shared" si="14"/>
        <v/>
      </c>
      <c r="AG437" s="484" t="str">
        <f t="shared" si="15"/>
        <v/>
      </c>
      <c r="AH437" s="485" t="str">
        <f>IFERROR(VLOOKUP(N437,【参考】数式用!$AM$3:$AN$56, 2, FALSE), "")</f>
        <v/>
      </c>
      <c r="AI437" s="411"/>
      <c r="AJ437" s="389"/>
      <c r="AK437" s="389"/>
      <c r="AL437" s="389"/>
      <c r="AM437" s="389"/>
      <c r="AN437" s="389"/>
      <c r="AO437" s="389"/>
      <c r="AP437" s="389"/>
      <c r="AQ437" s="389"/>
    </row>
    <row r="438" spans="1:43" s="128" customFormat="1" ht="40.15" customHeight="1">
      <c r="A438" s="488">
        <v>425</v>
      </c>
      <c r="B438" s="866" t="str">
        <f>IF(基本情報入力シート!C469="","",基本情報入力シート!C469)</f>
        <v/>
      </c>
      <c r="C438" s="866"/>
      <c r="D438" s="866"/>
      <c r="E438" s="866"/>
      <c r="F438" s="866"/>
      <c r="G438" s="866"/>
      <c r="H438" s="866"/>
      <c r="I438" s="866"/>
      <c r="J438" s="413" t="str">
        <f>IF(基本情報入力シート!M469="","",基本情報入力シート!M469)</f>
        <v/>
      </c>
      <c r="K438" s="413" t="str">
        <f>IF(基本情報入力シート!R469="","",基本情報入力シート!R469)</f>
        <v/>
      </c>
      <c r="L438" s="413" t="str">
        <f>IF(基本情報入力シート!W469="","",基本情報入力シート!W469)</f>
        <v/>
      </c>
      <c r="M438" s="413" t="str">
        <f>IF(基本情報入力シート!X469="","",基本情報入力シート!X469)</f>
        <v/>
      </c>
      <c r="N438" s="491" t="str">
        <f>IF(基本情報入力シート!Y469="","",基本情報入力シート!Y469)</f>
        <v/>
      </c>
      <c r="O438" s="490"/>
      <c r="P438" s="432"/>
      <c r="Q438" s="38" t="str">
        <f>IFERROR(ROUNDDOWN(P438*VLOOKUP(N438,【参考】数式用!$V$2:$AA$58,MATCH(O438,【参考】数式用!$X$4:$AA$4)+2,FALSE)*0.5, 0), "")</f>
        <v/>
      </c>
      <c r="R438" s="433"/>
      <c r="S438" s="867"/>
      <c r="T438" s="867"/>
      <c r="U438" s="499"/>
      <c r="V438" s="439"/>
      <c r="W438" s="487"/>
      <c r="X438" s="414" t="str">
        <f>IFERROR(IF(V438="ー", "", ROUNDDOWN(W438*VLOOKUP(N438,【参考】数式用!$V$2:$AG$51,MATCH(V438,【参考】数式用!$AB$4:$AG$4)+6,FALSE)*0.5, 0)), "")</f>
        <v/>
      </c>
      <c r="Y438" s="440"/>
      <c r="Z438" s="487"/>
      <c r="AA438" s="501"/>
      <c r="AB438" s="481" t="e">
        <f>VLOOKUP(N438,【参考】数式用!$A$3:$N$58,14,FALSE)</f>
        <v>#N/A</v>
      </c>
      <c r="AC438" s="481" t="str">
        <f>IFERROR(VLOOKUP(N438,【参考】数式用!$A$3:$N$58,14,FALSE),"")&amp;"_4_5"</f>
        <v>_4_5</v>
      </c>
      <c r="AD438" s="481" t="str">
        <f>IFERROR(VLOOKUP(N438,【参考】数式用!$A$3:$N$58,14,FALSE),"")&amp;"_6"</f>
        <v>_6</v>
      </c>
      <c r="AE438" s="482" t="str">
        <f>IFERROR(VLOOKUP(N438,【参考】数式用!$AI$5:$AJ$51, 2, FALSE), "")</f>
        <v/>
      </c>
      <c r="AF438" s="483" t="str">
        <f t="shared" si="14"/>
        <v/>
      </c>
      <c r="AG438" s="484" t="str">
        <f t="shared" si="15"/>
        <v/>
      </c>
      <c r="AH438" s="485" t="str">
        <f>IFERROR(VLOOKUP(N438,【参考】数式用!$AM$3:$AN$56, 2, FALSE), "")</f>
        <v/>
      </c>
      <c r="AI438" s="411"/>
      <c r="AJ438" s="389"/>
      <c r="AK438" s="389"/>
      <c r="AL438" s="389"/>
      <c r="AM438" s="389"/>
      <c r="AN438" s="389"/>
      <c r="AO438" s="389"/>
      <c r="AP438" s="389"/>
      <c r="AQ438" s="389"/>
    </row>
    <row r="439" spans="1:43" s="128" customFormat="1" ht="40.15" customHeight="1">
      <c r="A439" s="488">
        <v>426</v>
      </c>
      <c r="B439" s="866" t="str">
        <f>IF(基本情報入力シート!C470="","",基本情報入力シート!C470)</f>
        <v/>
      </c>
      <c r="C439" s="866"/>
      <c r="D439" s="866"/>
      <c r="E439" s="866"/>
      <c r="F439" s="866"/>
      <c r="G439" s="866"/>
      <c r="H439" s="866"/>
      <c r="I439" s="866"/>
      <c r="J439" s="413" t="str">
        <f>IF(基本情報入力シート!M470="","",基本情報入力シート!M470)</f>
        <v/>
      </c>
      <c r="K439" s="413" t="str">
        <f>IF(基本情報入力シート!R470="","",基本情報入力シート!R470)</f>
        <v/>
      </c>
      <c r="L439" s="413" t="str">
        <f>IF(基本情報入力シート!W470="","",基本情報入力シート!W470)</f>
        <v/>
      </c>
      <c r="M439" s="413" t="str">
        <f>IF(基本情報入力シート!X470="","",基本情報入力シート!X470)</f>
        <v/>
      </c>
      <c r="N439" s="491" t="str">
        <f>IF(基本情報入力シート!Y470="","",基本情報入力シート!Y470)</f>
        <v/>
      </c>
      <c r="O439" s="490"/>
      <c r="P439" s="432"/>
      <c r="Q439" s="38" t="str">
        <f>IFERROR(ROUNDDOWN(P439*VLOOKUP(N439,【参考】数式用!$V$2:$AA$58,MATCH(O439,【参考】数式用!$X$4:$AA$4)+2,FALSE)*0.5, 0), "")</f>
        <v/>
      </c>
      <c r="R439" s="433"/>
      <c r="S439" s="867"/>
      <c r="T439" s="867"/>
      <c r="U439" s="499"/>
      <c r="V439" s="439"/>
      <c r="W439" s="487"/>
      <c r="X439" s="414" t="str">
        <f>IFERROR(IF(V439="ー", "", ROUNDDOWN(W439*VLOOKUP(N439,【参考】数式用!$V$2:$AG$51,MATCH(V439,【参考】数式用!$AB$4:$AG$4)+6,FALSE)*0.5, 0)), "")</f>
        <v/>
      </c>
      <c r="Y439" s="440"/>
      <c r="Z439" s="487"/>
      <c r="AA439" s="501"/>
      <c r="AB439" s="481" t="e">
        <f>VLOOKUP(N439,【参考】数式用!$A$3:$N$58,14,FALSE)</f>
        <v>#N/A</v>
      </c>
      <c r="AC439" s="481" t="str">
        <f>IFERROR(VLOOKUP(N439,【参考】数式用!$A$3:$N$58,14,FALSE),"")&amp;"_4_5"</f>
        <v>_4_5</v>
      </c>
      <c r="AD439" s="481" t="str">
        <f>IFERROR(VLOOKUP(N439,【参考】数式用!$A$3:$N$58,14,FALSE),"")&amp;"_6"</f>
        <v>_6</v>
      </c>
      <c r="AE439" s="482" t="str">
        <f>IFERROR(VLOOKUP(N439,【参考】数式用!$AI$5:$AJ$51, 2, FALSE), "")</f>
        <v/>
      </c>
      <c r="AF439" s="483" t="str">
        <f t="shared" si="14"/>
        <v/>
      </c>
      <c r="AG439" s="484" t="str">
        <f t="shared" si="15"/>
        <v/>
      </c>
      <c r="AH439" s="485" t="str">
        <f>IFERROR(VLOOKUP(N439,【参考】数式用!$AM$3:$AN$56, 2, FALSE), "")</f>
        <v/>
      </c>
      <c r="AI439" s="411"/>
      <c r="AJ439" s="389"/>
      <c r="AK439" s="389"/>
      <c r="AL439" s="389"/>
      <c r="AM439" s="389"/>
      <c r="AN439" s="389"/>
      <c r="AO439" s="389"/>
      <c r="AP439" s="389"/>
      <c r="AQ439" s="389"/>
    </row>
    <row r="440" spans="1:43" s="128" customFormat="1" ht="40.15" customHeight="1">
      <c r="A440" s="488">
        <v>427</v>
      </c>
      <c r="B440" s="866" t="str">
        <f>IF(基本情報入力シート!C471="","",基本情報入力シート!C471)</f>
        <v/>
      </c>
      <c r="C440" s="866"/>
      <c r="D440" s="866"/>
      <c r="E440" s="866"/>
      <c r="F440" s="866"/>
      <c r="G440" s="866"/>
      <c r="H440" s="866"/>
      <c r="I440" s="866"/>
      <c r="J440" s="413" t="str">
        <f>IF(基本情報入力シート!M471="","",基本情報入力シート!M471)</f>
        <v/>
      </c>
      <c r="K440" s="413" t="str">
        <f>IF(基本情報入力シート!R471="","",基本情報入力シート!R471)</f>
        <v/>
      </c>
      <c r="L440" s="413" t="str">
        <f>IF(基本情報入力シート!W471="","",基本情報入力シート!W471)</f>
        <v/>
      </c>
      <c r="M440" s="413" t="str">
        <f>IF(基本情報入力シート!X471="","",基本情報入力シート!X471)</f>
        <v/>
      </c>
      <c r="N440" s="491" t="str">
        <f>IF(基本情報入力シート!Y471="","",基本情報入力シート!Y471)</f>
        <v/>
      </c>
      <c r="O440" s="490"/>
      <c r="P440" s="432"/>
      <c r="Q440" s="38" t="str">
        <f>IFERROR(ROUNDDOWN(P440*VLOOKUP(N440,【参考】数式用!$V$2:$AA$58,MATCH(O440,【参考】数式用!$X$4:$AA$4)+2,FALSE)*0.5, 0), "")</f>
        <v/>
      </c>
      <c r="R440" s="433"/>
      <c r="S440" s="867"/>
      <c r="T440" s="867"/>
      <c r="U440" s="499"/>
      <c r="V440" s="439"/>
      <c r="W440" s="487"/>
      <c r="X440" s="414" t="str">
        <f>IFERROR(IF(V440="ー", "", ROUNDDOWN(W440*VLOOKUP(N440,【参考】数式用!$V$2:$AG$51,MATCH(V440,【参考】数式用!$AB$4:$AG$4)+6,FALSE)*0.5, 0)), "")</f>
        <v/>
      </c>
      <c r="Y440" s="440"/>
      <c r="Z440" s="487"/>
      <c r="AA440" s="501"/>
      <c r="AB440" s="481" t="e">
        <f>VLOOKUP(N440,【参考】数式用!$A$3:$N$58,14,FALSE)</f>
        <v>#N/A</v>
      </c>
      <c r="AC440" s="481" t="str">
        <f>IFERROR(VLOOKUP(N440,【参考】数式用!$A$3:$N$58,14,FALSE),"")&amp;"_4_5"</f>
        <v>_4_5</v>
      </c>
      <c r="AD440" s="481" t="str">
        <f>IFERROR(VLOOKUP(N440,【参考】数式用!$A$3:$N$58,14,FALSE),"")&amp;"_6"</f>
        <v>_6</v>
      </c>
      <c r="AE440" s="482" t="str">
        <f>IFERROR(VLOOKUP(N440,【参考】数式用!$AI$5:$AJ$51, 2, FALSE), "")</f>
        <v/>
      </c>
      <c r="AF440" s="483" t="str">
        <f t="shared" si="14"/>
        <v/>
      </c>
      <c r="AG440" s="484" t="str">
        <f t="shared" si="15"/>
        <v/>
      </c>
      <c r="AH440" s="485" t="str">
        <f>IFERROR(VLOOKUP(N440,【参考】数式用!$AM$3:$AN$56, 2, FALSE), "")</f>
        <v/>
      </c>
      <c r="AI440" s="411"/>
      <c r="AJ440" s="389"/>
      <c r="AK440" s="389"/>
      <c r="AL440" s="389"/>
      <c r="AM440" s="389"/>
      <c r="AN440" s="389"/>
      <c r="AO440" s="389"/>
      <c r="AP440" s="389"/>
      <c r="AQ440" s="389"/>
    </row>
    <row r="441" spans="1:43" s="128" customFormat="1" ht="40.15" customHeight="1">
      <c r="A441" s="488">
        <v>428</v>
      </c>
      <c r="B441" s="866" t="str">
        <f>IF(基本情報入力シート!C472="","",基本情報入力シート!C472)</f>
        <v/>
      </c>
      <c r="C441" s="866"/>
      <c r="D441" s="866"/>
      <c r="E441" s="866"/>
      <c r="F441" s="866"/>
      <c r="G441" s="866"/>
      <c r="H441" s="866"/>
      <c r="I441" s="866"/>
      <c r="J441" s="413" t="str">
        <f>IF(基本情報入力シート!M472="","",基本情報入力シート!M472)</f>
        <v/>
      </c>
      <c r="K441" s="413" t="str">
        <f>IF(基本情報入力シート!R472="","",基本情報入力シート!R472)</f>
        <v/>
      </c>
      <c r="L441" s="413" t="str">
        <f>IF(基本情報入力シート!W472="","",基本情報入力シート!W472)</f>
        <v/>
      </c>
      <c r="M441" s="413" t="str">
        <f>IF(基本情報入力シート!X472="","",基本情報入力シート!X472)</f>
        <v/>
      </c>
      <c r="N441" s="491" t="str">
        <f>IF(基本情報入力シート!Y472="","",基本情報入力シート!Y472)</f>
        <v/>
      </c>
      <c r="O441" s="490"/>
      <c r="P441" s="432"/>
      <c r="Q441" s="38" t="str">
        <f>IFERROR(ROUNDDOWN(P441*VLOOKUP(N441,【参考】数式用!$V$2:$AA$58,MATCH(O441,【参考】数式用!$X$4:$AA$4)+2,FALSE)*0.5, 0), "")</f>
        <v/>
      </c>
      <c r="R441" s="433"/>
      <c r="S441" s="867"/>
      <c r="T441" s="867"/>
      <c r="U441" s="499"/>
      <c r="V441" s="439"/>
      <c r="W441" s="487"/>
      <c r="X441" s="414" t="str">
        <f>IFERROR(IF(V441="ー", "", ROUNDDOWN(W441*VLOOKUP(N441,【参考】数式用!$V$2:$AG$51,MATCH(V441,【参考】数式用!$AB$4:$AG$4)+6,FALSE)*0.5, 0)), "")</f>
        <v/>
      </c>
      <c r="Y441" s="440"/>
      <c r="Z441" s="487"/>
      <c r="AA441" s="501"/>
      <c r="AB441" s="481" t="e">
        <f>VLOOKUP(N441,【参考】数式用!$A$3:$N$58,14,FALSE)</f>
        <v>#N/A</v>
      </c>
      <c r="AC441" s="481" t="str">
        <f>IFERROR(VLOOKUP(N441,【参考】数式用!$A$3:$N$58,14,FALSE),"")&amp;"_4_5"</f>
        <v>_4_5</v>
      </c>
      <c r="AD441" s="481" t="str">
        <f>IFERROR(VLOOKUP(N441,【参考】数式用!$A$3:$N$58,14,FALSE),"")&amp;"_6"</f>
        <v>_6</v>
      </c>
      <c r="AE441" s="482" t="str">
        <f>IFERROR(VLOOKUP(N441,【参考】数式用!$AI$5:$AJ$51, 2, FALSE), "")</f>
        <v/>
      </c>
      <c r="AF441" s="483" t="str">
        <f t="shared" si="14"/>
        <v/>
      </c>
      <c r="AG441" s="484" t="str">
        <f t="shared" si="15"/>
        <v/>
      </c>
      <c r="AH441" s="485" t="str">
        <f>IFERROR(VLOOKUP(N441,【参考】数式用!$AM$3:$AN$56, 2, FALSE), "")</f>
        <v/>
      </c>
      <c r="AI441" s="411"/>
      <c r="AJ441" s="389"/>
      <c r="AK441" s="389"/>
      <c r="AL441" s="389"/>
      <c r="AM441" s="389"/>
      <c r="AN441" s="389"/>
      <c r="AO441" s="389"/>
      <c r="AP441" s="389"/>
      <c r="AQ441" s="389"/>
    </row>
    <row r="442" spans="1:43" s="128" customFormat="1" ht="40.15" customHeight="1">
      <c r="A442" s="488">
        <v>429</v>
      </c>
      <c r="B442" s="866" t="str">
        <f>IF(基本情報入力シート!C473="","",基本情報入力シート!C473)</f>
        <v/>
      </c>
      <c r="C442" s="866"/>
      <c r="D442" s="866"/>
      <c r="E442" s="866"/>
      <c r="F442" s="866"/>
      <c r="G442" s="866"/>
      <c r="H442" s="866"/>
      <c r="I442" s="866"/>
      <c r="J442" s="413" t="str">
        <f>IF(基本情報入力シート!M473="","",基本情報入力シート!M473)</f>
        <v/>
      </c>
      <c r="K442" s="413" t="str">
        <f>IF(基本情報入力シート!R473="","",基本情報入力シート!R473)</f>
        <v/>
      </c>
      <c r="L442" s="413" t="str">
        <f>IF(基本情報入力シート!W473="","",基本情報入力シート!W473)</f>
        <v/>
      </c>
      <c r="M442" s="413" t="str">
        <f>IF(基本情報入力シート!X473="","",基本情報入力シート!X473)</f>
        <v/>
      </c>
      <c r="N442" s="491" t="str">
        <f>IF(基本情報入力シート!Y473="","",基本情報入力シート!Y473)</f>
        <v/>
      </c>
      <c r="O442" s="490"/>
      <c r="P442" s="432"/>
      <c r="Q442" s="38" t="str">
        <f>IFERROR(ROUNDDOWN(P442*VLOOKUP(N442,【参考】数式用!$V$2:$AA$58,MATCH(O442,【参考】数式用!$X$4:$AA$4)+2,FALSE)*0.5, 0), "")</f>
        <v/>
      </c>
      <c r="R442" s="433"/>
      <c r="S442" s="867"/>
      <c r="T442" s="867"/>
      <c r="U442" s="499"/>
      <c r="V442" s="439"/>
      <c r="W442" s="487"/>
      <c r="X442" s="414" t="str">
        <f>IFERROR(IF(V442="ー", "", ROUNDDOWN(W442*VLOOKUP(N442,【参考】数式用!$V$2:$AG$51,MATCH(V442,【参考】数式用!$AB$4:$AG$4)+6,FALSE)*0.5, 0)), "")</f>
        <v/>
      </c>
      <c r="Y442" s="440"/>
      <c r="Z442" s="487"/>
      <c r="AA442" s="501"/>
      <c r="AB442" s="481" t="e">
        <f>VLOOKUP(N442,【参考】数式用!$A$3:$N$58,14,FALSE)</f>
        <v>#N/A</v>
      </c>
      <c r="AC442" s="481" t="str">
        <f>IFERROR(VLOOKUP(N442,【参考】数式用!$A$3:$N$58,14,FALSE),"")&amp;"_4_5"</f>
        <v>_4_5</v>
      </c>
      <c r="AD442" s="481" t="str">
        <f>IFERROR(VLOOKUP(N442,【参考】数式用!$A$3:$N$58,14,FALSE),"")&amp;"_6"</f>
        <v>_6</v>
      </c>
      <c r="AE442" s="482" t="str">
        <f>IFERROR(VLOOKUP(N442,【参考】数式用!$AI$5:$AJ$51, 2, FALSE), "")</f>
        <v/>
      </c>
      <c r="AF442" s="483" t="str">
        <f t="shared" si="14"/>
        <v/>
      </c>
      <c r="AG442" s="484" t="str">
        <f t="shared" si="15"/>
        <v/>
      </c>
      <c r="AH442" s="485" t="str">
        <f>IFERROR(VLOOKUP(N442,【参考】数式用!$AM$3:$AN$56, 2, FALSE), "")</f>
        <v/>
      </c>
      <c r="AI442" s="411"/>
      <c r="AJ442" s="389"/>
      <c r="AK442" s="389"/>
      <c r="AL442" s="389"/>
      <c r="AM442" s="389"/>
      <c r="AN442" s="389"/>
      <c r="AO442" s="389"/>
      <c r="AP442" s="389"/>
      <c r="AQ442" s="389"/>
    </row>
    <row r="443" spans="1:43" s="128" customFormat="1" ht="40.15" customHeight="1">
      <c r="A443" s="488">
        <v>430</v>
      </c>
      <c r="B443" s="866" t="str">
        <f>IF(基本情報入力シート!C474="","",基本情報入力シート!C474)</f>
        <v/>
      </c>
      <c r="C443" s="866"/>
      <c r="D443" s="866"/>
      <c r="E443" s="866"/>
      <c r="F443" s="866"/>
      <c r="G443" s="866"/>
      <c r="H443" s="866"/>
      <c r="I443" s="866"/>
      <c r="J443" s="413" t="str">
        <f>IF(基本情報入力シート!M474="","",基本情報入力シート!M474)</f>
        <v/>
      </c>
      <c r="K443" s="413" t="str">
        <f>IF(基本情報入力シート!R474="","",基本情報入力シート!R474)</f>
        <v/>
      </c>
      <c r="L443" s="413" t="str">
        <f>IF(基本情報入力シート!W474="","",基本情報入力シート!W474)</f>
        <v/>
      </c>
      <c r="M443" s="413" t="str">
        <f>IF(基本情報入力シート!X474="","",基本情報入力シート!X474)</f>
        <v/>
      </c>
      <c r="N443" s="491" t="str">
        <f>IF(基本情報入力シート!Y474="","",基本情報入力シート!Y474)</f>
        <v/>
      </c>
      <c r="O443" s="490"/>
      <c r="P443" s="432"/>
      <c r="Q443" s="38" t="str">
        <f>IFERROR(ROUNDDOWN(P443*VLOOKUP(N443,【参考】数式用!$V$2:$AA$58,MATCH(O443,【参考】数式用!$X$4:$AA$4)+2,FALSE)*0.5, 0), "")</f>
        <v/>
      </c>
      <c r="R443" s="433"/>
      <c r="S443" s="867"/>
      <c r="T443" s="867"/>
      <c r="U443" s="499"/>
      <c r="V443" s="439"/>
      <c r="W443" s="487"/>
      <c r="X443" s="414" t="str">
        <f>IFERROR(IF(V443="ー", "", ROUNDDOWN(W443*VLOOKUP(N443,【参考】数式用!$V$2:$AG$51,MATCH(V443,【参考】数式用!$AB$4:$AG$4)+6,FALSE)*0.5, 0)), "")</f>
        <v/>
      </c>
      <c r="Y443" s="440"/>
      <c r="Z443" s="487"/>
      <c r="AA443" s="501"/>
      <c r="AB443" s="481" t="e">
        <f>VLOOKUP(N443,【参考】数式用!$A$3:$N$58,14,FALSE)</f>
        <v>#N/A</v>
      </c>
      <c r="AC443" s="481" t="str">
        <f>IFERROR(VLOOKUP(N443,【参考】数式用!$A$3:$N$58,14,FALSE),"")&amp;"_4_5"</f>
        <v>_4_5</v>
      </c>
      <c r="AD443" s="481" t="str">
        <f>IFERROR(VLOOKUP(N443,【参考】数式用!$A$3:$N$58,14,FALSE),"")&amp;"_6"</f>
        <v>_6</v>
      </c>
      <c r="AE443" s="482" t="str">
        <f>IFERROR(VLOOKUP(N443,【参考】数式用!$AI$5:$AJ$51, 2, FALSE), "")</f>
        <v/>
      </c>
      <c r="AF443" s="483" t="str">
        <f t="shared" si="14"/>
        <v/>
      </c>
      <c r="AG443" s="484" t="str">
        <f t="shared" si="15"/>
        <v/>
      </c>
      <c r="AH443" s="485" t="str">
        <f>IFERROR(VLOOKUP(N443,【参考】数式用!$AM$3:$AN$56, 2, FALSE), "")</f>
        <v/>
      </c>
      <c r="AI443" s="411"/>
      <c r="AJ443" s="389"/>
      <c r="AK443" s="389"/>
      <c r="AL443" s="389"/>
      <c r="AM443" s="389"/>
      <c r="AN443" s="389"/>
      <c r="AO443" s="389"/>
      <c r="AP443" s="389"/>
      <c r="AQ443" s="389"/>
    </row>
    <row r="444" spans="1:43" s="128" customFormat="1" ht="40.15" customHeight="1">
      <c r="A444" s="488">
        <v>431</v>
      </c>
      <c r="B444" s="866" t="str">
        <f>IF(基本情報入力シート!C475="","",基本情報入力シート!C475)</f>
        <v/>
      </c>
      <c r="C444" s="866"/>
      <c r="D444" s="866"/>
      <c r="E444" s="866"/>
      <c r="F444" s="866"/>
      <c r="G444" s="866"/>
      <c r="H444" s="866"/>
      <c r="I444" s="866"/>
      <c r="J444" s="413" t="str">
        <f>IF(基本情報入力シート!M475="","",基本情報入力シート!M475)</f>
        <v/>
      </c>
      <c r="K444" s="413" t="str">
        <f>IF(基本情報入力シート!R475="","",基本情報入力シート!R475)</f>
        <v/>
      </c>
      <c r="L444" s="413" t="str">
        <f>IF(基本情報入力シート!W475="","",基本情報入力シート!W475)</f>
        <v/>
      </c>
      <c r="M444" s="413" t="str">
        <f>IF(基本情報入力シート!X475="","",基本情報入力シート!X475)</f>
        <v/>
      </c>
      <c r="N444" s="491" t="str">
        <f>IF(基本情報入力シート!Y475="","",基本情報入力シート!Y475)</f>
        <v/>
      </c>
      <c r="O444" s="490"/>
      <c r="P444" s="432"/>
      <c r="Q444" s="38" t="str">
        <f>IFERROR(ROUNDDOWN(P444*VLOOKUP(N444,【参考】数式用!$V$2:$AA$58,MATCH(O444,【参考】数式用!$X$4:$AA$4)+2,FALSE)*0.5, 0), "")</f>
        <v/>
      </c>
      <c r="R444" s="433"/>
      <c r="S444" s="867"/>
      <c r="T444" s="867"/>
      <c r="U444" s="499"/>
      <c r="V444" s="439"/>
      <c r="W444" s="487"/>
      <c r="X444" s="414" t="str">
        <f>IFERROR(IF(V444="ー", "", ROUNDDOWN(W444*VLOOKUP(N444,【参考】数式用!$V$2:$AG$51,MATCH(V444,【参考】数式用!$AB$4:$AG$4)+6,FALSE)*0.5, 0)), "")</f>
        <v/>
      </c>
      <c r="Y444" s="440"/>
      <c r="Z444" s="487"/>
      <c r="AA444" s="501"/>
      <c r="AB444" s="481" t="e">
        <f>VLOOKUP(N444,【参考】数式用!$A$3:$N$58,14,FALSE)</f>
        <v>#N/A</v>
      </c>
      <c r="AC444" s="481" t="str">
        <f>IFERROR(VLOOKUP(N444,【参考】数式用!$A$3:$N$58,14,FALSE),"")&amp;"_4_5"</f>
        <v>_4_5</v>
      </c>
      <c r="AD444" s="481" t="str">
        <f>IFERROR(VLOOKUP(N444,【参考】数式用!$A$3:$N$58,14,FALSE),"")&amp;"_6"</f>
        <v>_6</v>
      </c>
      <c r="AE444" s="482" t="str">
        <f>IFERROR(VLOOKUP(N444,【参考】数式用!$AI$5:$AJ$51, 2, FALSE), "")</f>
        <v/>
      </c>
      <c r="AF444" s="483" t="str">
        <f t="shared" si="14"/>
        <v/>
      </c>
      <c r="AG444" s="484" t="str">
        <f t="shared" si="15"/>
        <v/>
      </c>
      <c r="AH444" s="485" t="str">
        <f>IFERROR(VLOOKUP(N444,【参考】数式用!$AM$3:$AN$56, 2, FALSE), "")</f>
        <v/>
      </c>
      <c r="AI444" s="411"/>
      <c r="AJ444" s="389"/>
      <c r="AK444" s="389"/>
      <c r="AL444" s="389"/>
      <c r="AM444" s="389"/>
      <c r="AN444" s="389"/>
      <c r="AO444" s="389"/>
      <c r="AP444" s="389"/>
      <c r="AQ444" s="389"/>
    </row>
    <row r="445" spans="1:43" s="128" customFormat="1" ht="40.15" customHeight="1">
      <c r="A445" s="488">
        <v>432</v>
      </c>
      <c r="B445" s="866" t="str">
        <f>IF(基本情報入力シート!C476="","",基本情報入力シート!C476)</f>
        <v/>
      </c>
      <c r="C445" s="866"/>
      <c r="D445" s="866"/>
      <c r="E445" s="866"/>
      <c r="F445" s="866"/>
      <c r="G445" s="866"/>
      <c r="H445" s="866"/>
      <c r="I445" s="866"/>
      <c r="J445" s="413" t="str">
        <f>IF(基本情報入力シート!M476="","",基本情報入力シート!M476)</f>
        <v/>
      </c>
      <c r="K445" s="413" t="str">
        <f>IF(基本情報入力シート!R476="","",基本情報入力シート!R476)</f>
        <v/>
      </c>
      <c r="L445" s="413" t="str">
        <f>IF(基本情報入力シート!W476="","",基本情報入力シート!W476)</f>
        <v/>
      </c>
      <c r="M445" s="413" t="str">
        <f>IF(基本情報入力シート!X476="","",基本情報入力シート!X476)</f>
        <v/>
      </c>
      <c r="N445" s="491" t="str">
        <f>IF(基本情報入力シート!Y476="","",基本情報入力シート!Y476)</f>
        <v/>
      </c>
      <c r="O445" s="490"/>
      <c r="P445" s="432"/>
      <c r="Q445" s="38" t="str">
        <f>IFERROR(ROUNDDOWN(P445*VLOOKUP(N445,【参考】数式用!$V$2:$AA$58,MATCH(O445,【参考】数式用!$X$4:$AA$4)+2,FALSE)*0.5, 0), "")</f>
        <v/>
      </c>
      <c r="R445" s="433"/>
      <c r="S445" s="867"/>
      <c r="T445" s="867"/>
      <c r="U445" s="499"/>
      <c r="V445" s="439"/>
      <c r="W445" s="487"/>
      <c r="X445" s="414" t="str">
        <f>IFERROR(IF(V445="ー", "", ROUNDDOWN(W445*VLOOKUP(N445,【参考】数式用!$V$2:$AG$51,MATCH(V445,【参考】数式用!$AB$4:$AG$4)+6,FALSE)*0.5, 0)), "")</f>
        <v/>
      </c>
      <c r="Y445" s="440"/>
      <c r="Z445" s="487"/>
      <c r="AA445" s="501"/>
      <c r="AB445" s="481" t="e">
        <f>VLOOKUP(N445,【参考】数式用!$A$3:$N$58,14,FALSE)</f>
        <v>#N/A</v>
      </c>
      <c r="AC445" s="481" t="str">
        <f>IFERROR(VLOOKUP(N445,【参考】数式用!$A$3:$N$58,14,FALSE),"")&amp;"_4_5"</f>
        <v>_4_5</v>
      </c>
      <c r="AD445" s="481" t="str">
        <f>IFERROR(VLOOKUP(N445,【参考】数式用!$A$3:$N$58,14,FALSE),"")&amp;"_6"</f>
        <v>_6</v>
      </c>
      <c r="AE445" s="482" t="str">
        <f>IFERROR(VLOOKUP(N445,【参考】数式用!$AI$5:$AJ$51, 2, FALSE), "")</f>
        <v/>
      </c>
      <c r="AF445" s="483" t="str">
        <f t="shared" si="14"/>
        <v/>
      </c>
      <c r="AG445" s="484" t="str">
        <f t="shared" si="15"/>
        <v/>
      </c>
      <c r="AH445" s="485" t="str">
        <f>IFERROR(VLOOKUP(N445,【参考】数式用!$AM$3:$AN$56, 2, FALSE), "")</f>
        <v/>
      </c>
      <c r="AI445" s="411"/>
      <c r="AJ445" s="389"/>
      <c r="AK445" s="389"/>
      <c r="AL445" s="389"/>
      <c r="AM445" s="389"/>
      <c r="AN445" s="389"/>
      <c r="AO445" s="389"/>
      <c r="AP445" s="389"/>
      <c r="AQ445" s="389"/>
    </row>
    <row r="446" spans="1:43" s="128" customFormat="1" ht="40.15" customHeight="1">
      <c r="A446" s="488">
        <v>433</v>
      </c>
      <c r="B446" s="866" t="str">
        <f>IF(基本情報入力シート!C477="","",基本情報入力シート!C477)</f>
        <v/>
      </c>
      <c r="C446" s="866"/>
      <c r="D446" s="866"/>
      <c r="E446" s="866"/>
      <c r="F446" s="866"/>
      <c r="G446" s="866"/>
      <c r="H446" s="866"/>
      <c r="I446" s="866"/>
      <c r="J446" s="413" t="str">
        <f>IF(基本情報入力シート!M477="","",基本情報入力シート!M477)</f>
        <v/>
      </c>
      <c r="K446" s="413" t="str">
        <f>IF(基本情報入力シート!R477="","",基本情報入力シート!R477)</f>
        <v/>
      </c>
      <c r="L446" s="413" t="str">
        <f>IF(基本情報入力シート!W477="","",基本情報入力シート!W477)</f>
        <v/>
      </c>
      <c r="M446" s="413" t="str">
        <f>IF(基本情報入力シート!X477="","",基本情報入力シート!X477)</f>
        <v/>
      </c>
      <c r="N446" s="491" t="str">
        <f>IF(基本情報入力シート!Y477="","",基本情報入力シート!Y477)</f>
        <v/>
      </c>
      <c r="O446" s="490"/>
      <c r="P446" s="432"/>
      <c r="Q446" s="38" t="str">
        <f>IFERROR(ROUNDDOWN(P446*VLOOKUP(N446,【参考】数式用!$V$2:$AA$58,MATCH(O446,【参考】数式用!$X$4:$AA$4)+2,FALSE)*0.5, 0), "")</f>
        <v/>
      </c>
      <c r="R446" s="433"/>
      <c r="S446" s="867"/>
      <c r="T446" s="867"/>
      <c r="U446" s="499"/>
      <c r="V446" s="439"/>
      <c r="W446" s="487"/>
      <c r="X446" s="414" t="str">
        <f>IFERROR(IF(V446="ー", "", ROUNDDOWN(W446*VLOOKUP(N446,【参考】数式用!$V$2:$AG$51,MATCH(V446,【参考】数式用!$AB$4:$AG$4)+6,FALSE)*0.5, 0)), "")</f>
        <v/>
      </c>
      <c r="Y446" s="440"/>
      <c r="Z446" s="487"/>
      <c r="AA446" s="501"/>
      <c r="AB446" s="481" t="e">
        <f>VLOOKUP(N446,【参考】数式用!$A$3:$N$58,14,FALSE)</f>
        <v>#N/A</v>
      </c>
      <c r="AC446" s="481" t="str">
        <f>IFERROR(VLOOKUP(N446,【参考】数式用!$A$3:$N$58,14,FALSE),"")&amp;"_4_5"</f>
        <v>_4_5</v>
      </c>
      <c r="AD446" s="481" t="str">
        <f>IFERROR(VLOOKUP(N446,【参考】数式用!$A$3:$N$58,14,FALSE),"")&amp;"_6"</f>
        <v>_6</v>
      </c>
      <c r="AE446" s="482" t="str">
        <f>IFERROR(VLOOKUP(N446,【参考】数式用!$AI$5:$AJ$51, 2, FALSE), "")</f>
        <v/>
      </c>
      <c r="AF446" s="483" t="str">
        <f t="shared" si="14"/>
        <v/>
      </c>
      <c r="AG446" s="484" t="str">
        <f t="shared" si="15"/>
        <v/>
      </c>
      <c r="AH446" s="485" t="str">
        <f>IFERROR(VLOOKUP(N446,【参考】数式用!$AM$3:$AN$56, 2, FALSE), "")</f>
        <v/>
      </c>
      <c r="AI446" s="411"/>
      <c r="AJ446" s="389"/>
      <c r="AK446" s="389"/>
      <c r="AL446" s="389"/>
      <c r="AM446" s="389"/>
      <c r="AN446" s="389"/>
      <c r="AO446" s="389"/>
      <c r="AP446" s="389"/>
      <c r="AQ446" s="389"/>
    </row>
    <row r="447" spans="1:43" s="128" customFormat="1" ht="40.15" customHeight="1">
      <c r="A447" s="488">
        <v>434</v>
      </c>
      <c r="B447" s="866" t="str">
        <f>IF(基本情報入力シート!C478="","",基本情報入力シート!C478)</f>
        <v/>
      </c>
      <c r="C447" s="866"/>
      <c r="D447" s="866"/>
      <c r="E447" s="866"/>
      <c r="F447" s="866"/>
      <c r="G447" s="866"/>
      <c r="H447" s="866"/>
      <c r="I447" s="866"/>
      <c r="J447" s="413" t="str">
        <f>IF(基本情報入力シート!M478="","",基本情報入力シート!M478)</f>
        <v/>
      </c>
      <c r="K447" s="413" t="str">
        <f>IF(基本情報入力シート!R478="","",基本情報入力シート!R478)</f>
        <v/>
      </c>
      <c r="L447" s="413" t="str">
        <f>IF(基本情報入力シート!W478="","",基本情報入力シート!W478)</f>
        <v/>
      </c>
      <c r="M447" s="413" t="str">
        <f>IF(基本情報入力シート!X478="","",基本情報入力シート!X478)</f>
        <v/>
      </c>
      <c r="N447" s="491" t="str">
        <f>IF(基本情報入力シート!Y478="","",基本情報入力シート!Y478)</f>
        <v/>
      </c>
      <c r="O447" s="490"/>
      <c r="P447" s="432"/>
      <c r="Q447" s="38" t="str">
        <f>IFERROR(ROUNDDOWN(P447*VLOOKUP(N447,【参考】数式用!$V$2:$AA$58,MATCH(O447,【参考】数式用!$X$4:$AA$4)+2,FALSE)*0.5, 0), "")</f>
        <v/>
      </c>
      <c r="R447" s="433"/>
      <c r="S447" s="867"/>
      <c r="T447" s="867"/>
      <c r="U447" s="499"/>
      <c r="V447" s="439"/>
      <c r="W447" s="487"/>
      <c r="X447" s="414" t="str">
        <f>IFERROR(IF(V447="ー", "", ROUNDDOWN(W447*VLOOKUP(N447,【参考】数式用!$V$2:$AG$51,MATCH(V447,【参考】数式用!$AB$4:$AG$4)+6,FALSE)*0.5, 0)), "")</f>
        <v/>
      </c>
      <c r="Y447" s="440"/>
      <c r="Z447" s="487"/>
      <c r="AA447" s="501"/>
      <c r="AB447" s="481" t="e">
        <f>VLOOKUP(N447,【参考】数式用!$A$3:$N$58,14,FALSE)</f>
        <v>#N/A</v>
      </c>
      <c r="AC447" s="481" t="str">
        <f>IFERROR(VLOOKUP(N447,【参考】数式用!$A$3:$N$58,14,FALSE),"")&amp;"_4_5"</f>
        <v>_4_5</v>
      </c>
      <c r="AD447" s="481" t="str">
        <f>IFERROR(VLOOKUP(N447,【参考】数式用!$A$3:$N$58,14,FALSE),"")&amp;"_6"</f>
        <v>_6</v>
      </c>
      <c r="AE447" s="482" t="str">
        <f>IFERROR(VLOOKUP(N447,【参考】数式用!$AI$5:$AJ$51, 2, FALSE), "")</f>
        <v/>
      </c>
      <c r="AF447" s="483" t="str">
        <f t="shared" si="14"/>
        <v/>
      </c>
      <c r="AG447" s="484" t="str">
        <f t="shared" si="15"/>
        <v/>
      </c>
      <c r="AH447" s="485" t="str">
        <f>IFERROR(VLOOKUP(N447,【参考】数式用!$AM$3:$AN$56, 2, FALSE), "")</f>
        <v/>
      </c>
      <c r="AI447" s="411"/>
      <c r="AJ447" s="389"/>
      <c r="AK447" s="389"/>
      <c r="AL447" s="389"/>
      <c r="AM447" s="389"/>
      <c r="AN447" s="389"/>
      <c r="AO447" s="389"/>
      <c r="AP447" s="389"/>
      <c r="AQ447" s="389"/>
    </row>
    <row r="448" spans="1:43" s="128" customFormat="1" ht="40.15" customHeight="1">
      <c r="A448" s="488">
        <v>435</v>
      </c>
      <c r="B448" s="866" t="str">
        <f>IF(基本情報入力シート!C479="","",基本情報入力シート!C479)</f>
        <v/>
      </c>
      <c r="C448" s="866"/>
      <c r="D448" s="866"/>
      <c r="E448" s="866"/>
      <c r="F448" s="866"/>
      <c r="G448" s="866"/>
      <c r="H448" s="866"/>
      <c r="I448" s="866"/>
      <c r="J448" s="413" t="str">
        <f>IF(基本情報入力シート!M479="","",基本情報入力シート!M479)</f>
        <v/>
      </c>
      <c r="K448" s="413" t="str">
        <f>IF(基本情報入力シート!R479="","",基本情報入力シート!R479)</f>
        <v/>
      </c>
      <c r="L448" s="413" t="str">
        <f>IF(基本情報入力シート!W479="","",基本情報入力シート!W479)</f>
        <v/>
      </c>
      <c r="M448" s="413" t="str">
        <f>IF(基本情報入力シート!X479="","",基本情報入力シート!X479)</f>
        <v/>
      </c>
      <c r="N448" s="491" t="str">
        <f>IF(基本情報入力シート!Y479="","",基本情報入力シート!Y479)</f>
        <v/>
      </c>
      <c r="O448" s="490"/>
      <c r="P448" s="432"/>
      <c r="Q448" s="38" t="str">
        <f>IFERROR(ROUNDDOWN(P448*VLOOKUP(N448,【参考】数式用!$V$2:$AA$58,MATCH(O448,【参考】数式用!$X$4:$AA$4)+2,FALSE)*0.5, 0), "")</f>
        <v/>
      </c>
      <c r="R448" s="433"/>
      <c r="S448" s="867"/>
      <c r="T448" s="867"/>
      <c r="U448" s="499"/>
      <c r="V448" s="439"/>
      <c r="W448" s="487"/>
      <c r="X448" s="414" t="str">
        <f>IFERROR(IF(V448="ー", "", ROUNDDOWN(W448*VLOOKUP(N448,【参考】数式用!$V$2:$AG$51,MATCH(V448,【参考】数式用!$AB$4:$AG$4)+6,FALSE)*0.5, 0)), "")</f>
        <v/>
      </c>
      <c r="Y448" s="440"/>
      <c r="Z448" s="487"/>
      <c r="AA448" s="501"/>
      <c r="AB448" s="481" t="e">
        <f>VLOOKUP(N448,【参考】数式用!$A$3:$N$58,14,FALSE)</f>
        <v>#N/A</v>
      </c>
      <c r="AC448" s="481" t="str">
        <f>IFERROR(VLOOKUP(N448,【参考】数式用!$A$3:$N$58,14,FALSE),"")&amp;"_4_5"</f>
        <v>_4_5</v>
      </c>
      <c r="AD448" s="481" t="str">
        <f>IFERROR(VLOOKUP(N448,【参考】数式用!$A$3:$N$58,14,FALSE),"")&amp;"_6"</f>
        <v>_6</v>
      </c>
      <c r="AE448" s="482" t="str">
        <f>IFERROR(VLOOKUP(N448,【参考】数式用!$AI$5:$AJ$51, 2, FALSE), "")</f>
        <v/>
      </c>
      <c r="AF448" s="483" t="str">
        <f t="shared" si="14"/>
        <v/>
      </c>
      <c r="AG448" s="484" t="str">
        <f t="shared" si="15"/>
        <v/>
      </c>
      <c r="AH448" s="485" t="str">
        <f>IFERROR(VLOOKUP(N448,【参考】数式用!$AM$3:$AN$56, 2, FALSE), "")</f>
        <v/>
      </c>
      <c r="AI448" s="411"/>
      <c r="AJ448" s="389"/>
      <c r="AK448" s="389"/>
      <c r="AL448" s="389"/>
      <c r="AM448" s="389"/>
      <c r="AN448" s="389"/>
      <c r="AO448" s="389"/>
      <c r="AP448" s="389"/>
      <c r="AQ448" s="389"/>
    </row>
    <row r="449" spans="1:43" s="128" customFormat="1" ht="40.15" customHeight="1">
      <c r="A449" s="488">
        <v>436</v>
      </c>
      <c r="B449" s="866" t="str">
        <f>IF(基本情報入力シート!C480="","",基本情報入力シート!C480)</f>
        <v/>
      </c>
      <c r="C449" s="866"/>
      <c r="D449" s="866"/>
      <c r="E449" s="866"/>
      <c r="F449" s="866"/>
      <c r="G449" s="866"/>
      <c r="H449" s="866"/>
      <c r="I449" s="866"/>
      <c r="J449" s="413" t="str">
        <f>IF(基本情報入力シート!M480="","",基本情報入力シート!M480)</f>
        <v/>
      </c>
      <c r="K449" s="413" t="str">
        <f>IF(基本情報入力シート!R480="","",基本情報入力シート!R480)</f>
        <v/>
      </c>
      <c r="L449" s="413" t="str">
        <f>IF(基本情報入力シート!W480="","",基本情報入力シート!W480)</f>
        <v/>
      </c>
      <c r="M449" s="413" t="str">
        <f>IF(基本情報入力シート!X480="","",基本情報入力シート!X480)</f>
        <v/>
      </c>
      <c r="N449" s="491" t="str">
        <f>IF(基本情報入力シート!Y480="","",基本情報入力シート!Y480)</f>
        <v/>
      </c>
      <c r="O449" s="490"/>
      <c r="P449" s="432"/>
      <c r="Q449" s="38" t="str">
        <f>IFERROR(ROUNDDOWN(P449*VLOOKUP(N449,【参考】数式用!$V$2:$AA$58,MATCH(O449,【参考】数式用!$X$4:$AA$4)+2,FALSE)*0.5, 0), "")</f>
        <v/>
      </c>
      <c r="R449" s="433"/>
      <c r="S449" s="867"/>
      <c r="T449" s="867"/>
      <c r="U449" s="499"/>
      <c r="V449" s="439"/>
      <c r="W449" s="487"/>
      <c r="X449" s="414" t="str">
        <f>IFERROR(IF(V449="ー", "", ROUNDDOWN(W449*VLOOKUP(N449,【参考】数式用!$V$2:$AG$51,MATCH(V449,【参考】数式用!$AB$4:$AG$4)+6,FALSE)*0.5, 0)), "")</f>
        <v/>
      </c>
      <c r="Y449" s="440"/>
      <c r="Z449" s="487"/>
      <c r="AA449" s="501"/>
      <c r="AB449" s="481" t="e">
        <f>VLOOKUP(N449,【参考】数式用!$A$3:$N$58,14,FALSE)</f>
        <v>#N/A</v>
      </c>
      <c r="AC449" s="481" t="str">
        <f>IFERROR(VLOOKUP(N449,【参考】数式用!$A$3:$N$58,14,FALSE),"")&amp;"_4_5"</f>
        <v>_4_5</v>
      </c>
      <c r="AD449" s="481" t="str">
        <f>IFERROR(VLOOKUP(N449,【参考】数式用!$A$3:$N$58,14,FALSE),"")&amp;"_6"</f>
        <v>_6</v>
      </c>
      <c r="AE449" s="482" t="str">
        <f>IFERROR(VLOOKUP(N449,【参考】数式用!$AI$5:$AJ$51, 2, FALSE), "")</f>
        <v/>
      </c>
      <c r="AF449" s="483" t="str">
        <f t="shared" si="14"/>
        <v/>
      </c>
      <c r="AG449" s="484" t="str">
        <f t="shared" si="15"/>
        <v/>
      </c>
      <c r="AH449" s="485" t="str">
        <f>IFERROR(VLOOKUP(N449,【参考】数式用!$AM$3:$AN$56, 2, FALSE), "")</f>
        <v/>
      </c>
      <c r="AI449" s="411"/>
      <c r="AJ449" s="389"/>
      <c r="AK449" s="389"/>
      <c r="AL449" s="389"/>
      <c r="AM449" s="389"/>
      <c r="AN449" s="389"/>
      <c r="AO449" s="389"/>
      <c r="AP449" s="389"/>
      <c r="AQ449" s="389"/>
    </row>
    <row r="450" spans="1:43" s="128" customFormat="1" ht="40.15" customHeight="1">
      <c r="A450" s="488">
        <v>437</v>
      </c>
      <c r="B450" s="866" t="str">
        <f>IF(基本情報入力シート!C481="","",基本情報入力シート!C481)</f>
        <v/>
      </c>
      <c r="C450" s="866"/>
      <c r="D450" s="866"/>
      <c r="E450" s="866"/>
      <c r="F450" s="866"/>
      <c r="G450" s="866"/>
      <c r="H450" s="866"/>
      <c r="I450" s="866"/>
      <c r="J450" s="413" t="str">
        <f>IF(基本情報入力シート!M481="","",基本情報入力シート!M481)</f>
        <v/>
      </c>
      <c r="K450" s="413" t="str">
        <f>IF(基本情報入力シート!R481="","",基本情報入力シート!R481)</f>
        <v/>
      </c>
      <c r="L450" s="413" t="str">
        <f>IF(基本情報入力シート!W481="","",基本情報入力シート!W481)</f>
        <v/>
      </c>
      <c r="M450" s="413" t="str">
        <f>IF(基本情報入力シート!X481="","",基本情報入力シート!X481)</f>
        <v/>
      </c>
      <c r="N450" s="491" t="str">
        <f>IF(基本情報入力シート!Y481="","",基本情報入力シート!Y481)</f>
        <v/>
      </c>
      <c r="O450" s="490"/>
      <c r="P450" s="432"/>
      <c r="Q450" s="38" t="str">
        <f>IFERROR(ROUNDDOWN(P450*VLOOKUP(N450,【参考】数式用!$V$2:$AA$58,MATCH(O450,【参考】数式用!$X$4:$AA$4)+2,FALSE)*0.5, 0), "")</f>
        <v/>
      </c>
      <c r="R450" s="433"/>
      <c r="S450" s="867"/>
      <c r="T450" s="867"/>
      <c r="U450" s="499"/>
      <c r="V450" s="439"/>
      <c r="W450" s="487"/>
      <c r="X450" s="414" t="str">
        <f>IFERROR(IF(V450="ー", "", ROUNDDOWN(W450*VLOOKUP(N450,【参考】数式用!$V$2:$AG$51,MATCH(V450,【参考】数式用!$AB$4:$AG$4)+6,FALSE)*0.5, 0)), "")</f>
        <v/>
      </c>
      <c r="Y450" s="440"/>
      <c r="Z450" s="487"/>
      <c r="AA450" s="501"/>
      <c r="AB450" s="481" t="e">
        <f>VLOOKUP(N450,【参考】数式用!$A$3:$N$58,14,FALSE)</f>
        <v>#N/A</v>
      </c>
      <c r="AC450" s="481" t="str">
        <f>IFERROR(VLOOKUP(N450,【参考】数式用!$A$3:$N$58,14,FALSE),"")&amp;"_4_5"</f>
        <v>_4_5</v>
      </c>
      <c r="AD450" s="481" t="str">
        <f>IFERROR(VLOOKUP(N450,【参考】数式用!$A$3:$N$58,14,FALSE),"")&amp;"_6"</f>
        <v>_6</v>
      </c>
      <c r="AE450" s="482" t="str">
        <f>IFERROR(VLOOKUP(N450,【参考】数式用!$AI$5:$AJ$51, 2, FALSE), "")</f>
        <v/>
      </c>
      <c r="AF450" s="483" t="str">
        <f t="shared" si="14"/>
        <v/>
      </c>
      <c r="AG450" s="484" t="str">
        <f t="shared" si="15"/>
        <v/>
      </c>
      <c r="AH450" s="485" t="str">
        <f>IFERROR(VLOOKUP(N450,【参考】数式用!$AM$3:$AN$56, 2, FALSE), "")</f>
        <v/>
      </c>
      <c r="AI450" s="411"/>
      <c r="AJ450" s="389"/>
      <c r="AK450" s="389"/>
      <c r="AL450" s="389"/>
      <c r="AM450" s="389"/>
      <c r="AN450" s="389"/>
      <c r="AO450" s="389"/>
      <c r="AP450" s="389"/>
      <c r="AQ450" s="389"/>
    </row>
    <row r="451" spans="1:43" s="128" customFormat="1" ht="40.15" customHeight="1">
      <c r="A451" s="488">
        <v>438</v>
      </c>
      <c r="B451" s="866" t="str">
        <f>IF(基本情報入力シート!C482="","",基本情報入力シート!C482)</f>
        <v/>
      </c>
      <c r="C451" s="866"/>
      <c r="D451" s="866"/>
      <c r="E451" s="866"/>
      <c r="F451" s="866"/>
      <c r="G451" s="866"/>
      <c r="H451" s="866"/>
      <c r="I451" s="866"/>
      <c r="J451" s="413" t="str">
        <f>IF(基本情報入力シート!M482="","",基本情報入力シート!M482)</f>
        <v/>
      </c>
      <c r="K451" s="413" t="str">
        <f>IF(基本情報入力シート!R482="","",基本情報入力シート!R482)</f>
        <v/>
      </c>
      <c r="L451" s="413" t="str">
        <f>IF(基本情報入力シート!W482="","",基本情報入力シート!W482)</f>
        <v/>
      </c>
      <c r="M451" s="413" t="str">
        <f>IF(基本情報入力シート!X482="","",基本情報入力シート!X482)</f>
        <v/>
      </c>
      <c r="N451" s="491" t="str">
        <f>IF(基本情報入力シート!Y482="","",基本情報入力シート!Y482)</f>
        <v/>
      </c>
      <c r="O451" s="490"/>
      <c r="P451" s="432"/>
      <c r="Q451" s="38" t="str">
        <f>IFERROR(ROUNDDOWN(P451*VLOOKUP(N451,【参考】数式用!$V$2:$AA$58,MATCH(O451,【参考】数式用!$X$4:$AA$4)+2,FALSE)*0.5, 0), "")</f>
        <v/>
      </c>
      <c r="R451" s="433"/>
      <c r="S451" s="867"/>
      <c r="T451" s="867"/>
      <c r="U451" s="499"/>
      <c r="V451" s="439"/>
      <c r="W451" s="487"/>
      <c r="X451" s="414" t="str">
        <f>IFERROR(IF(V451="ー", "", ROUNDDOWN(W451*VLOOKUP(N451,【参考】数式用!$V$2:$AG$51,MATCH(V451,【参考】数式用!$AB$4:$AG$4)+6,FALSE)*0.5, 0)), "")</f>
        <v/>
      </c>
      <c r="Y451" s="440"/>
      <c r="Z451" s="487"/>
      <c r="AA451" s="501"/>
      <c r="AB451" s="481" t="e">
        <f>VLOOKUP(N451,【参考】数式用!$A$3:$N$58,14,FALSE)</f>
        <v>#N/A</v>
      </c>
      <c r="AC451" s="481" t="str">
        <f>IFERROR(VLOOKUP(N451,【参考】数式用!$A$3:$N$58,14,FALSE),"")&amp;"_4_5"</f>
        <v>_4_5</v>
      </c>
      <c r="AD451" s="481" t="str">
        <f>IFERROR(VLOOKUP(N451,【参考】数式用!$A$3:$N$58,14,FALSE),"")&amp;"_6"</f>
        <v>_6</v>
      </c>
      <c r="AE451" s="482" t="str">
        <f>IFERROR(VLOOKUP(N451,【参考】数式用!$AI$5:$AJ$51, 2, FALSE), "")</f>
        <v/>
      </c>
      <c r="AF451" s="483" t="str">
        <f t="shared" si="14"/>
        <v/>
      </c>
      <c r="AG451" s="484" t="str">
        <f t="shared" si="15"/>
        <v/>
      </c>
      <c r="AH451" s="485" t="str">
        <f>IFERROR(VLOOKUP(N451,【参考】数式用!$AM$3:$AN$56, 2, FALSE), "")</f>
        <v/>
      </c>
      <c r="AI451" s="411"/>
      <c r="AJ451" s="389"/>
      <c r="AK451" s="389"/>
      <c r="AL451" s="389"/>
      <c r="AM451" s="389"/>
      <c r="AN451" s="389"/>
      <c r="AO451" s="389"/>
      <c r="AP451" s="389"/>
      <c r="AQ451" s="389"/>
    </row>
    <row r="452" spans="1:43" s="128" customFormat="1" ht="40.15" customHeight="1">
      <c r="A452" s="488">
        <v>439</v>
      </c>
      <c r="B452" s="866" t="str">
        <f>IF(基本情報入力シート!C483="","",基本情報入力シート!C483)</f>
        <v/>
      </c>
      <c r="C452" s="866"/>
      <c r="D452" s="866"/>
      <c r="E452" s="866"/>
      <c r="F452" s="866"/>
      <c r="G452" s="866"/>
      <c r="H452" s="866"/>
      <c r="I452" s="866"/>
      <c r="J452" s="413" t="str">
        <f>IF(基本情報入力シート!M483="","",基本情報入力シート!M483)</f>
        <v/>
      </c>
      <c r="K452" s="413" t="str">
        <f>IF(基本情報入力シート!R483="","",基本情報入力シート!R483)</f>
        <v/>
      </c>
      <c r="L452" s="413" t="str">
        <f>IF(基本情報入力シート!W483="","",基本情報入力シート!W483)</f>
        <v/>
      </c>
      <c r="M452" s="413" t="str">
        <f>IF(基本情報入力シート!X483="","",基本情報入力シート!X483)</f>
        <v/>
      </c>
      <c r="N452" s="491" t="str">
        <f>IF(基本情報入力シート!Y483="","",基本情報入力シート!Y483)</f>
        <v/>
      </c>
      <c r="O452" s="490"/>
      <c r="P452" s="432"/>
      <c r="Q452" s="38" t="str">
        <f>IFERROR(ROUNDDOWN(P452*VLOOKUP(N452,【参考】数式用!$V$2:$AA$58,MATCH(O452,【参考】数式用!$X$4:$AA$4)+2,FALSE)*0.5, 0), "")</f>
        <v/>
      </c>
      <c r="R452" s="433"/>
      <c r="S452" s="867"/>
      <c r="T452" s="867"/>
      <c r="U452" s="499"/>
      <c r="V452" s="439"/>
      <c r="W452" s="487"/>
      <c r="X452" s="414" t="str">
        <f>IFERROR(IF(V452="ー", "", ROUNDDOWN(W452*VLOOKUP(N452,【参考】数式用!$V$2:$AG$51,MATCH(V452,【参考】数式用!$AB$4:$AG$4)+6,FALSE)*0.5, 0)), "")</f>
        <v/>
      </c>
      <c r="Y452" s="440"/>
      <c r="Z452" s="487"/>
      <c r="AA452" s="501"/>
      <c r="AB452" s="481" t="e">
        <f>VLOOKUP(N452,【参考】数式用!$A$3:$N$58,14,FALSE)</f>
        <v>#N/A</v>
      </c>
      <c r="AC452" s="481" t="str">
        <f>IFERROR(VLOOKUP(N452,【参考】数式用!$A$3:$N$58,14,FALSE),"")&amp;"_4_5"</f>
        <v>_4_5</v>
      </c>
      <c r="AD452" s="481" t="str">
        <f>IFERROR(VLOOKUP(N452,【参考】数式用!$A$3:$N$58,14,FALSE),"")&amp;"_6"</f>
        <v>_6</v>
      </c>
      <c r="AE452" s="482" t="str">
        <f>IFERROR(VLOOKUP(N452,【参考】数式用!$AI$5:$AJ$51, 2, FALSE), "")</f>
        <v/>
      </c>
      <c r="AF452" s="483" t="str">
        <f t="shared" si="14"/>
        <v/>
      </c>
      <c r="AG452" s="484" t="str">
        <f t="shared" si="15"/>
        <v/>
      </c>
      <c r="AH452" s="485" t="str">
        <f>IFERROR(VLOOKUP(N452,【参考】数式用!$AM$3:$AN$56, 2, FALSE), "")</f>
        <v/>
      </c>
      <c r="AI452" s="411"/>
      <c r="AJ452" s="389"/>
      <c r="AK452" s="389"/>
      <c r="AL452" s="389"/>
      <c r="AM452" s="389"/>
      <c r="AN452" s="389"/>
      <c r="AO452" s="389"/>
      <c r="AP452" s="389"/>
      <c r="AQ452" s="389"/>
    </row>
    <row r="453" spans="1:43" s="128" customFormat="1" ht="40.15" customHeight="1">
      <c r="A453" s="488">
        <v>440</v>
      </c>
      <c r="B453" s="866" t="str">
        <f>IF(基本情報入力シート!C484="","",基本情報入力シート!C484)</f>
        <v/>
      </c>
      <c r="C453" s="866"/>
      <c r="D453" s="866"/>
      <c r="E453" s="866"/>
      <c r="F453" s="866"/>
      <c r="G453" s="866"/>
      <c r="H453" s="866"/>
      <c r="I453" s="866"/>
      <c r="J453" s="413" t="str">
        <f>IF(基本情報入力シート!M484="","",基本情報入力シート!M484)</f>
        <v/>
      </c>
      <c r="K453" s="413" t="str">
        <f>IF(基本情報入力シート!R484="","",基本情報入力シート!R484)</f>
        <v/>
      </c>
      <c r="L453" s="413" t="str">
        <f>IF(基本情報入力シート!W484="","",基本情報入力シート!W484)</f>
        <v/>
      </c>
      <c r="M453" s="413" t="str">
        <f>IF(基本情報入力シート!X484="","",基本情報入力シート!X484)</f>
        <v/>
      </c>
      <c r="N453" s="491" t="str">
        <f>IF(基本情報入力シート!Y484="","",基本情報入力シート!Y484)</f>
        <v/>
      </c>
      <c r="O453" s="490"/>
      <c r="P453" s="432"/>
      <c r="Q453" s="38" t="str">
        <f>IFERROR(ROUNDDOWN(P453*VLOOKUP(N453,【参考】数式用!$V$2:$AA$58,MATCH(O453,【参考】数式用!$X$4:$AA$4)+2,FALSE)*0.5, 0), "")</f>
        <v/>
      </c>
      <c r="R453" s="433"/>
      <c r="S453" s="867"/>
      <c r="T453" s="867"/>
      <c r="U453" s="499"/>
      <c r="V453" s="439"/>
      <c r="W453" s="487"/>
      <c r="X453" s="414" t="str">
        <f>IFERROR(IF(V453="ー", "", ROUNDDOWN(W453*VLOOKUP(N453,【参考】数式用!$V$2:$AG$51,MATCH(V453,【参考】数式用!$AB$4:$AG$4)+6,FALSE)*0.5, 0)), "")</f>
        <v/>
      </c>
      <c r="Y453" s="440"/>
      <c r="Z453" s="487"/>
      <c r="AA453" s="501"/>
      <c r="AB453" s="481" t="e">
        <f>VLOOKUP(N453,【参考】数式用!$A$3:$N$58,14,FALSE)</f>
        <v>#N/A</v>
      </c>
      <c r="AC453" s="481" t="str">
        <f>IFERROR(VLOOKUP(N453,【参考】数式用!$A$3:$N$58,14,FALSE),"")&amp;"_4_5"</f>
        <v>_4_5</v>
      </c>
      <c r="AD453" s="481" t="str">
        <f>IFERROR(VLOOKUP(N453,【参考】数式用!$A$3:$N$58,14,FALSE),"")&amp;"_6"</f>
        <v>_6</v>
      </c>
      <c r="AE453" s="482" t="str">
        <f>IFERROR(VLOOKUP(N453,【参考】数式用!$AI$5:$AJ$51, 2, FALSE), "")</f>
        <v/>
      </c>
      <c r="AF453" s="483" t="str">
        <f t="shared" si="14"/>
        <v/>
      </c>
      <c r="AG453" s="484" t="str">
        <f t="shared" si="15"/>
        <v/>
      </c>
      <c r="AH453" s="485" t="str">
        <f>IFERROR(VLOOKUP(N453,【参考】数式用!$AM$3:$AN$56, 2, FALSE), "")</f>
        <v/>
      </c>
      <c r="AI453" s="411"/>
      <c r="AJ453" s="389"/>
      <c r="AK453" s="389"/>
      <c r="AL453" s="389"/>
      <c r="AM453" s="389"/>
      <c r="AN453" s="389"/>
      <c r="AO453" s="389"/>
      <c r="AP453" s="389"/>
      <c r="AQ453" s="389"/>
    </row>
    <row r="454" spans="1:43" s="128" customFormat="1" ht="40.15" customHeight="1">
      <c r="A454" s="488">
        <v>441</v>
      </c>
      <c r="B454" s="866" t="str">
        <f>IF(基本情報入力シート!C485="","",基本情報入力シート!C485)</f>
        <v/>
      </c>
      <c r="C454" s="866"/>
      <c r="D454" s="866"/>
      <c r="E454" s="866"/>
      <c r="F454" s="866"/>
      <c r="G454" s="866"/>
      <c r="H454" s="866"/>
      <c r="I454" s="866"/>
      <c r="J454" s="413" t="str">
        <f>IF(基本情報入力シート!M485="","",基本情報入力シート!M485)</f>
        <v/>
      </c>
      <c r="K454" s="413" t="str">
        <f>IF(基本情報入力シート!R485="","",基本情報入力シート!R485)</f>
        <v/>
      </c>
      <c r="L454" s="413" t="str">
        <f>IF(基本情報入力シート!W485="","",基本情報入力シート!W485)</f>
        <v/>
      </c>
      <c r="M454" s="413" t="str">
        <f>IF(基本情報入力シート!X485="","",基本情報入力シート!X485)</f>
        <v/>
      </c>
      <c r="N454" s="491" t="str">
        <f>IF(基本情報入力シート!Y485="","",基本情報入力シート!Y485)</f>
        <v/>
      </c>
      <c r="O454" s="490"/>
      <c r="P454" s="432"/>
      <c r="Q454" s="38" t="str">
        <f>IFERROR(ROUNDDOWN(P454*VLOOKUP(N454,【参考】数式用!$V$2:$AA$58,MATCH(O454,【参考】数式用!$X$4:$AA$4)+2,FALSE)*0.5, 0), "")</f>
        <v/>
      </c>
      <c r="R454" s="433"/>
      <c r="S454" s="867"/>
      <c r="T454" s="867"/>
      <c r="U454" s="499"/>
      <c r="V454" s="439"/>
      <c r="W454" s="487"/>
      <c r="X454" s="414" t="str">
        <f>IFERROR(IF(V454="ー", "", ROUNDDOWN(W454*VLOOKUP(N454,【参考】数式用!$V$2:$AG$51,MATCH(V454,【参考】数式用!$AB$4:$AG$4)+6,FALSE)*0.5, 0)), "")</f>
        <v/>
      </c>
      <c r="Y454" s="440"/>
      <c r="Z454" s="487"/>
      <c r="AA454" s="501"/>
      <c r="AB454" s="481" t="e">
        <f>VLOOKUP(N454,【参考】数式用!$A$3:$N$58,14,FALSE)</f>
        <v>#N/A</v>
      </c>
      <c r="AC454" s="481" t="str">
        <f>IFERROR(VLOOKUP(N454,【参考】数式用!$A$3:$N$58,14,FALSE),"")&amp;"_4_5"</f>
        <v>_4_5</v>
      </c>
      <c r="AD454" s="481" t="str">
        <f>IFERROR(VLOOKUP(N454,【参考】数式用!$A$3:$N$58,14,FALSE),"")&amp;"_6"</f>
        <v>_6</v>
      </c>
      <c r="AE454" s="482" t="str">
        <f>IFERROR(VLOOKUP(N454,【参考】数式用!$AI$5:$AJ$51, 2, FALSE), "")</f>
        <v/>
      </c>
      <c r="AF454" s="483" t="str">
        <f t="shared" si="14"/>
        <v/>
      </c>
      <c r="AG454" s="484" t="str">
        <f t="shared" si="15"/>
        <v/>
      </c>
      <c r="AH454" s="485" t="str">
        <f>IFERROR(VLOOKUP(N454,【参考】数式用!$AM$3:$AN$56, 2, FALSE), "")</f>
        <v/>
      </c>
      <c r="AI454" s="411"/>
      <c r="AJ454" s="389"/>
      <c r="AK454" s="389"/>
      <c r="AL454" s="389"/>
      <c r="AM454" s="389"/>
      <c r="AN454" s="389"/>
      <c r="AO454" s="389"/>
      <c r="AP454" s="389"/>
      <c r="AQ454" s="389"/>
    </row>
    <row r="455" spans="1:43" s="128" customFormat="1" ht="40.15" customHeight="1">
      <c r="A455" s="488">
        <v>442</v>
      </c>
      <c r="B455" s="866" t="str">
        <f>IF(基本情報入力シート!C486="","",基本情報入力シート!C486)</f>
        <v/>
      </c>
      <c r="C455" s="866"/>
      <c r="D455" s="866"/>
      <c r="E455" s="866"/>
      <c r="F455" s="866"/>
      <c r="G455" s="866"/>
      <c r="H455" s="866"/>
      <c r="I455" s="866"/>
      <c r="J455" s="413" t="str">
        <f>IF(基本情報入力シート!M486="","",基本情報入力シート!M486)</f>
        <v/>
      </c>
      <c r="K455" s="413" t="str">
        <f>IF(基本情報入力シート!R486="","",基本情報入力シート!R486)</f>
        <v/>
      </c>
      <c r="L455" s="413" t="str">
        <f>IF(基本情報入力シート!W486="","",基本情報入力シート!W486)</f>
        <v/>
      </c>
      <c r="M455" s="413" t="str">
        <f>IF(基本情報入力シート!X486="","",基本情報入力シート!X486)</f>
        <v/>
      </c>
      <c r="N455" s="491" t="str">
        <f>IF(基本情報入力シート!Y486="","",基本情報入力シート!Y486)</f>
        <v/>
      </c>
      <c r="O455" s="490"/>
      <c r="P455" s="432"/>
      <c r="Q455" s="38" t="str">
        <f>IFERROR(ROUNDDOWN(P455*VLOOKUP(N455,【参考】数式用!$V$2:$AA$58,MATCH(O455,【参考】数式用!$X$4:$AA$4)+2,FALSE)*0.5, 0), "")</f>
        <v/>
      </c>
      <c r="R455" s="433"/>
      <c r="S455" s="867"/>
      <c r="T455" s="867"/>
      <c r="U455" s="499"/>
      <c r="V455" s="439"/>
      <c r="W455" s="487"/>
      <c r="X455" s="414" t="str">
        <f>IFERROR(IF(V455="ー", "", ROUNDDOWN(W455*VLOOKUP(N455,【参考】数式用!$V$2:$AG$51,MATCH(V455,【参考】数式用!$AB$4:$AG$4)+6,FALSE)*0.5, 0)), "")</f>
        <v/>
      </c>
      <c r="Y455" s="440"/>
      <c r="Z455" s="487"/>
      <c r="AA455" s="501"/>
      <c r="AB455" s="481" t="e">
        <f>VLOOKUP(N455,【参考】数式用!$A$3:$N$58,14,FALSE)</f>
        <v>#N/A</v>
      </c>
      <c r="AC455" s="481" t="str">
        <f>IFERROR(VLOOKUP(N455,【参考】数式用!$A$3:$N$58,14,FALSE),"")&amp;"_4_5"</f>
        <v>_4_5</v>
      </c>
      <c r="AD455" s="481" t="str">
        <f>IFERROR(VLOOKUP(N455,【参考】数式用!$A$3:$N$58,14,FALSE),"")&amp;"_6"</f>
        <v>_6</v>
      </c>
      <c r="AE455" s="482" t="str">
        <f>IFERROR(VLOOKUP(N455,【参考】数式用!$AI$5:$AJ$51, 2, FALSE), "")</f>
        <v/>
      </c>
      <c r="AF455" s="483" t="str">
        <f t="shared" si="14"/>
        <v/>
      </c>
      <c r="AG455" s="484" t="str">
        <f t="shared" si="15"/>
        <v/>
      </c>
      <c r="AH455" s="485" t="str">
        <f>IFERROR(VLOOKUP(N455,【参考】数式用!$AM$3:$AN$56, 2, FALSE), "")</f>
        <v/>
      </c>
      <c r="AI455" s="411"/>
      <c r="AJ455" s="389"/>
      <c r="AK455" s="389"/>
      <c r="AL455" s="389"/>
      <c r="AM455" s="389"/>
      <c r="AN455" s="389"/>
      <c r="AO455" s="389"/>
      <c r="AP455" s="389"/>
      <c r="AQ455" s="389"/>
    </row>
    <row r="456" spans="1:43" s="128" customFormat="1" ht="40.15" customHeight="1">
      <c r="A456" s="488">
        <v>443</v>
      </c>
      <c r="B456" s="866" t="str">
        <f>IF(基本情報入力シート!C487="","",基本情報入力シート!C487)</f>
        <v/>
      </c>
      <c r="C456" s="866"/>
      <c r="D456" s="866"/>
      <c r="E456" s="866"/>
      <c r="F456" s="866"/>
      <c r="G456" s="866"/>
      <c r="H456" s="866"/>
      <c r="I456" s="866"/>
      <c r="J456" s="413" t="str">
        <f>IF(基本情報入力シート!M487="","",基本情報入力シート!M487)</f>
        <v/>
      </c>
      <c r="K456" s="413" t="str">
        <f>IF(基本情報入力シート!R487="","",基本情報入力シート!R487)</f>
        <v/>
      </c>
      <c r="L456" s="413" t="str">
        <f>IF(基本情報入力シート!W487="","",基本情報入力シート!W487)</f>
        <v/>
      </c>
      <c r="M456" s="413" t="str">
        <f>IF(基本情報入力シート!X487="","",基本情報入力シート!X487)</f>
        <v/>
      </c>
      <c r="N456" s="491" t="str">
        <f>IF(基本情報入力シート!Y487="","",基本情報入力シート!Y487)</f>
        <v/>
      </c>
      <c r="O456" s="490"/>
      <c r="P456" s="432"/>
      <c r="Q456" s="38" t="str">
        <f>IFERROR(ROUNDDOWN(P456*VLOOKUP(N456,【参考】数式用!$V$2:$AA$58,MATCH(O456,【参考】数式用!$X$4:$AA$4)+2,FALSE)*0.5, 0), "")</f>
        <v/>
      </c>
      <c r="R456" s="433"/>
      <c r="S456" s="867"/>
      <c r="T456" s="867"/>
      <c r="U456" s="499"/>
      <c r="V456" s="439"/>
      <c r="W456" s="487"/>
      <c r="X456" s="414" t="str">
        <f>IFERROR(IF(V456="ー", "", ROUNDDOWN(W456*VLOOKUP(N456,【参考】数式用!$V$2:$AG$51,MATCH(V456,【参考】数式用!$AB$4:$AG$4)+6,FALSE)*0.5, 0)), "")</f>
        <v/>
      </c>
      <c r="Y456" s="440"/>
      <c r="Z456" s="487"/>
      <c r="AA456" s="501"/>
      <c r="AB456" s="481" t="e">
        <f>VLOOKUP(N456,【参考】数式用!$A$3:$N$58,14,FALSE)</f>
        <v>#N/A</v>
      </c>
      <c r="AC456" s="481" t="str">
        <f>IFERROR(VLOOKUP(N456,【参考】数式用!$A$3:$N$58,14,FALSE),"")&amp;"_4_5"</f>
        <v>_4_5</v>
      </c>
      <c r="AD456" s="481" t="str">
        <f>IFERROR(VLOOKUP(N456,【参考】数式用!$A$3:$N$58,14,FALSE),"")&amp;"_6"</f>
        <v>_6</v>
      </c>
      <c r="AE456" s="482" t="str">
        <f>IFERROR(VLOOKUP(N456,【参考】数式用!$AI$5:$AJ$51, 2, FALSE), "")</f>
        <v/>
      </c>
      <c r="AF456" s="483" t="str">
        <f t="shared" si="14"/>
        <v/>
      </c>
      <c r="AG456" s="484" t="str">
        <f t="shared" si="15"/>
        <v/>
      </c>
      <c r="AH456" s="485" t="str">
        <f>IFERROR(VLOOKUP(N456,【参考】数式用!$AM$3:$AN$56, 2, FALSE), "")</f>
        <v/>
      </c>
      <c r="AI456" s="411"/>
      <c r="AJ456" s="389"/>
      <c r="AK456" s="389"/>
      <c r="AL456" s="389"/>
      <c r="AM456" s="389"/>
      <c r="AN456" s="389"/>
      <c r="AO456" s="389"/>
      <c r="AP456" s="389"/>
      <c r="AQ456" s="389"/>
    </row>
    <row r="457" spans="1:43" s="128" customFormat="1" ht="40.15" customHeight="1">
      <c r="A457" s="488">
        <v>444</v>
      </c>
      <c r="B457" s="866" t="str">
        <f>IF(基本情報入力シート!C488="","",基本情報入力シート!C488)</f>
        <v/>
      </c>
      <c r="C457" s="866"/>
      <c r="D457" s="866"/>
      <c r="E457" s="866"/>
      <c r="F457" s="866"/>
      <c r="G457" s="866"/>
      <c r="H457" s="866"/>
      <c r="I457" s="866"/>
      <c r="J457" s="413" t="str">
        <f>IF(基本情報入力シート!M488="","",基本情報入力シート!M488)</f>
        <v/>
      </c>
      <c r="K457" s="413" t="str">
        <f>IF(基本情報入力シート!R488="","",基本情報入力シート!R488)</f>
        <v/>
      </c>
      <c r="L457" s="413" t="str">
        <f>IF(基本情報入力シート!W488="","",基本情報入力シート!W488)</f>
        <v/>
      </c>
      <c r="M457" s="413" t="str">
        <f>IF(基本情報入力シート!X488="","",基本情報入力シート!X488)</f>
        <v/>
      </c>
      <c r="N457" s="491" t="str">
        <f>IF(基本情報入力シート!Y488="","",基本情報入力シート!Y488)</f>
        <v/>
      </c>
      <c r="O457" s="490"/>
      <c r="P457" s="432"/>
      <c r="Q457" s="38" t="str">
        <f>IFERROR(ROUNDDOWN(P457*VLOOKUP(N457,【参考】数式用!$V$2:$AA$58,MATCH(O457,【参考】数式用!$X$4:$AA$4)+2,FALSE)*0.5, 0), "")</f>
        <v/>
      </c>
      <c r="R457" s="433"/>
      <c r="S457" s="867"/>
      <c r="T457" s="867"/>
      <c r="U457" s="499"/>
      <c r="V457" s="439"/>
      <c r="W457" s="487"/>
      <c r="X457" s="414" t="str">
        <f>IFERROR(IF(V457="ー", "", ROUNDDOWN(W457*VLOOKUP(N457,【参考】数式用!$V$2:$AG$51,MATCH(V457,【参考】数式用!$AB$4:$AG$4)+6,FALSE)*0.5, 0)), "")</f>
        <v/>
      </c>
      <c r="Y457" s="440"/>
      <c r="Z457" s="487"/>
      <c r="AA457" s="501"/>
      <c r="AB457" s="481" t="e">
        <f>VLOOKUP(N457,【参考】数式用!$A$3:$N$58,14,FALSE)</f>
        <v>#N/A</v>
      </c>
      <c r="AC457" s="481" t="str">
        <f>IFERROR(VLOOKUP(N457,【参考】数式用!$A$3:$N$58,14,FALSE),"")&amp;"_4_5"</f>
        <v>_4_5</v>
      </c>
      <c r="AD457" s="481" t="str">
        <f>IFERROR(VLOOKUP(N457,【参考】数式用!$A$3:$N$58,14,FALSE),"")&amp;"_6"</f>
        <v>_6</v>
      </c>
      <c r="AE457" s="482" t="str">
        <f>IFERROR(VLOOKUP(N457,【参考】数式用!$AI$5:$AJ$51, 2, FALSE), "")</f>
        <v/>
      </c>
      <c r="AF457" s="483" t="str">
        <f t="shared" si="14"/>
        <v/>
      </c>
      <c r="AG457" s="484" t="str">
        <f t="shared" si="15"/>
        <v/>
      </c>
      <c r="AH457" s="485" t="str">
        <f>IFERROR(VLOOKUP(N457,【参考】数式用!$AM$3:$AN$56, 2, FALSE), "")</f>
        <v/>
      </c>
      <c r="AI457" s="411"/>
      <c r="AJ457" s="389"/>
      <c r="AK457" s="389"/>
      <c r="AL457" s="389"/>
      <c r="AM457" s="389"/>
      <c r="AN457" s="389"/>
      <c r="AO457" s="389"/>
      <c r="AP457" s="389"/>
      <c r="AQ457" s="389"/>
    </row>
    <row r="458" spans="1:43" s="128" customFormat="1" ht="40.15" customHeight="1">
      <c r="A458" s="488">
        <v>445</v>
      </c>
      <c r="B458" s="866" t="str">
        <f>IF(基本情報入力シート!C489="","",基本情報入力シート!C489)</f>
        <v/>
      </c>
      <c r="C458" s="866"/>
      <c r="D458" s="866"/>
      <c r="E458" s="866"/>
      <c r="F458" s="866"/>
      <c r="G458" s="866"/>
      <c r="H458" s="866"/>
      <c r="I458" s="866"/>
      <c r="J458" s="413" t="str">
        <f>IF(基本情報入力シート!M489="","",基本情報入力シート!M489)</f>
        <v/>
      </c>
      <c r="K458" s="413" t="str">
        <f>IF(基本情報入力シート!R489="","",基本情報入力シート!R489)</f>
        <v/>
      </c>
      <c r="L458" s="413" t="str">
        <f>IF(基本情報入力シート!W489="","",基本情報入力シート!W489)</f>
        <v/>
      </c>
      <c r="M458" s="413" t="str">
        <f>IF(基本情報入力シート!X489="","",基本情報入力シート!X489)</f>
        <v/>
      </c>
      <c r="N458" s="491" t="str">
        <f>IF(基本情報入力シート!Y489="","",基本情報入力シート!Y489)</f>
        <v/>
      </c>
      <c r="O458" s="490"/>
      <c r="P458" s="432"/>
      <c r="Q458" s="38" t="str">
        <f>IFERROR(ROUNDDOWN(P458*VLOOKUP(N458,【参考】数式用!$V$2:$AA$58,MATCH(O458,【参考】数式用!$X$4:$AA$4)+2,FALSE)*0.5, 0), "")</f>
        <v/>
      </c>
      <c r="R458" s="433"/>
      <c r="S458" s="867"/>
      <c r="T458" s="867"/>
      <c r="U458" s="499"/>
      <c r="V458" s="439"/>
      <c r="W458" s="487"/>
      <c r="X458" s="414" t="str">
        <f>IFERROR(IF(V458="ー", "", ROUNDDOWN(W458*VLOOKUP(N458,【参考】数式用!$V$2:$AG$51,MATCH(V458,【参考】数式用!$AB$4:$AG$4)+6,FALSE)*0.5, 0)), "")</f>
        <v/>
      </c>
      <c r="Y458" s="440"/>
      <c r="Z458" s="487"/>
      <c r="AA458" s="501"/>
      <c r="AB458" s="481" t="e">
        <f>VLOOKUP(N458,【参考】数式用!$A$3:$N$58,14,FALSE)</f>
        <v>#N/A</v>
      </c>
      <c r="AC458" s="481" t="str">
        <f>IFERROR(VLOOKUP(N458,【参考】数式用!$A$3:$N$58,14,FALSE),"")&amp;"_4_5"</f>
        <v>_4_5</v>
      </c>
      <c r="AD458" s="481" t="str">
        <f>IFERROR(VLOOKUP(N458,【参考】数式用!$A$3:$N$58,14,FALSE),"")&amp;"_6"</f>
        <v>_6</v>
      </c>
      <c r="AE458" s="482" t="str">
        <f>IFERROR(VLOOKUP(N458,【参考】数式用!$AI$5:$AJ$51, 2, FALSE), "")</f>
        <v/>
      </c>
      <c r="AF458" s="483" t="str">
        <f t="shared" si="14"/>
        <v/>
      </c>
      <c r="AG458" s="484" t="str">
        <f t="shared" si="15"/>
        <v/>
      </c>
      <c r="AH458" s="485" t="str">
        <f>IFERROR(VLOOKUP(N458,【参考】数式用!$AM$3:$AN$56, 2, FALSE), "")</f>
        <v/>
      </c>
      <c r="AI458" s="411"/>
      <c r="AJ458" s="389"/>
      <c r="AK458" s="389"/>
      <c r="AL458" s="389"/>
      <c r="AM458" s="389"/>
      <c r="AN458" s="389"/>
      <c r="AO458" s="389"/>
      <c r="AP458" s="389"/>
      <c r="AQ458" s="389"/>
    </row>
    <row r="459" spans="1:43" s="128" customFormat="1" ht="40.15" customHeight="1">
      <c r="A459" s="488">
        <v>446</v>
      </c>
      <c r="B459" s="866" t="str">
        <f>IF(基本情報入力シート!C490="","",基本情報入力シート!C490)</f>
        <v/>
      </c>
      <c r="C459" s="866"/>
      <c r="D459" s="866"/>
      <c r="E459" s="866"/>
      <c r="F459" s="866"/>
      <c r="G459" s="866"/>
      <c r="H459" s="866"/>
      <c r="I459" s="866"/>
      <c r="J459" s="413" t="str">
        <f>IF(基本情報入力シート!M490="","",基本情報入力シート!M490)</f>
        <v/>
      </c>
      <c r="K459" s="413" t="str">
        <f>IF(基本情報入力シート!R490="","",基本情報入力シート!R490)</f>
        <v/>
      </c>
      <c r="L459" s="413" t="str">
        <f>IF(基本情報入力シート!W490="","",基本情報入力シート!W490)</f>
        <v/>
      </c>
      <c r="M459" s="413" t="str">
        <f>IF(基本情報入力シート!X490="","",基本情報入力シート!X490)</f>
        <v/>
      </c>
      <c r="N459" s="491" t="str">
        <f>IF(基本情報入力シート!Y490="","",基本情報入力シート!Y490)</f>
        <v/>
      </c>
      <c r="O459" s="490"/>
      <c r="P459" s="432"/>
      <c r="Q459" s="38" t="str">
        <f>IFERROR(ROUNDDOWN(P459*VLOOKUP(N459,【参考】数式用!$V$2:$AA$58,MATCH(O459,【参考】数式用!$X$4:$AA$4)+2,FALSE)*0.5, 0), "")</f>
        <v/>
      </c>
      <c r="R459" s="433"/>
      <c r="S459" s="867"/>
      <c r="T459" s="867"/>
      <c r="U459" s="499"/>
      <c r="V459" s="439"/>
      <c r="W459" s="487"/>
      <c r="X459" s="414" t="str">
        <f>IFERROR(IF(V459="ー", "", ROUNDDOWN(W459*VLOOKUP(N459,【参考】数式用!$V$2:$AG$51,MATCH(V459,【参考】数式用!$AB$4:$AG$4)+6,FALSE)*0.5, 0)), "")</f>
        <v/>
      </c>
      <c r="Y459" s="440"/>
      <c r="Z459" s="487"/>
      <c r="AA459" s="501"/>
      <c r="AB459" s="481" t="e">
        <f>VLOOKUP(N459,【参考】数式用!$A$3:$N$58,14,FALSE)</f>
        <v>#N/A</v>
      </c>
      <c r="AC459" s="481" t="str">
        <f>IFERROR(VLOOKUP(N459,【参考】数式用!$A$3:$N$58,14,FALSE),"")&amp;"_4_5"</f>
        <v>_4_5</v>
      </c>
      <c r="AD459" s="481" t="str">
        <f>IFERROR(VLOOKUP(N459,【参考】数式用!$A$3:$N$58,14,FALSE),"")&amp;"_6"</f>
        <v>_6</v>
      </c>
      <c r="AE459" s="482" t="str">
        <f>IFERROR(VLOOKUP(N459,【参考】数式用!$AI$5:$AJ$51, 2, FALSE), "")</f>
        <v/>
      </c>
      <c r="AF459" s="483" t="str">
        <f t="shared" si="14"/>
        <v/>
      </c>
      <c r="AG459" s="484" t="str">
        <f t="shared" si="15"/>
        <v/>
      </c>
      <c r="AH459" s="485" t="str">
        <f>IFERROR(VLOOKUP(N459,【参考】数式用!$AM$3:$AN$56, 2, FALSE), "")</f>
        <v/>
      </c>
      <c r="AI459" s="411"/>
      <c r="AJ459" s="389"/>
      <c r="AK459" s="389"/>
      <c r="AL459" s="389"/>
      <c r="AM459" s="389"/>
      <c r="AN459" s="389"/>
      <c r="AO459" s="389"/>
      <c r="AP459" s="389"/>
      <c r="AQ459" s="389"/>
    </row>
    <row r="460" spans="1:43" s="128" customFormat="1" ht="40.15" customHeight="1">
      <c r="A460" s="488">
        <v>447</v>
      </c>
      <c r="B460" s="866" t="str">
        <f>IF(基本情報入力シート!C491="","",基本情報入力シート!C491)</f>
        <v/>
      </c>
      <c r="C460" s="866"/>
      <c r="D460" s="866"/>
      <c r="E460" s="866"/>
      <c r="F460" s="866"/>
      <c r="G460" s="866"/>
      <c r="H460" s="866"/>
      <c r="I460" s="866"/>
      <c r="J460" s="413" t="str">
        <f>IF(基本情報入力シート!M491="","",基本情報入力シート!M491)</f>
        <v/>
      </c>
      <c r="K460" s="413" t="str">
        <f>IF(基本情報入力シート!R491="","",基本情報入力シート!R491)</f>
        <v/>
      </c>
      <c r="L460" s="413" t="str">
        <f>IF(基本情報入力シート!W491="","",基本情報入力シート!W491)</f>
        <v/>
      </c>
      <c r="M460" s="413" t="str">
        <f>IF(基本情報入力シート!X491="","",基本情報入力シート!X491)</f>
        <v/>
      </c>
      <c r="N460" s="491" t="str">
        <f>IF(基本情報入力シート!Y491="","",基本情報入力シート!Y491)</f>
        <v/>
      </c>
      <c r="O460" s="490"/>
      <c r="P460" s="432"/>
      <c r="Q460" s="38" t="str">
        <f>IFERROR(ROUNDDOWN(P460*VLOOKUP(N460,【参考】数式用!$V$2:$AA$58,MATCH(O460,【参考】数式用!$X$4:$AA$4)+2,FALSE)*0.5, 0), "")</f>
        <v/>
      </c>
      <c r="R460" s="433"/>
      <c r="S460" s="867"/>
      <c r="T460" s="867"/>
      <c r="U460" s="499"/>
      <c r="V460" s="439"/>
      <c r="W460" s="487"/>
      <c r="X460" s="414" t="str">
        <f>IFERROR(IF(V460="ー", "", ROUNDDOWN(W460*VLOOKUP(N460,【参考】数式用!$V$2:$AG$51,MATCH(V460,【参考】数式用!$AB$4:$AG$4)+6,FALSE)*0.5, 0)), "")</f>
        <v/>
      </c>
      <c r="Y460" s="440"/>
      <c r="Z460" s="487"/>
      <c r="AA460" s="501"/>
      <c r="AB460" s="481" t="e">
        <f>VLOOKUP(N460,【参考】数式用!$A$3:$N$58,14,FALSE)</f>
        <v>#N/A</v>
      </c>
      <c r="AC460" s="481" t="str">
        <f>IFERROR(VLOOKUP(N460,【参考】数式用!$A$3:$N$58,14,FALSE),"")&amp;"_4_5"</f>
        <v>_4_5</v>
      </c>
      <c r="AD460" s="481" t="str">
        <f>IFERROR(VLOOKUP(N460,【参考】数式用!$A$3:$N$58,14,FALSE),"")&amp;"_6"</f>
        <v>_6</v>
      </c>
      <c r="AE460" s="482" t="str">
        <f>IFERROR(VLOOKUP(N460,【参考】数式用!$AI$5:$AJ$51, 2, FALSE), "")</f>
        <v/>
      </c>
      <c r="AF460" s="483" t="str">
        <f t="shared" si="14"/>
        <v/>
      </c>
      <c r="AG460" s="484" t="str">
        <f t="shared" si="15"/>
        <v/>
      </c>
      <c r="AH460" s="485" t="str">
        <f>IFERROR(VLOOKUP(N460,【参考】数式用!$AM$3:$AN$56, 2, FALSE), "")</f>
        <v/>
      </c>
      <c r="AI460" s="411"/>
      <c r="AJ460" s="389"/>
      <c r="AK460" s="389"/>
      <c r="AL460" s="389"/>
      <c r="AM460" s="389"/>
      <c r="AN460" s="389"/>
      <c r="AO460" s="389"/>
      <c r="AP460" s="389"/>
      <c r="AQ460" s="389"/>
    </row>
    <row r="461" spans="1:43" s="128" customFormat="1" ht="40.15" customHeight="1">
      <c r="A461" s="488">
        <v>448</v>
      </c>
      <c r="B461" s="866" t="str">
        <f>IF(基本情報入力シート!C492="","",基本情報入力シート!C492)</f>
        <v/>
      </c>
      <c r="C461" s="866"/>
      <c r="D461" s="866"/>
      <c r="E461" s="866"/>
      <c r="F461" s="866"/>
      <c r="G461" s="866"/>
      <c r="H461" s="866"/>
      <c r="I461" s="866"/>
      <c r="J461" s="413" t="str">
        <f>IF(基本情報入力シート!M492="","",基本情報入力シート!M492)</f>
        <v/>
      </c>
      <c r="K461" s="413" t="str">
        <f>IF(基本情報入力シート!R492="","",基本情報入力シート!R492)</f>
        <v/>
      </c>
      <c r="L461" s="413" t="str">
        <f>IF(基本情報入力シート!W492="","",基本情報入力シート!W492)</f>
        <v/>
      </c>
      <c r="M461" s="413" t="str">
        <f>IF(基本情報入力シート!X492="","",基本情報入力シート!X492)</f>
        <v/>
      </c>
      <c r="N461" s="491" t="str">
        <f>IF(基本情報入力シート!Y492="","",基本情報入力シート!Y492)</f>
        <v/>
      </c>
      <c r="O461" s="490"/>
      <c r="P461" s="432"/>
      <c r="Q461" s="38" t="str">
        <f>IFERROR(ROUNDDOWN(P461*VLOOKUP(N461,【参考】数式用!$V$2:$AA$58,MATCH(O461,【参考】数式用!$X$4:$AA$4)+2,FALSE)*0.5, 0), "")</f>
        <v/>
      </c>
      <c r="R461" s="433"/>
      <c r="S461" s="867"/>
      <c r="T461" s="867"/>
      <c r="U461" s="499"/>
      <c r="V461" s="439"/>
      <c r="W461" s="487"/>
      <c r="X461" s="414" t="str">
        <f>IFERROR(IF(V461="ー", "", ROUNDDOWN(W461*VLOOKUP(N461,【参考】数式用!$V$2:$AG$51,MATCH(V461,【参考】数式用!$AB$4:$AG$4)+6,FALSE)*0.5, 0)), "")</f>
        <v/>
      </c>
      <c r="Y461" s="440"/>
      <c r="Z461" s="487"/>
      <c r="AA461" s="501"/>
      <c r="AB461" s="481" t="e">
        <f>VLOOKUP(N461,【参考】数式用!$A$3:$N$58,14,FALSE)</f>
        <v>#N/A</v>
      </c>
      <c r="AC461" s="481" t="str">
        <f>IFERROR(VLOOKUP(N461,【参考】数式用!$A$3:$N$58,14,FALSE),"")&amp;"_4_5"</f>
        <v>_4_5</v>
      </c>
      <c r="AD461" s="481" t="str">
        <f>IFERROR(VLOOKUP(N461,【参考】数式用!$A$3:$N$58,14,FALSE),"")&amp;"_6"</f>
        <v>_6</v>
      </c>
      <c r="AE461" s="482" t="str">
        <f>IFERROR(VLOOKUP(N461,【参考】数式用!$AI$5:$AJ$51, 2, FALSE), "")</f>
        <v/>
      </c>
      <c r="AF461" s="483" t="str">
        <f t="shared" si="14"/>
        <v/>
      </c>
      <c r="AG461" s="484" t="str">
        <f t="shared" si="15"/>
        <v/>
      </c>
      <c r="AH461" s="485" t="str">
        <f>IFERROR(VLOOKUP(N461,【参考】数式用!$AM$3:$AN$56, 2, FALSE), "")</f>
        <v/>
      </c>
      <c r="AI461" s="411"/>
      <c r="AJ461" s="389"/>
      <c r="AK461" s="389"/>
      <c r="AL461" s="389"/>
      <c r="AM461" s="389"/>
      <c r="AN461" s="389"/>
      <c r="AO461" s="389"/>
      <c r="AP461" s="389"/>
      <c r="AQ461" s="389"/>
    </row>
    <row r="462" spans="1:43" s="128" customFormat="1" ht="40.15" customHeight="1">
      <c r="A462" s="488">
        <v>449</v>
      </c>
      <c r="B462" s="866" t="str">
        <f>IF(基本情報入力シート!C493="","",基本情報入力シート!C493)</f>
        <v/>
      </c>
      <c r="C462" s="866"/>
      <c r="D462" s="866"/>
      <c r="E462" s="866"/>
      <c r="F462" s="866"/>
      <c r="G462" s="866"/>
      <c r="H462" s="866"/>
      <c r="I462" s="866"/>
      <c r="J462" s="413" t="str">
        <f>IF(基本情報入力シート!M493="","",基本情報入力シート!M493)</f>
        <v/>
      </c>
      <c r="K462" s="413" t="str">
        <f>IF(基本情報入力シート!R493="","",基本情報入力シート!R493)</f>
        <v/>
      </c>
      <c r="L462" s="413" t="str">
        <f>IF(基本情報入力シート!W493="","",基本情報入力シート!W493)</f>
        <v/>
      </c>
      <c r="M462" s="413" t="str">
        <f>IF(基本情報入力シート!X493="","",基本情報入力シート!X493)</f>
        <v/>
      </c>
      <c r="N462" s="491" t="str">
        <f>IF(基本情報入力シート!Y493="","",基本情報入力シート!Y493)</f>
        <v/>
      </c>
      <c r="O462" s="490"/>
      <c r="P462" s="432"/>
      <c r="Q462" s="38" t="str">
        <f>IFERROR(ROUNDDOWN(P462*VLOOKUP(N462,【参考】数式用!$V$2:$AA$58,MATCH(O462,【参考】数式用!$X$4:$AA$4)+2,FALSE)*0.5, 0), "")</f>
        <v/>
      </c>
      <c r="R462" s="433"/>
      <c r="S462" s="867"/>
      <c r="T462" s="867"/>
      <c r="U462" s="499"/>
      <c r="V462" s="439"/>
      <c r="W462" s="487"/>
      <c r="X462" s="414" t="str">
        <f>IFERROR(IF(V462="ー", "", ROUNDDOWN(W462*VLOOKUP(N462,【参考】数式用!$V$2:$AG$51,MATCH(V462,【参考】数式用!$AB$4:$AG$4)+6,FALSE)*0.5, 0)), "")</f>
        <v/>
      </c>
      <c r="Y462" s="440"/>
      <c r="Z462" s="487"/>
      <c r="AA462" s="501"/>
      <c r="AB462" s="481" t="e">
        <f>VLOOKUP(N462,【参考】数式用!$A$3:$N$58,14,FALSE)</f>
        <v>#N/A</v>
      </c>
      <c r="AC462" s="481" t="str">
        <f>IFERROR(VLOOKUP(N462,【参考】数式用!$A$3:$N$58,14,FALSE),"")&amp;"_4_5"</f>
        <v>_4_5</v>
      </c>
      <c r="AD462" s="481" t="str">
        <f>IFERROR(VLOOKUP(N462,【参考】数式用!$A$3:$N$58,14,FALSE),"")&amp;"_6"</f>
        <v>_6</v>
      </c>
      <c r="AE462" s="482" t="str">
        <f>IFERROR(VLOOKUP(N462,【参考】数式用!$AI$5:$AJ$51, 2, FALSE), "")</f>
        <v/>
      </c>
      <c r="AF462" s="483" t="str">
        <f t="shared" si="14"/>
        <v/>
      </c>
      <c r="AG462" s="484" t="str">
        <f t="shared" si="15"/>
        <v/>
      </c>
      <c r="AH462" s="485" t="str">
        <f>IFERROR(VLOOKUP(N462,【参考】数式用!$AM$3:$AN$56, 2, FALSE), "")</f>
        <v/>
      </c>
      <c r="AI462" s="411"/>
      <c r="AJ462" s="389"/>
      <c r="AK462" s="389"/>
      <c r="AL462" s="389"/>
      <c r="AM462" s="389"/>
      <c r="AN462" s="389"/>
      <c r="AO462" s="389"/>
      <c r="AP462" s="389"/>
      <c r="AQ462" s="389"/>
    </row>
    <row r="463" spans="1:43" s="128" customFormat="1" ht="40.15" customHeight="1">
      <c r="A463" s="488">
        <v>450</v>
      </c>
      <c r="B463" s="866" t="str">
        <f>IF(基本情報入力シート!C494="","",基本情報入力シート!C494)</f>
        <v/>
      </c>
      <c r="C463" s="866"/>
      <c r="D463" s="866"/>
      <c r="E463" s="866"/>
      <c r="F463" s="866"/>
      <c r="G463" s="866"/>
      <c r="H463" s="866"/>
      <c r="I463" s="866"/>
      <c r="J463" s="413" t="str">
        <f>IF(基本情報入力シート!M494="","",基本情報入力シート!M494)</f>
        <v/>
      </c>
      <c r="K463" s="413" t="str">
        <f>IF(基本情報入力シート!R494="","",基本情報入力シート!R494)</f>
        <v/>
      </c>
      <c r="L463" s="413" t="str">
        <f>IF(基本情報入力シート!W494="","",基本情報入力シート!W494)</f>
        <v/>
      </c>
      <c r="M463" s="413" t="str">
        <f>IF(基本情報入力シート!X494="","",基本情報入力シート!X494)</f>
        <v/>
      </c>
      <c r="N463" s="491" t="str">
        <f>IF(基本情報入力シート!Y494="","",基本情報入力シート!Y494)</f>
        <v/>
      </c>
      <c r="O463" s="490"/>
      <c r="P463" s="432"/>
      <c r="Q463" s="38" t="str">
        <f>IFERROR(ROUNDDOWN(P463*VLOOKUP(N463,【参考】数式用!$V$2:$AA$58,MATCH(O463,【参考】数式用!$X$4:$AA$4)+2,FALSE)*0.5, 0), "")</f>
        <v/>
      </c>
      <c r="R463" s="433"/>
      <c r="S463" s="867"/>
      <c r="T463" s="867"/>
      <c r="U463" s="499"/>
      <c r="V463" s="439"/>
      <c r="W463" s="487"/>
      <c r="X463" s="414" t="str">
        <f>IFERROR(IF(V463="ー", "", ROUNDDOWN(W463*VLOOKUP(N463,【参考】数式用!$V$2:$AG$51,MATCH(V463,【参考】数式用!$AB$4:$AG$4)+6,FALSE)*0.5, 0)), "")</f>
        <v/>
      </c>
      <c r="Y463" s="440"/>
      <c r="Z463" s="487"/>
      <c r="AA463" s="501"/>
      <c r="AB463" s="481" t="e">
        <f>VLOOKUP(N463,【参考】数式用!$A$3:$N$58,14,FALSE)</f>
        <v>#N/A</v>
      </c>
      <c r="AC463" s="481" t="str">
        <f>IFERROR(VLOOKUP(N463,【参考】数式用!$A$3:$N$58,14,FALSE),"")&amp;"_4_5"</f>
        <v>_4_5</v>
      </c>
      <c r="AD463" s="481" t="str">
        <f>IFERROR(VLOOKUP(N463,【参考】数式用!$A$3:$N$58,14,FALSE),"")&amp;"_6"</f>
        <v>_6</v>
      </c>
      <c r="AE463" s="482" t="str">
        <f>IFERROR(VLOOKUP(N463,【参考】数式用!$AI$5:$AJ$51, 2, FALSE), "")</f>
        <v/>
      </c>
      <c r="AF463" s="483" t="str">
        <f t="shared" si="14"/>
        <v/>
      </c>
      <c r="AG463" s="484" t="str">
        <f t="shared" si="15"/>
        <v/>
      </c>
      <c r="AH463" s="485" t="str">
        <f>IFERROR(VLOOKUP(N463,【参考】数式用!$AM$3:$AN$56, 2, FALSE), "")</f>
        <v/>
      </c>
      <c r="AI463" s="411"/>
      <c r="AJ463" s="389"/>
      <c r="AK463" s="389"/>
      <c r="AL463" s="389"/>
      <c r="AM463" s="389"/>
      <c r="AN463" s="389"/>
      <c r="AO463" s="389"/>
      <c r="AP463" s="389"/>
      <c r="AQ463" s="389"/>
    </row>
    <row r="464" spans="1:43" s="128" customFormat="1" ht="40.15" customHeight="1">
      <c r="A464" s="488">
        <v>451</v>
      </c>
      <c r="B464" s="866" t="str">
        <f>IF(基本情報入力シート!C495="","",基本情報入力シート!C495)</f>
        <v/>
      </c>
      <c r="C464" s="866"/>
      <c r="D464" s="866"/>
      <c r="E464" s="866"/>
      <c r="F464" s="866"/>
      <c r="G464" s="866"/>
      <c r="H464" s="866"/>
      <c r="I464" s="866"/>
      <c r="J464" s="413" t="str">
        <f>IF(基本情報入力シート!M495="","",基本情報入力シート!M495)</f>
        <v/>
      </c>
      <c r="K464" s="413" t="str">
        <f>IF(基本情報入力シート!R495="","",基本情報入力シート!R495)</f>
        <v/>
      </c>
      <c r="L464" s="413" t="str">
        <f>IF(基本情報入力シート!W495="","",基本情報入力シート!W495)</f>
        <v/>
      </c>
      <c r="M464" s="413" t="str">
        <f>IF(基本情報入力シート!X495="","",基本情報入力シート!X495)</f>
        <v/>
      </c>
      <c r="N464" s="491" t="str">
        <f>IF(基本情報入力シート!Y495="","",基本情報入力シート!Y495)</f>
        <v/>
      </c>
      <c r="O464" s="490"/>
      <c r="P464" s="432"/>
      <c r="Q464" s="38" t="str">
        <f>IFERROR(ROUNDDOWN(P464*VLOOKUP(N464,【参考】数式用!$V$2:$AA$58,MATCH(O464,【参考】数式用!$X$4:$AA$4)+2,FALSE)*0.5, 0), "")</f>
        <v/>
      </c>
      <c r="R464" s="433"/>
      <c r="S464" s="867"/>
      <c r="T464" s="867"/>
      <c r="U464" s="499"/>
      <c r="V464" s="439"/>
      <c r="W464" s="487"/>
      <c r="X464" s="414" t="str">
        <f>IFERROR(IF(V464="ー", "", ROUNDDOWN(W464*VLOOKUP(N464,【参考】数式用!$V$2:$AG$51,MATCH(V464,【参考】数式用!$AB$4:$AG$4)+6,FALSE)*0.5, 0)), "")</f>
        <v/>
      </c>
      <c r="Y464" s="440"/>
      <c r="Z464" s="487"/>
      <c r="AA464" s="501"/>
      <c r="AB464" s="481" t="e">
        <f>VLOOKUP(N464,【参考】数式用!$A$3:$N$58,14,FALSE)</f>
        <v>#N/A</v>
      </c>
      <c r="AC464" s="481" t="str">
        <f>IFERROR(VLOOKUP(N464,【参考】数式用!$A$3:$N$58,14,FALSE),"")&amp;"_4_5"</f>
        <v>_4_5</v>
      </c>
      <c r="AD464" s="481" t="str">
        <f>IFERROR(VLOOKUP(N464,【参考】数式用!$A$3:$N$58,14,FALSE),"")&amp;"_6"</f>
        <v>_6</v>
      </c>
      <c r="AE464" s="482" t="str">
        <f>IFERROR(VLOOKUP(N464,【参考】数式用!$AI$5:$AJ$51, 2, FALSE), "")</f>
        <v/>
      </c>
      <c r="AF464" s="483" t="str">
        <f t="shared" si="14"/>
        <v/>
      </c>
      <c r="AG464" s="484" t="str">
        <f t="shared" si="15"/>
        <v/>
      </c>
      <c r="AH464" s="485" t="str">
        <f>IFERROR(VLOOKUP(N464,【参考】数式用!$AM$3:$AN$56, 2, FALSE), "")</f>
        <v/>
      </c>
      <c r="AI464" s="411"/>
      <c r="AJ464" s="389"/>
      <c r="AK464" s="389"/>
      <c r="AL464" s="389"/>
      <c r="AM464" s="389"/>
      <c r="AN464" s="389"/>
      <c r="AO464" s="389"/>
      <c r="AP464" s="389"/>
      <c r="AQ464" s="389"/>
    </row>
    <row r="465" spans="1:43" s="128" customFormat="1" ht="40.15" customHeight="1">
      <c r="A465" s="488">
        <v>452</v>
      </c>
      <c r="B465" s="866" t="str">
        <f>IF(基本情報入力シート!C496="","",基本情報入力シート!C496)</f>
        <v/>
      </c>
      <c r="C465" s="866"/>
      <c r="D465" s="866"/>
      <c r="E465" s="866"/>
      <c r="F465" s="866"/>
      <c r="G465" s="866"/>
      <c r="H465" s="866"/>
      <c r="I465" s="866"/>
      <c r="J465" s="413" t="str">
        <f>IF(基本情報入力シート!M496="","",基本情報入力シート!M496)</f>
        <v/>
      </c>
      <c r="K465" s="413" t="str">
        <f>IF(基本情報入力シート!R496="","",基本情報入力シート!R496)</f>
        <v/>
      </c>
      <c r="L465" s="413" t="str">
        <f>IF(基本情報入力シート!W496="","",基本情報入力シート!W496)</f>
        <v/>
      </c>
      <c r="M465" s="413" t="str">
        <f>IF(基本情報入力シート!X496="","",基本情報入力シート!X496)</f>
        <v/>
      </c>
      <c r="N465" s="491" t="str">
        <f>IF(基本情報入力シート!Y496="","",基本情報入力シート!Y496)</f>
        <v/>
      </c>
      <c r="O465" s="490"/>
      <c r="P465" s="432"/>
      <c r="Q465" s="38" t="str">
        <f>IFERROR(ROUNDDOWN(P465*VLOOKUP(N465,【参考】数式用!$V$2:$AA$58,MATCH(O465,【参考】数式用!$X$4:$AA$4)+2,FALSE)*0.5, 0), "")</f>
        <v/>
      </c>
      <c r="R465" s="433"/>
      <c r="S465" s="867"/>
      <c r="T465" s="867"/>
      <c r="U465" s="499"/>
      <c r="V465" s="439"/>
      <c r="W465" s="487"/>
      <c r="X465" s="414" t="str">
        <f>IFERROR(IF(V465="ー", "", ROUNDDOWN(W465*VLOOKUP(N465,【参考】数式用!$V$2:$AG$51,MATCH(V465,【参考】数式用!$AB$4:$AG$4)+6,FALSE)*0.5, 0)), "")</f>
        <v/>
      </c>
      <c r="Y465" s="440"/>
      <c r="Z465" s="487"/>
      <c r="AA465" s="501"/>
      <c r="AB465" s="481" t="e">
        <f>VLOOKUP(N465,【参考】数式用!$A$3:$N$58,14,FALSE)</f>
        <v>#N/A</v>
      </c>
      <c r="AC465" s="481" t="str">
        <f>IFERROR(VLOOKUP(N465,【参考】数式用!$A$3:$N$58,14,FALSE),"")&amp;"_4_5"</f>
        <v>_4_5</v>
      </c>
      <c r="AD465" s="481" t="str">
        <f>IFERROR(VLOOKUP(N465,【参考】数式用!$A$3:$N$58,14,FALSE),"")&amp;"_6"</f>
        <v>_6</v>
      </c>
      <c r="AE465" s="482" t="str">
        <f>IFERROR(VLOOKUP(N465,【参考】数式用!$AI$5:$AJ$51, 2, FALSE), "")</f>
        <v/>
      </c>
      <c r="AF465" s="483" t="str">
        <f t="shared" si="14"/>
        <v/>
      </c>
      <c r="AG465" s="484" t="str">
        <f t="shared" si="15"/>
        <v/>
      </c>
      <c r="AH465" s="485" t="str">
        <f>IFERROR(VLOOKUP(N465,【参考】数式用!$AM$3:$AN$56, 2, FALSE), "")</f>
        <v/>
      </c>
      <c r="AI465" s="411"/>
      <c r="AJ465" s="389"/>
      <c r="AK465" s="389"/>
      <c r="AL465" s="389"/>
      <c r="AM465" s="389"/>
      <c r="AN465" s="389"/>
      <c r="AO465" s="389"/>
      <c r="AP465" s="389"/>
      <c r="AQ465" s="389"/>
    </row>
    <row r="466" spans="1:43" s="128" customFormat="1" ht="40.15" customHeight="1">
      <c r="A466" s="488">
        <v>453</v>
      </c>
      <c r="B466" s="866" t="str">
        <f>IF(基本情報入力シート!C497="","",基本情報入力シート!C497)</f>
        <v/>
      </c>
      <c r="C466" s="866"/>
      <c r="D466" s="866"/>
      <c r="E466" s="866"/>
      <c r="F466" s="866"/>
      <c r="G466" s="866"/>
      <c r="H466" s="866"/>
      <c r="I466" s="866"/>
      <c r="J466" s="413" t="str">
        <f>IF(基本情報入力シート!M497="","",基本情報入力シート!M497)</f>
        <v/>
      </c>
      <c r="K466" s="413" t="str">
        <f>IF(基本情報入力シート!R497="","",基本情報入力シート!R497)</f>
        <v/>
      </c>
      <c r="L466" s="413" t="str">
        <f>IF(基本情報入力シート!W497="","",基本情報入力シート!W497)</f>
        <v/>
      </c>
      <c r="M466" s="413" t="str">
        <f>IF(基本情報入力シート!X497="","",基本情報入力シート!X497)</f>
        <v/>
      </c>
      <c r="N466" s="491" t="str">
        <f>IF(基本情報入力シート!Y497="","",基本情報入力シート!Y497)</f>
        <v/>
      </c>
      <c r="O466" s="490"/>
      <c r="P466" s="432"/>
      <c r="Q466" s="38" t="str">
        <f>IFERROR(ROUNDDOWN(P466*VLOOKUP(N466,【参考】数式用!$V$2:$AA$58,MATCH(O466,【参考】数式用!$X$4:$AA$4)+2,FALSE)*0.5, 0), "")</f>
        <v/>
      </c>
      <c r="R466" s="433"/>
      <c r="S466" s="867"/>
      <c r="T466" s="867"/>
      <c r="U466" s="499"/>
      <c r="V466" s="439"/>
      <c r="W466" s="487"/>
      <c r="X466" s="414" t="str">
        <f>IFERROR(IF(V466="ー", "", ROUNDDOWN(W466*VLOOKUP(N466,【参考】数式用!$V$2:$AG$51,MATCH(V466,【参考】数式用!$AB$4:$AG$4)+6,FALSE)*0.5, 0)), "")</f>
        <v/>
      </c>
      <c r="Y466" s="440"/>
      <c r="Z466" s="487"/>
      <c r="AA466" s="501"/>
      <c r="AB466" s="481" t="e">
        <f>VLOOKUP(N466,【参考】数式用!$A$3:$N$58,14,FALSE)</f>
        <v>#N/A</v>
      </c>
      <c r="AC466" s="481" t="str">
        <f>IFERROR(VLOOKUP(N466,【参考】数式用!$A$3:$N$58,14,FALSE),"")&amp;"_4_5"</f>
        <v>_4_5</v>
      </c>
      <c r="AD466" s="481" t="str">
        <f>IFERROR(VLOOKUP(N466,【参考】数式用!$A$3:$N$58,14,FALSE),"")&amp;"_6"</f>
        <v>_6</v>
      </c>
      <c r="AE466" s="482" t="str">
        <f>IFERROR(VLOOKUP(N466,【参考】数式用!$AI$5:$AJ$51, 2, FALSE), "")</f>
        <v/>
      </c>
      <c r="AF466" s="483" t="str">
        <f t="shared" si="14"/>
        <v/>
      </c>
      <c r="AG466" s="484" t="str">
        <f t="shared" si="15"/>
        <v/>
      </c>
      <c r="AH466" s="485" t="str">
        <f>IFERROR(VLOOKUP(N466,【参考】数式用!$AM$3:$AN$56, 2, FALSE), "")</f>
        <v/>
      </c>
      <c r="AI466" s="411"/>
      <c r="AJ466" s="389"/>
      <c r="AK466" s="389"/>
      <c r="AL466" s="389"/>
      <c r="AM466" s="389"/>
      <c r="AN466" s="389"/>
      <c r="AO466" s="389"/>
      <c r="AP466" s="389"/>
      <c r="AQ466" s="389"/>
    </row>
    <row r="467" spans="1:43" s="128" customFormat="1" ht="40.15" customHeight="1">
      <c r="A467" s="488">
        <v>454</v>
      </c>
      <c r="B467" s="866" t="str">
        <f>IF(基本情報入力シート!C498="","",基本情報入力シート!C498)</f>
        <v/>
      </c>
      <c r="C467" s="866"/>
      <c r="D467" s="866"/>
      <c r="E467" s="866"/>
      <c r="F467" s="866"/>
      <c r="G467" s="866"/>
      <c r="H467" s="866"/>
      <c r="I467" s="866"/>
      <c r="J467" s="413" t="str">
        <f>IF(基本情報入力シート!M498="","",基本情報入力シート!M498)</f>
        <v/>
      </c>
      <c r="K467" s="413" t="str">
        <f>IF(基本情報入力シート!R498="","",基本情報入力シート!R498)</f>
        <v/>
      </c>
      <c r="L467" s="413" t="str">
        <f>IF(基本情報入力シート!W498="","",基本情報入力シート!W498)</f>
        <v/>
      </c>
      <c r="M467" s="413" t="str">
        <f>IF(基本情報入力シート!X498="","",基本情報入力シート!X498)</f>
        <v/>
      </c>
      <c r="N467" s="491" t="str">
        <f>IF(基本情報入力シート!Y498="","",基本情報入力シート!Y498)</f>
        <v/>
      </c>
      <c r="O467" s="490"/>
      <c r="P467" s="432"/>
      <c r="Q467" s="38" t="str">
        <f>IFERROR(ROUNDDOWN(P467*VLOOKUP(N467,【参考】数式用!$V$2:$AA$58,MATCH(O467,【参考】数式用!$X$4:$AA$4)+2,FALSE)*0.5, 0), "")</f>
        <v/>
      </c>
      <c r="R467" s="433"/>
      <c r="S467" s="867"/>
      <c r="T467" s="867"/>
      <c r="U467" s="499"/>
      <c r="V467" s="439"/>
      <c r="W467" s="487"/>
      <c r="X467" s="414" t="str">
        <f>IFERROR(IF(V467="ー", "", ROUNDDOWN(W467*VLOOKUP(N467,【参考】数式用!$V$2:$AG$51,MATCH(V467,【参考】数式用!$AB$4:$AG$4)+6,FALSE)*0.5, 0)), "")</f>
        <v/>
      </c>
      <c r="Y467" s="440"/>
      <c r="Z467" s="487"/>
      <c r="AA467" s="501"/>
      <c r="AB467" s="481" t="e">
        <f>VLOOKUP(N467,【参考】数式用!$A$3:$N$58,14,FALSE)</f>
        <v>#N/A</v>
      </c>
      <c r="AC467" s="481" t="str">
        <f>IFERROR(VLOOKUP(N467,【参考】数式用!$A$3:$N$58,14,FALSE),"")&amp;"_4_5"</f>
        <v>_4_5</v>
      </c>
      <c r="AD467" s="481" t="str">
        <f>IFERROR(VLOOKUP(N467,【参考】数式用!$A$3:$N$58,14,FALSE),"")&amp;"_6"</f>
        <v>_6</v>
      </c>
      <c r="AE467" s="482" t="str">
        <f>IFERROR(VLOOKUP(N467,【参考】数式用!$AI$5:$AJ$51, 2, FALSE), "")</f>
        <v/>
      </c>
      <c r="AF467" s="483" t="str">
        <f t="shared" si="14"/>
        <v/>
      </c>
      <c r="AG467" s="484" t="str">
        <f t="shared" si="15"/>
        <v/>
      </c>
      <c r="AH467" s="485" t="str">
        <f>IFERROR(VLOOKUP(N467,【参考】数式用!$AM$3:$AN$56, 2, FALSE), "")</f>
        <v/>
      </c>
      <c r="AI467" s="411"/>
      <c r="AJ467" s="389"/>
      <c r="AK467" s="389"/>
      <c r="AL467" s="389"/>
      <c r="AM467" s="389"/>
      <c r="AN467" s="389"/>
      <c r="AO467" s="389"/>
      <c r="AP467" s="389"/>
      <c r="AQ467" s="389"/>
    </row>
    <row r="468" spans="1:43" s="128" customFormat="1" ht="40.15" customHeight="1">
      <c r="A468" s="488">
        <v>455</v>
      </c>
      <c r="B468" s="866" t="str">
        <f>IF(基本情報入力シート!C499="","",基本情報入力シート!C499)</f>
        <v/>
      </c>
      <c r="C468" s="866"/>
      <c r="D468" s="866"/>
      <c r="E468" s="866"/>
      <c r="F468" s="866"/>
      <c r="G468" s="866"/>
      <c r="H468" s="866"/>
      <c r="I468" s="866"/>
      <c r="J468" s="413" t="str">
        <f>IF(基本情報入力シート!M499="","",基本情報入力シート!M499)</f>
        <v/>
      </c>
      <c r="K468" s="413" t="str">
        <f>IF(基本情報入力シート!R499="","",基本情報入力シート!R499)</f>
        <v/>
      </c>
      <c r="L468" s="413" t="str">
        <f>IF(基本情報入力シート!W499="","",基本情報入力シート!W499)</f>
        <v/>
      </c>
      <c r="M468" s="413" t="str">
        <f>IF(基本情報入力シート!X499="","",基本情報入力シート!X499)</f>
        <v/>
      </c>
      <c r="N468" s="491" t="str">
        <f>IF(基本情報入力シート!Y499="","",基本情報入力シート!Y499)</f>
        <v/>
      </c>
      <c r="O468" s="490"/>
      <c r="P468" s="432"/>
      <c r="Q468" s="38" t="str">
        <f>IFERROR(ROUNDDOWN(P468*VLOOKUP(N468,【参考】数式用!$V$2:$AA$58,MATCH(O468,【参考】数式用!$X$4:$AA$4)+2,FALSE)*0.5, 0), "")</f>
        <v/>
      </c>
      <c r="R468" s="433"/>
      <c r="S468" s="867"/>
      <c r="T468" s="867"/>
      <c r="U468" s="499"/>
      <c r="V468" s="439"/>
      <c r="W468" s="487"/>
      <c r="X468" s="414" t="str">
        <f>IFERROR(IF(V468="ー", "", ROUNDDOWN(W468*VLOOKUP(N468,【参考】数式用!$V$2:$AG$51,MATCH(V468,【参考】数式用!$AB$4:$AG$4)+6,FALSE)*0.5, 0)), "")</f>
        <v/>
      </c>
      <c r="Y468" s="440"/>
      <c r="Z468" s="487"/>
      <c r="AA468" s="501"/>
      <c r="AB468" s="481" t="e">
        <f>VLOOKUP(N468,【参考】数式用!$A$3:$N$58,14,FALSE)</f>
        <v>#N/A</v>
      </c>
      <c r="AC468" s="481" t="str">
        <f>IFERROR(VLOOKUP(N468,【参考】数式用!$A$3:$N$58,14,FALSE),"")&amp;"_4_5"</f>
        <v>_4_5</v>
      </c>
      <c r="AD468" s="481" t="str">
        <f>IFERROR(VLOOKUP(N468,【参考】数式用!$A$3:$N$58,14,FALSE),"")&amp;"_6"</f>
        <v>_6</v>
      </c>
      <c r="AE468" s="482" t="str">
        <f>IFERROR(VLOOKUP(N468,【参考】数式用!$AI$5:$AJ$51, 2, FALSE), "")</f>
        <v/>
      </c>
      <c r="AF468" s="483" t="str">
        <f t="shared" si="14"/>
        <v/>
      </c>
      <c r="AG468" s="484" t="str">
        <f t="shared" si="15"/>
        <v/>
      </c>
      <c r="AH468" s="485" t="str">
        <f>IFERROR(VLOOKUP(N468,【参考】数式用!$AM$3:$AN$56, 2, FALSE), "")</f>
        <v/>
      </c>
      <c r="AI468" s="411"/>
      <c r="AJ468" s="389"/>
      <c r="AK468" s="389"/>
      <c r="AL468" s="389"/>
      <c r="AM468" s="389"/>
      <c r="AN468" s="389"/>
      <c r="AO468" s="389"/>
      <c r="AP468" s="389"/>
      <c r="AQ468" s="389"/>
    </row>
    <row r="469" spans="1:43" s="128" customFormat="1" ht="40.15" customHeight="1">
      <c r="A469" s="488">
        <v>456</v>
      </c>
      <c r="B469" s="866" t="str">
        <f>IF(基本情報入力シート!C500="","",基本情報入力シート!C500)</f>
        <v/>
      </c>
      <c r="C469" s="866"/>
      <c r="D469" s="866"/>
      <c r="E469" s="866"/>
      <c r="F469" s="866"/>
      <c r="G469" s="866"/>
      <c r="H469" s="866"/>
      <c r="I469" s="866"/>
      <c r="J469" s="413" t="str">
        <f>IF(基本情報入力シート!M500="","",基本情報入力シート!M500)</f>
        <v/>
      </c>
      <c r="K469" s="413" t="str">
        <f>IF(基本情報入力シート!R500="","",基本情報入力シート!R500)</f>
        <v/>
      </c>
      <c r="L469" s="413" t="str">
        <f>IF(基本情報入力シート!W500="","",基本情報入力シート!W500)</f>
        <v/>
      </c>
      <c r="M469" s="413" t="str">
        <f>IF(基本情報入力シート!X500="","",基本情報入力シート!X500)</f>
        <v/>
      </c>
      <c r="N469" s="491" t="str">
        <f>IF(基本情報入力シート!Y500="","",基本情報入力シート!Y500)</f>
        <v/>
      </c>
      <c r="O469" s="490"/>
      <c r="P469" s="432"/>
      <c r="Q469" s="38" t="str">
        <f>IFERROR(ROUNDDOWN(P469*VLOOKUP(N469,【参考】数式用!$V$2:$AA$58,MATCH(O469,【参考】数式用!$X$4:$AA$4)+2,FALSE)*0.5, 0), "")</f>
        <v/>
      </c>
      <c r="R469" s="433"/>
      <c r="S469" s="867"/>
      <c r="T469" s="867"/>
      <c r="U469" s="499"/>
      <c r="V469" s="439"/>
      <c r="W469" s="487"/>
      <c r="X469" s="414" t="str">
        <f>IFERROR(IF(V469="ー", "", ROUNDDOWN(W469*VLOOKUP(N469,【参考】数式用!$V$2:$AG$51,MATCH(V469,【参考】数式用!$AB$4:$AG$4)+6,FALSE)*0.5, 0)), "")</f>
        <v/>
      </c>
      <c r="Y469" s="440"/>
      <c r="Z469" s="487"/>
      <c r="AA469" s="501"/>
      <c r="AB469" s="481" t="e">
        <f>VLOOKUP(N469,【参考】数式用!$A$3:$N$58,14,FALSE)</f>
        <v>#N/A</v>
      </c>
      <c r="AC469" s="481" t="str">
        <f>IFERROR(VLOOKUP(N469,【参考】数式用!$A$3:$N$58,14,FALSE),"")&amp;"_4_5"</f>
        <v>_4_5</v>
      </c>
      <c r="AD469" s="481" t="str">
        <f>IFERROR(VLOOKUP(N469,【参考】数式用!$A$3:$N$58,14,FALSE),"")&amp;"_6"</f>
        <v>_6</v>
      </c>
      <c r="AE469" s="482" t="str">
        <f>IFERROR(VLOOKUP(N469,【参考】数式用!$AI$5:$AJ$51, 2, FALSE), "")</f>
        <v/>
      </c>
      <c r="AF469" s="483" t="str">
        <f t="shared" si="14"/>
        <v/>
      </c>
      <c r="AG469" s="484" t="str">
        <f t="shared" si="15"/>
        <v/>
      </c>
      <c r="AH469" s="485" t="str">
        <f>IFERROR(VLOOKUP(N469,【参考】数式用!$AM$3:$AN$56, 2, FALSE), "")</f>
        <v/>
      </c>
      <c r="AI469" s="411"/>
      <c r="AJ469" s="389"/>
      <c r="AK469" s="389"/>
      <c r="AL469" s="389"/>
      <c r="AM469" s="389"/>
      <c r="AN469" s="389"/>
      <c r="AO469" s="389"/>
      <c r="AP469" s="389"/>
      <c r="AQ469" s="389"/>
    </row>
    <row r="470" spans="1:43" s="128" customFormat="1" ht="40.15" customHeight="1">
      <c r="A470" s="488">
        <v>457</v>
      </c>
      <c r="B470" s="866" t="str">
        <f>IF(基本情報入力シート!C501="","",基本情報入力シート!C501)</f>
        <v/>
      </c>
      <c r="C470" s="866"/>
      <c r="D470" s="866"/>
      <c r="E470" s="866"/>
      <c r="F470" s="866"/>
      <c r="G470" s="866"/>
      <c r="H470" s="866"/>
      <c r="I470" s="866"/>
      <c r="J470" s="413" t="str">
        <f>IF(基本情報入力シート!M501="","",基本情報入力シート!M501)</f>
        <v/>
      </c>
      <c r="K470" s="413" t="str">
        <f>IF(基本情報入力シート!R501="","",基本情報入力シート!R501)</f>
        <v/>
      </c>
      <c r="L470" s="413" t="str">
        <f>IF(基本情報入力シート!W501="","",基本情報入力シート!W501)</f>
        <v/>
      </c>
      <c r="M470" s="413" t="str">
        <f>IF(基本情報入力シート!X501="","",基本情報入力シート!X501)</f>
        <v/>
      </c>
      <c r="N470" s="491" t="str">
        <f>IF(基本情報入力シート!Y501="","",基本情報入力シート!Y501)</f>
        <v/>
      </c>
      <c r="O470" s="490"/>
      <c r="P470" s="432"/>
      <c r="Q470" s="38" t="str">
        <f>IFERROR(ROUNDDOWN(P470*VLOOKUP(N470,【参考】数式用!$V$2:$AA$58,MATCH(O470,【参考】数式用!$X$4:$AA$4)+2,FALSE)*0.5, 0), "")</f>
        <v/>
      </c>
      <c r="R470" s="433"/>
      <c r="S470" s="867"/>
      <c r="T470" s="867"/>
      <c r="U470" s="499"/>
      <c r="V470" s="439"/>
      <c r="W470" s="487"/>
      <c r="X470" s="414" t="str">
        <f>IFERROR(IF(V470="ー", "", ROUNDDOWN(W470*VLOOKUP(N470,【参考】数式用!$V$2:$AG$51,MATCH(V470,【参考】数式用!$AB$4:$AG$4)+6,FALSE)*0.5, 0)), "")</f>
        <v/>
      </c>
      <c r="Y470" s="440"/>
      <c r="Z470" s="487"/>
      <c r="AA470" s="501"/>
      <c r="AB470" s="481" t="e">
        <f>VLOOKUP(N470,【参考】数式用!$A$3:$N$58,14,FALSE)</f>
        <v>#N/A</v>
      </c>
      <c r="AC470" s="481" t="str">
        <f>IFERROR(VLOOKUP(N470,【参考】数式用!$A$3:$N$58,14,FALSE),"")&amp;"_4_5"</f>
        <v>_4_5</v>
      </c>
      <c r="AD470" s="481" t="str">
        <f>IFERROR(VLOOKUP(N470,【参考】数式用!$A$3:$N$58,14,FALSE),"")&amp;"_6"</f>
        <v>_6</v>
      </c>
      <c r="AE470" s="482" t="str">
        <f>IFERROR(VLOOKUP(N470,【参考】数式用!$AI$5:$AJ$51, 2, FALSE), "")</f>
        <v/>
      </c>
      <c r="AF470" s="483" t="str">
        <f t="shared" si="14"/>
        <v/>
      </c>
      <c r="AG470" s="484" t="str">
        <f t="shared" si="15"/>
        <v/>
      </c>
      <c r="AH470" s="485" t="str">
        <f>IFERROR(VLOOKUP(N470,【参考】数式用!$AM$3:$AN$56, 2, FALSE), "")</f>
        <v/>
      </c>
      <c r="AI470" s="411"/>
      <c r="AJ470" s="389"/>
      <c r="AK470" s="389"/>
      <c r="AL470" s="389"/>
      <c r="AM470" s="389"/>
      <c r="AN470" s="389"/>
      <c r="AO470" s="389"/>
      <c r="AP470" s="389"/>
      <c r="AQ470" s="389"/>
    </row>
    <row r="471" spans="1:43" s="128" customFormat="1" ht="40.15" customHeight="1">
      <c r="A471" s="488">
        <v>458</v>
      </c>
      <c r="B471" s="866" t="str">
        <f>IF(基本情報入力シート!C502="","",基本情報入力シート!C502)</f>
        <v/>
      </c>
      <c r="C471" s="866"/>
      <c r="D471" s="866"/>
      <c r="E471" s="866"/>
      <c r="F471" s="866"/>
      <c r="G471" s="866"/>
      <c r="H471" s="866"/>
      <c r="I471" s="866"/>
      <c r="J471" s="413" t="str">
        <f>IF(基本情報入力シート!M502="","",基本情報入力シート!M502)</f>
        <v/>
      </c>
      <c r="K471" s="413" t="str">
        <f>IF(基本情報入力シート!R502="","",基本情報入力シート!R502)</f>
        <v/>
      </c>
      <c r="L471" s="413" t="str">
        <f>IF(基本情報入力シート!W502="","",基本情報入力シート!W502)</f>
        <v/>
      </c>
      <c r="M471" s="413" t="str">
        <f>IF(基本情報入力シート!X502="","",基本情報入力シート!X502)</f>
        <v/>
      </c>
      <c r="N471" s="491" t="str">
        <f>IF(基本情報入力シート!Y502="","",基本情報入力シート!Y502)</f>
        <v/>
      </c>
      <c r="O471" s="490"/>
      <c r="P471" s="432"/>
      <c r="Q471" s="38" t="str">
        <f>IFERROR(ROUNDDOWN(P471*VLOOKUP(N471,【参考】数式用!$V$2:$AA$58,MATCH(O471,【参考】数式用!$X$4:$AA$4)+2,FALSE)*0.5, 0), "")</f>
        <v/>
      </c>
      <c r="R471" s="433"/>
      <c r="S471" s="867"/>
      <c r="T471" s="867"/>
      <c r="U471" s="499"/>
      <c r="V471" s="439"/>
      <c r="W471" s="487"/>
      <c r="X471" s="414" t="str">
        <f>IFERROR(IF(V471="ー", "", ROUNDDOWN(W471*VLOOKUP(N471,【参考】数式用!$V$2:$AG$51,MATCH(V471,【参考】数式用!$AB$4:$AG$4)+6,FALSE)*0.5, 0)), "")</f>
        <v/>
      </c>
      <c r="Y471" s="440"/>
      <c r="Z471" s="487"/>
      <c r="AA471" s="501"/>
      <c r="AB471" s="481" t="e">
        <f>VLOOKUP(N471,【参考】数式用!$A$3:$N$58,14,FALSE)</f>
        <v>#N/A</v>
      </c>
      <c r="AC471" s="481" t="str">
        <f>IFERROR(VLOOKUP(N471,【参考】数式用!$A$3:$N$58,14,FALSE),"")&amp;"_4_5"</f>
        <v>_4_5</v>
      </c>
      <c r="AD471" s="481" t="str">
        <f>IFERROR(VLOOKUP(N471,【参考】数式用!$A$3:$N$58,14,FALSE),"")&amp;"_6"</f>
        <v>_6</v>
      </c>
      <c r="AE471" s="482" t="str">
        <f>IFERROR(VLOOKUP(N471,【参考】数式用!$AI$5:$AJ$51, 2, FALSE), "")</f>
        <v/>
      </c>
      <c r="AF471" s="483" t="str">
        <f t="shared" si="14"/>
        <v/>
      </c>
      <c r="AG471" s="484" t="str">
        <f t="shared" si="15"/>
        <v/>
      </c>
      <c r="AH471" s="485" t="str">
        <f>IFERROR(VLOOKUP(N471,【参考】数式用!$AM$3:$AN$56, 2, FALSE), "")</f>
        <v/>
      </c>
      <c r="AI471" s="411"/>
      <c r="AJ471" s="389"/>
      <c r="AK471" s="389"/>
      <c r="AL471" s="389"/>
      <c r="AM471" s="389"/>
      <c r="AN471" s="389"/>
      <c r="AO471" s="389"/>
      <c r="AP471" s="389"/>
      <c r="AQ471" s="389"/>
    </row>
    <row r="472" spans="1:43" s="128" customFormat="1" ht="40.15" customHeight="1">
      <c r="A472" s="488">
        <v>459</v>
      </c>
      <c r="B472" s="866" t="str">
        <f>IF(基本情報入力シート!C503="","",基本情報入力シート!C503)</f>
        <v/>
      </c>
      <c r="C472" s="866"/>
      <c r="D472" s="866"/>
      <c r="E472" s="866"/>
      <c r="F472" s="866"/>
      <c r="G472" s="866"/>
      <c r="H472" s="866"/>
      <c r="I472" s="866"/>
      <c r="J472" s="413" t="str">
        <f>IF(基本情報入力シート!M503="","",基本情報入力シート!M503)</f>
        <v/>
      </c>
      <c r="K472" s="413" t="str">
        <f>IF(基本情報入力シート!R503="","",基本情報入力シート!R503)</f>
        <v/>
      </c>
      <c r="L472" s="413" t="str">
        <f>IF(基本情報入力シート!W503="","",基本情報入力シート!W503)</f>
        <v/>
      </c>
      <c r="M472" s="413" t="str">
        <f>IF(基本情報入力シート!X503="","",基本情報入力シート!X503)</f>
        <v/>
      </c>
      <c r="N472" s="491" t="str">
        <f>IF(基本情報入力シート!Y503="","",基本情報入力シート!Y503)</f>
        <v/>
      </c>
      <c r="O472" s="490"/>
      <c r="P472" s="432"/>
      <c r="Q472" s="38" t="str">
        <f>IFERROR(ROUNDDOWN(P472*VLOOKUP(N472,【参考】数式用!$V$2:$AA$58,MATCH(O472,【参考】数式用!$X$4:$AA$4)+2,FALSE)*0.5, 0), "")</f>
        <v/>
      </c>
      <c r="R472" s="433"/>
      <c r="S472" s="867"/>
      <c r="T472" s="867"/>
      <c r="U472" s="499"/>
      <c r="V472" s="439"/>
      <c r="W472" s="487"/>
      <c r="X472" s="414" t="str">
        <f>IFERROR(IF(V472="ー", "", ROUNDDOWN(W472*VLOOKUP(N472,【参考】数式用!$V$2:$AG$51,MATCH(V472,【参考】数式用!$AB$4:$AG$4)+6,FALSE)*0.5, 0)), "")</f>
        <v/>
      </c>
      <c r="Y472" s="440"/>
      <c r="Z472" s="487"/>
      <c r="AA472" s="501"/>
      <c r="AB472" s="481" t="e">
        <f>VLOOKUP(N472,【参考】数式用!$A$3:$N$58,14,FALSE)</f>
        <v>#N/A</v>
      </c>
      <c r="AC472" s="481" t="str">
        <f>IFERROR(VLOOKUP(N472,【参考】数式用!$A$3:$N$58,14,FALSE),"")&amp;"_4_5"</f>
        <v>_4_5</v>
      </c>
      <c r="AD472" s="481" t="str">
        <f>IFERROR(VLOOKUP(N472,【参考】数式用!$A$3:$N$58,14,FALSE),"")&amp;"_6"</f>
        <v>_6</v>
      </c>
      <c r="AE472" s="482" t="str">
        <f>IFERROR(VLOOKUP(N472,【参考】数式用!$AI$5:$AJ$51, 2, FALSE), "")</f>
        <v/>
      </c>
      <c r="AF472" s="483" t="str">
        <f t="shared" si="14"/>
        <v/>
      </c>
      <c r="AG472" s="484" t="str">
        <f t="shared" si="15"/>
        <v/>
      </c>
      <c r="AH472" s="485" t="str">
        <f>IFERROR(VLOOKUP(N472,【参考】数式用!$AM$3:$AN$56, 2, FALSE), "")</f>
        <v/>
      </c>
      <c r="AI472" s="411"/>
      <c r="AJ472" s="389"/>
      <c r="AK472" s="389"/>
      <c r="AL472" s="389"/>
      <c r="AM472" s="389"/>
      <c r="AN472" s="389"/>
      <c r="AO472" s="389"/>
      <c r="AP472" s="389"/>
      <c r="AQ472" s="389"/>
    </row>
    <row r="473" spans="1:43" s="128" customFormat="1" ht="40.15" customHeight="1">
      <c r="A473" s="488">
        <v>460</v>
      </c>
      <c r="B473" s="866" t="str">
        <f>IF(基本情報入力シート!C504="","",基本情報入力シート!C504)</f>
        <v/>
      </c>
      <c r="C473" s="866"/>
      <c r="D473" s="866"/>
      <c r="E473" s="866"/>
      <c r="F473" s="866"/>
      <c r="G473" s="866"/>
      <c r="H473" s="866"/>
      <c r="I473" s="866"/>
      <c r="J473" s="413" t="str">
        <f>IF(基本情報入力シート!M504="","",基本情報入力シート!M504)</f>
        <v/>
      </c>
      <c r="K473" s="413" t="str">
        <f>IF(基本情報入力シート!R504="","",基本情報入力シート!R504)</f>
        <v/>
      </c>
      <c r="L473" s="413" t="str">
        <f>IF(基本情報入力シート!W504="","",基本情報入力シート!W504)</f>
        <v/>
      </c>
      <c r="M473" s="413" t="str">
        <f>IF(基本情報入力シート!X504="","",基本情報入力シート!X504)</f>
        <v/>
      </c>
      <c r="N473" s="491" t="str">
        <f>IF(基本情報入力シート!Y504="","",基本情報入力シート!Y504)</f>
        <v/>
      </c>
      <c r="O473" s="490"/>
      <c r="P473" s="432"/>
      <c r="Q473" s="38" t="str">
        <f>IFERROR(ROUNDDOWN(P473*VLOOKUP(N473,【参考】数式用!$V$2:$AA$58,MATCH(O473,【参考】数式用!$X$4:$AA$4)+2,FALSE)*0.5, 0), "")</f>
        <v/>
      </c>
      <c r="R473" s="433"/>
      <c r="S473" s="867"/>
      <c r="T473" s="867"/>
      <c r="U473" s="499"/>
      <c r="V473" s="439"/>
      <c r="W473" s="487"/>
      <c r="X473" s="414" t="str">
        <f>IFERROR(IF(V473="ー", "", ROUNDDOWN(W473*VLOOKUP(N473,【参考】数式用!$V$2:$AG$51,MATCH(V473,【参考】数式用!$AB$4:$AG$4)+6,FALSE)*0.5, 0)), "")</f>
        <v/>
      </c>
      <c r="Y473" s="440"/>
      <c r="Z473" s="487"/>
      <c r="AA473" s="501"/>
      <c r="AB473" s="481" t="e">
        <f>VLOOKUP(N473,【参考】数式用!$A$3:$N$58,14,FALSE)</f>
        <v>#N/A</v>
      </c>
      <c r="AC473" s="481" t="str">
        <f>IFERROR(VLOOKUP(N473,【参考】数式用!$A$3:$N$58,14,FALSE),"")&amp;"_4_5"</f>
        <v>_4_5</v>
      </c>
      <c r="AD473" s="481" t="str">
        <f>IFERROR(VLOOKUP(N473,【参考】数式用!$A$3:$N$58,14,FALSE),"")&amp;"_6"</f>
        <v>_6</v>
      </c>
      <c r="AE473" s="482" t="str">
        <f>IFERROR(VLOOKUP(N473,【参考】数式用!$AI$5:$AJ$51, 2, FALSE), "")</f>
        <v/>
      </c>
      <c r="AF473" s="483" t="str">
        <f t="shared" si="14"/>
        <v/>
      </c>
      <c r="AG473" s="484" t="str">
        <f t="shared" si="15"/>
        <v/>
      </c>
      <c r="AH473" s="485" t="str">
        <f>IFERROR(VLOOKUP(N473,【参考】数式用!$AM$3:$AN$56, 2, FALSE), "")</f>
        <v/>
      </c>
      <c r="AI473" s="411"/>
      <c r="AJ473" s="389"/>
      <c r="AK473" s="389"/>
      <c r="AL473" s="389"/>
      <c r="AM473" s="389"/>
      <c r="AN473" s="389"/>
      <c r="AO473" s="389"/>
      <c r="AP473" s="389"/>
      <c r="AQ473" s="389"/>
    </row>
    <row r="474" spans="1:43" s="128" customFormat="1" ht="40.15" customHeight="1">
      <c r="A474" s="488">
        <v>461</v>
      </c>
      <c r="B474" s="866" t="str">
        <f>IF(基本情報入力シート!C505="","",基本情報入力シート!C505)</f>
        <v/>
      </c>
      <c r="C474" s="866"/>
      <c r="D474" s="866"/>
      <c r="E474" s="866"/>
      <c r="F474" s="866"/>
      <c r="G474" s="866"/>
      <c r="H474" s="866"/>
      <c r="I474" s="866"/>
      <c r="J474" s="413" t="str">
        <f>IF(基本情報入力シート!M505="","",基本情報入力シート!M505)</f>
        <v/>
      </c>
      <c r="K474" s="413" t="str">
        <f>IF(基本情報入力シート!R505="","",基本情報入力シート!R505)</f>
        <v/>
      </c>
      <c r="L474" s="413" t="str">
        <f>IF(基本情報入力シート!W505="","",基本情報入力シート!W505)</f>
        <v/>
      </c>
      <c r="M474" s="413" t="str">
        <f>IF(基本情報入力シート!X505="","",基本情報入力シート!X505)</f>
        <v/>
      </c>
      <c r="N474" s="491" t="str">
        <f>IF(基本情報入力シート!Y505="","",基本情報入力シート!Y505)</f>
        <v/>
      </c>
      <c r="O474" s="490"/>
      <c r="P474" s="432"/>
      <c r="Q474" s="38" t="str">
        <f>IFERROR(ROUNDDOWN(P474*VLOOKUP(N474,【参考】数式用!$V$2:$AA$58,MATCH(O474,【参考】数式用!$X$4:$AA$4)+2,FALSE)*0.5, 0), "")</f>
        <v/>
      </c>
      <c r="R474" s="433"/>
      <c r="S474" s="867"/>
      <c r="T474" s="867"/>
      <c r="U474" s="499"/>
      <c r="V474" s="439"/>
      <c r="W474" s="487"/>
      <c r="X474" s="414" t="str">
        <f>IFERROR(IF(V474="ー", "", ROUNDDOWN(W474*VLOOKUP(N474,【参考】数式用!$V$2:$AG$51,MATCH(V474,【参考】数式用!$AB$4:$AG$4)+6,FALSE)*0.5, 0)), "")</f>
        <v/>
      </c>
      <c r="Y474" s="440"/>
      <c r="Z474" s="487"/>
      <c r="AA474" s="501"/>
      <c r="AB474" s="481" t="e">
        <f>VLOOKUP(N474,【参考】数式用!$A$3:$N$58,14,FALSE)</f>
        <v>#N/A</v>
      </c>
      <c r="AC474" s="481" t="str">
        <f>IFERROR(VLOOKUP(N474,【参考】数式用!$A$3:$N$58,14,FALSE),"")&amp;"_4_5"</f>
        <v>_4_5</v>
      </c>
      <c r="AD474" s="481" t="str">
        <f>IFERROR(VLOOKUP(N474,【参考】数式用!$A$3:$N$58,14,FALSE),"")&amp;"_6"</f>
        <v>_6</v>
      </c>
      <c r="AE474" s="482" t="str">
        <f>IFERROR(VLOOKUP(N474,【参考】数式用!$AI$5:$AJ$51, 2, FALSE), "")</f>
        <v/>
      </c>
      <c r="AF474" s="483" t="str">
        <f t="shared" si="14"/>
        <v/>
      </c>
      <c r="AG474" s="484" t="str">
        <f t="shared" si="15"/>
        <v/>
      </c>
      <c r="AH474" s="485" t="str">
        <f>IFERROR(VLOOKUP(N474,【参考】数式用!$AM$3:$AN$56, 2, FALSE), "")</f>
        <v/>
      </c>
      <c r="AI474" s="411"/>
      <c r="AJ474" s="389"/>
      <c r="AK474" s="389"/>
      <c r="AL474" s="389"/>
      <c r="AM474" s="389"/>
      <c r="AN474" s="389"/>
      <c r="AO474" s="389"/>
      <c r="AP474" s="389"/>
      <c r="AQ474" s="389"/>
    </row>
    <row r="475" spans="1:43" s="128" customFormat="1" ht="40.15" customHeight="1">
      <c r="A475" s="488">
        <v>462</v>
      </c>
      <c r="B475" s="866" t="str">
        <f>IF(基本情報入力シート!C506="","",基本情報入力シート!C506)</f>
        <v/>
      </c>
      <c r="C475" s="866"/>
      <c r="D475" s="866"/>
      <c r="E475" s="866"/>
      <c r="F475" s="866"/>
      <c r="G475" s="866"/>
      <c r="H475" s="866"/>
      <c r="I475" s="866"/>
      <c r="J475" s="413" t="str">
        <f>IF(基本情報入力シート!M506="","",基本情報入力シート!M506)</f>
        <v/>
      </c>
      <c r="K475" s="413" t="str">
        <f>IF(基本情報入力シート!R506="","",基本情報入力シート!R506)</f>
        <v/>
      </c>
      <c r="L475" s="413" t="str">
        <f>IF(基本情報入力シート!W506="","",基本情報入力シート!W506)</f>
        <v/>
      </c>
      <c r="M475" s="413" t="str">
        <f>IF(基本情報入力シート!X506="","",基本情報入力シート!X506)</f>
        <v/>
      </c>
      <c r="N475" s="491" t="str">
        <f>IF(基本情報入力シート!Y506="","",基本情報入力シート!Y506)</f>
        <v/>
      </c>
      <c r="O475" s="490"/>
      <c r="P475" s="432"/>
      <c r="Q475" s="38" t="str">
        <f>IFERROR(ROUNDDOWN(P475*VLOOKUP(N475,【参考】数式用!$V$2:$AA$58,MATCH(O475,【参考】数式用!$X$4:$AA$4)+2,FALSE)*0.5, 0), "")</f>
        <v/>
      </c>
      <c r="R475" s="433"/>
      <c r="S475" s="867"/>
      <c r="T475" s="867"/>
      <c r="U475" s="499"/>
      <c r="V475" s="439"/>
      <c r="W475" s="487"/>
      <c r="X475" s="414" t="str">
        <f>IFERROR(IF(V475="ー", "", ROUNDDOWN(W475*VLOOKUP(N475,【参考】数式用!$V$2:$AG$51,MATCH(V475,【参考】数式用!$AB$4:$AG$4)+6,FALSE)*0.5, 0)), "")</f>
        <v/>
      </c>
      <c r="Y475" s="440"/>
      <c r="Z475" s="487"/>
      <c r="AA475" s="501"/>
      <c r="AB475" s="481" t="e">
        <f>VLOOKUP(N475,【参考】数式用!$A$3:$N$58,14,FALSE)</f>
        <v>#N/A</v>
      </c>
      <c r="AC475" s="481" t="str">
        <f>IFERROR(VLOOKUP(N475,【参考】数式用!$A$3:$N$58,14,FALSE),"")&amp;"_4_5"</f>
        <v>_4_5</v>
      </c>
      <c r="AD475" s="481" t="str">
        <f>IFERROR(VLOOKUP(N475,【参考】数式用!$A$3:$N$58,14,FALSE),"")&amp;"_6"</f>
        <v>_6</v>
      </c>
      <c r="AE475" s="482" t="str">
        <f>IFERROR(VLOOKUP(N475,【参考】数式用!$AI$5:$AJ$51, 2, FALSE), "")</f>
        <v/>
      </c>
      <c r="AF475" s="483" t="str">
        <f t="shared" si="14"/>
        <v/>
      </c>
      <c r="AG475" s="484" t="str">
        <f t="shared" si="15"/>
        <v/>
      </c>
      <c r="AH475" s="485" t="str">
        <f>IFERROR(VLOOKUP(N475,【参考】数式用!$AM$3:$AN$56, 2, FALSE), "")</f>
        <v/>
      </c>
      <c r="AI475" s="411"/>
      <c r="AJ475" s="389"/>
      <c r="AK475" s="389"/>
      <c r="AL475" s="389"/>
      <c r="AM475" s="389"/>
      <c r="AN475" s="389"/>
      <c r="AO475" s="389"/>
      <c r="AP475" s="389"/>
      <c r="AQ475" s="389"/>
    </row>
    <row r="476" spans="1:43" s="128" customFormat="1" ht="40.15" customHeight="1">
      <c r="A476" s="488">
        <v>463</v>
      </c>
      <c r="B476" s="866" t="str">
        <f>IF(基本情報入力シート!C507="","",基本情報入力シート!C507)</f>
        <v/>
      </c>
      <c r="C476" s="866"/>
      <c r="D476" s="866"/>
      <c r="E476" s="866"/>
      <c r="F476" s="866"/>
      <c r="G476" s="866"/>
      <c r="H476" s="866"/>
      <c r="I476" s="866"/>
      <c r="J476" s="413" t="str">
        <f>IF(基本情報入力シート!M507="","",基本情報入力シート!M507)</f>
        <v/>
      </c>
      <c r="K476" s="413" t="str">
        <f>IF(基本情報入力シート!R507="","",基本情報入力シート!R507)</f>
        <v/>
      </c>
      <c r="L476" s="413" t="str">
        <f>IF(基本情報入力シート!W507="","",基本情報入力シート!W507)</f>
        <v/>
      </c>
      <c r="M476" s="413" t="str">
        <f>IF(基本情報入力シート!X507="","",基本情報入力シート!X507)</f>
        <v/>
      </c>
      <c r="N476" s="491" t="str">
        <f>IF(基本情報入力シート!Y507="","",基本情報入力シート!Y507)</f>
        <v/>
      </c>
      <c r="O476" s="490"/>
      <c r="P476" s="432"/>
      <c r="Q476" s="38" t="str">
        <f>IFERROR(ROUNDDOWN(P476*VLOOKUP(N476,【参考】数式用!$V$2:$AA$58,MATCH(O476,【参考】数式用!$X$4:$AA$4)+2,FALSE)*0.5, 0), "")</f>
        <v/>
      </c>
      <c r="R476" s="433"/>
      <c r="S476" s="867"/>
      <c r="T476" s="867"/>
      <c r="U476" s="499"/>
      <c r="V476" s="439"/>
      <c r="W476" s="487"/>
      <c r="X476" s="414" t="str">
        <f>IFERROR(IF(V476="ー", "", ROUNDDOWN(W476*VLOOKUP(N476,【参考】数式用!$V$2:$AG$51,MATCH(V476,【参考】数式用!$AB$4:$AG$4)+6,FALSE)*0.5, 0)), "")</f>
        <v/>
      </c>
      <c r="Y476" s="440"/>
      <c r="Z476" s="487"/>
      <c r="AA476" s="501"/>
      <c r="AB476" s="481" t="e">
        <f>VLOOKUP(N476,【参考】数式用!$A$3:$N$58,14,FALSE)</f>
        <v>#N/A</v>
      </c>
      <c r="AC476" s="481" t="str">
        <f>IFERROR(VLOOKUP(N476,【参考】数式用!$A$3:$N$58,14,FALSE),"")&amp;"_4_5"</f>
        <v>_4_5</v>
      </c>
      <c r="AD476" s="481" t="str">
        <f>IFERROR(VLOOKUP(N476,【参考】数式用!$A$3:$N$58,14,FALSE),"")&amp;"_6"</f>
        <v>_6</v>
      </c>
      <c r="AE476" s="482" t="str">
        <f>IFERROR(VLOOKUP(N476,【参考】数式用!$AI$5:$AJ$51, 2, FALSE), "")</f>
        <v/>
      </c>
      <c r="AF476" s="483" t="str">
        <f t="shared" si="14"/>
        <v/>
      </c>
      <c r="AG476" s="484" t="str">
        <f t="shared" si="15"/>
        <v/>
      </c>
      <c r="AH476" s="485" t="str">
        <f>IFERROR(VLOOKUP(N476,【参考】数式用!$AM$3:$AN$56, 2, FALSE), "")</f>
        <v/>
      </c>
      <c r="AI476" s="411"/>
      <c r="AJ476" s="389"/>
      <c r="AK476" s="389"/>
      <c r="AL476" s="389"/>
      <c r="AM476" s="389"/>
      <c r="AN476" s="389"/>
      <c r="AO476" s="389"/>
      <c r="AP476" s="389"/>
      <c r="AQ476" s="389"/>
    </row>
    <row r="477" spans="1:43" s="128" customFormat="1" ht="40.15" customHeight="1">
      <c r="A477" s="488">
        <v>464</v>
      </c>
      <c r="B477" s="866" t="str">
        <f>IF(基本情報入力シート!C508="","",基本情報入力シート!C508)</f>
        <v/>
      </c>
      <c r="C477" s="866"/>
      <c r="D477" s="866"/>
      <c r="E477" s="866"/>
      <c r="F477" s="866"/>
      <c r="G477" s="866"/>
      <c r="H477" s="866"/>
      <c r="I477" s="866"/>
      <c r="J477" s="413" t="str">
        <f>IF(基本情報入力シート!M508="","",基本情報入力シート!M508)</f>
        <v/>
      </c>
      <c r="K477" s="413" t="str">
        <f>IF(基本情報入力シート!R508="","",基本情報入力シート!R508)</f>
        <v/>
      </c>
      <c r="L477" s="413" t="str">
        <f>IF(基本情報入力シート!W508="","",基本情報入力シート!W508)</f>
        <v/>
      </c>
      <c r="M477" s="413" t="str">
        <f>IF(基本情報入力シート!X508="","",基本情報入力シート!X508)</f>
        <v/>
      </c>
      <c r="N477" s="491" t="str">
        <f>IF(基本情報入力シート!Y508="","",基本情報入力シート!Y508)</f>
        <v/>
      </c>
      <c r="O477" s="490"/>
      <c r="P477" s="432"/>
      <c r="Q477" s="38" t="str">
        <f>IFERROR(ROUNDDOWN(P477*VLOOKUP(N477,【参考】数式用!$V$2:$AA$58,MATCH(O477,【参考】数式用!$X$4:$AA$4)+2,FALSE)*0.5, 0), "")</f>
        <v/>
      </c>
      <c r="R477" s="433"/>
      <c r="S477" s="867"/>
      <c r="T477" s="867"/>
      <c r="U477" s="499"/>
      <c r="V477" s="439"/>
      <c r="W477" s="487"/>
      <c r="X477" s="414" t="str">
        <f>IFERROR(IF(V477="ー", "", ROUNDDOWN(W477*VLOOKUP(N477,【参考】数式用!$V$2:$AG$51,MATCH(V477,【参考】数式用!$AB$4:$AG$4)+6,FALSE)*0.5, 0)), "")</f>
        <v/>
      </c>
      <c r="Y477" s="440"/>
      <c r="Z477" s="487"/>
      <c r="AA477" s="501"/>
      <c r="AB477" s="481" t="e">
        <f>VLOOKUP(N477,【参考】数式用!$A$3:$N$58,14,FALSE)</f>
        <v>#N/A</v>
      </c>
      <c r="AC477" s="481" t="str">
        <f>IFERROR(VLOOKUP(N477,【参考】数式用!$A$3:$N$58,14,FALSE),"")&amp;"_4_5"</f>
        <v>_4_5</v>
      </c>
      <c r="AD477" s="481" t="str">
        <f>IFERROR(VLOOKUP(N477,【参考】数式用!$A$3:$N$58,14,FALSE),"")&amp;"_6"</f>
        <v>_6</v>
      </c>
      <c r="AE477" s="482" t="str">
        <f>IFERROR(VLOOKUP(N477,【参考】数式用!$AI$5:$AJ$51, 2, FALSE), "")</f>
        <v/>
      </c>
      <c r="AF477" s="483" t="str">
        <f t="shared" si="14"/>
        <v/>
      </c>
      <c r="AG477" s="484" t="str">
        <f t="shared" si="15"/>
        <v/>
      </c>
      <c r="AH477" s="485" t="str">
        <f>IFERROR(VLOOKUP(N477,【参考】数式用!$AM$3:$AN$56, 2, FALSE), "")</f>
        <v/>
      </c>
      <c r="AI477" s="411"/>
      <c r="AJ477" s="389"/>
      <c r="AK477" s="389"/>
      <c r="AL477" s="389"/>
      <c r="AM477" s="389"/>
      <c r="AN477" s="389"/>
      <c r="AO477" s="389"/>
      <c r="AP477" s="389"/>
      <c r="AQ477" s="389"/>
    </row>
    <row r="478" spans="1:43" s="128" customFormat="1" ht="40.15" customHeight="1">
      <c r="A478" s="488">
        <v>465</v>
      </c>
      <c r="B478" s="866" t="str">
        <f>IF(基本情報入力シート!C509="","",基本情報入力シート!C509)</f>
        <v/>
      </c>
      <c r="C478" s="866"/>
      <c r="D478" s="866"/>
      <c r="E478" s="866"/>
      <c r="F478" s="866"/>
      <c r="G478" s="866"/>
      <c r="H478" s="866"/>
      <c r="I478" s="866"/>
      <c r="J478" s="413" t="str">
        <f>IF(基本情報入力シート!M509="","",基本情報入力シート!M509)</f>
        <v/>
      </c>
      <c r="K478" s="413" t="str">
        <f>IF(基本情報入力シート!R509="","",基本情報入力シート!R509)</f>
        <v/>
      </c>
      <c r="L478" s="413" t="str">
        <f>IF(基本情報入力シート!W509="","",基本情報入力シート!W509)</f>
        <v/>
      </c>
      <c r="M478" s="413" t="str">
        <f>IF(基本情報入力シート!X509="","",基本情報入力シート!X509)</f>
        <v/>
      </c>
      <c r="N478" s="491" t="str">
        <f>IF(基本情報入力シート!Y509="","",基本情報入力シート!Y509)</f>
        <v/>
      </c>
      <c r="O478" s="490"/>
      <c r="P478" s="432"/>
      <c r="Q478" s="38" t="str">
        <f>IFERROR(ROUNDDOWN(P478*VLOOKUP(N478,【参考】数式用!$V$2:$AA$58,MATCH(O478,【参考】数式用!$X$4:$AA$4)+2,FALSE)*0.5, 0), "")</f>
        <v/>
      </c>
      <c r="R478" s="433"/>
      <c r="S478" s="867"/>
      <c r="T478" s="867"/>
      <c r="U478" s="499"/>
      <c r="V478" s="439"/>
      <c r="W478" s="487"/>
      <c r="X478" s="414" t="str">
        <f>IFERROR(IF(V478="ー", "", ROUNDDOWN(W478*VLOOKUP(N478,【参考】数式用!$V$2:$AG$51,MATCH(V478,【参考】数式用!$AB$4:$AG$4)+6,FALSE)*0.5, 0)), "")</f>
        <v/>
      </c>
      <c r="Y478" s="440"/>
      <c r="Z478" s="487"/>
      <c r="AA478" s="501"/>
      <c r="AB478" s="481" t="e">
        <f>VLOOKUP(N478,【参考】数式用!$A$3:$N$58,14,FALSE)</f>
        <v>#N/A</v>
      </c>
      <c r="AC478" s="481" t="str">
        <f>IFERROR(VLOOKUP(N478,【参考】数式用!$A$3:$N$58,14,FALSE),"")&amp;"_4_5"</f>
        <v>_4_5</v>
      </c>
      <c r="AD478" s="481" t="str">
        <f>IFERROR(VLOOKUP(N478,【参考】数式用!$A$3:$N$58,14,FALSE),"")&amp;"_6"</f>
        <v>_6</v>
      </c>
      <c r="AE478" s="482" t="str">
        <f>IFERROR(VLOOKUP(N478,【参考】数式用!$AI$5:$AJ$51, 2, FALSE), "")</f>
        <v/>
      </c>
      <c r="AF478" s="483" t="str">
        <f t="shared" si="14"/>
        <v/>
      </c>
      <c r="AG478" s="484" t="str">
        <f t="shared" si="15"/>
        <v/>
      </c>
      <c r="AH478" s="485" t="str">
        <f>IFERROR(VLOOKUP(N478,【参考】数式用!$AM$3:$AN$56, 2, FALSE), "")</f>
        <v/>
      </c>
      <c r="AI478" s="411"/>
      <c r="AJ478" s="389"/>
      <c r="AK478" s="389"/>
      <c r="AL478" s="389"/>
      <c r="AM478" s="389"/>
      <c r="AN478" s="389"/>
      <c r="AO478" s="389"/>
      <c r="AP478" s="389"/>
      <c r="AQ478" s="389"/>
    </row>
    <row r="479" spans="1:43" s="128" customFormat="1" ht="40.15" customHeight="1">
      <c r="A479" s="488">
        <v>466</v>
      </c>
      <c r="B479" s="866" t="str">
        <f>IF(基本情報入力シート!C510="","",基本情報入力シート!C510)</f>
        <v/>
      </c>
      <c r="C479" s="866"/>
      <c r="D479" s="866"/>
      <c r="E479" s="866"/>
      <c r="F479" s="866"/>
      <c r="G479" s="866"/>
      <c r="H479" s="866"/>
      <c r="I479" s="866"/>
      <c r="J479" s="413" t="str">
        <f>IF(基本情報入力シート!M510="","",基本情報入力シート!M510)</f>
        <v/>
      </c>
      <c r="K479" s="413" t="str">
        <f>IF(基本情報入力シート!R510="","",基本情報入力シート!R510)</f>
        <v/>
      </c>
      <c r="L479" s="413" t="str">
        <f>IF(基本情報入力シート!W510="","",基本情報入力シート!W510)</f>
        <v/>
      </c>
      <c r="M479" s="413" t="str">
        <f>IF(基本情報入力シート!X510="","",基本情報入力シート!X510)</f>
        <v/>
      </c>
      <c r="N479" s="491" t="str">
        <f>IF(基本情報入力シート!Y510="","",基本情報入力シート!Y510)</f>
        <v/>
      </c>
      <c r="O479" s="490"/>
      <c r="P479" s="432"/>
      <c r="Q479" s="38" t="str">
        <f>IFERROR(ROUNDDOWN(P479*VLOOKUP(N479,【参考】数式用!$V$2:$AA$58,MATCH(O479,【参考】数式用!$X$4:$AA$4)+2,FALSE)*0.5, 0), "")</f>
        <v/>
      </c>
      <c r="R479" s="433"/>
      <c r="S479" s="867"/>
      <c r="T479" s="867"/>
      <c r="U479" s="499"/>
      <c r="V479" s="439"/>
      <c r="W479" s="487"/>
      <c r="X479" s="414" t="str">
        <f>IFERROR(IF(V479="ー", "", ROUNDDOWN(W479*VLOOKUP(N479,【参考】数式用!$V$2:$AG$51,MATCH(V479,【参考】数式用!$AB$4:$AG$4)+6,FALSE)*0.5, 0)), "")</f>
        <v/>
      </c>
      <c r="Y479" s="440"/>
      <c r="Z479" s="487"/>
      <c r="AA479" s="501"/>
      <c r="AB479" s="481" t="e">
        <f>VLOOKUP(N479,【参考】数式用!$A$3:$N$58,14,FALSE)</f>
        <v>#N/A</v>
      </c>
      <c r="AC479" s="481" t="str">
        <f>IFERROR(VLOOKUP(N479,【参考】数式用!$A$3:$N$58,14,FALSE),"")&amp;"_4_5"</f>
        <v>_4_5</v>
      </c>
      <c r="AD479" s="481" t="str">
        <f>IFERROR(VLOOKUP(N479,【参考】数式用!$A$3:$N$58,14,FALSE),"")&amp;"_6"</f>
        <v>_6</v>
      </c>
      <c r="AE479" s="482" t="str">
        <f>IFERROR(VLOOKUP(N479,【参考】数式用!$AI$5:$AJ$51, 2, FALSE), "")</f>
        <v/>
      </c>
      <c r="AF479" s="483" t="str">
        <f t="shared" si="14"/>
        <v/>
      </c>
      <c r="AG479" s="484" t="str">
        <f t="shared" si="15"/>
        <v/>
      </c>
      <c r="AH479" s="485" t="str">
        <f>IFERROR(VLOOKUP(N479,【参考】数式用!$AM$3:$AN$56, 2, FALSE), "")</f>
        <v/>
      </c>
      <c r="AI479" s="411"/>
      <c r="AJ479" s="389"/>
      <c r="AK479" s="389"/>
      <c r="AL479" s="389"/>
      <c r="AM479" s="389"/>
      <c r="AN479" s="389"/>
      <c r="AO479" s="389"/>
      <c r="AP479" s="389"/>
      <c r="AQ479" s="389"/>
    </row>
    <row r="480" spans="1:43" s="128" customFormat="1" ht="40.15" customHeight="1">
      <c r="A480" s="488">
        <v>467</v>
      </c>
      <c r="B480" s="866" t="str">
        <f>IF(基本情報入力シート!C511="","",基本情報入力シート!C511)</f>
        <v/>
      </c>
      <c r="C480" s="866"/>
      <c r="D480" s="866"/>
      <c r="E480" s="866"/>
      <c r="F480" s="866"/>
      <c r="G480" s="866"/>
      <c r="H480" s="866"/>
      <c r="I480" s="866"/>
      <c r="J480" s="413" t="str">
        <f>IF(基本情報入力シート!M511="","",基本情報入力シート!M511)</f>
        <v/>
      </c>
      <c r="K480" s="413" t="str">
        <f>IF(基本情報入力シート!R511="","",基本情報入力シート!R511)</f>
        <v/>
      </c>
      <c r="L480" s="413" t="str">
        <f>IF(基本情報入力シート!W511="","",基本情報入力シート!W511)</f>
        <v/>
      </c>
      <c r="M480" s="413" t="str">
        <f>IF(基本情報入力シート!X511="","",基本情報入力シート!X511)</f>
        <v/>
      </c>
      <c r="N480" s="491" t="str">
        <f>IF(基本情報入力シート!Y511="","",基本情報入力シート!Y511)</f>
        <v/>
      </c>
      <c r="O480" s="490"/>
      <c r="P480" s="432"/>
      <c r="Q480" s="38" t="str">
        <f>IFERROR(ROUNDDOWN(P480*VLOOKUP(N480,【参考】数式用!$V$2:$AA$58,MATCH(O480,【参考】数式用!$X$4:$AA$4)+2,FALSE)*0.5, 0), "")</f>
        <v/>
      </c>
      <c r="R480" s="433"/>
      <c r="S480" s="867"/>
      <c r="T480" s="867"/>
      <c r="U480" s="499"/>
      <c r="V480" s="439"/>
      <c r="W480" s="487"/>
      <c r="X480" s="414" t="str">
        <f>IFERROR(IF(V480="ー", "", ROUNDDOWN(W480*VLOOKUP(N480,【参考】数式用!$V$2:$AG$51,MATCH(V480,【参考】数式用!$AB$4:$AG$4)+6,FALSE)*0.5, 0)), "")</f>
        <v/>
      </c>
      <c r="Y480" s="440"/>
      <c r="Z480" s="487"/>
      <c r="AA480" s="501"/>
      <c r="AB480" s="481" t="e">
        <f>VLOOKUP(N480,【参考】数式用!$A$3:$N$58,14,FALSE)</f>
        <v>#N/A</v>
      </c>
      <c r="AC480" s="481" t="str">
        <f>IFERROR(VLOOKUP(N480,【参考】数式用!$A$3:$N$58,14,FALSE),"")&amp;"_4_5"</f>
        <v>_4_5</v>
      </c>
      <c r="AD480" s="481" t="str">
        <f>IFERROR(VLOOKUP(N480,【参考】数式用!$A$3:$N$58,14,FALSE),"")&amp;"_6"</f>
        <v>_6</v>
      </c>
      <c r="AE480" s="482" t="str">
        <f>IFERROR(VLOOKUP(N480,【参考】数式用!$AI$5:$AJ$51, 2, FALSE), "")</f>
        <v/>
      </c>
      <c r="AF480" s="483" t="str">
        <f t="shared" si="14"/>
        <v/>
      </c>
      <c r="AG480" s="484" t="str">
        <f t="shared" si="15"/>
        <v/>
      </c>
      <c r="AH480" s="485" t="str">
        <f>IFERROR(VLOOKUP(N480,【参考】数式用!$AM$3:$AN$56, 2, FALSE), "")</f>
        <v/>
      </c>
      <c r="AI480" s="411"/>
      <c r="AJ480" s="389"/>
      <c r="AK480" s="389"/>
      <c r="AL480" s="389"/>
      <c r="AM480" s="389"/>
      <c r="AN480" s="389"/>
      <c r="AO480" s="389"/>
      <c r="AP480" s="389"/>
      <c r="AQ480" s="389"/>
    </row>
    <row r="481" spans="1:43" s="128" customFormat="1" ht="40.15" customHeight="1">
      <c r="A481" s="488">
        <v>468</v>
      </c>
      <c r="B481" s="866" t="str">
        <f>IF(基本情報入力シート!C512="","",基本情報入力シート!C512)</f>
        <v/>
      </c>
      <c r="C481" s="866"/>
      <c r="D481" s="866"/>
      <c r="E481" s="866"/>
      <c r="F481" s="866"/>
      <c r="G481" s="866"/>
      <c r="H481" s="866"/>
      <c r="I481" s="866"/>
      <c r="J481" s="413" t="str">
        <f>IF(基本情報入力シート!M512="","",基本情報入力シート!M512)</f>
        <v/>
      </c>
      <c r="K481" s="413" t="str">
        <f>IF(基本情報入力シート!R512="","",基本情報入力シート!R512)</f>
        <v/>
      </c>
      <c r="L481" s="413" t="str">
        <f>IF(基本情報入力シート!W512="","",基本情報入力シート!W512)</f>
        <v/>
      </c>
      <c r="M481" s="413" t="str">
        <f>IF(基本情報入力シート!X512="","",基本情報入力シート!X512)</f>
        <v/>
      </c>
      <c r="N481" s="491" t="str">
        <f>IF(基本情報入力シート!Y512="","",基本情報入力シート!Y512)</f>
        <v/>
      </c>
      <c r="O481" s="490"/>
      <c r="P481" s="432"/>
      <c r="Q481" s="38" t="str">
        <f>IFERROR(ROUNDDOWN(P481*VLOOKUP(N481,【参考】数式用!$V$2:$AA$58,MATCH(O481,【参考】数式用!$X$4:$AA$4)+2,FALSE)*0.5, 0), "")</f>
        <v/>
      </c>
      <c r="R481" s="433"/>
      <c r="S481" s="867"/>
      <c r="T481" s="867"/>
      <c r="U481" s="499"/>
      <c r="V481" s="439"/>
      <c r="W481" s="487"/>
      <c r="X481" s="414" t="str">
        <f>IFERROR(IF(V481="ー", "", ROUNDDOWN(W481*VLOOKUP(N481,【参考】数式用!$V$2:$AG$51,MATCH(V481,【参考】数式用!$AB$4:$AG$4)+6,FALSE)*0.5, 0)), "")</f>
        <v/>
      </c>
      <c r="Y481" s="440"/>
      <c r="Z481" s="487"/>
      <c r="AA481" s="501"/>
      <c r="AB481" s="481" t="e">
        <f>VLOOKUP(N481,【参考】数式用!$A$3:$N$58,14,FALSE)</f>
        <v>#N/A</v>
      </c>
      <c r="AC481" s="481" t="str">
        <f>IFERROR(VLOOKUP(N481,【参考】数式用!$A$3:$N$58,14,FALSE),"")&amp;"_4_5"</f>
        <v>_4_5</v>
      </c>
      <c r="AD481" s="481" t="str">
        <f>IFERROR(VLOOKUP(N481,【参考】数式用!$A$3:$N$58,14,FALSE),"")&amp;"_6"</f>
        <v>_6</v>
      </c>
      <c r="AE481" s="482" t="str">
        <f>IFERROR(VLOOKUP(N481,【参考】数式用!$AI$5:$AJ$51, 2, FALSE), "")</f>
        <v/>
      </c>
      <c r="AF481" s="483" t="str">
        <f t="shared" si="14"/>
        <v/>
      </c>
      <c r="AG481" s="484" t="str">
        <f t="shared" si="15"/>
        <v/>
      </c>
      <c r="AH481" s="485" t="str">
        <f>IFERROR(VLOOKUP(N481,【参考】数式用!$AM$3:$AN$56, 2, FALSE), "")</f>
        <v/>
      </c>
      <c r="AI481" s="411"/>
      <c r="AJ481" s="389"/>
      <c r="AK481" s="389"/>
      <c r="AL481" s="389"/>
      <c r="AM481" s="389"/>
      <c r="AN481" s="389"/>
      <c r="AO481" s="389"/>
      <c r="AP481" s="389"/>
      <c r="AQ481" s="389"/>
    </row>
    <row r="482" spans="1:43" s="128" customFormat="1" ht="40.15" customHeight="1">
      <c r="A482" s="488">
        <v>469</v>
      </c>
      <c r="B482" s="866" t="str">
        <f>IF(基本情報入力シート!C513="","",基本情報入力シート!C513)</f>
        <v/>
      </c>
      <c r="C482" s="866"/>
      <c r="D482" s="866"/>
      <c r="E482" s="866"/>
      <c r="F482" s="866"/>
      <c r="G482" s="866"/>
      <c r="H482" s="866"/>
      <c r="I482" s="866"/>
      <c r="J482" s="413" t="str">
        <f>IF(基本情報入力シート!M513="","",基本情報入力シート!M513)</f>
        <v/>
      </c>
      <c r="K482" s="413" t="str">
        <f>IF(基本情報入力シート!R513="","",基本情報入力シート!R513)</f>
        <v/>
      </c>
      <c r="L482" s="413" t="str">
        <f>IF(基本情報入力シート!W513="","",基本情報入力シート!W513)</f>
        <v/>
      </c>
      <c r="M482" s="413" t="str">
        <f>IF(基本情報入力シート!X513="","",基本情報入力シート!X513)</f>
        <v/>
      </c>
      <c r="N482" s="491" t="str">
        <f>IF(基本情報入力シート!Y513="","",基本情報入力シート!Y513)</f>
        <v/>
      </c>
      <c r="O482" s="490"/>
      <c r="P482" s="432"/>
      <c r="Q482" s="38" t="str">
        <f>IFERROR(ROUNDDOWN(P482*VLOOKUP(N482,【参考】数式用!$V$2:$AA$58,MATCH(O482,【参考】数式用!$X$4:$AA$4)+2,FALSE)*0.5, 0), "")</f>
        <v/>
      </c>
      <c r="R482" s="433"/>
      <c r="S482" s="867"/>
      <c r="T482" s="867"/>
      <c r="U482" s="499"/>
      <c r="V482" s="439"/>
      <c r="W482" s="487"/>
      <c r="X482" s="414" t="str">
        <f>IFERROR(IF(V482="ー", "", ROUNDDOWN(W482*VLOOKUP(N482,【参考】数式用!$V$2:$AG$51,MATCH(V482,【参考】数式用!$AB$4:$AG$4)+6,FALSE)*0.5, 0)), "")</f>
        <v/>
      </c>
      <c r="Y482" s="440"/>
      <c r="Z482" s="487"/>
      <c r="AA482" s="501"/>
      <c r="AB482" s="481" t="e">
        <f>VLOOKUP(N482,【参考】数式用!$A$3:$N$58,14,FALSE)</f>
        <v>#N/A</v>
      </c>
      <c r="AC482" s="481" t="str">
        <f>IFERROR(VLOOKUP(N482,【参考】数式用!$A$3:$N$58,14,FALSE),"")&amp;"_4_5"</f>
        <v>_4_5</v>
      </c>
      <c r="AD482" s="481" t="str">
        <f>IFERROR(VLOOKUP(N482,【参考】数式用!$A$3:$N$58,14,FALSE),"")&amp;"_6"</f>
        <v>_6</v>
      </c>
      <c r="AE482" s="482" t="str">
        <f>IFERROR(VLOOKUP(N482,【参考】数式用!$AI$5:$AJ$51, 2, FALSE), "")</f>
        <v/>
      </c>
      <c r="AF482" s="483" t="str">
        <f t="shared" si="14"/>
        <v/>
      </c>
      <c r="AG482" s="484" t="str">
        <f t="shared" si="15"/>
        <v/>
      </c>
      <c r="AH482" s="485" t="str">
        <f>IFERROR(VLOOKUP(N482,【参考】数式用!$AM$3:$AN$56, 2, FALSE), "")</f>
        <v/>
      </c>
      <c r="AI482" s="411"/>
      <c r="AJ482" s="389"/>
      <c r="AK482" s="389"/>
      <c r="AL482" s="389"/>
      <c r="AM482" s="389"/>
      <c r="AN482" s="389"/>
      <c r="AO482" s="389"/>
      <c r="AP482" s="389"/>
      <c r="AQ482" s="389"/>
    </row>
    <row r="483" spans="1:43" s="128" customFormat="1" ht="40.15" customHeight="1">
      <c r="A483" s="488">
        <v>470</v>
      </c>
      <c r="B483" s="866" t="str">
        <f>IF(基本情報入力シート!C514="","",基本情報入力シート!C514)</f>
        <v/>
      </c>
      <c r="C483" s="866"/>
      <c r="D483" s="866"/>
      <c r="E483" s="866"/>
      <c r="F483" s="866"/>
      <c r="G483" s="866"/>
      <c r="H483" s="866"/>
      <c r="I483" s="866"/>
      <c r="J483" s="413" t="str">
        <f>IF(基本情報入力シート!M514="","",基本情報入力シート!M514)</f>
        <v/>
      </c>
      <c r="K483" s="413" t="str">
        <f>IF(基本情報入力シート!R514="","",基本情報入力シート!R514)</f>
        <v/>
      </c>
      <c r="L483" s="413" t="str">
        <f>IF(基本情報入力シート!W514="","",基本情報入力シート!W514)</f>
        <v/>
      </c>
      <c r="M483" s="413" t="str">
        <f>IF(基本情報入力シート!X514="","",基本情報入力シート!X514)</f>
        <v/>
      </c>
      <c r="N483" s="491" t="str">
        <f>IF(基本情報入力シート!Y514="","",基本情報入力シート!Y514)</f>
        <v/>
      </c>
      <c r="O483" s="490"/>
      <c r="P483" s="432"/>
      <c r="Q483" s="38" t="str">
        <f>IFERROR(ROUNDDOWN(P483*VLOOKUP(N483,【参考】数式用!$V$2:$AA$58,MATCH(O483,【参考】数式用!$X$4:$AA$4)+2,FALSE)*0.5, 0), "")</f>
        <v/>
      </c>
      <c r="R483" s="433"/>
      <c r="S483" s="867"/>
      <c r="T483" s="867"/>
      <c r="U483" s="499"/>
      <c r="V483" s="439"/>
      <c r="W483" s="487"/>
      <c r="X483" s="414" t="str">
        <f>IFERROR(IF(V483="ー", "", ROUNDDOWN(W483*VLOOKUP(N483,【参考】数式用!$V$2:$AG$51,MATCH(V483,【参考】数式用!$AB$4:$AG$4)+6,FALSE)*0.5, 0)), "")</f>
        <v/>
      </c>
      <c r="Y483" s="440"/>
      <c r="Z483" s="487"/>
      <c r="AA483" s="501"/>
      <c r="AB483" s="481" t="e">
        <f>VLOOKUP(N483,【参考】数式用!$A$3:$N$58,14,FALSE)</f>
        <v>#N/A</v>
      </c>
      <c r="AC483" s="481" t="str">
        <f>IFERROR(VLOOKUP(N483,【参考】数式用!$A$3:$N$58,14,FALSE),"")&amp;"_4_5"</f>
        <v>_4_5</v>
      </c>
      <c r="AD483" s="481" t="str">
        <f>IFERROR(VLOOKUP(N483,【参考】数式用!$A$3:$N$58,14,FALSE),"")&amp;"_6"</f>
        <v>_6</v>
      </c>
      <c r="AE483" s="482" t="str">
        <f>IFERROR(VLOOKUP(N483,【参考】数式用!$AI$5:$AJ$51, 2, FALSE), "")</f>
        <v/>
      </c>
      <c r="AF483" s="483" t="str">
        <f t="shared" si="14"/>
        <v/>
      </c>
      <c r="AG483" s="484" t="str">
        <f t="shared" si="15"/>
        <v/>
      </c>
      <c r="AH483" s="485" t="str">
        <f>IFERROR(VLOOKUP(N483,【参考】数式用!$AM$3:$AN$56, 2, FALSE), "")</f>
        <v/>
      </c>
      <c r="AI483" s="411"/>
      <c r="AJ483" s="389"/>
      <c r="AK483" s="389"/>
      <c r="AL483" s="389"/>
      <c r="AM483" s="389"/>
      <c r="AN483" s="389"/>
      <c r="AO483" s="389"/>
      <c r="AP483" s="389"/>
      <c r="AQ483" s="389"/>
    </row>
    <row r="484" spans="1:43" s="128" customFormat="1" ht="40.15" customHeight="1">
      <c r="A484" s="488">
        <v>471</v>
      </c>
      <c r="B484" s="866" t="str">
        <f>IF(基本情報入力シート!C515="","",基本情報入力シート!C515)</f>
        <v/>
      </c>
      <c r="C484" s="866"/>
      <c r="D484" s="866"/>
      <c r="E484" s="866"/>
      <c r="F484" s="866"/>
      <c r="G484" s="866"/>
      <c r="H484" s="866"/>
      <c r="I484" s="866"/>
      <c r="J484" s="413" t="str">
        <f>IF(基本情報入力シート!M515="","",基本情報入力シート!M515)</f>
        <v/>
      </c>
      <c r="K484" s="413" t="str">
        <f>IF(基本情報入力シート!R515="","",基本情報入力シート!R515)</f>
        <v/>
      </c>
      <c r="L484" s="413" t="str">
        <f>IF(基本情報入力シート!W515="","",基本情報入力シート!W515)</f>
        <v/>
      </c>
      <c r="M484" s="413" t="str">
        <f>IF(基本情報入力シート!X515="","",基本情報入力シート!X515)</f>
        <v/>
      </c>
      <c r="N484" s="491" t="str">
        <f>IF(基本情報入力シート!Y515="","",基本情報入力シート!Y515)</f>
        <v/>
      </c>
      <c r="O484" s="490"/>
      <c r="P484" s="432"/>
      <c r="Q484" s="38" t="str">
        <f>IFERROR(ROUNDDOWN(P484*VLOOKUP(N484,【参考】数式用!$V$2:$AA$58,MATCH(O484,【参考】数式用!$X$4:$AA$4)+2,FALSE)*0.5, 0), "")</f>
        <v/>
      </c>
      <c r="R484" s="433"/>
      <c r="S484" s="867"/>
      <c r="T484" s="867"/>
      <c r="U484" s="499"/>
      <c r="V484" s="439"/>
      <c r="W484" s="487"/>
      <c r="X484" s="414" t="str">
        <f>IFERROR(IF(V484="ー", "", ROUNDDOWN(W484*VLOOKUP(N484,【参考】数式用!$V$2:$AG$51,MATCH(V484,【参考】数式用!$AB$4:$AG$4)+6,FALSE)*0.5, 0)), "")</f>
        <v/>
      </c>
      <c r="Y484" s="440"/>
      <c r="Z484" s="487"/>
      <c r="AA484" s="501"/>
      <c r="AB484" s="481" t="e">
        <f>VLOOKUP(N484,【参考】数式用!$A$3:$N$58,14,FALSE)</f>
        <v>#N/A</v>
      </c>
      <c r="AC484" s="481" t="str">
        <f>IFERROR(VLOOKUP(N484,【参考】数式用!$A$3:$N$58,14,FALSE),"")&amp;"_4_5"</f>
        <v>_4_5</v>
      </c>
      <c r="AD484" s="481" t="str">
        <f>IFERROR(VLOOKUP(N484,【参考】数式用!$A$3:$N$58,14,FALSE),"")&amp;"_6"</f>
        <v>_6</v>
      </c>
      <c r="AE484" s="482" t="str">
        <f>IFERROR(VLOOKUP(N484,【参考】数式用!$AI$5:$AJ$51, 2, FALSE), "")</f>
        <v/>
      </c>
      <c r="AF484" s="483" t="str">
        <f t="shared" si="14"/>
        <v/>
      </c>
      <c r="AG484" s="484" t="str">
        <f t="shared" si="15"/>
        <v/>
      </c>
      <c r="AH484" s="485" t="str">
        <f>IFERROR(VLOOKUP(N484,【参考】数式用!$AM$3:$AN$56, 2, FALSE), "")</f>
        <v/>
      </c>
      <c r="AI484" s="411"/>
      <c r="AJ484" s="389"/>
      <c r="AK484" s="389"/>
      <c r="AL484" s="389"/>
      <c r="AM484" s="389"/>
      <c r="AN484" s="389"/>
      <c r="AO484" s="389"/>
      <c r="AP484" s="389"/>
      <c r="AQ484" s="389"/>
    </row>
    <row r="485" spans="1:43" s="128" customFormat="1" ht="40.15" customHeight="1">
      <c r="A485" s="488">
        <v>472</v>
      </c>
      <c r="B485" s="866" t="str">
        <f>IF(基本情報入力シート!C516="","",基本情報入力シート!C516)</f>
        <v/>
      </c>
      <c r="C485" s="866"/>
      <c r="D485" s="866"/>
      <c r="E485" s="866"/>
      <c r="F485" s="866"/>
      <c r="G485" s="866"/>
      <c r="H485" s="866"/>
      <c r="I485" s="866"/>
      <c r="J485" s="413" t="str">
        <f>IF(基本情報入力シート!M516="","",基本情報入力シート!M516)</f>
        <v/>
      </c>
      <c r="K485" s="413" t="str">
        <f>IF(基本情報入力シート!R516="","",基本情報入力シート!R516)</f>
        <v/>
      </c>
      <c r="L485" s="413" t="str">
        <f>IF(基本情報入力シート!W516="","",基本情報入力シート!W516)</f>
        <v/>
      </c>
      <c r="M485" s="413" t="str">
        <f>IF(基本情報入力シート!X516="","",基本情報入力シート!X516)</f>
        <v/>
      </c>
      <c r="N485" s="491" t="str">
        <f>IF(基本情報入力シート!Y516="","",基本情報入力シート!Y516)</f>
        <v/>
      </c>
      <c r="O485" s="490"/>
      <c r="P485" s="432"/>
      <c r="Q485" s="38" t="str">
        <f>IFERROR(ROUNDDOWN(P485*VLOOKUP(N485,【参考】数式用!$V$2:$AA$58,MATCH(O485,【参考】数式用!$X$4:$AA$4)+2,FALSE)*0.5, 0), "")</f>
        <v/>
      </c>
      <c r="R485" s="433"/>
      <c r="S485" s="867"/>
      <c r="T485" s="867"/>
      <c r="U485" s="499"/>
      <c r="V485" s="439"/>
      <c r="W485" s="487"/>
      <c r="X485" s="414" t="str">
        <f>IFERROR(IF(V485="ー", "", ROUNDDOWN(W485*VLOOKUP(N485,【参考】数式用!$V$2:$AG$51,MATCH(V485,【参考】数式用!$AB$4:$AG$4)+6,FALSE)*0.5, 0)), "")</f>
        <v/>
      </c>
      <c r="Y485" s="440"/>
      <c r="Z485" s="487"/>
      <c r="AA485" s="501"/>
      <c r="AB485" s="481" t="e">
        <f>VLOOKUP(N485,【参考】数式用!$A$3:$N$58,14,FALSE)</f>
        <v>#N/A</v>
      </c>
      <c r="AC485" s="481" t="str">
        <f>IFERROR(VLOOKUP(N485,【参考】数式用!$A$3:$N$58,14,FALSE),"")&amp;"_4_5"</f>
        <v>_4_5</v>
      </c>
      <c r="AD485" s="481" t="str">
        <f>IFERROR(VLOOKUP(N485,【参考】数式用!$A$3:$N$58,14,FALSE),"")&amp;"_6"</f>
        <v>_6</v>
      </c>
      <c r="AE485" s="482" t="str">
        <f>IFERROR(VLOOKUP(N485,【参考】数式用!$AI$5:$AJ$51, 2, FALSE), "")</f>
        <v/>
      </c>
      <c r="AF485" s="483" t="str">
        <f t="shared" si="14"/>
        <v/>
      </c>
      <c r="AG485" s="484" t="str">
        <f t="shared" si="15"/>
        <v/>
      </c>
      <c r="AH485" s="485" t="str">
        <f>IFERROR(VLOOKUP(N485,【参考】数式用!$AM$3:$AN$56, 2, FALSE), "")</f>
        <v/>
      </c>
      <c r="AI485" s="411"/>
      <c r="AJ485" s="389"/>
      <c r="AK485" s="389"/>
      <c r="AL485" s="389"/>
      <c r="AM485" s="389"/>
      <c r="AN485" s="389"/>
      <c r="AO485" s="389"/>
      <c r="AP485" s="389"/>
      <c r="AQ485" s="389"/>
    </row>
    <row r="486" spans="1:43" s="128" customFormat="1" ht="40.15" customHeight="1">
      <c r="A486" s="488">
        <v>473</v>
      </c>
      <c r="B486" s="866" t="str">
        <f>IF(基本情報入力シート!C517="","",基本情報入力シート!C517)</f>
        <v/>
      </c>
      <c r="C486" s="866"/>
      <c r="D486" s="866"/>
      <c r="E486" s="866"/>
      <c r="F486" s="866"/>
      <c r="G486" s="866"/>
      <c r="H486" s="866"/>
      <c r="I486" s="866"/>
      <c r="J486" s="413" t="str">
        <f>IF(基本情報入力シート!M517="","",基本情報入力シート!M517)</f>
        <v/>
      </c>
      <c r="K486" s="413" t="str">
        <f>IF(基本情報入力シート!R517="","",基本情報入力シート!R517)</f>
        <v/>
      </c>
      <c r="L486" s="413" t="str">
        <f>IF(基本情報入力シート!W517="","",基本情報入力シート!W517)</f>
        <v/>
      </c>
      <c r="M486" s="413" t="str">
        <f>IF(基本情報入力シート!X517="","",基本情報入力シート!X517)</f>
        <v/>
      </c>
      <c r="N486" s="491" t="str">
        <f>IF(基本情報入力シート!Y517="","",基本情報入力シート!Y517)</f>
        <v/>
      </c>
      <c r="O486" s="490"/>
      <c r="P486" s="432"/>
      <c r="Q486" s="38" t="str">
        <f>IFERROR(ROUNDDOWN(P486*VLOOKUP(N486,【参考】数式用!$V$2:$AA$58,MATCH(O486,【参考】数式用!$X$4:$AA$4)+2,FALSE)*0.5, 0), "")</f>
        <v/>
      </c>
      <c r="R486" s="433"/>
      <c r="S486" s="867"/>
      <c r="T486" s="867"/>
      <c r="U486" s="499"/>
      <c r="V486" s="439"/>
      <c r="W486" s="487"/>
      <c r="X486" s="414" t="str">
        <f>IFERROR(IF(V486="ー", "", ROUNDDOWN(W486*VLOOKUP(N486,【参考】数式用!$V$2:$AG$51,MATCH(V486,【参考】数式用!$AB$4:$AG$4)+6,FALSE)*0.5, 0)), "")</f>
        <v/>
      </c>
      <c r="Y486" s="440"/>
      <c r="Z486" s="487"/>
      <c r="AA486" s="501"/>
      <c r="AB486" s="481" t="e">
        <f>VLOOKUP(N486,【参考】数式用!$A$3:$N$58,14,FALSE)</f>
        <v>#N/A</v>
      </c>
      <c r="AC486" s="481" t="str">
        <f>IFERROR(VLOOKUP(N486,【参考】数式用!$A$3:$N$58,14,FALSE),"")&amp;"_4_5"</f>
        <v>_4_5</v>
      </c>
      <c r="AD486" s="481" t="str">
        <f>IFERROR(VLOOKUP(N486,【参考】数式用!$A$3:$N$58,14,FALSE),"")&amp;"_6"</f>
        <v>_6</v>
      </c>
      <c r="AE486" s="482" t="str">
        <f>IFERROR(VLOOKUP(N486,【参考】数式用!$AI$5:$AJ$51, 2, FALSE), "")</f>
        <v/>
      </c>
      <c r="AF486" s="483" t="str">
        <f t="shared" si="14"/>
        <v/>
      </c>
      <c r="AG486" s="484" t="str">
        <f t="shared" si="15"/>
        <v/>
      </c>
      <c r="AH486" s="485" t="str">
        <f>IFERROR(VLOOKUP(N486,【参考】数式用!$AM$3:$AN$56, 2, FALSE), "")</f>
        <v/>
      </c>
      <c r="AI486" s="411"/>
      <c r="AJ486" s="389"/>
      <c r="AK486" s="389"/>
      <c r="AL486" s="389"/>
      <c r="AM486" s="389"/>
      <c r="AN486" s="389"/>
      <c r="AO486" s="389"/>
      <c r="AP486" s="389"/>
      <c r="AQ486" s="389"/>
    </row>
    <row r="487" spans="1:43" s="128" customFormat="1" ht="40.15" customHeight="1">
      <c r="A487" s="488">
        <v>474</v>
      </c>
      <c r="B487" s="866" t="str">
        <f>IF(基本情報入力シート!C518="","",基本情報入力シート!C518)</f>
        <v/>
      </c>
      <c r="C487" s="866"/>
      <c r="D487" s="866"/>
      <c r="E487" s="866"/>
      <c r="F487" s="866"/>
      <c r="G487" s="866"/>
      <c r="H487" s="866"/>
      <c r="I487" s="866"/>
      <c r="J487" s="413" t="str">
        <f>IF(基本情報入力シート!M518="","",基本情報入力シート!M518)</f>
        <v/>
      </c>
      <c r="K487" s="413" t="str">
        <f>IF(基本情報入力シート!R518="","",基本情報入力シート!R518)</f>
        <v/>
      </c>
      <c r="L487" s="413" t="str">
        <f>IF(基本情報入力シート!W518="","",基本情報入力シート!W518)</f>
        <v/>
      </c>
      <c r="M487" s="413" t="str">
        <f>IF(基本情報入力シート!X518="","",基本情報入力シート!X518)</f>
        <v/>
      </c>
      <c r="N487" s="491" t="str">
        <f>IF(基本情報入力シート!Y518="","",基本情報入力シート!Y518)</f>
        <v/>
      </c>
      <c r="O487" s="490"/>
      <c r="P487" s="432"/>
      <c r="Q487" s="38" t="str">
        <f>IFERROR(ROUNDDOWN(P487*VLOOKUP(N487,【参考】数式用!$V$2:$AA$58,MATCH(O487,【参考】数式用!$X$4:$AA$4)+2,FALSE)*0.5, 0), "")</f>
        <v/>
      </c>
      <c r="R487" s="433"/>
      <c r="S487" s="867"/>
      <c r="T487" s="867"/>
      <c r="U487" s="499"/>
      <c r="V487" s="439"/>
      <c r="W487" s="487"/>
      <c r="X487" s="414" t="str">
        <f>IFERROR(IF(V487="ー", "", ROUNDDOWN(W487*VLOOKUP(N487,【参考】数式用!$V$2:$AG$51,MATCH(V487,【参考】数式用!$AB$4:$AG$4)+6,FALSE)*0.5, 0)), "")</f>
        <v/>
      </c>
      <c r="Y487" s="440"/>
      <c r="Z487" s="487"/>
      <c r="AA487" s="501"/>
      <c r="AB487" s="481" t="e">
        <f>VLOOKUP(N487,【参考】数式用!$A$3:$N$58,14,FALSE)</f>
        <v>#N/A</v>
      </c>
      <c r="AC487" s="481" t="str">
        <f>IFERROR(VLOOKUP(N487,【参考】数式用!$A$3:$N$58,14,FALSE),"")&amp;"_4_5"</f>
        <v>_4_5</v>
      </c>
      <c r="AD487" s="481" t="str">
        <f>IFERROR(VLOOKUP(N487,【参考】数式用!$A$3:$N$58,14,FALSE),"")&amp;"_6"</f>
        <v>_6</v>
      </c>
      <c r="AE487" s="482" t="str">
        <f>IFERROR(VLOOKUP(N487,【参考】数式用!$AI$5:$AJ$51, 2, FALSE), "")</f>
        <v/>
      </c>
      <c r="AF487" s="483" t="str">
        <f t="shared" si="14"/>
        <v/>
      </c>
      <c r="AG487" s="484" t="str">
        <f t="shared" si="15"/>
        <v/>
      </c>
      <c r="AH487" s="485" t="str">
        <f>IFERROR(VLOOKUP(N487,【参考】数式用!$AM$3:$AN$56, 2, FALSE), "")</f>
        <v/>
      </c>
      <c r="AI487" s="411"/>
      <c r="AJ487" s="389"/>
      <c r="AK487" s="389"/>
      <c r="AL487" s="389"/>
      <c r="AM487" s="389"/>
      <c r="AN487" s="389"/>
      <c r="AO487" s="389"/>
      <c r="AP487" s="389"/>
      <c r="AQ487" s="389"/>
    </row>
    <row r="488" spans="1:43" s="128" customFormat="1" ht="40.15" customHeight="1">
      <c r="A488" s="488">
        <v>475</v>
      </c>
      <c r="B488" s="866" t="str">
        <f>IF(基本情報入力シート!C519="","",基本情報入力シート!C519)</f>
        <v/>
      </c>
      <c r="C488" s="866"/>
      <c r="D488" s="866"/>
      <c r="E488" s="866"/>
      <c r="F488" s="866"/>
      <c r="G488" s="866"/>
      <c r="H488" s="866"/>
      <c r="I488" s="866"/>
      <c r="J488" s="413" t="str">
        <f>IF(基本情報入力シート!M519="","",基本情報入力シート!M519)</f>
        <v/>
      </c>
      <c r="K488" s="413" t="str">
        <f>IF(基本情報入力シート!R519="","",基本情報入力シート!R519)</f>
        <v/>
      </c>
      <c r="L488" s="413" t="str">
        <f>IF(基本情報入力シート!W519="","",基本情報入力シート!W519)</f>
        <v/>
      </c>
      <c r="M488" s="413" t="str">
        <f>IF(基本情報入力シート!X519="","",基本情報入力シート!X519)</f>
        <v/>
      </c>
      <c r="N488" s="491" t="str">
        <f>IF(基本情報入力シート!Y519="","",基本情報入力シート!Y519)</f>
        <v/>
      </c>
      <c r="O488" s="490"/>
      <c r="P488" s="432"/>
      <c r="Q488" s="38" t="str">
        <f>IFERROR(ROUNDDOWN(P488*VLOOKUP(N488,【参考】数式用!$V$2:$AA$58,MATCH(O488,【参考】数式用!$X$4:$AA$4)+2,FALSE)*0.5, 0), "")</f>
        <v/>
      </c>
      <c r="R488" s="433"/>
      <c r="S488" s="867"/>
      <c r="T488" s="867"/>
      <c r="U488" s="499"/>
      <c r="V488" s="439"/>
      <c r="W488" s="487"/>
      <c r="X488" s="414" t="str">
        <f>IFERROR(IF(V488="ー", "", ROUNDDOWN(W488*VLOOKUP(N488,【参考】数式用!$V$2:$AG$51,MATCH(V488,【参考】数式用!$AB$4:$AG$4)+6,FALSE)*0.5, 0)), "")</f>
        <v/>
      </c>
      <c r="Y488" s="440"/>
      <c r="Z488" s="487"/>
      <c r="AA488" s="501"/>
      <c r="AB488" s="481" t="e">
        <f>VLOOKUP(N488,【参考】数式用!$A$3:$N$58,14,FALSE)</f>
        <v>#N/A</v>
      </c>
      <c r="AC488" s="481" t="str">
        <f>IFERROR(VLOOKUP(N488,【参考】数式用!$A$3:$N$58,14,FALSE),"")&amp;"_4_5"</f>
        <v>_4_5</v>
      </c>
      <c r="AD488" s="481" t="str">
        <f>IFERROR(VLOOKUP(N488,【参考】数式用!$A$3:$N$58,14,FALSE),"")&amp;"_6"</f>
        <v>_6</v>
      </c>
      <c r="AE488" s="482" t="str">
        <f>IFERROR(VLOOKUP(N488,【参考】数式用!$AI$5:$AJ$51, 2, FALSE), "")</f>
        <v/>
      </c>
      <c r="AF488" s="483" t="str">
        <f t="shared" si="14"/>
        <v/>
      </c>
      <c r="AG488" s="484" t="str">
        <f t="shared" si="15"/>
        <v/>
      </c>
      <c r="AH488" s="485" t="str">
        <f>IFERROR(VLOOKUP(N488,【参考】数式用!$AM$3:$AN$56, 2, FALSE), "")</f>
        <v/>
      </c>
      <c r="AI488" s="411"/>
      <c r="AJ488" s="389"/>
      <c r="AK488" s="389"/>
      <c r="AL488" s="389"/>
      <c r="AM488" s="389"/>
      <c r="AN488" s="389"/>
      <c r="AO488" s="389"/>
      <c r="AP488" s="389"/>
      <c r="AQ488" s="389"/>
    </row>
    <row r="489" spans="1:43" s="128" customFormat="1" ht="40.15" customHeight="1">
      <c r="A489" s="488">
        <v>476</v>
      </c>
      <c r="B489" s="866" t="str">
        <f>IF(基本情報入力シート!C520="","",基本情報入力シート!C520)</f>
        <v/>
      </c>
      <c r="C489" s="866"/>
      <c r="D489" s="866"/>
      <c r="E489" s="866"/>
      <c r="F489" s="866"/>
      <c r="G489" s="866"/>
      <c r="H489" s="866"/>
      <c r="I489" s="866"/>
      <c r="J489" s="413" t="str">
        <f>IF(基本情報入力シート!M520="","",基本情報入力シート!M520)</f>
        <v/>
      </c>
      <c r="K489" s="413" t="str">
        <f>IF(基本情報入力シート!R520="","",基本情報入力シート!R520)</f>
        <v/>
      </c>
      <c r="L489" s="413" t="str">
        <f>IF(基本情報入力シート!W520="","",基本情報入力シート!W520)</f>
        <v/>
      </c>
      <c r="M489" s="413" t="str">
        <f>IF(基本情報入力シート!X520="","",基本情報入力シート!X520)</f>
        <v/>
      </c>
      <c r="N489" s="491" t="str">
        <f>IF(基本情報入力シート!Y520="","",基本情報入力シート!Y520)</f>
        <v/>
      </c>
      <c r="O489" s="490"/>
      <c r="P489" s="432"/>
      <c r="Q489" s="38" t="str">
        <f>IFERROR(ROUNDDOWN(P489*VLOOKUP(N489,【参考】数式用!$V$2:$AA$58,MATCH(O489,【参考】数式用!$X$4:$AA$4)+2,FALSE)*0.5, 0), "")</f>
        <v/>
      </c>
      <c r="R489" s="433"/>
      <c r="S489" s="867"/>
      <c r="T489" s="867"/>
      <c r="U489" s="499"/>
      <c r="V489" s="439"/>
      <c r="W489" s="487"/>
      <c r="X489" s="414" t="str">
        <f>IFERROR(IF(V489="ー", "", ROUNDDOWN(W489*VLOOKUP(N489,【参考】数式用!$V$2:$AG$51,MATCH(V489,【参考】数式用!$AB$4:$AG$4)+6,FALSE)*0.5, 0)), "")</f>
        <v/>
      </c>
      <c r="Y489" s="440"/>
      <c r="Z489" s="487"/>
      <c r="AA489" s="501"/>
      <c r="AB489" s="481" t="e">
        <f>VLOOKUP(N489,【参考】数式用!$A$3:$N$58,14,FALSE)</f>
        <v>#N/A</v>
      </c>
      <c r="AC489" s="481" t="str">
        <f>IFERROR(VLOOKUP(N489,【参考】数式用!$A$3:$N$58,14,FALSE),"")&amp;"_4_5"</f>
        <v>_4_5</v>
      </c>
      <c r="AD489" s="481" t="str">
        <f>IFERROR(VLOOKUP(N489,【参考】数式用!$A$3:$N$58,14,FALSE),"")&amp;"_6"</f>
        <v>_6</v>
      </c>
      <c r="AE489" s="482" t="str">
        <f>IFERROR(VLOOKUP(N489,【参考】数式用!$AI$5:$AJ$51, 2, FALSE), "")</f>
        <v/>
      </c>
      <c r="AF489" s="483" t="str">
        <f t="shared" si="14"/>
        <v/>
      </c>
      <c r="AG489" s="484" t="str">
        <f t="shared" si="15"/>
        <v/>
      </c>
      <c r="AH489" s="485" t="str">
        <f>IFERROR(VLOOKUP(N489,【参考】数式用!$AM$3:$AN$56, 2, FALSE), "")</f>
        <v/>
      </c>
      <c r="AI489" s="411"/>
      <c r="AJ489" s="389"/>
      <c r="AK489" s="389"/>
      <c r="AL489" s="389"/>
      <c r="AM489" s="389"/>
      <c r="AN489" s="389"/>
      <c r="AO489" s="389"/>
      <c r="AP489" s="389"/>
      <c r="AQ489" s="389"/>
    </row>
    <row r="490" spans="1:43" s="128" customFormat="1" ht="40.15" customHeight="1">
      <c r="A490" s="488">
        <v>477</v>
      </c>
      <c r="B490" s="866" t="str">
        <f>IF(基本情報入力シート!C521="","",基本情報入力シート!C521)</f>
        <v/>
      </c>
      <c r="C490" s="866"/>
      <c r="D490" s="866"/>
      <c r="E490" s="866"/>
      <c r="F490" s="866"/>
      <c r="G490" s="866"/>
      <c r="H490" s="866"/>
      <c r="I490" s="866"/>
      <c r="J490" s="413" t="str">
        <f>IF(基本情報入力シート!M521="","",基本情報入力シート!M521)</f>
        <v/>
      </c>
      <c r="K490" s="413" t="str">
        <f>IF(基本情報入力シート!R521="","",基本情報入力シート!R521)</f>
        <v/>
      </c>
      <c r="L490" s="413" t="str">
        <f>IF(基本情報入力シート!W521="","",基本情報入力シート!W521)</f>
        <v/>
      </c>
      <c r="M490" s="413" t="str">
        <f>IF(基本情報入力シート!X521="","",基本情報入力シート!X521)</f>
        <v/>
      </c>
      <c r="N490" s="491" t="str">
        <f>IF(基本情報入力シート!Y521="","",基本情報入力シート!Y521)</f>
        <v/>
      </c>
      <c r="O490" s="490"/>
      <c r="P490" s="432"/>
      <c r="Q490" s="38" t="str">
        <f>IFERROR(ROUNDDOWN(P490*VLOOKUP(N490,【参考】数式用!$V$2:$AA$58,MATCH(O490,【参考】数式用!$X$4:$AA$4)+2,FALSE)*0.5, 0), "")</f>
        <v/>
      </c>
      <c r="R490" s="433"/>
      <c r="S490" s="867"/>
      <c r="T490" s="867"/>
      <c r="U490" s="499"/>
      <c r="V490" s="439"/>
      <c r="W490" s="487"/>
      <c r="X490" s="414" t="str">
        <f>IFERROR(IF(V490="ー", "", ROUNDDOWN(W490*VLOOKUP(N490,【参考】数式用!$V$2:$AG$51,MATCH(V490,【参考】数式用!$AB$4:$AG$4)+6,FALSE)*0.5, 0)), "")</f>
        <v/>
      </c>
      <c r="Y490" s="440"/>
      <c r="Z490" s="487"/>
      <c r="AA490" s="501"/>
      <c r="AB490" s="481" t="e">
        <f>VLOOKUP(N490,【参考】数式用!$A$3:$N$58,14,FALSE)</f>
        <v>#N/A</v>
      </c>
      <c r="AC490" s="481" t="str">
        <f>IFERROR(VLOOKUP(N490,【参考】数式用!$A$3:$N$58,14,FALSE),"")&amp;"_4_5"</f>
        <v>_4_5</v>
      </c>
      <c r="AD490" s="481" t="str">
        <f>IFERROR(VLOOKUP(N490,【参考】数式用!$A$3:$N$58,14,FALSE),"")&amp;"_6"</f>
        <v>_6</v>
      </c>
      <c r="AE490" s="482" t="str">
        <f>IFERROR(VLOOKUP(N490,【参考】数式用!$AI$5:$AJ$51, 2, FALSE), "")</f>
        <v/>
      </c>
      <c r="AF490" s="483" t="str">
        <f t="shared" si="14"/>
        <v/>
      </c>
      <c r="AG490" s="484" t="str">
        <f t="shared" si="15"/>
        <v/>
      </c>
      <c r="AH490" s="485" t="str">
        <f>IFERROR(VLOOKUP(N490,【参考】数式用!$AM$3:$AN$56, 2, FALSE), "")</f>
        <v/>
      </c>
      <c r="AI490" s="411"/>
      <c r="AJ490" s="389"/>
      <c r="AK490" s="389"/>
      <c r="AL490" s="389"/>
      <c r="AM490" s="389"/>
      <c r="AN490" s="389"/>
      <c r="AO490" s="389"/>
      <c r="AP490" s="389"/>
      <c r="AQ490" s="389"/>
    </row>
    <row r="491" spans="1:43" s="128" customFormat="1" ht="40.15" customHeight="1">
      <c r="A491" s="488">
        <v>478</v>
      </c>
      <c r="B491" s="866" t="str">
        <f>IF(基本情報入力シート!C522="","",基本情報入力シート!C522)</f>
        <v/>
      </c>
      <c r="C491" s="866"/>
      <c r="D491" s="866"/>
      <c r="E491" s="866"/>
      <c r="F491" s="866"/>
      <c r="G491" s="866"/>
      <c r="H491" s="866"/>
      <c r="I491" s="866"/>
      <c r="J491" s="413" t="str">
        <f>IF(基本情報入力シート!M522="","",基本情報入力シート!M522)</f>
        <v/>
      </c>
      <c r="K491" s="413" t="str">
        <f>IF(基本情報入力シート!R522="","",基本情報入力シート!R522)</f>
        <v/>
      </c>
      <c r="L491" s="413" t="str">
        <f>IF(基本情報入力シート!W522="","",基本情報入力シート!W522)</f>
        <v/>
      </c>
      <c r="M491" s="413" t="str">
        <f>IF(基本情報入力シート!X522="","",基本情報入力シート!X522)</f>
        <v/>
      </c>
      <c r="N491" s="491" t="str">
        <f>IF(基本情報入力シート!Y522="","",基本情報入力シート!Y522)</f>
        <v/>
      </c>
      <c r="O491" s="490"/>
      <c r="P491" s="432"/>
      <c r="Q491" s="38" t="str">
        <f>IFERROR(ROUNDDOWN(P491*VLOOKUP(N491,【参考】数式用!$V$2:$AA$58,MATCH(O491,【参考】数式用!$X$4:$AA$4)+2,FALSE)*0.5, 0), "")</f>
        <v/>
      </c>
      <c r="R491" s="433"/>
      <c r="S491" s="867"/>
      <c r="T491" s="867"/>
      <c r="U491" s="499"/>
      <c r="V491" s="439"/>
      <c r="W491" s="487"/>
      <c r="X491" s="414" t="str">
        <f>IFERROR(IF(V491="ー", "", ROUNDDOWN(W491*VLOOKUP(N491,【参考】数式用!$V$2:$AG$51,MATCH(V491,【参考】数式用!$AB$4:$AG$4)+6,FALSE)*0.5, 0)), "")</f>
        <v/>
      </c>
      <c r="Y491" s="440"/>
      <c r="Z491" s="487"/>
      <c r="AA491" s="501"/>
      <c r="AB491" s="481" t="e">
        <f>VLOOKUP(N491,【参考】数式用!$A$3:$N$58,14,FALSE)</f>
        <v>#N/A</v>
      </c>
      <c r="AC491" s="481" t="str">
        <f>IFERROR(VLOOKUP(N491,【参考】数式用!$A$3:$N$58,14,FALSE),"")&amp;"_4_5"</f>
        <v>_4_5</v>
      </c>
      <c r="AD491" s="481" t="str">
        <f>IFERROR(VLOOKUP(N491,【参考】数式用!$A$3:$N$58,14,FALSE),"")&amp;"_6"</f>
        <v>_6</v>
      </c>
      <c r="AE491" s="482" t="str">
        <f>IFERROR(VLOOKUP(N491,【参考】数式用!$AI$5:$AJ$51, 2, FALSE), "")</f>
        <v/>
      </c>
      <c r="AF491" s="483" t="str">
        <f t="shared" si="14"/>
        <v/>
      </c>
      <c r="AG491" s="484" t="str">
        <f t="shared" si="15"/>
        <v/>
      </c>
      <c r="AH491" s="485" t="str">
        <f>IFERROR(VLOOKUP(N491,【参考】数式用!$AM$3:$AN$56, 2, FALSE), "")</f>
        <v/>
      </c>
      <c r="AI491" s="411"/>
      <c r="AJ491" s="389"/>
      <c r="AK491" s="389"/>
      <c r="AL491" s="389"/>
      <c r="AM491" s="389"/>
      <c r="AN491" s="389"/>
      <c r="AO491" s="389"/>
      <c r="AP491" s="389"/>
      <c r="AQ491" s="389"/>
    </row>
    <row r="492" spans="1:43" s="128" customFormat="1" ht="40.15" customHeight="1">
      <c r="A492" s="488">
        <v>479</v>
      </c>
      <c r="B492" s="866" t="str">
        <f>IF(基本情報入力シート!C523="","",基本情報入力シート!C523)</f>
        <v/>
      </c>
      <c r="C492" s="866"/>
      <c r="D492" s="866"/>
      <c r="E492" s="866"/>
      <c r="F492" s="866"/>
      <c r="G492" s="866"/>
      <c r="H492" s="866"/>
      <c r="I492" s="866"/>
      <c r="J492" s="413" t="str">
        <f>IF(基本情報入力シート!M523="","",基本情報入力シート!M523)</f>
        <v/>
      </c>
      <c r="K492" s="413" t="str">
        <f>IF(基本情報入力シート!R523="","",基本情報入力シート!R523)</f>
        <v/>
      </c>
      <c r="L492" s="413" t="str">
        <f>IF(基本情報入力シート!W523="","",基本情報入力シート!W523)</f>
        <v/>
      </c>
      <c r="M492" s="413" t="str">
        <f>IF(基本情報入力シート!X523="","",基本情報入力シート!X523)</f>
        <v/>
      </c>
      <c r="N492" s="491" t="str">
        <f>IF(基本情報入力シート!Y523="","",基本情報入力シート!Y523)</f>
        <v/>
      </c>
      <c r="O492" s="490"/>
      <c r="P492" s="432"/>
      <c r="Q492" s="38" t="str">
        <f>IFERROR(ROUNDDOWN(P492*VLOOKUP(N492,【参考】数式用!$V$2:$AA$58,MATCH(O492,【参考】数式用!$X$4:$AA$4)+2,FALSE)*0.5, 0), "")</f>
        <v/>
      </c>
      <c r="R492" s="433"/>
      <c r="S492" s="867"/>
      <c r="T492" s="867"/>
      <c r="U492" s="499"/>
      <c r="V492" s="439"/>
      <c r="W492" s="487"/>
      <c r="X492" s="414" t="str">
        <f>IFERROR(IF(V492="ー", "", ROUNDDOWN(W492*VLOOKUP(N492,【参考】数式用!$V$2:$AG$51,MATCH(V492,【参考】数式用!$AB$4:$AG$4)+6,FALSE)*0.5, 0)), "")</f>
        <v/>
      </c>
      <c r="Y492" s="440"/>
      <c r="Z492" s="487"/>
      <c r="AA492" s="501"/>
      <c r="AB492" s="481" t="e">
        <f>VLOOKUP(N492,【参考】数式用!$A$3:$N$58,14,FALSE)</f>
        <v>#N/A</v>
      </c>
      <c r="AC492" s="481" t="str">
        <f>IFERROR(VLOOKUP(N492,【参考】数式用!$A$3:$N$58,14,FALSE),"")&amp;"_4_5"</f>
        <v>_4_5</v>
      </c>
      <c r="AD492" s="481" t="str">
        <f>IFERROR(VLOOKUP(N492,【参考】数式用!$A$3:$N$58,14,FALSE),"")&amp;"_6"</f>
        <v>_6</v>
      </c>
      <c r="AE492" s="482" t="str">
        <f>IFERROR(VLOOKUP(N492,【参考】数式用!$AI$5:$AJ$51, 2, FALSE), "")</f>
        <v/>
      </c>
      <c r="AF492" s="483" t="str">
        <f t="shared" si="14"/>
        <v/>
      </c>
      <c r="AG492" s="484" t="str">
        <f t="shared" si="15"/>
        <v/>
      </c>
      <c r="AH492" s="485" t="str">
        <f>IFERROR(VLOOKUP(N492,【参考】数式用!$AM$3:$AN$56, 2, FALSE), "")</f>
        <v/>
      </c>
      <c r="AI492" s="411"/>
      <c r="AJ492" s="389"/>
      <c r="AK492" s="389"/>
      <c r="AL492" s="389"/>
      <c r="AM492" s="389"/>
      <c r="AN492" s="389"/>
      <c r="AO492" s="389"/>
      <c r="AP492" s="389"/>
      <c r="AQ492" s="389"/>
    </row>
    <row r="493" spans="1:43" s="128" customFormat="1" ht="40.15" customHeight="1">
      <c r="A493" s="488">
        <v>480</v>
      </c>
      <c r="B493" s="866" t="str">
        <f>IF(基本情報入力シート!C524="","",基本情報入力シート!C524)</f>
        <v/>
      </c>
      <c r="C493" s="866"/>
      <c r="D493" s="866"/>
      <c r="E493" s="866"/>
      <c r="F493" s="866"/>
      <c r="G493" s="866"/>
      <c r="H493" s="866"/>
      <c r="I493" s="866"/>
      <c r="J493" s="413" t="str">
        <f>IF(基本情報入力シート!M524="","",基本情報入力シート!M524)</f>
        <v/>
      </c>
      <c r="K493" s="413" t="str">
        <f>IF(基本情報入力シート!R524="","",基本情報入力シート!R524)</f>
        <v/>
      </c>
      <c r="L493" s="413" t="str">
        <f>IF(基本情報入力シート!W524="","",基本情報入力シート!W524)</f>
        <v/>
      </c>
      <c r="M493" s="413" t="str">
        <f>IF(基本情報入力シート!X524="","",基本情報入力シート!X524)</f>
        <v/>
      </c>
      <c r="N493" s="491" t="str">
        <f>IF(基本情報入力シート!Y524="","",基本情報入力シート!Y524)</f>
        <v/>
      </c>
      <c r="O493" s="490"/>
      <c r="P493" s="432"/>
      <c r="Q493" s="38" t="str">
        <f>IFERROR(ROUNDDOWN(P493*VLOOKUP(N493,【参考】数式用!$V$2:$AA$58,MATCH(O493,【参考】数式用!$X$4:$AA$4)+2,FALSE)*0.5, 0), "")</f>
        <v/>
      </c>
      <c r="R493" s="433"/>
      <c r="S493" s="867"/>
      <c r="T493" s="867"/>
      <c r="U493" s="499"/>
      <c r="V493" s="439"/>
      <c r="W493" s="487"/>
      <c r="X493" s="414" t="str">
        <f>IFERROR(IF(V493="ー", "", ROUNDDOWN(W493*VLOOKUP(N493,【参考】数式用!$V$2:$AG$51,MATCH(V493,【参考】数式用!$AB$4:$AG$4)+6,FALSE)*0.5, 0)), "")</f>
        <v/>
      </c>
      <c r="Y493" s="440"/>
      <c r="Z493" s="487"/>
      <c r="AA493" s="501"/>
      <c r="AB493" s="481" t="e">
        <f>VLOOKUP(N493,【参考】数式用!$A$3:$N$58,14,FALSE)</f>
        <v>#N/A</v>
      </c>
      <c r="AC493" s="481" t="str">
        <f>IFERROR(VLOOKUP(N493,【参考】数式用!$A$3:$N$58,14,FALSE),"")&amp;"_4_5"</f>
        <v>_4_5</v>
      </c>
      <c r="AD493" s="481" t="str">
        <f>IFERROR(VLOOKUP(N493,【参考】数式用!$A$3:$N$58,14,FALSE),"")&amp;"_6"</f>
        <v>_6</v>
      </c>
      <c r="AE493" s="482" t="str">
        <f>IFERROR(VLOOKUP(N493,【参考】数式用!$AI$5:$AJ$51, 2, FALSE), "")</f>
        <v/>
      </c>
      <c r="AF493" s="483" t="str">
        <f t="shared" si="14"/>
        <v/>
      </c>
      <c r="AG493" s="484" t="str">
        <f t="shared" si="15"/>
        <v/>
      </c>
      <c r="AH493" s="485" t="str">
        <f>IFERROR(VLOOKUP(N493,【参考】数式用!$AM$3:$AN$56, 2, FALSE), "")</f>
        <v/>
      </c>
      <c r="AI493" s="411"/>
      <c r="AJ493" s="389"/>
      <c r="AK493" s="389"/>
      <c r="AL493" s="389"/>
      <c r="AM493" s="389"/>
      <c r="AN493" s="389"/>
      <c r="AO493" s="389"/>
      <c r="AP493" s="389"/>
      <c r="AQ493" s="389"/>
    </row>
    <row r="494" spans="1:43" s="128" customFormat="1" ht="40.15" customHeight="1">
      <c r="A494" s="488">
        <v>481</v>
      </c>
      <c r="B494" s="866" t="str">
        <f>IF(基本情報入力シート!C525="","",基本情報入力シート!C525)</f>
        <v/>
      </c>
      <c r="C494" s="866"/>
      <c r="D494" s="866"/>
      <c r="E494" s="866"/>
      <c r="F494" s="866"/>
      <c r="G494" s="866"/>
      <c r="H494" s="866"/>
      <c r="I494" s="866"/>
      <c r="J494" s="413" t="str">
        <f>IF(基本情報入力シート!M525="","",基本情報入力シート!M525)</f>
        <v/>
      </c>
      <c r="K494" s="413" t="str">
        <f>IF(基本情報入力シート!R525="","",基本情報入力シート!R525)</f>
        <v/>
      </c>
      <c r="L494" s="413" t="str">
        <f>IF(基本情報入力シート!W525="","",基本情報入力シート!W525)</f>
        <v/>
      </c>
      <c r="M494" s="413" t="str">
        <f>IF(基本情報入力シート!X525="","",基本情報入力シート!X525)</f>
        <v/>
      </c>
      <c r="N494" s="491" t="str">
        <f>IF(基本情報入力シート!Y525="","",基本情報入力シート!Y525)</f>
        <v/>
      </c>
      <c r="O494" s="490"/>
      <c r="P494" s="432"/>
      <c r="Q494" s="38" t="str">
        <f>IFERROR(ROUNDDOWN(P494*VLOOKUP(N494,【参考】数式用!$V$2:$AA$58,MATCH(O494,【参考】数式用!$X$4:$AA$4)+2,FALSE)*0.5, 0), "")</f>
        <v/>
      </c>
      <c r="R494" s="433"/>
      <c r="S494" s="867"/>
      <c r="T494" s="867"/>
      <c r="U494" s="499"/>
      <c r="V494" s="439"/>
      <c r="W494" s="487"/>
      <c r="X494" s="414" t="str">
        <f>IFERROR(IF(V494="ー", "", ROUNDDOWN(W494*VLOOKUP(N494,【参考】数式用!$V$2:$AG$51,MATCH(V494,【参考】数式用!$AB$4:$AG$4)+6,FALSE)*0.5, 0)), "")</f>
        <v/>
      </c>
      <c r="Y494" s="440"/>
      <c r="Z494" s="487"/>
      <c r="AA494" s="501"/>
      <c r="AB494" s="481" t="e">
        <f>VLOOKUP(N494,【参考】数式用!$A$3:$N$58,14,FALSE)</f>
        <v>#N/A</v>
      </c>
      <c r="AC494" s="481" t="str">
        <f>IFERROR(VLOOKUP(N494,【参考】数式用!$A$3:$N$58,14,FALSE),"")&amp;"_4_5"</f>
        <v>_4_5</v>
      </c>
      <c r="AD494" s="481" t="str">
        <f>IFERROR(VLOOKUP(N494,【参考】数式用!$A$3:$N$58,14,FALSE),"")&amp;"_6"</f>
        <v>_6</v>
      </c>
      <c r="AE494" s="482" t="str">
        <f>IFERROR(VLOOKUP(N494,【参考】数式用!$AI$5:$AJ$51, 2, FALSE), "")</f>
        <v/>
      </c>
      <c r="AF494" s="483" t="str">
        <f t="shared" si="14"/>
        <v/>
      </c>
      <c r="AG494" s="484" t="str">
        <f t="shared" si="15"/>
        <v/>
      </c>
      <c r="AH494" s="485" t="str">
        <f>IFERROR(VLOOKUP(N494,【参考】数式用!$AM$3:$AN$56, 2, FALSE), "")</f>
        <v/>
      </c>
      <c r="AI494" s="411"/>
      <c r="AJ494" s="389"/>
      <c r="AK494" s="389"/>
      <c r="AL494" s="389"/>
      <c r="AM494" s="389"/>
      <c r="AN494" s="389"/>
      <c r="AO494" s="389"/>
      <c r="AP494" s="389"/>
      <c r="AQ494" s="389"/>
    </row>
    <row r="495" spans="1:43" s="128" customFormat="1" ht="40.15" customHeight="1">
      <c r="A495" s="488">
        <v>482</v>
      </c>
      <c r="B495" s="866" t="str">
        <f>IF(基本情報入力シート!C526="","",基本情報入力シート!C526)</f>
        <v/>
      </c>
      <c r="C495" s="866"/>
      <c r="D495" s="866"/>
      <c r="E495" s="866"/>
      <c r="F495" s="866"/>
      <c r="G495" s="866"/>
      <c r="H495" s="866"/>
      <c r="I495" s="866"/>
      <c r="J495" s="413" t="str">
        <f>IF(基本情報入力シート!M526="","",基本情報入力シート!M526)</f>
        <v/>
      </c>
      <c r="K495" s="413" t="str">
        <f>IF(基本情報入力シート!R526="","",基本情報入力シート!R526)</f>
        <v/>
      </c>
      <c r="L495" s="413" t="str">
        <f>IF(基本情報入力シート!W526="","",基本情報入力シート!W526)</f>
        <v/>
      </c>
      <c r="M495" s="413" t="str">
        <f>IF(基本情報入力シート!X526="","",基本情報入力シート!X526)</f>
        <v/>
      </c>
      <c r="N495" s="491" t="str">
        <f>IF(基本情報入力シート!Y526="","",基本情報入力シート!Y526)</f>
        <v/>
      </c>
      <c r="O495" s="490"/>
      <c r="P495" s="432"/>
      <c r="Q495" s="38" t="str">
        <f>IFERROR(ROUNDDOWN(P495*VLOOKUP(N495,【参考】数式用!$V$2:$AA$58,MATCH(O495,【参考】数式用!$X$4:$AA$4)+2,FALSE)*0.5, 0), "")</f>
        <v/>
      </c>
      <c r="R495" s="433"/>
      <c r="S495" s="867"/>
      <c r="T495" s="867"/>
      <c r="U495" s="499"/>
      <c r="V495" s="439"/>
      <c r="W495" s="487"/>
      <c r="X495" s="414" t="str">
        <f>IFERROR(IF(V495="ー", "", ROUNDDOWN(W495*VLOOKUP(N495,【参考】数式用!$V$2:$AG$51,MATCH(V495,【参考】数式用!$AB$4:$AG$4)+6,FALSE)*0.5, 0)), "")</f>
        <v/>
      </c>
      <c r="Y495" s="440"/>
      <c r="Z495" s="487"/>
      <c r="AA495" s="501"/>
      <c r="AB495" s="481" t="e">
        <f>VLOOKUP(N495,【参考】数式用!$A$3:$N$58,14,FALSE)</f>
        <v>#N/A</v>
      </c>
      <c r="AC495" s="481" t="str">
        <f>IFERROR(VLOOKUP(N495,【参考】数式用!$A$3:$N$58,14,FALSE),"")&amp;"_4_5"</f>
        <v>_4_5</v>
      </c>
      <c r="AD495" s="481" t="str">
        <f>IFERROR(VLOOKUP(N495,【参考】数式用!$A$3:$N$58,14,FALSE),"")&amp;"_6"</f>
        <v>_6</v>
      </c>
      <c r="AE495" s="482" t="str">
        <f>IFERROR(VLOOKUP(N495,【参考】数式用!$AI$5:$AJ$51, 2, FALSE), "")</f>
        <v/>
      </c>
      <c r="AF495" s="483" t="str">
        <f t="shared" si="14"/>
        <v/>
      </c>
      <c r="AG495" s="484" t="str">
        <f t="shared" si="15"/>
        <v/>
      </c>
      <c r="AH495" s="485" t="str">
        <f>IFERROR(VLOOKUP(N495,【参考】数式用!$AM$3:$AN$56, 2, FALSE), "")</f>
        <v/>
      </c>
      <c r="AI495" s="411"/>
      <c r="AJ495" s="389"/>
      <c r="AK495" s="389"/>
      <c r="AL495" s="389"/>
      <c r="AM495" s="389"/>
      <c r="AN495" s="389"/>
      <c r="AO495" s="389"/>
      <c r="AP495" s="389"/>
      <c r="AQ495" s="389"/>
    </row>
    <row r="496" spans="1:43" s="128" customFormat="1" ht="40.15" customHeight="1">
      <c r="A496" s="488">
        <v>483</v>
      </c>
      <c r="B496" s="866" t="str">
        <f>IF(基本情報入力シート!C527="","",基本情報入力シート!C527)</f>
        <v/>
      </c>
      <c r="C496" s="866"/>
      <c r="D496" s="866"/>
      <c r="E496" s="866"/>
      <c r="F496" s="866"/>
      <c r="G496" s="866"/>
      <c r="H496" s="866"/>
      <c r="I496" s="866"/>
      <c r="J496" s="413" t="str">
        <f>IF(基本情報入力シート!M527="","",基本情報入力シート!M527)</f>
        <v/>
      </c>
      <c r="K496" s="413" t="str">
        <f>IF(基本情報入力シート!R527="","",基本情報入力シート!R527)</f>
        <v/>
      </c>
      <c r="L496" s="413" t="str">
        <f>IF(基本情報入力シート!W527="","",基本情報入力シート!W527)</f>
        <v/>
      </c>
      <c r="M496" s="413" t="str">
        <f>IF(基本情報入力シート!X527="","",基本情報入力シート!X527)</f>
        <v/>
      </c>
      <c r="N496" s="491" t="str">
        <f>IF(基本情報入力シート!Y527="","",基本情報入力シート!Y527)</f>
        <v/>
      </c>
      <c r="O496" s="490"/>
      <c r="P496" s="432"/>
      <c r="Q496" s="38" t="str">
        <f>IFERROR(ROUNDDOWN(P496*VLOOKUP(N496,【参考】数式用!$V$2:$AA$58,MATCH(O496,【参考】数式用!$X$4:$AA$4)+2,FALSE)*0.5, 0), "")</f>
        <v/>
      </c>
      <c r="R496" s="433"/>
      <c r="S496" s="867"/>
      <c r="T496" s="867"/>
      <c r="U496" s="499"/>
      <c r="V496" s="439"/>
      <c r="W496" s="487"/>
      <c r="X496" s="414" t="str">
        <f>IFERROR(IF(V496="ー", "", ROUNDDOWN(W496*VLOOKUP(N496,【参考】数式用!$V$2:$AG$51,MATCH(V496,【参考】数式用!$AB$4:$AG$4)+6,FALSE)*0.5, 0)), "")</f>
        <v/>
      </c>
      <c r="Y496" s="440"/>
      <c r="Z496" s="487"/>
      <c r="AA496" s="501"/>
      <c r="AB496" s="481" t="e">
        <f>VLOOKUP(N496,【参考】数式用!$A$3:$N$58,14,FALSE)</f>
        <v>#N/A</v>
      </c>
      <c r="AC496" s="481" t="str">
        <f>IFERROR(VLOOKUP(N496,【参考】数式用!$A$3:$N$58,14,FALSE),"")&amp;"_4_5"</f>
        <v>_4_5</v>
      </c>
      <c r="AD496" s="481" t="str">
        <f>IFERROR(VLOOKUP(N496,【参考】数式用!$A$3:$N$58,14,FALSE),"")&amp;"_6"</f>
        <v>_6</v>
      </c>
      <c r="AE496" s="482" t="str">
        <f>IFERROR(VLOOKUP(N496,【参考】数式用!$AI$5:$AJ$51, 2, FALSE), "")</f>
        <v/>
      </c>
      <c r="AF496" s="483" t="str">
        <f t="shared" si="14"/>
        <v/>
      </c>
      <c r="AG496" s="484" t="str">
        <f t="shared" si="15"/>
        <v/>
      </c>
      <c r="AH496" s="485" t="str">
        <f>IFERROR(VLOOKUP(N496,【参考】数式用!$AM$3:$AN$56, 2, FALSE), "")</f>
        <v/>
      </c>
      <c r="AI496" s="411"/>
      <c r="AJ496" s="389"/>
      <c r="AK496" s="389"/>
      <c r="AL496" s="389"/>
      <c r="AM496" s="389"/>
      <c r="AN496" s="389"/>
      <c r="AO496" s="389"/>
      <c r="AP496" s="389"/>
      <c r="AQ496" s="389"/>
    </row>
    <row r="497" spans="1:43" s="128" customFormat="1" ht="40.15" customHeight="1">
      <c r="A497" s="488">
        <v>484</v>
      </c>
      <c r="B497" s="866" t="str">
        <f>IF(基本情報入力シート!C528="","",基本情報入力シート!C528)</f>
        <v/>
      </c>
      <c r="C497" s="866"/>
      <c r="D497" s="866"/>
      <c r="E497" s="866"/>
      <c r="F497" s="866"/>
      <c r="G497" s="866"/>
      <c r="H497" s="866"/>
      <c r="I497" s="866"/>
      <c r="J497" s="413" t="str">
        <f>IF(基本情報入力シート!M528="","",基本情報入力シート!M528)</f>
        <v/>
      </c>
      <c r="K497" s="413" t="str">
        <f>IF(基本情報入力シート!R528="","",基本情報入力シート!R528)</f>
        <v/>
      </c>
      <c r="L497" s="413" t="str">
        <f>IF(基本情報入力シート!W528="","",基本情報入力シート!W528)</f>
        <v/>
      </c>
      <c r="M497" s="413" t="str">
        <f>IF(基本情報入力シート!X528="","",基本情報入力シート!X528)</f>
        <v/>
      </c>
      <c r="N497" s="491" t="str">
        <f>IF(基本情報入力シート!Y528="","",基本情報入力シート!Y528)</f>
        <v/>
      </c>
      <c r="O497" s="490"/>
      <c r="P497" s="432"/>
      <c r="Q497" s="38" t="str">
        <f>IFERROR(ROUNDDOWN(P497*VLOOKUP(N497,【参考】数式用!$V$2:$AA$58,MATCH(O497,【参考】数式用!$X$4:$AA$4)+2,FALSE)*0.5, 0), "")</f>
        <v/>
      </c>
      <c r="R497" s="433"/>
      <c r="S497" s="867"/>
      <c r="T497" s="867"/>
      <c r="U497" s="499"/>
      <c r="V497" s="439"/>
      <c r="W497" s="487"/>
      <c r="X497" s="414" t="str">
        <f>IFERROR(IF(V497="ー", "", ROUNDDOWN(W497*VLOOKUP(N497,【参考】数式用!$V$2:$AG$51,MATCH(V497,【参考】数式用!$AB$4:$AG$4)+6,FALSE)*0.5, 0)), "")</f>
        <v/>
      </c>
      <c r="Y497" s="440"/>
      <c r="Z497" s="487"/>
      <c r="AA497" s="501"/>
      <c r="AB497" s="481" t="e">
        <f>VLOOKUP(N497,【参考】数式用!$A$3:$N$58,14,FALSE)</f>
        <v>#N/A</v>
      </c>
      <c r="AC497" s="481" t="str">
        <f>IFERROR(VLOOKUP(N497,【参考】数式用!$A$3:$N$58,14,FALSE),"")&amp;"_4_5"</f>
        <v>_4_5</v>
      </c>
      <c r="AD497" s="481" t="str">
        <f>IFERROR(VLOOKUP(N497,【参考】数式用!$A$3:$N$58,14,FALSE),"")&amp;"_6"</f>
        <v>_6</v>
      </c>
      <c r="AE497" s="482" t="str">
        <f>IFERROR(VLOOKUP(N497,【参考】数式用!$AI$5:$AJ$51, 2, FALSE), "")</f>
        <v/>
      </c>
      <c r="AF497" s="483" t="str">
        <f t="shared" si="14"/>
        <v/>
      </c>
      <c r="AG497" s="484" t="str">
        <f t="shared" si="15"/>
        <v/>
      </c>
      <c r="AH497" s="485" t="str">
        <f>IFERROR(VLOOKUP(N497,【参考】数式用!$AM$3:$AN$56, 2, FALSE), "")</f>
        <v/>
      </c>
      <c r="AI497" s="411"/>
      <c r="AJ497" s="389"/>
      <c r="AK497" s="389"/>
      <c r="AL497" s="389"/>
      <c r="AM497" s="389"/>
      <c r="AN497" s="389"/>
      <c r="AO497" s="389"/>
      <c r="AP497" s="389"/>
      <c r="AQ497" s="389"/>
    </row>
    <row r="498" spans="1:43" s="128" customFormat="1" ht="40.15" customHeight="1">
      <c r="A498" s="488">
        <v>485</v>
      </c>
      <c r="B498" s="866" t="str">
        <f>IF(基本情報入力シート!C529="","",基本情報入力シート!C529)</f>
        <v/>
      </c>
      <c r="C498" s="866"/>
      <c r="D498" s="866"/>
      <c r="E498" s="866"/>
      <c r="F498" s="866"/>
      <c r="G498" s="866"/>
      <c r="H498" s="866"/>
      <c r="I498" s="866"/>
      <c r="J498" s="413" t="str">
        <f>IF(基本情報入力シート!M529="","",基本情報入力シート!M529)</f>
        <v/>
      </c>
      <c r="K498" s="413" t="str">
        <f>IF(基本情報入力シート!R529="","",基本情報入力シート!R529)</f>
        <v/>
      </c>
      <c r="L498" s="413" t="str">
        <f>IF(基本情報入力シート!W529="","",基本情報入力シート!W529)</f>
        <v/>
      </c>
      <c r="M498" s="413" t="str">
        <f>IF(基本情報入力シート!X529="","",基本情報入力シート!X529)</f>
        <v/>
      </c>
      <c r="N498" s="491" t="str">
        <f>IF(基本情報入力シート!Y529="","",基本情報入力シート!Y529)</f>
        <v/>
      </c>
      <c r="O498" s="490"/>
      <c r="P498" s="432"/>
      <c r="Q498" s="38" t="str">
        <f>IFERROR(ROUNDDOWN(P498*VLOOKUP(N498,【参考】数式用!$V$2:$AA$58,MATCH(O498,【参考】数式用!$X$4:$AA$4)+2,FALSE)*0.5, 0), "")</f>
        <v/>
      </c>
      <c r="R498" s="433"/>
      <c r="S498" s="867"/>
      <c r="T498" s="867"/>
      <c r="U498" s="499"/>
      <c r="V498" s="439"/>
      <c r="W498" s="487"/>
      <c r="X498" s="414" t="str">
        <f>IFERROR(IF(V498="ー", "", ROUNDDOWN(W498*VLOOKUP(N498,【参考】数式用!$V$2:$AG$51,MATCH(V498,【参考】数式用!$AB$4:$AG$4)+6,FALSE)*0.5, 0)), "")</f>
        <v/>
      </c>
      <c r="Y498" s="440"/>
      <c r="Z498" s="487"/>
      <c r="AA498" s="501"/>
      <c r="AB498" s="481" t="e">
        <f>VLOOKUP(N498,【参考】数式用!$A$3:$N$58,14,FALSE)</f>
        <v>#N/A</v>
      </c>
      <c r="AC498" s="481" t="str">
        <f>IFERROR(VLOOKUP(N498,【参考】数式用!$A$3:$N$58,14,FALSE),"")&amp;"_4_5"</f>
        <v>_4_5</v>
      </c>
      <c r="AD498" s="481" t="str">
        <f>IFERROR(VLOOKUP(N498,【参考】数式用!$A$3:$N$58,14,FALSE),"")&amp;"_6"</f>
        <v>_6</v>
      </c>
      <c r="AE498" s="482" t="str">
        <f>IFERROR(VLOOKUP(N498,【参考】数式用!$AI$5:$AJ$51, 2, FALSE), "")</f>
        <v/>
      </c>
      <c r="AF498" s="483"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84"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85" t="str">
        <f>IFERROR(VLOOKUP(N498,【参考】数式用!$AM$3:$AN$56, 2, FALSE), "")</f>
        <v/>
      </c>
      <c r="AI498" s="411"/>
      <c r="AJ498" s="389"/>
      <c r="AK498" s="389"/>
      <c r="AL498" s="389"/>
      <c r="AM498" s="389"/>
      <c r="AN498" s="389"/>
      <c r="AO498" s="389"/>
      <c r="AP498" s="389"/>
      <c r="AQ498" s="389"/>
    </row>
    <row r="499" spans="1:43" s="128" customFormat="1" ht="40.15" customHeight="1">
      <c r="A499" s="488">
        <v>486</v>
      </c>
      <c r="B499" s="866" t="str">
        <f>IF(基本情報入力シート!C530="","",基本情報入力シート!C530)</f>
        <v/>
      </c>
      <c r="C499" s="866"/>
      <c r="D499" s="866"/>
      <c r="E499" s="866"/>
      <c r="F499" s="866"/>
      <c r="G499" s="866"/>
      <c r="H499" s="866"/>
      <c r="I499" s="866"/>
      <c r="J499" s="413" t="str">
        <f>IF(基本情報入力シート!M530="","",基本情報入力シート!M530)</f>
        <v/>
      </c>
      <c r="K499" s="413" t="str">
        <f>IF(基本情報入力シート!R530="","",基本情報入力シート!R530)</f>
        <v/>
      </c>
      <c r="L499" s="413" t="str">
        <f>IF(基本情報入力シート!W530="","",基本情報入力シート!W530)</f>
        <v/>
      </c>
      <c r="M499" s="413" t="str">
        <f>IF(基本情報入力シート!X530="","",基本情報入力シート!X530)</f>
        <v/>
      </c>
      <c r="N499" s="491" t="str">
        <f>IF(基本情報入力シート!Y530="","",基本情報入力シート!Y530)</f>
        <v/>
      </c>
      <c r="O499" s="490"/>
      <c r="P499" s="432"/>
      <c r="Q499" s="38" t="str">
        <f>IFERROR(ROUNDDOWN(P499*VLOOKUP(N499,【参考】数式用!$V$2:$AA$58,MATCH(O499,【参考】数式用!$X$4:$AA$4)+2,FALSE)*0.5, 0), "")</f>
        <v/>
      </c>
      <c r="R499" s="433"/>
      <c r="S499" s="867"/>
      <c r="T499" s="867"/>
      <c r="U499" s="499"/>
      <c r="V499" s="439"/>
      <c r="W499" s="487"/>
      <c r="X499" s="414" t="str">
        <f>IFERROR(IF(V499="ー", "", ROUNDDOWN(W499*VLOOKUP(N499,【参考】数式用!$V$2:$AG$51,MATCH(V499,【参考】数式用!$AB$4:$AG$4)+6,FALSE)*0.5, 0)), "")</f>
        <v/>
      </c>
      <c r="Y499" s="440"/>
      <c r="Z499" s="487"/>
      <c r="AA499" s="501"/>
      <c r="AB499" s="481" t="e">
        <f>VLOOKUP(N499,【参考】数式用!$A$3:$N$58,14,FALSE)</f>
        <v>#N/A</v>
      </c>
      <c r="AC499" s="481" t="str">
        <f>IFERROR(VLOOKUP(N499,【参考】数式用!$A$3:$N$58,14,FALSE),"")&amp;"_4_5"</f>
        <v>_4_5</v>
      </c>
      <c r="AD499" s="481" t="str">
        <f>IFERROR(VLOOKUP(N499,【参考】数式用!$A$3:$N$58,14,FALSE),"")&amp;"_6"</f>
        <v>_6</v>
      </c>
      <c r="AE499" s="482" t="str">
        <f>IFERROR(VLOOKUP(N499,【参考】数式用!$AI$5:$AJ$51, 2, FALSE), "")</f>
        <v/>
      </c>
      <c r="AF499" s="483" t="str">
        <f t="shared" si="16"/>
        <v/>
      </c>
      <c r="AG499" s="484" t="str">
        <f t="shared" si="17"/>
        <v/>
      </c>
      <c r="AH499" s="485" t="str">
        <f>IFERROR(VLOOKUP(N499,【参考】数式用!$AM$3:$AN$56, 2, FALSE), "")</f>
        <v/>
      </c>
      <c r="AI499" s="411"/>
      <c r="AJ499" s="389"/>
      <c r="AK499" s="389"/>
      <c r="AL499" s="389"/>
      <c r="AM499" s="389"/>
      <c r="AN499" s="389"/>
      <c r="AO499" s="389"/>
      <c r="AP499" s="389"/>
      <c r="AQ499" s="389"/>
    </row>
    <row r="500" spans="1:43" s="128" customFormat="1" ht="40.15" customHeight="1">
      <c r="A500" s="488">
        <v>487</v>
      </c>
      <c r="B500" s="866" t="str">
        <f>IF(基本情報入力シート!C531="","",基本情報入力シート!C531)</f>
        <v/>
      </c>
      <c r="C500" s="866"/>
      <c r="D500" s="866"/>
      <c r="E500" s="866"/>
      <c r="F500" s="866"/>
      <c r="G500" s="866"/>
      <c r="H500" s="866"/>
      <c r="I500" s="866"/>
      <c r="J500" s="413" t="str">
        <f>IF(基本情報入力シート!M531="","",基本情報入力シート!M531)</f>
        <v/>
      </c>
      <c r="K500" s="413" t="str">
        <f>IF(基本情報入力シート!R531="","",基本情報入力シート!R531)</f>
        <v/>
      </c>
      <c r="L500" s="413" t="str">
        <f>IF(基本情報入力シート!W531="","",基本情報入力シート!W531)</f>
        <v/>
      </c>
      <c r="M500" s="413" t="str">
        <f>IF(基本情報入力シート!X531="","",基本情報入力シート!X531)</f>
        <v/>
      </c>
      <c r="N500" s="491" t="str">
        <f>IF(基本情報入力シート!Y531="","",基本情報入力シート!Y531)</f>
        <v/>
      </c>
      <c r="O500" s="490"/>
      <c r="P500" s="432"/>
      <c r="Q500" s="38" t="str">
        <f>IFERROR(ROUNDDOWN(P500*VLOOKUP(N500,【参考】数式用!$V$2:$AA$58,MATCH(O500,【参考】数式用!$X$4:$AA$4)+2,FALSE)*0.5, 0), "")</f>
        <v/>
      </c>
      <c r="R500" s="433"/>
      <c r="S500" s="867"/>
      <c r="T500" s="867"/>
      <c r="U500" s="499"/>
      <c r="V500" s="439"/>
      <c r="W500" s="487"/>
      <c r="X500" s="414" t="str">
        <f>IFERROR(IF(V500="ー", "", ROUNDDOWN(W500*VLOOKUP(N500,【参考】数式用!$V$2:$AG$51,MATCH(V500,【参考】数式用!$AB$4:$AG$4)+6,FALSE)*0.5, 0)), "")</f>
        <v/>
      </c>
      <c r="Y500" s="440"/>
      <c r="Z500" s="487"/>
      <c r="AA500" s="501"/>
      <c r="AB500" s="481" t="e">
        <f>VLOOKUP(N500,【参考】数式用!$A$3:$N$58,14,FALSE)</f>
        <v>#N/A</v>
      </c>
      <c r="AC500" s="481" t="str">
        <f>IFERROR(VLOOKUP(N500,【参考】数式用!$A$3:$N$58,14,FALSE),"")&amp;"_4_5"</f>
        <v>_4_5</v>
      </c>
      <c r="AD500" s="481" t="str">
        <f>IFERROR(VLOOKUP(N500,【参考】数式用!$A$3:$N$58,14,FALSE),"")&amp;"_6"</f>
        <v>_6</v>
      </c>
      <c r="AE500" s="482" t="str">
        <f>IFERROR(VLOOKUP(N500,【参考】数式用!$AI$5:$AJ$51, 2, FALSE), "")</f>
        <v/>
      </c>
      <c r="AF500" s="483" t="str">
        <f t="shared" si="16"/>
        <v/>
      </c>
      <c r="AG500" s="484" t="str">
        <f t="shared" si="17"/>
        <v/>
      </c>
      <c r="AH500" s="485" t="str">
        <f>IFERROR(VLOOKUP(N500,【参考】数式用!$AM$3:$AN$56, 2, FALSE), "")</f>
        <v/>
      </c>
      <c r="AI500" s="411"/>
      <c r="AJ500" s="389"/>
      <c r="AK500" s="389"/>
      <c r="AL500" s="389"/>
      <c r="AM500" s="389"/>
      <c r="AN500" s="389"/>
      <c r="AO500" s="389"/>
      <c r="AP500" s="389"/>
      <c r="AQ500" s="389"/>
    </row>
    <row r="501" spans="1:43" s="128" customFormat="1" ht="40.15" customHeight="1">
      <c r="A501" s="488">
        <v>488</v>
      </c>
      <c r="B501" s="866" t="str">
        <f>IF(基本情報入力シート!C532="","",基本情報入力シート!C532)</f>
        <v/>
      </c>
      <c r="C501" s="866"/>
      <c r="D501" s="866"/>
      <c r="E501" s="866"/>
      <c r="F501" s="866"/>
      <c r="G501" s="866"/>
      <c r="H501" s="866"/>
      <c r="I501" s="866"/>
      <c r="J501" s="413" t="str">
        <f>IF(基本情報入力シート!M532="","",基本情報入力シート!M532)</f>
        <v/>
      </c>
      <c r="K501" s="413" t="str">
        <f>IF(基本情報入力シート!R532="","",基本情報入力シート!R532)</f>
        <v/>
      </c>
      <c r="L501" s="413" t="str">
        <f>IF(基本情報入力シート!W532="","",基本情報入力シート!W532)</f>
        <v/>
      </c>
      <c r="M501" s="413" t="str">
        <f>IF(基本情報入力シート!X532="","",基本情報入力シート!X532)</f>
        <v/>
      </c>
      <c r="N501" s="491" t="str">
        <f>IF(基本情報入力シート!Y532="","",基本情報入力シート!Y532)</f>
        <v/>
      </c>
      <c r="O501" s="490"/>
      <c r="P501" s="432"/>
      <c r="Q501" s="38" t="str">
        <f>IFERROR(ROUNDDOWN(P501*VLOOKUP(N501,【参考】数式用!$V$2:$AA$58,MATCH(O501,【参考】数式用!$X$4:$AA$4)+2,FALSE)*0.5, 0), "")</f>
        <v/>
      </c>
      <c r="R501" s="433"/>
      <c r="S501" s="867"/>
      <c r="T501" s="867"/>
      <c r="U501" s="499"/>
      <c r="V501" s="439"/>
      <c r="W501" s="487"/>
      <c r="X501" s="414" t="str">
        <f>IFERROR(IF(V501="ー", "", ROUNDDOWN(W501*VLOOKUP(N501,【参考】数式用!$V$2:$AG$51,MATCH(V501,【参考】数式用!$AB$4:$AG$4)+6,FALSE)*0.5, 0)), "")</f>
        <v/>
      </c>
      <c r="Y501" s="440"/>
      <c r="Z501" s="487"/>
      <c r="AA501" s="501"/>
      <c r="AB501" s="481" t="e">
        <f>VLOOKUP(N501,【参考】数式用!$A$3:$N$58,14,FALSE)</f>
        <v>#N/A</v>
      </c>
      <c r="AC501" s="481" t="str">
        <f>IFERROR(VLOOKUP(N501,【参考】数式用!$A$3:$N$58,14,FALSE),"")&amp;"_4_5"</f>
        <v>_4_5</v>
      </c>
      <c r="AD501" s="481" t="str">
        <f>IFERROR(VLOOKUP(N501,【参考】数式用!$A$3:$N$58,14,FALSE),"")&amp;"_6"</f>
        <v>_6</v>
      </c>
      <c r="AE501" s="482" t="str">
        <f>IFERROR(VLOOKUP(N501,【参考】数式用!$AI$5:$AJ$51, 2, FALSE), "")</f>
        <v/>
      </c>
      <c r="AF501" s="483" t="str">
        <f t="shared" si="16"/>
        <v/>
      </c>
      <c r="AG501" s="484" t="str">
        <f t="shared" si="17"/>
        <v/>
      </c>
      <c r="AH501" s="485" t="str">
        <f>IFERROR(VLOOKUP(N501,【参考】数式用!$AM$3:$AN$56, 2, FALSE), "")</f>
        <v/>
      </c>
      <c r="AI501" s="411"/>
      <c r="AJ501" s="389"/>
      <c r="AK501" s="389"/>
      <c r="AL501" s="389"/>
      <c r="AM501" s="389"/>
      <c r="AN501" s="389"/>
      <c r="AO501" s="389"/>
      <c r="AP501" s="389"/>
      <c r="AQ501" s="389"/>
    </row>
    <row r="502" spans="1:43" s="128" customFormat="1" ht="40.15" customHeight="1">
      <c r="A502" s="488">
        <v>489</v>
      </c>
      <c r="B502" s="866" t="str">
        <f>IF(基本情報入力シート!C533="","",基本情報入力シート!C533)</f>
        <v/>
      </c>
      <c r="C502" s="866"/>
      <c r="D502" s="866"/>
      <c r="E502" s="866"/>
      <c r="F502" s="866"/>
      <c r="G502" s="866"/>
      <c r="H502" s="866"/>
      <c r="I502" s="866"/>
      <c r="J502" s="413" t="str">
        <f>IF(基本情報入力シート!M533="","",基本情報入力シート!M533)</f>
        <v/>
      </c>
      <c r="K502" s="413" t="str">
        <f>IF(基本情報入力シート!R533="","",基本情報入力シート!R533)</f>
        <v/>
      </c>
      <c r="L502" s="413" t="str">
        <f>IF(基本情報入力シート!W533="","",基本情報入力シート!W533)</f>
        <v/>
      </c>
      <c r="M502" s="413" t="str">
        <f>IF(基本情報入力シート!X533="","",基本情報入力シート!X533)</f>
        <v/>
      </c>
      <c r="N502" s="491" t="str">
        <f>IF(基本情報入力シート!Y533="","",基本情報入力シート!Y533)</f>
        <v/>
      </c>
      <c r="O502" s="490"/>
      <c r="P502" s="432"/>
      <c r="Q502" s="38" t="str">
        <f>IFERROR(ROUNDDOWN(P502*VLOOKUP(N502,【参考】数式用!$V$2:$AA$58,MATCH(O502,【参考】数式用!$X$4:$AA$4)+2,FALSE)*0.5, 0), "")</f>
        <v/>
      </c>
      <c r="R502" s="433"/>
      <c r="S502" s="867"/>
      <c r="T502" s="867"/>
      <c r="U502" s="499"/>
      <c r="V502" s="439"/>
      <c r="W502" s="487"/>
      <c r="X502" s="414" t="str">
        <f>IFERROR(IF(V502="ー", "", ROUNDDOWN(W502*VLOOKUP(N502,【参考】数式用!$V$2:$AG$51,MATCH(V502,【参考】数式用!$AB$4:$AG$4)+6,FALSE)*0.5, 0)), "")</f>
        <v/>
      </c>
      <c r="Y502" s="440"/>
      <c r="Z502" s="487"/>
      <c r="AA502" s="501"/>
      <c r="AB502" s="481" t="e">
        <f>VLOOKUP(N502,【参考】数式用!$A$3:$N$58,14,FALSE)</f>
        <v>#N/A</v>
      </c>
      <c r="AC502" s="481" t="str">
        <f>IFERROR(VLOOKUP(N502,【参考】数式用!$A$3:$N$58,14,FALSE),"")&amp;"_4_5"</f>
        <v>_4_5</v>
      </c>
      <c r="AD502" s="481" t="str">
        <f>IFERROR(VLOOKUP(N502,【参考】数式用!$A$3:$N$58,14,FALSE),"")&amp;"_6"</f>
        <v>_6</v>
      </c>
      <c r="AE502" s="482" t="str">
        <f>IFERROR(VLOOKUP(N502,【参考】数式用!$AI$5:$AJ$51, 2, FALSE), "")</f>
        <v/>
      </c>
      <c r="AF502" s="483" t="str">
        <f t="shared" si="16"/>
        <v/>
      </c>
      <c r="AG502" s="484" t="str">
        <f t="shared" si="17"/>
        <v/>
      </c>
      <c r="AH502" s="485" t="str">
        <f>IFERROR(VLOOKUP(N502,【参考】数式用!$AM$3:$AN$56, 2, FALSE), "")</f>
        <v/>
      </c>
      <c r="AI502" s="411"/>
      <c r="AJ502" s="389"/>
      <c r="AK502" s="389"/>
      <c r="AL502" s="389"/>
      <c r="AM502" s="389"/>
      <c r="AN502" s="389"/>
      <c r="AO502" s="389"/>
      <c r="AP502" s="389"/>
      <c r="AQ502" s="389"/>
    </row>
    <row r="503" spans="1:43" s="128" customFormat="1" ht="40.15" customHeight="1">
      <c r="A503" s="488">
        <v>490</v>
      </c>
      <c r="B503" s="866" t="str">
        <f>IF(基本情報入力シート!C534="","",基本情報入力シート!C534)</f>
        <v/>
      </c>
      <c r="C503" s="866"/>
      <c r="D503" s="866"/>
      <c r="E503" s="866"/>
      <c r="F503" s="866"/>
      <c r="G503" s="866"/>
      <c r="H503" s="866"/>
      <c r="I503" s="866"/>
      <c r="J503" s="413" t="str">
        <f>IF(基本情報入力シート!M534="","",基本情報入力シート!M534)</f>
        <v/>
      </c>
      <c r="K503" s="413" t="str">
        <f>IF(基本情報入力シート!R534="","",基本情報入力シート!R534)</f>
        <v/>
      </c>
      <c r="L503" s="413" t="str">
        <f>IF(基本情報入力シート!W534="","",基本情報入力シート!W534)</f>
        <v/>
      </c>
      <c r="M503" s="413" t="str">
        <f>IF(基本情報入力シート!X534="","",基本情報入力シート!X534)</f>
        <v/>
      </c>
      <c r="N503" s="491" t="str">
        <f>IF(基本情報入力シート!Y534="","",基本情報入力シート!Y534)</f>
        <v/>
      </c>
      <c r="O503" s="490"/>
      <c r="P503" s="432"/>
      <c r="Q503" s="38" t="str">
        <f>IFERROR(ROUNDDOWN(P503*VLOOKUP(N503,【参考】数式用!$V$2:$AA$58,MATCH(O503,【参考】数式用!$X$4:$AA$4)+2,FALSE)*0.5, 0), "")</f>
        <v/>
      </c>
      <c r="R503" s="433"/>
      <c r="S503" s="867"/>
      <c r="T503" s="867"/>
      <c r="U503" s="499"/>
      <c r="V503" s="439"/>
      <c r="W503" s="487"/>
      <c r="X503" s="414" t="str">
        <f>IFERROR(IF(V503="ー", "", ROUNDDOWN(W503*VLOOKUP(N503,【参考】数式用!$V$2:$AG$51,MATCH(V503,【参考】数式用!$AB$4:$AG$4)+6,FALSE)*0.5, 0)), "")</f>
        <v/>
      </c>
      <c r="Y503" s="440"/>
      <c r="Z503" s="487"/>
      <c r="AA503" s="501"/>
      <c r="AB503" s="481" t="e">
        <f>VLOOKUP(N503,【参考】数式用!$A$3:$N$58,14,FALSE)</f>
        <v>#N/A</v>
      </c>
      <c r="AC503" s="481" t="str">
        <f>IFERROR(VLOOKUP(N503,【参考】数式用!$A$3:$N$58,14,FALSE),"")&amp;"_4_5"</f>
        <v>_4_5</v>
      </c>
      <c r="AD503" s="481" t="str">
        <f>IFERROR(VLOOKUP(N503,【参考】数式用!$A$3:$N$58,14,FALSE),"")&amp;"_6"</f>
        <v>_6</v>
      </c>
      <c r="AE503" s="482" t="str">
        <f>IFERROR(VLOOKUP(N503,【参考】数式用!$AI$5:$AJ$51, 2, FALSE), "")</f>
        <v/>
      </c>
      <c r="AF503" s="483" t="str">
        <f t="shared" si="16"/>
        <v/>
      </c>
      <c r="AG503" s="484" t="str">
        <f t="shared" si="17"/>
        <v/>
      </c>
      <c r="AH503" s="485" t="str">
        <f>IFERROR(VLOOKUP(N503,【参考】数式用!$AM$3:$AN$56, 2, FALSE), "")</f>
        <v/>
      </c>
      <c r="AI503" s="411"/>
      <c r="AJ503" s="389"/>
      <c r="AK503" s="389"/>
      <c r="AL503" s="389"/>
      <c r="AM503" s="389"/>
      <c r="AN503" s="389"/>
      <c r="AO503" s="389"/>
      <c r="AP503" s="389"/>
      <c r="AQ503" s="389"/>
    </row>
    <row r="504" spans="1:43" s="128" customFormat="1" ht="40.15" customHeight="1">
      <c r="A504" s="488">
        <v>491</v>
      </c>
      <c r="B504" s="866" t="str">
        <f>IF(基本情報入力シート!C535="","",基本情報入力シート!C535)</f>
        <v/>
      </c>
      <c r="C504" s="866"/>
      <c r="D504" s="866"/>
      <c r="E504" s="866"/>
      <c r="F504" s="866"/>
      <c r="G504" s="866"/>
      <c r="H504" s="866"/>
      <c r="I504" s="866"/>
      <c r="J504" s="413" t="str">
        <f>IF(基本情報入力シート!M535="","",基本情報入力シート!M535)</f>
        <v/>
      </c>
      <c r="K504" s="413" t="str">
        <f>IF(基本情報入力シート!R535="","",基本情報入力シート!R535)</f>
        <v/>
      </c>
      <c r="L504" s="413" t="str">
        <f>IF(基本情報入力シート!W535="","",基本情報入力シート!W535)</f>
        <v/>
      </c>
      <c r="M504" s="413" t="str">
        <f>IF(基本情報入力シート!X535="","",基本情報入力シート!X535)</f>
        <v/>
      </c>
      <c r="N504" s="491" t="str">
        <f>IF(基本情報入力シート!Y535="","",基本情報入力シート!Y535)</f>
        <v/>
      </c>
      <c r="O504" s="490"/>
      <c r="P504" s="432"/>
      <c r="Q504" s="38" t="str">
        <f>IFERROR(ROUNDDOWN(P504*VLOOKUP(N504,【参考】数式用!$V$2:$AA$58,MATCH(O504,【参考】数式用!$X$4:$AA$4)+2,FALSE)*0.5, 0), "")</f>
        <v/>
      </c>
      <c r="R504" s="433"/>
      <c r="S504" s="867"/>
      <c r="T504" s="867"/>
      <c r="U504" s="499"/>
      <c r="V504" s="439"/>
      <c r="W504" s="487"/>
      <c r="X504" s="414" t="str">
        <f>IFERROR(IF(V504="ー", "", ROUNDDOWN(W504*VLOOKUP(N504,【参考】数式用!$V$2:$AG$51,MATCH(V504,【参考】数式用!$AB$4:$AG$4)+6,FALSE)*0.5, 0)), "")</f>
        <v/>
      </c>
      <c r="Y504" s="440"/>
      <c r="Z504" s="487"/>
      <c r="AA504" s="501"/>
      <c r="AB504" s="481" t="e">
        <f>VLOOKUP(N504,【参考】数式用!$A$3:$N$58,14,FALSE)</f>
        <v>#N/A</v>
      </c>
      <c r="AC504" s="481" t="str">
        <f>IFERROR(VLOOKUP(N504,【参考】数式用!$A$3:$N$58,14,FALSE),"")&amp;"_4_5"</f>
        <v>_4_5</v>
      </c>
      <c r="AD504" s="481" t="str">
        <f>IFERROR(VLOOKUP(N504,【参考】数式用!$A$3:$N$58,14,FALSE),"")&amp;"_6"</f>
        <v>_6</v>
      </c>
      <c r="AE504" s="482" t="str">
        <f>IFERROR(VLOOKUP(N504,【参考】数式用!$AI$5:$AJ$51, 2, FALSE), "")</f>
        <v/>
      </c>
      <c r="AF504" s="483" t="str">
        <f t="shared" si="16"/>
        <v/>
      </c>
      <c r="AG504" s="484" t="str">
        <f t="shared" si="17"/>
        <v/>
      </c>
      <c r="AH504" s="485" t="str">
        <f>IFERROR(VLOOKUP(N504,【参考】数式用!$AM$3:$AN$56, 2, FALSE), "")</f>
        <v/>
      </c>
      <c r="AI504" s="411"/>
      <c r="AJ504" s="389"/>
      <c r="AK504" s="389"/>
      <c r="AL504" s="389"/>
      <c r="AM504" s="389"/>
      <c r="AN504" s="389"/>
      <c r="AO504" s="389"/>
      <c r="AP504" s="389"/>
      <c r="AQ504" s="389"/>
    </row>
    <row r="505" spans="1:43" s="128" customFormat="1" ht="40.15" customHeight="1">
      <c r="A505" s="488">
        <v>492</v>
      </c>
      <c r="B505" s="866" t="str">
        <f>IF(基本情報入力シート!C536="","",基本情報入力シート!C536)</f>
        <v/>
      </c>
      <c r="C505" s="866"/>
      <c r="D505" s="866"/>
      <c r="E505" s="866"/>
      <c r="F505" s="866"/>
      <c r="G505" s="866"/>
      <c r="H505" s="866"/>
      <c r="I505" s="866"/>
      <c r="J505" s="413" t="str">
        <f>IF(基本情報入力シート!M536="","",基本情報入力シート!M536)</f>
        <v/>
      </c>
      <c r="K505" s="413" t="str">
        <f>IF(基本情報入力シート!R536="","",基本情報入力シート!R536)</f>
        <v/>
      </c>
      <c r="L505" s="413" t="str">
        <f>IF(基本情報入力シート!W536="","",基本情報入力シート!W536)</f>
        <v/>
      </c>
      <c r="M505" s="413" t="str">
        <f>IF(基本情報入力シート!X536="","",基本情報入力シート!X536)</f>
        <v/>
      </c>
      <c r="N505" s="491" t="str">
        <f>IF(基本情報入力シート!Y536="","",基本情報入力シート!Y536)</f>
        <v/>
      </c>
      <c r="O505" s="490"/>
      <c r="P505" s="432"/>
      <c r="Q505" s="38" t="str">
        <f>IFERROR(ROUNDDOWN(P505*VLOOKUP(N505,【参考】数式用!$V$2:$AA$58,MATCH(O505,【参考】数式用!$X$4:$AA$4)+2,FALSE)*0.5, 0), "")</f>
        <v/>
      </c>
      <c r="R505" s="433"/>
      <c r="S505" s="867"/>
      <c r="T505" s="867"/>
      <c r="U505" s="499"/>
      <c r="V505" s="439"/>
      <c r="W505" s="487"/>
      <c r="X505" s="414" t="str">
        <f>IFERROR(IF(V505="ー", "", ROUNDDOWN(W505*VLOOKUP(N505,【参考】数式用!$V$2:$AG$51,MATCH(V505,【参考】数式用!$AB$4:$AG$4)+6,FALSE)*0.5, 0)), "")</f>
        <v/>
      </c>
      <c r="Y505" s="440"/>
      <c r="Z505" s="487"/>
      <c r="AA505" s="501"/>
      <c r="AB505" s="481" t="e">
        <f>VLOOKUP(N505,【参考】数式用!$A$3:$N$58,14,FALSE)</f>
        <v>#N/A</v>
      </c>
      <c r="AC505" s="481" t="str">
        <f>IFERROR(VLOOKUP(N505,【参考】数式用!$A$3:$N$58,14,FALSE),"")&amp;"_4_5"</f>
        <v>_4_5</v>
      </c>
      <c r="AD505" s="481" t="str">
        <f>IFERROR(VLOOKUP(N505,【参考】数式用!$A$3:$N$58,14,FALSE),"")&amp;"_6"</f>
        <v>_6</v>
      </c>
      <c r="AE505" s="482" t="str">
        <f>IFERROR(VLOOKUP(N505,【参考】数式用!$AI$5:$AJ$51, 2, FALSE), "")</f>
        <v/>
      </c>
      <c r="AF505" s="483" t="str">
        <f t="shared" si="16"/>
        <v/>
      </c>
      <c r="AG505" s="484" t="str">
        <f t="shared" si="17"/>
        <v/>
      </c>
      <c r="AH505" s="485" t="str">
        <f>IFERROR(VLOOKUP(N505,【参考】数式用!$AM$3:$AN$56, 2, FALSE), "")</f>
        <v/>
      </c>
      <c r="AI505" s="411"/>
      <c r="AJ505" s="389"/>
      <c r="AK505" s="389"/>
      <c r="AL505" s="389"/>
      <c r="AM505" s="389"/>
      <c r="AN505" s="389"/>
      <c r="AO505" s="389"/>
      <c r="AP505" s="389"/>
      <c r="AQ505" s="389"/>
    </row>
    <row r="506" spans="1:43" s="128" customFormat="1" ht="40.15" customHeight="1">
      <c r="A506" s="488">
        <v>493</v>
      </c>
      <c r="B506" s="866" t="str">
        <f>IF(基本情報入力シート!C537="","",基本情報入力シート!C537)</f>
        <v/>
      </c>
      <c r="C506" s="866"/>
      <c r="D506" s="866"/>
      <c r="E506" s="866"/>
      <c r="F506" s="866"/>
      <c r="G506" s="866"/>
      <c r="H506" s="866"/>
      <c r="I506" s="866"/>
      <c r="J506" s="413" t="str">
        <f>IF(基本情報入力シート!M537="","",基本情報入力シート!M537)</f>
        <v/>
      </c>
      <c r="K506" s="413" t="str">
        <f>IF(基本情報入力シート!R537="","",基本情報入力シート!R537)</f>
        <v/>
      </c>
      <c r="L506" s="413" t="str">
        <f>IF(基本情報入力シート!W537="","",基本情報入力シート!W537)</f>
        <v/>
      </c>
      <c r="M506" s="413" t="str">
        <f>IF(基本情報入力シート!X537="","",基本情報入力シート!X537)</f>
        <v/>
      </c>
      <c r="N506" s="491" t="str">
        <f>IF(基本情報入力シート!Y537="","",基本情報入力シート!Y537)</f>
        <v/>
      </c>
      <c r="O506" s="490"/>
      <c r="P506" s="432"/>
      <c r="Q506" s="38" t="str">
        <f>IFERROR(ROUNDDOWN(P506*VLOOKUP(N506,【参考】数式用!$V$2:$AA$58,MATCH(O506,【参考】数式用!$X$4:$AA$4)+2,FALSE)*0.5, 0), "")</f>
        <v/>
      </c>
      <c r="R506" s="433"/>
      <c r="S506" s="867"/>
      <c r="T506" s="867"/>
      <c r="U506" s="499"/>
      <c r="V506" s="439"/>
      <c r="W506" s="487"/>
      <c r="X506" s="414" t="str">
        <f>IFERROR(IF(V506="ー", "", ROUNDDOWN(W506*VLOOKUP(N506,【参考】数式用!$V$2:$AG$51,MATCH(V506,【参考】数式用!$AB$4:$AG$4)+6,FALSE)*0.5, 0)), "")</f>
        <v/>
      </c>
      <c r="Y506" s="440"/>
      <c r="Z506" s="487"/>
      <c r="AA506" s="501"/>
      <c r="AB506" s="481" t="e">
        <f>VLOOKUP(N506,【参考】数式用!$A$3:$N$58,14,FALSE)</f>
        <v>#N/A</v>
      </c>
      <c r="AC506" s="481" t="str">
        <f>IFERROR(VLOOKUP(N506,【参考】数式用!$A$3:$N$58,14,FALSE),"")&amp;"_4_5"</f>
        <v>_4_5</v>
      </c>
      <c r="AD506" s="481" t="str">
        <f>IFERROR(VLOOKUP(N506,【参考】数式用!$A$3:$N$58,14,FALSE),"")&amp;"_6"</f>
        <v>_6</v>
      </c>
      <c r="AE506" s="482" t="str">
        <f>IFERROR(VLOOKUP(N506,【参考】数式用!$AI$5:$AJ$51, 2, FALSE), "")</f>
        <v/>
      </c>
      <c r="AF506" s="483" t="str">
        <f t="shared" si="16"/>
        <v/>
      </c>
      <c r="AG506" s="484" t="str">
        <f t="shared" si="17"/>
        <v/>
      </c>
      <c r="AH506" s="485" t="str">
        <f>IFERROR(VLOOKUP(N506,【参考】数式用!$AM$3:$AN$56, 2, FALSE), "")</f>
        <v/>
      </c>
      <c r="AI506" s="411"/>
      <c r="AJ506" s="389"/>
      <c r="AK506" s="389"/>
      <c r="AL506" s="389"/>
      <c r="AM506" s="389"/>
      <c r="AN506" s="389"/>
      <c r="AO506" s="389"/>
      <c r="AP506" s="389"/>
      <c r="AQ506" s="389"/>
    </row>
    <row r="507" spans="1:43" s="128" customFormat="1" ht="40.15" customHeight="1">
      <c r="A507" s="488">
        <v>494</v>
      </c>
      <c r="B507" s="866" t="str">
        <f>IF(基本情報入力シート!C538="","",基本情報入力シート!C538)</f>
        <v/>
      </c>
      <c r="C507" s="866"/>
      <c r="D507" s="866"/>
      <c r="E507" s="866"/>
      <c r="F507" s="866"/>
      <c r="G507" s="866"/>
      <c r="H507" s="866"/>
      <c r="I507" s="866"/>
      <c r="J507" s="413" t="str">
        <f>IF(基本情報入力シート!M538="","",基本情報入力シート!M538)</f>
        <v/>
      </c>
      <c r="K507" s="413" t="str">
        <f>IF(基本情報入力シート!R538="","",基本情報入力シート!R538)</f>
        <v/>
      </c>
      <c r="L507" s="413" t="str">
        <f>IF(基本情報入力シート!W538="","",基本情報入力シート!W538)</f>
        <v/>
      </c>
      <c r="M507" s="413" t="str">
        <f>IF(基本情報入力シート!X538="","",基本情報入力シート!X538)</f>
        <v/>
      </c>
      <c r="N507" s="491" t="str">
        <f>IF(基本情報入力シート!Y538="","",基本情報入力シート!Y538)</f>
        <v/>
      </c>
      <c r="O507" s="490"/>
      <c r="P507" s="432"/>
      <c r="Q507" s="38" t="str">
        <f>IFERROR(ROUNDDOWN(P507*VLOOKUP(N507,【参考】数式用!$V$2:$AA$58,MATCH(O507,【参考】数式用!$X$4:$AA$4)+2,FALSE)*0.5, 0), "")</f>
        <v/>
      </c>
      <c r="R507" s="433"/>
      <c r="S507" s="867"/>
      <c r="T507" s="867"/>
      <c r="U507" s="499"/>
      <c r="V507" s="439"/>
      <c r="W507" s="487"/>
      <c r="X507" s="414" t="str">
        <f>IFERROR(IF(V507="ー", "", ROUNDDOWN(W507*VLOOKUP(N507,【参考】数式用!$V$2:$AG$51,MATCH(V507,【参考】数式用!$AB$4:$AG$4)+6,FALSE)*0.5, 0)), "")</f>
        <v/>
      </c>
      <c r="Y507" s="440"/>
      <c r="Z507" s="487"/>
      <c r="AA507" s="501"/>
      <c r="AB507" s="481" t="e">
        <f>VLOOKUP(N507,【参考】数式用!$A$3:$N$58,14,FALSE)</f>
        <v>#N/A</v>
      </c>
      <c r="AC507" s="481" t="str">
        <f>IFERROR(VLOOKUP(N507,【参考】数式用!$A$3:$N$58,14,FALSE),"")&amp;"_4_5"</f>
        <v>_4_5</v>
      </c>
      <c r="AD507" s="481" t="str">
        <f>IFERROR(VLOOKUP(N507,【参考】数式用!$A$3:$N$58,14,FALSE),"")&amp;"_6"</f>
        <v>_6</v>
      </c>
      <c r="AE507" s="482" t="str">
        <f>IFERROR(VLOOKUP(N507,【参考】数式用!$AI$5:$AJ$51, 2, FALSE), "")</f>
        <v/>
      </c>
      <c r="AF507" s="483" t="str">
        <f t="shared" si="16"/>
        <v/>
      </c>
      <c r="AG507" s="484" t="str">
        <f t="shared" si="17"/>
        <v/>
      </c>
      <c r="AH507" s="485" t="str">
        <f>IFERROR(VLOOKUP(N507,【参考】数式用!$AM$3:$AN$56, 2, FALSE), "")</f>
        <v/>
      </c>
      <c r="AI507" s="411"/>
      <c r="AJ507" s="389"/>
      <c r="AK507" s="389"/>
      <c r="AL507" s="389"/>
      <c r="AM507" s="389"/>
      <c r="AN507" s="389"/>
      <c r="AO507" s="389"/>
      <c r="AP507" s="389"/>
      <c r="AQ507" s="389"/>
    </row>
    <row r="508" spans="1:43" s="128" customFormat="1" ht="40.15" customHeight="1">
      <c r="A508" s="488">
        <v>495</v>
      </c>
      <c r="B508" s="866" t="str">
        <f>IF(基本情報入力シート!C539="","",基本情報入力シート!C539)</f>
        <v/>
      </c>
      <c r="C508" s="866"/>
      <c r="D508" s="866"/>
      <c r="E508" s="866"/>
      <c r="F508" s="866"/>
      <c r="G508" s="866"/>
      <c r="H508" s="866"/>
      <c r="I508" s="866"/>
      <c r="J508" s="413" t="str">
        <f>IF(基本情報入力シート!M539="","",基本情報入力シート!M539)</f>
        <v/>
      </c>
      <c r="K508" s="413" t="str">
        <f>IF(基本情報入力シート!R539="","",基本情報入力シート!R539)</f>
        <v/>
      </c>
      <c r="L508" s="413" t="str">
        <f>IF(基本情報入力シート!W539="","",基本情報入力シート!W539)</f>
        <v/>
      </c>
      <c r="M508" s="413" t="str">
        <f>IF(基本情報入力シート!X539="","",基本情報入力シート!X539)</f>
        <v/>
      </c>
      <c r="N508" s="491" t="str">
        <f>IF(基本情報入力シート!Y539="","",基本情報入力シート!Y539)</f>
        <v/>
      </c>
      <c r="O508" s="490"/>
      <c r="P508" s="432"/>
      <c r="Q508" s="38" t="str">
        <f>IFERROR(ROUNDDOWN(P508*VLOOKUP(N508,【参考】数式用!$V$2:$AA$58,MATCH(O508,【参考】数式用!$X$4:$AA$4)+2,FALSE)*0.5, 0), "")</f>
        <v/>
      </c>
      <c r="R508" s="433"/>
      <c r="S508" s="867"/>
      <c r="T508" s="867"/>
      <c r="U508" s="499"/>
      <c r="V508" s="439"/>
      <c r="W508" s="487"/>
      <c r="X508" s="414" t="str">
        <f>IFERROR(IF(V508="ー", "", ROUNDDOWN(W508*VLOOKUP(N508,【参考】数式用!$V$2:$AG$51,MATCH(V508,【参考】数式用!$AB$4:$AG$4)+6,FALSE)*0.5, 0)), "")</f>
        <v/>
      </c>
      <c r="Y508" s="440"/>
      <c r="Z508" s="487"/>
      <c r="AA508" s="501"/>
      <c r="AB508" s="481" t="e">
        <f>VLOOKUP(N508,【参考】数式用!$A$3:$N$58,14,FALSE)</f>
        <v>#N/A</v>
      </c>
      <c r="AC508" s="481" t="str">
        <f>IFERROR(VLOOKUP(N508,【参考】数式用!$A$3:$N$58,14,FALSE),"")&amp;"_4_5"</f>
        <v>_4_5</v>
      </c>
      <c r="AD508" s="481" t="str">
        <f>IFERROR(VLOOKUP(N508,【参考】数式用!$A$3:$N$58,14,FALSE),"")&amp;"_6"</f>
        <v>_6</v>
      </c>
      <c r="AE508" s="482" t="str">
        <f>IFERROR(VLOOKUP(N508,【参考】数式用!$AI$5:$AJ$51, 2, FALSE), "")</f>
        <v/>
      </c>
      <c r="AF508" s="483" t="str">
        <f t="shared" si="16"/>
        <v/>
      </c>
      <c r="AG508" s="484" t="str">
        <f t="shared" si="17"/>
        <v/>
      </c>
      <c r="AH508" s="485" t="str">
        <f>IFERROR(VLOOKUP(N508,【参考】数式用!$AM$3:$AN$56, 2, FALSE), "")</f>
        <v/>
      </c>
      <c r="AI508" s="411"/>
      <c r="AJ508" s="389"/>
      <c r="AK508" s="389"/>
      <c r="AL508" s="389"/>
      <c r="AM508" s="389"/>
      <c r="AN508" s="389"/>
      <c r="AO508" s="389"/>
      <c r="AP508" s="389"/>
      <c r="AQ508" s="389"/>
    </row>
    <row r="509" spans="1:43" s="128" customFormat="1" ht="40.15" customHeight="1">
      <c r="A509" s="488">
        <v>496</v>
      </c>
      <c r="B509" s="866" t="str">
        <f>IF(基本情報入力シート!C540="","",基本情報入力シート!C540)</f>
        <v/>
      </c>
      <c r="C509" s="866"/>
      <c r="D509" s="866"/>
      <c r="E509" s="866"/>
      <c r="F509" s="866"/>
      <c r="G509" s="866"/>
      <c r="H509" s="866"/>
      <c r="I509" s="866"/>
      <c r="J509" s="413" t="str">
        <f>IF(基本情報入力シート!M540="","",基本情報入力シート!M540)</f>
        <v/>
      </c>
      <c r="K509" s="413" t="str">
        <f>IF(基本情報入力シート!R540="","",基本情報入力シート!R540)</f>
        <v/>
      </c>
      <c r="L509" s="413" t="str">
        <f>IF(基本情報入力シート!W540="","",基本情報入力シート!W540)</f>
        <v/>
      </c>
      <c r="M509" s="413" t="str">
        <f>IF(基本情報入力シート!X540="","",基本情報入力シート!X540)</f>
        <v/>
      </c>
      <c r="N509" s="491" t="str">
        <f>IF(基本情報入力シート!Y540="","",基本情報入力シート!Y540)</f>
        <v/>
      </c>
      <c r="O509" s="490"/>
      <c r="P509" s="432"/>
      <c r="Q509" s="38" t="str">
        <f>IFERROR(ROUNDDOWN(P509*VLOOKUP(N509,【参考】数式用!$V$2:$AA$58,MATCH(O509,【参考】数式用!$X$4:$AA$4)+2,FALSE)*0.5, 0), "")</f>
        <v/>
      </c>
      <c r="R509" s="433"/>
      <c r="S509" s="867"/>
      <c r="T509" s="867"/>
      <c r="U509" s="499"/>
      <c r="V509" s="439"/>
      <c r="W509" s="487"/>
      <c r="X509" s="414" t="str">
        <f>IFERROR(IF(V509="ー", "", ROUNDDOWN(W509*VLOOKUP(N509,【参考】数式用!$V$2:$AG$51,MATCH(V509,【参考】数式用!$AB$4:$AG$4)+6,FALSE)*0.5, 0)), "")</f>
        <v/>
      </c>
      <c r="Y509" s="440"/>
      <c r="Z509" s="487"/>
      <c r="AA509" s="501"/>
      <c r="AB509" s="481" t="e">
        <f>VLOOKUP(N509,【参考】数式用!$A$3:$N$58,14,FALSE)</f>
        <v>#N/A</v>
      </c>
      <c r="AC509" s="481" t="str">
        <f>IFERROR(VLOOKUP(N509,【参考】数式用!$A$3:$N$58,14,FALSE),"")&amp;"_4_5"</f>
        <v>_4_5</v>
      </c>
      <c r="AD509" s="481" t="str">
        <f>IFERROR(VLOOKUP(N509,【参考】数式用!$A$3:$N$58,14,FALSE),"")&amp;"_6"</f>
        <v>_6</v>
      </c>
      <c r="AE509" s="482" t="str">
        <f>IFERROR(VLOOKUP(N509,【参考】数式用!$AI$5:$AJ$51, 2, FALSE), "")</f>
        <v/>
      </c>
      <c r="AF509" s="483" t="str">
        <f t="shared" si="16"/>
        <v/>
      </c>
      <c r="AG509" s="484" t="str">
        <f t="shared" si="17"/>
        <v/>
      </c>
      <c r="AH509" s="485" t="str">
        <f>IFERROR(VLOOKUP(N509,【参考】数式用!$AM$3:$AN$56, 2, FALSE), "")</f>
        <v/>
      </c>
      <c r="AI509" s="411"/>
      <c r="AJ509" s="389"/>
      <c r="AK509" s="389"/>
      <c r="AL509" s="389"/>
      <c r="AM509" s="389"/>
      <c r="AN509" s="389"/>
      <c r="AO509" s="389"/>
      <c r="AP509" s="389"/>
      <c r="AQ509" s="389"/>
    </row>
    <row r="510" spans="1:43" s="128" customFormat="1" ht="40.15" customHeight="1">
      <c r="A510" s="488">
        <v>497</v>
      </c>
      <c r="B510" s="866" t="str">
        <f>IF(基本情報入力シート!C541="","",基本情報入力シート!C541)</f>
        <v/>
      </c>
      <c r="C510" s="866"/>
      <c r="D510" s="866"/>
      <c r="E510" s="866"/>
      <c r="F510" s="866"/>
      <c r="G510" s="866"/>
      <c r="H510" s="866"/>
      <c r="I510" s="866"/>
      <c r="J510" s="413" t="str">
        <f>IF(基本情報入力シート!M541="","",基本情報入力シート!M541)</f>
        <v/>
      </c>
      <c r="K510" s="413" t="str">
        <f>IF(基本情報入力シート!R541="","",基本情報入力シート!R541)</f>
        <v/>
      </c>
      <c r="L510" s="413" t="str">
        <f>IF(基本情報入力シート!W541="","",基本情報入力シート!W541)</f>
        <v/>
      </c>
      <c r="M510" s="413" t="str">
        <f>IF(基本情報入力シート!X541="","",基本情報入力シート!X541)</f>
        <v/>
      </c>
      <c r="N510" s="491" t="str">
        <f>IF(基本情報入力シート!Y541="","",基本情報入力シート!Y541)</f>
        <v/>
      </c>
      <c r="O510" s="490"/>
      <c r="P510" s="432"/>
      <c r="Q510" s="38" t="str">
        <f>IFERROR(ROUNDDOWN(P510*VLOOKUP(N510,【参考】数式用!$V$2:$AA$58,MATCH(O510,【参考】数式用!$X$4:$AA$4)+2,FALSE)*0.5, 0), "")</f>
        <v/>
      </c>
      <c r="R510" s="433"/>
      <c r="S510" s="867"/>
      <c r="T510" s="867"/>
      <c r="U510" s="499"/>
      <c r="V510" s="439"/>
      <c r="W510" s="487"/>
      <c r="X510" s="414" t="str">
        <f>IFERROR(IF(V510="ー", "", ROUNDDOWN(W510*VLOOKUP(N510,【参考】数式用!$V$2:$AG$51,MATCH(V510,【参考】数式用!$AB$4:$AG$4)+6,FALSE)*0.5, 0)), "")</f>
        <v/>
      </c>
      <c r="Y510" s="440"/>
      <c r="Z510" s="487"/>
      <c r="AA510" s="501"/>
      <c r="AB510" s="481" t="e">
        <f>VLOOKUP(N510,【参考】数式用!$A$3:$N$58,14,FALSE)</f>
        <v>#N/A</v>
      </c>
      <c r="AC510" s="481" t="str">
        <f>IFERROR(VLOOKUP(N510,【参考】数式用!$A$3:$N$58,14,FALSE),"")&amp;"_4_5"</f>
        <v>_4_5</v>
      </c>
      <c r="AD510" s="481" t="str">
        <f>IFERROR(VLOOKUP(N510,【参考】数式用!$A$3:$N$58,14,FALSE),"")&amp;"_6"</f>
        <v>_6</v>
      </c>
      <c r="AE510" s="482" t="str">
        <f>IFERROR(VLOOKUP(N510,【参考】数式用!$AI$5:$AJ$51, 2, FALSE), "")</f>
        <v/>
      </c>
      <c r="AF510" s="483" t="str">
        <f t="shared" si="16"/>
        <v/>
      </c>
      <c r="AG510" s="484" t="str">
        <f t="shared" si="17"/>
        <v/>
      </c>
      <c r="AH510" s="485" t="str">
        <f>IFERROR(VLOOKUP(N510,【参考】数式用!$AM$3:$AN$56, 2, FALSE), "")</f>
        <v/>
      </c>
      <c r="AI510" s="411"/>
      <c r="AJ510" s="389"/>
      <c r="AK510" s="389"/>
      <c r="AL510" s="389"/>
      <c r="AM510" s="389"/>
      <c r="AN510" s="389"/>
      <c r="AO510" s="389"/>
      <c r="AP510" s="389"/>
      <c r="AQ510" s="389"/>
    </row>
    <row r="511" spans="1:43" s="128" customFormat="1" ht="40.15" customHeight="1">
      <c r="A511" s="488">
        <v>498</v>
      </c>
      <c r="B511" s="866" t="str">
        <f>IF(基本情報入力シート!C542="","",基本情報入力シート!C542)</f>
        <v/>
      </c>
      <c r="C511" s="866"/>
      <c r="D511" s="866"/>
      <c r="E511" s="866"/>
      <c r="F511" s="866"/>
      <c r="G511" s="866"/>
      <c r="H511" s="866"/>
      <c r="I511" s="866"/>
      <c r="J511" s="413" t="str">
        <f>IF(基本情報入力シート!M542="","",基本情報入力シート!M542)</f>
        <v/>
      </c>
      <c r="K511" s="413" t="str">
        <f>IF(基本情報入力シート!R542="","",基本情報入力シート!R542)</f>
        <v/>
      </c>
      <c r="L511" s="413" t="str">
        <f>IF(基本情報入力シート!W542="","",基本情報入力シート!W542)</f>
        <v/>
      </c>
      <c r="M511" s="413" t="str">
        <f>IF(基本情報入力シート!X542="","",基本情報入力シート!X542)</f>
        <v/>
      </c>
      <c r="N511" s="491" t="str">
        <f>IF(基本情報入力シート!Y542="","",基本情報入力シート!Y542)</f>
        <v/>
      </c>
      <c r="O511" s="490"/>
      <c r="P511" s="432"/>
      <c r="Q511" s="38" t="str">
        <f>IFERROR(ROUNDDOWN(P511*VLOOKUP(N511,【参考】数式用!$V$2:$AA$58,MATCH(O511,【参考】数式用!$X$4:$AA$4)+2,FALSE)*0.5, 0), "")</f>
        <v/>
      </c>
      <c r="R511" s="433"/>
      <c r="S511" s="867"/>
      <c r="T511" s="867"/>
      <c r="U511" s="499"/>
      <c r="V511" s="439"/>
      <c r="W511" s="487"/>
      <c r="X511" s="414" t="str">
        <f>IFERROR(IF(V511="ー", "", ROUNDDOWN(W511*VLOOKUP(N511,【参考】数式用!$V$2:$AG$51,MATCH(V511,【参考】数式用!$AB$4:$AG$4)+6,FALSE)*0.5, 0)), "")</f>
        <v/>
      </c>
      <c r="Y511" s="440"/>
      <c r="Z511" s="487"/>
      <c r="AA511" s="501"/>
      <c r="AB511" s="481" t="e">
        <f>VLOOKUP(N511,【参考】数式用!$A$3:$N$58,14,FALSE)</f>
        <v>#N/A</v>
      </c>
      <c r="AC511" s="481" t="str">
        <f>IFERROR(VLOOKUP(N511,【参考】数式用!$A$3:$N$58,14,FALSE),"")&amp;"_4_5"</f>
        <v>_4_5</v>
      </c>
      <c r="AD511" s="481" t="str">
        <f>IFERROR(VLOOKUP(N511,【参考】数式用!$A$3:$N$58,14,FALSE),"")&amp;"_6"</f>
        <v>_6</v>
      </c>
      <c r="AE511" s="482" t="str">
        <f>IFERROR(VLOOKUP(N511,【参考】数式用!$AI$5:$AJ$51, 2, FALSE), "")</f>
        <v/>
      </c>
      <c r="AF511" s="483" t="str">
        <f t="shared" si="16"/>
        <v/>
      </c>
      <c r="AG511" s="484" t="str">
        <f t="shared" si="17"/>
        <v/>
      </c>
      <c r="AH511" s="485" t="str">
        <f>IFERROR(VLOOKUP(N511,【参考】数式用!$AM$3:$AN$56, 2, FALSE), "")</f>
        <v/>
      </c>
      <c r="AI511" s="411"/>
      <c r="AJ511" s="389"/>
      <c r="AK511" s="389"/>
      <c r="AL511" s="389"/>
      <c r="AM511" s="389"/>
      <c r="AN511" s="389"/>
      <c r="AO511" s="389"/>
      <c r="AP511" s="389"/>
      <c r="AQ511" s="389"/>
    </row>
    <row r="512" spans="1:43" s="128" customFormat="1" ht="40.15" customHeight="1">
      <c r="A512" s="488">
        <v>499</v>
      </c>
      <c r="B512" s="866" t="str">
        <f>IF(基本情報入力シート!C543="","",基本情報入力シート!C543)</f>
        <v/>
      </c>
      <c r="C512" s="866"/>
      <c r="D512" s="866"/>
      <c r="E512" s="866"/>
      <c r="F512" s="866"/>
      <c r="G512" s="866"/>
      <c r="H512" s="866"/>
      <c r="I512" s="866"/>
      <c r="J512" s="413" t="str">
        <f>IF(基本情報入力シート!M543="","",基本情報入力シート!M543)</f>
        <v/>
      </c>
      <c r="K512" s="413" t="str">
        <f>IF(基本情報入力シート!R543="","",基本情報入力シート!R543)</f>
        <v/>
      </c>
      <c r="L512" s="413" t="str">
        <f>IF(基本情報入力シート!W543="","",基本情報入力シート!W543)</f>
        <v/>
      </c>
      <c r="M512" s="413" t="str">
        <f>IF(基本情報入力シート!X543="","",基本情報入力シート!X543)</f>
        <v/>
      </c>
      <c r="N512" s="491" t="str">
        <f>IF(基本情報入力シート!Y543="","",基本情報入力シート!Y543)</f>
        <v/>
      </c>
      <c r="O512" s="490"/>
      <c r="P512" s="432"/>
      <c r="Q512" s="38" t="str">
        <f>IFERROR(ROUNDDOWN(P512*VLOOKUP(N512,【参考】数式用!$V$2:$AA$58,MATCH(O512,【参考】数式用!$X$4:$AA$4)+2,FALSE)*0.5, 0), "")</f>
        <v/>
      </c>
      <c r="R512" s="433"/>
      <c r="S512" s="867"/>
      <c r="T512" s="867"/>
      <c r="U512" s="499"/>
      <c r="V512" s="439"/>
      <c r="W512" s="487"/>
      <c r="X512" s="414" t="str">
        <f>IFERROR(IF(V512="ー", "", ROUNDDOWN(W512*VLOOKUP(N512,【参考】数式用!$V$2:$AG$51,MATCH(V512,【参考】数式用!$AB$4:$AG$4)+6,FALSE)*0.5, 0)), "")</f>
        <v/>
      </c>
      <c r="Y512" s="440"/>
      <c r="Z512" s="487"/>
      <c r="AA512" s="501"/>
      <c r="AB512" s="481" t="e">
        <f>VLOOKUP(N512,【参考】数式用!$A$3:$N$58,14,FALSE)</f>
        <v>#N/A</v>
      </c>
      <c r="AC512" s="481" t="str">
        <f>IFERROR(VLOOKUP(N512,【参考】数式用!$A$3:$N$58,14,FALSE),"")&amp;"_4_5"</f>
        <v>_4_5</v>
      </c>
      <c r="AD512" s="481" t="str">
        <f>IFERROR(VLOOKUP(N512,【参考】数式用!$A$3:$N$58,14,FALSE),"")&amp;"_6"</f>
        <v>_6</v>
      </c>
      <c r="AE512" s="482" t="str">
        <f>IFERROR(VLOOKUP(N512,【参考】数式用!$AI$5:$AJ$51, 2, FALSE), "")</f>
        <v/>
      </c>
      <c r="AF512" s="483" t="str">
        <f t="shared" si="16"/>
        <v/>
      </c>
      <c r="AG512" s="484" t="str">
        <f t="shared" si="17"/>
        <v/>
      </c>
      <c r="AH512" s="485" t="str">
        <f>IFERROR(VLOOKUP(N512,【参考】数式用!$AM$3:$AN$56, 2, FALSE), "")</f>
        <v/>
      </c>
      <c r="AI512" s="411"/>
      <c r="AJ512" s="389"/>
      <c r="AK512" s="389"/>
      <c r="AL512" s="389"/>
      <c r="AM512" s="389"/>
      <c r="AN512" s="389"/>
      <c r="AO512" s="389"/>
      <c r="AP512" s="389"/>
      <c r="AQ512" s="389"/>
    </row>
    <row r="513" spans="1:43" s="128" customFormat="1" ht="40.15" customHeight="1">
      <c r="A513" s="488">
        <v>500</v>
      </c>
      <c r="B513" s="866" t="str">
        <f>IF(基本情報入力シート!C544="","",基本情報入力シート!C544)</f>
        <v/>
      </c>
      <c r="C513" s="866"/>
      <c r="D513" s="866"/>
      <c r="E513" s="866"/>
      <c r="F513" s="866"/>
      <c r="G513" s="866"/>
      <c r="H513" s="866"/>
      <c r="I513" s="866"/>
      <c r="J513" s="413" t="str">
        <f>IF(基本情報入力シート!M544="","",基本情報入力シート!M544)</f>
        <v/>
      </c>
      <c r="K513" s="413" t="str">
        <f>IF(基本情報入力シート!R544="","",基本情報入力シート!R544)</f>
        <v/>
      </c>
      <c r="L513" s="413" t="str">
        <f>IF(基本情報入力シート!W544="","",基本情報入力シート!W544)</f>
        <v/>
      </c>
      <c r="M513" s="413" t="str">
        <f>IF(基本情報入力シート!X544="","",基本情報入力シート!X544)</f>
        <v/>
      </c>
      <c r="N513" s="491" t="str">
        <f>IF(基本情報入力シート!Y544="","",基本情報入力シート!Y544)</f>
        <v/>
      </c>
      <c r="O513" s="490"/>
      <c r="P513" s="432"/>
      <c r="Q513" s="38" t="str">
        <f>IFERROR(ROUNDDOWN(P513*VLOOKUP(N513,【参考】数式用!$V$2:$AA$58,MATCH(O513,【参考】数式用!$X$4:$AA$4)+2,FALSE)*0.5, 0), "")</f>
        <v/>
      </c>
      <c r="R513" s="433"/>
      <c r="S513" s="867"/>
      <c r="T513" s="867"/>
      <c r="U513" s="499"/>
      <c r="V513" s="439"/>
      <c r="W513" s="487"/>
      <c r="X513" s="414" t="str">
        <f>IFERROR(IF(V513="ー", "", ROUNDDOWN(W513*VLOOKUP(N513,【参考】数式用!$V$2:$AG$51,MATCH(V513,【参考】数式用!$AB$4:$AG$4)+6,FALSE)*0.5, 0)), "")</f>
        <v/>
      </c>
      <c r="Y513" s="440"/>
      <c r="Z513" s="487"/>
      <c r="AA513" s="501"/>
      <c r="AB513" s="481" t="e">
        <f>VLOOKUP(N513,【参考】数式用!$A$3:$N$58,14,FALSE)</f>
        <v>#N/A</v>
      </c>
      <c r="AC513" s="481" t="str">
        <f>IFERROR(VLOOKUP(N513,【参考】数式用!$A$3:$N$58,14,FALSE),"")&amp;"_4_5"</f>
        <v>_4_5</v>
      </c>
      <c r="AD513" s="481" t="str">
        <f>IFERROR(VLOOKUP(N513,【参考】数式用!$A$3:$N$58,14,FALSE),"")&amp;"_6"</f>
        <v>_6</v>
      </c>
      <c r="AE513" s="482" t="str">
        <f>IFERROR(VLOOKUP(N513,【参考】数式用!$AI$5:$AJ$51, 2, FALSE), "")</f>
        <v/>
      </c>
      <c r="AF513" s="483" t="str">
        <f t="shared" si="16"/>
        <v/>
      </c>
      <c r="AG513" s="484" t="str">
        <f t="shared" si="17"/>
        <v/>
      </c>
      <c r="AH513" s="485" t="str">
        <f>IFERROR(VLOOKUP(N513,【参考】数式用!$AM$3:$AN$56, 2, FALSE), "")</f>
        <v/>
      </c>
      <c r="AI513" s="411"/>
      <c r="AJ513" s="389"/>
      <c r="AK513" s="389"/>
      <c r="AL513" s="389"/>
      <c r="AM513" s="389"/>
      <c r="AN513" s="389"/>
      <c r="AO513" s="389"/>
      <c r="AP513" s="389"/>
      <c r="AQ513" s="389"/>
    </row>
    <row r="514" spans="1:43" s="128" customFormat="1" ht="40.15" customHeight="1">
      <c r="A514" s="488">
        <v>501</v>
      </c>
      <c r="B514" s="866" t="str">
        <f>IF(基本情報入力シート!C545="","",基本情報入力シート!C545)</f>
        <v/>
      </c>
      <c r="C514" s="866"/>
      <c r="D514" s="866"/>
      <c r="E514" s="866"/>
      <c r="F514" s="866"/>
      <c r="G514" s="866"/>
      <c r="H514" s="866"/>
      <c r="I514" s="866"/>
      <c r="J514" s="413" t="str">
        <f>IF(基本情報入力シート!M545="","",基本情報入力シート!M545)</f>
        <v/>
      </c>
      <c r="K514" s="413" t="str">
        <f>IF(基本情報入力シート!R545="","",基本情報入力シート!R545)</f>
        <v/>
      </c>
      <c r="L514" s="413" t="str">
        <f>IF(基本情報入力シート!W545="","",基本情報入力シート!W545)</f>
        <v/>
      </c>
      <c r="M514" s="413" t="str">
        <f>IF(基本情報入力シート!X545="","",基本情報入力シート!X545)</f>
        <v/>
      </c>
      <c r="N514" s="491" t="str">
        <f>IF(基本情報入力シート!Y545="","",基本情報入力シート!Y545)</f>
        <v/>
      </c>
      <c r="O514" s="490"/>
      <c r="P514" s="432"/>
      <c r="Q514" s="38" t="str">
        <f>IFERROR(ROUNDDOWN(P514*VLOOKUP(N514,【参考】数式用!$V$2:$AA$58,MATCH(O514,【参考】数式用!$X$4:$AA$4)+2,FALSE)*0.5, 0), "")</f>
        <v/>
      </c>
      <c r="R514" s="433"/>
      <c r="S514" s="867"/>
      <c r="T514" s="867"/>
      <c r="U514" s="499"/>
      <c r="V514" s="439"/>
      <c r="W514" s="487"/>
      <c r="X514" s="414" t="str">
        <f>IFERROR(IF(V514="ー", "", ROUNDDOWN(W514*VLOOKUP(N514,【参考】数式用!$V$2:$AG$51,MATCH(V514,【参考】数式用!$AB$4:$AG$4)+6,FALSE)*0.5, 0)), "")</f>
        <v/>
      </c>
      <c r="Y514" s="440"/>
      <c r="Z514" s="487"/>
      <c r="AA514" s="501"/>
      <c r="AB514" s="481" t="e">
        <f>VLOOKUP(N514,【参考】数式用!$A$3:$N$58,14,FALSE)</f>
        <v>#N/A</v>
      </c>
      <c r="AC514" s="481" t="str">
        <f>IFERROR(VLOOKUP(N514,【参考】数式用!$A$3:$N$58,14,FALSE),"")&amp;"_4_5"</f>
        <v>_4_5</v>
      </c>
      <c r="AD514" s="481" t="str">
        <f>IFERROR(VLOOKUP(N514,【参考】数式用!$A$3:$N$58,14,FALSE),"")&amp;"_6"</f>
        <v>_6</v>
      </c>
      <c r="AE514" s="482" t="str">
        <f>IFERROR(VLOOKUP(N514,【参考】数式用!$AI$5:$AJ$51, 2, FALSE), "")</f>
        <v/>
      </c>
      <c r="AF514" s="483" t="str">
        <f t="shared" si="16"/>
        <v/>
      </c>
      <c r="AG514" s="484" t="str">
        <f t="shared" si="17"/>
        <v/>
      </c>
      <c r="AH514" s="485" t="str">
        <f>IFERROR(VLOOKUP(N514,【参考】数式用!$AM$3:$AN$56, 2, FALSE), "")</f>
        <v/>
      </c>
      <c r="AI514" s="411"/>
      <c r="AJ514" s="389"/>
      <c r="AK514" s="389"/>
      <c r="AL514" s="389"/>
      <c r="AM514" s="389"/>
      <c r="AN514" s="389"/>
      <c r="AO514" s="389"/>
      <c r="AP514" s="389"/>
      <c r="AQ514" s="389"/>
    </row>
    <row r="515" spans="1:43" s="128" customFormat="1" ht="40.15" customHeight="1">
      <c r="A515" s="488">
        <v>502</v>
      </c>
      <c r="B515" s="866" t="str">
        <f>IF(基本情報入力シート!C546="","",基本情報入力シート!C546)</f>
        <v/>
      </c>
      <c r="C515" s="866"/>
      <c r="D515" s="866"/>
      <c r="E515" s="866"/>
      <c r="F515" s="866"/>
      <c r="G515" s="866"/>
      <c r="H515" s="866"/>
      <c r="I515" s="866"/>
      <c r="J515" s="413" t="str">
        <f>IF(基本情報入力シート!M546="","",基本情報入力シート!M546)</f>
        <v/>
      </c>
      <c r="K515" s="413" t="str">
        <f>IF(基本情報入力シート!R546="","",基本情報入力シート!R546)</f>
        <v/>
      </c>
      <c r="L515" s="413" t="str">
        <f>IF(基本情報入力シート!W546="","",基本情報入力シート!W546)</f>
        <v/>
      </c>
      <c r="M515" s="413" t="str">
        <f>IF(基本情報入力シート!X546="","",基本情報入力シート!X546)</f>
        <v/>
      </c>
      <c r="N515" s="491" t="str">
        <f>IF(基本情報入力シート!Y546="","",基本情報入力シート!Y546)</f>
        <v/>
      </c>
      <c r="O515" s="490"/>
      <c r="P515" s="432"/>
      <c r="Q515" s="38" t="str">
        <f>IFERROR(ROUNDDOWN(P515*VLOOKUP(N515,【参考】数式用!$V$2:$AA$58,MATCH(O515,【参考】数式用!$X$4:$AA$4)+2,FALSE)*0.5, 0), "")</f>
        <v/>
      </c>
      <c r="R515" s="433"/>
      <c r="S515" s="867"/>
      <c r="T515" s="867"/>
      <c r="U515" s="499"/>
      <c r="V515" s="439"/>
      <c r="W515" s="487"/>
      <c r="X515" s="414" t="str">
        <f>IFERROR(IF(V515="ー", "", ROUNDDOWN(W515*VLOOKUP(N515,【参考】数式用!$V$2:$AG$51,MATCH(V515,【参考】数式用!$AB$4:$AG$4)+6,FALSE)*0.5, 0)), "")</f>
        <v/>
      </c>
      <c r="Y515" s="440"/>
      <c r="Z515" s="487"/>
      <c r="AA515" s="501"/>
      <c r="AB515" s="481" t="e">
        <f>VLOOKUP(N515,【参考】数式用!$A$3:$N$58,14,FALSE)</f>
        <v>#N/A</v>
      </c>
      <c r="AC515" s="481" t="str">
        <f>IFERROR(VLOOKUP(N515,【参考】数式用!$A$3:$N$58,14,FALSE),"")&amp;"_4_5"</f>
        <v>_4_5</v>
      </c>
      <c r="AD515" s="481" t="str">
        <f>IFERROR(VLOOKUP(N515,【参考】数式用!$A$3:$N$58,14,FALSE),"")&amp;"_6"</f>
        <v>_6</v>
      </c>
      <c r="AE515" s="482" t="str">
        <f>IFERROR(VLOOKUP(N515,【参考】数式用!$AI$5:$AJ$51, 2, FALSE), "")</f>
        <v/>
      </c>
      <c r="AF515" s="483" t="str">
        <f t="shared" si="16"/>
        <v/>
      </c>
      <c r="AG515" s="484" t="str">
        <f t="shared" si="17"/>
        <v/>
      </c>
      <c r="AH515" s="485" t="str">
        <f>IFERROR(VLOOKUP(N515,【参考】数式用!$AM$3:$AN$56, 2, FALSE), "")</f>
        <v/>
      </c>
      <c r="AI515" s="411"/>
      <c r="AJ515" s="389"/>
      <c r="AK515" s="389"/>
      <c r="AL515" s="389"/>
      <c r="AM515" s="389"/>
      <c r="AN515" s="389"/>
      <c r="AO515" s="389"/>
      <c r="AP515" s="389"/>
      <c r="AQ515" s="389"/>
    </row>
    <row r="516" spans="1:43" s="128" customFormat="1" ht="40.15" customHeight="1">
      <c r="A516" s="488">
        <v>503</v>
      </c>
      <c r="B516" s="866" t="str">
        <f>IF(基本情報入力シート!C547="","",基本情報入力シート!C547)</f>
        <v/>
      </c>
      <c r="C516" s="866"/>
      <c r="D516" s="866"/>
      <c r="E516" s="866"/>
      <c r="F516" s="866"/>
      <c r="G516" s="866"/>
      <c r="H516" s="866"/>
      <c r="I516" s="866"/>
      <c r="J516" s="413" t="str">
        <f>IF(基本情報入力シート!M547="","",基本情報入力シート!M547)</f>
        <v/>
      </c>
      <c r="K516" s="413" t="str">
        <f>IF(基本情報入力シート!R547="","",基本情報入力シート!R547)</f>
        <v/>
      </c>
      <c r="L516" s="413" t="str">
        <f>IF(基本情報入力シート!W547="","",基本情報入力シート!W547)</f>
        <v/>
      </c>
      <c r="M516" s="413" t="str">
        <f>IF(基本情報入力シート!X547="","",基本情報入力シート!X547)</f>
        <v/>
      </c>
      <c r="N516" s="491" t="str">
        <f>IF(基本情報入力シート!Y547="","",基本情報入力シート!Y547)</f>
        <v/>
      </c>
      <c r="O516" s="490"/>
      <c r="P516" s="432"/>
      <c r="Q516" s="38" t="str">
        <f>IFERROR(ROUNDDOWN(P516*VLOOKUP(N516,【参考】数式用!$V$2:$AA$58,MATCH(O516,【参考】数式用!$X$4:$AA$4)+2,FALSE)*0.5, 0), "")</f>
        <v/>
      </c>
      <c r="R516" s="433"/>
      <c r="S516" s="867"/>
      <c r="T516" s="867"/>
      <c r="U516" s="499"/>
      <c r="V516" s="439"/>
      <c r="W516" s="487"/>
      <c r="X516" s="414" t="str">
        <f>IFERROR(IF(V516="ー", "", ROUNDDOWN(W516*VLOOKUP(N516,【参考】数式用!$V$2:$AG$51,MATCH(V516,【参考】数式用!$AB$4:$AG$4)+6,FALSE)*0.5, 0)), "")</f>
        <v/>
      </c>
      <c r="Y516" s="440"/>
      <c r="Z516" s="487"/>
      <c r="AA516" s="501"/>
      <c r="AB516" s="481" t="e">
        <f>VLOOKUP(N516,【参考】数式用!$A$3:$N$58,14,FALSE)</f>
        <v>#N/A</v>
      </c>
      <c r="AC516" s="481" t="str">
        <f>IFERROR(VLOOKUP(N516,【参考】数式用!$A$3:$N$58,14,FALSE),"")&amp;"_4_5"</f>
        <v>_4_5</v>
      </c>
      <c r="AD516" s="481" t="str">
        <f>IFERROR(VLOOKUP(N516,【参考】数式用!$A$3:$N$58,14,FALSE),"")&amp;"_6"</f>
        <v>_6</v>
      </c>
      <c r="AE516" s="482" t="str">
        <f>IFERROR(VLOOKUP(N516,【参考】数式用!$AI$5:$AJ$51, 2, FALSE), "")</f>
        <v/>
      </c>
      <c r="AF516" s="483" t="str">
        <f t="shared" si="16"/>
        <v/>
      </c>
      <c r="AG516" s="484" t="str">
        <f t="shared" si="17"/>
        <v/>
      </c>
      <c r="AH516" s="485" t="str">
        <f>IFERROR(VLOOKUP(N516,【参考】数式用!$AM$3:$AN$56, 2, FALSE), "")</f>
        <v/>
      </c>
      <c r="AI516" s="411"/>
      <c r="AJ516" s="389"/>
      <c r="AK516" s="389"/>
      <c r="AL516" s="389"/>
      <c r="AM516" s="389"/>
      <c r="AN516" s="389"/>
      <c r="AO516" s="389"/>
      <c r="AP516" s="389"/>
      <c r="AQ516" s="389"/>
    </row>
    <row r="517" spans="1:43" s="128" customFormat="1" ht="40.15" customHeight="1">
      <c r="A517" s="488">
        <v>504</v>
      </c>
      <c r="B517" s="866" t="str">
        <f>IF(基本情報入力シート!C548="","",基本情報入力シート!C548)</f>
        <v/>
      </c>
      <c r="C517" s="866"/>
      <c r="D517" s="866"/>
      <c r="E517" s="866"/>
      <c r="F517" s="866"/>
      <c r="G517" s="866"/>
      <c r="H517" s="866"/>
      <c r="I517" s="866"/>
      <c r="J517" s="413" t="str">
        <f>IF(基本情報入力シート!M548="","",基本情報入力シート!M548)</f>
        <v/>
      </c>
      <c r="K517" s="413" t="str">
        <f>IF(基本情報入力シート!R548="","",基本情報入力シート!R548)</f>
        <v/>
      </c>
      <c r="L517" s="413" t="str">
        <f>IF(基本情報入力シート!W548="","",基本情報入力シート!W548)</f>
        <v/>
      </c>
      <c r="M517" s="413" t="str">
        <f>IF(基本情報入力シート!X548="","",基本情報入力シート!X548)</f>
        <v/>
      </c>
      <c r="N517" s="491" t="str">
        <f>IF(基本情報入力シート!Y548="","",基本情報入力シート!Y548)</f>
        <v/>
      </c>
      <c r="O517" s="490"/>
      <c r="P517" s="432"/>
      <c r="Q517" s="38" t="str">
        <f>IFERROR(ROUNDDOWN(P517*VLOOKUP(N517,【参考】数式用!$V$2:$AA$58,MATCH(O517,【参考】数式用!$X$4:$AA$4)+2,FALSE)*0.5, 0), "")</f>
        <v/>
      </c>
      <c r="R517" s="433"/>
      <c r="S517" s="867"/>
      <c r="T517" s="867"/>
      <c r="U517" s="499"/>
      <c r="V517" s="439"/>
      <c r="W517" s="487"/>
      <c r="X517" s="414" t="str">
        <f>IFERROR(IF(V517="ー", "", ROUNDDOWN(W517*VLOOKUP(N517,【参考】数式用!$V$2:$AG$51,MATCH(V517,【参考】数式用!$AB$4:$AG$4)+6,FALSE)*0.5, 0)), "")</f>
        <v/>
      </c>
      <c r="Y517" s="440"/>
      <c r="Z517" s="487"/>
      <c r="AA517" s="501"/>
      <c r="AB517" s="481" t="e">
        <f>VLOOKUP(N517,【参考】数式用!$A$3:$N$58,14,FALSE)</f>
        <v>#N/A</v>
      </c>
      <c r="AC517" s="481" t="str">
        <f>IFERROR(VLOOKUP(N517,【参考】数式用!$A$3:$N$58,14,FALSE),"")&amp;"_4_5"</f>
        <v>_4_5</v>
      </c>
      <c r="AD517" s="481" t="str">
        <f>IFERROR(VLOOKUP(N517,【参考】数式用!$A$3:$N$58,14,FALSE),"")&amp;"_6"</f>
        <v>_6</v>
      </c>
      <c r="AE517" s="482" t="str">
        <f>IFERROR(VLOOKUP(N517,【参考】数式用!$AI$5:$AJ$51, 2, FALSE), "")</f>
        <v/>
      </c>
      <c r="AF517" s="483" t="str">
        <f t="shared" si="16"/>
        <v/>
      </c>
      <c r="AG517" s="484" t="str">
        <f t="shared" si="17"/>
        <v/>
      </c>
      <c r="AH517" s="485" t="str">
        <f>IFERROR(VLOOKUP(N517,【参考】数式用!$AM$3:$AN$56, 2, FALSE), "")</f>
        <v/>
      </c>
      <c r="AI517" s="411"/>
      <c r="AJ517" s="389"/>
      <c r="AK517" s="389"/>
      <c r="AL517" s="389"/>
      <c r="AM517" s="389"/>
      <c r="AN517" s="389"/>
      <c r="AO517" s="389"/>
      <c r="AP517" s="389"/>
      <c r="AQ517" s="389"/>
    </row>
    <row r="518" spans="1:43" s="128" customFormat="1" ht="40.15" customHeight="1">
      <c r="A518" s="488">
        <v>505</v>
      </c>
      <c r="B518" s="866" t="str">
        <f>IF(基本情報入力シート!C549="","",基本情報入力シート!C549)</f>
        <v/>
      </c>
      <c r="C518" s="866"/>
      <c r="D518" s="866"/>
      <c r="E518" s="866"/>
      <c r="F518" s="866"/>
      <c r="G518" s="866"/>
      <c r="H518" s="866"/>
      <c r="I518" s="866"/>
      <c r="J518" s="413" t="str">
        <f>IF(基本情報入力シート!M549="","",基本情報入力シート!M549)</f>
        <v/>
      </c>
      <c r="K518" s="413" t="str">
        <f>IF(基本情報入力シート!R549="","",基本情報入力シート!R549)</f>
        <v/>
      </c>
      <c r="L518" s="413" t="str">
        <f>IF(基本情報入力シート!W549="","",基本情報入力シート!W549)</f>
        <v/>
      </c>
      <c r="M518" s="413" t="str">
        <f>IF(基本情報入力シート!X549="","",基本情報入力シート!X549)</f>
        <v/>
      </c>
      <c r="N518" s="491" t="str">
        <f>IF(基本情報入力シート!Y549="","",基本情報入力シート!Y549)</f>
        <v/>
      </c>
      <c r="O518" s="490"/>
      <c r="P518" s="432"/>
      <c r="Q518" s="38" t="str">
        <f>IFERROR(ROUNDDOWN(P518*VLOOKUP(N518,【参考】数式用!$V$2:$AA$58,MATCH(O518,【参考】数式用!$X$4:$AA$4)+2,FALSE)*0.5, 0), "")</f>
        <v/>
      </c>
      <c r="R518" s="433"/>
      <c r="S518" s="867"/>
      <c r="T518" s="867"/>
      <c r="U518" s="499"/>
      <c r="V518" s="439"/>
      <c r="W518" s="487"/>
      <c r="X518" s="414" t="str">
        <f>IFERROR(IF(V518="ー", "", ROUNDDOWN(W518*VLOOKUP(N518,【参考】数式用!$V$2:$AG$51,MATCH(V518,【参考】数式用!$AB$4:$AG$4)+6,FALSE)*0.5, 0)), "")</f>
        <v/>
      </c>
      <c r="Y518" s="440"/>
      <c r="Z518" s="487"/>
      <c r="AA518" s="501"/>
      <c r="AB518" s="481" t="e">
        <f>VLOOKUP(N518,【参考】数式用!$A$3:$N$58,14,FALSE)</f>
        <v>#N/A</v>
      </c>
      <c r="AC518" s="481" t="str">
        <f>IFERROR(VLOOKUP(N518,【参考】数式用!$A$3:$N$58,14,FALSE),"")&amp;"_4_5"</f>
        <v>_4_5</v>
      </c>
      <c r="AD518" s="481" t="str">
        <f>IFERROR(VLOOKUP(N518,【参考】数式用!$A$3:$N$58,14,FALSE),"")&amp;"_6"</f>
        <v>_6</v>
      </c>
      <c r="AE518" s="482" t="str">
        <f>IFERROR(VLOOKUP(N518,【参考】数式用!$AI$5:$AJ$51, 2, FALSE), "")</f>
        <v/>
      </c>
      <c r="AF518" s="483" t="str">
        <f t="shared" si="16"/>
        <v/>
      </c>
      <c r="AG518" s="484" t="str">
        <f t="shared" si="17"/>
        <v/>
      </c>
      <c r="AH518" s="485" t="str">
        <f>IFERROR(VLOOKUP(N518,【参考】数式用!$AM$3:$AN$56, 2, FALSE), "")</f>
        <v/>
      </c>
      <c r="AI518" s="411"/>
      <c r="AJ518" s="389"/>
      <c r="AK518" s="389"/>
      <c r="AL518" s="389"/>
      <c r="AM518" s="389"/>
      <c r="AN518" s="389"/>
      <c r="AO518" s="389"/>
      <c r="AP518" s="389"/>
      <c r="AQ518" s="389"/>
    </row>
    <row r="519" spans="1:43" s="128" customFormat="1" ht="40.15" customHeight="1">
      <c r="A519" s="488">
        <v>506</v>
      </c>
      <c r="B519" s="866" t="str">
        <f>IF(基本情報入力シート!C550="","",基本情報入力シート!C550)</f>
        <v/>
      </c>
      <c r="C519" s="866"/>
      <c r="D519" s="866"/>
      <c r="E519" s="866"/>
      <c r="F519" s="866"/>
      <c r="G519" s="866"/>
      <c r="H519" s="866"/>
      <c r="I519" s="866"/>
      <c r="J519" s="413" t="str">
        <f>IF(基本情報入力シート!M550="","",基本情報入力シート!M550)</f>
        <v/>
      </c>
      <c r="K519" s="413" t="str">
        <f>IF(基本情報入力シート!R550="","",基本情報入力シート!R550)</f>
        <v/>
      </c>
      <c r="L519" s="413" t="str">
        <f>IF(基本情報入力シート!W550="","",基本情報入力シート!W550)</f>
        <v/>
      </c>
      <c r="M519" s="413" t="str">
        <f>IF(基本情報入力シート!X550="","",基本情報入力シート!X550)</f>
        <v/>
      </c>
      <c r="N519" s="491" t="str">
        <f>IF(基本情報入力シート!Y550="","",基本情報入力シート!Y550)</f>
        <v/>
      </c>
      <c r="O519" s="490"/>
      <c r="P519" s="432"/>
      <c r="Q519" s="38" t="str">
        <f>IFERROR(ROUNDDOWN(P519*VLOOKUP(N519,【参考】数式用!$V$2:$AA$58,MATCH(O519,【参考】数式用!$X$4:$AA$4)+2,FALSE)*0.5, 0), "")</f>
        <v/>
      </c>
      <c r="R519" s="433"/>
      <c r="S519" s="867"/>
      <c r="T519" s="867"/>
      <c r="U519" s="499"/>
      <c r="V519" s="439"/>
      <c r="W519" s="487"/>
      <c r="X519" s="414" t="str">
        <f>IFERROR(IF(V519="ー", "", ROUNDDOWN(W519*VLOOKUP(N519,【参考】数式用!$V$2:$AG$51,MATCH(V519,【参考】数式用!$AB$4:$AG$4)+6,FALSE)*0.5, 0)), "")</f>
        <v/>
      </c>
      <c r="Y519" s="440"/>
      <c r="Z519" s="487"/>
      <c r="AA519" s="501"/>
      <c r="AB519" s="481" t="e">
        <f>VLOOKUP(N519,【参考】数式用!$A$3:$N$58,14,FALSE)</f>
        <v>#N/A</v>
      </c>
      <c r="AC519" s="481" t="str">
        <f>IFERROR(VLOOKUP(N519,【参考】数式用!$A$3:$N$58,14,FALSE),"")&amp;"_4_5"</f>
        <v>_4_5</v>
      </c>
      <c r="AD519" s="481" t="str">
        <f>IFERROR(VLOOKUP(N519,【参考】数式用!$A$3:$N$58,14,FALSE),"")&amp;"_6"</f>
        <v>_6</v>
      </c>
      <c r="AE519" s="482" t="str">
        <f>IFERROR(VLOOKUP(N519,【参考】数式用!$AI$5:$AJ$51, 2, FALSE), "")</f>
        <v/>
      </c>
      <c r="AF519" s="483" t="str">
        <f t="shared" si="16"/>
        <v/>
      </c>
      <c r="AG519" s="484" t="str">
        <f t="shared" si="17"/>
        <v/>
      </c>
      <c r="AH519" s="485" t="str">
        <f>IFERROR(VLOOKUP(N519,【参考】数式用!$AM$3:$AN$56, 2, FALSE), "")</f>
        <v/>
      </c>
      <c r="AI519" s="411"/>
      <c r="AJ519" s="389"/>
      <c r="AK519" s="389"/>
      <c r="AL519" s="389"/>
      <c r="AM519" s="389"/>
      <c r="AN519" s="389"/>
      <c r="AO519" s="389"/>
      <c r="AP519" s="389"/>
      <c r="AQ519" s="389"/>
    </row>
    <row r="520" spans="1:43" s="128" customFormat="1" ht="40.15" customHeight="1">
      <c r="A520" s="488">
        <v>507</v>
      </c>
      <c r="B520" s="866" t="str">
        <f>IF(基本情報入力シート!C551="","",基本情報入力シート!C551)</f>
        <v/>
      </c>
      <c r="C520" s="866"/>
      <c r="D520" s="866"/>
      <c r="E520" s="866"/>
      <c r="F520" s="866"/>
      <c r="G520" s="866"/>
      <c r="H520" s="866"/>
      <c r="I520" s="866"/>
      <c r="J520" s="413" t="str">
        <f>IF(基本情報入力シート!M551="","",基本情報入力シート!M551)</f>
        <v/>
      </c>
      <c r="K520" s="413" t="str">
        <f>IF(基本情報入力シート!R551="","",基本情報入力シート!R551)</f>
        <v/>
      </c>
      <c r="L520" s="413" t="str">
        <f>IF(基本情報入力シート!W551="","",基本情報入力シート!W551)</f>
        <v/>
      </c>
      <c r="M520" s="413" t="str">
        <f>IF(基本情報入力シート!X551="","",基本情報入力シート!X551)</f>
        <v/>
      </c>
      <c r="N520" s="491" t="str">
        <f>IF(基本情報入力シート!Y551="","",基本情報入力シート!Y551)</f>
        <v/>
      </c>
      <c r="O520" s="490"/>
      <c r="P520" s="432"/>
      <c r="Q520" s="38" t="str">
        <f>IFERROR(ROUNDDOWN(P520*VLOOKUP(N520,【参考】数式用!$V$2:$AA$58,MATCH(O520,【参考】数式用!$X$4:$AA$4)+2,FALSE)*0.5, 0), "")</f>
        <v/>
      </c>
      <c r="R520" s="433"/>
      <c r="S520" s="867"/>
      <c r="T520" s="867"/>
      <c r="U520" s="499"/>
      <c r="V520" s="439"/>
      <c r="W520" s="487"/>
      <c r="X520" s="414" t="str">
        <f>IFERROR(IF(V520="ー", "", ROUNDDOWN(W520*VLOOKUP(N520,【参考】数式用!$V$2:$AG$51,MATCH(V520,【参考】数式用!$AB$4:$AG$4)+6,FALSE)*0.5, 0)), "")</f>
        <v/>
      </c>
      <c r="Y520" s="440"/>
      <c r="Z520" s="487"/>
      <c r="AA520" s="501"/>
      <c r="AB520" s="481" t="e">
        <f>VLOOKUP(N520,【参考】数式用!$A$3:$N$58,14,FALSE)</f>
        <v>#N/A</v>
      </c>
      <c r="AC520" s="481" t="str">
        <f>IFERROR(VLOOKUP(N520,【参考】数式用!$A$3:$N$58,14,FALSE),"")&amp;"_4_5"</f>
        <v>_4_5</v>
      </c>
      <c r="AD520" s="481" t="str">
        <f>IFERROR(VLOOKUP(N520,【参考】数式用!$A$3:$N$58,14,FALSE),"")&amp;"_6"</f>
        <v>_6</v>
      </c>
      <c r="AE520" s="482" t="str">
        <f>IFERROR(VLOOKUP(N520,【参考】数式用!$AI$5:$AJ$51, 2, FALSE), "")</f>
        <v/>
      </c>
      <c r="AF520" s="483" t="str">
        <f t="shared" si="16"/>
        <v/>
      </c>
      <c r="AG520" s="484" t="str">
        <f t="shared" si="17"/>
        <v/>
      </c>
      <c r="AH520" s="485" t="str">
        <f>IFERROR(VLOOKUP(N520,【参考】数式用!$AM$3:$AN$56, 2, FALSE), "")</f>
        <v/>
      </c>
      <c r="AI520" s="411"/>
      <c r="AJ520" s="389"/>
      <c r="AK520" s="389"/>
      <c r="AL520" s="389"/>
      <c r="AM520" s="389"/>
      <c r="AN520" s="389"/>
      <c r="AO520" s="389"/>
      <c r="AP520" s="389"/>
      <c r="AQ520" s="389"/>
    </row>
    <row r="521" spans="1:43" s="128" customFormat="1" ht="40.15" customHeight="1">
      <c r="A521" s="488">
        <v>508</v>
      </c>
      <c r="B521" s="866" t="str">
        <f>IF(基本情報入力シート!C552="","",基本情報入力シート!C552)</f>
        <v/>
      </c>
      <c r="C521" s="866"/>
      <c r="D521" s="866"/>
      <c r="E521" s="866"/>
      <c r="F521" s="866"/>
      <c r="G521" s="866"/>
      <c r="H521" s="866"/>
      <c r="I521" s="866"/>
      <c r="J521" s="413" t="str">
        <f>IF(基本情報入力シート!M552="","",基本情報入力シート!M552)</f>
        <v/>
      </c>
      <c r="K521" s="413" t="str">
        <f>IF(基本情報入力シート!R552="","",基本情報入力シート!R552)</f>
        <v/>
      </c>
      <c r="L521" s="413" t="str">
        <f>IF(基本情報入力シート!W552="","",基本情報入力シート!W552)</f>
        <v/>
      </c>
      <c r="M521" s="413" t="str">
        <f>IF(基本情報入力シート!X552="","",基本情報入力シート!X552)</f>
        <v/>
      </c>
      <c r="N521" s="491" t="str">
        <f>IF(基本情報入力シート!Y552="","",基本情報入力シート!Y552)</f>
        <v/>
      </c>
      <c r="O521" s="490"/>
      <c r="P521" s="432"/>
      <c r="Q521" s="38" t="str">
        <f>IFERROR(ROUNDDOWN(P521*VLOOKUP(N521,【参考】数式用!$V$2:$AA$58,MATCH(O521,【参考】数式用!$X$4:$AA$4)+2,FALSE)*0.5, 0), "")</f>
        <v/>
      </c>
      <c r="R521" s="433"/>
      <c r="S521" s="867"/>
      <c r="T521" s="867"/>
      <c r="U521" s="499"/>
      <c r="V521" s="439"/>
      <c r="W521" s="487"/>
      <c r="X521" s="414" t="str">
        <f>IFERROR(IF(V521="ー", "", ROUNDDOWN(W521*VLOOKUP(N521,【参考】数式用!$V$2:$AG$51,MATCH(V521,【参考】数式用!$AB$4:$AG$4)+6,FALSE)*0.5, 0)), "")</f>
        <v/>
      </c>
      <c r="Y521" s="440"/>
      <c r="Z521" s="487"/>
      <c r="AA521" s="501"/>
      <c r="AB521" s="481" t="e">
        <f>VLOOKUP(N521,【参考】数式用!$A$3:$N$58,14,FALSE)</f>
        <v>#N/A</v>
      </c>
      <c r="AC521" s="481" t="str">
        <f>IFERROR(VLOOKUP(N521,【参考】数式用!$A$3:$N$58,14,FALSE),"")&amp;"_4_5"</f>
        <v>_4_5</v>
      </c>
      <c r="AD521" s="481" t="str">
        <f>IFERROR(VLOOKUP(N521,【参考】数式用!$A$3:$N$58,14,FALSE),"")&amp;"_6"</f>
        <v>_6</v>
      </c>
      <c r="AE521" s="482" t="str">
        <f>IFERROR(VLOOKUP(N521,【参考】数式用!$AI$5:$AJ$51, 2, FALSE), "")</f>
        <v/>
      </c>
      <c r="AF521" s="483" t="str">
        <f t="shared" si="16"/>
        <v/>
      </c>
      <c r="AG521" s="484" t="str">
        <f t="shared" si="17"/>
        <v/>
      </c>
      <c r="AH521" s="485" t="str">
        <f>IFERROR(VLOOKUP(N521,【参考】数式用!$AM$3:$AN$56, 2, FALSE), "")</f>
        <v/>
      </c>
      <c r="AI521" s="411"/>
      <c r="AJ521" s="389"/>
      <c r="AK521" s="389"/>
      <c r="AL521" s="389"/>
      <c r="AM521" s="389"/>
      <c r="AN521" s="389"/>
      <c r="AO521" s="389"/>
      <c r="AP521" s="389"/>
      <c r="AQ521" s="389"/>
    </row>
    <row r="522" spans="1:43" s="128" customFormat="1" ht="40.15" customHeight="1">
      <c r="A522" s="488">
        <v>509</v>
      </c>
      <c r="B522" s="866" t="str">
        <f>IF(基本情報入力シート!C553="","",基本情報入力シート!C553)</f>
        <v/>
      </c>
      <c r="C522" s="866"/>
      <c r="D522" s="866"/>
      <c r="E522" s="866"/>
      <c r="F522" s="866"/>
      <c r="G522" s="866"/>
      <c r="H522" s="866"/>
      <c r="I522" s="866"/>
      <c r="J522" s="413" t="str">
        <f>IF(基本情報入力シート!M553="","",基本情報入力シート!M553)</f>
        <v/>
      </c>
      <c r="K522" s="413" t="str">
        <f>IF(基本情報入力シート!R553="","",基本情報入力シート!R553)</f>
        <v/>
      </c>
      <c r="L522" s="413" t="str">
        <f>IF(基本情報入力シート!W553="","",基本情報入力シート!W553)</f>
        <v/>
      </c>
      <c r="M522" s="413" t="str">
        <f>IF(基本情報入力シート!X553="","",基本情報入力シート!X553)</f>
        <v/>
      </c>
      <c r="N522" s="491" t="str">
        <f>IF(基本情報入力シート!Y553="","",基本情報入力シート!Y553)</f>
        <v/>
      </c>
      <c r="O522" s="490"/>
      <c r="P522" s="432"/>
      <c r="Q522" s="38" t="str">
        <f>IFERROR(ROUNDDOWN(P522*VLOOKUP(N522,【参考】数式用!$V$2:$AA$58,MATCH(O522,【参考】数式用!$X$4:$AA$4)+2,FALSE)*0.5, 0), "")</f>
        <v/>
      </c>
      <c r="R522" s="433"/>
      <c r="S522" s="867"/>
      <c r="T522" s="867"/>
      <c r="U522" s="499"/>
      <c r="V522" s="439"/>
      <c r="W522" s="487"/>
      <c r="X522" s="414" t="str">
        <f>IFERROR(IF(V522="ー", "", ROUNDDOWN(W522*VLOOKUP(N522,【参考】数式用!$V$2:$AG$51,MATCH(V522,【参考】数式用!$AB$4:$AG$4)+6,FALSE)*0.5, 0)), "")</f>
        <v/>
      </c>
      <c r="Y522" s="440"/>
      <c r="Z522" s="487"/>
      <c r="AA522" s="501"/>
      <c r="AB522" s="481" t="e">
        <f>VLOOKUP(N522,【参考】数式用!$A$3:$N$58,14,FALSE)</f>
        <v>#N/A</v>
      </c>
      <c r="AC522" s="481" t="str">
        <f>IFERROR(VLOOKUP(N522,【参考】数式用!$A$3:$N$58,14,FALSE),"")&amp;"_4_5"</f>
        <v>_4_5</v>
      </c>
      <c r="AD522" s="481" t="str">
        <f>IFERROR(VLOOKUP(N522,【参考】数式用!$A$3:$N$58,14,FALSE),"")&amp;"_6"</f>
        <v>_6</v>
      </c>
      <c r="AE522" s="482" t="str">
        <f>IFERROR(VLOOKUP(N522,【参考】数式用!$AI$5:$AJ$51, 2, FALSE), "")</f>
        <v/>
      </c>
      <c r="AF522" s="483" t="str">
        <f t="shared" si="16"/>
        <v/>
      </c>
      <c r="AG522" s="484" t="str">
        <f t="shared" si="17"/>
        <v/>
      </c>
      <c r="AH522" s="485" t="str">
        <f>IFERROR(VLOOKUP(N522,【参考】数式用!$AM$3:$AN$56, 2, FALSE), "")</f>
        <v/>
      </c>
      <c r="AI522" s="411"/>
      <c r="AJ522" s="389"/>
      <c r="AK522" s="389"/>
      <c r="AL522" s="389"/>
      <c r="AM522" s="389"/>
      <c r="AN522" s="389"/>
      <c r="AO522" s="389"/>
      <c r="AP522" s="389"/>
      <c r="AQ522" s="389"/>
    </row>
    <row r="523" spans="1:43" s="128" customFormat="1" ht="40.15" customHeight="1">
      <c r="A523" s="488">
        <v>510</v>
      </c>
      <c r="B523" s="866" t="str">
        <f>IF(基本情報入力シート!C554="","",基本情報入力シート!C554)</f>
        <v/>
      </c>
      <c r="C523" s="866"/>
      <c r="D523" s="866"/>
      <c r="E523" s="866"/>
      <c r="F523" s="866"/>
      <c r="G523" s="866"/>
      <c r="H523" s="866"/>
      <c r="I523" s="866"/>
      <c r="J523" s="413" t="str">
        <f>IF(基本情報入力シート!M554="","",基本情報入力シート!M554)</f>
        <v/>
      </c>
      <c r="K523" s="413" t="str">
        <f>IF(基本情報入力シート!R554="","",基本情報入力シート!R554)</f>
        <v/>
      </c>
      <c r="L523" s="413" t="str">
        <f>IF(基本情報入力シート!W554="","",基本情報入力シート!W554)</f>
        <v/>
      </c>
      <c r="M523" s="413" t="str">
        <f>IF(基本情報入力シート!X554="","",基本情報入力シート!X554)</f>
        <v/>
      </c>
      <c r="N523" s="491" t="str">
        <f>IF(基本情報入力シート!Y554="","",基本情報入力シート!Y554)</f>
        <v/>
      </c>
      <c r="O523" s="490"/>
      <c r="P523" s="432"/>
      <c r="Q523" s="38" t="str">
        <f>IFERROR(ROUNDDOWN(P523*VLOOKUP(N523,【参考】数式用!$V$2:$AA$58,MATCH(O523,【参考】数式用!$X$4:$AA$4)+2,FALSE)*0.5, 0), "")</f>
        <v/>
      </c>
      <c r="R523" s="433"/>
      <c r="S523" s="867"/>
      <c r="T523" s="867"/>
      <c r="U523" s="499"/>
      <c r="V523" s="439"/>
      <c r="W523" s="487"/>
      <c r="X523" s="414" t="str">
        <f>IFERROR(IF(V523="ー", "", ROUNDDOWN(W523*VLOOKUP(N523,【参考】数式用!$V$2:$AG$51,MATCH(V523,【参考】数式用!$AB$4:$AG$4)+6,FALSE)*0.5, 0)), "")</f>
        <v/>
      </c>
      <c r="Y523" s="440"/>
      <c r="Z523" s="487"/>
      <c r="AA523" s="501"/>
      <c r="AB523" s="481" t="e">
        <f>VLOOKUP(N523,【参考】数式用!$A$3:$N$58,14,FALSE)</f>
        <v>#N/A</v>
      </c>
      <c r="AC523" s="481" t="str">
        <f>IFERROR(VLOOKUP(N523,【参考】数式用!$A$3:$N$58,14,FALSE),"")&amp;"_4_5"</f>
        <v>_4_5</v>
      </c>
      <c r="AD523" s="481" t="str">
        <f>IFERROR(VLOOKUP(N523,【参考】数式用!$A$3:$N$58,14,FALSE),"")&amp;"_6"</f>
        <v>_6</v>
      </c>
      <c r="AE523" s="482" t="str">
        <f>IFERROR(VLOOKUP(N523,【参考】数式用!$AI$5:$AJ$51, 2, FALSE), "")</f>
        <v/>
      </c>
      <c r="AF523" s="483" t="str">
        <f t="shared" si="16"/>
        <v/>
      </c>
      <c r="AG523" s="484" t="str">
        <f t="shared" si="17"/>
        <v/>
      </c>
      <c r="AH523" s="485" t="str">
        <f>IFERROR(VLOOKUP(N523,【参考】数式用!$AM$3:$AN$56, 2, FALSE), "")</f>
        <v/>
      </c>
      <c r="AI523" s="411"/>
      <c r="AJ523" s="389"/>
      <c r="AK523" s="389"/>
      <c r="AL523" s="389"/>
      <c r="AM523" s="389"/>
      <c r="AN523" s="389"/>
      <c r="AO523" s="389"/>
      <c r="AP523" s="389"/>
      <c r="AQ523" s="389"/>
    </row>
    <row r="524" spans="1:43" s="128" customFormat="1" ht="40.15" customHeight="1">
      <c r="A524" s="488">
        <v>511</v>
      </c>
      <c r="B524" s="866" t="str">
        <f>IF(基本情報入力シート!C555="","",基本情報入力シート!C555)</f>
        <v/>
      </c>
      <c r="C524" s="866"/>
      <c r="D524" s="866"/>
      <c r="E524" s="866"/>
      <c r="F524" s="866"/>
      <c r="G524" s="866"/>
      <c r="H524" s="866"/>
      <c r="I524" s="866"/>
      <c r="J524" s="413" t="str">
        <f>IF(基本情報入力シート!M555="","",基本情報入力シート!M555)</f>
        <v/>
      </c>
      <c r="K524" s="413" t="str">
        <f>IF(基本情報入力シート!R555="","",基本情報入力シート!R555)</f>
        <v/>
      </c>
      <c r="L524" s="413" t="str">
        <f>IF(基本情報入力シート!W555="","",基本情報入力シート!W555)</f>
        <v/>
      </c>
      <c r="M524" s="413" t="str">
        <f>IF(基本情報入力シート!X555="","",基本情報入力シート!X555)</f>
        <v/>
      </c>
      <c r="N524" s="491" t="str">
        <f>IF(基本情報入力シート!Y555="","",基本情報入力シート!Y555)</f>
        <v/>
      </c>
      <c r="O524" s="490"/>
      <c r="P524" s="432"/>
      <c r="Q524" s="38" t="str">
        <f>IFERROR(ROUNDDOWN(P524*VLOOKUP(N524,【参考】数式用!$V$2:$AA$58,MATCH(O524,【参考】数式用!$X$4:$AA$4)+2,FALSE)*0.5, 0), "")</f>
        <v/>
      </c>
      <c r="R524" s="433"/>
      <c r="S524" s="867"/>
      <c r="T524" s="867"/>
      <c r="U524" s="499"/>
      <c r="V524" s="439"/>
      <c r="W524" s="487"/>
      <c r="X524" s="414" t="str">
        <f>IFERROR(IF(V524="ー", "", ROUNDDOWN(W524*VLOOKUP(N524,【参考】数式用!$V$2:$AG$51,MATCH(V524,【参考】数式用!$AB$4:$AG$4)+6,FALSE)*0.5, 0)), "")</f>
        <v/>
      </c>
      <c r="Y524" s="440"/>
      <c r="Z524" s="487"/>
      <c r="AA524" s="501"/>
      <c r="AB524" s="481" t="e">
        <f>VLOOKUP(N524,【参考】数式用!$A$3:$N$58,14,FALSE)</f>
        <v>#N/A</v>
      </c>
      <c r="AC524" s="481" t="str">
        <f>IFERROR(VLOOKUP(N524,【参考】数式用!$A$3:$N$58,14,FALSE),"")&amp;"_4_5"</f>
        <v>_4_5</v>
      </c>
      <c r="AD524" s="481" t="str">
        <f>IFERROR(VLOOKUP(N524,【参考】数式用!$A$3:$N$58,14,FALSE),"")&amp;"_6"</f>
        <v>_6</v>
      </c>
      <c r="AE524" s="482" t="str">
        <f>IFERROR(VLOOKUP(N524,【参考】数式用!$AI$5:$AJ$51, 2, FALSE), "")</f>
        <v/>
      </c>
      <c r="AF524" s="483" t="str">
        <f t="shared" si="16"/>
        <v/>
      </c>
      <c r="AG524" s="484" t="str">
        <f t="shared" si="17"/>
        <v/>
      </c>
      <c r="AH524" s="485" t="str">
        <f>IFERROR(VLOOKUP(N524,【参考】数式用!$AM$3:$AN$56, 2, FALSE), "")</f>
        <v/>
      </c>
      <c r="AI524" s="411"/>
      <c r="AJ524" s="389"/>
      <c r="AK524" s="389"/>
      <c r="AL524" s="389"/>
      <c r="AM524" s="389"/>
      <c r="AN524" s="389"/>
      <c r="AO524" s="389"/>
      <c r="AP524" s="389"/>
      <c r="AQ524" s="389"/>
    </row>
    <row r="525" spans="1:43" s="128" customFormat="1" ht="40.15" customHeight="1">
      <c r="A525" s="488">
        <v>512</v>
      </c>
      <c r="B525" s="866" t="str">
        <f>IF(基本情報入力シート!C556="","",基本情報入力シート!C556)</f>
        <v/>
      </c>
      <c r="C525" s="866"/>
      <c r="D525" s="866"/>
      <c r="E525" s="866"/>
      <c r="F525" s="866"/>
      <c r="G525" s="866"/>
      <c r="H525" s="866"/>
      <c r="I525" s="866"/>
      <c r="J525" s="413" t="str">
        <f>IF(基本情報入力シート!M556="","",基本情報入力シート!M556)</f>
        <v/>
      </c>
      <c r="K525" s="413" t="str">
        <f>IF(基本情報入力シート!R556="","",基本情報入力シート!R556)</f>
        <v/>
      </c>
      <c r="L525" s="413" t="str">
        <f>IF(基本情報入力シート!W556="","",基本情報入力シート!W556)</f>
        <v/>
      </c>
      <c r="M525" s="413" t="str">
        <f>IF(基本情報入力シート!X556="","",基本情報入力シート!X556)</f>
        <v/>
      </c>
      <c r="N525" s="491" t="str">
        <f>IF(基本情報入力シート!Y556="","",基本情報入力シート!Y556)</f>
        <v/>
      </c>
      <c r="O525" s="490"/>
      <c r="P525" s="432"/>
      <c r="Q525" s="38" t="str">
        <f>IFERROR(ROUNDDOWN(P525*VLOOKUP(N525,【参考】数式用!$V$2:$AA$58,MATCH(O525,【参考】数式用!$X$4:$AA$4)+2,FALSE)*0.5, 0), "")</f>
        <v/>
      </c>
      <c r="R525" s="433"/>
      <c r="S525" s="867"/>
      <c r="T525" s="867"/>
      <c r="U525" s="499"/>
      <c r="V525" s="439"/>
      <c r="W525" s="487"/>
      <c r="X525" s="414" t="str">
        <f>IFERROR(IF(V525="ー", "", ROUNDDOWN(W525*VLOOKUP(N525,【参考】数式用!$V$2:$AG$51,MATCH(V525,【参考】数式用!$AB$4:$AG$4)+6,FALSE)*0.5, 0)), "")</f>
        <v/>
      </c>
      <c r="Y525" s="440"/>
      <c r="Z525" s="487"/>
      <c r="AA525" s="501"/>
      <c r="AB525" s="481" t="e">
        <f>VLOOKUP(N525,【参考】数式用!$A$3:$N$58,14,FALSE)</f>
        <v>#N/A</v>
      </c>
      <c r="AC525" s="481" t="str">
        <f>IFERROR(VLOOKUP(N525,【参考】数式用!$A$3:$N$58,14,FALSE),"")&amp;"_4_5"</f>
        <v>_4_5</v>
      </c>
      <c r="AD525" s="481" t="str">
        <f>IFERROR(VLOOKUP(N525,【参考】数式用!$A$3:$N$58,14,FALSE),"")&amp;"_6"</f>
        <v>_6</v>
      </c>
      <c r="AE525" s="482" t="str">
        <f>IFERROR(VLOOKUP(N525,【参考】数式用!$AI$5:$AJ$51, 2, FALSE), "")</f>
        <v/>
      </c>
      <c r="AF525" s="483" t="str">
        <f t="shared" si="16"/>
        <v/>
      </c>
      <c r="AG525" s="484" t="str">
        <f t="shared" si="17"/>
        <v/>
      </c>
      <c r="AH525" s="485" t="str">
        <f>IFERROR(VLOOKUP(N525,【参考】数式用!$AM$3:$AN$56, 2, FALSE), "")</f>
        <v/>
      </c>
      <c r="AI525" s="411"/>
      <c r="AJ525" s="389"/>
      <c r="AK525" s="389"/>
      <c r="AL525" s="389"/>
      <c r="AM525" s="389"/>
      <c r="AN525" s="389"/>
      <c r="AO525" s="389"/>
      <c r="AP525" s="389"/>
      <c r="AQ525" s="389"/>
    </row>
    <row r="526" spans="1:43" s="128" customFormat="1" ht="40.15" customHeight="1">
      <c r="A526" s="488">
        <v>513</v>
      </c>
      <c r="B526" s="866" t="str">
        <f>IF(基本情報入力シート!C557="","",基本情報入力シート!C557)</f>
        <v/>
      </c>
      <c r="C526" s="866"/>
      <c r="D526" s="866"/>
      <c r="E526" s="866"/>
      <c r="F526" s="866"/>
      <c r="G526" s="866"/>
      <c r="H526" s="866"/>
      <c r="I526" s="866"/>
      <c r="J526" s="413" t="str">
        <f>IF(基本情報入力シート!M557="","",基本情報入力シート!M557)</f>
        <v/>
      </c>
      <c r="K526" s="413" t="str">
        <f>IF(基本情報入力シート!R557="","",基本情報入力シート!R557)</f>
        <v/>
      </c>
      <c r="L526" s="413" t="str">
        <f>IF(基本情報入力シート!W557="","",基本情報入力シート!W557)</f>
        <v/>
      </c>
      <c r="M526" s="413" t="str">
        <f>IF(基本情報入力シート!X557="","",基本情報入力シート!X557)</f>
        <v/>
      </c>
      <c r="N526" s="491" t="str">
        <f>IF(基本情報入力シート!Y557="","",基本情報入力シート!Y557)</f>
        <v/>
      </c>
      <c r="O526" s="490"/>
      <c r="P526" s="432"/>
      <c r="Q526" s="38" t="str">
        <f>IFERROR(ROUNDDOWN(P526*VLOOKUP(N526,【参考】数式用!$V$2:$AA$58,MATCH(O526,【参考】数式用!$X$4:$AA$4)+2,FALSE)*0.5, 0), "")</f>
        <v/>
      </c>
      <c r="R526" s="433"/>
      <c r="S526" s="867"/>
      <c r="T526" s="867"/>
      <c r="U526" s="499"/>
      <c r="V526" s="439"/>
      <c r="W526" s="487"/>
      <c r="X526" s="414" t="str">
        <f>IFERROR(IF(V526="ー", "", ROUNDDOWN(W526*VLOOKUP(N526,【参考】数式用!$V$2:$AG$51,MATCH(V526,【参考】数式用!$AB$4:$AG$4)+6,FALSE)*0.5, 0)), "")</f>
        <v/>
      </c>
      <c r="Y526" s="440"/>
      <c r="Z526" s="487"/>
      <c r="AA526" s="501"/>
      <c r="AB526" s="481" t="e">
        <f>VLOOKUP(N526,【参考】数式用!$A$3:$N$58,14,FALSE)</f>
        <v>#N/A</v>
      </c>
      <c r="AC526" s="481" t="str">
        <f>IFERROR(VLOOKUP(N526,【参考】数式用!$A$3:$N$58,14,FALSE),"")&amp;"_4_5"</f>
        <v>_4_5</v>
      </c>
      <c r="AD526" s="481" t="str">
        <f>IFERROR(VLOOKUP(N526,【参考】数式用!$A$3:$N$58,14,FALSE),"")&amp;"_6"</f>
        <v>_6</v>
      </c>
      <c r="AE526" s="482" t="str">
        <f>IFERROR(VLOOKUP(N526,【参考】数式用!$AI$5:$AJ$51, 2, FALSE), "")</f>
        <v/>
      </c>
      <c r="AF526" s="483" t="str">
        <f t="shared" si="16"/>
        <v/>
      </c>
      <c r="AG526" s="484" t="str">
        <f t="shared" si="17"/>
        <v/>
      </c>
      <c r="AH526" s="485" t="str">
        <f>IFERROR(VLOOKUP(N526,【参考】数式用!$AM$3:$AN$56, 2, FALSE), "")</f>
        <v/>
      </c>
      <c r="AI526" s="411"/>
      <c r="AJ526" s="389"/>
      <c r="AK526" s="389"/>
      <c r="AL526" s="389"/>
      <c r="AM526" s="389"/>
      <c r="AN526" s="389"/>
      <c r="AO526" s="389"/>
      <c r="AP526" s="389"/>
      <c r="AQ526" s="389"/>
    </row>
    <row r="527" spans="1:43" s="128" customFormat="1" ht="40.15" customHeight="1">
      <c r="A527" s="488">
        <v>514</v>
      </c>
      <c r="B527" s="866" t="str">
        <f>IF(基本情報入力シート!C558="","",基本情報入力シート!C558)</f>
        <v/>
      </c>
      <c r="C527" s="866"/>
      <c r="D527" s="866"/>
      <c r="E527" s="866"/>
      <c r="F527" s="866"/>
      <c r="G527" s="866"/>
      <c r="H527" s="866"/>
      <c r="I527" s="866"/>
      <c r="J527" s="413" t="str">
        <f>IF(基本情報入力シート!M558="","",基本情報入力シート!M558)</f>
        <v/>
      </c>
      <c r="K527" s="413" t="str">
        <f>IF(基本情報入力シート!R558="","",基本情報入力シート!R558)</f>
        <v/>
      </c>
      <c r="L527" s="413" t="str">
        <f>IF(基本情報入力シート!W558="","",基本情報入力シート!W558)</f>
        <v/>
      </c>
      <c r="M527" s="413" t="str">
        <f>IF(基本情報入力シート!X558="","",基本情報入力シート!X558)</f>
        <v/>
      </c>
      <c r="N527" s="491" t="str">
        <f>IF(基本情報入力シート!Y558="","",基本情報入力シート!Y558)</f>
        <v/>
      </c>
      <c r="O527" s="490"/>
      <c r="P527" s="432"/>
      <c r="Q527" s="38" t="str">
        <f>IFERROR(ROUNDDOWN(P527*VLOOKUP(N527,【参考】数式用!$V$2:$AA$58,MATCH(O527,【参考】数式用!$X$4:$AA$4)+2,FALSE)*0.5, 0), "")</f>
        <v/>
      </c>
      <c r="R527" s="433"/>
      <c r="S527" s="867"/>
      <c r="T527" s="867"/>
      <c r="U527" s="499"/>
      <c r="V527" s="439"/>
      <c r="W527" s="487"/>
      <c r="X527" s="414" t="str">
        <f>IFERROR(IF(V527="ー", "", ROUNDDOWN(W527*VLOOKUP(N527,【参考】数式用!$V$2:$AG$51,MATCH(V527,【参考】数式用!$AB$4:$AG$4)+6,FALSE)*0.5, 0)), "")</f>
        <v/>
      </c>
      <c r="Y527" s="440"/>
      <c r="Z527" s="487"/>
      <c r="AA527" s="501"/>
      <c r="AB527" s="481" t="e">
        <f>VLOOKUP(N527,【参考】数式用!$A$3:$N$58,14,FALSE)</f>
        <v>#N/A</v>
      </c>
      <c r="AC527" s="481" t="str">
        <f>IFERROR(VLOOKUP(N527,【参考】数式用!$A$3:$N$58,14,FALSE),"")&amp;"_4_5"</f>
        <v>_4_5</v>
      </c>
      <c r="AD527" s="481" t="str">
        <f>IFERROR(VLOOKUP(N527,【参考】数式用!$A$3:$N$58,14,FALSE),"")&amp;"_6"</f>
        <v>_6</v>
      </c>
      <c r="AE527" s="482" t="str">
        <f>IFERROR(VLOOKUP(N527,【参考】数式用!$AI$5:$AJ$51, 2, FALSE), "")</f>
        <v/>
      </c>
      <c r="AF527" s="483" t="str">
        <f t="shared" si="16"/>
        <v/>
      </c>
      <c r="AG527" s="484" t="str">
        <f t="shared" si="17"/>
        <v/>
      </c>
      <c r="AH527" s="485" t="str">
        <f>IFERROR(VLOOKUP(N527,【参考】数式用!$AM$3:$AN$56, 2, FALSE), "")</f>
        <v/>
      </c>
      <c r="AI527" s="411"/>
      <c r="AJ527" s="389"/>
      <c r="AK527" s="389"/>
      <c r="AL527" s="389"/>
      <c r="AM527" s="389"/>
      <c r="AN527" s="389"/>
      <c r="AO527" s="389"/>
      <c r="AP527" s="389"/>
      <c r="AQ527" s="389"/>
    </row>
    <row r="528" spans="1:43" s="128" customFormat="1" ht="40.15" customHeight="1">
      <c r="A528" s="488">
        <v>515</v>
      </c>
      <c r="B528" s="866" t="str">
        <f>IF(基本情報入力シート!C559="","",基本情報入力シート!C559)</f>
        <v/>
      </c>
      <c r="C528" s="866"/>
      <c r="D528" s="866"/>
      <c r="E528" s="866"/>
      <c r="F528" s="866"/>
      <c r="G528" s="866"/>
      <c r="H528" s="866"/>
      <c r="I528" s="866"/>
      <c r="J528" s="413" t="str">
        <f>IF(基本情報入力シート!M559="","",基本情報入力シート!M559)</f>
        <v/>
      </c>
      <c r="K528" s="413" t="str">
        <f>IF(基本情報入力シート!R559="","",基本情報入力シート!R559)</f>
        <v/>
      </c>
      <c r="L528" s="413" t="str">
        <f>IF(基本情報入力シート!W559="","",基本情報入力シート!W559)</f>
        <v/>
      </c>
      <c r="M528" s="413" t="str">
        <f>IF(基本情報入力シート!X559="","",基本情報入力シート!X559)</f>
        <v/>
      </c>
      <c r="N528" s="491" t="str">
        <f>IF(基本情報入力シート!Y559="","",基本情報入力シート!Y559)</f>
        <v/>
      </c>
      <c r="O528" s="490"/>
      <c r="P528" s="432"/>
      <c r="Q528" s="38" t="str">
        <f>IFERROR(ROUNDDOWN(P528*VLOOKUP(N528,【参考】数式用!$V$2:$AA$58,MATCH(O528,【参考】数式用!$X$4:$AA$4)+2,FALSE)*0.5, 0), "")</f>
        <v/>
      </c>
      <c r="R528" s="433"/>
      <c r="S528" s="867"/>
      <c r="T528" s="867"/>
      <c r="U528" s="499"/>
      <c r="V528" s="439"/>
      <c r="W528" s="487"/>
      <c r="X528" s="414" t="str">
        <f>IFERROR(IF(V528="ー", "", ROUNDDOWN(W528*VLOOKUP(N528,【参考】数式用!$V$2:$AG$51,MATCH(V528,【参考】数式用!$AB$4:$AG$4)+6,FALSE)*0.5, 0)), "")</f>
        <v/>
      </c>
      <c r="Y528" s="440"/>
      <c r="Z528" s="487"/>
      <c r="AA528" s="501"/>
      <c r="AB528" s="481" t="e">
        <f>VLOOKUP(N528,【参考】数式用!$A$3:$N$58,14,FALSE)</f>
        <v>#N/A</v>
      </c>
      <c r="AC528" s="481" t="str">
        <f>IFERROR(VLOOKUP(N528,【参考】数式用!$A$3:$N$58,14,FALSE),"")&amp;"_4_5"</f>
        <v>_4_5</v>
      </c>
      <c r="AD528" s="481" t="str">
        <f>IFERROR(VLOOKUP(N528,【参考】数式用!$A$3:$N$58,14,FALSE),"")&amp;"_6"</f>
        <v>_6</v>
      </c>
      <c r="AE528" s="482" t="str">
        <f>IFERROR(VLOOKUP(N528,【参考】数式用!$AI$5:$AJ$51, 2, FALSE), "")</f>
        <v/>
      </c>
      <c r="AF528" s="483" t="str">
        <f t="shared" si="16"/>
        <v/>
      </c>
      <c r="AG528" s="484" t="str">
        <f t="shared" si="17"/>
        <v/>
      </c>
      <c r="AH528" s="485" t="str">
        <f>IFERROR(VLOOKUP(N528,【参考】数式用!$AM$3:$AN$56, 2, FALSE), "")</f>
        <v/>
      </c>
      <c r="AI528" s="411"/>
      <c r="AJ528" s="389"/>
      <c r="AK528" s="389"/>
      <c r="AL528" s="389"/>
      <c r="AM528" s="389"/>
      <c r="AN528" s="389"/>
      <c r="AO528" s="389"/>
      <c r="AP528" s="389"/>
      <c r="AQ528" s="389"/>
    </row>
    <row r="529" spans="1:43" s="128" customFormat="1" ht="40.15" customHeight="1">
      <c r="A529" s="488">
        <v>516</v>
      </c>
      <c r="B529" s="866" t="str">
        <f>IF(基本情報入力シート!C560="","",基本情報入力シート!C560)</f>
        <v/>
      </c>
      <c r="C529" s="866"/>
      <c r="D529" s="866"/>
      <c r="E529" s="866"/>
      <c r="F529" s="866"/>
      <c r="G529" s="866"/>
      <c r="H529" s="866"/>
      <c r="I529" s="866"/>
      <c r="J529" s="413" t="str">
        <f>IF(基本情報入力シート!M560="","",基本情報入力シート!M560)</f>
        <v/>
      </c>
      <c r="K529" s="413" t="str">
        <f>IF(基本情報入力シート!R560="","",基本情報入力シート!R560)</f>
        <v/>
      </c>
      <c r="L529" s="413" t="str">
        <f>IF(基本情報入力シート!W560="","",基本情報入力シート!W560)</f>
        <v/>
      </c>
      <c r="M529" s="413" t="str">
        <f>IF(基本情報入力シート!X560="","",基本情報入力シート!X560)</f>
        <v/>
      </c>
      <c r="N529" s="491" t="str">
        <f>IF(基本情報入力シート!Y560="","",基本情報入力シート!Y560)</f>
        <v/>
      </c>
      <c r="O529" s="490"/>
      <c r="P529" s="432"/>
      <c r="Q529" s="38" t="str">
        <f>IFERROR(ROUNDDOWN(P529*VLOOKUP(N529,【参考】数式用!$V$2:$AA$58,MATCH(O529,【参考】数式用!$X$4:$AA$4)+2,FALSE)*0.5, 0), "")</f>
        <v/>
      </c>
      <c r="R529" s="433"/>
      <c r="S529" s="867"/>
      <c r="T529" s="867"/>
      <c r="U529" s="499"/>
      <c r="V529" s="439"/>
      <c r="W529" s="487"/>
      <c r="X529" s="414" t="str">
        <f>IFERROR(IF(V529="ー", "", ROUNDDOWN(W529*VLOOKUP(N529,【参考】数式用!$V$2:$AG$51,MATCH(V529,【参考】数式用!$AB$4:$AG$4)+6,FALSE)*0.5, 0)), "")</f>
        <v/>
      </c>
      <c r="Y529" s="440"/>
      <c r="Z529" s="487"/>
      <c r="AA529" s="501"/>
      <c r="AB529" s="481" t="e">
        <f>VLOOKUP(N529,【参考】数式用!$A$3:$N$58,14,FALSE)</f>
        <v>#N/A</v>
      </c>
      <c r="AC529" s="481" t="str">
        <f>IFERROR(VLOOKUP(N529,【参考】数式用!$A$3:$N$58,14,FALSE),"")&amp;"_4_5"</f>
        <v>_4_5</v>
      </c>
      <c r="AD529" s="481" t="str">
        <f>IFERROR(VLOOKUP(N529,【参考】数式用!$A$3:$N$58,14,FALSE),"")&amp;"_6"</f>
        <v>_6</v>
      </c>
      <c r="AE529" s="482" t="str">
        <f>IFERROR(VLOOKUP(N529,【参考】数式用!$AI$5:$AJ$51, 2, FALSE), "")</f>
        <v/>
      </c>
      <c r="AF529" s="483" t="str">
        <f t="shared" si="16"/>
        <v/>
      </c>
      <c r="AG529" s="484" t="str">
        <f t="shared" si="17"/>
        <v/>
      </c>
      <c r="AH529" s="485" t="str">
        <f>IFERROR(VLOOKUP(N529,【参考】数式用!$AM$3:$AN$56, 2, FALSE), "")</f>
        <v/>
      </c>
      <c r="AI529" s="411"/>
      <c r="AJ529" s="389"/>
      <c r="AK529" s="389"/>
      <c r="AL529" s="389"/>
      <c r="AM529" s="389"/>
      <c r="AN529" s="389"/>
      <c r="AO529" s="389"/>
      <c r="AP529" s="389"/>
      <c r="AQ529" s="389"/>
    </row>
    <row r="530" spans="1:43" s="128" customFormat="1" ht="40.15" customHeight="1">
      <c r="A530" s="488">
        <v>517</v>
      </c>
      <c r="B530" s="866" t="str">
        <f>IF(基本情報入力シート!C561="","",基本情報入力シート!C561)</f>
        <v/>
      </c>
      <c r="C530" s="866"/>
      <c r="D530" s="866"/>
      <c r="E530" s="866"/>
      <c r="F530" s="866"/>
      <c r="G530" s="866"/>
      <c r="H530" s="866"/>
      <c r="I530" s="866"/>
      <c r="J530" s="413" t="str">
        <f>IF(基本情報入力シート!M561="","",基本情報入力シート!M561)</f>
        <v/>
      </c>
      <c r="K530" s="413" t="str">
        <f>IF(基本情報入力シート!R561="","",基本情報入力シート!R561)</f>
        <v/>
      </c>
      <c r="L530" s="413" t="str">
        <f>IF(基本情報入力シート!W561="","",基本情報入力シート!W561)</f>
        <v/>
      </c>
      <c r="M530" s="413" t="str">
        <f>IF(基本情報入力シート!X561="","",基本情報入力シート!X561)</f>
        <v/>
      </c>
      <c r="N530" s="491" t="str">
        <f>IF(基本情報入力シート!Y561="","",基本情報入力シート!Y561)</f>
        <v/>
      </c>
      <c r="O530" s="490"/>
      <c r="P530" s="432"/>
      <c r="Q530" s="38" t="str">
        <f>IFERROR(ROUNDDOWN(P530*VLOOKUP(N530,【参考】数式用!$V$2:$AA$58,MATCH(O530,【参考】数式用!$X$4:$AA$4)+2,FALSE)*0.5, 0), "")</f>
        <v/>
      </c>
      <c r="R530" s="433"/>
      <c r="S530" s="867"/>
      <c r="T530" s="867"/>
      <c r="U530" s="499"/>
      <c r="V530" s="439"/>
      <c r="W530" s="487"/>
      <c r="X530" s="414" t="str">
        <f>IFERROR(IF(V530="ー", "", ROUNDDOWN(W530*VLOOKUP(N530,【参考】数式用!$V$2:$AG$51,MATCH(V530,【参考】数式用!$AB$4:$AG$4)+6,FALSE)*0.5, 0)), "")</f>
        <v/>
      </c>
      <c r="Y530" s="440"/>
      <c r="Z530" s="487"/>
      <c r="AA530" s="501"/>
      <c r="AB530" s="481" t="e">
        <f>VLOOKUP(N530,【参考】数式用!$A$3:$N$58,14,FALSE)</f>
        <v>#N/A</v>
      </c>
      <c r="AC530" s="481" t="str">
        <f>IFERROR(VLOOKUP(N530,【参考】数式用!$A$3:$N$58,14,FALSE),"")&amp;"_4_5"</f>
        <v>_4_5</v>
      </c>
      <c r="AD530" s="481" t="str">
        <f>IFERROR(VLOOKUP(N530,【参考】数式用!$A$3:$N$58,14,FALSE),"")&amp;"_6"</f>
        <v>_6</v>
      </c>
      <c r="AE530" s="482" t="str">
        <f>IFERROR(VLOOKUP(N530,【参考】数式用!$AI$5:$AJ$51, 2, FALSE), "")</f>
        <v/>
      </c>
      <c r="AF530" s="483" t="str">
        <f t="shared" si="16"/>
        <v/>
      </c>
      <c r="AG530" s="484" t="str">
        <f t="shared" si="17"/>
        <v/>
      </c>
      <c r="AH530" s="485" t="str">
        <f>IFERROR(VLOOKUP(N530,【参考】数式用!$AM$3:$AN$56, 2, FALSE), "")</f>
        <v/>
      </c>
      <c r="AI530" s="411"/>
      <c r="AJ530" s="389"/>
      <c r="AK530" s="389"/>
      <c r="AL530" s="389"/>
      <c r="AM530" s="389"/>
      <c r="AN530" s="389"/>
      <c r="AO530" s="389"/>
      <c r="AP530" s="389"/>
      <c r="AQ530" s="389"/>
    </row>
    <row r="531" spans="1:43" s="128" customFormat="1" ht="40.15" customHeight="1">
      <c r="A531" s="488">
        <v>518</v>
      </c>
      <c r="B531" s="866" t="str">
        <f>IF(基本情報入力シート!C562="","",基本情報入力シート!C562)</f>
        <v/>
      </c>
      <c r="C531" s="866"/>
      <c r="D531" s="866"/>
      <c r="E531" s="866"/>
      <c r="F531" s="866"/>
      <c r="G531" s="866"/>
      <c r="H531" s="866"/>
      <c r="I531" s="866"/>
      <c r="J531" s="413" t="str">
        <f>IF(基本情報入力シート!M562="","",基本情報入力シート!M562)</f>
        <v/>
      </c>
      <c r="K531" s="413" t="str">
        <f>IF(基本情報入力シート!R562="","",基本情報入力シート!R562)</f>
        <v/>
      </c>
      <c r="L531" s="413" t="str">
        <f>IF(基本情報入力シート!W562="","",基本情報入力シート!W562)</f>
        <v/>
      </c>
      <c r="M531" s="413" t="str">
        <f>IF(基本情報入力シート!X562="","",基本情報入力シート!X562)</f>
        <v/>
      </c>
      <c r="N531" s="491" t="str">
        <f>IF(基本情報入力シート!Y562="","",基本情報入力シート!Y562)</f>
        <v/>
      </c>
      <c r="O531" s="490"/>
      <c r="P531" s="432"/>
      <c r="Q531" s="38" t="str">
        <f>IFERROR(ROUNDDOWN(P531*VLOOKUP(N531,【参考】数式用!$V$2:$AA$58,MATCH(O531,【参考】数式用!$X$4:$AA$4)+2,FALSE)*0.5, 0), "")</f>
        <v/>
      </c>
      <c r="R531" s="433"/>
      <c r="S531" s="867"/>
      <c r="T531" s="867"/>
      <c r="U531" s="499"/>
      <c r="V531" s="439"/>
      <c r="W531" s="487"/>
      <c r="X531" s="414" t="str">
        <f>IFERROR(IF(V531="ー", "", ROUNDDOWN(W531*VLOOKUP(N531,【参考】数式用!$V$2:$AG$51,MATCH(V531,【参考】数式用!$AB$4:$AG$4)+6,FALSE)*0.5, 0)), "")</f>
        <v/>
      </c>
      <c r="Y531" s="440"/>
      <c r="Z531" s="487"/>
      <c r="AA531" s="501"/>
      <c r="AB531" s="481" t="e">
        <f>VLOOKUP(N531,【参考】数式用!$A$3:$N$58,14,FALSE)</f>
        <v>#N/A</v>
      </c>
      <c r="AC531" s="481" t="str">
        <f>IFERROR(VLOOKUP(N531,【参考】数式用!$A$3:$N$58,14,FALSE),"")&amp;"_4_5"</f>
        <v>_4_5</v>
      </c>
      <c r="AD531" s="481" t="str">
        <f>IFERROR(VLOOKUP(N531,【参考】数式用!$A$3:$N$58,14,FALSE),"")&amp;"_6"</f>
        <v>_6</v>
      </c>
      <c r="AE531" s="482" t="str">
        <f>IFERROR(VLOOKUP(N531,【参考】数式用!$AI$5:$AJ$51, 2, FALSE), "")</f>
        <v/>
      </c>
      <c r="AF531" s="483" t="str">
        <f t="shared" si="16"/>
        <v/>
      </c>
      <c r="AG531" s="484" t="str">
        <f t="shared" si="17"/>
        <v/>
      </c>
      <c r="AH531" s="485" t="str">
        <f>IFERROR(VLOOKUP(N531,【参考】数式用!$AM$3:$AN$56, 2, FALSE), "")</f>
        <v/>
      </c>
      <c r="AI531" s="411"/>
      <c r="AJ531" s="389"/>
      <c r="AK531" s="389"/>
      <c r="AL531" s="389"/>
      <c r="AM531" s="389"/>
      <c r="AN531" s="389"/>
      <c r="AO531" s="389"/>
      <c r="AP531" s="389"/>
      <c r="AQ531" s="389"/>
    </row>
    <row r="532" spans="1:43" s="128" customFormat="1" ht="40.15" customHeight="1">
      <c r="A532" s="488">
        <v>519</v>
      </c>
      <c r="B532" s="866" t="str">
        <f>IF(基本情報入力シート!C563="","",基本情報入力シート!C563)</f>
        <v/>
      </c>
      <c r="C532" s="866"/>
      <c r="D532" s="866"/>
      <c r="E532" s="866"/>
      <c r="F532" s="866"/>
      <c r="G532" s="866"/>
      <c r="H532" s="866"/>
      <c r="I532" s="866"/>
      <c r="J532" s="413" t="str">
        <f>IF(基本情報入力シート!M563="","",基本情報入力シート!M563)</f>
        <v/>
      </c>
      <c r="K532" s="413" t="str">
        <f>IF(基本情報入力シート!R563="","",基本情報入力シート!R563)</f>
        <v/>
      </c>
      <c r="L532" s="413" t="str">
        <f>IF(基本情報入力シート!W563="","",基本情報入力シート!W563)</f>
        <v/>
      </c>
      <c r="M532" s="413" t="str">
        <f>IF(基本情報入力シート!X563="","",基本情報入力シート!X563)</f>
        <v/>
      </c>
      <c r="N532" s="491" t="str">
        <f>IF(基本情報入力シート!Y563="","",基本情報入力シート!Y563)</f>
        <v/>
      </c>
      <c r="O532" s="490"/>
      <c r="P532" s="432"/>
      <c r="Q532" s="38" t="str">
        <f>IFERROR(ROUNDDOWN(P532*VLOOKUP(N532,【参考】数式用!$V$2:$AA$58,MATCH(O532,【参考】数式用!$X$4:$AA$4)+2,FALSE)*0.5, 0), "")</f>
        <v/>
      </c>
      <c r="R532" s="433"/>
      <c r="S532" s="867"/>
      <c r="T532" s="867"/>
      <c r="U532" s="499"/>
      <c r="V532" s="439"/>
      <c r="W532" s="487"/>
      <c r="X532" s="414" t="str">
        <f>IFERROR(IF(V532="ー", "", ROUNDDOWN(W532*VLOOKUP(N532,【参考】数式用!$V$2:$AG$51,MATCH(V532,【参考】数式用!$AB$4:$AG$4)+6,FALSE)*0.5, 0)), "")</f>
        <v/>
      </c>
      <c r="Y532" s="440"/>
      <c r="Z532" s="487"/>
      <c r="AA532" s="501"/>
      <c r="AB532" s="481" t="e">
        <f>VLOOKUP(N532,【参考】数式用!$A$3:$N$58,14,FALSE)</f>
        <v>#N/A</v>
      </c>
      <c r="AC532" s="481" t="str">
        <f>IFERROR(VLOOKUP(N532,【参考】数式用!$A$3:$N$58,14,FALSE),"")&amp;"_4_5"</f>
        <v>_4_5</v>
      </c>
      <c r="AD532" s="481" t="str">
        <f>IFERROR(VLOOKUP(N532,【参考】数式用!$A$3:$N$58,14,FALSE),"")&amp;"_6"</f>
        <v>_6</v>
      </c>
      <c r="AE532" s="482" t="str">
        <f>IFERROR(VLOOKUP(N532,【参考】数式用!$AI$5:$AJ$51, 2, FALSE), "")</f>
        <v/>
      </c>
      <c r="AF532" s="483" t="str">
        <f t="shared" si="16"/>
        <v/>
      </c>
      <c r="AG532" s="484" t="str">
        <f t="shared" si="17"/>
        <v/>
      </c>
      <c r="AH532" s="485" t="str">
        <f>IFERROR(VLOOKUP(N532,【参考】数式用!$AM$3:$AN$56, 2, FALSE), "")</f>
        <v/>
      </c>
      <c r="AI532" s="411"/>
      <c r="AJ532" s="389"/>
      <c r="AK532" s="389"/>
      <c r="AL532" s="389"/>
      <c r="AM532" s="389"/>
      <c r="AN532" s="389"/>
      <c r="AO532" s="389"/>
      <c r="AP532" s="389"/>
      <c r="AQ532" s="389"/>
    </row>
    <row r="533" spans="1:43" s="128" customFormat="1" ht="40.15" customHeight="1">
      <c r="A533" s="488">
        <v>520</v>
      </c>
      <c r="B533" s="866" t="str">
        <f>IF(基本情報入力シート!C564="","",基本情報入力シート!C564)</f>
        <v/>
      </c>
      <c r="C533" s="866"/>
      <c r="D533" s="866"/>
      <c r="E533" s="866"/>
      <c r="F533" s="866"/>
      <c r="G533" s="866"/>
      <c r="H533" s="866"/>
      <c r="I533" s="866"/>
      <c r="J533" s="413" t="str">
        <f>IF(基本情報入力シート!M564="","",基本情報入力シート!M564)</f>
        <v/>
      </c>
      <c r="K533" s="413" t="str">
        <f>IF(基本情報入力シート!R564="","",基本情報入力シート!R564)</f>
        <v/>
      </c>
      <c r="L533" s="413" t="str">
        <f>IF(基本情報入力シート!W564="","",基本情報入力シート!W564)</f>
        <v/>
      </c>
      <c r="M533" s="413" t="str">
        <f>IF(基本情報入力シート!X564="","",基本情報入力シート!X564)</f>
        <v/>
      </c>
      <c r="N533" s="491" t="str">
        <f>IF(基本情報入力シート!Y564="","",基本情報入力シート!Y564)</f>
        <v/>
      </c>
      <c r="O533" s="490"/>
      <c r="P533" s="432"/>
      <c r="Q533" s="38" t="str">
        <f>IFERROR(ROUNDDOWN(P533*VLOOKUP(N533,【参考】数式用!$V$2:$AA$58,MATCH(O533,【参考】数式用!$X$4:$AA$4)+2,FALSE)*0.5, 0), "")</f>
        <v/>
      </c>
      <c r="R533" s="433"/>
      <c r="S533" s="867"/>
      <c r="T533" s="867"/>
      <c r="U533" s="499"/>
      <c r="V533" s="439"/>
      <c r="W533" s="487"/>
      <c r="X533" s="414" t="str">
        <f>IFERROR(IF(V533="ー", "", ROUNDDOWN(W533*VLOOKUP(N533,【参考】数式用!$V$2:$AG$51,MATCH(V533,【参考】数式用!$AB$4:$AG$4)+6,FALSE)*0.5, 0)), "")</f>
        <v/>
      </c>
      <c r="Y533" s="440"/>
      <c r="Z533" s="487"/>
      <c r="AA533" s="501"/>
      <c r="AB533" s="481" t="e">
        <f>VLOOKUP(N533,【参考】数式用!$A$3:$N$58,14,FALSE)</f>
        <v>#N/A</v>
      </c>
      <c r="AC533" s="481" t="str">
        <f>IFERROR(VLOOKUP(N533,【参考】数式用!$A$3:$N$58,14,FALSE),"")&amp;"_4_5"</f>
        <v>_4_5</v>
      </c>
      <c r="AD533" s="481" t="str">
        <f>IFERROR(VLOOKUP(N533,【参考】数式用!$A$3:$N$58,14,FALSE),"")&amp;"_6"</f>
        <v>_6</v>
      </c>
      <c r="AE533" s="482" t="str">
        <f>IFERROR(VLOOKUP(N533,【参考】数式用!$AI$5:$AJ$51, 2, FALSE), "")</f>
        <v/>
      </c>
      <c r="AF533" s="483" t="str">
        <f t="shared" si="16"/>
        <v/>
      </c>
      <c r="AG533" s="484" t="str">
        <f t="shared" si="17"/>
        <v/>
      </c>
      <c r="AH533" s="485" t="str">
        <f>IFERROR(VLOOKUP(N533,【参考】数式用!$AM$3:$AN$56, 2, FALSE), "")</f>
        <v/>
      </c>
      <c r="AI533" s="411"/>
      <c r="AJ533" s="389"/>
      <c r="AK533" s="389"/>
      <c r="AL533" s="389"/>
      <c r="AM533" s="389"/>
      <c r="AN533" s="389"/>
      <c r="AO533" s="389"/>
      <c r="AP533" s="389"/>
      <c r="AQ533" s="389"/>
    </row>
    <row r="534" spans="1:43" s="128" customFormat="1" ht="40.15" customHeight="1">
      <c r="A534" s="488">
        <v>521</v>
      </c>
      <c r="B534" s="866" t="str">
        <f>IF(基本情報入力シート!C565="","",基本情報入力シート!C565)</f>
        <v/>
      </c>
      <c r="C534" s="866"/>
      <c r="D534" s="866"/>
      <c r="E534" s="866"/>
      <c r="F534" s="866"/>
      <c r="G534" s="866"/>
      <c r="H534" s="866"/>
      <c r="I534" s="866"/>
      <c r="J534" s="413" t="str">
        <f>IF(基本情報入力シート!M565="","",基本情報入力シート!M565)</f>
        <v/>
      </c>
      <c r="K534" s="413" t="str">
        <f>IF(基本情報入力シート!R565="","",基本情報入力シート!R565)</f>
        <v/>
      </c>
      <c r="L534" s="413" t="str">
        <f>IF(基本情報入力シート!W565="","",基本情報入力シート!W565)</f>
        <v/>
      </c>
      <c r="M534" s="413" t="str">
        <f>IF(基本情報入力シート!X565="","",基本情報入力シート!X565)</f>
        <v/>
      </c>
      <c r="N534" s="491" t="str">
        <f>IF(基本情報入力シート!Y565="","",基本情報入力シート!Y565)</f>
        <v/>
      </c>
      <c r="O534" s="490"/>
      <c r="P534" s="432"/>
      <c r="Q534" s="38" t="str">
        <f>IFERROR(ROUNDDOWN(P534*VLOOKUP(N534,【参考】数式用!$V$2:$AA$58,MATCH(O534,【参考】数式用!$X$4:$AA$4)+2,FALSE)*0.5, 0), "")</f>
        <v/>
      </c>
      <c r="R534" s="433"/>
      <c r="S534" s="867"/>
      <c r="T534" s="867"/>
      <c r="U534" s="499"/>
      <c r="V534" s="439"/>
      <c r="W534" s="487"/>
      <c r="X534" s="414" t="str">
        <f>IFERROR(IF(V534="ー", "", ROUNDDOWN(W534*VLOOKUP(N534,【参考】数式用!$V$2:$AG$51,MATCH(V534,【参考】数式用!$AB$4:$AG$4)+6,FALSE)*0.5, 0)), "")</f>
        <v/>
      </c>
      <c r="Y534" s="440"/>
      <c r="Z534" s="487"/>
      <c r="AA534" s="501"/>
      <c r="AB534" s="481" t="e">
        <f>VLOOKUP(N534,【参考】数式用!$A$3:$N$58,14,FALSE)</f>
        <v>#N/A</v>
      </c>
      <c r="AC534" s="481" t="str">
        <f>IFERROR(VLOOKUP(N534,【参考】数式用!$A$3:$N$58,14,FALSE),"")&amp;"_4_5"</f>
        <v>_4_5</v>
      </c>
      <c r="AD534" s="481" t="str">
        <f>IFERROR(VLOOKUP(N534,【参考】数式用!$A$3:$N$58,14,FALSE),"")&amp;"_6"</f>
        <v>_6</v>
      </c>
      <c r="AE534" s="482" t="str">
        <f>IFERROR(VLOOKUP(N534,【参考】数式用!$AI$5:$AJ$51, 2, FALSE), "")</f>
        <v/>
      </c>
      <c r="AF534" s="483" t="str">
        <f t="shared" si="16"/>
        <v/>
      </c>
      <c r="AG534" s="484" t="str">
        <f t="shared" si="17"/>
        <v/>
      </c>
      <c r="AH534" s="485" t="str">
        <f>IFERROR(VLOOKUP(N534,【参考】数式用!$AM$3:$AN$56, 2, FALSE), "")</f>
        <v/>
      </c>
      <c r="AI534" s="411"/>
      <c r="AJ534" s="389"/>
      <c r="AK534" s="389"/>
      <c r="AL534" s="389"/>
      <c r="AM534" s="389"/>
      <c r="AN534" s="389"/>
      <c r="AO534" s="389"/>
      <c r="AP534" s="389"/>
      <c r="AQ534" s="389"/>
    </row>
    <row r="535" spans="1:43" s="128" customFormat="1" ht="40.15" customHeight="1">
      <c r="A535" s="488">
        <v>522</v>
      </c>
      <c r="B535" s="866" t="str">
        <f>IF(基本情報入力シート!C566="","",基本情報入力シート!C566)</f>
        <v/>
      </c>
      <c r="C535" s="866"/>
      <c r="D535" s="866"/>
      <c r="E535" s="866"/>
      <c r="F535" s="866"/>
      <c r="G535" s="866"/>
      <c r="H535" s="866"/>
      <c r="I535" s="866"/>
      <c r="J535" s="413" t="str">
        <f>IF(基本情報入力シート!M566="","",基本情報入力シート!M566)</f>
        <v/>
      </c>
      <c r="K535" s="413" t="str">
        <f>IF(基本情報入力シート!R566="","",基本情報入力シート!R566)</f>
        <v/>
      </c>
      <c r="L535" s="413" t="str">
        <f>IF(基本情報入力シート!W566="","",基本情報入力シート!W566)</f>
        <v/>
      </c>
      <c r="M535" s="413" t="str">
        <f>IF(基本情報入力シート!X566="","",基本情報入力シート!X566)</f>
        <v/>
      </c>
      <c r="N535" s="491" t="str">
        <f>IF(基本情報入力シート!Y566="","",基本情報入力シート!Y566)</f>
        <v/>
      </c>
      <c r="O535" s="490"/>
      <c r="P535" s="432"/>
      <c r="Q535" s="38" t="str">
        <f>IFERROR(ROUNDDOWN(P535*VLOOKUP(N535,【参考】数式用!$V$2:$AA$58,MATCH(O535,【参考】数式用!$X$4:$AA$4)+2,FALSE)*0.5, 0), "")</f>
        <v/>
      </c>
      <c r="R535" s="433"/>
      <c r="S535" s="867"/>
      <c r="T535" s="867"/>
      <c r="U535" s="499"/>
      <c r="V535" s="439"/>
      <c r="W535" s="487"/>
      <c r="X535" s="414" t="str">
        <f>IFERROR(IF(V535="ー", "", ROUNDDOWN(W535*VLOOKUP(N535,【参考】数式用!$V$2:$AG$51,MATCH(V535,【参考】数式用!$AB$4:$AG$4)+6,FALSE)*0.5, 0)), "")</f>
        <v/>
      </c>
      <c r="Y535" s="440"/>
      <c r="Z535" s="487"/>
      <c r="AA535" s="501"/>
      <c r="AB535" s="481" t="e">
        <f>VLOOKUP(N535,【参考】数式用!$A$3:$N$58,14,FALSE)</f>
        <v>#N/A</v>
      </c>
      <c r="AC535" s="481" t="str">
        <f>IFERROR(VLOOKUP(N535,【参考】数式用!$A$3:$N$58,14,FALSE),"")&amp;"_4_5"</f>
        <v>_4_5</v>
      </c>
      <c r="AD535" s="481" t="str">
        <f>IFERROR(VLOOKUP(N535,【参考】数式用!$A$3:$N$58,14,FALSE),"")&amp;"_6"</f>
        <v>_6</v>
      </c>
      <c r="AE535" s="482" t="str">
        <f>IFERROR(VLOOKUP(N535,【参考】数式用!$AI$5:$AJ$51, 2, FALSE), "")</f>
        <v/>
      </c>
      <c r="AF535" s="483" t="str">
        <f t="shared" si="16"/>
        <v/>
      </c>
      <c r="AG535" s="484" t="str">
        <f t="shared" si="17"/>
        <v/>
      </c>
      <c r="AH535" s="485" t="str">
        <f>IFERROR(VLOOKUP(N535,【参考】数式用!$AM$3:$AN$56, 2, FALSE), "")</f>
        <v/>
      </c>
      <c r="AI535" s="411"/>
      <c r="AJ535" s="389"/>
      <c r="AK535" s="389"/>
      <c r="AL535" s="389"/>
      <c r="AM535" s="389"/>
      <c r="AN535" s="389"/>
      <c r="AO535" s="389"/>
      <c r="AP535" s="389"/>
      <c r="AQ535" s="389"/>
    </row>
    <row r="536" spans="1:43" s="128" customFormat="1" ht="40.15" customHeight="1">
      <c r="A536" s="488">
        <v>523</v>
      </c>
      <c r="B536" s="866" t="str">
        <f>IF(基本情報入力シート!C567="","",基本情報入力シート!C567)</f>
        <v/>
      </c>
      <c r="C536" s="866"/>
      <c r="D536" s="866"/>
      <c r="E536" s="866"/>
      <c r="F536" s="866"/>
      <c r="G536" s="866"/>
      <c r="H536" s="866"/>
      <c r="I536" s="866"/>
      <c r="J536" s="413" t="str">
        <f>IF(基本情報入力シート!M567="","",基本情報入力シート!M567)</f>
        <v/>
      </c>
      <c r="K536" s="413" t="str">
        <f>IF(基本情報入力シート!R567="","",基本情報入力シート!R567)</f>
        <v/>
      </c>
      <c r="L536" s="413" t="str">
        <f>IF(基本情報入力シート!W567="","",基本情報入力シート!W567)</f>
        <v/>
      </c>
      <c r="M536" s="413" t="str">
        <f>IF(基本情報入力シート!X567="","",基本情報入力シート!X567)</f>
        <v/>
      </c>
      <c r="N536" s="491" t="str">
        <f>IF(基本情報入力シート!Y567="","",基本情報入力シート!Y567)</f>
        <v/>
      </c>
      <c r="O536" s="490"/>
      <c r="P536" s="432"/>
      <c r="Q536" s="38" t="str">
        <f>IFERROR(ROUNDDOWN(P536*VLOOKUP(N536,【参考】数式用!$V$2:$AA$58,MATCH(O536,【参考】数式用!$X$4:$AA$4)+2,FALSE)*0.5, 0), "")</f>
        <v/>
      </c>
      <c r="R536" s="433"/>
      <c r="S536" s="867"/>
      <c r="T536" s="867"/>
      <c r="U536" s="499"/>
      <c r="V536" s="439"/>
      <c r="W536" s="487"/>
      <c r="X536" s="414" t="str">
        <f>IFERROR(IF(V536="ー", "", ROUNDDOWN(W536*VLOOKUP(N536,【参考】数式用!$V$2:$AG$51,MATCH(V536,【参考】数式用!$AB$4:$AG$4)+6,FALSE)*0.5, 0)), "")</f>
        <v/>
      </c>
      <c r="Y536" s="440"/>
      <c r="Z536" s="487"/>
      <c r="AA536" s="501"/>
      <c r="AB536" s="481" t="e">
        <f>VLOOKUP(N536,【参考】数式用!$A$3:$N$58,14,FALSE)</f>
        <v>#N/A</v>
      </c>
      <c r="AC536" s="481" t="str">
        <f>IFERROR(VLOOKUP(N536,【参考】数式用!$A$3:$N$58,14,FALSE),"")&amp;"_4_5"</f>
        <v>_4_5</v>
      </c>
      <c r="AD536" s="481" t="str">
        <f>IFERROR(VLOOKUP(N536,【参考】数式用!$A$3:$N$58,14,FALSE),"")&amp;"_6"</f>
        <v>_6</v>
      </c>
      <c r="AE536" s="482" t="str">
        <f>IFERROR(VLOOKUP(N536,【参考】数式用!$AI$5:$AJ$51, 2, FALSE), "")</f>
        <v/>
      </c>
      <c r="AF536" s="483" t="str">
        <f t="shared" si="16"/>
        <v/>
      </c>
      <c r="AG536" s="484" t="str">
        <f t="shared" si="17"/>
        <v/>
      </c>
      <c r="AH536" s="485" t="str">
        <f>IFERROR(VLOOKUP(N536,【参考】数式用!$AM$3:$AN$56, 2, FALSE), "")</f>
        <v/>
      </c>
      <c r="AI536" s="411"/>
      <c r="AJ536" s="389"/>
      <c r="AK536" s="389"/>
      <c r="AL536" s="389"/>
      <c r="AM536" s="389"/>
      <c r="AN536" s="389"/>
      <c r="AO536" s="389"/>
      <c r="AP536" s="389"/>
      <c r="AQ536" s="389"/>
    </row>
    <row r="537" spans="1:43" s="128" customFormat="1" ht="40.15" customHeight="1">
      <c r="A537" s="488">
        <v>524</v>
      </c>
      <c r="B537" s="866" t="str">
        <f>IF(基本情報入力シート!C568="","",基本情報入力シート!C568)</f>
        <v/>
      </c>
      <c r="C537" s="866"/>
      <c r="D537" s="866"/>
      <c r="E537" s="866"/>
      <c r="F537" s="866"/>
      <c r="G537" s="866"/>
      <c r="H537" s="866"/>
      <c r="I537" s="866"/>
      <c r="J537" s="413" t="str">
        <f>IF(基本情報入力シート!M568="","",基本情報入力シート!M568)</f>
        <v/>
      </c>
      <c r="K537" s="413" t="str">
        <f>IF(基本情報入力シート!R568="","",基本情報入力シート!R568)</f>
        <v/>
      </c>
      <c r="L537" s="413" t="str">
        <f>IF(基本情報入力シート!W568="","",基本情報入力シート!W568)</f>
        <v/>
      </c>
      <c r="M537" s="413" t="str">
        <f>IF(基本情報入力シート!X568="","",基本情報入力シート!X568)</f>
        <v/>
      </c>
      <c r="N537" s="491" t="str">
        <f>IF(基本情報入力シート!Y568="","",基本情報入力シート!Y568)</f>
        <v/>
      </c>
      <c r="O537" s="490"/>
      <c r="P537" s="432"/>
      <c r="Q537" s="38" t="str">
        <f>IFERROR(ROUNDDOWN(P537*VLOOKUP(N537,【参考】数式用!$V$2:$AA$58,MATCH(O537,【参考】数式用!$X$4:$AA$4)+2,FALSE)*0.5, 0), "")</f>
        <v/>
      </c>
      <c r="R537" s="433"/>
      <c r="S537" s="867"/>
      <c r="T537" s="867"/>
      <c r="U537" s="499"/>
      <c r="V537" s="439"/>
      <c r="W537" s="487"/>
      <c r="X537" s="414" t="str">
        <f>IFERROR(IF(V537="ー", "", ROUNDDOWN(W537*VLOOKUP(N537,【参考】数式用!$V$2:$AG$51,MATCH(V537,【参考】数式用!$AB$4:$AG$4)+6,FALSE)*0.5, 0)), "")</f>
        <v/>
      </c>
      <c r="Y537" s="440"/>
      <c r="Z537" s="487"/>
      <c r="AA537" s="501"/>
      <c r="AB537" s="481" t="e">
        <f>VLOOKUP(N537,【参考】数式用!$A$3:$N$58,14,FALSE)</f>
        <v>#N/A</v>
      </c>
      <c r="AC537" s="481" t="str">
        <f>IFERROR(VLOOKUP(N537,【参考】数式用!$A$3:$N$58,14,FALSE),"")&amp;"_4_5"</f>
        <v>_4_5</v>
      </c>
      <c r="AD537" s="481" t="str">
        <f>IFERROR(VLOOKUP(N537,【参考】数式用!$A$3:$N$58,14,FALSE),"")&amp;"_6"</f>
        <v>_6</v>
      </c>
      <c r="AE537" s="482" t="str">
        <f>IFERROR(VLOOKUP(N537,【参考】数式用!$AI$5:$AJ$51, 2, FALSE), "")</f>
        <v/>
      </c>
      <c r="AF537" s="483" t="str">
        <f t="shared" si="16"/>
        <v/>
      </c>
      <c r="AG537" s="484" t="str">
        <f t="shared" si="17"/>
        <v/>
      </c>
      <c r="AH537" s="485" t="str">
        <f>IFERROR(VLOOKUP(N537,【参考】数式用!$AM$3:$AN$56, 2, FALSE), "")</f>
        <v/>
      </c>
      <c r="AI537" s="411"/>
      <c r="AJ537" s="389"/>
      <c r="AK537" s="389"/>
      <c r="AL537" s="389"/>
      <c r="AM537" s="389"/>
      <c r="AN537" s="389"/>
      <c r="AO537" s="389"/>
      <c r="AP537" s="389"/>
      <c r="AQ537" s="389"/>
    </row>
    <row r="538" spans="1:43" s="128" customFormat="1" ht="40.15" customHeight="1">
      <c r="A538" s="488">
        <v>525</v>
      </c>
      <c r="B538" s="866" t="str">
        <f>IF(基本情報入力シート!C569="","",基本情報入力シート!C569)</f>
        <v/>
      </c>
      <c r="C538" s="866"/>
      <c r="D538" s="866"/>
      <c r="E538" s="866"/>
      <c r="F538" s="866"/>
      <c r="G538" s="866"/>
      <c r="H538" s="866"/>
      <c r="I538" s="866"/>
      <c r="J538" s="413" t="str">
        <f>IF(基本情報入力シート!M569="","",基本情報入力シート!M569)</f>
        <v/>
      </c>
      <c r="K538" s="413" t="str">
        <f>IF(基本情報入力シート!R569="","",基本情報入力シート!R569)</f>
        <v/>
      </c>
      <c r="L538" s="413" t="str">
        <f>IF(基本情報入力シート!W569="","",基本情報入力シート!W569)</f>
        <v/>
      </c>
      <c r="M538" s="413" t="str">
        <f>IF(基本情報入力シート!X569="","",基本情報入力シート!X569)</f>
        <v/>
      </c>
      <c r="N538" s="491" t="str">
        <f>IF(基本情報入力シート!Y569="","",基本情報入力シート!Y569)</f>
        <v/>
      </c>
      <c r="O538" s="490"/>
      <c r="P538" s="432"/>
      <c r="Q538" s="38" t="str">
        <f>IFERROR(ROUNDDOWN(P538*VLOOKUP(N538,【参考】数式用!$V$2:$AA$58,MATCH(O538,【参考】数式用!$X$4:$AA$4)+2,FALSE)*0.5, 0), "")</f>
        <v/>
      </c>
      <c r="R538" s="433"/>
      <c r="S538" s="867"/>
      <c r="T538" s="867"/>
      <c r="U538" s="499"/>
      <c r="V538" s="439"/>
      <c r="W538" s="487"/>
      <c r="X538" s="414" t="str">
        <f>IFERROR(IF(V538="ー", "", ROUNDDOWN(W538*VLOOKUP(N538,【参考】数式用!$V$2:$AG$51,MATCH(V538,【参考】数式用!$AB$4:$AG$4)+6,FALSE)*0.5, 0)), "")</f>
        <v/>
      </c>
      <c r="Y538" s="440"/>
      <c r="Z538" s="487"/>
      <c r="AA538" s="501"/>
      <c r="AB538" s="481" t="e">
        <f>VLOOKUP(N538,【参考】数式用!$A$3:$N$58,14,FALSE)</f>
        <v>#N/A</v>
      </c>
      <c r="AC538" s="481" t="str">
        <f>IFERROR(VLOOKUP(N538,【参考】数式用!$A$3:$N$58,14,FALSE),"")&amp;"_4_5"</f>
        <v>_4_5</v>
      </c>
      <c r="AD538" s="481" t="str">
        <f>IFERROR(VLOOKUP(N538,【参考】数式用!$A$3:$N$58,14,FALSE),"")&amp;"_6"</f>
        <v>_6</v>
      </c>
      <c r="AE538" s="482" t="str">
        <f>IFERROR(VLOOKUP(N538,【参考】数式用!$AI$5:$AJ$51, 2, FALSE), "")</f>
        <v/>
      </c>
      <c r="AF538" s="483" t="str">
        <f t="shared" si="16"/>
        <v/>
      </c>
      <c r="AG538" s="484" t="str">
        <f t="shared" si="17"/>
        <v/>
      </c>
      <c r="AH538" s="485" t="str">
        <f>IFERROR(VLOOKUP(N538,【参考】数式用!$AM$3:$AN$56, 2, FALSE), "")</f>
        <v/>
      </c>
      <c r="AI538" s="411"/>
      <c r="AJ538" s="389"/>
      <c r="AK538" s="389"/>
      <c r="AL538" s="389"/>
      <c r="AM538" s="389"/>
      <c r="AN538" s="389"/>
      <c r="AO538" s="389"/>
      <c r="AP538" s="389"/>
      <c r="AQ538" s="389"/>
    </row>
    <row r="539" spans="1:43" s="128" customFormat="1" ht="40.15" customHeight="1">
      <c r="A539" s="488">
        <v>526</v>
      </c>
      <c r="B539" s="866" t="str">
        <f>IF(基本情報入力シート!C570="","",基本情報入力シート!C570)</f>
        <v/>
      </c>
      <c r="C539" s="866"/>
      <c r="D539" s="866"/>
      <c r="E539" s="866"/>
      <c r="F539" s="866"/>
      <c r="G539" s="866"/>
      <c r="H539" s="866"/>
      <c r="I539" s="866"/>
      <c r="J539" s="413" t="str">
        <f>IF(基本情報入力シート!M570="","",基本情報入力シート!M570)</f>
        <v/>
      </c>
      <c r="K539" s="413" t="str">
        <f>IF(基本情報入力シート!R570="","",基本情報入力シート!R570)</f>
        <v/>
      </c>
      <c r="L539" s="413" t="str">
        <f>IF(基本情報入力シート!W570="","",基本情報入力シート!W570)</f>
        <v/>
      </c>
      <c r="M539" s="413" t="str">
        <f>IF(基本情報入力シート!X570="","",基本情報入力シート!X570)</f>
        <v/>
      </c>
      <c r="N539" s="491" t="str">
        <f>IF(基本情報入力シート!Y570="","",基本情報入力シート!Y570)</f>
        <v/>
      </c>
      <c r="O539" s="490"/>
      <c r="P539" s="432"/>
      <c r="Q539" s="38" t="str">
        <f>IFERROR(ROUNDDOWN(P539*VLOOKUP(N539,【参考】数式用!$V$2:$AA$58,MATCH(O539,【参考】数式用!$X$4:$AA$4)+2,FALSE)*0.5, 0), "")</f>
        <v/>
      </c>
      <c r="R539" s="433"/>
      <c r="S539" s="867"/>
      <c r="T539" s="867"/>
      <c r="U539" s="499"/>
      <c r="V539" s="439"/>
      <c r="W539" s="487"/>
      <c r="X539" s="414" t="str">
        <f>IFERROR(IF(V539="ー", "", ROUNDDOWN(W539*VLOOKUP(N539,【参考】数式用!$V$2:$AG$51,MATCH(V539,【参考】数式用!$AB$4:$AG$4)+6,FALSE)*0.5, 0)), "")</f>
        <v/>
      </c>
      <c r="Y539" s="440"/>
      <c r="Z539" s="487"/>
      <c r="AA539" s="501"/>
      <c r="AB539" s="481" t="e">
        <f>VLOOKUP(N539,【参考】数式用!$A$3:$N$58,14,FALSE)</f>
        <v>#N/A</v>
      </c>
      <c r="AC539" s="481" t="str">
        <f>IFERROR(VLOOKUP(N539,【参考】数式用!$A$3:$N$58,14,FALSE),"")&amp;"_4_5"</f>
        <v>_4_5</v>
      </c>
      <c r="AD539" s="481" t="str">
        <f>IFERROR(VLOOKUP(N539,【参考】数式用!$A$3:$N$58,14,FALSE),"")&amp;"_6"</f>
        <v>_6</v>
      </c>
      <c r="AE539" s="482" t="str">
        <f>IFERROR(VLOOKUP(N539,【参考】数式用!$AI$5:$AJ$51, 2, FALSE), "")</f>
        <v/>
      </c>
      <c r="AF539" s="483" t="str">
        <f t="shared" si="16"/>
        <v/>
      </c>
      <c r="AG539" s="484" t="str">
        <f t="shared" si="17"/>
        <v/>
      </c>
      <c r="AH539" s="485" t="str">
        <f>IFERROR(VLOOKUP(N539,【参考】数式用!$AM$3:$AN$56, 2, FALSE), "")</f>
        <v/>
      </c>
      <c r="AI539" s="411"/>
      <c r="AJ539" s="389"/>
      <c r="AK539" s="389"/>
      <c r="AL539" s="389"/>
      <c r="AM539" s="389"/>
      <c r="AN539" s="389"/>
      <c r="AO539" s="389"/>
      <c r="AP539" s="389"/>
      <c r="AQ539" s="389"/>
    </row>
    <row r="540" spans="1:43" s="128" customFormat="1" ht="40.15" customHeight="1">
      <c r="A540" s="488">
        <v>527</v>
      </c>
      <c r="B540" s="866" t="str">
        <f>IF(基本情報入力シート!C571="","",基本情報入力シート!C571)</f>
        <v/>
      </c>
      <c r="C540" s="866"/>
      <c r="D540" s="866"/>
      <c r="E540" s="866"/>
      <c r="F540" s="866"/>
      <c r="G540" s="866"/>
      <c r="H540" s="866"/>
      <c r="I540" s="866"/>
      <c r="J540" s="413" t="str">
        <f>IF(基本情報入力シート!M571="","",基本情報入力シート!M571)</f>
        <v/>
      </c>
      <c r="K540" s="413" t="str">
        <f>IF(基本情報入力シート!R571="","",基本情報入力シート!R571)</f>
        <v/>
      </c>
      <c r="L540" s="413" t="str">
        <f>IF(基本情報入力シート!W571="","",基本情報入力シート!W571)</f>
        <v/>
      </c>
      <c r="M540" s="413" t="str">
        <f>IF(基本情報入力シート!X571="","",基本情報入力シート!X571)</f>
        <v/>
      </c>
      <c r="N540" s="491" t="str">
        <f>IF(基本情報入力シート!Y571="","",基本情報入力シート!Y571)</f>
        <v/>
      </c>
      <c r="O540" s="490"/>
      <c r="P540" s="432"/>
      <c r="Q540" s="38" t="str">
        <f>IFERROR(ROUNDDOWN(P540*VLOOKUP(N540,【参考】数式用!$V$2:$AA$58,MATCH(O540,【参考】数式用!$X$4:$AA$4)+2,FALSE)*0.5, 0), "")</f>
        <v/>
      </c>
      <c r="R540" s="433"/>
      <c r="S540" s="867"/>
      <c r="T540" s="867"/>
      <c r="U540" s="499"/>
      <c r="V540" s="439"/>
      <c r="W540" s="487"/>
      <c r="X540" s="414" t="str">
        <f>IFERROR(IF(V540="ー", "", ROUNDDOWN(W540*VLOOKUP(N540,【参考】数式用!$V$2:$AG$51,MATCH(V540,【参考】数式用!$AB$4:$AG$4)+6,FALSE)*0.5, 0)), "")</f>
        <v/>
      </c>
      <c r="Y540" s="440"/>
      <c r="Z540" s="487"/>
      <c r="AA540" s="501"/>
      <c r="AB540" s="481" t="e">
        <f>VLOOKUP(N540,【参考】数式用!$A$3:$N$58,14,FALSE)</f>
        <v>#N/A</v>
      </c>
      <c r="AC540" s="481" t="str">
        <f>IFERROR(VLOOKUP(N540,【参考】数式用!$A$3:$N$58,14,FALSE),"")&amp;"_4_5"</f>
        <v>_4_5</v>
      </c>
      <c r="AD540" s="481" t="str">
        <f>IFERROR(VLOOKUP(N540,【参考】数式用!$A$3:$N$58,14,FALSE),"")&amp;"_6"</f>
        <v>_6</v>
      </c>
      <c r="AE540" s="482" t="str">
        <f>IFERROR(VLOOKUP(N540,【参考】数式用!$AI$5:$AJ$51, 2, FALSE), "")</f>
        <v/>
      </c>
      <c r="AF540" s="483" t="str">
        <f t="shared" si="16"/>
        <v/>
      </c>
      <c r="AG540" s="484" t="str">
        <f t="shared" si="17"/>
        <v/>
      </c>
      <c r="AH540" s="485" t="str">
        <f>IFERROR(VLOOKUP(N540,【参考】数式用!$AM$3:$AN$56, 2, FALSE), "")</f>
        <v/>
      </c>
      <c r="AI540" s="411"/>
      <c r="AJ540" s="389"/>
      <c r="AK540" s="389"/>
      <c r="AL540" s="389"/>
      <c r="AM540" s="389"/>
      <c r="AN540" s="389"/>
      <c r="AO540" s="389"/>
      <c r="AP540" s="389"/>
      <c r="AQ540" s="389"/>
    </row>
    <row r="541" spans="1:43" s="128" customFormat="1" ht="40.15" customHeight="1">
      <c r="A541" s="488">
        <v>528</v>
      </c>
      <c r="B541" s="866" t="str">
        <f>IF(基本情報入力シート!C572="","",基本情報入力シート!C572)</f>
        <v/>
      </c>
      <c r="C541" s="866"/>
      <c r="D541" s="866"/>
      <c r="E541" s="866"/>
      <c r="F541" s="866"/>
      <c r="G541" s="866"/>
      <c r="H541" s="866"/>
      <c r="I541" s="866"/>
      <c r="J541" s="413" t="str">
        <f>IF(基本情報入力シート!M572="","",基本情報入力シート!M572)</f>
        <v/>
      </c>
      <c r="K541" s="413" t="str">
        <f>IF(基本情報入力シート!R572="","",基本情報入力シート!R572)</f>
        <v/>
      </c>
      <c r="L541" s="413" t="str">
        <f>IF(基本情報入力シート!W572="","",基本情報入力シート!W572)</f>
        <v/>
      </c>
      <c r="M541" s="413" t="str">
        <f>IF(基本情報入力シート!X572="","",基本情報入力シート!X572)</f>
        <v/>
      </c>
      <c r="N541" s="491" t="str">
        <f>IF(基本情報入力シート!Y572="","",基本情報入力シート!Y572)</f>
        <v/>
      </c>
      <c r="O541" s="490"/>
      <c r="P541" s="432"/>
      <c r="Q541" s="38" t="str">
        <f>IFERROR(ROUNDDOWN(P541*VLOOKUP(N541,【参考】数式用!$V$2:$AA$58,MATCH(O541,【参考】数式用!$X$4:$AA$4)+2,FALSE)*0.5, 0), "")</f>
        <v/>
      </c>
      <c r="R541" s="433"/>
      <c r="S541" s="867"/>
      <c r="T541" s="867"/>
      <c r="U541" s="499"/>
      <c r="V541" s="439"/>
      <c r="W541" s="487"/>
      <c r="X541" s="414" t="str">
        <f>IFERROR(IF(V541="ー", "", ROUNDDOWN(W541*VLOOKUP(N541,【参考】数式用!$V$2:$AG$51,MATCH(V541,【参考】数式用!$AB$4:$AG$4)+6,FALSE)*0.5, 0)), "")</f>
        <v/>
      </c>
      <c r="Y541" s="440"/>
      <c r="Z541" s="487"/>
      <c r="AA541" s="501"/>
      <c r="AB541" s="481" t="e">
        <f>VLOOKUP(N541,【参考】数式用!$A$3:$N$58,14,FALSE)</f>
        <v>#N/A</v>
      </c>
      <c r="AC541" s="481" t="str">
        <f>IFERROR(VLOOKUP(N541,【参考】数式用!$A$3:$N$58,14,FALSE),"")&amp;"_4_5"</f>
        <v>_4_5</v>
      </c>
      <c r="AD541" s="481" t="str">
        <f>IFERROR(VLOOKUP(N541,【参考】数式用!$A$3:$N$58,14,FALSE),"")&amp;"_6"</f>
        <v>_6</v>
      </c>
      <c r="AE541" s="482" t="str">
        <f>IFERROR(VLOOKUP(N541,【参考】数式用!$AI$5:$AJ$51, 2, FALSE), "")</f>
        <v/>
      </c>
      <c r="AF541" s="483" t="str">
        <f t="shared" si="16"/>
        <v/>
      </c>
      <c r="AG541" s="484" t="str">
        <f t="shared" si="17"/>
        <v/>
      </c>
      <c r="AH541" s="485" t="str">
        <f>IFERROR(VLOOKUP(N541,【参考】数式用!$AM$3:$AN$56, 2, FALSE), "")</f>
        <v/>
      </c>
      <c r="AI541" s="411"/>
      <c r="AJ541" s="389"/>
      <c r="AK541" s="389"/>
      <c r="AL541" s="389"/>
      <c r="AM541" s="389"/>
      <c r="AN541" s="389"/>
      <c r="AO541" s="389"/>
      <c r="AP541" s="389"/>
      <c r="AQ541" s="389"/>
    </row>
    <row r="542" spans="1:43" s="128" customFormat="1" ht="40.15" customHeight="1">
      <c r="A542" s="488">
        <v>529</v>
      </c>
      <c r="B542" s="866" t="str">
        <f>IF(基本情報入力シート!C573="","",基本情報入力シート!C573)</f>
        <v/>
      </c>
      <c r="C542" s="866"/>
      <c r="D542" s="866"/>
      <c r="E542" s="866"/>
      <c r="F542" s="866"/>
      <c r="G542" s="866"/>
      <c r="H542" s="866"/>
      <c r="I542" s="866"/>
      <c r="J542" s="413" t="str">
        <f>IF(基本情報入力シート!M573="","",基本情報入力シート!M573)</f>
        <v/>
      </c>
      <c r="K542" s="413" t="str">
        <f>IF(基本情報入力シート!R573="","",基本情報入力シート!R573)</f>
        <v/>
      </c>
      <c r="L542" s="413" t="str">
        <f>IF(基本情報入力シート!W573="","",基本情報入力シート!W573)</f>
        <v/>
      </c>
      <c r="M542" s="413" t="str">
        <f>IF(基本情報入力シート!X573="","",基本情報入力シート!X573)</f>
        <v/>
      </c>
      <c r="N542" s="491" t="str">
        <f>IF(基本情報入力シート!Y573="","",基本情報入力シート!Y573)</f>
        <v/>
      </c>
      <c r="O542" s="490"/>
      <c r="P542" s="432"/>
      <c r="Q542" s="38" t="str">
        <f>IFERROR(ROUNDDOWN(P542*VLOOKUP(N542,【参考】数式用!$V$2:$AA$58,MATCH(O542,【参考】数式用!$X$4:$AA$4)+2,FALSE)*0.5, 0), "")</f>
        <v/>
      </c>
      <c r="R542" s="433"/>
      <c r="S542" s="867"/>
      <c r="T542" s="867"/>
      <c r="U542" s="499"/>
      <c r="V542" s="439"/>
      <c r="W542" s="487"/>
      <c r="X542" s="414" t="str">
        <f>IFERROR(IF(V542="ー", "", ROUNDDOWN(W542*VLOOKUP(N542,【参考】数式用!$V$2:$AG$51,MATCH(V542,【参考】数式用!$AB$4:$AG$4)+6,FALSE)*0.5, 0)), "")</f>
        <v/>
      </c>
      <c r="Y542" s="440"/>
      <c r="Z542" s="487"/>
      <c r="AA542" s="501"/>
      <c r="AB542" s="481" t="e">
        <f>VLOOKUP(N542,【参考】数式用!$A$3:$N$58,14,FALSE)</f>
        <v>#N/A</v>
      </c>
      <c r="AC542" s="481" t="str">
        <f>IFERROR(VLOOKUP(N542,【参考】数式用!$A$3:$N$58,14,FALSE),"")&amp;"_4_5"</f>
        <v>_4_5</v>
      </c>
      <c r="AD542" s="481" t="str">
        <f>IFERROR(VLOOKUP(N542,【参考】数式用!$A$3:$N$58,14,FALSE),"")&amp;"_6"</f>
        <v>_6</v>
      </c>
      <c r="AE542" s="482" t="str">
        <f>IFERROR(VLOOKUP(N542,【参考】数式用!$AI$5:$AJ$51, 2, FALSE), "")</f>
        <v/>
      </c>
      <c r="AF542" s="483" t="str">
        <f t="shared" si="16"/>
        <v/>
      </c>
      <c r="AG542" s="484" t="str">
        <f t="shared" si="17"/>
        <v/>
      </c>
      <c r="AH542" s="485" t="str">
        <f>IFERROR(VLOOKUP(N542,【参考】数式用!$AM$3:$AN$56, 2, FALSE), "")</f>
        <v/>
      </c>
      <c r="AI542" s="411"/>
      <c r="AJ542" s="389"/>
      <c r="AK542" s="389"/>
      <c r="AL542" s="389"/>
      <c r="AM542" s="389"/>
      <c r="AN542" s="389"/>
      <c r="AO542" s="389"/>
      <c r="AP542" s="389"/>
      <c r="AQ542" s="389"/>
    </row>
    <row r="543" spans="1:43" s="128" customFormat="1" ht="40.15" customHeight="1">
      <c r="A543" s="488">
        <v>530</v>
      </c>
      <c r="B543" s="866" t="str">
        <f>IF(基本情報入力シート!C574="","",基本情報入力シート!C574)</f>
        <v/>
      </c>
      <c r="C543" s="866"/>
      <c r="D543" s="866"/>
      <c r="E543" s="866"/>
      <c r="F543" s="866"/>
      <c r="G543" s="866"/>
      <c r="H543" s="866"/>
      <c r="I543" s="866"/>
      <c r="J543" s="413" t="str">
        <f>IF(基本情報入力シート!M574="","",基本情報入力シート!M574)</f>
        <v/>
      </c>
      <c r="K543" s="413" t="str">
        <f>IF(基本情報入力シート!R574="","",基本情報入力シート!R574)</f>
        <v/>
      </c>
      <c r="L543" s="413" t="str">
        <f>IF(基本情報入力シート!W574="","",基本情報入力シート!W574)</f>
        <v/>
      </c>
      <c r="M543" s="413" t="str">
        <f>IF(基本情報入力シート!X574="","",基本情報入力シート!X574)</f>
        <v/>
      </c>
      <c r="N543" s="491" t="str">
        <f>IF(基本情報入力シート!Y574="","",基本情報入力シート!Y574)</f>
        <v/>
      </c>
      <c r="O543" s="490"/>
      <c r="P543" s="432"/>
      <c r="Q543" s="38" t="str">
        <f>IFERROR(ROUNDDOWN(P543*VLOOKUP(N543,【参考】数式用!$V$2:$AA$58,MATCH(O543,【参考】数式用!$X$4:$AA$4)+2,FALSE)*0.5, 0), "")</f>
        <v/>
      </c>
      <c r="R543" s="433"/>
      <c r="S543" s="867"/>
      <c r="T543" s="867"/>
      <c r="U543" s="499"/>
      <c r="V543" s="439"/>
      <c r="W543" s="487"/>
      <c r="X543" s="414" t="str">
        <f>IFERROR(IF(V543="ー", "", ROUNDDOWN(W543*VLOOKUP(N543,【参考】数式用!$V$2:$AG$51,MATCH(V543,【参考】数式用!$AB$4:$AG$4)+6,FALSE)*0.5, 0)), "")</f>
        <v/>
      </c>
      <c r="Y543" s="440"/>
      <c r="Z543" s="487"/>
      <c r="AA543" s="501"/>
      <c r="AB543" s="481" t="e">
        <f>VLOOKUP(N543,【参考】数式用!$A$3:$N$58,14,FALSE)</f>
        <v>#N/A</v>
      </c>
      <c r="AC543" s="481" t="str">
        <f>IFERROR(VLOOKUP(N543,【参考】数式用!$A$3:$N$58,14,FALSE),"")&amp;"_4_5"</f>
        <v>_4_5</v>
      </c>
      <c r="AD543" s="481" t="str">
        <f>IFERROR(VLOOKUP(N543,【参考】数式用!$A$3:$N$58,14,FALSE),"")&amp;"_6"</f>
        <v>_6</v>
      </c>
      <c r="AE543" s="482" t="str">
        <f>IFERROR(VLOOKUP(N543,【参考】数式用!$AI$5:$AJ$51, 2, FALSE), "")</f>
        <v/>
      </c>
      <c r="AF543" s="483" t="str">
        <f t="shared" si="16"/>
        <v/>
      </c>
      <c r="AG543" s="484" t="str">
        <f t="shared" si="17"/>
        <v/>
      </c>
      <c r="AH543" s="485" t="str">
        <f>IFERROR(VLOOKUP(N543,【参考】数式用!$AM$3:$AN$56, 2, FALSE), "")</f>
        <v/>
      </c>
      <c r="AI543" s="411"/>
      <c r="AJ543" s="389"/>
      <c r="AK543" s="389"/>
      <c r="AL543" s="389"/>
      <c r="AM543" s="389"/>
      <c r="AN543" s="389"/>
      <c r="AO543" s="389"/>
      <c r="AP543" s="389"/>
      <c r="AQ543" s="389"/>
    </row>
    <row r="544" spans="1:43" s="128" customFormat="1" ht="40.15" customHeight="1">
      <c r="A544" s="488">
        <v>531</v>
      </c>
      <c r="B544" s="866" t="str">
        <f>IF(基本情報入力シート!C575="","",基本情報入力シート!C575)</f>
        <v/>
      </c>
      <c r="C544" s="866"/>
      <c r="D544" s="866"/>
      <c r="E544" s="866"/>
      <c r="F544" s="866"/>
      <c r="G544" s="866"/>
      <c r="H544" s="866"/>
      <c r="I544" s="866"/>
      <c r="J544" s="413" t="str">
        <f>IF(基本情報入力シート!M575="","",基本情報入力シート!M575)</f>
        <v/>
      </c>
      <c r="K544" s="413" t="str">
        <f>IF(基本情報入力シート!R575="","",基本情報入力シート!R575)</f>
        <v/>
      </c>
      <c r="L544" s="413" t="str">
        <f>IF(基本情報入力シート!W575="","",基本情報入力シート!W575)</f>
        <v/>
      </c>
      <c r="M544" s="413" t="str">
        <f>IF(基本情報入力シート!X575="","",基本情報入力シート!X575)</f>
        <v/>
      </c>
      <c r="N544" s="491" t="str">
        <f>IF(基本情報入力シート!Y575="","",基本情報入力シート!Y575)</f>
        <v/>
      </c>
      <c r="O544" s="490"/>
      <c r="P544" s="432"/>
      <c r="Q544" s="38" t="str">
        <f>IFERROR(ROUNDDOWN(P544*VLOOKUP(N544,【参考】数式用!$V$2:$AA$58,MATCH(O544,【参考】数式用!$X$4:$AA$4)+2,FALSE)*0.5, 0), "")</f>
        <v/>
      </c>
      <c r="R544" s="433"/>
      <c r="S544" s="867"/>
      <c r="T544" s="867"/>
      <c r="U544" s="499"/>
      <c r="V544" s="439"/>
      <c r="W544" s="487"/>
      <c r="X544" s="414" t="str">
        <f>IFERROR(IF(V544="ー", "", ROUNDDOWN(W544*VLOOKUP(N544,【参考】数式用!$V$2:$AG$51,MATCH(V544,【参考】数式用!$AB$4:$AG$4)+6,FALSE)*0.5, 0)), "")</f>
        <v/>
      </c>
      <c r="Y544" s="440"/>
      <c r="Z544" s="487"/>
      <c r="AA544" s="501"/>
      <c r="AB544" s="481" t="e">
        <f>VLOOKUP(N544,【参考】数式用!$A$3:$N$58,14,FALSE)</f>
        <v>#N/A</v>
      </c>
      <c r="AC544" s="481" t="str">
        <f>IFERROR(VLOOKUP(N544,【参考】数式用!$A$3:$N$58,14,FALSE),"")&amp;"_4_5"</f>
        <v>_4_5</v>
      </c>
      <c r="AD544" s="481" t="str">
        <f>IFERROR(VLOOKUP(N544,【参考】数式用!$A$3:$N$58,14,FALSE),"")&amp;"_6"</f>
        <v>_6</v>
      </c>
      <c r="AE544" s="482" t="str">
        <f>IFERROR(VLOOKUP(N544,【参考】数式用!$AI$5:$AJ$51, 2, FALSE), "")</f>
        <v/>
      </c>
      <c r="AF544" s="483" t="str">
        <f t="shared" si="16"/>
        <v/>
      </c>
      <c r="AG544" s="484" t="str">
        <f t="shared" si="17"/>
        <v/>
      </c>
      <c r="AH544" s="485" t="str">
        <f>IFERROR(VLOOKUP(N544,【参考】数式用!$AM$3:$AN$56, 2, FALSE), "")</f>
        <v/>
      </c>
      <c r="AI544" s="411"/>
      <c r="AJ544" s="389"/>
      <c r="AK544" s="389"/>
      <c r="AL544" s="389"/>
      <c r="AM544" s="389"/>
      <c r="AN544" s="389"/>
      <c r="AO544" s="389"/>
      <c r="AP544" s="389"/>
      <c r="AQ544" s="389"/>
    </row>
    <row r="545" spans="1:43" s="128" customFormat="1" ht="40.15" customHeight="1">
      <c r="A545" s="488">
        <v>532</v>
      </c>
      <c r="B545" s="866" t="str">
        <f>IF(基本情報入力シート!C576="","",基本情報入力シート!C576)</f>
        <v/>
      </c>
      <c r="C545" s="866"/>
      <c r="D545" s="866"/>
      <c r="E545" s="866"/>
      <c r="F545" s="866"/>
      <c r="G545" s="866"/>
      <c r="H545" s="866"/>
      <c r="I545" s="866"/>
      <c r="J545" s="413" t="str">
        <f>IF(基本情報入力シート!M576="","",基本情報入力シート!M576)</f>
        <v/>
      </c>
      <c r="K545" s="413" t="str">
        <f>IF(基本情報入力シート!R576="","",基本情報入力シート!R576)</f>
        <v/>
      </c>
      <c r="L545" s="413" t="str">
        <f>IF(基本情報入力シート!W576="","",基本情報入力シート!W576)</f>
        <v/>
      </c>
      <c r="M545" s="413" t="str">
        <f>IF(基本情報入力シート!X576="","",基本情報入力シート!X576)</f>
        <v/>
      </c>
      <c r="N545" s="491" t="str">
        <f>IF(基本情報入力シート!Y576="","",基本情報入力シート!Y576)</f>
        <v/>
      </c>
      <c r="O545" s="490"/>
      <c r="P545" s="432"/>
      <c r="Q545" s="38" t="str">
        <f>IFERROR(ROUNDDOWN(P545*VLOOKUP(N545,【参考】数式用!$V$2:$AA$58,MATCH(O545,【参考】数式用!$X$4:$AA$4)+2,FALSE)*0.5, 0), "")</f>
        <v/>
      </c>
      <c r="R545" s="433"/>
      <c r="S545" s="867"/>
      <c r="T545" s="867"/>
      <c r="U545" s="499"/>
      <c r="V545" s="439"/>
      <c r="W545" s="487"/>
      <c r="X545" s="414" t="str">
        <f>IFERROR(IF(V545="ー", "", ROUNDDOWN(W545*VLOOKUP(N545,【参考】数式用!$V$2:$AG$51,MATCH(V545,【参考】数式用!$AB$4:$AG$4)+6,FALSE)*0.5, 0)), "")</f>
        <v/>
      </c>
      <c r="Y545" s="440"/>
      <c r="Z545" s="487"/>
      <c r="AA545" s="501"/>
      <c r="AB545" s="481" t="e">
        <f>VLOOKUP(N545,【参考】数式用!$A$3:$N$58,14,FALSE)</f>
        <v>#N/A</v>
      </c>
      <c r="AC545" s="481" t="str">
        <f>IFERROR(VLOOKUP(N545,【参考】数式用!$A$3:$N$58,14,FALSE),"")&amp;"_4_5"</f>
        <v>_4_5</v>
      </c>
      <c r="AD545" s="481" t="str">
        <f>IFERROR(VLOOKUP(N545,【参考】数式用!$A$3:$N$58,14,FALSE),"")&amp;"_6"</f>
        <v>_6</v>
      </c>
      <c r="AE545" s="482" t="str">
        <f>IFERROR(VLOOKUP(N545,【参考】数式用!$AI$5:$AJ$51, 2, FALSE), "")</f>
        <v/>
      </c>
      <c r="AF545" s="483" t="str">
        <f t="shared" si="16"/>
        <v/>
      </c>
      <c r="AG545" s="484" t="str">
        <f t="shared" si="17"/>
        <v/>
      </c>
      <c r="AH545" s="485" t="str">
        <f>IFERROR(VLOOKUP(N545,【参考】数式用!$AM$3:$AN$56, 2, FALSE), "")</f>
        <v/>
      </c>
      <c r="AI545" s="411"/>
      <c r="AJ545" s="389"/>
      <c r="AK545" s="389"/>
      <c r="AL545" s="389"/>
      <c r="AM545" s="389"/>
      <c r="AN545" s="389"/>
      <c r="AO545" s="389"/>
      <c r="AP545" s="389"/>
      <c r="AQ545" s="389"/>
    </row>
    <row r="546" spans="1:43" s="128" customFormat="1" ht="40.15" customHeight="1">
      <c r="A546" s="488">
        <v>533</v>
      </c>
      <c r="B546" s="866" t="str">
        <f>IF(基本情報入力シート!C577="","",基本情報入力シート!C577)</f>
        <v/>
      </c>
      <c r="C546" s="866"/>
      <c r="D546" s="866"/>
      <c r="E546" s="866"/>
      <c r="F546" s="866"/>
      <c r="G546" s="866"/>
      <c r="H546" s="866"/>
      <c r="I546" s="866"/>
      <c r="J546" s="413" t="str">
        <f>IF(基本情報入力シート!M577="","",基本情報入力シート!M577)</f>
        <v/>
      </c>
      <c r="K546" s="413" t="str">
        <f>IF(基本情報入力シート!R577="","",基本情報入力シート!R577)</f>
        <v/>
      </c>
      <c r="L546" s="413" t="str">
        <f>IF(基本情報入力シート!W577="","",基本情報入力シート!W577)</f>
        <v/>
      </c>
      <c r="M546" s="413" t="str">
        <f>IF(基本情報入力シート!X577="","",基本情報入力シート!X577)</f>
        <v/>
      </c>
      <c r="N546" s="491" t="str">
        <f>IF(基本情報入力シート!Y577="","",基本情報入力シート!Y577)</f>
        <v/>
      </c>
      <c r="O546" s="490"/>
      <c r="P546" s="432"/>
      <c r="Q546" s="38" t="str">
        <f>IFERROR(ROUNDDOWN(P546*VLOOKUP(N546,【参考】数式用!$V$2:$AA$58,MATCH(O546,【参考】数式用!$X$4:$AA$4)+2,FALSE)*0.5, 0), "")</f>
        <v/>
      </c>
      <c r="R546" s="433"/>
      <c r="S546" s="867"/>
      <c r="T546" s="867"/>
      <c r="U546" s="499"/>
      <c r="V546" s="439"/>
      <c r="W546" s="487"/>
      <c r="X546" s="414" t="str">
        <f>IFERROR(IF(V546="ー", "", ROUNDDOWN(W546*VLOOKUP(N546,【参考】数式用!$V$2:$AG$51,MATCH(V546,【参考】数式用!$AB$4:$AG$4)+6,FALSE)*0.5, 0)), "")</f>
        <v/>
      </c>
      <c r="Y546" s="440"/>
      <c r="Z546" s="487"/>
      <c r="AA546" s="501"/>
      <c r="AB546" s="481" t="e">
        <f>VLOOKUP(N546,【参考】数式用!$A$3:$N$58,14,FALSE)</f>
        <v>#N/A</v>
      </c>
      <c r="AC546" s="481" t="str">
        <f>IFERROR(VLOOKUP(N546,【参考】数式用!$A$3:$N$58,14,FALSE),"")&amp;"_4_5"</f>
        <v>_4_5</v>
      </c>
      <c r="AD546" s="481" t="str">
        <f>IFERROR(VLOOKUP(N546,【参考】数式用!$A$3:$N$58,14,FALSE),"")&amp;"_6"</f>
        <v>_6</v>
      </c>
      <c r="AE546" s="482" t="str">
        <f>IFERROR(VLOOKUP(N546,【参考】数式用!$AI$5:$AJ$51, 2, FALSE), "")</f>
        <v/>
      </c>
      <c r="AF546" s="483" t="str">
        <f t="shared" si="16"/>
        <v/>
      </c>
      <c r="AG546" s="484" t="str">
        <f t="shared" si="17"/>
        <v/>
      </c>
      <c r="AH546" s="485" t="str">
        <f>IFERROR(VLOOKUP(N546,【参考】数式用!$AM$3:$AN$56, 2, FALSE), "")</f>
        <v/>
      </c>
      <c r="AI546" s="411"/>
      <c r="AJ546" s="389"/>
      <c r="AK546" s="389"/>
      <c r="AL546" s="389"/>
      <c r="AM546" s="389"/>
      <c r="AN546" s="389"/>
      <c r="AO546" s="389"/>
      <c r="AP546" s="389"/>
      <c r="AQ546" s="389"/>
    </row>
    <row r="547" spans="1:43" s="128" customFormat="1" ht="40.15" customHeight="1">
      <c r="A547" s="488">
        <v>534</v>
      </c>
      <c r="B547" s="866" t="str">
        <f>IF(基本情報入力シート!C578="","",基本情報入力シート!C578)</f>
        <v/>
      </c>
      <c r="C547" s="866"/>
      <c r="D547" s="866"/>
      <c r="E547" s="866"/>
      <c r="F547" s="866"/>
      <c r="G547" s="866"/>
      <c r="H547" s="866"/>
      <c r="I547" s="866"/>
      <c r="J547" s="413" t="str">
        <f>IF(基本情報入力シート!M578="","",基本情報入力シート!M578)</f>
        <v/>
      </c>
      <c r="K547" s="413" t="str">
        <f>IF(基本情報入力シート!R578="","",基本情報入力シート!R578)</f>
        <v/>
      </c>
      <c r="L547" s="413" t="str">
        <f>IF(基本情報入力シート!W578="","",基本情報入力シート!W578)</f>
        <v/>
      </c>
      <c r="M547" s="413" t="str">
        <f>IF(基本情報入力シート!X578="","",基本情報入力シート!X578)</f>
        <v/>
      </c>
      <c r="N547" s="491" t="str">
        <f>IF(基本情報入力シート!Y578="","",基本情報入力シート!Y578)</f>
        <v/>
      </c>
      <c r="O547" s="490"/>
      <c r="P547" s="432"/>
      <c r="Q547" s="38" t="str">
        <f>IFERROR(ROUNDDOWN(P547*VLOOKUP(N547,【参考】数式用!$V$2:$AA$58,MATCH(O547,【参考】数式用!$X$4:$AA$4)+2,FALSE)*0.5, 0), "")</f>
        <v/>
      </c>
      <c r="R547" s="433"/>
      <c r="S547" s="867"/>
      <c r="T547" s="867"/>
      <c r="U547" s="499"/>
      <c r="V547" s="439"/>
      <c r="W547" s="487"/>
      <c r="X547" s="414" t="str">
        <f>IFERROR(IF(V547="ー", "", ROUNDDOWN(W547*VLOOKUP(N547,【参考】数式用!$V$2:$AG$51,MATCH(V547,【参考】数式用!$AB$4:$AG$4)+6,FALSE)*0.5, 0)), "")</f>
        <v/>
      </c>
      <c r="Y547" s="440"/>
      <c r="Z547" s="487"/>
      <c r="AA547" s="501"/>
      <c r="AB547" s="481" t="e">
        <f>VLOOKUP(N547,【参考】数式用!$A$3:$N$58,14,FALSE)</f>
        <v>#N/A</v>
      </c>
      <c r="AC547" s="481" t="str">
        <f>IFERROR(VLOOKUP(N547,【参考】数式用!$A$3:$N$58,14,FALSE),"")&amp;"_4_5"</f>
        <v>_4_5</v>
      </c>
      <c r="AD547" s="481" t="str">
        <f>IFERROR(VLOOKUP(N547,【参考】数式用!$A$3:$N$58,14,FALSE),"")&amp;"_6"</f>
        <v>_6</v>
      </c>
      <c r="AE547" s="482" t="str">
        <f>IFERROR(VLOOKUP(N547,【参考】数式用!$AI$5:$AJ$51, 2, FALSE), "")</f>
        <v/>
      </c>
      <c r="AF547" s="483" t="str">
        <f t="shared" si="16"/>
        <v/>
      </c>
      <c r="AG547" s="484" t="str">
        <f t="shared" si="17"/>
        <v/>
      </c>
      <c r="AH547" s="485" t="str">
        <f>IFERROR(VLOOKUP(N547,【参考】数式用!$AM$3:$AN$56, 2, FALSE), "")</f>
        <v/>
      </c>
      <c r="AI547" s="411"/>
      <c r="AJ547" s="389"/>
      <c r="AK547" s="389"/>
      <c r="AL547" s="389"/>
      <c r="AM547" s="389"/>
      <c r="AN547" s="389"/>
      <c r="AO547" s="389"/>
      <c r="AP547" s="389"/>
      <c r="AQ547" s="389"/>
    </row>
    <row r="548" spans="1:43" s="128" customFormat="1" ht="40.15" customHeight="1">
      <c r="A548" s="488">
        <v>535</v>
      </c>
      <c r="B548" s="866" t="str">
        <f>IF(基本情報入力シート!C579="","",基本情報入力シート!C579)</f>
        <v/>
      </c>
      <c r="C548" s="866"/>
      <c r="D548" s="866"/>
      <c r="E548" s="866"/>
      <c r="F548" s="866"/>
      <c r="G548" s="866"/>
      <c r="H548" s="866"/>
      <c r="I548" s="866"/>
      <c r="J548" s="413" t="str">
        <f>IF(基本情報入力シート!M579="","",基本情報入力シート!M579)</f>
        <v/>
      </c>
      <c r="K548" s="413" t="str">
        <f>IF(基本情報入力シート!R579="","",基本情報入力シート!R579)</f>
        <v/>
      </c>
      <c r="L548" s="413" t="str">
        <f>IF(基本情報入力シート!W579="","",基本情報入力シート!W579)</f>
        <v/>
      </c>
      <c r="M548" s="413" t="str">
        <f>IF(基本情報入力シート!X579="","",基本情報入力シート!X579)</f>
        <v/>
      </c>
      <c r="N548" s="491" t="str">
        <f>IF(基本情報入力シート!Y579="","",基本情報入力シート!Y579)</f>
        <v/>
      </c>
      <c r="O548" s="490"/>
      <c r="P548" s="432"/>
      <c r="Q548" s="38" t="str">
        <f>IFERROR(ROUNDDOWN(P548*VLOOKUP(N548,【参考】数式用!$V$2:$AA$58,MATCH(O548,【参考】数式用!$X$4:$AA$4)+2,FALSE)*0.5, 0), "")</f>
        <v/>
      </c>
      <c r="R548" s="433"/>
      <c r="S548" s="867"/>
      <c r="T548" s="867"/>
      <c r="U548" s="499"/>
      <c r="V548" s="439"/>
      <c r="W548" s="487"/>
      <c r="X548" s="414" t="str">
        <f>IFERROR(IF(V548="ー", "", ROUNDDOWN(W548*VLOOKUP(N548,【参考】数式用!$V$2:$AG$51,MATCH(V548,【参考】数式用!$AB$4:$AG$4)+6,FALSE)*0.5, 0)), "")</f>
        <v/>
      </c>
      <c r="Y548" s="440"/>
      <c r="Z548" s="487"/>
      <c r="AA548" s="501"/>
      <c r="AB548" s="481" t="e">
        <f>VLOOKUP(N548,【参考】数式用!$A$3:$N$58,14,FALSE)</f>
        <v>#N/A</v>
      </c>
      <c r="AC548" s="481" t="str">
        <f>IFERROR(VLOOKUP(N548,【参考】数式用!$A$3:$N$58,14,FALSE),"")&amp;"_4_5"</f>
        <v>_4_5</v>
      </c>
      <c r="AD548" s="481" t="str">
        <f>IFERROR(VLOOKUP(N548,【参考】数式用!$A$3:$N$58,14,FALSE),"")&amp;"_6"</f>
        <v>_6</v>
      </c>
      <c r="AE548" s="482" t="str">
        <f>IFERROR(VLOOKUP(N548,【参考】数式用!$AI$5:$AJ$51, 2, FALSE), "")</f>
        <v/>
      </c>
      <c r="AF548" s="483" t="str">
        <f t="shared" si="16"/>
        <v/>
      </c>
      <c r="AG548" s="484" t="str">
        <f t="shared" si="17"/>
        <v/>
      </c>
      <c r="AH548" s="485" t="str">
        <f>IFERROR(VLOOKUP(N548,【参考】数式用!$AM$3:$AN$56, 2, FALSE), "")</f>
        <v/>
      </c>
      <c r="AI548" s="411"/>
      <c r="AJ548" s="389"/>
      <c r="AK548" s="389"/>
      <c r="AL548" s="389"/>
      <c r="AM548" s="389"/>
      <c r="AN548" s="389"/>
      <c r="AO548" s="389"/>
      <c r="AP548" s="389"/>
      <c r="AQ548" s="389"/>
    </row>
    <row r="549" spans="1:43" s="128" customFormat="1" ht="40.15" customHeight="1">
      <c r="A549" s="488">
        <v>536</v>
      </c>
      <c r="B549" s="866" t="str">
        <f>IF(基本情報入力シート!C580="","",基本情報入力シート!C580)</f>
        <v/>
      </c>
      <c r="C549" s="866"/>
      <c r="D549" s="866"/>
      <c r="E549" s="866"/>
      <c r="F549" s="866"/>
      <c r="G549" s="866"/>
      <c r="H549" s="866"/>
      <c r="I549" s="866"/>
      <c r="J549" s="413" t="str">
        <f>IF(基本情報入力シート!M580="","",基本情報入力シート!M580)</f>
        <v/>
      </c>
      <c r="K549" s="413" t="str">
        <f>IF(基本情報入力シート!R580="","",基本情報入力シート!R580)</f>
        <v/>
      </c>
      <c r="L549" s="413" t="str">
        <f>IF(基本情報入力シート!W580="","",基本情報入力シート!W580)</f>
        <v/>
      </c>
      <c r="M549" s="413" t="str">
        <f>IF(基本情報入力シート!X580="","",基本情報入力シート!X580)</f>
        <v/>
      </c>
      <c r="N549" s="491" t="str">
        <f>IF(基本情報入力シート!Y580="","",基本情報入力シート!Y580)</f>
        <v/>
      </c>
      <c r="O549" s="490"/>
      <c r="P549" s="432"/>
      <c r="Q549" s="38" t="str">
        <f>IFERROR(ROUNDDOWN(P549*VLOOKUP(N549,【参考】数式用!$V$2:$AA$58,MATCH(O549,【参考】数式用!$X$4:$AA$4)+2,FALSE)*0.5, 0), "")</f>
        <v/>
      </c>
      <c r="R549" s="433"/>
      <c r="S549" s="867"/>
      <c r="T549" s="867"/>
      <c r="U549" s="499"/>
      <c r="V549" s="439"/>
      <c r="W549" s="487"/>
      <c r="X549" s="414" t="str">
        <f>IFERROR(IF(V549="ー", "", ROUNDDOWN(W549*VLOOKUP(N549,【参考】数式用!$V$2:$AG$51,MATCH(V549,【参考】数式用!$AB$4:$AG$4)+6,FALSE)*0.5, 0)), "")</f>
        <v/>
      </c>
      <c r="Y549" s="440"/>
      <c r="Z549" s="487"/>
      <c r="AA549" s="501"/>
      <c r="AB549" s="481" t="e">
        <f>VLOOKUP(N549,【参考】数式用!$A$3:$N$58,14,FALSE)</f>
        <v>#N/A</v>
      </c>
      <c r="AC549" s="481" t="str">
        <f>IFERROR(VLOOKUP(N549,【参考】数式用!$A$3:$N$58,14,FALSE),"")&amp;"_4_5"</f>
        <v>_4_5</v>
      </c>
      <c r="AD549" s="481" t="str">
        <f>IFERROR(VLOOKUP(N549,【参考】数式用!$A$3:$N$58,14,FALSE),"")&amp;"_6"</f>
        <v>_6</v>
      </c>
      <c r="AE549" s="482" t="str">
        <f>IFERROR(VLOOKUP(N549,【参考】数式用!$AI$5:$AJ$51, 2, FALSE), "")</f>
        <v/>
      </c>
      <c r="AF549" s="483" t="str">
        <f t="shared" si="16"/>
        <v/>
      </c>
      <c r="AG549" s="484" t="str">
        <f t="shared" si="17"/>
        <v/>
      </c>
      <c r="AH549" s="485" t="str">
        <f>IFERROR(VLOOKUP(N549,【参考】数式用!$AM$3:$AN$56, 2, FALSE), "")</f>
        <v/>
      </c>
      <c r="AI549" s="411"/>
      <c r="AJ549" s="389"/>
      <c r="AK549" s="389"/>
      <c r="AL549" s="389"/>
      <c r="AM549" s="389"/>
      <c r="AN549" s="389"/>
      <c r="AO549" s="389"/>
      <c r="AP549" s="389"/>
      <c r="AQ549" s="389"/>
    </row>
    <row r="550" spans="1:43" s="128" customFormat="1" ht="40.15" customHeight="1">
      <c r="A550" s="488">
        <v>537</v>
      </c>
      <c r="B550" s="866" t="str">
        <f>IF(基本情報入力シート!C581="","",基本情報入力シート!C581)</f>
        <v/>
      </c>
      <c r="C550" s="866"/>
      <c r="D550" s="866"/>
      <c r="E550" s="866"/>
      <c r="F550" s="866"/>
      <c r="G550" s="866"/>
      <c r="H550" s="866"/>
      <c r="I550" s="866"/>
      <c r="J550" s="413" t="str">
        <f>IF(基本情報入力シート!M581="","",基本情報入力シート!M581)</f>
        <v/>
      </c>
      <c r="K550" s="413" t="str">
        <f>IF(基本情報入力シート!R581="","",基本情報入力シート!R581)</f>
        <v/>
      </c>
      <c r="L550" s="413" t="str">
        <f>IF(基本情報入力シート!W581="","",基本情報入力シート!W581)</f>
        <v/>
      </c>
      <c r="M550" s="413" t="str">
        <f>IF(基本情報入力シート!X581="","",基本情報入力シート!X581)</f>
        <v/>
      </c>
      <c r="N550" s="491" t="str">
        <f>IF(基本情報入力シート!Y581="","",基本情報入力シート!Y581)</f>
        <v/>
      </c>
      <c r="O550" s="490"/>
      <c r="P550" s="432"/>
      <c r="Q550" s="38" t="str">
        <f>IFERROR(ROUNDDOWN(P550*VLOOKUP(N550,【参考】数式用!$V$2:$AA$58,MATCH(O550,【参考】数式用!$X$4:$AA$4)+2,FALSE)*0.5, 0), "")</f>
        <v/>
      </c>
      <c r="R550" s="433"/>
      <c r="S550" s="867"/>
      <c r="T550" s="867"/>
      <c r="U550" s="499"/>
      <c r="V550" s="439"/>
      <c r="W550" s="487"/>
      <c r="X550" s="414" t="str">
        <f>IFERROR(IF(V550="ー", "", ROUNDDOWN(W550*VLOOKUP(N550,【参考】数式用!$V$2:$AG$51,MATCH(V550,【参考】数式用!$AB$4:$AG$4)+6,FALSE)*0.5, 0)), "")</f>
        <v/>
      </c>
      <c r="Y550" s="440"/>
      <c r="Z550" s="487"/>
      <c r="AA550" s="501"/>
      <c r="AB550" s="481" t="e">
        <f>VLOOKUP(N550,【参考】数式用!$A$3:$N$58,14,FALSE)</f>
        <v>#N/A</v>
      </c>
      <c r="AC550" s="481" t="str">
        <f>IFERROR(VLOOKUP(N550,【参考】数式用!$A$3:$N$58,14,FALSE),"")&amp;"_4_5"</f>
        <v>_4_5</v>
      </c>
      <c r="AD550" s="481" t="str">
        <f>IFERROR(VLOOKUP(N550,【参考】数式用!$A$3:$N$58,14,FALSE),"")&amp;"_6"</f>
        <v>_6</v>
      </c>
      <c r="AE550" s="482" t="str">
        <f>IFERROR(VLOOKUP(N550,【参考】数式用!$AI$5:$AJ$51, 2, FALSE), "")</f>
        <v/>
      </c>
      <c r="AF550" s="483" t="str">
        <f t="shared" si="16"/>
        <v/>
      </c>
      <c r="AG550" s="484" t="str">
        <f t="shared" si="17"/>
        <v/>
      </c>
      <c r="AH550" s="485" t="str">
        <f>IFERROR(VLOOKUP(N550,【参考】数式用!$AM$3:$AN$56, 2, FALSE), "")</f>
        <v/>
      </c>
      <c r="AI550" s="411"/>
      <c r="AJ550" s="389"/>
      <c r="AK550" s="389"/>
      <c r="AL550" s="389"/>
      <c r="AM550" s="389"/>
      <c r="AN550" s="389"/>
      <c r="AO550" s="389"/>
      <c r="AP550" s="389"/>
      <c r="AQ550" s="389"/>
    </row>
    <row r="551" spans="1:43" s="128" customFormat="1" ht="40.15" customHeight="1">
      <c r="A551" s="488">
        <v>538</v>
      </c>
      <c r="B551" s="866" t="str">
        <f>IF(基本情報入力シート!C582="","",基本情報入力シート!C582)</f>
        <v/>
      </c>
      <c r="C551" s="866"/>
      <c r="D551" s="866"/>
      <c r="E551" s="866"/>
      <c r="F551" s="866"/>
      <c r="G551" s="866"/>
      <c r="H551" s="866"/>
      <c r="I551" s="866"/>
      <c r="J551" s="413" t="str">
        <f>IF(基本情報入力シート!M582="","",基本情報入力シート!M582)</f>
        <v/>
      </c>
      <c r="K551" s="413" t="str">
        <f>IF(基本情報入力シート!R582="","",基本情報入力シート!R582)</f>
        <v/>
      </c>
      <c r="L551" s="413" t="str">
        <f>IF(基本情報入力シート!W582="","",基本情報入力シート!W582)</f>
        <v/>
      </c>
      <c r="M551" s="413" t="str">
        <f>IF(基本情報入力シート!X582="","",基本情報入力シート!X582)</f>
        <v/>
      </c>
      <c r="N551" s="491" t="str">
        <f>IF(基本情報入力シート!Y582="","",基本情報入力シート!Y582)</f>
        <v/>
      </c>
      <c r="O551" s="490"/>
      <c r="P551" s="432"/>
      <c r="Q551" s="38" t="str">
        <f>IFERROR(ROUNDDOWN(P551*VLOOKUP(N551,【参考】数式用!$V$2:$AA$58,MATCH(O551,【参考】数式用!$X$4:$AA$4)+2,FALSE)*0.5, 0), "")</f>
        <v/>
      </c>
      <c r="R551" s="433"/>
      <c r="S551" s="867"/>
      <c r="T551" s="867"/>
      <c r="U551" s="499"/>
      <c r="V551" s="439"/>
      <c r="W551" s="487"/>
      <c r="X551" s="414" t="str">
        <f>IFERROR(IF(V551="ー", "", ROUNDDOWN(W551*VLOOKUP(N551,【参考】数式用!$V$2:$AG$51,MATCH(V551,【参考】数式用!$AB$4:$AG$4)+6,FALSE)*0.5, 0)), "")</f>
        <v/>
      </c>
      <c r="Y551" s="440"/>
      <c r="Z551" s="487"/>
      <c r="AA551" s="501"/>
      <c r="AB551" s="481" t="e">
        <f>VLOOKUP(N551,【参考】数式用!$A$3:$N$58,14,FALSE)</f>
        <v>#N/A</v>
      </c>
      <c r="AC551" s="481" t="str">
        <f>IFERROR(VLOOKUP(N551,【参考】数式用!$A$3:$N$58,14,FALSE),"")&amp;"_4_5"</f>
        <v>_4_5</v>
      </c>
      <c r="AD551" s="481" t="str">
        <f>IFERROR(VLOOKUP(N551,【参考】数式用!$A$3:$N$58,14,FALSE),"")&amp;"_6"</f>
        <v>_6</v>
      </c>
      <c r="AE551" s="482" t="str">
        <f>IFERROR(VLOOKUP(N551,【参考】数式用!$AI$5:$AJ$51, 2, FALSE), "")</f>
        <v/>
      </c>
      <c r="AF551" s="483" t="str">
        <f t="shared" si="16"/>
        <v/>
      </c>
      <c r="AG551" s="484" t="str">
        <f t="shared" si="17"/>
        <v/>
      </c>
      <c r="AH551" s="485" t="str">
        <f>IFERROR(VLOOKUP(N551,【参考】数式用!$AM$3:$AN$56, 2, FALSE), "")</f>
        <v/>
      </c>
      <c r="AI551" s="411"/>
      <c r="AJ551" s="389"/>
      <c r="AK551" s="389"/>
      <c r="AL551" s="389"/>
      <c r="AM551" s="389"/>
      <c r="AN551" s="389"/>
      <c r="AO551" s="389"/>
      <c r="AP551" s="389"/>
      <c r="AQ551" s="389"/>
    </row>
    <row r="552" spans="1:43" s="128" customFormat="1" ht="40.15" customHeight="1">
      <c r="A552" s="488">
        <v>539</v>
      </c>
      <c r="B552" s="866" t="str">
        <f>IF(基本情報入力シート!C583="","",基本情報入力シート!C583)</f>
        <v/>
      </c>
      <c r="C552" s="866"/>
      <c r="D552" s="866"/>
      <c r="E552" s="866"/>
      <c r="F552" s="866"/>
      <c r="G552" s="866"/>
      <c r="H552" s="866"/>
      <c r="I552" s="866"/>
      <c r="J552" s="413" t="str">
        <f>IF(基本情報入力シート!M583="","",基本情報入力シート!M583)</f>
        <v/>
      </c>
      <c r="K552" s="413" t="str">
        <f>IF(基本情報入力シート!R583="","",基本情報入力シート!R583)</f>
        <v/>
      </c>
      <c r="L552" s="413" t="str">
        <f>IF(基本情報入力シート!W583="","",基本情報入力シート!W583)</f>
        <v/>
      </c>
      <c r="M552" s="413" t="str">
        <f>IF(基本情報入力シート!X583="","",基本情報入力シート!X583)</f>
        <v/>
      </c>
      <c r="N552" s="491" t="str">
        <f>IF(基本情報入力シート!Y583="","",基本情報入力シート!Y583)</f>
        <v/>
      </c>
      <c r="O552" s="490"/>
      <c r="P552" s="432"/>
      <c r="Q552" s="38" t="str">
        <f>IFERROR(ROUNDDOWN(P552*VLOOKUP(N552,【参考】数式用!$V$2:$AA$58,MATCH(O552,【参考】数式用!$X$4:$AA$4)+2,FALSE)*0.5, 0), "")</f>
        <v/>
      </c>
      <c r="R552" s="433"/>
      <c r="S552" s="867"/>
      <c r="T552" s="867"/>
      <c r="U552" s="499"/>
      <c r="V552" s="439"/>
      <c r="W552" s="487"/>
      <c r="X552" s="414" t="str">
        <f>IFERROR(IF(V552="ー", "", ROUNDDOWN(W552*VLOOKUP(N552,【参考】数式用!$V$2:$AG$51,MATCH(V552,【参考】数式用!$AB$4:$AG$4)+6,FALSE)*0.5, 0)), "")</f>
        <v/>
      </c>
      <c r="Y552" s="440"/>
      <c r="Z552" s="487"/>
      <c r="AA552" s="501"/>
      <c r="AB552" s="481" t="e">
        <f>VLOOKUP(N552,【参考】数式用!$A$3:$N$58,14,FALSE)</f>
        <v>#N/A</v>
      </c>
      <c r="AC552" s="481" t="str">
        <f>IFERROR(VLOOKUP(N552,【参考】数式用!$A$3:$N$58,14,FALSE),"")&amp;"_4_5"</f>
        <v>_4_5</v>
      </c>
      <c r="AD552" s="481" t="str">
        <f>IFERROR(VLOOKUP(N552,【参考】数式用!$A$3:$N$58,14,FALSE),"")&amp;"_6"</f>
        <v>_6</v>
      </c>
      <c r="AE552" s="482" t="str">
        <f>IFERROR(VLOOKUP(N552,【参考】数式用!$AI$5:$AJ$51, 2, FALSE), "")</f>
        <v/>
      </c>
      <c r="AF552" s="483" t="str">
        <f t="shared" si="16"/>
        <v/>
      </c>
      <c r="AG552" s="484" t="str">
        <f t="shared" si="17"/>
        <v/>
      </c>
      <c r="AH552" s="485" t="str">
        <f>IFERROR(VLOOKUP(N552,【参考】数式用!$AM$3:$AN$56, 2, FALSE), "")</f>
        <v/>
      </c>
      <c r="AI552" s="411"/>
      <c r="AJ552" s="389"/>
      <c r="AK552" s="389"/>
      <c r="AL552" s="389"/>
      <c r="AM552" s="389"/>
      <c r="AN552" s="389"/>
      <c r="AO552" s="389"/>
      <c r="AP552" s="389"/>
      <c r="AQ552" s="389"/>
    </row>
    <row r="553" spans="1:43" s="128" customFormat="1" ht="40.15" customHeight="1">
      <c r="A553" s="488">
        <v>540</v>
      </c>
      <c r="B553" s="866" t="str">
        <f>IF(基本情報入力シート!C584="","",基本情報入力シート!C584)</f>
        <v/>
      </c>
      <c r="C553" s="866"/>
      <c r="D553" s="866"/>
      <c r="E553" s="866"/>
      <c r="F553" s="866"/>
      <c r="G553" s="866"/>
      <c r="H553" s="866"/>
      <c r="I553" s="866"/>
      <c r="J553" s="413" t="str">
        <f>IF(基本情報入力シート!M584="","",基本情報入力シート!M584)</f>
        <v/>
      </c>
      <c r="K553" s="413" t="str">
        <f>IF(基本情報入力シート!R584="","",基本情報入力シート!R584)</f>
        <v/>
      </c>
      <c r="L553" s="413" t="str">
        <f>IF(基本情報入力シート!W584="","",基本情報入力シート!W584)</f>
        <v/>
      </c>
      <c r="M553" s="413" t="str">
        <f>IF(基本情報入力シート!X584="","",基本情報入力シート!X584)</f>
        <v/>
      </c>
      <c r="N553" s="491" t="str">
        <f>IF(基本情報入力シート!Y584="","",基本情報入力シート!Y584)</f>
        <v/>
      </c>
      <c r="O553" s="490"/>
      <c r="P553" s="432"/>
      <c r="Q553" s="38" t="str">
        <f>IFERROR(ROUNDDOWN(P553*VLOOKUP(N553,【参考】数式用!$V$2:$AA$58,MATCH(O553,【参考】数式用!$X$4:$AA$4)+2,FALSE)*0.5, 0), "")</f>
        <v/>
      </c>
      <c r="R553" s="433"/>
      <c r="S553" s="867"/>
      <c r="T553" s="867"/>
      <c r="U553" s="499"/>
      <c r="V553" s="439"/>
      <c r="W553" s="487"/>
      <c r="X553" s="414" t="str">
        <f>IFERROR(IF(V553="ー", "", ROUNDDOWN(W553*VLOOKUP(N553,【参考】数式用!$V$2:$AG$51,MATCH(V553,【参考】数式用!$AB$4:$AG$4)+6,FALSE)*0.5, 0)), "")</f>
        <v/>
      </c>
      <c r="Y553" s="440"/>
      <c r="Z553" s="487"/>
      <c r="AA553" s="501"/>
      <c r="AB553" s="481" t="e">
        <f>VLOOKUP(N553,【参考】数式用!$A$3:$N$58,14,FALSE)</f>
        <v>#N/A</v>
      </c>
      <c r="AC553" s="481" t="str">
        <f>IFERROR(VLOOKUP(N553,【参考】数式用!$A$3:$N$58,14,FALSE),"")&amp;"_4_5"</f>
        <v>_4_5</v>
      </c>
      <c r="AD553" s="481" t="str">
        <f>IFERROR(VLOOKUP(N553,【参考】数式用!$A$3:$N$58,14,FALSE),"")&amp;"_6"</f>
        <v>_6</v>
      </c>
      <c r="AE553" s="482" t="str">
        <f>IFERROR(VLOOKUP(N553,【参考】数式用!$AI$5:$AJ$51, 2, FALSE), "")</f>
        <v/>
      </c>
      <c r="AF553" s="483" t="str">
        <f t="shared" si="16"/>
        <v/>
      </c>
      <c r="AG553" s="484" t="str">
        <f t="shared" si="17"/>
        <v/>
      </c>
      <c r="AH553" s="485" t="str">
        <f>IFERROR(VLOOKUP(N553,【参考】数式用!$AM$3:$AN$56, 2, FALSE), "")</f>
        <v/>
      </c>
      <c r="AI553" s="411"/>
      <c r="AJ553" s="389"/>
      <c r="AK553" s="389"/>
      <c r="AL553" s="389"/>
      <c r="AM553" s="389"/>
      <c r="AN553" s="389"/>
      <c r="AO553" s="389"/>
      <c r="AP553" s="389"/>
      <c r="AQ553" s="389"/>
    </row>
    <row r="554" spans="1:43" s="128" customFormat="1" ht="40.15" customHeight="1">
      <c r="A554" s="488">
        <v>541</v>
      </c>
      <c r="B554" s="866" t="str">
        <f>IF(基本情報入力シート!C585="","",基本情報入力シート!C585)</f>
        <v/>
      </c>
      <c r="C554" s="866"/>
      <c r="D554" s="866"/>
      <c r="E554" s="866"/>
      <c r="F554" s="866"/>
      <c r="G554" s="866"/>
      <c r="H554" s="866"/>
      <c r="I554" s="866"/>
      <c r="J554" s="413" t="str">
        <f>IF(基本情報入力シート!M585="","",基本情報入力シート!M585)</f>
        <v/>
      </c>
      <c r="K554" s="413" t="str">
        <f>IF(基本情報入力シート!R585="","",基本情報入力シート!R585)</f>
        <v/>
      </c>
      <c r="L554" s="413" t="str">
        <f>IF(基本情報入力シート!W585="","",基本情報入力シート!W585)</f>
        <v/>
      </c>
      <c r="M554" s="413" t="str">
        <f>IF(基本情報入力シート!X585="","",基本情報入力シート!X585)</f>
        <v/>
      </c>
      <c r="N554" s="491" t="str">
        <f>IF(基本情報入力シート!Y585="","",基本情報入力シート!Y585)</f>
        <v/>
      </c>
      <c r="O554" s="490"/>
      <c r="P554" s="432"/>
      <c r="Q554" s="38" t="str">
        <f>IFERROR(ROUNDDOWN(P554*VLOOKUP(N554,【参考】数式用!$V$2:$AA$58,MATCH(O554,【参考】数式用!$X$4:$AA$4)+2,FALSE)*0.5, 0), "")</f>
        <v/>
      </c>
      <c r="R554" s="433"/>
      <c r="S554" s="867"/>
      <c r="T554" s="867"/>
      <c r="U554" s="499"/>
      <c r="V554" s="439"/>
      <c r="W554" s="487"/>
      <c r="X554" s="414" t="str">
        <f>IFERROR(IF(V554="ー", "", ROUNDDOWN(W554*VLOOKUP(N554,【参考】数式用!$V$2:$AG$51,MATCH(V554,【参考】数式用!$AB$4:$AG$4)+6,FALSE)*0.5, 0)), "")</f>
        <v/>
      </c>
      <c r="Y554" s="440"/>
      <c r="Z554" s="487"/>
      <c r="AA554" s="501"/>
      <c r="AB554" s="481" t="e">
        <f>VLOOKUP(N554,【参考】数式用!$A$3:$N$58,14,FALSE)</f>
        <v>#N/A</v>
      </c>
      <c r="AC554" s="481" t="str">
        <f>IFERROR(VLOOKUP(N554,【参考】数式用!$A$3:$N$58,14,FALSE),"")&amp;"_4_5"</f>
        <v>_4_5</v>
      </c>
      <c r="AD554" s="481" t="str">
        <f>IFERROR(VLOOKUP(N554,【参考】数式用!$A$3:$N$58,14,FALSE),"")&amp;"_6"</f>
        <v>_6</v>
      </c>
      <c r="AE554" s="482" t="str">
        <f>IFERROR(VLOOKUP(N554,【参考】数式用!$AI$5:$AJ$51, 2, FALSE), "")</f>
        <v/>
      </c>
      <c r="AF554" s="483" t="str">
        <f t="shared" si="16"/>
        <v/>
      </c>
      <c r="AG554" s="484" t="str">
        <f t="shared" si="17"/>
        <v/>
      </c>
      <c r="AH554" s="485" t="str">
        <f>IFERROR(VLOOKUP(N554,【参考】数式用!$AM$3:$AN$56, 2, FALSE), "")</f>
        <v/>
      </c>
      <c r="AI554" s="411"/>
      <c r="AJ554" s="389"/>
      <c r="AK554" s="389"/>
      <c r="AL554" s="389"/>
      <c r="AM554" s="389"/>
      <c r="AN554" s="389"/>
      <c r="AO554" s="389"/>
      <c r="AP554" s="389"/>
      <c r="AQ554" s="389"/>
    </row>
    <row r="555" spans="1:43" s="128" customFormat="1" ht="40.15" customHeight="1">
      <c r="A555" s="488">
        <v>542</v>
      </c>
      <c r="B555" s="866" t="str">
        <f>IF(基本情報入力シート!C586="","",基本情報入力シート!C586)</f>
        <v/>
      </c>
      <c r="C555" s="866"/>
      <c r="D555" s="866"/>
      <c r="E555" s="866"/>
      <c r="F555" s="866"/>
      <c r="G555" s="866"/>
      <c r="H555" s="866"/>
      <c r="I555" s="866"/>
      <c r="J555" s="413" t="str">
        <f>IF(基本情報入力シート!M586="","",基本情報入力シート!M586)</f>
        <v/>
      </c>
      <c r="K555" s="413" t="str">
        <f>IF(基本情報入力シート!R586="","",基本情報入力シート!R586)</f>
        <v/>
      </c>
      <c r="L555" s="413" t="str">
        <f>IF(基本情報入力シート!W586="","",基本情報入力シート!W586)</f>
        <v/>
      </c>
      <c r="M555" s="413" t="str">
        <f>IF(基本情報入力シート!X586="","",基本情報入力シート!X586)</f>
        <v/>
      </c>
      <c r="N555" s="491" t="str">
        <f>IF(基本情報入力シート!Y586="","",基本情報入力シート!Y586)</f>
        <v/>
      </c>
      <c r="O555" s="490"/>
      <c r="P555" s="432"/>
      <c r="Q555" s="38" t="str">
        <f>IFERROR(ROUNDDOWN(P555*VLOOKUP(N555,【参考】数式用!$V$2:$AA$58,MATCH(O555,【参考】数式用!$X$4:$AA$4)+2,FALSE)*0.5, 0), "")</f>
        <v/>
      </c>
      <c r="R555" s="433"/>
      <c r="S555" s="867"/>
      <c r="T555" s="867"/>
      <c r="U555" s="499"/>
      <c r="V555" s="439"/>
      <c r="W555" s="487"/>
      <c r="X555" s="414" t="str">
        <f>IFERROR(IF(V555="ー", "", ROUNDDOWN(W555*VLOOKUP(N555,【参考】数式用!$V$2:$AG$51,MATCH(V555,【参考】数式用!$AB$4:$AG$4)+6,FALSE)*0.5, 0)), "")</f>
        <v/>
      </c>
      <c r="Y555" s="440"/>
      <c r="Z555" s="487"/>
      <c r="AA555" s="501"/>
      <c r="AB555" s="481" t="e">
        <f>VLOOKUP(N555,【参考】数式用!$A$3:$N$58,14,FALSE)</f>
        <v>#N/A</v>
      </c>
      <c r="AC555" s="481" t="str">
        <f>IFERROR(VLOOKUP(N555,【参考】数式用!$A$3:$N$58,14,FALSE),"")&amp;"_4_5"</f>
        <v>_4_5</v>
      </c>
      <c r="AD555" s="481" t="str">
        <f>IFERROR(VLOOKUP(N555,【参考】数式用!$A$3:$N$58,14,FALSE),"")&amp;"_6"</f>
        <v>_6</v>
      </c>
      <c r="AE555" s="482" t="str">
        <f>IFERROR(VLOOKUP(N555,【参考】数式用!$AI$5:$AJ$51, 2, FALSE), "")</f>
        <v/>
      </c>
      <c r="AF555" s="483" t="str">
        <f t="shared" si="16"/>
        <v/>
      </c>
      <c r="AG555" s="484" t="str">
        <f t="shared" si="17"/>
        <v/>
      </c>
      <c r="AH555" s="485" t="str">
        <f>IFERROR(VLOOKUP(N555,【参考】数式用!$AM$3:$AN$56, 2, FALSE), "")</f>
        <v/>
      </c>
      <c r="AI555" s="411"/>
      <c r="AJ555" s="389"/>
      <c r="AK555" s="389"/>
      <c r="AL555" s="389"/>
      <c r="AM555" s="389"/>
      <c r="AN555" s="389"/>
      <c r="AO555" s="389"/>
      <c r="AP555" s="389"/>
      <c r="AQ555" s="389"/>
    </row>
    <row r="556" spans="1:43" s="128" customFormat="1" ht="40.15" customHeight="1">
      <c r="A556" s="488">
        <v>543</v>
      </c>
      <c r="B556" s="866" t="str">
        <f>IF(基本情報入力シート!C587="","",基本情報入力シート!C587)</f>
        <v/>
      </c>
      <c r="C556" s="866"/>
      <c r="D556" s="866"/>
      <c r="E556" s="866"/>
      <c r="F556" s="866"/>
      <c r="G556" s="866"/>
      <c r="H556" s="866"/>
      <c r="I556" s="866"/>
      <c r="J556" s="413" t="str">
        <f>IF(基本情報入力シート!M587="","",基本情報入力シート!M587)</f>
        <v/>
      </c>
      <c r="K556" s="413" t="str">
        <f>IF(基本情報入力シート!R587="","",基本情報入力シート!R587)</f>
        <v/>
      </c>
      <c r="L556" s="413" t="str">
        <f>IF(基本情報入力シート!W587="","",基本情報入力シート!W587)</f>
        <v/>
      </c>
      <c r="M556" s="413" t="str">
        <f>IF(基本情報入力シート!X587="","",基本情報入力シート!X587)</f>
        <v/>
      </c>
      <c r="N556" s="491" t="str">
        <f>IF(基本情報入力シート!Y587="","",基本情報入力シート!Y587)</f>
        <v/>
      </c>
      <c r="O556" s="490"/>
      <c r="P556" s="432"/>
      <c r="Q556" s="38" t="str">
        <f>IFERROR(ROUNDDOWN(P556*VLOOKUP(N556,【参考】数式用!$V$2:$AA$58,MATCH(O556,【参考】数式用!$X$4:$AA$4)+2,FALSE)*0.5, 0), "")</f>
        <v/>
      </c>
      <c r="R556" s="433"/>
      <c r="S556" s="867"/>
      <c r="T556" s="867"/>
      <c r="U556" s="499"/>
      <c r="V556" s="439"/>
      <c r="W556" s="487"/>
      <c r="X556" s="414" t="str">
        <f>IFERROR(IF(V556="ー", "", ROUNDDOWN(W556*VLOOKUP(N556,【参考】数式用!$V$2:$AG$51,MATCH(V556,【参考】数式用!$AB$4:$AG$4)+6,FALSE)*0.5, 0)), "")</f>
        <v/>
      </c>
      <c r="Y556" s="440"/>
      <c r="Z556" s="487"/>
      <c r="AA556" s="501"/>
      <c r="AB556" s="481" t="e">
        <f>VLOOKUP(N556,【参考】数式用!$A$3:$N$58,14,FALSE)</f>
        <v>#N/A</v>
      </c>
      <c r="AC556" s="481" t="str">
        <f>IFERROR(VLOOKUP(N556,【参考】数式用!$A$3:$N$58,14,FALSE),"")&amp;"_4_5"</f>
        <v>_4_5</v>
      </c>
      <c r="AD556" s="481" t="str">
        <f>IFERROR(VLOOKUP(N556,【参考】数式用!$A$3:$N$58,14,FALSE),"")&amp;"_6"</f>
        <v>_6</v>
      </c>
      <c r="AE556" s="482" t="str">
        <f>IFERROR(VLOOKUP(N556,【参考】数式用!$AI$5:$AJ$51, 2, FALSE), "")</f>
        <v/>
      </c>
      <c r="AF556" s="483" t="str">
        <f t="shared" si="16"/>
        <v/>
      </c>
      <c r="AG556" s="484" t="str">
        <f t="shared" si="17"/>
        <v/>
      </c>
      <c r="AH556" s="485" t="str">
        <f>IFERROR(VLOOKUP(N556,【参考】数式用!$AM$3:$AN$56, 2, FALSE), "")</f>
        <v/>
      </c>
      <c r="AI556" s="411"/>
      <c r="AJ556" s="389"/>
      <c r="AK556" s="389"/>
      <c r="AL556" s="389"/>
      <c r="AM556" s="389"/>
      <c r="AN556" s="389"/>
      <c r="AO556" s="389"/>
      <c r="AP556" s="389"/>
      <c r="AQ556" s="389"/>
    </row>
    <row r="557" spans="1:43" s="128" customFormat="1" ht="40.15" customHeight="1">
      <c r="A557" s="488">
        <v>544</v>
      </c>
      <c r="B557" s="866" t="str">
        <f>IF(基本情報入力シート!C588="","",基本情報入力シート!C588)</f>
        <v/>
      </c>
      <c r="C557" s="866"/>
      <c r="D557" s="866"/>
      <c r="E557" s="866"/>
      <c r="F557" s="866"/>
      <c r="G557" s="866"/>
      <c r="H557" s="866"/>
      <c r="I557" s="866"/>
      <c r="J557" s="413" t="str">
        <f>IF(基本情報入力シート!M588="","",基本情報入力シート!M588)</f>
        <v/>
      </c>
      <c r="K557" s="413" t="str">
        <f>IF(基本情報入力シート!R588="","",基本情報入力シート!R588)</f>
        <v/>
      </c>
      <c r="L557" s="413" t="str">
        <f>IF(基本情報入力シート!W588="","",基本情報入力シート!W588)</f>
        <v/>
      </c>
      <c r="M557" s="413" t="str">
        <f>IF(基本情報入力シート!X588="","",基本情報入力シート!X588)</f>
        <v/>
      </c>
      <c r="N557" s="491" t="str">
        <f>IF(基本情報入力シート!Y588="","",基本情報入力シート!Y588)</f>
        <v/>
      </c>
      <c r="O557" s="490"/>
      <c r="P557" s="432"/>
      <c r="Q557" s="38" t="str">
        <f>IFERROR(ROUNDDOWN(P557*VLOOKUP(N557,【参考】数式用!$V$2:$AA$58,MATCH(O557,【参考】数式用!$X$4:$AA$4)+2,FALSE)*0.5, 0), "")</f>
        <v/>
      </c>
      <c r="R557" s="433"/>
      <c r="S557" s="867"/>
      <c r="T557" s="867"/>
      <c r="U557" s="499"/>
      <c r="V557" s="439"/>
      <c r="W557" s="487"/>
      <c r="X557" s="414" t="str">
        <f>IFERROR(IF(V557="ー", "", ROUNDDOWN(W557*VLOOKUP(N557,【参考】数式用!$V$2:$AG$51,MATCH(V557,【参考】数式用!$AB$4:$AG$4)+6,FALSE)*0.5, 0)), "")</f>
        <v/>
      </c>
      <c r="Y557" s="440"/>
      <c r="Z557" s="487"/>
      <c r="AA557" s="501"/>
      <c r="AB557" s="481" t="e">
        <f>VLOOKUP(N557,【参考】数式用!$A$3:$N$58,14,FALSE)</f>
        <v>#N/A</v>
      </c>
      <c r="AC557" s="481" t="str">
        <f>IFERROR(VLOOKUP(N557,【参考】数式用!$A$3:$N$58,14,FALSE),"")&amp;"_4_5"</f>
        <v>_4_5</v>
      </c>
      <c r="AD557" s="481" t="str">
        <f>IFERROR(VLOOKUP(N557,【参考】数式用!$A$3:$N$58,14,FALSE),"")&amp;"_6"</f>
        <v>_6</v>
      </c>
      <c r="AE557" s="482" t="str">
        <f>IFERROR(VLOOKUP(N557,【参考】数式用!$AI$5:$AJ$51, 2, FALSE), "")</f>
        <v/>
      </c>
      <c r="AF557" s="483" t="str">
        <f t="shared" si="16"/>
        <v/>
      </c>
      <c r="AG557" s="484" t="str">
        <f t="shared" si="17"/>
        <v/>
      </c>
      <c r="AH557" s="485" t="str">
        <f>IFERROR(VLOOKUP(N557,【参考】数式用!$AM$3:$AN$56, 2, FALSE), "")</f>
        <v/>
      </c>
      <c r="AI557" s="411"/>
      <c r="AJ557" s="389"/>
      <c r="AK557" s="389"/>
      <c r="AL557" s="389"/>
      <c r="AM557" s="389"/>
      <c r="AN557" s="389"/>
      <c r="AO557" s="389"/>
      <c r="AP557" s="389"/>
      <c r="AQ557" s="389"/>
    </row>
    <row r="558" spans="1:43" s="128" customFormat="1" ht="40.15" customHeight="1">
      <c r="A558" s="488">
        <v>545</v>
      </c>
      <c r="B558" s="866" t="str">
        <f>IF(基本情報入力シート!C589="","",基本情報入力シート!C589)</f>
        <v/>
      </c>
      <c r="C558" s="866"/>
      <c r="D558" s="866"/>
      <c r="E558" s="866"/>
      <c r="F558" s="866"/>
      <c r="G558" s="866"/>
      <c r="H558" s="866"/>
      <c r="I558" s="866"/>
      <c r="J558" s="413" t="str">
        <f>IF(基本情報入力シート!M589="","",基本情報入力シート!M589)</f>
        <v/>
      </c>
      <c r="K558" s="413" t="str">
        <f>IF(基本情報入力シート!R589="","",基本情報入力シート!R589)</f>
        <v/>
      </c>
      <c r="L558" s="413" t="str">
        <f>IF(基本情報入力シート!W589="","",基本情報入力シート!W589)</f>
        <v/>
      </c>
      <c r="M558" s="413" t="str">
        <f>IF(基本情報入力シート!X589="","",基本情報入力シート!X589)</f>
        <v/>
      </c>
      <c r="N558" s="491" t="str">
        <f>IF(基本情報入力シート!Y589="","",基本情報入力シート!Y589)</f>
        <v/>
      </c>
      <c r="O558" s="490"/>
      <c r="P558" s="432"/>
      <c r="Q558" s="38" t="str">
        <f>IFERROR(ROUNDDOWN(P558*VLOOKUP(N558,【参考】数式用!$V$2:$AA$58,MATCH(O558,【参考】数式用!$X$4:$AA$4)+2,FALSE)*0.5, 0), "")</f>
        <v/>
      </c>
      <c r="R558" s="433"/>
      <c r="S558" s="867"/>
      <c r="T558" s="867"/>
      <c r="U558" s="499"/>
      <c r="V558" s="439"/>
      <c r="W558" s="487"/>
      <c r="X558" s="414" t="str">
        <f>IFERROR(IF(V558="ー", "", ROUNDDOWN(W558*VLOOKUP(N558,【参考】数式用!$V$2:$AG$51,MATCH(V558,【参考】数式用!$AB$4:$AG$4)+6,FALSE)*0.5, 0)), "")</f>
        <v/>
      </c>
      <c r="Y558" s="440"/>
      <c r="Z558" s="487"/>
      <c r="AA558" s="501"/>
      <c r="AB558" s="481" t="e">
        <f>VLOOKUP(N558,【参考】数式用!$A$3:$N$58,14,FALSE)</f>
        <v>#N/A</v>
      </c>
      <c r="AC558" s="481" t="str">
        <f>IFERROR(VLOOKUP(N558,【参考】数式用!$A$3:$N$58,14,FALSE),"")&amp;"_4_5"</f>
        <v>_4_5</v>
      </c>
      <c r="AD558" s="481" t="str">
        <f>IFERROR(VLOOKUP(N558,【参考】数式用!$A$3:$N$58,14,FALSE),"")&amp;"_6"</f>
        <v>_6</v>
      </c>
      <c r="AE558" s="482" t="str">
        <f>IFERROR(VLOOKUP(N558,【参考】数式用!$AI$5:$AJ$51, 2, FALSE), "")</f>
        <v/>
      </c>
      <c r="AF558" s="483" t="str">
        <f t="shared" si="16"/>
        <v/>
      </c>
      <c r="AG558" s="484" t="str">
        <f t="shared" si="17"/>
        <v/>
      </c>
      <c r="AH558" s="485" t="str">
        <f>IFERROR(VLOOKUP(N558,【参考】数式用!$AM$3:$AN$56, 2, FALSE), "")</f>
        <v/>
      </c>
      <c r="AI558" s="411"/>
      <c r="AJ558" s="389"/>
      <c r="AK558" s="389"/>
      <c r="AL558" s="389"/>
      <c r="AM558" s="389"/>
      <c r="AN558" s="389"/>
      <c r="AO558" s="389"/>
      <c r="AP558" s="389"/>
      <c r="AQ558" s="389"/>
    </row>
    <row r="559" spans="1:43" s="128" customFormat="1" ht="40.15" customHeight="1">
      <c r="A559" s="488">
        <v>546</v>
      </c>
      <c r="B559" s="866" t="str">
        <f>IF(基本情報入力シート!C590="","",基本情報入力シート!C590)</f>
        <v/>
      </c>
      <c r="C559" s="866"/>
      <c r="D559" s="866"/>
      <c r="E559" s="866"/>
      <c r="F559" s="866"/>
      <c r="G559" s="866"/>
      <c r="H559" s="866"/>
      <c r="I559" s="866"/>
      <c r="J559" s="413" t="str">
        <f>IF(基本情報入力シート!M590="","",基本情報入力シート!M590)</f>
        <v/>
      </c>
      <c r="K559" s="413" t="str">
        <f>IF(基本情報入力シート!R590="","",基本情報入力シート!R590)</f>
        <v/>
      </c>
      <c r="L559" s="413" t="str">
        <f>IF(基本情報入力シート!W590="","",基本情報入力シート!W590)</f>
        <v/>
      </c>
      <c r="M559" s="413" t="str">
        <f>IF(基本情報入力シート!X590="","",基本情報入力シート!X590)</f>
        <v/>
      </c>
      <c r="N559" s="491" t="str">
        <f>IF(基本情報入力シート!Y590="","",基本情報入力シート!Y590)</f>
        <v/>
      </c>
      <c r="O559" s="490"/>
      <c r="P559" s="432"/>
      <c r="Q559" s="38" t="str">
        <f>IFERROR(ROUNDDOWN(P559*VLOOKUP(N559,【参考】数式用!$V$2:$AA$58,MATCH(O559,【参考】数式用!$X$4:$AA$4)+2,FALSE)*0.5, 0), "")</f>
        <v/>
      </c>
      <c r="R559" s="433"/>
      <c r="S559" s="867"/>
      <c r="T559" s="867"/>
      <c r="U559" s="499"/>
      <c r="V559" s="439"/>
      <c r="W559" s="487"/>
      <c r="X559" s="414" t="str">
        <f>IFERROR(IF(V559="ー", "", ROUNDDOWN(W559*VLOOKUP(N559,【参考】数式用!$V$2:$AG$51,MATCH(V559,【参考】数式用!$AB$4:$AG$4)+6,FALSE)*0.5, 0)), "")</f>
        <v/>
      </c>
      <c r="Y559" s="440"/>
      <c r="Z559" s="487"/>
      <c r="AA559" s="501"/>
      <c r="AB559" s="481" t="e">
        <f>VLOOKUP(N559,【参考】数式用!$A$3:$N$58,14,FALSE)</f>
        <v>#N/A</v>
      </c>
      <c r="AC559" s="481" t="str">
        <f>IFERROR(VLOOKUP(N559,【参考】数式用!$A$3:$N$58,14,FALSE),"")&amp;"_4_5"</f>
        <v>_4_5</v>
      </c>
      <c r="AD559" s="481" t="str">
        <f>IFERROR(VLOOKUP(N559,【参考】数式用!$A$3:$N$58,14,FALSE),"")&amp;"_6"</f>
        <v>_6</v>
      </c>
      <c r="AE559" s="482" t="str">
        <f>IFERROR(VLOOKUP(N559,【参考】数式用!$AI$5:$AJ$51, 2, FALSE), "")</f>
        <v/>
      </c>
      <c r="AF559" s="483" t="str">
        <f t="shared" si="16"/>
        <v/>
      </c>
      <c r="AG559" s="484" t="str">
        <f t="shared" si="17"/>
        <v/>
      </c>
      <c r="AH559" s="485" t="str">
        <f>IFERROR(VLOOKUP(N559,【参考】数式用!$AM$3:$AN$56, 2, FALSE), "")</f>
        <v/>
      </c>
      <c r="AI559" s="411"/>
      <c r="AJ559" s="389"/>
      <c r="AK559" s="389"/>
      <c r="AL559" s="389"/>
      <c r="AM559" s="389"/>
      <c r="AN559" s="389"/>
      <c r="AO559" s="389"/>
      <c r="AP559" s="389"/>
      <c r="AQ559" s="389"/>
    </row>
    <row r="560" spans="1:43" s="128" customFormat="1" ht="40.15" customHeight="1">
      <c r="A560" s="488">
        <v>547</v>
      </c>
      <c r="B560" s="866" t="str">
        <f>IF(基本情報入力シート!C591="","",基本情報入力シート!C591)</f>
        <v/>
      </c>
      <c r="C560" s="866"/>
      <c r="D560" s="866"/>
      <c r="E560" s="866"/>
      <c r="F560" s="866"/>
      <c r="G560" s="866"/>
      <c r="H560" s="866"/>
      <c r="I560" s="866"/>
      <c r="J560" s="413" t="str">
        <f>IF(基本情報入力シート!M591="","",基本情報入力シート!M591)</f>
        <v/>
      </c>
      <c r="K560" s="413" t="str">
        <f>IF(基本情報入力シート!R591="","",基本情報入力シート!R591)</f>
        <v/>
      </c>
      <c r="L560" s="413" t="str">
        <f>IF(基本情報入力シート!W591="","",基本情報入力シート!W591)</f>
        <v/>
      </c>
      <c r="M560" s="413" t="str">
        <f>IF(基本情報入力シート!X591="","",基本情報入力シート!X591)</f>
        <v/>
      </c>
      <c r="N560" s="491" t="str">
        <f>IF(基本情報入力シート!Y591="","",基本情報入力シート!Y591)</f>
        <v/>
      </c>
      <c r="O560" s="490"/>
      <c r="P560" s="432"/>
      <c r="Q560" s="38" t="str">
        <f>IFERROR(ROUNDDOWN(P560*VLOOKUP(N560,【参考】数式用!$V$2:$AA$58,MATCH(O560,【参考】数式用!$X$4:$AA$4)+2,FALSE)*0.5, 0), "")</f>
        <v/>
      </c>
      <c r="R560" s="433"/>
      <c r="S560" s="867"/>
      <c r="T560" s="867"/>
      <c r="U560" s="499"/>
      <c r="V560" s="439"/>
      <c r="W560" s="487"/>
      <c r="X560" s="414" t="str">
        <f>IFERROR(IF(V560="ー", "", ROUNDDOWN(W560*VLOOKUP(N560,【参考】数式用!$V$2:$AG$51,MATCH(V560,【参考】数式用!$AB$4:$AG$4)+6,FALSE)*0.5, 0)), "")</f>
        <v/>
      </c>
      <c r="Y560" s="440"/>
      <c r="Z560" s="487"/>
      <c r="AA560" s="501"/>
      <c r="AB560" s="481" t="e">
        <f>VLOOKUP(N560,【参考】数式用!$A$3:$N$58,14,FALSE)</f>
        <v>#N/A</v>
      </c>
      <c r="AC560" s="481" t="str">
        <f>IFERROR(VLOOKUP(N560,【参考】数式用!$A$3:$N$58,14,FALSE),"")&amp;"_4_5"</f>
        <v>_4_5</v>
      </c>
      <c r="AD560" s="481" t="str">
        <f>IFERROR(VLOOKUP(N560,【参考】数式用!$A$3:$N$58,14,FALSE),"")&amp;"_6"</f>
        <v>_6</v>
      </c>
      <c r="AE560" s="482" t="str">
        <f>IFERROR(VLOOKUP(N560,【参考】数式用!$AI$5:$AJ$51, 2, FALSE), "")</f>
        <v/>
      </c>
      <c r="AF560" s="483" t="str">
        <f t="shared" si="16"/>
        <v/>
      </c>
      <c r="AG560" s="484" t="str">
        <f t="shared" si="17"/>
        <v/>
      </c>
      <c r="AH560" s="485" t="str">
        <f>IFERROR(VLOOKUP(N560,【参考】数式用!$AM$3:$AN$56, 2, FALSE), "")</f>
        <v/>
      </c>
      <c r="AI560" s="411"/>
      <c r="AJ560" s="389"/>
      <c r="AK560" s="389"/>
      <c r="AL560" s="389"/>
      <c r="AM560" s="389"/>
      <c r="AN560" s="389"/>
      <c r="AO560" s="389"/>
      <c r="AP560" s="389"/>
      <c r="AQ560" s="389"/>
    </row>
    <row r="561" spans="1:43" s="128" customFormat="1" ht="40.15" customHeight="1">
      <c r="A561" s="488">
        <v>548</v>
      </c>
      <c r="B561" s="866" t="str">
        <f>IF(基本情報入力シート!C592="","",基本情報入力シート!C592)</f>
        <v/>
      </c>
      <c r="C561" s="866"/>
      <c r="D561" s="866"/>
      <c r="E561" s="866"/>
      <c r="F561" s="866"/>
      <c r="G561" s="866"/>
      <c r="H561" s="866"/>
      <c r="I561" s="866"/>
      <c r="J561" s="413" t="str">
        <f>IF(基本情報入力シート!M592="","",基本情報入力シート!M592)</f>
        <v/>
      </c>
      <c r="K561" s="413" t="str">
        <f>IF(基本情報入力シート!R592="","",基本情報入力シート!R592)</f>
        <v/>
      </c>
      <c r="L561" s="413" t="str">
        <f>IF(基本情報入力シート!W592="","",基本情報入力シート!W592)</f>
        <v/>
      </c>
      <c r="M561" s="413" t="str">
        <f>IF(基本情報入力シート!X592="","",基本情報入力シート!X592)</f>
        <v/>
      </c>
      <c r="N561" s="491" t="str">
        <f>IF(基本情報入力シート!Y592="","",基本情報入力シート!Y592)</f>
        <v/>
      </c>
      <c r="O561" s="490"/>
      <c r="P561" s="432"/>
      <c r="Q561" s="38" t="str">
        <f>IFERROR(ROUNDDOWN(P561*VLOOKUP(N561,【参考】数式用!$V$2:$AA$58,MATCH(O561,【参考】数式用!$X$4:$AA$4)+2,FALSE)*0.5, 0), "")</f>
        <v/>
      </c>
      <c r="R561" s="433"/>
      <c r="S561" s="867"/>
      <c r="T561" s="867"/>
      <c r="U561" s="499"/>
      <c r="V561" s="439"/>
      <c r="W561" s="487"/>
      <c r="X561" s="414" t="str">
        <f>IFERROR(IF(V561="ー", "", ROUNDDOWN(W561*VLOOKUP(N561,【参考】数式用!$V$2:$AG$51,MATCH(V561,【参考】数式用!$AB$4:$AG$4)+6,FALSE)*0.5, 0)), "")</f>
        <v/>
      </c>
      <c r="Y561" s="440"/>
      <c r="Z561" s="487"/>
      <c r="AA561" s="501"/>
      <c r="AB561" s="481" t="e">
        <f>VLOOKUP(N561,【参考】数式用!$A$3:$N$58,14,FALSE)</f>
        <v>#N/A</v>
      </c>
      <c r="AC561" s="481" t="str">
        <f>IFERROR(VLOOKUP(N561,【参考】数式用!$A$3:$N$58,14,FALSE),"")&amp;"_4_5"</f>
        <v>_4_5</v>
      </c>
      <c r="AD561" s="481" t="str">
        <f>IFERROR(VLOOKUP(N561,【参考】数式用!$A$3:$N$58,14,FALSE),"")&amp;"_6"</f>
        <v>_6</v>
      </c>
      <c r="AE561" s="482" t="str">
        <f>IFERROR(VLOOKUP(N561,【参考】数式用!$AI$5:$AJ$51, 2, FALSE), "")</f>
        <v/>
      </c>
      <c r="AF561" s="483" t="str">
        <f t="shared" si="16"/>
        <v/>
      </c>
      <c r="AG561" s="484" t="str">
        <f t="shared" si="17"/>
        <v/>
      </c>
      <c r="AH561" s="485" t="str">
        <f>IFERROR(VLOOKUP(N561,【参考】数式用!$AM$3:$AN$56, 2, FALSE), "")</f>
        <v/>
      </c>
      <c r="AI561" s="411"/>
      <c r="AJ561" s="389"/>
      <c r="AK561" s="389"/>
      <c r="AL561" s="389"/>
      <c r="AM561" s="389"/>
      <c r="AN561" s="389"/>
      <c r="AO561" s="389"/>
      <c r="AP561" s="389"/>
      <c r="AQ561" s="389"/>
    </row>
    <row r="562" spans="1:43" s="128" customFormat="1" ht="40.15" customHeight="1">
      <c r="A562" s="488">
        <v>549</v>
      </c>
      <c r="B562" s="866" t="str">
        <f>IF(基本情報入力シート!C593="","",基本情報入力シート!C593)</f>
        <v/>
      </c>
      <c r="C562" s="866"/>
      <c r="D562" s="866"/>
      <c r="E562" s="866"/>
      <c r="F562" s="866"/>
      <c r="G562" s="866"/>
      <c r="H562" s="866"/>
      <c r="I562" s="866"/>
      <c r="J562" s="413" t="str">
        <f>IF(基本情報入力シート!M593="","",基本情報入力シート!M593)</f>
        <v/>
      </c>
      <c r="K562" s="413" t="str">
        <f>IF(基本情報入力シート!R593="","",基本情報入力シート!R593)</f>
        <v/>
      </c>
      <c r="L562" s="413" t="str">
        <f>IF(基本情報入力シート!W593="","",基本情報入力シート!W593)</f>
        <v/>
      </c>
      <c r="M562" s="413" t="str">
        <f>IF(基本情報入力シート!X593="","",基本情報入力シート!X593)</f>
        <v/>
      </c>
      <c r="N562" s="491" t="str">
        <f>IF(基本情報入力シート!Y593="","",基本情報入力シート!Y593)</f>
        <v/>
      </c>
      <c r="O562" s="490"/>
      <c r="P562" s="432"/>
      <c r="Q562" s="38" t="str">
        <f>IFERROR(ROUNDDOWN(P562*VLOOKUP(N562,【参考】数式用!$V$2:$AA$58,MATCH(O562,【参考】数式用!$X$4:$AA$4)+2,FALSE)*0.5, 0), "")</f>
        <v/>
      </c>
      <c r="R562" s="433"/>
      <c r="S562" s="867"/>
      <c r="T562" s="867"/>
      <c r="U562" s="499"/>
      <c r="V562" s="439"/>
      <c r="W562" s="487"/>
      <c r="X562" s="414" t="str">
        <f>IFERROR(IF(V562="ー", "", ROUNDDOWN(W562*VLOOKUP(N562,【参考】数式用!$V$2:$AG$51,MATCH(V562,【参考】数式用!$AB$4:$AG$4)+6,FALSE)*0.5, 0)), "")</f>
        <v/>
      </c>
      <c r="Y562" s="440"/>
      <c r="Z562" s="487"/>
      <c r="AA562" s="501"/>
      <c r="AB562" s="481" t="e">
        <f>VLOOKUP(N562,【参考】数式用!$A$3:$N$58,14,FALSE)</f>
        <v>#N/A</v>
      </c>
      <c r="AC562" s="481" t="str">
        <f>IFERROR(VLOOKUP(N562,【参考】数式用!$A$3:$N$58,14,FALSE),"")&amp;"_4_5"</f>
        <v>_4_5</v>
      </c>
      <c r="AD562" s="481" t="str">
        <f>IFERROR(VLOOKUP(N562,【参考】数式用!$A$3:$N$58,14,FALSE),"")&amp;"_6"</f>
        <v>_6</v>
      </c>
      <c r="AE562" s="482" t="str">
        <f>IFERROR(VLOOKUP(N562,【参考】数式用!$AI$5:$AJ$51, 2, FALSE), "")</f>
        <v/>
      </c>
      <c r="AF562" s="483"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84"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85" t="str">
        <f>IFERROR(VLOOKUP(N562,【参考】数式用!$AM$3:$AN$56, 2, FALSE), "")</f>
        <v/>
      </c>
      <c r="AI562" s="411"/>
      <c r="AJ562" s="389"/>
      <c r="AK562" s="389"/>
      <c r="AL562" s="389"/>
      <c r="AM562" s="389"/>
      <c r="AN562" s="389"/>
      <c r="AO562" s="389"/>
      <c r="AP562" s="389"/>
      <c r="AQ562" s="389"/>
    </row>
    <row r="563" spans="1:43" s="128" customFormat="1" ht="40.15" customHeight="1">
      <c r="A563" s="488">
        <v>550</v>
      </c>
      <c r="B563" s="866" t="str">
        <f>IF(基本情報入力シート!C594="","",基本情報入力シート!C594)</f>
        <v/>
      </c>
      <c r="C563" s="866"/>
      <c r="D563" s="866"/>
      <c r="E563" s="866"/>
      <c r="F563" s="866"/>
      <c r="G563" s="866"/>
      <c r="H563" s="866"/>
      <c r="I563" s="866"/>
      <c r="J563" s="413" t="str">
        <f>IF(基本情報入力シート!M594="","",基本情報入力シート!M594)</f>
        <v/>
      </c>
      <c r="K563" s="413" t="str">
        <f>IF(基本情報入力シート!R594="","",基本情報入力シート!R594)</f>
        <v/>
      </c>
      <c r="L563" s="413" t="str">
        <f>IF(基本情報入力シート!W594="","",基本情報入力シート!W594)</f>
        <v/>
      </c>
      <c r="M563" s="413" t="str">
        <f>IF(基本情報入力シート!X594="","",基本情報入力シート!X594)</f>
        <v/>
      </c>
      <c r="N563" s="491" t="str">
        <f>IF(基本情報入力シート!Y594="","",基本情報入力シート!Y594)</f>
        <v/>
      </c>
      <c r="O563" s="490"/>
      <c r="P563" s="432"/>
      <c r="Q563" s="38" t="str">
        <f>IFERROR(ROUNDDOWN(P563*VLOOKUP(N563,【参考】数式用!$V$2:$AA$58,MATCH(O563,【参考】数式用!$X$4:$AA$4)+2,FALSE)*0.5, 0), "")</f>
        <v/>
      </c>
      <c r="R563" s="433"/>
      <c r="S563" s="867"/>
      <c r="T563" s="867"/>
      <c r="U563" s="499"/>
      <c r="V563" s="439"/>
      <c r="W563" s="487"/>
      <c r="X563" s="414" t="str">
        <f>IFERROR(IF(V563="ー", "", ROUNDDOWN(W563*VLOOKUP(N563,【参考】数式用!$V$2:$AG$51,MATCH(V563,【参考】数式用!$AB$4:$AG$4)+6,FALSE)*0.5, 0)), "")</f>
        <v/>
      </c>
      <c r="Y563" s="440"/>
      <c r="Z563" s="487"/>
      <c r="AA563" s="501"/>
      <c r="AB563" s="481" t="e">
        <f>VLOOKUP(N563,【参考】数式用!$A$3:$N$58,14,FALSE)</f>
        <v>#N/A</v>
      </c>
      <c r="AC563" s="481" t="str">
        <f>IFERROR(VLOOKUP(N563,【参考】数式用!$A$3:$N$58,14,FALSE),"")&amp;"_4_5"</f>
        <v>_4_5</v>
      </c>
      <c r="AD563" s="481" t="str">
        <f>IFERROR(VLOOKUP(N563,【参考】数式用!$A$3:$N$58,14,FALSE),"")&amp;"_6"</f>
        <v>_6</v>
      </c>
      <c r="AE563" s="482" t="str">
        <f>IFERROR(VLOOKUP(N563,【参考】数式用!$AI$5:$AJ$51, 2, FALSE), "")</f>
        <v/>
      </c>
      <c r="AF563" s="483" t="str">
        <f t="shared" si="18"/>
        <v/>
      </c>
      <c r="AG563" s="484" t="str">
        <f t="shared" si="19"/>
        <v/>
      </c>
      <c r="AH563" s="485" t="str">
        <f>IFERROR(VLOOKUP(N563,【参考】数式用!$AM$3:$AN$56, 2, FALSE), "")</f>
        <v/>
      </c>
      <c r="AI563" s="411"/>
      <c r="AJ563" s="389"/>
      <c r="AK563" s="389"/>
      <c r="AL563" s="389"/>
      <c r="AM563" s="389"/>
      <c r="AN563" s="389"/>
      <c r="AO563" s="389"/>
      <c r="AP563" s="389"/>
      <c r="AQ563" s="389"/>
    </row>
    <row r="564" spans="1:43" s="128" customFormat="1" ht="40.15" customHeight="1">
      <c r="A564" s="488">
        <v>551</v>
      </c>
      <c r="B564" s="866" t="str">
        <f>IF(基本情報入力シート!C595="","",基本情報入力シート!C595)</f>
        <v/>
      </c>
      <c r="C564" s="866"/>
      <c r="D564" s="866"/>
      <c r="E564" s="866"/>
      <c r="F564" s="866"/>
      <c r="G564" s="866"/>
      <c r="H564" s="866"/>
      <c r="I564" s="866"/>
      <c r="J564" s="413" t="str">
        <f>IF(基本情報入力シート!M595="","",基本情報入力シート!M595)</f>
        <v/>
      </c>
      <c r="K564" s="413" t="str">
        <f>IF(基本情報入力シート!R595="","",基本情報入力シート!R595)</f>
        <v/>
      </c>
      <c r="L564" s="413" t="str">
        <f>IF(基本情報入力シート!W595="","",基本情報入力シート!W595)</f>
        <v/>
      </c>
      <c r="M564" s="413" t="str">
        <f>IF(基本情報入力シート!X595="","",基本情報入力シート!X595)</f>
        <v/>
      </c>
      <c r="N564" s="491" t="str">
        <f>IF(基本情報入力シート!Y595="","",基本情報入力シート!Y595)</f>
        <v/>
      </c>
      <c r="O564" s="490"/>
      <c r="P564" s="432"/>
      <c r="Q564" s="38" t="str">
        <f>IFERROR(ROUNDDOWN(P564*VLOOKUP(N564,【参考】数式用!$V$2:$AA$58,MATCH(O564,【参考】数式用!$X$4:$AA$4)+2,FALSE)*0.5, 0), "")</f>
        <v/>
      </c>
      <c r="R564" s="433"/>
      <c r="S564" s="867"/>
      <c r="T564" s="867"/>
      <c r="U564" s="499"/>
      <c r="V564" s="439"/>
      <c r="W564" s="487"/>
      <c r="X564" s="414" t="str">
        <f>IFERROR(IF(V564="ー", "", ROUNDDOWN(W564*VLOOKUP(N564,【参考】数式用!$V$2:$AG$51,MATCH(V564,【参考】数式用!$AB$4:$AG$4)+6,FALSE)*0.5, 0)), "")</f>
        <v/>
      </c>
      <c r="Y564" s="440"/>
      <c r="Z564" s="487"/>
      <c r="AA564" s="501"/>
      <c r="AB564" s="481" t="e">
        <f>VLOOKUP(N564,【参考】数式用!$A$3:$N$58,14,FALSE)</f>
        <v>#N/A</v>
      </c>
      <c r="AC564" s="481" t="str">
        <f>IFERROR(VLOOKUP(N564,【参考】数式用!$A$3:$N$58,14,FALSE),"")&amp;"_4_5"</f>
        <v>_4_5</v>
      </c>
      <c r="AD564" s="481" t="str">
        <f>IFERROR(VLOOKUP(N564,【参考】数式用!$A$3:$N$58,14,FALSE),"")&amp;"_6"</f>
        <v>_6</v>
      </c>
      <c r="AE564" s="482" t="str">
        <f>IFERROR(VLOOKUP(N564,【参考】数式用!$AI$5:$AJ$51, 2, FALSE), "")</f>
        <v/>
      </c>
      <c r="AF564" s="483" t="str">
        <f t="shared" si="18"/>
        <v/>
      </c>
      <c r="AG564" s="484" t="str">
        <f t="shared" si="19"/>
        <v/>
      </c>
      <c r="AH564" s="485" t="str">
        <f>IFERROR(VLOOKUP(N564,【参考】数式用!$AM$3:$AN$56, 2, FALSE), "")</f>
        <v/>
      </c>
      <c r="AI564" s="411"/>
      <c r="AJ564" s="389"/>
      <c r="AK564" s="389"/>
      <c r="AL564" s="389"/>
      <c r="AM564" s="389"/>
      <c r="AN564" s="389"/>
      <c r="AO564" s="389"/>
      <c r="AP564" s="389"/>
      <c r="AQ564" s="389"/>
    </row>
    <row r="565" spans="1:43" s="128" customFormat="1" ht="40.15" customHeight="1">
      <c r="A565" s="488">
        <v>552</v>
      </c>
      <c r="B565" s="866" t="str">
        <f>IF(基本情報入力シート!C596="","",基本情報入力シート!C596)</f>
        <v/>
      </c>
      <c r="C565" s="866"/>
      <c r="D565" s="866"/>
      <c r="E565" s="866"/>
      <c r="F565" s="866"/>
      <c r="G565" s="866"/>
      <c r="H565" s="866"/>
      <c r="I565" s="866"/>
      <c r="J565" s="413" t="str">
        <f>IF(基本情報入力シート!M596="","",基本情報入力シート!M596)</f>
        <v/>
      </c>
      <c r="K565" s="413" t="str">
        <f>IF(基本情報入力シート!R596="","",基本情報入力シート!R596)</f>
        <v/>
      </c>
      <c r="L565" s="413" t="str">
        <f>IF(基本情報入力シート!W596="","",基本情報入力シート!W596)</f>
        <v/>
      </c>
      <c r="M565" s="413" t="str">
        <f>IF(基本情報入力シート!X596="","",基本情報入力シート!X596)</f>
        <v/>
      </c>
      <c r="N565" s="491" t="str">
        <f>IF(基本情報入力シート!Y596="","",基本情報入力シート!Y596)</f>
        <v/>
      </c>
      <c r="O565" s="490"/>
      <c r="P565" s="432"/>
      <c r="Q565" s="38" t="str">
        <f>IFERROR(ROUNDDOWN(P565*VLOOKUP(N565,【参考】数式用!$V$2:$AA$58,MATCH(O565,【参考】数式用!$X$4:$AA$4)+2,FALSE)*0.5, 0), "")</f>
        <v/>
      </c>
      <c r="R565" s="433"/>
      <c r="S565" s="867"/>
      <c r="T565" s="867"/>
      <c r="U565" s="499"/>
      <c r="V565" s="439"/>
      <c r="W565" s="487"/>
      <c r="X565" s="414" t="str">
        <f>IFERROR(IF(V565="ー", "", ROUNDDOWN(W565*VLOOKUP(N565,【参考】数式用!$V$2:$AG$51,MATCH(V565,【参考】数式用!$AB$4:$AG$4)+6,FALSE)*0.5, 0)), "")</f>
        <v/>
      </c>
      <c r="Y565" s="440"/>
      <c r="Z565" s="487"/>
      <c r="AA565" s="501"/>
      <c r="AB565" s="481" t="e">
        <f>VLOOKUP(N565,【参考】数式用!$A$3:$N$58,14,FALSE)</f>
        <v>#N/A</v>
      </c>
      <c r="AC565" s="481" t="str">
        <f>IFERROR(VLOOKUP(N565,【参考】数式用!$A$3:$N$58,14,FALSE),"")&amp;"_4_5"</f>
        <v>_4_5</v>
      </c>
      <c r="AD565" s="481" t="str">
        <f>IFERROR(VLOOKUP(N565,【参考】数式用!$A$3:$N$58,14,FALSE),"")&amp;"_6"</f>
        <v>_6</v>
      </c>
      <c r="AE565" s="482" t="str">
        <f>IFERROR(VLOOKUP(N565,【参考】数式用!$AI$5:$AJ$51, 2, FALSE), "")</f>
        <v/>
      </c>
      <c r="AF565" s="483" t="str">
        <f t="shared" si="18"/>
        <v/>
      </c>
      <c r="AG565" s="484" t="str">
        <f t="shared" si="19"/>
        <v/>
      </c>
      <c r="AH565" s="485" t="str">
        <f>IFERROR(VLOOKUP(N565,【参考】数式用!$AM$3:$AN$56, 2, FALSE), "")</f>
        <v/>
      </c>
      <c r="AI565" s="411"/>
      <c r="AJ565" s="389"/>
      <c r="AK565" s="389"/>
      <c r="AL565" s="389"/>
      <c r="AM565" s="389"/>
      <c r="AN565" s="389"/>
      <c r="AO565" s="389"/>
      <c r="AP565" s="389"/>
      <c r="AQ565" s="389"/>
    </row>
    <row r="566" spans="1:43" s="128" customFormat="1" ht="40.15" customHeight="1">
      <c r="A566" s="488">
        <v>553</v>
      </c>
      <c r="B566" s="866" t="str">
        <f>IF(基本情報入力シート!C597="","",基本情報入力シート!C597)</f>
        <v/>
      </c>
      <c r="C566" s="866"/>
      <c r="D566" s="866"/>
      <c r="E566" s="866"/>
      <c r="F566" s="866"/>
      <c r="G566" s="866"/>
      <c r="H566" s="866"/>
      <c r="I566" s="866"/>
      <c r="J566" s="413" t="str">
        <f>IF(基本情報入力シート!M597="","",基本情報入力シート!M597)</f>
        <v/>
      </c>
      <c r="K566" s="413" t="str">
        <f>IF(基本情報入力シート!R597="","",基本情報入力シート!R597)</f>
        <v/>
      </c>
      <c r="L566" s="413" t="str">
        <f>IF(基本情報入力シート!W597="","",基本情報入力シート!W597)</f>
        <v/>
      </c>
      <c r="M566" s="413" t="str">
        <f>IF(基本情報入力シート!X597="","",基本情報入力シート!X597)</f>
        <v/>
      </c>
      <c r="N566" s="491" t="str">
        <f>IF(基本情報入力シート!Y597="","",基本情報入力シート!Y597)</f>
        <v/>
      </c>
      <c r="O566" s="490"/>
      <c r="P566" s="432"/>
      <c r="Q566" s="38" t="str">
        <f>IFERROR(ROUNDDOWN(P566*VLOOKUP(N566,【参考】数式用!$V$2:$AA$58,MATCH(O566,【参考】数式用!$X$4:$AA$4)+2,FALSE)*0.5, 0), "")</f>
        <v/>
      </c>
      <c r="R566" s="433"/>
      <c r="S566" s="867"/>
      <c r="T566" s="867"/>
      <c r="U566" s="499"/>
      <c r="V566" s="439"/>
      <c r="W566" s="487"/>
      <c r="X566" s="414" t="str">
        <f>IFERROR(IF(V566="ー", "", ROUNDDOWN(W566*VLOOKUP(N566,【参考】数式用!$V$2:$AG$51,MATCH(V566,【参考】数式用!$AB$4:$AG$4)+6,FALSE)*0.5, 0)), "")</f>
        <v/>
      </c>
      <c r="Y566" s="440"/>
      <c r="Z566" s="487"/>
      <c r="AA566" s="501"/>
      <c r="AB566" s="481" t="e">
        <f>VLOOKUP(N566,【参考】数式用!$A$3:$N$58,14,FALSE)</f>
        <v>#N/A</v>
      </c>
      <c r="AC566" s="481" t="str">
        <f>IFERROR(VLOOKUP(N566,【参考】数式用!$A$3:$N$58,14,FALSE),"")&amp;"_4_5"</f>
        <v>_4_5</v>
      </c>
      <c r="AD566" s="481" t="str">
        <f>IFERROR(VLOOKUP(N566,【参考】数式用!$A$3:$N$58,14,FALSE),"")&amp;"_6"</f>
        <v>_6</v>
      </c>
      <c r="AE566" s="482" t="str">
        <f>IFERROR(VLOOKUP(N566,【参考】数式用!$AI$5:$AJ$51, 2, FALSE), "")</f>
        <v/>
      </c>
      <c r="AF566" s="483" t="str">
        <f t="shared" si="18"/>
        <v/>
      </c>
      <c r="AG566" s="484" t="str">
        <f t="shared" si="19"/>
        <v/>
      </c>
      <c r="AH566" s="485" t="str">
        <f>IFERROR(VLOOKUP(N566,【参考】数式用!$AM$3:$AN$56, 2, FALSE), "")</f>
        <v/>
      </c>
      <c r="AI566" s="411"/>
      <c r="AJ566" s="389"/>
      <c r="AK566" s="389"/>
      <c r="AL566" s="389"/>
      <c r="AM566" s="389"/>
      <c r="AN566" s="389"/>
      <c r="AO566" s="389"/>
      <c r="AP566" s="389"/>
      <c r="AQ566" s="389"/>
    </row>
    <row r="567" spans="1:43" s="128" customFormat="1" ht="40.15" customHeight="1">
      <c r="A567" s="488">
        <v>554</v>
      </c>
      <c r="B567" s="866" t="str">
        <f>IF(基本情報入力シート!C598="","",基本情報入力シート!C598)</f>
        <v/>
      </c>
      <c r="C567" s="866"/>
      <c r="D567" s="866"/>
      <c r="E567" s="866"/>
      <c r="F567" s="866"/>
      <c r="G567" s="866"/>
      <c r="H567" s="866"/>
      <c r="I567" s="866"/>
      <c r="J567" s="413" t="str">
        <f>IF(基本情報入力シート!M598="","",基本情報入力シート!M598)</f>
        <v/>
      </c>
      <c r="K567" s="413" t="str">
        <f>IF(基本情報入力シート!R598="","",基本情報入力シート!R598)</f>
        <v/>
      </c>
      <c r="L567" s="413" t="str">
        <f>IF(基本情報入力シート!W598="","",基本情報入力シート!W598)</f>
        <v/>
      </c>
      <c r="M567" s="413" t="str">
        <f>IF(基本情報入力シート!X598="","",基本情報入力シート!X598)</f>
        <v/>
      </c>
      <c r="N567" s="491" t="str">
        <f>IF(基本情報入力シート!Y598="","",基本情報入力シート!Y598)</f>
        <v/>
      </c>
      <c r="O567" s="490"/>
      <c r="P567" s="432"/>
      <c r="Q567" s="38" t="str">
        <f>IFERROR(ROUNDDOWN(P567*VLOOKUP(N567,【参考】数式用!$V$2:$AA$58,MATCH(O567,【参考】数式用!$X$4:$AA$4)+2,FALSE)*0.5, 0), "")</f>
        <v/>
      </c>
      <c r="R567" s="433"/>
      <c r="S567" s="867"/>
      <c r="T567" s="867"/>
      <c r="U567" s="499"/>
      <c r="V567" s="439"/>
      <c r="W567" s="487"/>
      <c r="X567" s="414" t="str">
        <f>IFERROR(IF(V567="ー", "", ROUNDDOWN(W567*VLOOKUP(N567,【参考】数式用!$V$2:$AG$51,MATCH(V567,【参考】数式用!$AB$4:$AG$4)+6,FALSE)*0.5, 0)), "")</f>
        <v/>
      </c>
      <c r="Y567" s="440"/>
      <c r="Z567" s="487"/>
      <c r="AA567" s="501"/>
      <c r="AB567" s="481" t="e">
        <f>VLOOKUP(N567,【参考】数式用!$A$3:$N$58,14,FALSE)</f>
        <v>#N/A</v>
      </c>
      <c r="AC567" s="481" t="str">
        <f>IFERROR(VLOOKUP(N567,【参考】数式用!$A$3:$N$58,14,FALSE),"")&amp;"_4_5"</f>
        <v>_4_5</v>
      </c>
      <c r="AD567" s="481" t="str">
        <f>IFERROR(VLOOKUP(N567,【参考】数式用!$A$3:$N$58,14,FALSE),"")&amp;"_6"</f>
        <v>_6</v>
      </c>
      <c r="AE567" s="482" t="str">
        <f>IFERROR(VLOOKUP(N567,【参考】数式用!$AI$5:$AJ$51, 2, FALSE), "")</f>
        <v/>
      </c>
      <c r="AF567" s="483" t="str">
        <f t="shared" si="18"/>
        <v/>
      </c>
      <c r="AG567" s="484" t="str">
        <f t="shared" si="19"/>
        <v/>
      </c>
      <c r="AH567" s="485" t="str">
        <f>IFERROR(VLOOKUP(N567,【参考】数式用!$AM$3:$AN$56, 2, FALSE), "")</f>
        <v/>
      </c>
      <c r="AI567" s="411"/>
      <c r="AJ567" s="389"/>
      <c r="AK567" s="389"/>
      <c r="AL567" s="389"/>
      <c r="AM567" s="389"/>
      <c r="AN567" s="389"/>
      <c r="AO567" s="389"/>
      <c r="AP567" s="389"/>
      <c r="AQ567" s="389"/>
    </row>
    <row r="568" spans="1:43" s="128" customFormat="1" ht="40.15" customHeight="1">
      <c r="A568" s="488">
        <v>555</v>
      </c>
      <c r="B568" s="866" t="str">
        <f>IF(基本情報入力シート!C599="","",基本情報入力シート!C599)</f>
        <v/>
      </c>
      <c r="C568" s="866"/>
      <c r="D568" s="866"/>
      <c r="E568" s="866"/>
      <c r="F568" s="866"/>
      <c r="G568" s="866"/>
      <c r="H568" s="866"/>
      <c r="I568" s="866"/>
      <c r="J568" s="413" t="str">
        <f>IF(基本情報入力シート!M599="","",基本情報入力シート!M599)</f>
        <v/>
      </c>
      <c r="K568" s="413" t="str">
        <f>IF(基本情報入力シート!R599="","",基本情報入力シート!R599)</f>
        <v/>
      </c>
      <c r="L568" s="413" t="str">
        <f>IF(基本情報入力シート!W599="","",基本情報入力シート!W599)</f>
        <v/>
      </c>
      <c r="M568" s="413" t="str">
        <f>IF(基本情報入力シート!X599="","",基本情報入力シート!X599)</f>
        <v/>
      </c>
      <c r="N568" s="491" t="str">
        <f>IF(基本情報入力シート!Y599="","",基本情報入力シート!Y599)</f>
        <v/>
      </c>
      <c r="O568" s="490"/>
      <c r="P568" s="432"/>
      <c r="Q568" s="38" t="str">
        <f>IFERROR(ROUNDDOWN(P568*VLOOKUP(N568,【参考】数式用!$V$2:$AA$58,MATCH(O568,【参考】数式用!$X$4:$AA$4)+2,FALSE)*0.5, 0), "")</f>
        <v/>
      </c>
      <c r="R568" s="433"/>
      <c r="S568" s="867"/>
      <c r="T568" s="867"/>
      <c r="U568" s="499"/>
      <c r="V568" s="439"/>
      <c r="W568" s="487"/>
      <c r="X568" s="414" t="str">
        <f>IFERROR(IF(V568="ー", "", ROUNDDOWN(W568*VLOOKUP(N568,【参考】数式用!$V$2:$AG$51,MATCH(V568,【参考】数式用!$AB$4:$AG$4)+6,FALSE)*0.5, 0)), "")</f>
        <v/>
      </c>
      <c r="Y568" s="440"/>
      <c r="Z568" s="487"/>
      <c r="AA568" s="501"/>
      <c r="AB568" s="481" t="e">
        <f>VLOOKUP(N568,【参考】数式用!$A$3:$N$58,14,FALSE)</f>
        <v>#N/A</v>
      </c>
      <c r="AC568" s="481" t="str">
        <f>IFERROR(VLOOKUP(N568,【参考】数式用!$A$3:$N$58,14,FALSE),"")&amp;"_4_5"</f>
        <v>_4_5</v>
      </c>
      <c r="AD568" s="481" t="str">
        <f>IFERROR(VLOOKUP(N568,【参考】数式用!$A$3:$N$58,14,FALSE),"")&amp;"_6"</f>
        <v>_6</v>
      </c>
      <c r="AE568" s="482" t="str">
        <f>IFERROR(VLOOKUP(N568,【参考】数式用!$AI$5:$AJ$51, 2, FALSE), "")</f>
        <v/>
      </c>
      <c r="AF568" s="483" t="str">
        <f t="shared" si="18"/>
        <v/>
      </c>
      <c r="AG568" s="484" t="str">
        <f t="shared" si="19"/>
        <v/>
      </c>
      <c r="AH568" s="485" t="str">
        <f>IFERROR(VLOOKUP(N568,【参考】数式用!$AM$3:$AN$56, 2, FALSE), "")</f>
        <v/>
      </c>
      <c r="AI568" s="411"/>
      <c r="AJ568" s="389"/>
      <c r="AK568" s="389"/>
      <c r="AL568" s="389"/>
      <c r="AM568" s="389"/>
      <c r="AN568" s="389"/>
      <c r="AO568" s="389"/>
      <c r="AP568" s="389"/>
      <c r="AQ568" s="389"/>
    </row>
    <row r="569" spans="1:43" s="128" customFormat="1" ht="40.15" customHeight="1">
      <c r="A569" s="488">
        <v>556</v>
      </c>
      <c r="B569" s="866" t="str">
        <f>IF(基本情報入力シート!C600="","",基本情報入力シート!C600)</f>
        <v/>
      </c>
      <c r="C569" s="866"/>
      <c r="D569" s="866"/>
      <c r="E569" s="866"/>
      <c r="F569" s="866"/>
      <c r="G569" s="866"/>
      <c r="H569" s="866"/>
      <c r="I569" s="866"/>
      <c r="J569" s="413" t="str">
        <f>IF(基本情報入力シート!M600="","",基本情報入力シート!M600)</f>
        <v/>
      </c>
      <c r="K569" s="413" t="str">
        <f>IF(基本情報入力シート!R600="","",基本情報入力シート!R600)</f>
        <v/>
      </c>
      <c r="L569" s="413" t="str">
        <f>IF(基本情報入力シート!W600="","",基本情報入力シート!W600)</f>
        <v/>
      </c>
      <c r="M569" s="413" t="str">
        <f>IF(基本情報入力シート!X600="","",基本情報入力シート!X600)</f>
        <v/>
      </c>
      <c r="N569" s="491" t="str">
        <f>IF(基本情報入力シート!Y600="","",基本情報入力シート!Y600)</f>
        <v/>
      </c>
      <c r="O569" s="490"/>
      <c r="P569" s="432"/>
      <c r="Q569" s="38" t="str">
        <f>IFERROR(ROUNDDOWN(P569*VLOOKUP(N569,【参考】数式用!$V$2:$AA$58,MATCH(O569,【参考】数式用!$X$4:$AA$4)+2,FALSE)*0.5, 0), "")</f>
        <v/>
      </c>
      <c r="R569" s="433"/>
      <c r="S569" s="867"/>
      <c r="T569" s="867"/>
      <c r="U569" s="499"/>
      <c r="V569" s="439"/>
      <c r="W569" s="487"/>
      <c r="X569" s="414" t="str">
        <f>IFERROR(IF(V569="ー", "", ROUNDDOWN(W569*VLOOKUP(N569,【参考】数式用!$V$2:$AG$51,MATCH(V569,【参考】数式用!$AB$4:$AG$4)+6,FALSE)*0.5, 0)), "")</f>
        <v/>
      </c>
      <c r="Y569" s="440"/>
      <c r="Z569" s="487"/>
      <c r="AA569" s="501"/>
      <c r="AB569" s="481" t="e">
        <f>VLOOKUP(N569,【参考】数式用!$A$3:$N$58,14,FALSE)</f>
        <v>#N/A</v>
      </c>
      <c r="AC569" s="481" t="str">
        <f>IFERROR(VLOOKUP(N569,【参考】数式用!$A$3:$N$58,14,FALSE),"")&amp;"_4_5"</f>
        <v>_4_5</v>
      </c>
      <c r="AD569" s="481" t="str">
        <f>IFERROR(VLOOKUP(N569,【参考】数式用!$A$3:$N$58,14,FALSE),"")&amp;"_6"</f>
        <v>_6</v>
      </c>
      <c r="AE569" s="482" t="str">
        <f>IFERROR(VLOOKUP(N569,【参考】数式用!$AI$5:$AJ$51, 2, FALSE), "")</f>
        <v/>
      </c>
      <c r="AF569" s="483" t="str">
        <f t="shared" si="18"/>
        <v/>
      </c>
      <c r="AG569" s="484" t="str">
        <f t="shared" si="19"/>
        <v/>
      </c>
      <c r="AH569" s="485" t="str">
        <f>IFERROR(VLOOKUP(N569,【参考】数式用!$AM$3:$AN$56, 2, FALSE), "")</f>
        <v/>
      </c>
      <c r="AI569" s="411"/>
      <c r="AJ569" s="389"/>
      <c r="AK569" s="389"/>
      <c r="AL569" s="389"/>
      <c r="AM569" s="389"/>
      <c r="AN569" s="389"/>
      <c r="AO569" s="389"/>
      <c r="AP569" s="389"/>
      <c r="AQ569" s="389"/>
    </row>
    <row r="570" spans="1:43" s="128" customFormat="1" ht="40.15" customHeight="1">
      <c r="A570" s="488">
        <v>557</v>
      </c>
      <c r="B570" s="866" t="str">
        <f>IF(基本情報入力シート!C601="","",基本情報入力シート!C601)</f>
        <v/>
      </c>
      <c r="C570" s="866"/>
      <c r="D570" s="866"/>
      <c r="E570" s="866"/>
      <c r="F570" s="866"/>
      <c r="G570" s="866"/>
      <c r="H570" s="866"/>
      <c r="I570" s="866"/>
      <c r="J570" s="413" t="str">
        <f>IF(基本情報入力シート!M601="","",基本情報入力シート!M601)</f>
        <v/>
      </c>
      <c r="K570" s="413" t="str">
        <f>IF(基本情報入力シート!R601="","",基本情報入力シート!R601)</f>
        <v/>
      </c>
      <c r="L570" s="413" t="str">
        <f>IF(基本情報入力シート!W601="","",基本情報入力シート!W601)</f>
        <v/>
      </c>
      <c r="M570" s="413" t="str">
        <f>IF(基本情報入力シート!X601="","",基本情報入力シート!X601)</f>
        <v/>
      </c>
      <c r="N570" s="491" t="str">
        <f>IF(基本情報入力シート!Y601="","",基本情報入力シート!Y601)</f>
        <v/>
      </c>
      <c r="O570" s="490"/>
      <c r="P570" s="432"/>
      <c r="Q570" s="38" t="str">
        <f>IFERROR(ROUNDDOWN(P570*VLOOKUP(N570,【参考】数式用!$V$2:$AA$58,MATCH(O570,【参考】数式用!$X$4:$AA$4)+2,FALSE)*0.5, 0), "")</f>
        <v/>
      </c>
      <c r="R570" s="433"/>
      <c r="S570" s="867"/>
      <c r="T570" s="867"/>
      <c r="U570" s="499"/>
      <c r="V570" s="439"/>
      <c r="W570" s="487"/>
      <c r="X570" s="414" t="str">
        <f>IFERROR(IF(V570="ー", "", ROUNDDOWN(W570*VLOOKUP(N570,【参考】数式用!$V$2:$AG$51,MATCH(V570,【参考】数式用!$AB$4:$AG$4)+6,FALSE)*0.5, 0)), "")</f>
        <v/>
      </c>
      <c r="Y570" s="440"/>
      <c r="Z570" s="487"/>
      <c r="AA570" s="501"/>
      <c r="AB570" s="481" t="e">
        <f>VLOOKUP(N570,【参考】数式用!$A$3:$N$58,14,FALSE)</f>
        <v>#N/A</v>
      </c>
      <c r="AC570" s="481" t="str">
        <f>IFERROR(VLOOKUP(N570,【参考】数式用!$A$3:$N$58,14,FALSE),"")&amp;"_4_5"</f>
        <v>_4_5</v>
      </c>
      <c r="AD570" s="481" t="str">
        <f>IFERROR(VLOOKUP(N570,【参考】数式用!$A$3:$N$58,14,FALSE),"")&amp;"_6"</f>
        <v>_6</v>
      </c>
      <c r="AE570" s="482" t="str">
        <f>IFERROR(VLOOKUP(N570,【参考】数式用!$AI$5:$AJ$51, 2, FALSE), "")</f>
        <v/>
      </c>
      <c r="AF570" s="483" t="str">
        <f t="shared" si="18"/>
        <v/>
      </c>
      <c r="AG570" s="484" t="str">
        <f t="shared" si="19"/>
        <v/>
      </c>
      <c r="AH570" s="485" t="str">
        <f>IFERROR(VLOOKUP(N570,【参考】数式用!$AM$3:$AN$56, 2, FALSE), "")</f>
        <v/>
      </c>
      <c r="AI570" s="411"/>
      <c r="AJ570" s="389"/>
      <c r="AK570" s="389"/>
      <c r="AL570" s="389"/>
      <c r="AM570" s="389"/>
      <c r="AN570" s="389"/>
      <c r="AO570" s="389"/>
      <c r="AP570" s="389"/>
      <c r="AQ570" s="389"/>
    </row>
    <row r="571" spans="1:43" s="128" customFormat="1" ht="40.15" customHeight="1">
      <c r="A571" s="488">
        <v>558</v>
      </c>
      <c r="B571" s="866" t="str">
        <f>IF(基本情報入力シート!C602="","",基本情報入力シート!C602)</f>
        <v/>
      </c>
      <c r="C571" s="866"/>
      <c r="D571" s="866"/>
      <c r="E571" s="866"/>
      <c r="F571" s="866"/>
      <c r="G571" s="866"/>
      <c r="H571" s="866"/>
      <c r="I571" s="866"/>
      <c r="J571" s="413" t="str">
        <f>IF(基本情報入力シート!M602="","",基本情報入力シート!M602)</f>
        <v/>
      </c>
      <c r="K571" s="413" t="str">
        <f>IF(基本情報入力シート!R602="","",基本情報入力シート!R602)</f>
        <v/>
      </c>
      <c r="L571" s="413" t="str">
        <f>IF(基本情報入力シート!W602="","",基本情報入力シート!W602)</f>
        <v/>
      </c>
      <c r="M571" s="413" t="str">
        <f>IF(基本情報入力シート!X602="","",基本情報入力シート!X602)</f>
        <v/>
      </c>
      <c r="N571" s="491" t="str">
        <f>IF(基本情報入力シート!Y602="","",基本情報入力シート!Y602)</f>
        <v/>
      </c>
      <c r="O571" s="490"/>
      <c r="P571" s="432"/>
      <c r="Q571" s="38" t="str">
        <f>IFERROR(ROUNDDOWN(P571*VLOOKUP(N571,【参考】数式用!$V$2:$AA$58,MATCH(O571,【参考】数式用!$X$4:$AA$4)+2,FALSE)*0.5, 0), "")</f>
        <v/>
      </c>
      <c r="R571" s="433"/>
      <c r="S571" s="867"/>
      <c r="T571" s="867"/>
      <c r="U571" s="499"/>
      <c r="V571" s="439"/>
      <c r="W571" s="487"/>
      <c r="X571" s="414" t="str">
        <f>IFERROR(IF(V571="ー", "", ROUNDDOWN(W571*VLOOKUP(N571,【参考】数式用!$V$2:$AG$51,MATCH(V571,【参考】数式用!$AB$4:$AG$4)+6,FALSE)*0.5, 0)), "")</f>
        <v/>
      </c>
      <c r="Y571" s="440"/>
      <c r="Z571" s="487"/>
      <c r="AA571" s="501"/>
      <c r="AB571" s="481" t="e">
        <f>VLOOKUP(N571,【参考】数式用!$A$3:$N$58,14,FALSE)</f>
        <v>#N/A</v>
      </c>
      <c r="AC571" s="481" t="str">
        <f>IFERROR(VLOOKUP(N571,【参考】数式用!$A$3:$N$58,14,FALSE),"")&amp;"_4_5"</f>
        <v>_4_5</v>
      </c>
      <c r="AD571" s="481" t="str">
        <f>IFERROR(VLOOKUP(N571,【参考】数式用!$A$3:$N$58,14,FALSE),"")&amp;"_6"</f>
        <v>_6</v>
      </c>
      <c r="AE571" s="482" t="str">
        <f>IFERROR(VLOOKUP(N571,【参考】数式用!$AI$5:$AJ$51, 2, FALSE), "")</f>
        <v/>
      </c>
      <c r="AF571" s="483" t="str">
        <f t="shared" si="18"/>
        <v/>
      </c>
      <c r="AG571" s="484" t="str">
        <f t="shared" si="19"/>
        <v/>
      </c>
      <c r="AH571" s="485" t="str">
        <f>IFERROR(VLOOKUP(N571,【参考】数式用!$AM$3:$AN$56, 2, FALSE), "")</f>
        <v/>
      </c>
      <c r="AI571" s="411"/>
      <c r="AJ571" s="389"/>
      <c r="AK571" s="389"/>
      <c r="AL571" s="389"/>
      <c r="AM571" s="389"/>
      <c r="AN571" s="389"/>
      <c r="AO571" s="389"/>
      <c r="AP571" s="389"/>
      <c r="AQ571" s="389"/>
    </row>
    <row r="572" spans="1:43" s="128" customFormat="1" ht="40.15" customHeight="1">
      <c r="A572" s="488">
        <v>559</v>
      </c>
      <c r="B572" s="866" t="str">
        <f>IF(基本情報入力シート!C603="","",基本情報入力シート!C603)</f>
        <v/>
      </c>
      <c r="C572" s="866"/>
      <c r="D572" s="866"/>
      <c r="E572" s="866"/>
      <c r="F572" s="866"/>
      <c r="G572" s="866"/>
      <c r="H572" s="866"/>
      <c r="I572" s="866"/>
      <c r="J572" s="413" t="str">
        <f>IF(基本情報入力シート!M603="","",基本情報入力シート!M603)</f>
        <v/>
      </c>
      <c r="K572" s="413" t="str">
        <f>IF(基本情報入力シート!R603="","",基本情報入力シート!R603)</f>
        <v/>
      </c>
      <c r="L572" s="413" t="str">
        <f>IF(基本情報入力シート!W603="","",基本情報入力シート!W603)</f>
        <v/>
      </c>
      <c r="M572" s="413" t="str">
        <f>IF(基本情報入力シート!X603="","",基本情報入力シート!X603)</f>
        <v/>
      </c>
      <c r="N572" s="491" t="str">
        <f>IF(基本情報入力シート!Y603="","",基本情報入力シート!Y603)</f>
        <v/>
      </c>
      <c r="O572" s="490"/>
      <c r="P572" s="432"/>
      <c r="Q572" s="38" t="str">
        <f>IFERROR(ROUNDDOWN(P572*VLOOKUP(N572,【参考】数式用!$V$2:$AA$58,MATCH(O572,【参考】数式用!$X$4:$AA$4)+2,FALSE)*0.5, 0), "")</f>
        <v/>
      </c>
      <c r="R572" s="433"/>
      <c r="S572" s="867"/>
      <c r="T572" s="867"/>
      <c r="U572" s="499"/>
      <c r="V572" s="439"/>
      <c r="W572" s="487"/>
      <c r="X572" s="414" t="str">
        <f>IFERROR(IF(V572="ー", "", ROUNDDOWN(W572*VLOOKUP(N572,【参考】数式用!$V$2:$AG$51,MATCH(V572,【参考】数式用!$AB$4:$AG$4)+6,FALSE)*0.5, 0)), "")</f>
        <v/>
      </c>
      <c r="Y572" s="440"/>
      <c r="Z572" s="487"/>
      <c r="AA572" s="501"/>
      <c r="AB572" s="481" t="e">
        <f>VLOOKUP(N572,【参考】数式用!$A$3:$N$58,14,FALSE)</f>
        <v>#N/A</v>
      </c>
      <c r="AC572" s="481" t="str">
        <f>IFERROR(VLOOKUP(N572,【参考】数式用!$A$3:$N$58,14,FALSE),"")&amp;"_4_5"</f>
        <v>_4_5</v>
      </c>
      <c r="AD572" s="481" t="str">
        <f>IFERROR(VLOOKUP(N572,【参考】数式用!$A$3:$N$58,14,FALSE),"")&amp;"_6"</f>
        <v>_6</v>
      </c>
      <c r="AE572" s="482" t="str">
        <f>IFERROR(VLOOKUP(N572,【参考】数式用!$AI$5:$AJ$51, 2, FALSE), "")</f>
        <v/>
      </c>
      <c r="AF572" s="483" t="str">
        <f t="shared" si="18"/>
        <v/>
      </c>
      <c r="AG572" s="484" t="str">
        <f t="shared" si="19"/>
        <v/>
      </c>
      <c r="AH572" s="485" t="str">
        <f>IFERROR(VLOOKUP(N572,【参考】数式用!$AM$3:$AN$56, 2, FALSE), "")</f>
        <v/>
      </c>
      <c r="AI572" s="411"/>
      <c r="AJ572" s="389"/>
      <c r="AK572" s="389"/>
      <c r="AL572" s="389"/>
      <c r="AM572" s="389"/>
      <c r="AN572" s="389"/>
      <c r="AO572" s="389"/>
      <c r="AP572" s="389"/>
      <c r="AQ572" s="389"/>
    </row>
    <row r="573" spans="1:43" s="128" customFormat="1" ht="40.15" customHeight="1">
      <c r="A573" s="488">
        <v>560</v>
      </c>
      <c r="B573" s="866" t="str">
        <f>IF(基本情報入力シート!C604="","",基本情報入力シート!C604)</f>
        <v/>
      </c>
      <c r="C573" s="866"/>
      <c r="D573" s="866"/>
      <c r="E573" s="866"/>
      <c r="F573" s="866"/>
      <c r="G573" s="866"/>
      <c r="H573" s="866"/>
      <c r="I573" s="866"/>
      <c r="J573" s="413" t="str">
        <f>IF(基本情報入力シート!M604="","",基本情報入力シート!M604)</f>
        <v/>
      </c>
      <c r="K573" s="413" t="str">
        <f>IF(基本情報入力シート!R604="","",基本情報入力シート!R604)</f>
        <v/>
      </c>
      <c r="L573" s="413" t="str">
        <f>IF(基本情報入力シート!W604="","",基本情報入力シート!W604)</f>
        <v/>
      </c>
      <c r="M573" s="413" t="str">
        <f>IF(基本情報入力シート!X604="","",基本情報入力シート!X604)</f>
        <v/>
      </c>
      <c r="N573" s="491" t="str">
        <f>IF(基本情報入力シート!Y604="","",基本情報入力シート!Y604)</f>
        <v/>
      </c>
      <c r="O573" s="490"/>
      <c r="P573" s="432"/>
      <c r="Q573" s="38" t="str">
        <f>IFERROR(ROUNDDOWN(P573*VLOOKUP(N573,【参考】数式用!$V$2:$AA$58,MATCH(O573,【参考】数式用!$X$4:$AA$4)+2,FALSE)*0.5, 0), "")</f>
        <v/>
      </c>
      <c r="R573" s="433"/>
      <c r="S573" s="867"/>
      <c r="T573" s="867"/>
      <c r="U573" s="499"/>
      <c r="V573" s="439"/>
      <c r="W573" s="487"/>
      <c r="X573" s="414" t="str">
        <f>IFERROR(IF(V573="ー", "", ROUNDDOWN(W573*VLOOKUP(N573,【参考】数式用!$V$2:$AG$51,MATCH(V573,【参考】数式用!$AB$4:$AG$4)+6,FALSE)*0.5, 0)), "")</f>
        <v/>
      </c>
      <c r="Y573" s="440"/>
      <c r="Z573" s="487"/>
      <c r="AA573" s="501"/>
      <c r="AB573" s="481" t="e">
        <f>VLOOKUP(N573,【参考】数式用!$A$3:$N$58,14,FALSE)</f>
        <v>#N/A</v>
      </c>
      <c r="AC573" s="481" t="str">
        <f>IFERROR(VLOOKUP(N573,【参考】数式用!$A$3:$N$58,14,FALSE),"")&amp;"_4_5"</f>
        <v>_4_5</v>
      </c>
      <c r="AD573" s="481" t="str">
        <f>IFERROR(VLOOKUP(N573,【参考】数式用!$A$3:$N$58,14,FALSE),"")&amp;"_6"</f>
        <v>_6</v>
      </c>
      <c r="AE573" s="482" t="str">
        <f>IFERROR(VLOOKUP(N573,【参考】数式用!$AI$5:$AJ$51, 2, FALSE), "")</f>
        <v/>
      </c>
      <c r="AF573" s="483" t="str">
        <f t="shared" si="18"/>
        <v/>
      </c>
      <c r="AG573" s="484" t="str">
        <f t="shared" si="19"/>
        <v/>
      </c>
      <c r="AH573" s="485" t="str">
        <f>IFERROR(VLOOKUP(N573,【参考】数式用!$AM$3:$AN$56, 2, FALSE), "")</f>
        <v/>
      </c>
      <c r="AI573" s="411"/>
      <c r="AJ573" s="389"/>
      <c r="AK573" s="389"/>
      <c r="AL573" s="389"/>
      <c r="AM573" s="389"/>
      <c r="AN573" s="389"/>
      <c r="AO573" s="389"/>
      <c r="AP573" s="389"/>
      <c r="AQ573" s="389"/>
    </row>
    <row r="574" spans="1:43" s="128" customFormat="1" ht="40.15" customHeight="1">
      <c r="A574" s="488">
        <v>561</v>
      </c>
      <c r="B574" s="866" t="str">
        <f>IF(基本情報入力シート!C605="","",基本情報入力シート!C605)</f>
        <v/>
      </c>
      <c r="C574" s="866"/>
      <c r="D574" s="866"/>
      <c r="E574" s="866"/>
      <c r="F574" s="866"/>
      <c r="G574" s="866"/>
      <c r="H574" s="866"/>
      <c r="I574" s="866"/>
      <c r="J574" s="413" t="str">
        <f>IF(基本情報入力シート!M605="","",基本情報入力シート!M605)</f>
        <v/>
      </c>
      <c r="K574" s="413" t="str">
        <f>IF(基本情報入力シート!R605="","",基本情報入力シート!R605)</f>
        <v/>
      </c>
      <c r="L574" s="413" t="str">
        <f>IF(基本情報入力シート!W605="","",基本情報入力シート!W605)</f>
        <v/>
      </c>
      <c r="M574" s="413" t="str">
        <f>IF(基本情報入力シート!X605="","",基本情報入力シート!X605)</f>
        <v/>
      </c>
      <c r="N574" s="491" t="str">
        <f>IF(基本情報入力シート!Y605="","",基本情報入力シート!Y605)</f>
        <v/>
      </c>
      <c r="O574" s="490"/>
      <c r="P574" s="432"/>
      <c r="Q574" s="38" t="str">
        <f>IFERROR(ROUNDDOWN(P574*VLOOKUP(N574,【参考】数式用!$V$2:$AA$58,MATCH(O574,【参考】数式用!$X$4:$AA$4)+2,FALSE)*0.5, 0), "")</f>
        <v/>
      </c>
      <c r="R574" s="433"/>
      <c r="S574" s="867"/>
      <c r="T574" s="867"/>
      <c r="U574" s="499"/>
      <c r="V574" s="439"/>
      <c r="W574" s="487"/>
      <c r="X574" s="414" t="str">
        <f>IFERROR(IF(V574="ー", "", ROUNDDOWN(W574*VLOOKUP(N574,【参考】数式用!$V$2:$AG$51,MATCH(V574,【参考】数式用!$AB$4:$AG$4)+6,FALSE)*0.5, 0)), "")</f>
        <v/>
      </c>
      <c r="Y574" s="440"/>
      <c r="Z574" s="487"/>
      <c r="AA574" s="501"/>
      <c r="AB574" s="481" t="e">
        <f>VLOOKUP(N574,【参考】数式用!$A$3:$N$58,14,FALSE)</f>
        <v>#N/A</v>
      </c>
      <c r="AC574" s="481" t="str">
        <f>IFERROR(VLOOKUP(N574,【参考】数式用!$A$3:$N$58,14,FALSE),"")&amp;"_4_5"</f>
        <v>_4_5</v>
      </c>
      <c r="AD574" s="481" t="str">
        <f>IFERROR(VLOOKUP(N574,【参考】数式用!$A$3:$N$58,14,FALSE),"")&amp;"_6"</f>
        <v>_6</v>
      </c>
      <c r="AE574" s="482" t="str">
        <f>IFERROR(VLOOKUP(N574,【参考】数式用!$AI$5:$AJ$51, 2, FALSE), "")</f>
        <v/>
      </c>
      <c r="AF574" s="483" t="str">
        <f t="shared" si="18"/>
        <v/>
      </c>
      <c r="AG574" s="484" t="str">
        <f t="shared" si="19"/>
        <v/>
      </c>
      <c r="AH574" s="485" t="str">
        <f>IFERROR(VLOOKUP(N574,【参考】数式用!$AM$3:$AN$56, 2, FALSE), "")</f>
        <v/>
      </c>
      <c r="AI574" s="411"/>
      <c r="AJ574" s="389"/>
      <c r="AK574" s="389"/>
      <c r="AL574" s="389"/>
      <c r="AM574" s="389"/>
      <c r="AN574" s="389"/>
      <c r="AO574" s="389"/>
      <c r="AP574" s="389"/>
      <c r="AQ574" s="389"/>
    </row>
    <row r="575" spans="1:43" s="128" customFormat="1" ht="40.15" customHeight="1">
      <c r="A575" s="488">
        <v>562</v>
      </c>
      <c r="B575" s="866" t="str">
        <f>IF(基本情報入力シート!C606="","",基本情報入力シート!C606)</f>
        <v/>
      </c>
      <c r="C575" s="866"/>
      <c r="D575" s="866"/>
      <c r="E575" s="866"/>
      <c r="F575" s="866"/>
      <c r="G575" s="866"/>
      <c r="H575" s="866"/>
      <c r="I575" s="866"/>
      <c r="J575" s="413" t="str">
        <f>IF(基本情報入力シート!M606="","",基本情報入力シート!M606)</f>
        <v/>
      </c>
      <c r="K575" s="413" t="str">
        <f>IF(基本情報入力シート!R606="","",基本情報入力シート!R606)</f>
        <v/>
      </c>
      <c r="L575" s="413" t="str">
        <f>IF(基本情報入力シート!W606="","",基本情報入力シート!W606)</f>
        <v/>
      </c>
      <c r="M575" s="413" t="str">
        <f>IF(基本情報入力シート!X606="","",基本情報入力シート!X606)</f>
        <v/>
      </c>
      <c r="N575" s="491" t="str">
        <f>IF(基本情報入力シート!Y606="","",基本情報入力シート!Y606)</f>
        <v/>
      </c>
      <c r="O575" s="490"/>
      <c r="P575" s="432"/>
      <c r="Q575" s="38" t="str">
        <f>IFERROR(ROUNDDOWN(P575*VLOOKUP(N575,【参考】数式用!$V$2:$AA$58,MATCH(O575,【参考】数式用!$X$4:$AA$4)+2,FALSE)*0.5, 0), "")</f>
        <v/>
      </c>
      <c r="R575" s="433"/>
      <c r="S575" s="867"/>
      <c r="T575" s="867"/>
      <c r="U575" s="499"/>
      <c r="V575" s="439"/>
      <c r="W575" s="487"/>
      <c r="X575" s="414" t="str">
        <f>IFERROR(IF(V575="ー", "", ROUNDDOWN(W575*VLOOKUP(N575,【参考】数式用!$V$2:$AG$51,MATCH(V575,【参考】数式用!$AB$4:$AG$4)+6,FALSE)*0.5, 0)), "")</f>
        <v/>
      </c>
      <c r="Y575" s="440"/>
      <c r="Z575" s="487"/>
      <c r="AA575" s="501"/>
      <c r="AB575" s="481" t="e">
        <f>VLOOKUP(N575,【参考】数式用!$A$3:$N$58,14,FALSE)</f>
        <v>#N/A</v>
      </c>
      <c r="AC575" s="481" t="str">
        <f>IFERROR(VLOOKUP(N575,【参考】数式用!$A$3:$N$58,14,FALSE),"")&amp;"_4_5"</f>
        <v>_4_5</v>
      </c>
      <c r="AD575" s="481" t="str">
        <f>IFERROR(VLOOKUP(N575,【参考】数式用!$A$3:$N$58,14,FALSE),"")&amp;"_6"</f>
        <v>_6</v>
      </c>
      <c r="AE575" s="482" t="str">
        <f>IFERROR(VLOOKUP(N575,【参考】数式用!$AI$5:$AJ$51, 2, FALSE), "")</f>
        <v/>
      </c>
      <c r="AF575" s="483" t="str">
        <f t="shared" si="18"/>
        <v/>
      </c>
      <c r="AG575" s="484" t="str">
        <f t="shared" si="19"/>
        <v/>
      </c>
      <c r="AH575" s="485" t="str">
        <f>IFERROR(VLOOKUP(N575,【参考】数式用!$AM$3:$AN$56, 2, FALSE), "")</f>
        <v/>
      </c>
      <c r="AI575" s="411"/>
      <c r="AJ575" s="389"/>
      <c r="AK575" s="389"/>
      <c r="AL575" s="389"/>
      <c r="AM575" s="389"/>
      <c r="AN575" s="389"/>
      <c r="AO575" s="389"/>
      <c r="AP575" s="389"/>
      <c r="AQ575" s="389"/>
    </row>
    <row r="576" spans="1:43" s="128" customFormat="1" ht="40.15" customHeight="1">
      <c r="A576" s="488">
        <v>563</v>
      </c>
      <c r="B576" s="866" t="str">
        <f>IF(基本情報入力シート!C607="","",基本情報入力シート!C607)</f>
        <v/>
      </c>
      <c r="C576" s="866"/>
      <c r="D576" s="866"/>
      <c r="E576" s="866"/>
      <c r="F576" s="866"/>
      <c r="G576" s="866"/>
      <c r="H576" s="866"/>
      <c r="I576" s="866"/>
      <c r="J576" s="413" t="str">
        <f>IF(基本情報入力シート!M607="","",基本情報入力シート!M607)</f>
        <v/>
      </c>
      <c r="K576" s="413" t="str">
        <f>IF(基本情報入力シート!R607="","",基本情報入力シート!R607)</f>
        <v/>
      </c>
      <c r="L576" s="413" t="str">
        <f>IF(基本情報入力シート!W607="","",基本情報入力シート!W607)</f>
        <v/>
      </c>
      <c r="M576" s="413" t="str">
        <f>IF(基本情報入力シート!X607="","",基本情報入力シート!X607)</f>
        <v/>
      </c>
      <c r="N576" s="491" t="str">
        <f>IF(基本情報入力シート!Y607="","",基本情報入力シート!Y607)</f>
        <v/>
      </c>
      <c r="O576" s="490"/>
      <c r="P576" s="432"/>
      <c r="Q576" s="38" t="str">
        <f>IFERROR(ROUNDDOWN(P576*VLOOKUP(N576,【参考】数式用!$V$2:$AA$58,MATCH(O576,【参考】数式用!$X$4:$AA$4)+2,FALSE)*0.5, 0), "")</f>
        <v/>
      </c>
      <c r="R576" s="433"/>
      <c r="S576" s="867"/>
      <c r="T576" s="867"/>
      <c r="U576" s="499"/>
      <c r="V576" s="439"/>
      <c r="W576" s="487"/>
      <c r="X576" s="414" t="str">
        <f>IFERROR(IF(V576="ー", "", ROUNDDOWN(W576*VLOOKUP(N576,【参考】数式用!$V$2:$AG$51,MATCH(V576,【参考】数式用!$AB$4:$AG$4)+6,FALSE)*0.5, 0)), "")</f>
        <v/>
      </c>
      <c r="Y576" s="440"/>
      <c r="Z576" s="487"/>
      <c r="AA576" s="501"/>
      <c r="AB576" s="481" t="e">
        <f>VLOOKUP(N576,【参考】数式用!$A$3:$N$58,14,FALSE)</f>
        <v>#N/A</v>
      </c>
      <c r="AC576" s="481" t="str">
        <f>IFERROR(VLOOKUP(N576,【参考】数式用!$A$3:$N$58,14,FALSE),"")&amp;"_4_5"</f>
        <v>_4_5</v>
      </c>
      <c r="AD576" s="481" t="str">
        <f>IFERROR(VLOOKUP(N576,【参考】数式用!$A$3:$N$58,14,FALSE),"")&amp;"_6"</f>
        <v>_6</v>
      </c>
      <c r="AE576" s="482" t="str">
        <f>IFERROR(VLOOKUP(N576,【参考】数式用!$AI$5:$AJ$51, 2, FALSE), "")</f>
        <v/>
      </c>
      <c r="AF576" s="483" t="str">
        <f t="shared" si="18"/>
        <v/>
      </c>
      <c r="AG576" s="484" t="str">
        <f t="shared" si="19"/>
        <v/>
      </c>
      <c r="AH576" s="485" t="str">
        <f>IFERROR(VLOOKUP(N576,【参考】数式用!$AM$3:$AN$56, 2, FALSE), "")</f>
        <v/>
      </c>
      <c r="AI576" s="411"/>
      <c r="AJ576" s="389"/>
      <c r="AK576" s="389"/>
      <c r="AL576" s="389"/>
      <c r="AM576" s="389"/>
      <c r="AN576" s="389"/>
      <c r="AO576" s="389"/>
      <c r="AP576" s="389"/>
      <c r="AQ576" s="389"/>
    </row>
    <row r="577" spans="1:43" s="128" customFormat="1" ht="40.15" customHeight="1">
      <c r="A577" s="488">
        <v>564</v>
      </c>
      <c r="B577" s="866" t="str">
        <f>IF(基本情報入力シート!C608="","",基本情報入力シート!C608)</f>
        <v/>
      </c>
      <c r="C577" s="866"/>
      <c r="D577" s="866"/>
      <c r="E577" s="866"/>
      <c r="F577" s="866"/>
      <c r="G577" s="866"/>
      <c r="H577" s="866"/>
      <c r="I577" s="866"/>
      <c r="J577" s="413" t="str">
        <f>IF(基本情報入力シート!M608="","",基本情報入力シート!M608)</f>
        <v/>
      </c>
      <c r="K577" s="413" t="str">
        <f>IF(基本情報入力シート!R608="","",基本情報入力シート!R608)</f>
        <v/>
      </c>
      <c r="L577" s="413" t="str">
        <f>IF(基本情報入力シート!W608="","",基本情報入力シート!W608)</f>
        <v/>
      </c>
      <c r="M577" s="413" t="str">
        <f>IF(基本情報入力シート!X608="","",基本情報入力シート!X608)</f>
        <v/>
      </c>
      <c r="N577" s="491" t="str">
        <f>IF(基本情報入力シート!Y608="","",基本情報入力シート!Y608)</f>
        <v/>
      </c>
      <c r="O577" s="490"/>
      <c r="P577" s="432"/>
      <c r="Q577" s="38" t="str">
        <f>IFERROR(ROUNDDOWN(P577*VLOOKUP(N577,【参考】数式用!$V$2:$AA$58,MATCH(O577,【参考】数式用!$X$4:$AA$4)+2,FALSE)*0.5, 0), "")</f>
        <v/>
      </c>
      <c r="R577" s="433"/>
      <c r="S577" s="867"/>
      <c r="T577" s="867"/>
      <c r="U577" s="499"/>
      <c r="V577" s="439"/>
      <c r="W577" s="487"/>
      <c r="X577" s="414" t="str">
        <f>IFERROR(IF(V577="ー", "", ROUNDDOWN(W577*VLOOKUP(N577,【参考】数式用!$V$2:$AG$51,MATCH(V577,【参考】数式用!$AB$4:$AG$4)+6,FALSE)*0.5, 0)), "")</f>
        <v/>
      </c>
      <c r="Y577" s="440"/>
      <c r="Z577" s="487"/>
      <c r="AA577" s="501"/>
      <c r="AB577" s="481" t="e">
        <f>VLOOKUP(N577,【参考】数式用!$A$3:$N$58,14,FALSE)</f>
        <v>#N/A</v>
      </c>
      <c r="AC577" s="481" t="str">
        <f>IFERROR(VLOOKUP(N577,【参考】数式用!$A$3:$N$58,14,FALSE),"")&amp;"_4_5"</f>
        <v>_4_5</v>
      </c>
      <c r="AD577" s="481" t="str">
        <f>IFERROR(VLOOKUP(N577,【参考】数式用!$A$3:$N$58,14,FALSE),"")&amp;"_6"</f>
        <v>_6</v>
      </c>
      <c r="AE577" s="482" t="str">
        <f>IFERROR(VLOOKUP(N577,【参考】数式用!$AI$5:$AJ$51, 2, FALSE), "")</f>
        <v/>
      </c>
      <c r="AF577" s="483" t="str">
        <f t="shared" si="18"/>
        <v/>
      </c>
      <c r="AG577" s="484" t="str">
        <f t="shared" si="19"/>
        <v/>
      </c>
      <c r="AH577" s="485" t="str">
        <f>IFERROR(VLOOKUP(N577,【参考】数式用!$AM$3:$AN$56, 2, FALSE), "")</f>
        <v/>
      </c>
      <c r="AI577" s="411"/>
      <c r="AJ577" s="389"/>
      <c r="AK577" s="389"/>
      <c r="AL577" s="389"/>
      <c r="AM577" s="389"/>
      <c r="AN577" s="389"/>
      <c r="AO577" s="389"/>
      <c r="AP577" s="389"/>
      <c r="AQ577" s="389"/>
    </row>
    <row r="578" spans="1:43" s="128" customFormat="1" ht="40.15" customHeight="1">
      <c r="A578" s="488">
        <v>565</v>
      </c>
      <c r="B578" s="866" t="str">
        <f>IF(基本情報入力シート!C609="","",基本情報入力シート!C609)</f>
        <v/>
      </c>
      <c r="C578" s="866"/>
      <c r="D578" s="866"/>
      <c r="E578" s="866"/>
      <c r="F578" s="866"/>
      <c r="G578" s="866"/>
      <c r="H578" s="866"/>
      <c r="I578" s="866"/>
      <c r="J578" s="413" t="str">
        <f>IF(基本情報入力シート!M609="","",基本情報入力シート!M609)</f>
        <v/>
      </c>
      <c r="K578" s="413" t="str">
        <f>IF(基本情報入力シート!R609="","",基本情報入力シート!R609)</f>
        <v/>
      </c>
      <c r="L578" s="413" t="str">
        <f>IF(基本情報入力シート!W609="","",基本情報入力シート!W609)</f>
        <v/>
      </c>
      <c r="M578" s="413" t="str">
        <f>IF(基本情報入力シート!X609="","",基本情報入力シート!X609)</f>
        <v/>
      </c>
      <c r="N578" s="491" t="str">
        <f>IF(基本情報入力シート!Y609="","",基本情報入力シート!Y609)</f>
        <v/>
      </c>
      <c r="O578" s="490"/>
      <c r="P578" s="432"/>
      <c r="Q578" s="38" t="str">
        <f>IFERROR(ROUNDDOWN(P578*VLOOKUP(N578,【参考】数式用!$V$2:$AA$58,MATCH(O578,【参考】数式用!$X$4:$AA$4)+2,FALSE)*0.5, 0), "")</f>
        <v/>
      </c>
      <c r="R578" s="433"/>
      <c r="S578" s="867"/>
      <c r="T578" s="867"/>
      <c r="U578" s="499"/>
      <c r="V578" s="439"/>
      <c r="W578" s="487"/>
      <c r="X578" s="414" t="str">
        <f>IFERROR(IF(V578="ー", "", ROUNDDOWN(W578*VLOOKUP(N578,【参考】数式用!$V$2:$AG$51,MATCH(V578,【参考】数式用!$AB$4:$AG$4)+6,FALSE)*0.5, 0)), "")</f>
        <v/>
      </c>
      <c r="Y578" s="440"/>
      <c r="Z578" s="487"/>
      <c r="AA578" s="501"/>
      <c r="AB578" s="481" t="e">
        <f>VLOOKUP(N578,【参考】数式用!$A$3:$N$58,14,FALSE)</f>
        <v>#N/A</v>
      </c>
      <c r="AC578" s="481" t="str">
        <f>IFERROR(VLOOKUP(N578,【参考】数式用!$A$3:$N$58,14,FALSE),"")&amp;"_4_5"</f>
        <v>_4_5</v>
      </c>
      <c r="AD578" s="481" t="str">
        <f>IFERROR(VLOOKUP(N578,【参考】数式用!$A$3:$N$58,14,FALSE),"")&amp;"_6"</f>
        <v>_6</v>
      </c>
      <c r="AE578" s="482" t="str">
        <f>IFERROR(VLOOKUP(N578,【参考】数式用!$AI$5:$AJ$51, 2, FALSE), "")</f>
        <v/>
      </c>
      <c r="AF578" s="483" t="str">
        <f t="shared" si="18"/>
        <v/>
      </c>
      <c r="AG578" s="484" t="str">
        <f t="shared" si="19"/>
        <v/>
      </c>
      <c r="AH578" s="485" t="str">
        <f>IFERROR(VLOOKUP(N578,【参考】数式用!$AM$3:$AN$56, 2, FALSE), "")</f>
        <v/>
      </c>
      <c r="AI578" s="411"/>
      <c r="AJ578" s="389"/>
      <c r="AK578" s="389"/>
      <c r="AL578" s="389"/>
      <c r="AM578" s="389"/>
      <c r="AN578" s="389"/>
      <c r="AO578" s="389"/>
      <c r="AP578" s="389"/>
      <c r="AQ578" s="389"/>
    </row>
    <row r="579" spans="1:43" s="128" customFormat="1" ht="40.15" customHeight="1">
      <c r="A579" s="488">
        <v>566</v>
      </c>
      <c r="B579" s="866" t="str">
        <f>IF(基本情報入力シート!C610="","",基本情報入力シート!C610)</f>
        <v/>
      </c>
      <c r="C579" s="866"/>
      <c r="D579" s="866"/>
      <c r="E579" s="866"/>
      <c r="F579" s="866"/>
      <c r="G579" s="866"/>
      <c r="H579" s="866"/>
      <c r="I579" s="866"/>
      <c r="J579" s="413" t="str">
        <f>IF(基本情報入力シート!M610="","",基本情報入力シート!M610)</f>
        <v/>
      </c>
      <c r="K579" s="413" t="str">
        <f>IF(基本情報入力シート!R610="","",基本情報入力シート!R610)</f>
        <v/>
      </c>
      <c r="L579" s="413" t="str">
        <f>IF(基本情報入力シート!W610="","",基本情報入力シート!W610)</f>
        <v/>
      </c>
      <c r="M579" s="413" t="str">
        <f>IF(基本情報入力シート!X610="","",基本情報入力シート!X610)</f>
        <v/>
      </c>
      <c r="N579" s="491" t="str">
        <f>IF(基本情報入力シート!Y610="","",基本情報入力シート!Y610)</f>
        <v/>
      </c>
      <c r="O579" s="490"/>
      <c r="P579" s="432"/>
      <c r="Q579" s="38" t="str">
        <f>IFERROR(ROUNDDOWN(P579*VLOOKUP(N579,【参考】数式用!$V$2:$AA$58,MATCH(O579,【参考】数式用!$X$4:$AA$4)+2,FALSE)*0.5, 0), "")</f>
        <v/>
      </c>
      <c r="R579" s="433"/>
      <c r="S579" s="867"/>
      <c r="T579" s="867"/>
      <c r="U579" s="499"/>
      <c r="V579" s="439"/>
      <c r="W579" s="487"/>
      <c r="X579" s="414" t="str">
        <f>IFERROR(IF(V579="ー", "", ROUNDDOWN(W579*VLOOKUP(N579,【参考】数式用!$V$2:$AG$51,MATCH(V579,【参考】数式用!$AB$4:$AG$4)+6,FALSE)*0.5, 0)), "")</f>
        <v/>
      </c>
      <c r="Y579" s="440"/>
      <c r="Z579" s="487"/>
      <c r="AA579" s="501"/>
      <c r="AB579" s="481" t="e">
        <f>VLOOKUP(N579,【参考】数式用!$A$3:$N$58,14,FALSE)</f>
        <v>#N/A</v>
      </c>
      <c r="AC579" s="481" t="str">
        <f>IFERROR(VLOOKUP(N579,【参考】数式用!$A$3:$N$58,14,FALSE),"")&amp;"_4_5"</f>
        <v>_4_5</v>
      </c>
      <c r="AD579" s="481" t="str">
        <f>IFERROR(VLOOKUP(N579,【参考】数式用!$A$3:$N$58,14,FALSE),"")&amp;"_6"</f>
        <v>_6</v>
      </c>
      <c r="AE579" s="482" t="str">
        <f>IFERROR(VLOOKUP(N579,【参考】数式用!$AI$5:$AJ$51, 2, FALSE), "")</f>
        <v/>
      </c>
      <c r="AF579" s="483" t="str">
        <f t="shared" si="18"/>
        <v/>
      </c>
      <c r="AG579" s="484" t="str">
        <f t="shared" si="19"/>
        <v/>
      </c>
      <c r="AH579" s="485" t="str">
        <f>IFERROR(VLOOKUP(N579,【参考】数式用!$AM$3:$AN$56, 2, FALSE), "")</f>
        <v/>
      </c>
      <c r="AI579" s="411"/>
      <c r="AJ579" s="389"/>
      <c r="AK579" s="389"/>
      <c r="AL579" s="389"/>
      <c r="AM579" s="389"/>
      <c r="AN579" s="389"/>
      <c r="AO579" s="389"/>
      <c r="AP579" s="389"/>
      <c r="AQ579" s="389"/>
    </row>
    <row r="580" spans="1:43" s="128" customFormat="1" ht="40.15" customHeight="1">
      <c r="A580" s="488">
        <v>567</v>
      </c>
      <c r="B580" s="866" t="str">
        <f>IF(基本情報入力シート!C611="","",基本情報入力シート!C611)</f>
        <v/>
      </c>
      <c r="C580" s="866"/>
      <c r="D580" s="866"/>
      <c r="E580" s="866"/>
      <c r="F580" s="866"/>
      <c r="G580" s="866"/>
      <c r="H580" s="866"/>
      <c r="I580" s="866"/>
      <c r="J580" s="413" t="str">
        <f>IF(基本情報入力シート!M611="","",基本情報入力シート!M611)</f>
        <v/>
      </c>
      <c r="K580" s="413" t="str">
        <f>IF(基本情報入力シート!R611="","",基本情報入力シート!R611)</f>
        <v/>
      </c>
      <c r="L580" s="413" t="str">
        <f>IF(基本情報入力シート!W611="","",基本情報入力シート!W611)</f>
        <v/>
      </c>
      <c r="M580" s="413" t="str">
        <f>IF(基本情報入力シート!X611="","",基本情報入力シート!X611)</f>
        <v/>
      </c>
      <c r="N580" s="491" t="str">
        <f>IF(基本情報入力シート!Y611="","",基本情報入力シート!Y611)</f>
        <v/>
      </c>
      <c r="O580" s="490"/>
      <c r="P580" s="432"/>
      <c r="Q580" s="38" t="str">
        <f>IFERROR(ROUNDDOWN(P580*VLOOKUP(N580,【参考】数式用!$V$2:$AA$58,MATCH(O580,【参考】数式用!$X$4:$AA$4)+2,FALSE)*0.5, 0), "")</f>
        <v/>
      </c>
      <c r="R580" s="433"/>
      <c r="S580" s="867"/>
      <c r="T580" s="867"/>
      <c r="U580" s="499"/>
      <c r="V580" s="439"/>
      <c r="W580" s="487"/>
      <c r="X580" s="414" t="str">
        <f>IFERROR(IF(V580="ー", "", ROUNDDOWN(W580*VLOOKUP(N580,【参考】数式用!$V$2:$AG$51,MATCH(V580,【参考】数式用!$AB$4:$AG$4)+6,FALSE)*0.5, 0)), "")</f>
        <v/>
      </c>
      <c r="Y580" s="440"/>
      <c r="Z580" s="487"/>
      <c r="AA580" s="501"/>
      <c r="AB580" s="481" t="e">
        <f>VLOOKUP(N580,【参考】数式用!$A$3:$N$58,14,FALSE)</f>
        <v>#N/A</v>
      </c>
      <c r="AC580" s="481" t="str">
        <f>IFERROR(VLOOKUP(N580,【参考】数式用!$A$3:$N$58,14,FALSE),"")&amp;"_4_5"</f>
        <v>_4_5</v>
      </c>
      <c r="AD580" s="481" t="str">
        <f>IFERROR(VLOOKUP(N580,【参考】数式用!$A$3:$N$58,14,FALSE),"")&amp;"_6"</f>
        <v>_6</v>
      </c>
      <c r="AE580" s="482" t="str">
        <f>IFERROR(VLOOKUP(N580,【参考】数式用!$AI$5:$AJ$51, 2, FALSE), "")</f>
        <v/>
      </c>
      <c r="AF580" s="483" t="str">
        <f t="shared" si="18"/>
        <v/>
      </c>
      <c r="AG580" s="484" t="str">
        <f t="shared" si="19"/>
        <v/>
      </c>
      <c r="AH580" s="485" t="str">
        <f>IFERROR(VLOOKUP(N580,【参考】数式用!$AM$3:$AN$56, 2, FALSE), "")</f>
        <v/>
      </c>
      <c r="AI580" s="411"/>
      <c r="AJ580" s="389"/>
      <c r="AK580" s="389"/>
      <c r="AL580" s="389"/>
      <c r="AM580" s="389"/>
      <c r="AN580" s="389"/>
      <c r="AO580" s="389"/>
      <c r="AP580" s="389"/>
      <c r="AQ580" s="389"/>
    </row>
    <row r="581" spans="1:43" s="128" customFormat="1" ht="40.15" customHeight="1">
      <c r="A581" s="488">
        <v>568</v>
      </c>
      <c r="B581" s="866" t="str">
        <f>IF(基本情報入力シート!C612="","",基本情報入力シート!C612)</f>
        <v/>
      </c>
      <c r="C581" s="866"/>
      <c r="D581" s="866"/>
      <c r="E581" s="866"/>
      <c r="F581" s="866"/>
      <c r="G581" s="866"/>
      <c r="H581" s="866"/>
      <c r="I581" s="866"/>
      <c r="J581" s="413" t="str">
        <f>IF(基本情報入力シート!M612="","",基本情報入力シート!M612)</f>
        <v/>
      </c>
      <c r="K581" s="413" t="str">
        <f>IF(基本情報入力シート!R612="","",基本情報入力シート!R612)</f>
        <v/>
      </c>
      <c r="L581" s="413" t="str">
        <f>IF(基本情報入力シート!W612="","",基本情報入力シート!W612)</f>
        <v/>
      </c>
      <c r="M581" s="413" t="str">
        <f>IF(基本情報入力シート!X612="","",基本情報入力シート!X612)</f>
        <v/>
      </c>
      <c r="N581" s="491" t="str">
        <f>IF(基本情報入力シート!Y612="","",基本情報入力シート!Y612)</f>
        <v/>
      </c>
      <c r="O581" s="490"/>
      <c r="P581" s="432"/>
      <c r="Q581" s="38" t="str">
        <f>IFERROR(ROUNDDOWN(P581*VLOOKUP(N581,【参考】数式用!$V$2:$AA$58,MATCH(O581,【参考】数式用!$X$4:$AA$4)+2,FALSE)*0.5, 0), "")</f>
        <v/>
      </c>
      <c r="R581" s="433"/>
      <c r="S581" s="867"/>
      <c r="T581" s="867"/>
      <c r="U581" s="499"/>
      <c r="V581" s="439"/>
      <c r="W581" s="487"/>
      <c r="X581" s="414" t="str">
        <f>IFERROR(IF(V581="ー", "", ROUNDDOWN(W581*VLOOKUP(N581,【参考】数式用!$V$2:$AG$51,MATCH(V581,【参考】数式用!$AB$4:$AG$4)+6,FALSE)*0.5, 0)), "")</f>
        <v/>
      </c>
      <c r="Y581" s="440"/>
      <c r="Z581" s="487"/>
      <c r="AA581" s="501"/>
      <c r="AB581" s="481" t="e">
        <f>VLOOKUP(N581,【参考】数式用!$A$3:$N$58,14,FALSE)</f>
        <v>#N/A</v>
      </c>
      <c r="AC581" s="481" t="str">
        <f>IFERROR(VLOOKUP(N581,【参考】数式用!$A$3:$N$58,14,FALSE),"")&amp;"_4_5"</f>
        <v>_4_5</v>
      </c>
      <c r="AD581" s="481" t="str">
        <f>IFERROR(VLOOKUP(N581,【参考】数式用!$A$3:$N$58,14,FALSE),"")&amp;"_6"</f>
        <v>_6</v>
      </c>
      <c r="AE581" s="482" t="str">
        <f>IFERROR(VLOOKUP(N581,【参考】数式用!$AI$5:$AJ$51, 2, FALSE), "")</f>
        <v/>
      </c>
      <c r="AF581" s="483" t="str">
        <f t="shared" si="18"/>
        <v/>
      </c>
      <c r="AG581" s="484" t="str">
        <f t="shared" si="19"/>
        <v/>
      </c>
      <c r="AH581" s="485" t="str">
        <f>IFERROR(VLOOKUP(N581,【参考】数式用!$AM$3:$AN$56, 2, FALSE), "")</f>
        <v/>
      </c>
      <c r="AI581" s="411"/>
      <c r="AJ581" s="389"/>
      <c r="AK581" s="389"/>
      <c r="AL581" s="389"/>
      <c r="AM581" s="389"/>
      <c r="AN581" s="389"/>
      <c r="AO581" s="389"/>
      <c r="AP581" s="389"/>
      <c r="AQ581" s="389"/>
    </row>
    <row r="582" spans="1:43" s="128" customFormat="1" ht="40.15" customHeight="1">
      <c r="A582" s="488">
        <v>569</v>
      </c>
      <c r="B582" s="866" t="str">
        <f>IF(基本情報入力シート!C613="","",基本情報入力シート!C613)</f>
        <v/>
      </c>
      <c r="C582" s="866"/>
      <c r="D582" s="866"/>
      <c r="E582" s="866"/>
      <c r="F582" s="866"/>
      <c r="G582" s="866"/>
      <c r="H582" s="866"/>
      <c r="I582" s="866"/>
      <c r="J582" s="413" t="str">
        <f>IF(基本情報入力シート!M613="","",基本情報入力シート!M613)</f>
        <v/>
      </c>
      <c r="K582" s="413" t="str">
        <f>IF(基本情報入力シート!R613="","",基本情報入力シート!R613)</f>
        <v/>
      </c>
      <c r="L582" s="413" t="str">
        <f>IF(基本情報入力シート!W613="","",基本情報入力シート!W613)</f>
        <v/>
      </c>
      <c r="M582" s="413" t="str">
        <f>IF(基本情報入力シート!X613="","",基本情報入力シート!X613)</f>
        <v/>
      </c>
      <c r="N582" s="491" t="str">
        <f>IF(基本情報入力シート!Y613="","",基本情報入力シート!Y613)</f>
        <v/>
      </c>
      <c r="O582" s="490"/>
      <c r="P582" s="432"/>
      <c r="Q582" s="38" t="str">
        <f>IFERROR(ROUNDDOWN(P582*VLOOKUP(N582,【参考】数式用!$V$2:$AA$58,MATCH(O582,【参考】数式用!$X$4:$AA$4)+2,FALSE)*0.5, 0), "")</f>
        <v/>
      </c>
      <c r="R582" s="433"/>
      <c r="S582" s="867"/>
      <c r="T582" s="867"/>
      <c r="U582" s="499"/>
      <c r="V582" s="439"/>
      <c r="W582" s="487"/>
      <c r="X582" s="414" t="str">
        <f>IFERROR(IF(V582="ー", "", ROUNDDOWN(W582*VLOOKUP(N582,【参考】数式用!$V$2:$AG$51,MATCH(V582,【参考】数式用!$AB$4:$AG$4)+6,FALSE)*0.5, 0)), "")</f>
        <v/>
      </c>
      <c r="Y582" s="440"/>
      <c r="Z582" s="487"/>
      <c r="AA582" s="501"/>
      <c r="AB582" s="481" t="e">
        <f>VLOOKUP(N582,【参考】数式用!$A$3:$N$58,14,FALSE)</f>
        <v>#N/A</v>
      </c>
      <c r="AC582" s="481" t="str">
        <f>IFERROR(VLOOKUP(N582,【参考】数式用!$A$3:$N$58,14,FALSE),"")&amp;"_4_5"</f>
        <v>_4_5</v>
      </c>
      <c r="AD582" s="481" t="str">
        <f>IFERROR(VLOOKUP(N582,【参考】数式用!$A$3:$N$58,14,FALSE),"")&amp;"_6"</f>
        <v>_6</v>
      </c>
      <c r="AE582" s="482" t="str">
        <f>IFERROR(VLOOKUP(N582,【参考】数式用!$AI$5:$AJ$51, 2, FALSE), "")</f>
        <v/>
      </c>
      <c r="AF582" s="483" t="str">
        <f t="shared" si="18"/>
        <v/>
      </c>
      <c r="AG582" s="484" t="str">
        <f t="shared" si="19"/>
        <v/>
      </c>
      <c r="AH582" s="485" t="str">
        <f>IFERROR(VLOOKUP(N582,【参考】数式用!$AM$3:$AN$56, 2, FALSE), "")</f>
        <v/>
      </c>
      <c r="AI582" s="411"/>
      <c r="AJ582" s="389"/>
      <c r="AK582" s="389"/>
      <c r="AL582" s="389"/>
      <c r="AM582" s="389"/>
      <c r="AN582" s="389"/>
      <c r="AO582" s="389"/>
      <c r="AP582" s="389"/>
      <c r="AQ582" s="389"/>
    </row>
    <row r="583" spans="1:43" s="128" customFormat="1" ht="40.15" customHeight="1">
      <c r="A583" s="488">
        <v>570</v>
      </c>
      <c r="B583" s="866" t="str">
        <f>IF(基本情報入力シート!C614="","",基本情報入力シート!C614)</f>
        <v/>
      </c>
      <c r="C583" s="866"/>
      <c r="D583" s="866"/>
      <c r="E583" s="866"/>
      <c r="F583" s="866"/>
      <c r="G583" s="866"/>
      <c r="H583" s="866"/>
      <c r="I583" s="866"/>
      <c r="J583" s="413" t="str">
        <f>IF(基本情報入力シート!M614="","",基本情報入力シート!M614)</f>
        <v/>
      </c>
      <c r="K583" s="413" t="str">
        <f>IF(基本情報入力シート!R614="","",基本情報入力シート!R614)</f>
        <v/>
      </c>
      <c r="L583" s="413" t="str">
        <f>IF(基本情報入力シート!W614="","",基本情報入力シート!W614)</f>
        <v/>
      </c>
      <c r="M583" s="413" t="str">
        <f>IF(基本情報入力シート!X614="","",基本情報入力シート!X614)</f>
        <v/>
      </c>
      <c r="N583" s="491" t="str">
        <f>IF(基本情報入力シート!Y614="","",基本情報入力シート!Y614)</f>
        <v/>
      </c>
      <c r="O583" s="490"/>
      <c r="P583" s="432"/>
      <c r="Q583" s="38" t="str">
        <f>IFERROR(ROUNDDOWN(P583*VLOOKUP(N583,【参考】数式用!$V$2:$AA$58,MATCH(O583,【参考】数式用!$X$4:$AA$4)+2,FALSE)*0.5, 0), "")</f>
        <v/>
      </c>
      <c r="R583" s="433"/>
      <c r="S583" s="867"/>
      <c r="T583" s="867"/>
      <c r="U583" s="499"/>
      <c r="V583" s="439"/>
      <c r="W583" s="487"/>
      <c r="X583" s="414" t="str">
        <f>IFERROR(IF(V583="ー", "", ROUNDDOWN(W583*VLOOKUP(N583,【参考】数式用!$V$2:$AG$51,MATCH(V583,【参考】数式用!$AB$4:$AG$4)+6,FALSE)*0.5, 0)), "")</f>
        <v/>
      </c>
      <c r="Y583" s="440"/>
      <c r="Z583" s="487"/>
      <c r="AA583" s="501"/>
      <c r="AB583" s="481" t="e">
        <f>VLOOKUP(N583,【参考】数式用!$A$3:$N$58,14,FALSE)</f>
        <v>#N/A</v>
      </c>
      <c r="AC583" s="481" t="str">
        <f>IFERROR(VLOOKUP(N583,【参考】数式用!$A$3:$N$58,14,FALSE),"")&amp;"_4_5"</f>
        <v>_4_5</v>
      </c>
      <c r="AD583" s="481" t="str">
        <f>IFERROR(VLOOKUP(N583,【参考】数式用!$A$3:$N$58,14,FALSE),"")&amp;"_6"</f>
        <v>_6</v>
      </c>
      <c r="AE583" s="482" t="str">
        <f>IFERROR(VLOOKUP(N583,【参考】数式用!$AI$5:$AJ$51, 2, FALSE), "")</f>
        <v/>
      </c>
      <c r="AF583" s="483" t="str">
        <f t="shared" si="18"/>
        <v/>
      </c>
      <c r="AG583" s="484" t="str">
        <f t="shared" si="19"/>
        <v/>
      </c>
      <c r="AH583" s="485" t="str">
        <f>IFERROR(VLOOKUP(N583,【参考】数式用!$AM$3:$AN$56, 2, FALSE), "")</f>
        <v/>
      </c>
      <c r="AI583" s="411"/>
      <c r="AJ583" s="389"/>
      <c r="AK583" s="389"/>
      <c r="AL583" s="389"/>
      <c r="AM583" s="389"/>
      <c r="AN583" s="389"/>
      <c r="AO583" s="389"/>
      <c r="AP583" s="389"/>
      <c r="AQ583" s="389"/>
    </row>
    <row r="584" spans="1:43" s="128" customFormat="1" ht="40.15" customHeight="1">
      <c r="A584" s="488">
        <v>571</v>
      </c>
      <c r="B584" s="866" t="str">
        <f>IF(基本情報入力シート!C615="","",基本情報入力シート!C615)</f>
        <v/>
      </c>
      <c r="C584" s="866"/>
      <c r="D584" s="866"/>
      <c r="E584" s="866"/>
      <c r="F584" s="866"/>
      <c r="G584" s="866"/>
      <c r="H584" s="866"/>
      <c r="I584" s="866"/>
      <c r="J584" s="413" t="str">
        <f>IF(基本情報入力シート!M615="","",基本情報入力シート!M615)</f>
        <v/>
      </c>
      <c r="K584" s="413" t="str">
        <f>IF(基本情報入力シート!R615="","",基本情報入力シート!R615)</f>
        <v/>
      </c>
      <c r="L584" s="413" t="str">
        <f>IF(基本情報入力シート!W615="","",基本情報入力シート!W615)</f>
        <v/>
      </c>
      <c r="M584" s="413" t="str">
        <f>IF(基本情報入力シート!X615="","",基本情報入力シート!X615)</f>
        <v/>
      </c>
      <c r="N584" s="491" t="str">
        <f>IF(基本情報入力シート!Y615="","",基本情報入力シート!Y615)</f>
        <v/>
      </c>
      <c r="O584" s="490"/>
      <c r="P584" s="432"/>
      <c r="Q584" s="38" t="str">
        <f>IFERROR(ROUNDDOWN(P584*VLOOKUP(N584,【参考】数式用!$V$2:$AA$58,MATCH(O584,【参考】数式用!$X$4:$AA$4)+2,FALSE)*0.5, 0), "")</f>
        <v/>
      </c>
      <c r="R584" s="433"/>
      <c r="S584" s="867"/>
      <c r="T584" s="867"/>
      <c r="U584" s="499"/>
      <c r="V584" s="439"/>
      <c r="W584" s="487"/>
      <c r="X584" s="414" t="str">
        <f>IFERROR(IF(V584="ー", "", ROUNDDOWN(W584*VLOOKUP(N584,【参考】数式用!$V$2:$AG$51,MATCH(V584,【参考】数式用!$AB$4:$AG$4)+6,FALSE)*0.5, 0)), "")</f>
        <v/>
      </c>
      <c r="Y584" s="440"/>
      <c r="Z584" s="487"/>
      <c r="AA584" s="501"/>
      <c r="AB584" s="481" t="e">
        <f>VLOOKUP(N584,【参考】数式用!$A$3:$N$58,14,FALSE)</f>
        <v>#N/A</v>
      </c>
      <c r="AC584" s="481" t="str">
        <f>IFERROR(VLOOKUP(N584,【参考】数式用!$A$3:$N$58,14,FALSE),"")&amp;"_4_5"</f>
        <v>_4_5</v>
      </c>
      <c r="AD584" s="481" t="str">
        <f>IFERROR(VLOOKUP(N584,【参考】数式用!$A$3:$N$58,14,FALSE),"")&amp;"_6"</f>
        <v>_6</v>
      </c>
      <c r="AE584" s="482" t="str">
        <f>IFERROR(VLOOKUP(N584,【参考】数式用!$AI$5:$AJ$51, 2, FALSE), "")</f>
        <v/>
      </c>
      <c r="AF584" s="483" t="str">
        <f t="shared" si="18"/>
        <v/>
      </c>
      <c r="AG584" s="484" t="str">
        <f t="shared" si="19"/>
        <v/>
      </c>
      <c r="AH584" s="485" t="str">
        <f>IFERROR(VLOOKUP(N584,【参考】数式用!$AM$3:$AN$56, 2, FALSE), "")</f>
        <v/>
      </c>
      <c r="AI584" s="411"/>
      <c r="AJ584" s="389"/>
      <c r="AK584" s="389"/>
      <c r="AL584" s="389"/>
      <c r="AM584" s="389"/>
      <c r="AN584" s="389"/>
      <c r="AO584" s="389"/>
      <c r="AP584" s="389"/>
      <c r="AQ584" s="389"/>
    </row>
    <row r="585" spans="1:43" s="128" customFormat="1" ht="40.15" customHeight="1">
      <c r="A585" s="488">
        <v>572</v>
      </c>
      <c r="B585" s="866" t="str">
        <f>IF(基本情報入力シート!C616="","",基本情報入力シート!C616)</f>
        <v/>
      </c>
      <c r="C585" s="866"/>
      <c r="D585" s="866"/>
      <c r="E585" s="866"/>
      <c r="F585" s="866"/>
      <c r="G585" s="866"/>
      <c r="H585" s="866"/>
      <c r="I585" s="866"/>
      <c r="J585" s="413" t="str">
        <f>IF(基本情報入力シート!M616="","",基本情報入力シート!M616)</f>
        <v/>
      </c>
      <c r="K585" s="413" t="str">
        <f>IF(基本情報入力シート!R616="","",基本情報入力シート!R616)</f>
        <v/>
      </c>
      <c r="L585" s="413" t="str">
        <f>IF(基本情報入力シート!W616="","",基本情報入力シート!W616)</f>
        <v/>
      </c>
      <c r="M585" s="413" t="str">
        <f>IF(基本情報入力シート!X616="","",基本情報入力シート!X616)</f>
        <v/>
      </c>
      <c r="N585" s="491" t="str">
        <f>IF(基本情報入力シート!Y616="","",基本情報入力シート!Y616)</f>
        <v/>
      </c>
      <c r="O585" s="490"/>
      <c r="P585" s="432"/>
      <c r="Q585" s="38" t="str">
        <f>IFERROR(ROUNDDOWN(P585*VLOOKUP(N585,【参考】数式用!$V$2:$AA$58,MATCH(O585,【参考】数式用!$X$4:$AA$4)+2,FALSE)*0.5, 0), "")</f>
        <v/>
      </c>
      <c r="R585" s="433"/>
      <c r="S585" s="867"/>
      <c r="T585" s="867"/>
      <c r="U585" s="499"/>
      <c r="V585" s="439"/>
      <c r="W585" s="487"/>
      <c r="X585" s="414" t="str">
        <f>IFERROR(IF(V585="ー", "", ROUNDDOWN(W585*VLOOKUP(N585,【参考】数式用!$V$2:$AG$51,MATCH(V585,【参考】数式用!$AB$4:$AG$4)+6,FALSE)*0.5, 0)), "")</f>
        <v/>
      </c>
      <c r="Y585" s="440"/>
      <c r="Z585" s="487"/>
      <c r="AA585" s="501"/>
      <c r="AB585" s="481" t="e">
        <f>VLOOKUP(N585,【参考】数式用!$A$3:$N$58,14,FALSE)</f>
        <v>#N/A</v>
      </c>
      <c r="AC585" s="481" t="str">
        <f>IFERROR(VLOOKUP(N585,【参考】数式用!$A$3:$N$58,14,FALSE),"")&amp;"_4_5"</f>
        <v>_4_5</v>
      </c>
      <c r="AD585" s="481" t="str">
        <f>IFERROR(VLOOKUP(N585,【参考】数式用!$A$3:$N$58,14,FALSE),"")&amp;"_6"</f>
        <v>_6</v>
      </c>
      <c r="AE585" s="482" t="str">
        <f>IFERROR(VLOOKUP(N585,【参考】数式用!$AI$5:$AJ$51, 2, FALSE), "")</f>
        <v/>
      </c>
      <c r="AF585" s="483" t="str">
        <f t="shared" si="18"/>
        <v/>
      </c>
      <c r="AG585" s="484" t="str">
        <f t="shared" si="19"/>
        <v/>
      </c>
      <c r="AH585" s="485" t="str">
        <f>IFERROR(VLOOKUP(N585,【参考】数式用!$AM$3:$AN$56, 2, FALSE), "")</f>
        <v/>
      </c>
      <c r="AI585" s="411"/>
      <c r="AJ585" s="389"/>
      <c r="AK585" s="389"/>
      <c r="AL585" s="389"/>
      <c r="AM585" s="389"/>
      <c r="AN585" s="389"/>
      <c r="AO585" s="389"/>
      <c r="AP585" s="389"/>
      <c r="AQ585" s="389"/>
    </row>
    <row r="586" spans="1:43" s="128" customFormat="1" ht="40.15" customHeight="1">
      <c r="A586" s="488">
        <v>573</v>
      </c>
      <c r="B586" s="866" t="str">
        <f>IF(基本情報入力シート!C617="","",基本情報入力シート!C617)</f>
        <v/>
      </c>
      <c r="C586" s="866"/>
      <c r="D586" s="866"/>
      <c r="E586" s="866"/>
      <c r="F586" s="866"/>
      <c r="G586" s="866"/>
      <c r="H586" s="866"/>
      <c r="I586" s="866"/>
      <c r="J586" s="413" t="str">
        <f>IF(基本情報入力シート!M617="","",基本情報入力シート!M617)</f>
        <v/>
      </c>
      <c r="K586" s="413" t="str">
        <f>IF(基本情報入力シート!R617="","",基本情報入力シート!R617)</f>
        <v/>
      </c>
      <c r="L586" s="413" t="str">
        <f>IF(基本情報入力シート!W617="","",基本情報入力シート!W617)</f>
        <v/>
      </c>
      <c r="M586" s="413" t="str">
        <f>IF(基本情報入力シート!X617="","",基本情報入力シート!X617)</f>
        <v/>
      </c>
      <c r="N586" s="491" t="str">
        <f>IF(基本情報入力シート!Y617="","",基本情報入力シート!Y617)</f>
        <v/>
      </c>
      <c r="O586" s="490"/>
      <c r="P586" s="432"/>
      <c r="Q586" s="38" t="str">
        <f>IFERROR(ROUNDDOWN(P586*VLOOKUP(N586,【参考】数式用!$V$2:$AA$58,MATCH(O586,【参考】数式用!$X$4:$AA$4)+2,FALSE)*0.5, 0), "")</f>
        <v/>
      </c>
      <c r="R586" s="433"/>
      <c r="S586" s="867"/>
      <c r="T586" s="867"/>
      <c r="U586" s="499"/>
      <c r="V586" s="439"/>
      <c r="W586" s="487"/>
      <c r="X586" s="414" t="str">
        <f>IFERROR(IF(V586="ー", "", ROUNDDOWN(W586*VLOOKUP(N586,【参考】数式用!$V$2:$AG$51,MATCH(V586,【参考】数式用!$AB$4:$AG$4)+6,FALSE)*0.5, 0)), "")</f>
        <v/>
      </c>
      <c r="Y586" s="440"/>
      <c r="Z586" s="487"/>
      <c r="AA586" s="501"/>
      <c r="AB586" s="481" t="e">
        <f>VLOOKUP(N586,【参考】数式用!$A$3:$N$58,14,FALSE)</f>
        <v>#N/A</v>
      </c>
      <c r="AC586" s="481" t="str">
        <f>IFERROR(VLOOKUP(N586,【参考】数式用!$A$3:$N$58,14,FALSE),"")&amp;"_4_5"</f>
        <v>_4_5</v>
      </c>
      <c r="AD586" s="481" t="str">
        <f>IFERROR(VLOOKUP(N586,【参考】数式用!$A$3:$N$58,14,FALSE),"")&amp;"_6"</f>
        <v>_6</v>
      </c>
      <c r="AE586" s="482" t="str">
        <f>IFERROR(VLOOKUP(N586,【参考】数式用!$AI$5:$AJ$51, 2, FALSE), "")</f>
        <v/>
      </c>
      <c r="AF586" s="483" t="str">
        <f t="shared" si="18"/>
        <v/>
      </c>
      <c r="AG586" s="484" t="str">
        <f t="shared" si="19"/>
        <v/>
      </c>
      <c r="AH586" s="485" t="str">
        <f>IFERROR(VLOOKUP(N586,【参考】数式用!$AM$3:$AN$56, 2, FALSE), "")</f>
        <v/>
      </c>
      <c r="AI586" s="411"/>
      <c r="AJ586" s="389"/>
      <c r="AK586" s="389"/>
      <c r="AL586" s="389"/>
      <c r="AM586" s="389"/>
      <c r="AN586" s="389"/>
      <c r="AO586" s="389"/>
      <c r="AP586" s="389"/>
      <c r="AQ586" s="389"/>
    </row>
    <row r="587" spans="1:43" s="128" customFormat="1" ht="40.15" customHeight="1">
      <c r="A587" s="488">
        <v>574</v>
      </c>
      <c r="B587" s="866" t="str">
        <f>IF(基本情報入力シート!C618="","",基本情報入力シート!C618)</f>
        <v/>
      </c>
      <c r="C587" s="866"/>
      <c r="D587" s="866"/>
      <c r="E587" s="866"/>
      <c r="F587" s="866"/>
      <c r="G587" s="866"/>
      <c r="H587" s="866"/>
      <c r="I587" s="866"/>
      <c r="J587" s="413" t="str">
        <f>IF(基本情報入力シート!M618="","",基本情報入力シート!M618)</f>
        <v/>
      </c>
      <c r="K587" s="413" t="str">
        <f>IF(基本情報入力シート!R618="","",基本情報入力シート!R618)</f>
        <v/>
      </c>
      <c r="L587" s="413" t="str">
        <f>IF(基本情報入力シート!W618="","",基本情報入力シート!W618)</f>
        <v/>
      </c>
      <c r="M587" s="413" t="str">
        <f>IF(基本情報入力シート!X618="","",基本情報入力シート!X618)</f>
        <v/>
      </c>
      <c r="N587" s="491" t="str">
        <f>IF(基本情報入力シート!Y618="","",基本情報入力シート!Y618)</f>
        <v/>
      </c>
      <c r="O587" s="490"/>
      <c r="P587" s="432"/>
      <c r="Q587" s="38" t="str">
        <f>IFERROR(ROUNDDOWN(P587*VLOOKUP(N587,【参考】数式用!$V$2:$AA$58,MATCH(O587,【参考】数式用!$X$4:$AA$4)+2,FALSE)*0.5, 0), "")</f>
        <v/>
      </c>
      <c r="R587" s="433"/>
      <c r="S587" s="867"/>
      <c r="T587" s="867"/>
      <c r="U587" s="499"/>
      <c r="V587" s="439"/>
      <c r="W587" s="487"/>
      <c r="X587" s="414" t="str">
        <f>IFERROR(IF(V587="ー", "", ROUNDDOWN(W587*VLOOKUP(N587,【参考】数式用!$V$2:$AG$51,MATCH(V587,【参考】数式用!$AB$4:$AG$4)+6,FALSE)*0.5, 0)), "")</f>
        <v/>
      </c>
      <c r="Y587" s="440"/>
      <c r="Z587" s="487"/>
      <c r="AA587" s="501"/>
      <c r="AB587" s="481" t="e">
        <f>VLOOKUP(N587,【参考】数式用!$A$3:$N$58,14,FALSE)</f>
        <v>#N/A</v>
      </c>
      <c r="AC587" s="481" t="str">
        <f>IFERROR(VLOOKUP(N587,【参考】数式用!$A$3:$N$58,14,FALSE),"")&amp;"_4_5"</f>
        <v>_4_5</v>
      </c>
      <c r="AD587" s="481" t="str">
        <f>IFERROR(VLOOKUP(N587,【参考】数式用!$A$3:$N$58,14,FALSE),"")&amp;"_6"</f>
        <v>_6</v>
      </c>
      <c r="AE587" s="482" t="str">
        <f>IFERROR(VLOOKUP(N587,【参考】数式用!$AI$5:$AJ$51, 2, FALSE), "")</f>
        <v/>
      </c>
      <c r="AF587" s="483" t="str">
        <f t="shared" si="18"/>
        <v/>
      </c>
      <c r="AG587" s="484" t="str">
        <f t="shared" si="19"/>
        <v/>
      </c>
      <c r="AH587" s="485" t="str">
        <f>IFERROR(VLOOKUP(N587,【参考】数式用!$AM$3:$AN$56, 2, FALSE), "")</f>
        <v/>
      </c>
      <c r="AI587" s="411"/>
      <c r="AJ587" s="389"/>
      <c r="AK587" s="389"/>
      <c r="AL587" s="389"/>
      <c r="AM587" s="389"/>
      <c r="AN587" s="389"/>
      <c r="AO587" s="389"/>
      <c r="AP587" s="389"/>
      <c r="AQ587" s="389"/>
    </row>
    <row r="588" spans="1:43" s="128" customFormat="1" ht="40.15" customHeight="1">
      <c r="A588" s="488">
        <v>575</v>
      </c>
      <c r="B588" s="866" t="str">
        <f>IF(基本情報入力シート!C619="","",基本情報入力シート!C619)</f>
        <v/>
      </c>
      <c r="C588" s="866"/>
      <c r="D588" s="866"/>
      <c r="E588" s="866"/>
      <c r="F588" s="866"/>
      <c r="G588" s="866"/>
      <c r="H588" s="866"/>
      <c r="I588" s="866"/>
      <c r="J588" s="413" t="str">
        <f>IF(基本情報入力シート!M619="","",基本情報入力シート!M619)</f>
        <v/>
      </c>
      <c r="K588" s="413" t="str">
        <f>IF(基本情報入力シート!R619="","",基本情報入力シート!R619)</f>
        <v/>
      </c>
      <c r="L588" s="413" t="str">
        <f>IF(基本情報入力シート!W619="","",基本情報入力シート!W619)</f>
        <v/>
      </c>
      <c r="M588" s="413" t="str">
        <f>IF(基本情報入力シート!X619="","",基本情報入力シート!X619)</f>
        <v/>
      </c>
      <c r="N588" s="491" t="str">
        <f>IF(基本情報入力シート!Y619="","",基本情報入力シート!Y619)</f>
        <v/>
      </c>
      <c r="O588" s="490"/>
      <c r="P588" s="432"/>
      <c r="Q588" s="38" t="str">
        <f>IFERROR(ROUNDDOWN(P588*VLOOKUP(N588,【参考】数式用!$V$2:$AA$58,MATCH(O588,【参考】数式用!$X$4:$AA$4)+2,FALSE)*0.5, 0), "")</f>
        <v/>
      </c>
      <c r="R588" s="433"/>
      <c r="S588" s="867"/>
      <c r="T588" s="867"/>
      <c r="U588" s="499"/>
      <c r="V588" s="439"/>
      <c r="W588" s="487"/>
      <c r="X588" s="414" t="str">
        <f>IFERROR(IF(V588="ー", "", ROUNDDOWN(W588*VLOOKUP(N588,【参考】数式用!$V$2:$AG$51,MATCH(V588,【参考】数式用!$AB$4:$AG$4)+6,FALSE)*0.5, 0)), "")</f>
        <v/>
      </c>
      <c r="Y588" s="440"/>
      <c r="Z588" s="487"/>
      <c r="AA588" s="501"/>
      <c r="AB588" s="481" t="e">
        <f>VLOOKUP(N588,【参考】数式用!$A$3:$N$58,14,FALSE)</f>
        <v>#N/A</v>
      </c>
      <c r="AC588" s="481" t="str">
        <f>IFERROR(VLOOKUP(N588,【参考】数式用!$A$3:$N$58,14,FALSE),"")&amp;"_4_5"</f>
        <v>_4_5</v>
      </c>
      <c r="AD588" s="481" t="str">
        <f>IFERROR(VLOOKUP(N588,【参考】数式用!$A$3:$N$58,14,FALSE),"")&amp;"_6"</f>
        <v>_6</v>
      </c>
      <c r="AE588" s="482" t="str">
        <f>IFERROR(VLOOKUP(N588,【参考】数式用!$AI$5:$AJ$51, 2, FALSE), "")</f>
        <v/>
      </c>
      <c r="AF588" s="483" t="str">
        <f t="shared" si="18"/>
        <v/>
      </c>
      <c r="AG588" s="484" t="str">
        <f t="shared" si="19"/>
        <v/>
      </c>
      <c r="AH588" s="485" t="str">
        <f>IFERROR(VLOOKUP(N588,【参考】数式用!$AM$3:$AN$56, 2, FALSE), "")</f>
        <v/>
      </c>
      <c r="AI588" s="411"/>
      <c r="AJ588" s="389"/>
      <c r="AK588" s="389"/>
      <c r="AL588" s="389"/>
      <c r="AM588" s="389"/>
      <c r="AN588" s="389"/>
      <c r="AO588" s="389"/>
      <c r="AP588" s="389"/>
      <c r="AQ588" s="389"/>
    </row>
    <row r="589" spans="1:43" s="128" customFormat="1" ht="40.15" customHeight="1">
      <c r="A589" s="488">
        <v>576</v>
      </c>
      <c r="B589" s="866" t="str">
        <f>IF(基本情報入力シート!C620="","",基本情報入力シート!C620)</f>
        <v/>
      </c>
      <c r="C589" s="866"/>
      <c r="D589" s="866"/>
      <c r="E589" s="866"/>
      <c r="F589" s="866"/>
      <c r="G589" s="866"/>
      <c r="H589" s="866"/>
      <c r="I589" s="866"/>
      <c r="J589" s="413" t="str">
        <f>IF(基本情報入力シート!M620="","",基本情報入力シート!M620)</f>
        <v/>
      </c>
      <c r="K589" s="413" t="str">
        <f>IF(基本情報入力シート!R620="","",基本情報入力シート!R620)</f>
        <v/>
      </c>
      <c r="L589" s="413" t="str">
        <f>IF(基本情報入力シート!W620="","",基本情報入力シート!W620)</f>
        <v/>
      </c>
      <c r="M589" s="413" t="str">
        <f>IF(基本情報入力シート!X620="","",基本情報入力シート!X620)</f>
        <v/>
      </c>
      <c r="N589" s="491" t="str">
        <f>IF(基本情報入力シート!Y620="","",基本情報入力シート!Y620)</f>
        <v/>
      </c>
      <c r="O589" s="490"/>
      <c r="P589" s="432"/>
      <c r="Q589" s="38" t="str">
        <f>IFERROR(ROUNDDOWN(P589*VLOOKUP(N589,【参考】数式用!$V$2:$AA$58,MATCH(O589,【参考】数式用!$X$4:$AA$4)+2,FALSE)*0.5, 0), "")</f>
        <v/>
      </c>
      <c r="R589" s="433"/>
      <c r="S589" s="867"/>
      <c r="T589" s="867"/>
      <c r="U589" s="499"/>
      <c r="V589" s="439"/>
      <c r="W589" s="487"/>
      <c r="X589" s="414" t="str">
        <f>IFERROR(IF(V589="ー", "", ROUNDDOWN(W589*VLOOKUP(N589,【参考】数式用!$V$2:$AG$51,MATCH(V589,【参考】数式用!$AB$4:$AG$4)+6,FALSE)*0.5, 0)), "")</f>
        <v/>
      </c>
      <c r="Y589" s="440"/>
      <c r="Z589" s="487"/>
      <c r="AA589" s="501"/>
      <c r="AB589" s="481" t="e">
        <f>VLOOKUP(N589,【参考】数式用!$A$3:$N$58,14,FALSE)</f>
        <v>#N/A</v>
      </c>
      <c r="AC589" s="481" t="str">
        <f>IFERROR(VLOOKUP(N589,【参考】数式用!$A$3:$N$58,14,FALSE),"")&amp;"_4_5"</f>
        <v>_4_5</v>
      </c>
      <c r="AD589" s="481" t="str">
        <f>IFERROR(VLOOKUP(N589,【参考】数式用!$A$3:$N$58,14,FALSE),"")&amp;"_6"</f>
        <v>_6</v>
      </c>
      <c r="AE589" s="482" t="str">
        <f>IFERROR(VLOOKUP(N589,【参考】数式用!$AI$5:$AJ$51, 2, FALSE), "")</f>
        <v/>
      </c>
      <c r="AF589" s="483" t="str">
        <f t="shared" si="18"/>
        <v/>
      </c>
      <c r="AG589" s="484" t="str">
        <f t="shared" si="19"/>
        <v/>
      </c>
      <c r="AH589" s="485" t="str">
        <f>IFERROR(VLOOKUP(N589,【参考】数式用!$AM$3:$AN$56, 2, FALSE), "")</f>
        <v/>
      </c>
      <c r="AI589" s="411"/>
      <c r="AJ589" s="389"/>
      <c r="AK589" s="389"/>
      <c r="AL589" s="389"/>
      <c r="AM589" s="389"/>
      <c r="AN589" s="389"/>
      <c r="AO589" s="389"/>
      <c r="AP589" s="389"/>
      <c r="AQ589" s="389"/>
    </row>
    <row r="590" spans="1:43" s="128" customFormat="1" ht="40.15" customHeight="1">
      <c r="A590" s="488">
        <v>577</v>
      </c>
      <c r="B590" s="866" t="str">
        <f>IF(基本情報入力シート!C621="","",基本情報入力シート!C621)</f>
        <v/>
      </c>
      <c r="C590" s="866"/>
      <c r="D590" s="866"/>
      <c r="E590" s="866"/>
      <c r="F590" s="866"/>
      <c r="G590" s="866"/>
      <c r="H590" s="866"/>
      <c r="I590" s="866"/>
      <c r="J590" s="413" t="str">
        <f>IF(基本情報入力シート!M621="","",基本情報入力シート!M621)</f>
        <v/>
      </c>
      <c r="K590" s="413" t="str">
        <f>IF(基本情報入力シート!R621="","",基本情報入力シート!R621)</f>
        <v/>
      </c>
      <c r="L590" s="413" t="str">
        <f>IF(基本情報入力シート!W621="","",基本情報入力シート!W621)</f>
        <v/>
      </c>
      <c r="M590" s="413" t="str">
        <f>IF(基本情報入力シート!X621="","",基本情報入力シート!X621)</f>
        <v/>
      </c>
      <c r="N590" s="491" t="str">
        <f>IF(基本情報入力シート!Y621="","",基本情報入力シート!Y621)</f>
        <v/>
      </c>
      <c r="O590" s="490"/>
      <c r="P590" s="432"/>
      <c r="Q590" s="38" t="str">
        <f>IFERROR(ROUNDDOWN(P590*VLOOKUP(N590,【参考】数式用!$V$2:$AA$58,MATCH(O590,【参考】数式用!$X$4:$AA$4)+2,FALSE)*0.5, 0), "")</f>
        <v/>
      </c>
      <c r="R590" s="433"/>
      <c r="S590" s="867"/>
      <c r="T590" s="867"/>
      <c r="U590" s="499"/>
      <c r="V590" s="439"/>
      <c r="W590" s="487"/>
      <c r="X590" s="414" t="str">
        <f>IFERROR(IF(V590="ー", "", ROUNDDOWN(W590*VLOOKUP(N590,【参考】数式用!$V$2:$AG$51,MATCH(V590,【参考】数式用!$AB$4:$AG$4)+6,FALSE)*0.5, 0)), "")</f>
        <v/>
      </c>
      <c r="Y590" s="440"/>
      <c r="Z590" s="487"/>
      <c r="AA590" s="501"/>
      <c r="AB590" s="481" t="e">
        <f>VLOOKUP(N590,【参考】数式用!$A$3:$N$58,14,FALSE)</f>
        <v>#N/A</v>
      </c>
      <c r="AC590" s="481" t="str">
        <f>IFERROR(VLOOKUP(N590,【参考】数式用!$A$3:$N$58,14,FALSE),"")&amp;"_4_5"</f>
        <v>_4_5</v>
      </c>
      <c r="AD590" s="481" t="str">
        <f>IFERROR(VLOOKUP(N590,【参考】数式用!$A$3:$N$58,14,FALSE),"")&amp;"_6"</f>
        <v>_6</v>
      </c>
      <c r="AE590" s="482" t="str">
        <f>IFERROR(VLOOKUP(N590,【参考】数式用!$AI$5:$AJ$51, 2, FALSE), "")</f>
        <v/>
      </c>
      <c r="AF590" s="483" t="str">
        <f t="shared" si="18"/>
        <v/>
      </c>
      <c r="AG590" s="484" t="str">
        <f t="shared" si="19"/>
        <v/>
      </c>
      <c r="AH590" s="485" t="str">
        <f>IFERROR(VLOOKUP(N590,【参考】数式用!$AM$3:$AN$56, 2, FALSE), "")</f>
        <v/>
      </c>
      <c r="AI590" s="411"/>
      <c r="AJ590" s="389"/>
      <c r="AK590" s="389"/>
      <c r="AL590" s="389"/>
      <c r="AM590" s="389"/>
      <c r="AN590" s="389"/>
      <c r="AO590" s="389"/>
      <c r="AP590" s="389"/>
      <c r="AQ590" s="389"/>
    </row>
    <row r="591" spans="1:43" s="128" customFormat="1" ht="40.15" customHeight="1">
      <c r="A591" s="488">
        <v>578</v>
      </c>
      <c r="B591" s="866" t="str">
        <f>IF(基本情報入力シート!C622="","",基本情報入力シート!C622)</f>
        <v/>
      </c>
      <c r="C591" s="866"/>
      <c r="D591" s="866"/>
      <c r="E591" s="866"/>
      <c r="F591" s="866"/>
      <c r="G591" s="866"/>
      <c r="H591" s="866"/>
      <c r="I591" s="866"/>
      <c r="J591" s="413" t="str">
        <f>IF(基本情報入力シート!M622="","",基本情報入力シート!M622)</f>
        <v/>
      </c>
      <c r="K591" s="413" t="str">
        <f>IF(基本情報入力シート!R622="","",基本情報入力シート!R622)</f>
        <v/>
      </c>
      <c r="L591" s="413" t="str">
        <f>IF(基本情報入力シート!W622="","",基本情報入力シート!W622)</f>
        <v/>
      </c>
      <c r="M591" s="413" t="str">
        <f>IF(基本情報入力シート!X622="","",基本情報入力シート!X622)</f>
        <v/>
      </c>
      <c r="N591" s="491" t="str">
        <f>IF(基本情報入力シート!Y622="","",基本情報入力シート!Y622)</f>
        <v/>
      </c>
      <c r="O591" s="490"/>
      <c r="P591" s="432"/>
      <c r="Q591" s="38" t="str">
        <f>IFERROR(ROUNDDOWN(P591*VLOOKUP(N591,【参考】数式用!$V$2:$AA$58,MATCH(O591,【参考】数式用!$X$4:$AA$4)+2,FALSE)*0.5, 0), "")</f>
        <v/>
      </c>
      <c r="R591" s="433"/>
      <c r="S591" s="867"/>
      <c r="T591" s="867"/>
      <c r="U591" s="499"/>
      <c r="V591" s="439"/>
      <c r="W591" s="487"/>
      <c r="X591" s="414" t="str">
        <f>IFERROR(IF(V591="ー", "", ROUNDDOWN(W591*VLOOKUP(N591,【参考】数式用!$V$2:$AG$51,MATCH(V591,【参考】数式用!$AB$4:$AG$4)+6,FALSE)*0.5, 0)), "")</f>
        <v/>
      </c>
      <c r="Y591" s="440"/>
      <c r="Z591" s="487"/>
      <c r="AA591" s="501"/>
      <c r="AB591" s="481" t="e">
        <f>VLOOKUP(N591,【参考】数式用!$A$3:$N$58,14,FALSE)</f>
        <v>#N/A</v>
      </c>
      <c r="AC591" s="481" t="str">
        <f>IFERROR(VLOOKUP(N591,【参考】数式用!$A$3:$N$58,14,FALSE),"")&amp;"_4_5"</f>
        <v>_4_5</v>
      </c>
      <c r="AD591" s="481" t="str">
        <f>IFERROR(VLOOKUP(N591,【参考】数式用!$A$3:$N$58,14,FALSE),"")&amp;"_6"</f>
        <v>_6</v>
      </c>
      <c r="AE591" s="482" t="str">
        <f>IFERROR(VLOOKUP(N591,【参考】数式用!$AI$5:$AJ$51, 2, FALSE), "")</f>
        <v/>
      </c>
      <c r="AF591" s="483" t="str">
        <f t="shared" si="18"/>
        <v/>
      </c>
      <c r="AG591" s="484" t="str">
        <f t="shared" si="19"/>
        <v/>
      </c>
      <c r="AH591" s="485" t="str">
        <f>IFERROR(VLOOKUP(N591,【参考】数式用!$AM$3:$AN$56, 2, FALSE), "")</f>
        <v/>
      </c>
      <c r="AI591" s="411"/>
      <c r="AJ591" s="389"/>
      <c r="AK591" s="389"/>
      <c r="AL591" s="389"/>
      <c r="AM591" s="389"/>
      <c r="AN591" s="389"/>
      <c r="AO591" s="389"/>
      <c r="AP591" s="389"/>
      <c r="AQ591" s="389"/>
    </row>
    <row r="592" spans="1:43" s="128" customFormat="1" ht="40.15" customHeight="1">
      <c r="A592" s="488">
        <v>579</v>
      </c>
      <c r="B592" s="866" t="str">
        <f>IF(基本情報入力シート!C623="","",基本情報入力シート!C623)</f>
        <v/>
      </c>
      <c r="C592" s="866"/>
      <c r="D592" s="866"/>
      <c r="E592" s="866"/>
      <c r="F592" s="866"/>
      <c r="G592" s="866"/>
      <c r="H592" s="866"/>
      <c r="I592" s="866"/>
      <c r="J592" s="413" t="str">
        <f>IF(基本情報入力シート!M623="","",基本情報入力シート!M623)</f>
        <v/>
      </c>
      <c r="K592" s="413" t="str">
        <f>IF(基本情報入力シート!R623="","",基本情報入力シート!R623)</f>
        <v/>
      </c>
      <c r="L592" s="413" t="str">
        <f>IF(基本情報入力シート!W623="","",基本情報入力シート!W623)</f>
        <v/>
      </c>
      <c r="M592" s="413" t="str">
        <f>IF(基本情報入力シート!X623="","",基本情報入力シート!X623)</f>
        <v/>
      </c>
      <c r="N592" s="491" t="str">
        <f>IF(基本情報入力シート!Y623="","",基本情報入力シート!Y623)</f>
        <v/>
      </c>
      <c r="O592" s="490"/>
      <c r="P592" s="432"/>
      <c r="Q592" s="38" t="str">
        <f>IFERROR(ROUNDDOWN(P592*VLOOKUP(N592,【参考】数式用!$V$2:$AA$58,MATCH(O592,【参考】数式用!$X$4:$AA$4)+2,FALSE)*0.5, 0), "")</f>
        <v/>
      </c>
      <c r="R592" s="433"/>
      <c r="S592" s="867"/>
      <c r="T592" s="867"/>
      <c r="U592" s="499"/>
      <c r="V592" s="439"/>
      <c r="W592" s="487"/>
      <c r="X592" s="414" t="str">
        <f>IFERROR(IF(V592="ー", "", ROUNDDOWN(W592*VLOOKUP(N592,【参考】数式用!$V$2:$AG$51,MATCH(V592,【参考】数式用!$AB$4:$AG$4)+6,FALSE)*0.5, 0)), "")</f>
        <v/>
      </c>
      <c r="Y592" s="440"/>
      <c r="Z592" s="487"/>
      <c r="AA592" s="501"/>
      <c r="AB592" s="481" t="e">
        <f>VLOOKUP(N592,【参考】数式用!$A$3:$N$58,14,FALSE)</f>
        <v>#N/A</v>
      </c>
      <c r="AC592" s="481" t="str">
        <f>IFERROR(VLOOKUP(N592,【参考】数式用!$A$3:$N$58,14,FALSE),"")&amp;"_4_5"</f>
        <v>_4_5</v>
      </c>
      <c r="AD592" s="481" t="str">
        <f>IFERROR(VLOOKUP(N592,【参考】数式用!$A$3:$N$58,14,FALSE),"")&amp;"_6"</f>
        <v>_6</v>
      </c>
      <c r="AE592" s="482" t="str">
        <f>IFERROR(VLOOKUP(N592,【参考】数式用!$AI$5:$AJ$51, 2, FALSE), "")</f>
        <v/>
      </c>
      <c r="AF592" s="483" t="str">
        <f t="shared" si="18"/>
        <v/>
      </c>
      <c r="AG592" s="484" t="str">
        <f t="shared" si="19"/>
        <v/>
      </c>
      <c r="AH592" s="485" t="str">
        <f>IFERROR(VLOOKUP(N592,【参考】数式用!$AM$3:$AN$56, 2, FALSE), "")</f>
        <v/>
      </c>
      <c r="AI592" s="411"/>
      <c r="AJ592" s="389"/>
      <c r="AK592" s="389"/>
      <c r="AL592" s="389"/>
      <c r="AM592" s="389"/>
      <c r="AN592" s="389"/>
      <c r="AO592" s="389"/>
      <c r="AP592" s="389"/>
      <c r="AQ592" s="389"/>
    </row>
    <row r="593" spans="1:43" s="128" customFormat="1" ht="40.15" customHeight="1">
      <c r="A593" s="488">
        <v>580</v>
      </c>
      <c r="B593" s="866" t="str">
        <f>IF(基本情報入力シート!C624="","",基本情報入力シート!C624)</f>
        <v/>
      </c>
      <c r="C593" s="866"/>
      <c r="D593" s="866"/>
      <c r="E593" s="866"/>
      <c r="F593" s="866"/>
      <c r="G593" s="866"/>
      <c r="H593" s="866"/>
      <c r="I593" s="866"/>
      <c r="J593" s="413" t="str">
        <f>IF(基本情報入力シート!M624="","",基本情報入力シート!M624)</f>
        <v/>
      </c>
      <c r="K593" s="413" t="str">
        <f>IF(基本情報入力シート!R624="","",基本情報入力シート!R624)</f>
        <v/>
      </c>
      <c r="L593" s="413" t="str">
        <f>IF(基本情報入力シート!W624="","",基本情報入力シート!W624)</f>
        <v/>
      </c>
      <c r="M593" s="413" t="str">
        <f>IF(基本情報入力シート!X624="","",基本情報入力シート!X624)</f>
        <v/>
      </c>
      <c r="N593" s="491" t="str">
        <f>IF(基本情報入力シート!Y624="","",基本情報入力シート!Y624)</f>
        <v/>
      </c>
      <c r="O593" s="490"/>
      <c r="P593" s="432"/>
      <c r="Q593" s="38" t="str">
        <f>IFERROR(ROUNDDOWN(P593*VLOOKUP(N593,【参考】数式用!$V$2:$AA$58,MATCH(O593,【参考】数式用!$X$4:$AA$4)+2,FALSE)*0.5, 0), "")</f>
        <v/>
      </c>
      <c r="R593" s="433"/>
      <c r="S593" s="867"/>
      <c r="T593" s="867"/>
      <c r="U593" s="499"/>
      <c r="V593" s="439"/>
      <c r="W593" s="487"/>
      <c r="X593" s="414" t="str">
        <f>IFERROR(IF(V593="ー", "", ROUNDDOWN(W593*VLOOKUP(N593,【参考】数式用!$V$2:$AG$51,MATCH(V593,【参考】数式用!$AB$4:$AG$4)+6,FALSE)*0.5, 0)), "")</f>
        <v/>
      </c>
      <c r="Y593" s="440"/>
      <c r="Z593" s="487"/>
      <c r="AA593" s="501"/>
      <c r="AB593" s="481" t="e">
        <f>VLOOKUP(N593,【参考】数式用!$A$3:$N$58,14,FALSE)</f>
        <v>#N/A</v>
      </c>
      <c r="AC593" s="481" t="str">
        <f>IFERROR(VLOOKUP(N593,【参考】数式用!$A$3:$N$58,14,FALSE),"")&amp;"_4_5"</f>
        <v>_4_5</v>
      </c>
      <c r="AD593" s="481" t="str">
        <f>IFERROR(VLOOKUP(N593,【参考】数式用!$A$3:$N$58,14,FALSE),"")&amp;"_6"</f>
        <v>_6</v>
      </c>
      <c r="AE593" s="482" t="str">
        <f>IFERROR(VLOOKUP(N593,【参考】数式用!$AI$5:$AJ$51, 2, FALSE), "")</f>
        <v/>
      </c>
      <c r="AF593" s="483" t="str">
        <f t="shared" si="18"/>
        <v/>
      </c>
      <c r="AG593" s="484" t="str">
        <f t="shared" si="19"/>
        <v/>
      </c>
      <c r="AH593" s="485" t="str">
        <f>IFERROR(VLOOKUP(N593,【参考】数式用!$AM$3:$AN$56, 2, FALSE), "")</f>
        <v/>
      </c>
      <c r="AI593" s="411"/>
      <c r="AJ593" s="389"/>
      <c r="AK593" s="389"/>
      <c r="AL593" s="389"/>
      <c r="AM593" s="389"/>
      <c r="AN593" s="389"/>
      <c r="AO593" s="389"/>
      <c r="AP593" s="389"/>
      <c r="AQ593" s="389"/>
    </row>
    <row r="594" spans="1:43" s="128" customFormat="1" ht="40.15" customHeight="1">
      <c r="A594" s="488">
        <v>581</v>
      </c>
      <c r="B594" s="866" t="str">
        <f>IF(基本情報入力シート!C625="","",基本情報入力シート!C625)</f>
        <v/>
      </c>
      <c r="C594" s="866"/>
      <c r="D594" s="866"/>
      <c r="E594" s="866"/>
      <c r="F594" s="866"/>
      <c r="G594" s="866"/>
      <c r="H594" s="866"/>
      <c r="I594" s="866"/>
      <c r="J594" s="413" t="str">
        <f>IF(基本情報入力シート!M625="","",基本情報入力シート!M625)</f>
        <v/>
      </c>
      <c r="K594" s="413" t="str">
        <f>IF(基本情報入力シート!R625="","",基本情報入力シート!R625)</f>
        <v/>
      </c>
      <c r="L594" s="413" t="str">
        <f>IF(基本情報入力シート!W625="","",基本情報入力シート!W625)</f>
        <v/>
      </c>
      <c r="M594" s="413" t="str">
        <f>IF(基本情報入力シート!X625="","",基本情報入力シート!X625)</f>
        <v/>
      </c>
      <c r="N594" s="491" t="str">
        <f>IF(基本情報入力シート!Y625="","",基本情報入力シート!Y625)</f>
        <v/>
      </c>
      <c r="O594" s="490"/>
      <c r="P594" s="432"/>
      <c r="Q594" s="38" t="str">
        <f>IFERROR(ROUNDDOWN(P594*VLOOKUP(N594,【参考】数式用!$V$2:$AA$58,MATCH(O594,【参考】数式用!$X$4:$AA$4)+2,FALSE)*0.5, 0), "")</f>
        <v/>
      </c>
      <c r="R594" s="433"/>
      <c r="S594" s="867"/>
      <c r="T594" s="867"/>
      <c r="U594" s="499"/>
      <c r="V594" s="439"/>
      <c r="W594" s="487"/>
      <c r="X594" s="414" t="str">
        <f>IFERROR(IF(V594="ー", "", ROUNDDOWN(W594*VLOOKUP(N594,【参考】数式用!$V$2:$AG$51,MATCH(V594,【参考】数式用!$AB$4:$AG$4)+6,FALSE)*0.5, 0)), "")</f>
        <v/>
      </c>
      <c r="Y594" s="440"/>
      <c r="Z594" s="487"/>
      <c r="AA594" s="501"/>
      <c r="AB594" s="481" t="e">
        <f>VLOOKUP(N594,【参考】数式用!$A$3:$N$58,14,FALSE)</f>
        <v>#N/A</v>
      </c>
      <c r="AC594" s="481" t="str">
        <f>IFERROR(VLOOKUP(N594,【参考】数式用!$A$3:$N$58,14,FALSE),"")&amp;"_4_5"</f>
        <v>_4_5</v>
      </c>
      <c r="AD594" s="481" t="str">
        <f>IFERROR(VLOOKUP(N594,【参考】数式用!$A$3:$N$58,14,FALSE),"")&amp;"_6"</f>
        <v>_6</v>
      </c>
      <c r="AE594" s="482" t="str">
        <f>IFERROR(VLOOKUP(N594,【参考】数式用!$AI$5:$AJ$51, 2, FALSE), "")</f>
        <v/>
      </c>
      <c r="AF594" s="483" t="str">
        <f t="shared" si="18"/>
        <v/>
      </c>
      <c r="AG594" s="484" t="str">
        <f t="shared" si="19"/>
        <v/>
      </c>
      <c r="AH594" s="485" t="str">
        <f>IFERROR(VLOOKUP(N594,【参考】数式用!$AM$3:$AN$56, 2, FALSE), "")</f>
        <v/>
      </c>
      <c r="AI594" s="411"/>
      <c r="AJ594" s="389"/>
      <c r="AK594" s="389"/>
      <c r="AL594" s="389"/>
      <c r="AM594" s="389"/>
      <c r="AN594" s="389"/>
      <c r="AO594" s="389"/>
      <c r="AP594" s="389"/>
      <c r="AQ594" s="389"/>
    </row>
    <row r="595" spans="1:43" s="128" customFormat="1" ht="40.15" customHeight="1">
      <c r="A595" s="488">
        <v>582</v>
      </c>
      <c r="B595" s="866" t="str">
        <f>IF(基本情報入力シート!C626="","",基本情報入力シート!C626)</f>
        <v/>
      </c>
      <c r="C595" s="866"/>
      <c r="D595" s="866"/>
      <c r="E595" s="866"/>
      <c r="F595" s="866"/>
      <c r="G595" s="866"/>
      <c r="H595" s="866"/>
      <c r="I595" s="866"/>
      <c r="J595" s="413" t="str">
        <f>IF(基本情報入力シート!M626="","",基本情報入力シート!M626)</f>
        <v/>
      </c>
      <c r="K595" s="413" t="str">
        <f>IF(基本情報入力シート!R626="","",基本情報入力シート!R626)</f>
        <v/>
      </c>
      <c r="L595" s="413" t="str">
        <f>IF(基本情報入力シート!W626="","",基本情報入力シート!W626)</f>
        <v/>
      </c>
      <c r="M595" s="413" t="str">
        <f>IF(基本情報入力シート!X626="","",基本情報入力シート!X626)</f>
        <v/>
      </c>
      <c r="N595" s="491" t="str">
        <f>IF(基本情報入力シート!Y626="","",基本情報入力シート!Y626)</f>
        <v/>
      </c>
      <c r="O595" s="490"/>
      <c r="P595" s="432"/>
      <c r="Q595" s="38" t="str">
        <f>IFERROR(ROUNDDOWN(P595*VLOOKUP(N595,【参考】数式用!$V$2:$AA$58,MATCH(O595,【参考】数式用!$X$4:$AA$4)+2,FALSE)*0.5, 0), "")</f>
        <v/>
      </c>
      <c r="R595" s="433"/>
      <c r="S595" s="867"/>
      <c r="T595" s="867"/>
      <c r="U595" s="499"/>
      <c r="V595" s="439"/>
      <c r="W595" s="487"/>
      <c r="X595" s="414" t="str">
        <f>IFERROR(IF(V595="ー", "", ROUNDDOWN(W595*VLOOKUP(N595,【参考】数式用!$V$2:$AG$51,MATCH(V595,【参考】数式用!$AB$4:$AG$4)+6,FALSE)*0.5, 0)), "")</f>
        <v/>
      </c>
      <c r="Y595" s="440"/>
      <c r="Z595" s="487"/>
      <c r="AA595" s="501"/>
      <c r="AB595" s="481" t="e">
        <f>VLOOKUP(N595,【参考】数式用!$A$3:$N$58,14,FALSE)</f>
        <v>#N/A</v>
      </c>
      <c r="AC595" s="481" t="str">
        <f>IFERROR(VLOOKUP(N595,【参考】数式用!$A$3:$N$58,14,FALSE),"")&amp;"_4_5"</f>
        <v>_4_5</v>
      </c>
      <c r="AD595" s="481" t="str">
        <f>IFERROR(VLOOKUP(N595,【参考】数式用!$A$3:$N$58,14,FALSE),"")&amp;"_6"</f>
        <v>_6</v>
      </c>
      <c r="AE595" s="482" t="str">
        <f>IFERROR(VLOOKUP(N595,【参考】数式用!$AI$5:$AJ$51, 2, FALSE), "")</f>
        <v/>
      </c>
      <c r="AF595" s="483" t="str">
        <f t="shared" si="18"/>
        <v/>
      </c>
      <c r="AG595" s="484" t="str">
        <f t="shared" si="19"/>
        <v/>
      </c>
      <c r="AH595" s="485" t="str">
        <f>IFERROR(VLOOKUP(N595,【参考】数式用!$AM$3:$AN$56, 2, FALSE), "")</f>
        <v/>
      </c>
      <c r="AI595" s="411"/>
      <c r="AJ595" s="389"/>
      <c r="AK595" s="389"/>
      <c r="AL595" s="389"/>
      <c r="AM595" s="389"/>
      <c r="AN595" s="389"/>
      <c r="AO595" s="389"/>
      <c r="AP595" s="389"/>
      <c r="AQ595" s="389"/>
    </row>
    <row r="596" spans="1:43" s="128" customFormat="1" ht="40.15" customHeight="1">
      <c r="A596" s="488">
        <v>583</v>
      </c>
      <c r="B596" s="866" t="str">
        <f>IF(基本情報入力シート!C627="","",基本情報入力シート!C627)</f>
        <v/>
      </c>
      <c r="C596" s="866"/>
      <c r="D596" s="866"/>
      <c r="E596" s="866"/>
      <c r="F596" s="866"/>
      <c r="G596" s="866"/>
      <c r="H596" s="866"/>
      <c r="I596" s="866"/>
      <c r="J596" s="413" t="str">
        <f>IF(基本情報入力シート!M627="","",基本情報入力シート!M627)</f>
        <v/>
      </c>
      <c r="K596" s="413" t="str">
        <f>IF(基本情報入力シート!R627="","",基本情報入力シート!R627)</f>
        <v/>
      </c>
      <c r="L596" s="413" t="str">
        <f>IF(基本情報入力シート!W627="","",基本情報入力シート!W627)</f>
        <v/>
      </c>
      <c r="M596" s="413" t="str">
        <f>IF(基本情報入力シート!X627="","",基本情報入力シート!X627)</f>
        <v/>
      </c>
      <c r="N596" s="491" t="str">
        <f>IF(基本情報入力シート!Y627="","",基本情報入力シート!Y627)</f>
        <v/>
      </c>
      <c r="O596" s="490"/>
      <c r="P596" s="432"/>
      <c r="Q596" s="38" t="str">
        <f>IFERROR(ROUNDDOWN(P596*VLOOKUP(N596,【参考】数式用!$V$2:$AA$58,MATCH(O596,【参考】数式用!$X$4:$AA$4)+2,FALSE)*0.5, 0), "")</f>
        <v/>
      </c>
      <c r="R596" s="433"/>
      <c r="S596" s="867"/>
      <c r="T596" s="867"/>
      <c r="U596" s="499"/>
      <c r="V596" s="439"/>
      <c r="W596" s="487"/>
      <c r="X596" s="414" t="str">
        <f>IFERROR(IF(V596="ー", "", ROUNDDOWN(W596*VLOOKUP(N596,【参考】数式用!$V$2:$AG$51,MATCH(V596,【参考】数式用!$AB$4:$AG$4)+6,FALSE)*0.5, 0)), "")</f>
        <v/>
      </c>
      <c r="Y596" s="440"/>
      <c r="Z596" s="487"/>
      <c r="AA596" s="501"/>
      <c r="AB596" s="481" t="e">
        <f>VLOOKUP(N596,【参考】数式用!$A$3:$N$58,14,FALSE)</f>
        <v>#N/A</v>
      </c>
      <c r="AC596" s="481" t="str">
        <f>IFERROR(VLOOKUP(N596,【参考】数式用!$A$3:$N$58,14,FALSE),"")&amp;"_4_5"</f>
        <v>_4_5</v>
      </c>
      <c r="AD596" s="481" t="str">
        <f>IFERROR(VLOOKUP(N596,【参考】数式用!$A$3:$N$58,14,FALSE),"")&amp;"_6"</f>
        <v>_6</v>
      </c>
      <c r="AE596" s="482" t="str">
        <f>IFERROR(VLOOKUP(N596,【参考】数式用!$AI$5:$AJ$51, 2, FALSE), "")</f>
        <v/>
      </c>
      <c r="AF596" s="483" t="str">
        <f t="shared" si="18"/>
        <v/>
      </c>
      <c r="AG596" s="484" t="str">
        <f t="shared" si="19"/>
        <v/>
      </c>
      <c r="AH596" s="485" t="str">
        <f>IFERROR(VLOOKUP(N596,【参考】数式用!$AM$3:$AN$56, 2, FALSE), "")</f>
        <v/>
      </c>
      <c r="AI596" s="411"/>
      <c r="AJ596" s="389"/>
      <c r="AK596" s="389"/>
      <c r="AL596" s="389"/>
      <c r="AM596" s="389"/>
      <c r="AN596" s="389"/>
      <c r="AO596" s="389"/>
      <c r="AP596" s="389"/>
      <c r="AQ596" s="389"/>
    </row>
    <row r="597" spans="1:43" s="128" customFormat="1" ht="40.15" customHeight="1">
      <c r="A597" s="488">
        <v>584</v>
      </c>
      <c r="B597" s="866" t="str">
        <f>IF(基本情報入力シート!C628="","",基本情報入力シート!C628)</f>
        <v/>
      </c>
      <c r="C597" s="866"/>
      <c r="D597" s="866"/>
      <c r="E597" s="866"/>
      <c r="F597" s="866"/>
      <c r="G597" s="866"/>
      <c r="H597" s="866"/>
      <c r="I597" s="866"/>
      <c r="J597" s="413" t="str">
        <f>IF(基本情報入力シート!M628="","",基本情報入力シート!M628)</f>
        <v/>
      </c>
      <c r="K597" s="413" t="str">
        <f>IF(基本情報入力シート!R628="","",基本情報入力シート!R628)</f>
        <v/>
      </c>
      <c r="L597" s="413" t="str">
        <f>IF(基本情報入力シート!W628="","",基本情報入力シート!W628)</f>
        <v/>
      </c>
      <c r="M597" s="413" t="str">
        <f>IF(基本情報入力シート!X628="","",基本情報入力シート!X628)</f>
        <v/>
      </c>
      <c r="N597" s="491" t="str">
        <f>IF(基本情報入力シート!Y628="","",基本情報入力シート!Y628)</f>
        <v/>
      </c>
      <c r="O597" s="490"/>
      <c r="P597" s="432"/>
      <c r="Q597" s="38" t="str">
        <f>IFERROR(ROUNDDOWN(P597*VLOOKUP(N597,【参考】数式用!$V$2:$AA$58,MATCH(O597,【参考】数式用!$X$4:$AA$4)+2,FALSE)*0.5, 0), "")</f>
        <v/>
      </c>
      <c r="R597" s="433"/>
      <c r="S597" s="867"/>
      <c r="T597" s="867"/>
      <c r="U597" s="499"/>
      <c r="V597" s="439"/>
      <c r="W597" s="487"/>
      <c r="X597" s="414" t="str">
        <f>IFERROR(IF(V597="ー", "", ROUNDDOWN(W597*VLOOKUP(N597,【参考】数式用!$V$2:$AG$51,MATCH(V597,【参考】数式用!$AB$4:$AG$4)+6,FALSE)*0.5, 0)), "")</f>
        <v/>
      </c>
      <c r="Y597" s="440"/>
      <c r="Z597" s="487"/>
      <c r="AA597" s="501"/>
      <c r="AB597" s="481" t="e">
        <f>VLOOKUP(N597,【参考】数式用!$A$3:$N$58,14,FALSE)</f>
        <v>#N/A</v>
      </c>
      <c r="AC597" s="481" t="str">
        <f>IFERROR(VLOOKUP(N597,【参考】数式用!$A$3:$N$58,14,FALSE),"")&amp;"_4_5"</f>
        <v>_4_5</v>
      </c>
      <c r="AD597" s="481" t="str">
        <f>IFERROR(VLOOKUP(N597,【参考】数式用!$A$3:$N$58,14,FALSE),"")&amp;"_6"</f>
        <v>_6</v>
      </c>
      <c r="AE597" s="482" t="str">
        <f>IFERROR(VLOOKUP(N597,【参考】数式用!$AI$5:$AJ$51, 2, FALSE), "")</f>
        <v/>
      </c>
      <c r="AF597" s="483" t="str">
        <f t="shared" si="18"/>
        <v/>
      </c>
      <c r="AG597" s="484" t="str">
        <f t="shared" si="19"/>
        <v/>
      </c>
      <c r="AH597" s="485" t="str">
        <f>IFERROR(VLOOKUP(N597,【参考】数式用!$AM$3:$AN$56, 2, FALSE), "")</f>
        <v/>
      </c>
      <c r="AI597" s="411"/>
      <c r="AJ597" s="389"/>
      <c r="AK597" s="389"/>
      <c r="AL597" s="389"/>
      <c r="AM597" s="389"/>
      <c r="AN597" s="389"/>
      <c r="AO597" s="389"/>
      <c r="AP597" s="389"/>
      <c r="AQ597" s="389"/>
    </row>
    <row r="598" spans="1:43" s="128" customFormat="1" ht="40.15" customHeight="1">
      <c r="A598" s="488">
        <v>585</v>
      </c>
      <c r="B598" s="866" t="str">
        <f>IF(基本情報入力シート!C629="","",基本情報入力シート!C629)</f>
        <v/>
      </c>
      <c r="C598" s="866"/>
      <c r="D598" s="866"/>
      <c r="E598" s="866"/>
      <c r="F598" s="866"/>
      <c r="G598" s="866"/>
      <c r="H598" s="866"/>
      <c r="I598" s="866"/>
      <c r="J598" s="413" t="str">
        <f>IF(基本情報入力シート!M629="","",基本情報入力シート!M629)</f>
        <v/>
      </c>
      <c r="K598" s="413" t="str">
        <f>IF(基本情報入力シート!R629="","",基本情報入力シート!R629)</f>
        <v/>
      </c>
      <c r="L598" s="413" t="str">
        <f>IF(基本情報入力シート!W629="","",基本情報入力シート!W629)</f>
        <v/>
      </c>
      <c r="M598" s="413" t="str">
        <f>IF(基本情報入力シート!X629="","",基本情報入力シート!X629)</f>
        <v/>
      </c>
      <c r="N598" s="491" t="str">
        <f>IF(基本情報入力シート!Y629="","",基本情報入力シート!Y629)</f>
        <v/>
      </c>
      <c r="O598" s="490"/>
      <c r="P598" s="432"/>
      <c r="Q598" s="38" t="str">
        <f>IFERROR(ROUNDDOWN(P598*VLOOKUP(N598,【参考】数式用!$V$2:$AA$58,MATCH(O598,【参考】数式用!$X$4:$AA$4)+2,FALSE)*0.5, 0), "")</f>
        <v/>
      </c>
      <c r="R598" s="433"/>
      <c r="S598" s="867"/>
      <c r="T598" s="867"/>
      <c r="U598" s="499"/>
      <c r="V598" s="439"/>
      <c r="W598" s="487"/>
      <c r="X598" s="414" t="str">
        <f>IFERROR(IF(V598="ー", "", ROUNDDOWN(W598*VLOOKUP(N598,【参考】数式用!$V$2:$AG$51,MATCH(V598,【参考】数式用!$AB$4:$AG$4)+6,FALSE)*0.5, 0)), "")</f>
        <v/>
      </c>
      <c r="Y598" s="440"/>
      <c r="Z598" s="487"/>
      <c r="AA598" s="501"/>
      <c r="AB598" s="481" t="e">
        <f>VLOOKUP(N598,【参考】数式用!$A$3:$N$58,14,FALSE)</f>
        <v>#N/A</v>
      </c>
      <c r="AC598" s="481" t="str">
        <f>IFERROR(VLOOKUP(N598,【参考】数式用!$A$3:$N$58,14,FALSE),"")&amp;"_4_5"</f>
        <v>_4_5</v>
      </c>
      <c r="AD598" s="481" t="str">
        <f>IFERROR(VLOOKUP(N598,【参考】数式用!$A$3:$N$58,14,FALSE),"")&amp;"_6"</f>
        <v>_6</v>
      </c>
      <c r="AE598" s="482" t="str">
        <f>IFERROR(VLOOKUP(N598,【参考】数式用!$AI$5:$AJ$51, 2, FALSE), "")</f>
        <v/>
      </c>
      <c r="AF598" s="483" t="str">
        <f t="shared" si="18"/>
        <v/>
      </c>
      <c r="AG598" s="484" t="str">
        <f t="shared" si="19"/>
        <v/>
      </c>
      <c r="AH598" s="485" t="str">
        <f>IFERROR(VLOOKUP(N598,【参考】数式用!$AM$3:$AN$56, 2, FALSE), "")</f>
        <v/>
      </c>
      <c r="AI598" s="411"/>
      <c r="AJ598" s="389"/>
      <c r="AK598" s="389"/>
      <c r="AL598" s="389"/>
      <c r="AM598" s="389"/>
      <c r="AN598" s="389"/>
      <c r="AO598" s="389"/>
      <c r="AP598" s="389"/>
      <c r="AQ598" s="389"/>
    </row>
    <row r="599" spans="1:43" s="128" customFormat="1" ht="40.15" customHeight="1">
      <c r="A599" s="488">
        <v>586</v>
      </c>
      <c r="B599" s="866" t="str">
        <f>IF(基本情報入力シート!C630="","",基本情報入力シート!C630)</f>
        <v/>
      </c>
      <c r="C599" s="866"/>
      <c r="D599" s="866"/>
      <c r="E599" s="866"/>
      <c r="F599" s="866"/>
      <c r="G599" s="866"/>
      <c r="H599" s="866"/>
      <c r="I599" s="866"/>
      <c r="J599" s="413" t="str">
        <f>IF(基本情報入力シート!M630="","",基本情報入力シート!M630)</f>
        <v/>
      </c>
      <c r="K599" s="413" t="str">
        <f>IF(基本情報入力シート!R630="","",基本情報入力シート!R630)</f>
        <v/>
      </c>
      <c r="L599" s="413" t="str">
        <f>IF(基本情報入力シート!W630="","",基本情報入力シート!W630)</f>
        <v/>
      </c>
      <c r="M599" s="413" t="str">
        <f>IF(基本情報入力シート!X630="","",基本情報入力シート!X630)</f>
        <v/>
      </c>
      <c r="N599" s="491" t="str">
        <f>IF(基本情報入力シート!Y630="","",基本情報入力シート!Y630)</f>
        <v/>
      </c>
      <c r="O599" s="490"/>
      <c r="P599" s="432"/>
      <c r="Q599" s="38" t="str">
        <f>IFERROR(ROUNDDOWN(P599*VLOOKUP(N599,【参考】数式用!$V$2:$AA$58,MATCH(O599,【参考】数式用!$X$4:$AA$4)+2,FALSE)*0.5, 0), "")</f>
        <v/>
      </c>
      <c r="R599" s="433"/>
      <c r="S599" s="867"/>
      <c r="T599" s="867"/>
      <c r="U599" s="499"/>
      <c r="V599" s="439"/>
      <c r="W599" s="487"/>
      <c r="X599" s="414" t="str">
        <f>IFERROR(IF(V599="ー", "", ROUNDDOWN(W599*VLOOKUP(N599,【参考】数式用!$V$2:$AG$51,MATCH(V599,【参考】数式用!$AB$4:$AG$4)+6,FALSE)*0.5, 0)), "")</f>
        <v/>
      </c>
      <c r="Y599" s="440"/>
      <c r="Z599" s="487"/>
      <c r="AA599" s="501"/>
      <c r="AB599" s="481" t="e">
        <f>VLOOKUP(N599,【参考】数式用!$A$3:$N$58,14,FALSE)</f>
        <v>#N/A</v>
      </c>
      <c r="AC599" s="481" t="str">
        <f>IFERROR(VLOOKUP(N599,【参考】数式用!$A$3:$N$58,14,FALSE),"")&amp;"_4_5"</f>
        <v>_4_5</v>
      </c>
      <c r="AD599" s="481" t="str">
        <f>IFERROR(VLOOKUP(N599,【参考】数式用!$A$3:$N$58,14,FALSE),"")&amp;"_6"</f>
        <v>_6</v>
      </c>
      <c r="AE599" s="482" t="str">
        <f>IFERROR(VLOOKUP(N599,【参考】数式用!$AI$5:$AJ$51, 2, FALSE), "")</f>
        <v/>
      </c>
      <c r="AF599" s="483" t="str">
        <f t="shared" si="18"/>
        <v/>
      </c>
      <c r="AG599" s="484" t="str">
        <f t="shared" si="19"/>
        <v/>
      </c>
      <c r="AH599" s="485" t="str">
        <f>IFERROR(VLOOKUP(N599,【参考】数式用!$AM$3:$AN$56, 2, FALSE), "")</f>
        <v/>
      </c>
      <c r="AI599" s="411"/>
      <c r="AJ599" s="389"/>
      <c r="AK599" s="389"/>
      <c r="AL599" s="389"/>
      <c r="AM599" s="389"/>
      <c r="AN599" s="389"/>
      <c r="AO599" s="389"/>
      <c r="AP599" s="389"/>
      <c r="AQ599" s="389"/>
    </row>
    <row r="600" spans="1:43" s="128" customFormat="1" ht="40.15" customHeight="1">
      <c r="A600" s="488">
        <v>587</v>
      </c>
      <c r="B600" s="866" t="str">
        <f>IF(基本情報入力シート!C631="","",基本情報入力シート!C631)</f>
        <v/>
      </c>
      <c r="C600" s="866"/>
      <c r="D600" s="866"/>
      <c r="E600" s="866"/>
      <c r="F600" s="866"/>
      <c r="G600" s="866"/>
      <c r="H600" s="866"/>
      <c r="I600" s="866"/>
      <c r="J600" s="413" t="str">
        <f>IF(基本情報入力シート!M631="","",基本情報入力シート!M631)</f>
        <v/>
      </c>
      <c r="K600" s="413" t="str">
        <f>IF(基本情報入力シート!R631="","",基本情報入力シート!R631)</f>
        <v/>
      </c>
      <c r="L600" s="413" t="str">
        <f>IF(基本情報入力シート!W631="","",基本情報入力シート!W631)</f>
        <v/>
      </c>
      <c r="M600" s="413" t="str">
        <f>IF(基本情報入力シート!X631="","",基本情報入力シート!X631)</f>
        <v/>
      </c>
      <c r="N600" s="491" t="str">
        <f>IF(基本情報入力シート!Y631="","",基本情報入力シート!Y631)</f>
        <v/>
      </c>
      <c r="O600" s="490"/>
      <c r="P600" s="432"/>
      <c r="Q600" s="38" t="str">
        <f>IFERROR(ROUNDDOWN(P600*VLOOKUP(N600,【参考】数式用!$V$2:$AA$58,MATCH(O600,【参考】数式用!$X$4:$AA$4)+2,FALSE)*0.5, 0), "")</f>
        <v/>
      </c>
      <c r="R600" s="433"/>
      <c r="S600" s="867"/>
      <c r="T600" s="867"/>
      <c r="U600" s="499"/>
      <c r="V600" s="439"/>
      <c r="W600" s="487"/>
      <c r="X600" s="414" t="str">
        <f>IFERROR(IF(V600="ー", "", ROUNDDOWN(W600*VLOOKUP(N600,【参考】数式用!$V$2:$AG$51,MATCH(V600,【参考】数式用!$AB$4:$AG$4)+6,FALSE)*0.5, 0)), "")</f>
        <v/>
      </c>
      <c r="Y600" s="440"/>
      <c r="Z600" s="487"/>
      <c r="AA600" s="501"/>
      <c r="AB600" s="481" t="e">
        <f>VLOOKUP(N600,【参考】数式用!$A$3:$N$58,14,FALSE)</f>
        <v>#N/A</v>
      </c>
      <c r="AC600" s="481" t="str">
        <f>IFERROR(VLOOKUP(N600,【参考】数式用!$A$3:$N$58,14,FALSE),"")&amp;"_4_5"</f>
        <v>_4_5</v>
      </c>
      <c r="AD600" s="481" t="str">
        <f>IFERROR(VLOOKUP(N600,【参考】数式用!$A$3:$N$58,14,FALSE),"")&amp;"_6"</f>
        <v>_6</v>
      </c>
      <c r="AE600" s="482" t="str">
        <f>IFERROR(VLOOKUP(N600,【参考】数式用!$AI$5:$AJ$51, 2, FALSE), "")</f>
        <v/>
      </c>
      <c r="AF600" s="483" t="str">
        <f t="shared" si="18"/>
        <v/>
      </c>
      <c r="AG600" s="484" t="str">
        <f t="shared" si="19"/>
        <v/>
      </c>
      <c r="AH600" s="485" t="str">
        <f>IFERROR(VLOOKUP(N600,【参考】数式用!$AM$3:$AN$56, 2, FALSE), "")</f>
        <v/>
      </c>
      <c r="AI600" s="411"/>
      <c r="AJ600" s="389"/>
      <c r="AK600" s="389"/>
      <c r="AL600" s="389"/>
      <c r="AM600" s="389"/>
      <c r="AN600" s="389"/>
      <c r="AO600" s="389"/>
      <c r="AP600" s="389"/>
      <c r="AQ600" s="389"/>
    </row>
    <row r="601" spans="1:43" s="128" customFormat="1" ht="40.15" customHeight="1">
      <c r="A601" s="488">
        <v>588</v>
      </c>
      <c r="B601" s="866" t="str">
        <f>IF(基本情報入力シート!C632="","",基本情報入力シート!C632)</f>
        <v/>
      </c>
      <c r="C601" s="866"/>
      <c r="D601" s="866"/>
      <c r="E601" s="866"/>
      <c r="F601" s="866"/>
      <c r="G601" s="866"/>
      <c r="H601" s="866"/>
      <c r="I601" s="866"/>
      <c r="J601" s="413" t="str">
        <f>IF(基本情報入力シート!M632="","",基本情報入力シート!M632)</f>
        <v/>
      </c>
      <c r="K601" s="413" t="str">
        <f>IF(基本情報入力シート!R632="","",基本情報入力シート!R632)</f>
        <v/>
      </c>
      <c r="L601" s="413" t="str">
        <f>IF(基本情報入力シート!W632="","",基本情報入力シート!W632)</f>
        <v/>
      </c>
      <c r="M601" s="413" t="str">
        <f>IF(基本情報入力シート!X632="","",基本情報入力シート!X632)</f>
        <v/>
      </c>
      <c r="N601" s="491" t="str">
        <f>IF(基本情報入力シート!Y632="","",基本情報入力シート!Y632)</f>
        <v/>
      </c>
      <c r="O601" s="490"/>
      <c r="P601" s="432"/>
      <c r="Q601" s="38" t="str">
        <f>IFERROR(ROUNDDOWN(P601*VLOOKUP(N601,【参考】数式用!$V$2:$AA$58,MATCH(O601,【参考】数式用!$X$4:$AA$4)+2,FALSE)*0.5, 0), "")</f>
        <v/>
      </c>
      <c r="R601" s="433"/>
      <c r="S601" s="867"/>
      <c r="T601" s="867"/>
      <c r="U601" s="499"/>
      <c r="V601" s="439"/>
      <c r="W601" s="487"/>
      <c r="X601" s="414" t="str">
        <f>IFERROR(IF(V601="ー", "", ROUNDDOWN(W601*VLOOKUP(N601,【参考】数式用!$V$2:$AG$51,MATCH(V601,【参考】数式用!$AB$4:$AG$4)+6,FALSE)*0.5, 0)), "")</f>
        <v/>
      </c>
      <c r="Y601" s="440"/>
      <c r="Z601" s="487"/>
      <c r="AA601" s="501"/>
      <c r="AB601" s="481" t="e">
        <f>VLOOKUP(N601,【参考】数式用!$A$3:$N$58,14,FALSE)</f>
        <v>#N/A</v>
      </c>
      <c r="AC601" s="481" t="str">
        <f>IFERROR(VLOOKUP(N601,【参考】数式用!$A$3:$N$58,14,FALSE),"")&amp;"_4_5"</f>
        <v>_4_5</v>
      </c>
      <c r="AD601" s="481" t="str">
        <f>IFERROR(VLOOKUP(N601,【参考】数式用!$A$3:$N$58,14,FALSE),"")&amp;"_6"</f>
        <v>_6</v>
      </c>
      <c r="AE601" s="482" t="str">
        <f>IFERROR(VLOOKUP(N601,【参考】数式用!$AI$5:$AJ$51, 2, FALSE), "")</f>
        <v/>
      </c>
      <c r="AF601" s="483" t="str">
        <f t="shared" si="18"/>
        <v/>
      </c>
      <c r="AG601" s="484" t="str">
        <f t="shared" si="19"/>
        <v/>
      </c>
      <c r="AH601" s="485" t="str">
        <f>IFERROR(VLOOKUP(N601,【参考】数式用!$AM$3:$AN$56, 2, FALSE), "")</f>
        <v/>
      </c>
      <c r="AI601" s="411"/>
      <c r="AJ601" s="389"/>
      <c r="AK601" s="389"/>
      <c r="AL601" s="389"/>
      <c r="AM601" s="389"/>
      <c r="AN601" s="389"/>
      <c r="AO601" s="389"/>
      <c r="AP601" s="389"/>
      <c r="AQ601" s="389"/>
    </row>
    <row r="602" spans="1:43" s="128" customFormat="1" ht="40.15" customHeight="1">
      <c r="A602" s="488">
        <v>589</v>
      </c>
      <c r="B602" s="866" t="str">
        <f>IF(基本情報入力シート!C633="","",基本情報入力シート!C633)</f>
        <v/>
      </c>
      <c r="C602" s="866"/>
      <c r="D602" s="866"/>
      <c r="E602" s="866"/>
      <c r="F602" s="866"/>
      <c r="G602" s="866"/>
      <c r="H602" s="866"/>
      <c r="I602" s="866"/>
      <c r="J602" s="413" t="str">
        <f>IF(基本情報入力シート!M633="","",基本情報入力シート!M633)</f>
        <v/>
      </c>
      <c r="K602" s="413" t="str">
        <f>IF(基本情報入力シート!R633="","",基本情報入力シート!R633)</f>
        <v/>
      </c>
      <c r="L602" s="413" t="str">
        <f>IF(基本情報入力シート!W633="","",基本情報入力シート!W633)</f>
        <v/>
      </c>
      <c r="M602" s="413" t="str">
        <f>IF(基本情報入力シート!X633="","",基本情報入力シート!X633)</f>
        <v/>
      </c>
      <c r="N602" s="491" t="str">
        <f>IF(基本情報入力シート!Y633="","",基本情報入力シート!Y633)</f>
        <v/>
      </c>
      <c r="O602" s="490"/>
      <c r="P602" s="432"/>
      <c r="Q602" s="38" t="str">
        <f>IFERROR(ROUNDDOWN(P602*VLOOKUP(N602,【参考】数式用!$V$2:$AA$58,MATCH(O602,【参考】数式用!$X$4:$AA$4)+2,FALSE)*0.5, 0), "")</f>
        <v/>
      </c>
      <c r="R602" s="433"/>
      <c r="S602" s="867"/>
      <c r="T602" s="867"/>
      <c r="U602" s="499"/>
      <c r="V602" s="439"/>
      <c r="W602" s="487"/>
      <c r="X602" s="414" t="str">
        <f>IFERROR(IF(V602="ー", "", ROUNDDOWN(W602*VLOOKUP(N602,【参考】数式用!$V$2:$AG$51,MATCH(V602,【参考】数式用!$AB$4:$AG$4)+6,FALSE)*0.5, 0)), "")</f>
        <v/>
      </c>
      <c r="Y602" s="440"/>
      <c r="Z602" s="487"/>
      <c r="AA602" s="501"/>
      <c r="AB602" s="481" t="e">
        <f>VLOOKUP(N602,【参考】数式用!$A$3:$N$58,14,FALSE)</f>
        <v>#N/A</v>
      </c>
      <c r="AC602" s="481" t="str">
        <f>IFERROR(VLOOKUP(N602,【参考】数式用!$A$3:$N$58,14,FALSE),"")&amp;"_4_5"</f>
        <v>_4_5</v>
      </c>
      <c r="AD602" s="481" t="str">
        <f>IFERROR(VLOOKUP(N602,【参考】数式用!$A$3:$N$58,14,FALSE),"")&amp;"_6"</f>
        <v>_6</v>
      </c>
      <c r="AE602" s="482" t="str">
        <f>IFERROR(VLOOKUP(N602,【参考】数式用!$AI$5:$AJ$51, 2, FALSE), "")</f>
        <v/>
      </c>
      <c r="AF602" s="483" t="str">
        <f t="shared" si="18"/>
        <v/>
      </c>
      <c r="AG602" s="484" t="str">
        <f t="shared" si="19"/>
        <v/>
      </c>
      <c r="AH602" s="485" t="str">
        <f>IFERROR(VLOOKUP(N602,【参考】数式用!$AM$3:$AN$56, 2, FALSE), "")</f>
        <v/>
      </c>
      <c r="AI602" s="411"/>
      <c r="AJ602" s="389"/>
      <c r="AK602" s="389"/>
      <c r="AL602" s="389"/>
      <c r="AM602" s="389"/>
      <c r="AN602" s="389"/>
      <c r="AO602" s="389"/>
      <c r="AP602" s="389"/>
      <c r="AQ602" s="389"/>
    </row>
    <row r="603" spans="1:43" s="128" customFormat="1" ht="40.15" customHeight="1">
      <c r="A603" s="488">
        <v>590</v>
      </c>
      <c r="B603" s="866" t="str">
        <f>IF(基本情報入力シート!C634="","",基本情報入力シート!C634)</f>
        <v/>
      </c>
      <c r="C603" s="866"/>
      <c r="D603" s="866"/>
      <c r="E603" s="866"/>
      <c r="F603" s="866"/>
      <c r="G603" s="866"/>
      <c r="H603" s="866"/>
      <c r="I603" s="866"/>
      <c r="J603" s="413" t="str">
        <f>IF(基本情報入力シート!M634="","",基本情報入力シート!M634)</f>
        <v/>
      </c>
      <c r="K603" s="413" t="str">
        <f>IF(基本情報入力シート!R634="","",基本情報入力シート!R634)</f>
        <v/>
      </c>
      <c r="L603" s="413" t="str">
        <f>IF(基本情報入力シート!W634="","",基本情報入力シート!W634)</f>
        <v/>
      </c>
      <c r="M603" s="413" t="str">
        <f>IF(基本情報入力シート!X634="","",基本情報入力シート!X634)</f>
        <v/>
      </c>
      <c r="N603" s="491" t="str">
        <f>IF(基本情報入力シート!Y634="","",基本情報入力シート!Y634)</f>
        <v/>
      </c>
      <c r="O603" s="490"/>
      <c r="P603" s="432"/>
      <c r="Q603" s="38" t="str">
        <f>IFERROR(ROUNDDOWN(P603*VLOOKUP(N603,【参考】数式用!$V$2:$AA$58,MATCH(O603,【参考】数式用!$X$4:$AA$4)+2,FALSE)*0.5, 0), "")</f>
        <v/>
      </c>
      <c r="R603" s="433"/>
      <c r="S603" s="867"/>
      <c r="T603" s="867"/>
      <c r="U603" s="499"/>
      <c r="V603" s="439"/>
      <c r="W603" s="487"/>
      <c r="X603" s="414" t="str">
        <f>IFERROR(IF(V603="ー", "", ROUNDDOWN(W603*VLOOKUP(N603,【参考】数式用!$V$2:$AG$51,MATCH(V603,【参考】数式用!$AB$4:$AG$4)+6,FALSE)*0.5, 0)), "")</f>
        <v/>
      </c>
      <c r="Y603" s="440"/>
      <c r="Z603" s="487"/>
      <c r="AA603" s="501"/>
      <c r="AB603" s="481" t="e">
        <f>VLOOKUP(N603,【参考】数式用!$A$3:$N$58,14,FALSE)</f>
        <v>#N/A</v>
      </c>
      <c r="AC603" s="481" t="str">
        <f>IFERROR(VLOOKUP(N603,【参考】数式用!$A$3:$N$58,14,FALSE),"")&amp;"_4_5"</f>
        <v>_4_5</v>
      </c>
      <c r="AD603" s="481" t="str">
        <f>IFERROR(VLOOKUP(N603,【参考】数式用!$A$3:$N$58,14,FALSE),"")&amp;"_6"</f>
        <v>_6</v>
      </c>
      <c r="AE603" s="482" t="str">
        <f>IFERROR(VLOOKUP(N603,【参考】数式用!$AI$5:$AJ$51, 2, FALSE), "")</f>
        <v/>
      </c>
      <c r="AF603" s="483" t="str">
        <f t="shared" si="18"/>
        <v/>
      </c>
      <c r="AG603" s="484" t="str">
        <f t="shared" si="19"/>
        <v/>
      </c>
      <c r="AH603" s="485" t="str">
        <f>IFERROR(VLOOKUP(N603,【参考】数式用!$AM$3:$AN$56, 2, FALSE), "")</f>
        <v/>
      </c>
      <c r="AI603" s="411"/>
      <c r="AJ603" s="389"/>
      <c r="AK603" s="389"/>
      <c r="AL603" s="389"/>
      <c r="AM603" s="389"/>
      <c r="AN603" s="389"/>
      <c r="AO603" s="389"/>
      <c r="AP603" s="389"/>
      <c r="AQ603" s="389"/>
    </row>
    <row r="604" spans="1:43" s="128" customFormat="1" ht="40.15" customHeight="1">
      <c r="A604" s="488">
        <v>591</v>
      </c>
      <c r="B604" s="866" t="str">
        <f>IF(基本情報入力シート!C635="","",基本情報入力シート!C635)</f>
        <v/>
      </c>
      <c r="C604" s="866"/>
      <c r="D604" s="866"/>
      <c r="E604" s="866"/>
      <c r="F604" s="866"/>
      <c r="G604" s="866"/>
      <c r="H604" s="866"/>
      <c r="I604" s="866"/>
      <c r="J604" s="413" t="str">
        <f>IF(基本情報入力シート!M635="","",基本情報入力シート!M635)</f>
        <v/>
      </c>
      <c r="K604" s="413" t="str">
        <f>IF(基本情報入力シート!R635="","",基本情報入力シート!R635)</f>
        <v/>
      </c>
      <c r="L604" s="413" t="str">
        <f>IF(基本情報入力シート!W635="","",基本情報入力シート!W635)</f>
        <v/>
      </c>
      <c r="M604" s="413" t="str">
        <f>IF(基本情報入力シート!X635="","",基本情報入力シート!X635)</f>
        <v/>
      </c>
      <c r="N604" s="491" t="str">
        <f>IF(基本情報入力シート!Y635="","",基本情報入力シート!Y635)</f>
        <v/>
      </c>
      <c r="O604" s="490"/>
      <c r="P604" s="432"/>
      <c r="Q604" s="38" t="str">
        <f>IFERROR(ROUNDDOWN(P604*VLOOKUP(N604,【参考】数式用!$V$2:$AA$58,MATCH(O604,【参考】数式用!$X$4:$AA$4)+2,FALSE)*0.5, 0), "")</f>
        <v/>
      </c>
      <c r="R604" s="433"/>
      <c r="S604" s="867"/>
      <c r="T604" s="867"/>
      <c r="U604" s="499"/>
      <c r="V604" s="439"/>
      <c r="W604" s="487"/>
      <c r="X604" s="414" t="str">
        <f>IFERROR(IF(V604="ー", "", ROUNDDOWN(W604*VLOOKUP(N604,【参考】数式用!$V$2:$AG$51,MATCH(V604,【参考】数式用!$AB$4:$AG$4)+6,FALSE)*0.5, 0)), "")</f>
        <v/>
      </c>
      <c r="Y604" s="440"/>
      <c r="Z604" s="487"/>
      <c r="AA604" s="501"/>
      <c r="AB604" s="481" t="e">
        <f>VLOOKUP(N604,【参考】数式用!$A$3:$N$58,14,FALSE)</f>
        <v>#N/A</v>
      </c>
      <c r="AC604" s="481" t="str">
        <f>IFERROR(VLOOKUP(N604,【参考】数式用!$A$3:$N$58,14,FALSE),"")&amp;"_4_5"</f>
        <v>_4_5</v>
      </c>
      <c r="AD604" s="481" t="str">
        <f>IFERROR(VLOOKUP(N604,【参考】数式用!$A$3:$N$58,14,FALSE),"")&amp;"_6"</f>
        <v>_6</v>
      </c>
      <c r="AE604" s="482" t="str">
        <f>IFERROR(VLOOKUP(N604,【参考】数式用!$AI$5:$AJ$51, 2, FALSE), "")</f>
        <v/>
      </c>
      <c r="AF604" s="483" t="str">
        <f t="shared" si="18"/>
        <v/>
      </c>
      <c r="AG604" s="484" t="str">
        <f t="shared" si="19"/>
        <v/>
      </c>
      <c r="AH604" s="485" t="str">
        <f>IFERROR(VLOOKUP(N604,【参考】数式用!$AM$3:$AN$56, 2, FALSE), "")</f>
        <v/>
      </c>
      <c r="AI604" s="411"/>
      <c r="AJ604" s="389"/>
      <c r="AK604" s="389"/>
      <c r="AL604" s="389"/>
      <c r="AM604" s="389"/>
      <c r="AN604" s="389"/>
      <c r="AO604" s="389"/>
      <c r="AP604" s="389"/>
      <c r="AQ604" s="389"/>
    </row>
    <row r="605" spans="1:43" s="128" customFormat="1" ht="40.15" customHeight="1">
      <c r="A605" s="488">
        <v>592</v>
      </c>
      <c r="B605" s="866" t="str">
        <f>IF(基本情報入力シート!C636="","",基本情報入力シート!C636)</f>
        <v/>
      </c>
      <c r="C605" s="866"/>
      <c r="D605" s="866"/>
      <c r="E605" s="866"/>
      <c r="F605" s="866"/>
      <c r="G605" s="866"/>
      <c r="H605" s="866"/>
      <c r="I605" s="866"/>
      <c r="J605" s="413" t="str">
        <f>IF(基本情報入力シート!M636="","",基本情報入力シート!M636)</f>
        <v/>
      </c>
      <c r="K605" s="413" t="str">
        <f>IF(基本情報入力シート!R636="","",基本情報入力シート!R636)</f>
        <v/>
      </c>
      <c r="L605" s="413" t="str">
        <f>IF(基本情報入力シート!W636="","",基本情報入力シート!W636)</f>
        <v/>
      </c>
      <c r="M605" s="413" t="str">
        <f>IF(基本情報入力シート!X636="","",基本情報入力シート!X636)</f>
        <v/>
      </c>
      <c r="N605" s="491" t="str">
        <f>IF(基本情報入力シート!Y636="","",基本情報入力シート!Y636)</f>
        <v/>
      </c>
      <c r="O605" s="490"/>
      <c r="P605" s="432"/>
      <c r="Q605" s="38" t="str">
        <f>IFERROR(ROUNDDOWN(P605*VLOOKUP(N605,【参考】数式用!$V$2:$AA$58,MATCH(O605,【参考】数式用!$X$4:$AA$4)+2,FALSE)*0.5, 0), "")</f>
        <v/>
      </c>
      <c r="R605" s="433"/>
      <c r="S605" s="867"/>
      <c r="T605" s="867"/>
      <c r="U605" s="499"/>
      <c r="V605" s="439"/>
      <c r="W605" s="487"/>
      <c r="X605" s="414" t="str">
        <f>IFERROR(IF(V605="ー", "", ROUNDDOWN(W605*VLOOKUP(N605,【参考】数式用!$V$2:$AG$51,MATCH(V605,【参考】数式用!$AB$4:$AG$4)+6,FALSE)*0.5, 0)), "")</f>
        <v/>
      </c>
      <c r="Y605" s="440"/>
      <c r="Z605" s="487"/>
      <c r="AA605" s="501"/>
      <c r="AB605" s="481" t="e">
        <f>VLOOKUP(N605,【参考】数式用!$A$3:$N$58,14,FALSE)</f>
        <v>#N/A</v>
      </c>
      <c r="AC605" s="481" t="str">
        <f>IFERROR(VLOOKUP(N605,【参考】数式用!$A$3:$N$58,14,FALSE),"")&amp;"_4_5"</f>
        <v>_4_5</v>
      </c>
      <c r="AD605" s="481" t="str">
        <f>IFERROR(VLOOKUP(N605,【参考】数式用!$A$3:$N$58,14,FALSE),"")&amp;"_6"</f>
        <v>_6</v>
      </c>
      <c r="AE605" s="482" t="str">
        <f>IFERROR(VLOOKUP(N605,【参考】数式用!$AI$5:$AJ$51, 2, FALSE), "")</f>
        <v/>
      </c>
      <c r="AF605" s="483" t="str">
        <f t="shared" si="18"/>
        <v/>
      </c>
      <c r="AG605" s="484" t="str">
        <f t="shared" si="19"/>
        <v/>
      </c>
      <c r="AH605" s="485" t="str">
        <f>IFERROR(VLOOKUP(N605,【参考】数式用!$AM$3:$AN$56, 2, FALSE), "")</f>
        <v/>
      </c>
      <c r="AI605" s="411"/>
      <c r="AJ605" s="389"/>
      <c r="AK605" s="389"/>
      <c r="AL605" s="389"/>
      <c r="AM605" s="389"/>
      <c r="AN605" s="389"/>
      <c r="AO605" s="389"/>
      <c r="AP605" s="389"/>
      <c r="AQ605" s="389"/>
    </row>
    <row r="606" spans="1:43" s="128" customFormat="1" ht="40.15" customHeight="1">
      <c r="A606" s="488">
        <v>593</v>
      </c>
      <c r="B606" s="866" t="str">
        <f>IF(基本情報入力シート!C637="","",基本情報入力シート!C637)</f>
        <v/>
      </c>
      <c r="C606" s="866"/>
      <c r="D606" s="866"/>
      <c r="E606" s="866"/>
      <c r="F606" s="866"/>
      <c r="G606" s="866"/>
      <c r="H606" s="866"/>
      <c r="I606" s="866"/>
      <c r="J606" s="413" t="str">
        <f>IF(基本情報入力シート!M637="","",基本情報入力シート!M637)</f>
        <v/>
      </c>
      <c r="K606" s="413" t="str">
        <f>IF(基本情報入力シート!R637="","",基本情報入力シート!R637)</f>
        <v/>
      </c>
      <c r="L606" s="413" t="str">
        <f>IF(基本情報入力シート!W637="","",基本情報入力シート!W637)</f>
        <v/>
      </c>
      <c r="M606" s="413" t="str">
        <f>IF(基本情報入力シート!X637="","",基本情報入力シート!X637)</f>
        <v/>
      </c>
      <c r="N606" s="491" t="str">
        <f>IF(基本情報入力シート!Y637="","",基本情報入力シート!Y637)</f>
        <v/>
      </c>
      <c r="O606" s="490"/>
      <c r="P606" s="432"/>
      <c r="Q606" s="38" t="str">
        <f>IFERROR(ROUNDDOWN(P606*VLOOKUP(N606,【参考】数式用!$V$2:$AA$58,MATCH(O606,【参考】数式用!$X$4:$AA$4)+2,FALSE)*0.5, 0), "")</f>
        <v/>
      </c>
      <c r="R606" s="433"/>
      <c r="S606" s="867"/>
      <c r="T606" s="867"/>
      <c r="U606" s="499"/>
      <c r="V606" s="439"/>
      <c r="W606" s="487"/>
      <c r="X606" s="414" t="str">
        <f>IFERROR(IF(V606="ー", "", ROUNDDOWN(W606*VLOOKUP(N606,【参考】数式用!$V$2:$AG$51,MATCH(V606,【参考】数式用!$AB$4:$AG$4)+6,FALSE)*0.5, 0)), "")</f>
        <v/>
      </c>
      <c r="Y606" s="440"/>
      <c r="Z606" s="487"/>
      <c r="AA606" s="501"/>
      <c r="AB606" s="481" t="e">
        <f>VLOOKUP(N606,【参考】数式用!$A$3:$N$58,14,FALSE)</f>
        <v>#N/A</v>
      </c>
      <c r="AC606" s="481" t="str">
        <f>IFERROR(VLOOKUP(N606,【参考】数式用!$A$3:$N$58,14,FALSE),"")&amp;"_4_5"</f>
        <v>_4_5</v>
      </c>
      <c r="AD606" s="481" t="str">
        <f>IFERROR(VLOOKUP(N606,【参考】数式用!$A$3:$N$58,14,FALSE),"")&amp;"_6"</f>
        <v>_6</v>
      </c>
      <c r="AE606" s="482" t="str">
        <f>IFERROR(VLOOKUP(N606,【参考】数式用!$AI$5:$AJ$51, 2, FALSE), "")</f>
        <v/>
      </c>
      <c r="AF606" s="483" t="str">
        <f t="shared" si="18"/>
        <v/>
      </c>
      <c r="AG606" s="484" t="str">
        <f t="shared" si="19"/>
        <v/>
      </c>
      <c r="AH606" s="485" t="str">
        <f>IFERROR(VLOOKUP(N606,【参考】数式用!$AM$3:$AN$56, 2, FALSE), "")</f>
        <v/>
      </c>
      <c r="AI606" s="411"/>
      <c r="AJ606" s="389"/>
      <c r="AK606" s="389"/>
      <c r="AL606" s="389"/>
      <c r="AM606" s="389"/>
      <c r="AN606" s="389"/>
      <c r="AO606" s="389"/>
      <c r="AP606" s="389"/>
      <c r="AQ606" s="389"/>
    </row>
    <row r="607" spans="1:43" s="128" customFormat="1" ht="40.15" customHeight="1">
      <c r="A607" s="488">
        <v>594</v>
      </c>
      <c r="B607" s="866" t="str">
        <f>IF(基本情報入力シート!C638="","",基本情報入力シート!C638)</f>
        <v/>
      </c>
      <c r="C607" s="866"/>
      <c r="D607" s="866"/>
      <c r="E607" s="866"/>
      <c r="F607" s="866"/>
      <c r="G607" s="866"/>
      <c r="H607" s="866"/>
      <c r="I607" s="866"/>
      <c r="J607" s="413" t="str">
        <f>IF(基本情報入力シート!M638="","",基本情報入力シート!M638)</f>
        <v/>
      </c>
      <c r="K607" s="413" t="str">
        <f>IF(基本情報入力シート!R638="","",基本情報入力シート!R638)</f>
        <v/>
      </c>
      <c r="L607" s="413" t="str">
        <f>IF(基本情報入力シート!W638="","",基本情報入力シート!W638)</f>
        <v/>
      </c>
      <c r="M607" s="413" t="str">
        <f>IF(基本情報入力シート!X638="","",基本情報入力シート!X638)</f>
        <v/>
      </c>
      <c r="N607" s="491" t="str">
        <f>IF(基本情報入力シート!Y638="","",基本情報入力シート!Y638)</f>
        <v/>
      </c>
      <c r="O607" s="490"/>
      <c r="P607" s="432"/>
      <c r="Q607" s="38" t="str">
        <f>IFERROR(ROUNDDOWN(P607*VLOOKUP(N607,【参考】数式用!$V$2:$AA$58,MATCH(O607,【参考】数式用!$X$4:$AA$4)+2,FALSE)*0.5, 0), "")</f>
        <v/>
      </c>
      <c r="R607" s="433"/>
      <c r="S607" s="867"/>
      <c r="T607" s="867"/>
      <c r="U607" s="499"/>
      <c r="V607" s="439"/>
      <c r="W607" s="487"/>
      <c r="X607" s="414" t="str">
        <f>IFERROR(IF(V607="ー", "", ROUNDDOWN(W607*VLOOKUP(N607,【参考】数式用!$V$2:$AG$51,MATCH(V607,【参考】数式用!$AB$4:$AG$4)+6,FALSE)*0.5, 0)), "")</f>
        <v/>
      </c>
      <c r="Y607" s="440"/>
      <c r="Z607" s="487"/>
      <c r="AA607" s="501"/>
      <c r="AB607" s="481" t="e">
        <f>VLOOKUP(N607,【参考】数式用!$A$3:$N$58,14,FALSE)</f>
        <v>#N/A</v>
      </c>
      <c r="AC607" s="481" t="str">
        <f>IFERROR(VLOOKUP(N607,【参考】数式用!$A$3:$N$58,14,FALSE),"")&amp;"_4_5"</f>
        <v>_4_5</v>
      </c>
      <c r="AD607" s="481" t="str">
        <f>IFERROR(VLOOKUP(N607,【参考】数式用!$A$3:$N$58,14,FALSE),"")&amp;"_6"</f>
        <v>_6</v>
      </c>
      <c r="AE607" s="482" t="str">
        <f>IFERROR(VLOOKUP(N607,【参考】数式用!$AI$5:$AJ$51, 2, FALSE), "")</f>
        <v/>
      </c>
      <c r="AF607" s="483" t="str">
        <f t="shared" si="18"/>
        <v/>
      </c>
      <c r="AG607" s="484" t="str">
        <f t="shared" si="19"/>
        <v/>
      </c>
      <c r="AH607" s="485" t="str">
        <f>IFERROR(VLOOKUP(N607,【参考】数式用!$AM$3:$AN$56, 2, FALSE), "")</f>
        <v/>
      </c>
      <c r="AI607" s="411"/>
      <c r="AJ607" s="389"/>
      <c r="AK607" s="389"/>
      <c r="AL607" s="389"/>
      <c r="AM607" s="389"/>
      <c r="AN607" s="389"/>
      <c r="AO607" s="389"/>
      <c r="AP607" s="389"/>
      <c r="AQ607" s="389"/>
    </row>
    <row r="608" spans="1:43" s="128" customFormat="1" ht="40.15" customHeight="1">
      <c r="A608" s="488">
        <v>595</v>
      </c>
      <c r="B608" s="866" t="str">
        <f>IF(基本情報入力シート!C639="","",基本情報入力シート!C639)</f>
        <v/>
      </c>
      <c r="C608" s="866"/>
      <c r="D608" s="866"/>
      <c r="E608" s="866"/>
      <c r="F608" s="866"/>
      <c r="G608" s="866"/>
      <c r="H608" s="866"/>
      <c r="I608" s="866"/>
      <c r="J608" s="413" t="str">
        <f>IF(基本情報入力シート!M639="","",基本情報入力シート!M639)</f>
        <v/>
      </c>
      <c r="K608" s="413" t="str">
        <f>IF(基本情報入力シート!R639="","",基本情報入力シート!R639)</f>
        <v/>
      </c>
      <c r="L608" s="413" t="str">
        <f>IF(基本情報入力シート!W639="","",基本情報入力シート!W639)</f>
        <v/>
      </c>
      <c r="M608" s="413" t="str">
        <f>IF(基本情報入力シート!X639="","",基本情報入力シート!X639)</f>
        <v/>
      </c>
      <c r="N608" s="491" t="str">
        <f>IF(基本情報入力シート!Y639="","",基本情報入力シート!Y639)</f>
        <v/>
      </c>
      <c r="O608" s="490"/>
      <c r="P608" s="432"/>
      <c r="Q608" s="38" t="str">
        <f>IFERROR(ROUNDDOWN(P608*VLOOKUP(N608,【参考】数式用!$V$2:$AA$58,MATCH(O608,【参考】数式用!$X$4:$AA$4)+2,FALSE)*0.5, 0), "")</f>
        <v/>
      </c>
      <c r="R608" s="433"/>
      <c r="S608" s="867"/>
      <c r="T608" s="867"/>
      <c r="U608" s="499"/>
      <c r="V608" s="439"/>
      <c r="W608" s="487"/>
      <c r="X608" s="414" t="str">
        <f>IFERROR(IF(V608="ー", "", ROUNDDOWN(W608*VLOOKUP(N608,【参考】数式用!$V$2:$AG$51,MATCH(V608,【参考】数式用!$AB$4:$AG$4)+6,FALSE)*0.5, 0)), "")</f>
        <v/>
      </c>
      <c r="Y608" s="440"/>
      <c r="Z608" s="487"/>
      <c r="AA608" s="501"/>
      <c r="AB608" s="481" t="e">
        <f>VLOOKUP(N608,【参考】数式用!$A$3:$N$58,14,FALSE)</f>
        <v>#N/A</v>
      </c>
      <c r="AC608" s="481" t="str">
        <f>IFERROR(VLOOKUP(N608,【参考】数式用!$A$3:$N$58,14,FALSE),"")&amp;"_4_5"</f>
        <v>_4_5</v>
      </c>
      <c r="AD608" s="481" t="str">
        <f>IFERROR(VLOOKUP(N608,【参考】数式用!$A$3:$N$58,14,FALSE),"")&amp;"_6"</f>
        <v>_6</v>
      </c>
      <c r="AE608" s="482" t="str">
        <f>IFERROR(VLOOKUP(N608,【参考】数式用!$AI$5:$AJ$51, 2, FALSE), "")</f>
        <v/>
      </c>
      <c r="AF608" s="483" t="str">
        <f t="shared" si="18"/>
        <v/>
      </c>
      <c r="AG608" s="484" t="str">
        <f t="shared" si="19"/>
        <v/>
      </c>
      <c r="AH608" s="485" t="str">
        <f>IFERROR(VLOOKUP(N608,【参考】数式用!$AM$3:$AN$56, 2, FALSE), "")</f>
        <v/>
      </c>
      <c r="AI608" s="411"/>
      <c r="AJ608" s="389"/>
      <c r="AK608" s="389"/>
      <c r="AL608" s="389"/>
      <c r="AM608" s="389"/>
      <c r="AN608" s="389"/>
      <c r="AO608" s="389"/>
      <c r="AP608" s="389"/>
      <c r="AQ608" s="389"/>
    </row>
    <row r="609" spans="1:43" s="128" customFormat="1" ht="40.15" customHeight="1">
      <c r="A609" s="488">
        <v>596</v>
      </c>
      <c r="B609" s="866" t="str">
        <f>IF(基本情報入力シート!C640="","",基本情報入力シート!C640)</f>
        <v/>
      </c>
      <c r="C609" s="866"/>
      <c r="D609" s="866"/>
      <c r="E609" s="866"/>
      <c r="F609" s="866"/>
      <c r="G609" s="866"/>
      <c r="H609" s="866"/>
      <c r="I609" s="866"/>
      <c r="J609" s="413" t="str">
        <f>IF(基本情報入力シート!M640="","",基本情報入力シート!M640)</f>
        <v/>
      </c>
      <c r="K609" s="413" t="str">
        <f>IF(基本情報入力シート!R640="","",基本情報入力シート!R640)</f>
        <v/>
      </c>
      <c r="L609" s="413" t="str">
        <f>IF(基本情報入力シート!W640="","",基本情報入力シート!W640)</f>
        <v/>
      </c>
      <c r="M609" s="413" t="str">
        <f>IF(基本情報入力シート!X640="","",基本情報入力シート!X640)</f>
        <v/>
      </c>
      <c r="N609" s="491" t="str">
        <f>IF(基本情報入力シート!Y640="","",基本情報入力シート!Y640)</f>
        <v/>
      </c>
      <c r="O609" s="490"/>
      <c r="P609" s="432"/>
      <c r="Q609" s="38" t="str">
        <f>IFERROR(ROUNDDOWN(P609*VLOOKUP(N609,【参考】数式用!$V$2:$AA$58,MATCH(O609,【参考】数式用!$X$4:$AA$4)+2,FALSE)*0.5, 0), "")</f>
        <v/>
      </c>
      <c r="R609" s="433"/>
      <c r="S609" s="867"/>
      <c r="T609" s="867"/>
      <c r="U609" s="499"/>
      <c r="V609" s="439"/>
      <c r="W609" s="487"/>
      <c r="X609" s="414" t="str">
        <f>IFERROR(IF(V609="ー", "", ROUNDDOWN(W609*VLOOKUP(N609,【参考】数式用!$V$2:$AG$51,MATCH(V609,【参考】数式用!$AB$4:$AG$4)+6,FALSE)*0.5, 0)), "")</f>
        <v/>
      </c>
      <c r="Y609" s="440"/>
      <c r="Z609" s="487"/>
      <c r="AA609" s="501"/>
      <c r="AB609" s="481" t="e">
        <f>VLOOKUP(N609,【参考】数式用!$A$3:$N$58,14,FALSE)</f>
        <v>#N/A</v>
      </c>
      <c r="AC609" s="481" t="str">
        <f>IFERROR(VLOOKUP(N609,【参考】数式用!$A$3:$N$58,14,FALSE),"")&amp;"_4_5"</f>
        <v>_4_5</v>
      </c>
      <c r="AD609" s="481" t="str">
        <f>IFERROR(VLOOKUP(N609,【参考】数式用!$A$3:$N$58,14,FALSE),"")&amp;"_6"</f>
        <v>_6</v>
      </c>
      <c r="AE609" s="482" t="str">
        <f>IFERROR(VLOOKUP(N609,【参考】数式用!$AI$5:$AJ$51, 2, FALSE), "")</f>
        <v/>
      </c>
      <c r="AF609" s="483" t="str">
        <f t="shared" si="18"/>
        <v/>
      </c>
      <c r="AG609" s="484" t="str">
        <f t="shared" si="19"/>
        <v/>
      </c>
      <c r="AH609" s="485" t="str">
        <f>IFERROR(VLOOKUP(N609,【参考】数式用!$AM$3:$AN$56, 2, FALSE), "")</f>
        <v/>
      </c>
      <c r="AI609" s="411"/>
      <c r="AJ609" s="389"/>
      <c r="AK609" s="389"/>
      <c r="AL609" s="389"/>
      <c r="AM609" s="389"/>
      <c r="AN609" s="389"/>
      <c r="AO609" s="389"/>
      <c r="AP609" s="389"/>
      <c r="AQ609" s="389"/>
    </row>
    <row r="610" spans="1:43" s="128" customFormat="1" ht="40.15" customHeight="1">
      <c r="A610" s="488">
        <v>597</v>
      </c>
      <c r="B610" s="866" t="str">
        <f>IF(基本情報入力シート!C641="","",基本情報入力シート!C641)</f>
        <v/>
      </c>
      <c r="C610" s="866"/>
      <c r="D610" s="866"/>
      <c r="E610" s="866"/>
      <c r="F610" s="866"/>
      <c r="G610" s="866"/>
      <c r="H610" s="866"/>
      <c r="I610" s="866"/>
      <c r="J610" s="413" t="str">
        <f>IF(基本情報入力シート!M641="","",基本情報入力シート!M641)</f>
        <v/>
      </c>
      <c r="K610" s="413" t="str">
        <f>IF(基本情報入力シート!R641="","",基本情報入力シート!R641)</f>
        <v/>
      </c>
      <c r="L610" s="413" t="str">
        <f>IF(基本情報入力シート!W641="","",基本情報入力シート!W641)</f>
        <v/>
      </c>
      <c r="M610" s="413" t="str">
        <f>IF(基本情報入力シート!X641="","",基本情報入力シート!X641)</f>
        <v/>
      </c>
      <c r="N610" s="491" t="str">
        <f>IF(基本情報入力シート!Y641="","",基本情報入力シート!Y641)</f>
        <v/>
      </c>
      <c r="O610" s="490"/>
      <c r="P610" s="432"/>
      <c r="Q610" s="38" t="str">
        <f>IFERROR(ROUNDDOWN(P610*VLOOKUP(N610,【参考】数式用!$V$2:$AA$58,MATCH(O610,【参考】数式用!$X$4:$AA$4)+2,FALSE)*0.5, 0), "")</f>
        <v/>
      </c>
      <c r="R610" s="433"/>
      <c r="S610" s="867"/>
      <c r="T610" s="867"/>
      <c r="U610" s="499"/>
      <c r="V610" s="439"/>
      <c r="W610" s="487"/>
      <c r="X610" s="414" t="str">
        <f>IFERROR(IF(V610="ー", "", ROUNDDOWN(W610*VLOOKUP(N610,【参考】数式用!$V$2:$AG$51,MATCH(V610,【参考】数式用!$AB$4:$AG$4)+6,FALSE)*0.5, 0)), "")</f>
        <v/>
      </c>
      <c r="Y610" s="440"/>
      <c r="Z610" s="487"/>
      <c r="AA610" s="501"/>
      <c r="AB610" s="481" t="e">
        <f>VLOOKUP(N610,【参考】数式用!$A$3:$N$58,14,FALSE)</f>
        <v>#N/A</v>
      </c>
      <c r="AC610" s="481" t="str">
        <f>IFERROR(VLOOKUP(N610,【参考】数式用!$A$3:$N$58,14,FALSE),"")&amp;"_4_5"</f>
        <v>_4_5</v>
      </c>
      <c r="AD610" s="481" t="str">
        <f>IFERROR(VLOOKUP(N610,【参考】数式用!$A$3:$N$58,14,FALSE),"")&amp;"_6"</f>
        <v>_6</v>
      </c>
      <c r="AE610" s="482" t="str">
        <f>IFERROR(VLOOKUP(N610,【参考】数式用!$AI$5:$AJ$51, 2, FALSE), "")</f>
        <v/>
      </c>
      <c r="AF610" s="483" t="str">
        <f t="shared" si="18"/>
        <v/>
      </c>
      <c r="AG610" s="484" t="str">
        <f t="shared" si="19"/>
        <v/>
      </c>
      <c r="AH610" s="485" t="str">
        <f>IFERROR(VLOOKUP(N610,【参考】数式用!$AM$3:$AN$56, 2, FALSE), "")</f>
        <v/>
      </c>
      <c r="AI610" s="411"/>
      <c r="AJ610" s="389"/>
      <c r="AK610" s="389"/>
      <c r="AL610" s="389"/>
      <c r="AM610" s="389"/>
      <c r="AN610" s="389"/>
      <c r="AO610" s="389"/>
      <c r="AP610" s="389"/>
      <c r="AQ610" s="389"/>
    </row>
    <row r="611" spans="1:43" s="128" customFormat="1" ht="40.15" customHeight="1">
      <c r="A611" s="488">
        <v>598</v>
      </c>
      <c r="B611" s="866" t="str">
        <f>IF(基本情報入力シート!C642="","",基本情報入力シート!C642)</f>
        <v/>
      </c>
      <c r="C611" s="866"/>
      <c r="D611" s="866"/>
      <c r="E611" s="866"/>
      <c r="F611" s="866"/>
      <c r="G611" s="866"/>
      <c r="H611" s="866"/>
      <c r="I611" s="866"/>
      <c r="J611" s="413" t="str">
        <f>IF(基本情報入力シート!M642="","",基本情報入力シート!M642)</f>
        <v/>
      </c>
      <c r="K611" s="413" t="str">
        <f>IF(基本情報入力シート!R642="","",基本情報入力シート!R642)</f>
        <v/>
      </c>
      <c r="L611" s="413" t="str">
        <f>IF(基本情報入力シート!W642="","",基本情報入力シート!W642)</f>
        <v/>
      </c>
      <c r="M611" s="413" t="str">
        <f>IF(基本情報入力シート!X642="","",基本情報入力シート!X642)</f>
        <v/>
      </c>
      <c r="N611" s="491" t="str">
        <f>IF(基本情報入力シート!Y642="","",基本情報入力シート!Y642)</f>
        <v/>
      </c>
      <c r="O611" s="490"/>
      <c r="P611" s="432"/>
      <c r="Q611" s="38" t="str">
        <f>IFERROR(ROUNDDOWN(P611*VLOOKUP(N611,【参考】数式用!$V$2:$AA$58,MATCH(O611,【参考】数式用!$X$4:$AA$4)+2,FALSE)*0.5, 0), "")</f>
        <v/>
      </c>
      <c r="R611" s="433"/>
      <c r="S611" s="867"/>
      <c r="T611" s="867"/>
      <c r="U611" s="499"/>
      <c r="V611" s="439"/>
      <c r="W611" s="487"/>
      <c r="X611" s="414" t="str">
        <f>IFERROR(IF(V611="ー", "", ROUNDDOWN(W611*VLOOKUP(N611,【参考】数式用!$V$2:$AG$51,MATCH(V611,【参考】数式用!$AB$4:$AG$4)+6,FALSE)*0.5, 0)), "")</f>
        <v/>
      </c>
      <c r="Y611" s="440"/>
      <c r="Z611" s="487"/>
      <c r="AA611" s="501"/>
      <c r="AB611" s="481" t="e">
        <f>VLOOKUP(N611,【参考】数式用!$A$3:$N$58,14,FALSE)</f>
        <v>#N/A</v>
      </c>
      <c r="AC611" s="481" t="str">
        <f>IFERROR(VLOOKUP(N611,【参考】数式用!$A$3:$N$58,14,FALSE),"")&amp;"_4_5"</f>
        <v>_4_5</v>
      </c>
      <c r="AD611" s="481" t="str">
        <f>IFERROR(VLOOKUP(N611,【参考】数式用!$A$3:$N$58,14,FALSE),"")&amp;"_6"</f>
        <v>_6</v>
      </c>
      <c r="AE611" s="482" t="str">
        <f>IFERROR(VLOOKUP(N611,【参考】数式用!$AI$5:$AJ$51, 2, FALSE), "")</f>
        <v/>
      </c>
      <c r="AF611" s="483" t="str">
        <f t="shared" si="18"/>
        <v/>
      </c>
      <c r="AG611" s="484" t="str">
        <f t="shared" si="19"/>
        <v/>
      </c>
      <c r="AH611" s="485" t="str">
        <f>IFERROR(VLOOKUP(N611,【参考】数式用!$AM$3:$AN$56, 2, FALSE), "")</f>
        <v/>
      </c>
      <c r="AI611" s="411"/>
      <c r="AJ611" s="389"/>
      <c r="AK611" s="389"/>
      <c r="AL611" s="389"/>
      <c r="AM611" s="389"/>
      <c r="AN611" s="389"/>
      <c r="AO611" s="389"/>
      <c r="AP611" s="389"/>
      <c r="AQ611" s="389"/>
    </row>
    <row r="612" spans="1:43" s="128" customFormat="1" ht="40.15" customHeight="1">
      <c r="A612" s="488">
        <v>599</v>
      </c>
      <c r="B612" s="866" t="str">
        <f>IF(基本情報入力シート!C643="","",基本情報入力シート!C643)</f>
        <v/>
      </c>
      <c r="C612" s="866"/>
      <c r="D612" s="866"/>
      <c r="E612" s="866"/>
      <c r="F612" s="866"/>
      <c r="G612" s="866"/>
      <c r="H612" s="866"/>
      <c r="I612" s="866"/>
      <c r="J612" s="413" t="str">
        <f>IF(基本情報入力シート!M643="","",基本情報入力シート!M643)</f>
        <v/>
      </c>
      <c r="K612" s="413" t="str">
        <f>IF(基本情報入力シート!R643="","",基本情報入力シート!R643)</f>
        <v/>
      </c>
      <c r="L612" s="413" t="str">
        <f>IF(基本情報入力シート!W643="","",基本情報入力シート!W643)</f>
        <v/>
      </c>
      <c r="M612" s="413" t="str">
        <f>IF(基本情報入力シート!X643="","",基本情報入力シート!X643)</f>
        <v/>
      </c>
      <c r="N612" s="491" t="str">
        <f>IF(基本情報入力シート!Y643="","",基本情報入力シート!Y643)</f>
        <v/>
      </c>
      <c r="O612" s="490"/>
      <c r="P612" s="432"/>
      <c r="Q612" s="38" t="str">
        <f>IFERROR(ROUNDDOWN(P612*VLOOKUP(N612,【参考】数式用!$V$2:$AA$58,MATCH(O612,【参考】数式用!$X$4:$AA$4)+2,FALSE)*0.5, 0), "")</f>
        <v/>
      </c>
      <c r="R612" s="433"/>
      <c r="S612" s="867"/>
      <c r="T612" s="867"/>
      <c r="U612" s="499"/>
      <c r="V612" s="439"/>
      <c r="W612" s="487"/>
      <c r="X612" s="414" t="str">
        <f>IFERROR(IF(V612="ー", "", ROUNDDOWN(W612*VLOOKUP(N612,【参考】数式用!$V$2:$AG$51,MATCH(V612,【参考】数式用!$AB$4:$AG$4)+6,FALSE)*0.5, 0)), "")</f>
        <v/>
      </c>
      <c r="Y612" s="440"/>
      <c r="Z612" s="487"/>
      <c r="AA612" s="501"/>
      <c r="AB612" s="481" t="e">
        <f>VLOOKUP(N612,【参考】数式用!$A$3:$N$58,14,FALSE)</f>
        <v>#N/A</v>
      </c>
      <c r="AC612" s="481" t="str">
        <f>IFERROR(VLOOKUP(N612,【参考】数式用!$A$3:$N$58,14,FALSE),"")&amp;"_4_5"</f>
        <v>_4_5</v>
      </c>
      <c r="AD612" s="481" t="str">
        <f>IFERROR(VLOOKUP(N612,【参考】数式用!$A$3:$N$58,14,FALSE),"")&amp;"_6"</f>
        <v>_6</v>
      </c>
      <c r="AE612" s="482" t="str">
        <f>IFERROR(VLOOKUP(N612,【参考】数式用!$AI$5:$AJ$51, 2, FALSE), "")</f>
        <v/>
      </c>
      <c r="AF612" s="483" t="str">
        <f t="shared" si="18"/>
        <v/>
      </c>
      <c r="AG612" s="484" t="str">
        <f t="shared" si="19"/>
        <v/>
      </c>
      <c r="AH612" s="485" t="str">
        <f>IFERROR(VLOOKUP(N612,【参考】数式用!$AM$3:$AN$56, 2, FALSE), "")</f>
        <v/>
      </c>
      <c r="AI612" s="411"/>
      <c r="AJ612" s="389"/>
      <c r="AK612" s="389"/>
      <c r="AL612" s="389"/>
      <c r="AM612" s="389"/>
      <c r="AN612" s="389"/>
      <c r="AO612" s="389"/>
      <c r="AP612" s="389"/>
      <c r="AQ612" s="389"/>
    </row>
    <row r="613" spans="1:43" s="128" customFormat="1" ht="40.15" customHeight="1">
      <c r="A613" s="488">
        <v>600</v>
      </c>
      <c r="B613" s="866" t="str">
        <f>IF(基本情報入力シート!C644="","",基本情報入力シート!C644)</f>
        <v/>
      </c>
      <c r="C613" s="866"/>
      <c r="D613" s="866"/>
      <c r="E613" s="866"/>
      <c r="F613" s="866"/>
      <c r="G613" s="866"/>
      <c r="H613" s="866"/>
      <c r="I613" s="866"/>
      <c r="J613" s="413" t="str">
        <f>IF(基本情報入力シート!M644="","",基本情報入力シート!M644)</f>
        <v/>
      </c>
      <c r="K613" s="413" t="str">
        <f>IF(基本情報入力シート!R644="","",基本情報入力シート!R644)</f>
        <v/>
      </c>
      <c r="L613" s="413" t="str">
        <f>IF(基本情報入力シート!W644="","",基本情報入力シート!W644)</f>
        <v/>
      </c>
      <c r="M613" s="413" t="str">
        <f>IF(基本情報入力シート!X644="","",基本情報入力シート!X644)</f>
        <v/>
      </c>
      <c r="N613" s="491" t="str">
        <f>IF(基本情報入力シート!Y644="","",基本情報入力シート!Y644)</f>
        <v/>
      </c>
      <c r="O613" s="490"/>
      <c r="P613" s="432"/>
      <c r="Q613" s="38" t="str">
        <f>IFERROR(ROUNDDOWN(P613*VLOOKUP(N613,【参考】数式用!$V$2:$AA$58,MATCH(O613,【参考】数式用!$X$4:$AA$4)+2,FALSE)*0.5, 0), "")</f>
        <v/>
      </c>
      <c r="R613" s="433"/>
      <c r="S613" s="867"/>
      <c r="T613" s="867"/>
      <c r="U613" s="499"/>
      <c r="V613" s="439"/>
      <c r="W613" s="487"/>
      <c r="X613" s="414" t="str">
        <f>IFERROR(IF(V613="ー", "", ROUNDDOWN(W613*VLOOKUP(N613,【参考】数式用!$V$2:$AG$51,MATCH(V613,【参考】数式用!$AB$4:$AG$4)+6,FALSE)*0.5, 0)), "")</f>
        <v/>
      </c>
      <c r="Y613" s="440"/>
      <c r="Z613" s="487"/>
      <c r="AA613" s="501"/>
      <c r="AB613" s="481" t="e">
        <f>VLOOKUP(N613,【参考】数式用!$A$3:$N$58,14,FALSE)</f>
        <v>#N/A</v>
      </c>
      <c r="AC613" s="481" t="str">
        <f>IFERROR(VLOOKUP(N613,【参考】数式用!$A$3:$N$58,14,FALSE),"")&amp;"_4_5"</f>
        <v>_4_5</v>
      </c>
      <c r="AD613" s="481" t="str">
        <f>IFERROR(VLOOKUP(N613,【参考】数式用!$A$3:$N$58,14,FALSE),"")&amp;"_6"</f>
        <v>_6</v>
      </c>
      <c r="AE613" s="482" t="str">
        <f>IFERROR(VLOOKUP(N613,【参考】数式用!$AI$5:$AJ$51, 2, FALSE), "")</f>
        <v/>
      </c>
      <c r="AF613" s="483" t="str">
        <f t="shared" si="18"/>
        <v/>
      </c>
      <c r="AG613" s="484" t="str">
        <f t="shared" si="19"/>
        <v/>
      </c>
      <c r="AH613" s="485" t="str">
        <f>IFERROR(VLOOKUP(N613,【参考】数式用!$AM$3:$AN$56, 2, FALSE), "")</f>
        <v/>
      </c>
      <c r="AI613" s="411"/>
      <c r="AJ613" s="389"/>
      <c r="AK613" s="389"/>
      <c r="AL613" s="389"/>
      <c r="AM613" s="389"/>
      <c r="AN613" s="389"/>
      <c r="AO613" s="389"/>
      <c r="AP613" s="389"/>
      <c r="AQ613" s="389"/>
    </row>
    <row r="614" spans="1:43" s="128" customFormat="1" ht="40.15" customHeight="1">
      <c r="A614" s="488">
        <v>601</v>
      </c>
      <c r="B614" s="866" t="str">
        <f>IF(基本情報入力シート!C645="","",基本情報入力シート!C645)</f>
        <v/>
      </c>
      <c r="C614" s="866"/>
      <c r="D614" s="866"/>
      <c r="E614" s="866"/>
      <c r="F614" s="866"/>
      <c r="G614" s="866"/>
      <c r="H614" s="866"/>
      <c r="I614" s="866"/>
      <c r="J614" s="413" t="str">
        <f>IF(基本情報入力シート!M645="","",基本情報入力シート!M645)</f>
        <v/>
      </c>
      <c r="K614" s="413" t="str">
        <f>IF(基本情報入力シート!R645="","",基本情報入力シート!R645)</f>
        <v/>
      </c>
      <c r="L614" s="413" t="str">
        <f>IF(基本情報入力シート!W645="","",基本情報入力シート!W645)</f>
        <v/>
      </c>
      <c r="M614" s="413" t="str">
        <f>IF(基本情報入力シート!X645="","",基本情報入力シート!X645)</f>
        <v/>
      </c>
      <c r="N614" s="491" t="str">
        <f>IF(基本情報入力シート!Y645="","",基本情報入力シート!Y645)</f>
        <v/>
      </c>
      <c r="O614" s="490"/>
      <c r="P614" s="432"/>
      <c r="Q614" s="38" t="str">
        <f>IFERROR(ROUNDDOWN(P614*VLOOKUP(N614,【参考】数式用!$V$2:$AA$58,MATCH(O614,【参考】数式用!$X$4:$AA$4)+2,FALSE)*0.5, 0), "")</f>
        <v/>
      </c>
      <c r="R614" s="433"/>
      <c r="S614" s="867"/>
      <c r="T614" s="867"/>
      <c r="U614" s="499"/>
      <c r="V614" s="439"/>
      <c r="W614" s="487"/>
      <c r="X614" s="414" t="str">
        <f>IFERROR(IF(V614="ー", "", ROUNDDOWN(W614*VLOOKUP(N614,【参考】数式用!$V$2:$AG$51,MATCH(V614,【参考】数式用!$AB$4:$AG$4)+6,FALSE)*0.5, 0)), "")</f>
        <v/>
      </c>
      <c r="Y614" s="440"/>
      <c r="Z614" s="487"/>
      <c r="AA614" s="501"/>
      <c r="AB614" s="481" t="e">
        <f>VLOOKUP(N614,【参考】数式用!$A$3:$N$58,14,FALSE)</f>
        <v>#N/A</v>
      </c>
      <c r="AC614" s="481" t="str">
        <f>IFERROR(VLOOKUP(N614,【参考】数式用!$A$3:$N$58,14,FALSE),"")&amp;"_4_5"</f>
        <v>_4_5</v>
      </c>
      <c r="AD614" s="481" t="str">
        <f>IFERROR(VLOOKUP(N614,【参考】数式用!$A$3:$N$58,14,FALSE),"")&amp;"_6"</f>
        <v>_6</v>
      </c>
      <c r="AE614" s="482" t="str">
        <f>IFERROR(VLOOKUP(N614,【参考】数式用!$AI$5:$AJ$51, 2, FALSE), "")</f>
        <v/>
      </c>
      <c r="AF614" s="483" t="str">
        <f t="shared" si="18"/>
        <v/>
      </c>
      <c r="AG614" s="484" t="str">
        <f t="shared" si="19"/>
        <v/>
      </c>
      <c r="AH614" s="485" t="str">
        <f>IFERROR(VLOOKUP(N614,【参考】数式用!$AM$3:$AN$56, 2, FALSE), "")</f>
        <v/>
      </c>
      <c r="AI614" s="411"/>
      <c r="AJ614" s="389"/>
      <c r="AK614" s="389"/>
      <c r="AL614" s="389"/>
      <c r="AM614" s="389"/>
      <c r="AN614" s="389"/>
      <c r="AO614" s="389"/>
      <c r="AP614" s="389"/>
      <c r="AQ614" s="389"/>
    </row>
    <row r="615" spans="1:43" s="128" customFormat="1" ht="40.15" customHeight="1">
      <c r="A615" s="488">
        <v>602</v>
      </c>
      <c r="B615" s="866" t="str">
        <f>IF(基本情報入力シート!C646="","",基本情報入力シート!C646)</f>
        <v/>
      </c>
      <c r="C615" s="866"/>
      <c r="D615" s="866"/>
      <c r="E615" s="866"/>
      <c r="F615" s="866"/>
      <c r="G615" s="866"/>
      <c r="H615" s="866"/>
      <c r="I615" s="866"/>
      <c r="J615" s="413" t="str">
        <f>IF(基本情報入力シート!M646="","",基本情報入力シート!M646)</f>
        <v/>
      </c>
      <c r="K615" s="413" t="str">
        <f>IF(基本情報入力シート!R646="","",基本情報入力シート!R646)</f>
        <v/>
      </c>
      <c r="L615" s="413" t="str">
        <f>IF(基本情報入力シート!W646="","",基本情報入力シート!W646)</f>
        <v/>
      </c>
      <c r="M615" s="413" t="str">
        <f>IF(基本情報入力シート!X646="","",基本情報入力シート!X646)</f>
        <v/>
      </c>
      <c r="N615" s="491" t="str">
        <f>IF(基本情報入力シート!Y646="","",基本情報入力シート!Y646)</f>
        <v/>
      </c>
      <c r="O615" s="490"/>
      <c r="P615" s="432"/>
      <c r="Q615" s="38" t="str">
        <f>IFERROR(ROUNDDOWN(P615*VLOOKUP(N615,【参考】数式用!$V$2:$AA$58,MATCH(O615,【参考】数式用!$X$4:$AA$4)+2,FALSE)*0.5, 0), "")</f>
        <v/>
      </c>
      <c r="R615" s="433"/>
      <c r="S615" s="867"/>
      <c r="T615" s="867"/>
      <c r="U615" s="499"/>
      <c r="V615" s="439"/>
      <c r="W615" s="487"/>
      <c r="X615" s="414" t="str">
        <f>IFERROR(IF(V615="ー", "", ROUNDDOWN(W615*VLOOKUP(N615,【参考】数式用!$V$2:$AG$51,MATCH(V615,【参考】数式用!$AB$4:$AG$4)+6,FALSE)*0.5, 0)), "")</f>
        <v/>
      </c>
      <c r="Y615" s="440"/>
      <c r="Z615" s="487"/>
      <c r="AA615" s="501"/>
      <c r="AB615" s="481" t="e">
        <f>VLOOKUP(N615,【参考】数式用!$A$3:$N$58,14,FALSE)</f>
        <v>#N/A</v>
      </c>
      <c r="AC615" s="481" t="str">
        <f>IFERROR(VLOOKUP(N615,【参考】数式用!$A$3:$N$58,14,FALSE),"")&amp;"_4_5"</f>
        <v>_4_5</v>
      </c>
      <c r="AD615" s="481" t="str">
        <f>IFERROR(VLOOKUP(N615,【参考】数式用!$A$3:$N$58,14,FALSE),"")&amp;"_6"</f>
        <v>_6</v>
      </c>
      <c r="AE615" s="482" t="str">
        <f>IFERROR(VLOOKUP(N615,【参考】数式用!$AI$5:$AJ$51, 2, FALSE), "")</f>
        <v/>
      </c>
      <c r="AF615" s="483" t="str">
        <f t="shared" si="18"/>
        <v/>
      </c>
      <c r="AG615" s="484" t="str">
        <f t="shared" si="19"/>
        <v/>
      </c>
      <c r="AH615" s="485" t="str">
        <f>IFERROR(VLOOKUP(N615,【参考】数式用!$AM$3:$AN$56, 2, FALSE), "")</f>
        <v/>
      </c>
      <c r="AI615" s="411"/>
      <c r="AJ615" s="389"/>
      <c r="AK615" s="389"/>
      <c r="AL615" s="389"/>
      <c r="AM615" s="389"/>
      <c r="AN615" s="389"/>
      <c r="AO615" s="389"/>
      <c r="AP615" s="389"/>
      <c r="AQ615" s="389"/>
    </row>
    <row r="616" spans="1:43" s="128" customFormat="1" ht="40.15" customHeight="1">
      <c r="A616" s="488">
        <v>603</v>
      </c>
      <c r="B616" s="866" t="str">
        <f>IF(基本情報入力シート!C647="","",基本情報入力シート!C647)</f>
        <v/>
      </c>
      <c r="C616" s="866"/>
      <c r="D616" s="866"/>
      <c r="E616" s="866"/>
      <c r="F616" s="866"/>
      <c r="G616" s="866"/>
      <c r="H616" s="866"/>
      <c r="I616" s="866"/>
      <c r="J616" s="413" t="str">
        <f>IF(基本情報入力シート!M647="","",基本情報入力シート!M647)</f>
        <v/>
      </c>
      <c r="K616" s="413" t="str">
        <f>IF(基本情報入力シート!R647="","",基本情報入力シート!R647)</f>
        <v/>
      </c>
      <c r="L616" s="413" t="str">
        <f>IF(基本情報入力シート!W647="","",基本情報入力シート!W647)</f>
        <v/>
      </c>
      <c r="M616" s="413" t="str">
        <f>IF(基本情報入力シート!X647="","",基本情報入力シート!X647)</f>
        <v/>
      </c>
      <c r="N616" s="491" t="str">
        <f>IF(基本情報入力シート!Y647="","",基本情報入力シート!Y647)</f>
        <v/>
      </c>
      <c r="O616" s="490"/>
      <c r="P616" s="432"/>
      <c r="Q616" s="38" t="str">
        <f>IFERROR(ROUNDDOWN(P616*VLOOKUP(N616,【参考】数式用!$V$2:$AA$58,MATCH(O616,【参考】数式用!$X$4:$AA$4)+2,FALSE)*0.5, 0), "")</f>
        <v/>
      </c>
      <c r="R616" s="433"/>
      <c r="S616" s="867"/>
      <c r="T616" s="867"/>
      <c r="U616" s="499"/>
      <c r="V616" s="439"/>
      <c r="W616" s="487"/>
      <c r="X616" s="414" t="str">
        <f>IFERROR(IF(V616="ー", "", ROUNDDOWN(W616*VLOOKUP(N616,【参考】数式用!$V$2:$AG$51,MATCH(V616,【参考】数式用!$AB$4:$AG$4)+6,FALSE)*0.5, 0)), "")</f>
        <v/>
      </c>
      <c r="Y616" s="440"/>
      <c r="Z616" s="487"/>
      <c r="AA616" s="501"/>
      <c r="AB616" s="481" t="e">
        <f>VLOOKUP(N616,【参考】数式用!$A$3:$N$58,14,FALSE)</f>
        <v>#N/A</v>
      </c>
      <c r="AC616" s="481" t="str">
        <f>IFERROR(VLOOKUP(N616,【参考】数式用!$A$3:$N$58,14,FALSE),"")&amp;"_4_5"</f>
        <v>_4_5</v>
      </c>
      <c r="AD616" s="481" t="str">
        <f>IFERROR(VLOOKUP(N616,【参考】数式用!$A$3:$N$58,14,FALSE),"")&amp;"_6"</f>
        <v>_6</v>
      </c>
      <c r="AE616" s="482" t="str">
        <f>IFERROR(VLOOKUP(N616,【参考】数式用!$AI$5:$AJ$51, 2, FALSE), "")</f>
        <v/>
      </c>
      <c r="AF616" s="483" t="str">
        <f t="shared" si="18"/>
        <v/>
      </c>
      <c r="AG616" s="484" t="str">
        <f t="shared" si="19"/>
        <v/>
      </c>
      <c r="AH616" s="485" t="str">
        <f>IFERROR(VLOOKUP(N616,【参考】数式用!$AM$3:$AN$56, 2, FALSE), "")</f>
        <v/>
      </c>
      <c r="AI616" s="411"/>
      <c r="AJ616" s="389"/>
      <c r="AK616" s="389"/>
      <c r="AL616" s="389"/>
      <c r="AM616" s="389"/>
      <c r="AN616" s="389"/>
      <c r="AO616" s="389"/>
      <c r="AP616" s="389"/>
      <c r="AQ616" s="389"/>
    </row>
    <row r="617" spans="1:43" s="128" customFormat="1" ht="40.15" customHeight="1">
      <c r="A617" s="488">
        <v>604</v>
      </c>
      <c r="B617" s="866" t="str">
        <f>IF(基本情報入力シート!C648="","",基本情報入力シート!C648)</f>
        <v/>
      </c>
      <c r="C617" s="866"/>
      <c r="D617" s="866"/>
      <c r="E617" s="866"/>
      <c r="F617" s="866"/>
      <c r="G617" s="866"/>
      <c r="H617" s="866"/>
      <c r="I617" s="866"/>
      <c r="J617" s="413" t="str">
        <f>IF(基本情報入力シート!M648="","",基本情報入力シート!M648)</f>
        <v/>
      </c>
      <c r="K617" s="413" t="str">
        <f>IF(基本情報入力シート!R648="","",基本情報入力シート!R648)</f>
        <v/>
      </c>
      <c r="L617" s="413" t="str">
        <f>IF(基本情報入力シート!W648="","",基本情報入力シート!W648)</f>
        <v/>
      </c>
      <c r="M617" s="413" t="str">
        <f>IF(基本情報入力シート!X648="","",基本情報入力シート!X648)</f>
        <v/>
      </c>
      <c r="N617" s="491" t="str">
        <f>IF(基本情報入力シート!Y648="","",基本情報入力シート!Y648)</f>
        <v/>
      </c>
      <c r="O617" s="490"/>
      <c r="P617" s="432"/>
      <c r="Q617" s="38" t="str">
        <f>IFERROR(ROUNDDOWN(P617*VLOOKUP(N617,【参考】数式用!$V$2:$AA$58,MATCH(O617,【参考】数式用!$X$4:$AA$4)+2,FALSE)*0.5, 0), "")</f>
        <v/>
      </c>
      <c r="R617" s="433"/>
      <c r="S617" s="867"/>
      <c r="T617" s="867"/>
      <c r="U617" s="499"/>
      <c r="V617" s="439"/>
      <c r="W617" s="487"/>
      <c r="X617" s="414" t="str">
        <f>IFERROR(IF(V617="ー", "", ROUNDDOWN(W617*VLOOKUP(N617,【参考】数式用!$V$2:$AG$51,MATCH(V617,【参考】数式用!$AB$4:$AG$4)+6,FALSE)*0.5, 0)), "")</f>
        <v/>
      </c>
      <c r="Y617" s="440"/>
      <c r="Z617" s="487"/>
      <c r="AA617" s="501"/>
      <c r="AB617" s="481" t="e">
        <f>VLOOKUP(N617,【参考】数式用!$A$3:$N$58,14,FALSE)</f>
        <v>#N/A</v>
      </c>
      <c r="AC617" s="481" t="str">
        <f>IFERROR(VLOOKUP(N617,【参考】数式用!$A$3:$N$58,14,FALSE),"")&amp;"_4_5"</f>
        <v>_4_5</v>
      </c>
      <c r="AD617" s="481" t="str">
        <f>IFERROR(VLOOKUP(N617,【参考】数式用!$A$3:$N$58,14,FALSE),"")&amp;"_6"</f>
        <v>_6</v>
      </c>
      <c r="AE617" s="482" t="str">
        <f>IFERROR(VLOOKUP(N617,【参考】数式用!$AI$5:$AJ$51, 2, FALSE), "")</f>
        <v/>
      </c>
      <c r="AF617" s="483" t="str">
        <f t="shared" si="18"/>
        <v/>
      </c>
      <c r="AG617" s="484" t="str">
        <f t="shared" si="19"/>
        <v/>
      </c>
      <c r="AH617" s="485" t="str">
        <f>IFERROR(VLOOKUP(N617,【参考】数式用!$AM$3:$AN$56, 2, FALSE), "")</f>
        <v/>
      </c>
      <c r="AI617" s="411"/>
      <c r="AJ617" s="389"/>
      <c r="AK617" s="389"/>
      <c r="AL617" s="389"/>
      <c r="AM617" s="389"/>
      <c r="AN617" s="389"/>
      <c r="AO617" s="389"/>
      <c r="AP617" s="389"/>
      <c r="AQ617" s="389"/>
    </row>
    <row r="618" spans="1:43" s="128" customFormat="1" ht="40.15" customHeight="1">
      <c r="A618" s="488">
        <v>605</v>
      </c>
      <c r="B618" s="866" t="str">
        <f>IF(基本情報入力シート!C649="","",基本情報入力シート!C649)</f>
        <v/>
      </c>
      <c r="C618" s="866"/>
      <c r="D618" s="866"/>
      <c r="E618" s="866"/>
      <c r="F618" s="866"/>
      <c r="G618" s="866"/>
      <c r="H618" s="866"/>
      <c r="I618" s="866"/>
      <c r="J618" s="413" t="str">
        <f>IF(基本情報入力シート!M649="","",基本情報入力シート!M649)</f>
        <v/>
      </c>
      <c r="K618" s="413" t="str">
        <f>IF(基本情報入力シート!R649="","",基本情報入力シート!R649)</f>
        <v/>
      </c>
      <c r="L618" s="413" t="str">
        <f>IF(基本情報入力シート!W649="","",基本情報入力シート!W649)</f>
        <v/>
      </c>
      <c r="M618" s="413" t="str">
        <f>IF(基本情報入力シート!X649="","",基本情報入力シート!X649)</f>
        <v/>
      </c>
      <c r="N618" s="491" t="str">
        <f>IF(基本情報入力シート!Y649="","",基本情報入力シート!Y649)</f>
        <v/>
      </c>
      <c r="O618" s="490"/>
      <c r="P618" s="432"/>
      <c r="Q618" s="38" t="str">
        <f>IFERROR(ROUNDDOWN(P618*VLOOKUP(N618,【参考】数式用!$V$2:$AA$58,MATCH(O618,【参考】数式用!$X$4:$AA$4)+2,FALSE)*0.5, 0), "")</f>
        <v/>
      </c>
      <c r="R618" s="433"/>
      <c r="S618" s="867"/>
      <c r="T618" s="867"/>
      <c r="U618" s="499"/>
      <c r="V618" s="439"/>
      <c r="W618" s="487"/>
      <c r="X618" s="414" t="str">
        <f>IFERROR(IF(V618="ー", "", ROUNDDOWN(W618*VLOOKUP(N618,【参考】数式用!$V$2:$AG$51,MATCH(V618,【参考】数式用!$AB$4:$AG$4)+6,FALSE)*0.5, 0)), "")</f>
        <v/>
      </c>
      <c r="Y618" s="440"/>
      <c r="Z618" s="487"/>
      <c r="AA618" s="501"/>
      <c r="AB618" s="481" t="e">
        <f>VLOOKUP(N618,【参考】数式用!$A$3:$N$58,14,FALSE)</f>
        <v>#N/A</v>
      </c>
      <c r="AC618" s="481" t="str">
        <f>IFERROR(VLOOKUP(N618,【参考】数式用!$A$3:$N$58,14,FALSE),"")&amp;"_4_5"</f>
        <v>_4_5</v>
      </c>
      <c r="AD618" s="481" t="str">
        <f>IFERROR(VLOOKUP(N618,【参考】数式用!$A$3:$N$58,14,FALSE),"")&amp;"_6"</f>
        <v>_6</v>
      </c>
      <c r="AE618" s="482" t="str">
        <f>IFERROR(VLOOKUP(N618,【参考】数式用!$AI$5:$AJ$51, 2, FALSE), "")</f>
        <v/>
      </c>
      <c r="AF618" s="483" t="str">
        <f t="shared" si="18"/>
        <v/>
      </c>
      <c r="AG618" s="484" t="str">
        <f t="shared" si="19"/>
        <v/>
      </c>
      <c r="AH618" s="485" t="str">
        <f>IFERROR(VLOOKUP(N618,【参考】数式用!$AM$3:$AN$56, 2, FALSE), "")</f>
        <v/>
      </c>
      <c r="AI618" s="411"/>
      <c r="AJ618" s="389"/>
      <c r="AK618" s="389"/>
      <c r="AL618" s="389"/>
      <c r="AM618" s="389"/>
      <c r="AN618" s="389"/>
      <c r="AO618" s="389"/>
      <c r="AP618" s="389"/>
      <c r="AQ618" s="389"/>
    </row>
    <row r="619" spans="1:43" s="128" customFormat="1" ht="40.15" customHeight="1">
      <c r="A619" s="488">
        <v>606</v>
      </c>
      <c r="B619" s="866" t="str">
        <f>IF(基本情報入力シート!C650="","",基本情報入力シート!C650)</f>
        <v/>
      </c>
      <c r="C619" s="866"/>
      <c r="D619" s="866"/>
      <c r="E619" s="866"/>
      <c r="F619" s="866"/>
      <c r="G619" s="866"/>
      <c r="H619" s="866"/>
      <c r="I619" s="866"/>
      <c r="J619" s="413" t="str">
        <f>IF(基本情報入力シート!M650="","",基本情報入力シート!M650)</f>
        <v/>
      </c>
      <c r="K619" s="413" t="str">
        <f>IF(基本情報入力シート!R650="","",基本情報入力シート!R650)</f>
        <v/>
      </c>
      <c r="L619" s="413" t="str">
        <f>IF(基本情報入力シート!W650="","",基本情報入力シート!W650)</f>
        <v/>
      </c>
      <c r="M619" s="413" t="str">
        <f>IF(基本情報入力シート!X650="","",基本情報入力シート!X650)</f>
        <v/>
      </c>
      <c r="N619" s="491" t="str">
        <f>IF(基本情報入力シート!Y650="","",基本情報入力シート!Y650)</f>
        <v/>
      </c>
      <c r="O619" s="490"/>
      <c r="P619" s="432"/>
      <c r="Q619" s="38" t="str">
        <f>IFERROR(ROUNDDOWN(P619*VLOOKUP(N619,【参考】数式用!$V$2:$AA$58,MATCH(O619,【参考】数式用!$X$4:$AA$4)+2,FALSE)*0.5, 0), "")</f>
        <v/>
      </c>
      <c r="R619" s="433"/>
      <c r="S619" s="867"/>
      <c r="T619" s="867"/>
      <c r="U619" s="499"/>
      <c r="V619" s="439"/>
      <c r="W619" s="487"/>
      <c r="X619" s="414" t="str">
        <f>IFERROR(IF(V619="ー", "", ROUNDDOWN(W619*VLOOKUP(N619,【参考】数式用!$V$2:$AG$51,MATCH(V619,【参考】数式用!$AB$4:$AG$4)+6,FALSE)*0.5, 0)), "")</f>
        <v/>
      </c>
      <c r="Y619" s="440"/>
      <c r="Z619" s="487"/>
      <c r="AA619" s="501"/>
      <c r="AB619" s="481" t="e">
        <f>VLOOKUP(N619,【参考】数式用!$A$3:$N$58,14,FALSE)</f>
        <v>#N/A</v>
      </c>
      <c r="AC619" s="481" t="str">
        <f>IFERROR(VLOOKUP(N619,【参考】数式用!$A$3:$N$58,14,FALSE),"")&amp;"_4_5"</f>
        <v>_4_5</v>
      </c>
      <c r="AD619" s="481" t="str">
        <f>IFERROR(VLOOKUP(N619,【参考】数式用!$A$3:$N$58,14,FALSE),"")&amp;"_6"</f>
        <v>_6</v>
      </c>
      <c r="AE619" s="482" t="str">
        <f>IFERROR(VLOOKUP(N619,【参考】数式用!$AI$5:$AJ$51, 2, FALSE), "")</f>
        <v/>
      </c>
      <c r="AF619" s="483" t="str">
        <f t="shared" si="18"/>
        <v/>
      </c>
      <c r="AG619" s="484" t="str">
        <f t="shared" si="19"/>
        <v/>
      </c>
      <c r="AH619" s="485" t="str">
        <f>IFERROR(VLOOKUP(N619,【参考】数式用!$AM$3:$AN$56, 2, FALSE), "")</f>
        <v/>
      </c>
      <c r="AI619" s="411"/>
      <c r="AJ619" s="389"/>
      <c r="AK619" s="389"/>
      <c r="AL619" s="389"/>
      <c r="AM619" s="389"/>
      <c r="AN619" s="389"/>
      <c r="AO619" s="389"/>
      <c r="AP619" s="389"/>
      <c r="AQ619" s="389"/>
    </row>
    <row r="620" spans="1:43" s="128" customFormat="1" ht="40.15" customHeight="1">
      <c r="A620" s="488">
        <v>607</v>
      </c>
      <c r="B620" s="866" t="str">
        <f>IF(基本情報入力シート!C651="","",基本情報入力シート!C651)</f>
        <v/>
      </c>
      <c r="C620" s="866"/>
      <c r="D620" s="866"/>
      <c r="E620" s="866"/>
      <c r="F620" s="866"/>
      <c r="G620" s="866"/>
      <c r="H620" s="866"/>
      <c r="I620" s="866"/>
      <c r="J620" s="413" t="str">
        <f>IF(基本情報入力シート!M651="","",基本情報入力シート!M651)</f>
        <v/>
      </c>
      <c r="K620" s="413" t="str">
        <f>IF(基本情報入力シート!R651="","",基本情報入力シート!R651)</f>
        <v/>
      </c>
      <c r="L620" s="413" t="str">
        <f>IF(基本情報入力シート!W651="","",基本情報入力シート!W651)</f>
        <v/>
      </c>
      <c r="M620" s="413" t="str">
        <f>IF(基本情報入力シート!X651="","",基本情報入力シート!X651)</f>
        <v/>
      </c>
      <c r="N620" s="491" t="str">
        <f>IF(基本情報入力シート!Y651="","",基本情報入力シート!Y651)</f>
        <v/>
      </c>
      <c r="O620" s="490"/>
      <c r="P620" s="432"/>
      <c r="Q620" s="38" t="str">
        <f>IFERROR(ROUNDDOWN(P620*VLOOKUP(N620,【参考】数式用!$V$2:$AA$58,MATCH(O620,【参考】数式用!$X$4:$AA$4)+2,FALSE)*0.5, 0), "")</f>
        <v/>
      </c>
      <c r="R620" s="433"/>
      <c r="S620" s="867"/>
      <c r="T620" s="867"/>
      <c r="U620" s="499"/>
      <c r="V620" s="439"/>
      <c r="W620" s="487"/>
      <c r="X620" s="414" t="str">
        <f>IFERROR(IF(V620="ー", "", ROUNDDOWN(W620*VLOOKUP(N620,【参考】数式用!$V$2:$AG$51,MATCH(V620,【参考】数式用!$AB$4:$AG$4)+6,FALSE)*0.5, 0)), "")</f>
        <v/>
      </c>
      <c r="Y620" s="440"/>
      <c r="Z620" s="487"/>
      <c r="AA620" s="501"/>
      <c r="AB620" s="481" t="e">
        <f>VLOOKUP(N620,【参考】数式用!$A$3:$N$58,14,FALSE)</f>
        <v>#N/A</v>
      </c>
      <c r="AC620" s="481" t="str">
        <f>IFERROR(VLOOKUP(N620,【参考】数式用!$A$3:$N$58,14,FALSE),"")&amp;"_4_5"</f>
        <v>_4_5</v>
      </c>
      <c r="AD620" s="481" t="str">
        <f>IFERROR(VLOOKUP(N620,【参考】数式用!$A$3:$N$58,14,FALSE),"")&amp;"_6"</f>
        <v>_6</v>
      </c>
      <c r="AE620" s="482" t="str">
        <f>IFERROR(VLOOKUP(N620,【参考】数式用!$AI$5:$AJ$51, 2, FALSE), "")</f>
        <v/>
      </c>
      <c r="AF620" s="483" t="str">
        <f t="shared" si="18"/>
        <v/>
      </c>
      <c r="AG620" s="484" t="str">
        <f t="shared" si="19"/>
        <v/>
      </c>
      <c r="AH620" s="485" t="str">
        <f>IFERROR(VLOOKUP(N620,【参考】数式用!$AM$3:$AN$56, 2, FALSE), "")</f>
        <v/>
      </c>
      <c r="AI620" s="411"/>
      <c r="AJ620" s="389"/>
      <c r="AK620" s="389"/>
      <c r="AL620" s="389"/>
      <c r="AM620" s="389"/>
      <c r="AN620" s="389"/>
      <c r="AO620" s="389"/>
      <c r="AP620" s="389"/>
      <c r="AQ620" s="389"/>
    </row>
    <row r="621" spans="1:43" s="128" customFormat="1" ht="40.15" customHeight="1">
      <c r="A621" s="488">
        <v>608</v>
      </c>
      <c r="B621" s="866" t="str">
        <f>IF(基本情報入力シート!C652="","",基本情報入力シート!C652)</f>
        <v/>
      </c>
      <c r="C621" s="866"/>
      <c r="D621" s="866"/>
      <c r="E621" s="866"/>
      <c r="F621" s="866"/>
      <c r="G621" s="866"/>
      <c r="H621" s="866"/>
      <c r="I621" s="866"/>
      <c r="J621" s="413" t="str">
        <f>IF(基本情報入力シート!M652="","",基本情報入力シート!M652)</f>
        <v/>
      </c>
      <c r="K621" s="413" t="str">
        <f>IF(基本情報入力シート!R652="","",基本情報入力シート!R652)</f>
        <v/>
      </c>
      <c r="L621" s="413" t="str">
        <f>IF(基本情報入力シート!W652="","",基本情報入力シート!W652)</f>
        <v/>
      </c>
      <c r="M621" s="413" t="str">
        <f>IF(基本情報入力シート!X652="","",基本情報入力シート!X652)</f>
        <v/>
      </c>
      <c r="N621" s="491" t="str">
        <f>IF(基本情報入力シート!Y652="","",基本情報入力シート!Y652)</f>
        <v/>
      </c>
      <c r="O621" s="490"/>
      <c r="P621" s="432"/>
      <c r="Q621" s="38" t="str">
        <f>IFERROR(ROUNDDOWN(P621*VLOOKUP(N621,【参考】数式用!$V$2:$AA$58,MATCH(O621,【参考】数式用!$X$4:$AA$4)+2,FALSE)*0.5, 0), "")</f>
        <v/>
      </c>
      <c r="R621" s="433"/>
      <c r="S621" s="867"/>
      <c r="T621" s="867"/>
      <c r="U621" s="499"/>
      <c r="V621" s="439"/>
      <c r="W621" s="487"/>
      <c r="X621" s="414" t="str">
        <f>IFERROR(IF(V621="ー", "", ROUNDDOWN(W621*VLOOKUP(N621,【参考】数式用!$V$2:$AG$51,MATCH(V621,【参考】数式用!$AB$4:$AG$4)+6,FALSE)*0.5, 0)), "")</f>
        <v/>
      </c>
      <c r="Y621" s="440"/>
      <c r="Z621" s="487"/>
      <c r="AA621" s="501"/>
      <c r="AB621" s="481" t="e">
        <f>VLOOKUP(N621,【参考】数式用!$A$3:$N$58,14,FALSE)</f>
        <v>#N/A</v>
      </c>
      <c r="AC621" s="481" t="str">
        <f>IFERROR(VLOOKUP(N621,【参考】数式用!$A$3:$N$58,14,FALSE),"")&amp;"_4_5"</f>
        <v>_4_5</v>
      </c>
      <c r="AD621" s="481" t="str">
        <f>IFERROR(VLOOKUP(N621,【参考】数式用!$A$3:$N$58,14,FALSE),"")&amp;"_6"</f>
        <v>_6</v>
      </c>
      <c r="AE621" s="482" t="str">
        <f>IFERROR(VLOOKUP(N621,【参考】数式用!$AI$5:$AJ$51, 2, FALSE), "")</f>
        <v/>
      </c>
      <c r="AF621" s="483" t="str">
        <f t="shared" si="18"/>
        <v/>
      </c>
      <c r="AG621" s="484" t="str">
        <f t="shared" si="19"/>
        <v/>
      </c>
      <c r="AH621" s="485" t="str">
        <f>IFERROR(VLOOKUP(N621,【参考】数式用!$AM$3:$AN$56, 2, FALSE), "")</f>
        <v/>
      </c>
      <c r="AI621" s="411"/>
      <c r="AJ621" s="389"/>
      <c r="AK621" s="389"/>
      <c r="AL621" s="389"/>
      <c r="AM621" s="389"/>
      <c r="AN621" s="389"/>
      <c r="AO621" s="389"/>
      <c r="AP621" s="389"/>
      <c r="AQ621" s="389"/>
    </row>
    <row r="622" spans="1:43" s="128" customFormat="1" ht="40.15" customHeight="1">
      <c r="A622" s="488">
        <v>609</v>
      </c>
      <c r="B622" s="866" t="str">
        <f>IF(基本情報入力シート!C653="","",基本情報入力シート!C653)</f>
        <v/>
      </c>
      <c r="C622" s="866"/>
      <c r="D622" s="866"/>
      <c r="E622" s="866"/>
      <c r="F622" s="866"/>
      <c r="G622" s="866"/>
      <c r="H622" s="866"/>
      <c r="I622" s="866"/>
      <c r="J622" s="413" t="str">
        <f>IF(基本情報入力シート!M653="","",基本情報入力シート!M653)</f>
        <v/>
      </c>
      <c r="K622" s="413" t="str">
        <f>IF(基本情報入力シート!R653="","",基本情報入力シート!R653)</f>
        <v/>
      </c>
      <c r="L622" s="413" t="str">
        <f>IF(基本情報入力シート!W653="","",基本情報入力シート!W653)</f>
        <v/>
      </c>
      <c r="M622" s="413" t="str">
        <f>IF(基本情報入力シート!X653="","",基本情報入力シート!X653)</f>
        <v/>
      </c>
      <c r="N622" s="491" t="str">
        <f>IF(基本情報入力シート!Y653="","",基本情報入力シート!Y653)</f>
        <v/>
      </c>
      <c r="O622" s="490"/>
      <c r="P622" s="432"/>
      <c r="Q622" s="38" t="str">
        <f>IFERROR(ROUNDDOWN(P622*VLOOKUP(N622,【参考】数式用!$V$2:$AA$58,MATCH(O622,【参考】数式用!$X$4:$AA$4)+2,FALSE)*0.5, 0), "")</f>
        <v/>
      </c>
      <c r="R622" s="433"/>
      <c r="S622" s="867"/>
      <c r="T622" s="867"/>
      <c r="U622" s="499"/>
      <c r="V622" s="439"/>
      <c r="W622" s="487"/>
      <c r="X622" s="414" t="str">
        <f>IFERROR(IF(V622="ー", "", ROUNDDOWN(W622*VLOOKUP(N622,【参考】数式用!$V$2:$AG$51,MATCH(V622,【参考】数式用!$AB$4:$AG$4)+6,FALSE)*0.5, 0)), "")</f>
        <v/>
      </c>
      <c r="Y622" s="440"/>
      <c r="Z622" s="487"/>
      <c r="AA622" s="501"/>
      <c r="AB622" s="481" t="e">
        <f>VLOOKUP(N622,【参考】数式用!$A$3:$N$58,14,FALSE)</f>
        <v>#N/A</v>
      </c>
      <c r="AC622" s="481" t="str">
        <f>IFERROR(VLOOKUP(N622,【参考】数式用!$A$3:$N$58,14,FALSE),"")&amp;"_4_5"</f>
        <v>_4_5</v>
      </c>
      <c r="AD622" s="481" t="str">
        <f>IFERROR(VLOOKUP(N622,【参考】数式用!$A$3:$N$58,14,FALSE),"")&amp;"_6"</f>
        <v>_6</v>
      </c>
      <c r="AE622" s="482" t="str">
        <f>IFERROR(VLOOKUP(N622,【参考】数式用!$AI$5:$AJ$51, 2, FALSE), "")</f>
        <v/>
      </c>
      <c r="AF622" s="483" t="str">
        <f t="shared" si="18"/>
        <v/>
      </c>
      <c r="AG622" s="484" t="str">
        <f t="shared" si="19"/>
        <v/>
      </c>
      <c r="AH622" s="485" t="str">
        <f>IFERROR(VLOOKUP(N622,【参考】数式用!$AM$3:$AN$56, 2, FALSE), "")</f>
        <v/>
      </c>
      <c r="AI622" s="411"/>
      <c r="AJ622" s="389"/>
      <c r="AK622" s="389"/>
      <c r="AL622" s="389"/>
      <c r="AM622" s="389"/>
      <c r="AN622" s="389"/>
      <c r="AO622" s="389"/>
      <c r="AP622" s="389"/>
      <c r="AQ622" s="389"/>
    </row>
    <row r="623" spans="1:43" s="128" customFormat="1" ht="40.15" customHeight="1">
      <c r="A623" s="488">
        <v>610</v>
      </c>
      <c r="B623" s="866" t="str">
        <f>IF(基本情報入力シート!C654="","",基本情報入力シート!C654)</f>
        <v/>
      </c>
      <c r="C623" s="866"/>
      <c r="D623" s="866"/>
      <c r="E623" s="866"/>
      <c r="F623" s="866"/>
      <c r="G623" s="866"/>
      <c r="H623" s="866"/>
      <c r="I623" s="866"/>
      <c r="J623" s="413" t="str">
        <f>IF(基本情報入力シート!M654="","",基本情報入力シート!M654)</f>
        <v/>
      </c>
      <c r="K623" s="413" t="str">
        <f>IF(基本情報入力シート!R654="","",基本情報入力シート!R654)</f>
        <v/>
      </c>
      <c r="L623" s="413" t="str">
        <f>IF(基本情報入力シート!W654="","",基本情報入力シート!W654)</f>
        <v/>
      </c>
      <c r="M623" s="413" t="str">
        <f>IF(基本情報入力シート!X654="","",基本情報入力シート!X654)</f>
        <v/>
      </c>
      <c r="N623" s="491" t="str">
        <f>IF(基本情報入力シート!Y654="","",基本情報入力シート!Y654)</f>
        <v/>
      </c>
      <c r="O623" s="490"/>
      <c r="P623" s="432"/>
      <c r="Q623" s="38" t="str">
        <f>IFERROR(ROUNDDOWN(P623*VLOOKUP(N623,【参考】数式用!$V$2:$AA$58,MATCH(O623,【参考】数式用!$X$4:$AA$4)+2,FALSE)*0.5, 0), "")</f>
        <v/>
      </c>
      <c r="R623" s="433"/>
      <c r="S623" s="867"/>
      <c r="T623" s="867"/>
      <c r="U623" s="499"/>
      <c r="V623" s="439"/>
      <c r="W623" s="487"/>
      <c r="X623" s="414" t="str">
        <f>IFERROR(IF(V623="ー", "", ROUNDDOWN(W623*VLOOKUP(N623,【参考】数式用!$V$2:$AG$51,MATCH(V623,【参考】数式用!$AB$4:$AG$4)+6,FALSE)*0.5, 0)), "")</f>
        <v/>
      </c>
      <c r="Y623" s="440"/>
      <c r="Z623" s="487"/>
      <c r="AA623" s="501"/>
      <c r="AB623" s="481" t="e">
        <f>VLOOKUP(N623,【参考】数式用!$A$3:$N$58,14,FALSE)</f>
        <v>#N/A</v>
      </c>
      <c r="AC623" s="481" t="str">
        <f>IFERROR(VLOOKUP(N623,【参考】数式用!$A$3:$N$58,14,FALSE),"")&amp;"_4_5"</f>
        <v>_4_5</v>
      </c>
      <c r="AD623" s="481" t="str">
        <f>IFERROR(VLOOKUP(N623,【参考】数式用!$A$3:$N$58,14,FALSE),"")&amp;"_6"</f>
        <v>_6</v>
      </c>
      <c r="AE623" s="482" t="str">
        <f>IFERROR(VLOOKUP(N623,【参考】数式用!$AI$5:$AJ$51, 2, FALSE), "")</f>
        <v/>
      </c>
      <c r="AF623" s="483" t="str">
        <f t="shared" si="18"/>
        <v/>
      </c>
      <c r="AG623" s="484" t="str">
        <f t="shared" si="19"/>
        <v/>
      </c>
      <c r="AH623" s="485" t="str">
        <f>IFERROR(VLOOKUP(N623,【参考】数式用!$AM$3:$AN$56, 2, FALSE), "")</f>
        <v/>
      </c>
      <c r="AI623" s="411"/>
      <c r="AJ623" s="389"/>
      <c r="AK623" s="389"/>
      <c r="AL623" s="389"/>
      <c r="AM623" s="389"/>
      <c r="AN623" s="389"/>
      <c r="AO623" s="389"/>
      <c r="AP623" s="389"/>
      <c r="AQ623" s="389"/>
    </row>
    <row r="624" spans="1:43" s="128" customFormat="1" ht="40.15" customHeight="1">
      <c r="A624" s="488">
        <v>611</v>
      </c>
      <c r="B624" s="866" t="str">
        <f>IF(基本情報入力シート!C655="","",基本情報入力シート!C655)</f>
        <v/>
      </c>
      <c r="C624" s="866"/>
      <c r="D624" s="866"/>
      <c r="E624" s="866"/>
      <c r="F624" s="866"/>
      <c r="G624" s="866"/>
      <c r="H624" s="866"/>
      <c r="I624" s="866"/>
      <c r="J624" s="413" t="str">
        <f>IF(基本情報入力シート!M655="","",基本情報入力シート!M655)</f>
        <v/>
      </c>
      <c r="K624" s="413" t="str">
        <f>IF(基本情報入力シート!R655="","",基本情報入力シート!R655)</f>
        <v/>
      </c>
      <c r="L624" s="413" t="str">
        <f>IF(基本情報入力シート!W655="","",基本情報入力シート!W655)</f>
        <v/>
      </c>
      <c r="M624" s="413" t="str">
        <f>IF(基本情報入力シート!X655="","",基本情報入力シート!X655)</f>
        <v/>
      </c>
      <c r="N624" s="491" t="str">
        <f>IF(基本情報入力シート!Y655="","",基本情報入力シート!Y655)</f>
        <v/>
      </c>
      <c r="O624" s="490"/>
      <c r="P624" s="432"/>
      <c r="Q624" s="38" t="str">
        <f>IFERROR(ROUNDDOWN(P624*VLOOKUP(N624,【参考】数式用!$V$2:$AA$58,MATCH(O624,【参考】数式用!$X$4:$AA$4)+2,FALSE)*0.5, 0), "")</f>
        <v/>
      </c>
      <c r="R624" s="433"/>
      <c r="S624" s="867"/>
      <c r="T624" s="867"/>
      <c r="U624" s="499"/>
      <c r="V624" s="439"/>
      <c r="W624" s="487"/>
      <c r="X624" s="414" t="str">
        <f>IFERROR(IF(V624="ー", "", ROUNDDOWN(W624*VLOOKUP(N624,【参考】数式用!$V$2:$AG$51,MATCH(V624,【参考】数式用!$AB$4:$AG$4)+6,FALSE)*0.5, 0)), "")</f>
        <v/>
      </c>
      <c r="Y624" s="440"/>
      <c r="Z624" s="487"/>
      <c r="AA624" s="501"/>
      <c r="AB624" s="481" t="e">
        <f>VLOOKUP(N624,【参考】数式用!$A$3:$N$58,14,FALSE)</f>
        <v>#N/A</v>
      </c>
      <c r="AC624" s="481" t="str">
        <f>IFERROR(VLOOKUP(N624,【参考】数式用!$A$3:$N$58,14,FALSE),"")&amp;"_4_5"</f>
        <v>_4_5</v>
      </c>
      <c r="AD624" s="481" t="str">
        <f>IFERROR(VLOOKUP(N624,【参考】数式用!$A$3:$N$58,14,FALSE),"")&amp;"_6"</f>
        <v>_6</v>
      </c>
      <c r="AE624" s="482" t="str">
        <f>IFERROR(VLOOKUP(N624,【参考】数式用!$AI$5:$AJ$51, 2, FALSE), "")</f>
        <v/>
      </c>
      <c r="AF624" s="483" t="str">
        <f t="shared" si="18"/>
        <v/>
      </c>
      <c r="AG624" s="484" t="str">
        <f t="shared" si="19"/>
        <v/>
      </c>
      <c r="AH624" s="485" t="str">
        <f>IFERROR(VLOOKUP(N624,【参考】数式用!$AM$3:$AN$56, 2, FALSE), "")</f>
        <v/>
      </c>
      <c r="AI624" s="411"/>
      <c r="AJ624" s="389"/>
      <c r="AK624" s="389"/>
      <c r="AL624" s="389"/>
      <c r="AM624" s="389"/>
      <c r="AN624" s="389"/>
      <c r="AO624" s="389"/>
      <c r="AP624" s="389"/>
      <c r="AQ624" s="389"/>
    </row>
    <row r="625" spans="1:43" s="128" customFormat="1" ht="40.15" customHeight="1">
      <c r="A625" s="488">
        <v>612</v>
      </c>
      <c r="B625" s="866" t="str">
        <f>IF(基本情報入力シート!C656="","",基本情報入力シート!C656)</f>
        <v/>
      </c>
      <c r="C625" s="866"/>
      <c r="D625" s="866"/>
      <c r="E625" s="866"/>
      <c r="F625" s="866"/>
      <c r="G625" s="866"/>
      <c r="H625" s="866"/>
      <c r="I625" s="866"/>
      <c r="J625" s="413" t="str">
        <f>IF(基本情報入力シート!M656="","",基本情報入力シート!M656)</f>
        <v/>
      </c>
      <c r="K625" s="413" t="str">
        <f>IF(基本情報入力シート!R656="","",基本情報入力シート!R656)</f>
        <v/>
      </c>
      <c r="L625" s="413" t="str">
        <f>IF(基本情報入力シート!W656="","",基本情報入力シート!W656)</f>
        <v/>
      </c>
      <c r="M625" s="413" t="str">
        <f>IF(基本情報入力シート!X656="","",基本情報入力シート!X656)</f>
        <v/>
      </c>
      <c r="N625" s="491" t="str">
        <f>IF(基本情報入力シート!Y656="","",基本情報入力シート!Y656)</f>
        <v/>
      </c>
      <c r="O625" s="490"/>
      <c r="P625" s="432"/>
      <c r="Q625" s="38" t="str">
        <f>IFERROR(ROUNDDOWN(P625*VLOOKUP(N625,【参考】数式用!$V$2:$AA$58,MATCH(O625,【参考】数式用!$X$4:$AA$4)+2,FALSE)*0.5, 0), "")</f>
        <v/>
      </c>
      <c r="R625" s="433"/>
      <c r="S625" s="867"/>
      <c r="T625" s="867"/>
      <c r="U625" s="499"/>
      <c r="V625" s="439"/>
      <c r="W625" s="487"/>
      <c r="X625" s="414" t="str">
        <f>IFERROR(IF(V625="ー", "", ROUNDDOWN(W625*VLOOKUP(N625,【参考】数式用!$V$2:$AG$51,MATCH(V625,【参考】数式用!$AB$4:$AG$4)+6,FALSE)*0.5, 0)), "")</f>
        <v/>
      </c>
      <c r="Y625" s="440"/>
      <c r="Z625" s="487"/>
      <c r="AA625" s="501"/>
      <c r="AB625" s="481" t="e">
        <f>VLOOKUP(N625,【参考】数式用!$A$3:$N$58,14,FALSE)</f>
        <v>#N/A</v>
      </c>
      <c r="AC625" s="481" t="str">
        <f>IFERROR(VLOOKUP(N625,【参考】数式用!$A$3:$N$58,14,FALSE),"")&amp;"_4_5"</f>
        <v>_4_5</v>
      </c>
      <c r="AD625" s="481" t="str">
        <f>IFERROR(VLOOKUP(N625,【参考】数式用!$A$3:$N$58,14,FALSE),"")&amp;"_6"</f>
        <v>_6</v>
      </c>
      <c r="AE625" s="482" t="str">
        <f>IFERROR(VLOOKUP(N625,【参考】数式用!$AI$5:$AJ$51, 2, FALSE), "")</f>
        <v/>
      </c>
      <c r="AF625" s="483" t="str">
        <f t="shared" si="18"/>
        <v/>
      </c>
      <c r="AG625" s="484" t="str">
        <f t="shared" si="19"/>
        <v/>
      </c>
      <c r="AH625" s="485" t="str">
        <f>IFERROR(VLOOKUP(N625,【参考】数式用!$AM$3:$AN$56, 2, FALSE), "")</f>
        <v/>
      </c>
      <c r="AI625" s="411"/>
      <c r="AJ625" s="389"/>
      <c r="AK625" s="389"/>
      <c r="AL625" s="389"/>
      <c r="AM625" s="389"/>
      <c r="AN625" s="389"/>
      <c r="AO625" s="389"/>
      <c r="AP625" s="389"/>
      <c r="AQ625" s="389"/>
    </row>
    <row r="626" spans="1:43" s="128" customFormat="1" ht="40.15" customHeight="1">
      <c r="A626" s="488">
        <v>613</v>
      </c>
      <c r="B626" s="866" t="str">
        <f>IF(基本情報入力シート!C657="","",基本情報入力シート!C657)</f>
        <v/>
      </c>
      <c r="C626" s="866"/>
      <c r="D626" s="866"/>
      <c r="E626" s="866"/>
      <c r="F626" s="866"/>
      <c r="G626" s="866"/>
      <c r="H626" s="866"/>
      <c r="I626" s="866"/>
      <c r="J626" s="413" t="str">
        <f>IF(基本情報入力シート!M657="","",基本情報入力シート!M657)</f>
        <v/>
      </c>
      <c r="K626" s="413" t="str">
        <f>IF(基本情報入力シート!R657="","",基本情報入力シート!R657)</f>
        <v/>
      </c>
      <c r="L626" s="413" t="str">
        <f>IF(基本情報入力シート!W657="","",基本情報入力シート!W657)</f>
        <v/>
      </c>
      <c r="M626" s="413" t="str">
        <f>IF(基本情報入力シート!X657="","",基本情報入力シート!X657)</f>
        <v/>
      </c>
      <c r="N626" s="491" t="str">
        <f>IF(基本情報入力シート!Y657="","",基本情報入力シート!Y657)</f>
        <v/>
      </c>
      <c r="O626" s="490"/>
      <c r="P626" s="432"/>
      <c r="Q626" s="38" t="str">
        <f>IFERROR(ROUNDDOWN(P626*VLOOKUP(N626,【参考】数式用!$V$2:$AA$58,MATCH(O626,【参考】数式用!$X$4:$AA$4)+2,FALSE)*0.5, 0), "")</f>
        <v/>
      </c>
      <c r="R626" s="433"/>
      <c r="S626" s="867"/>
      <c r="T626" s="867"/>
      <c r="U626" s="499"/>
      <c r="V626" s="439"/>
      <c r="W626" s="487"/>
      <c r="X626" s="414" t="str">
        <f>IFERROR(IF(V626="ー", "", ROUNDDOWN(W626*VLOOKUP(N626,【参考】数式用!$V$2:$AG$51,MATCH(V626,【参考】数式用!$AB$4:$AG$4)+6,FALSE)*0.5, 0)), "")</f>
        <v/>
      </c>
      <c r="Y626" s="440"/>
      <c r="Z626" s="487"/>
      <c r="AA626" s="501"/>
      <c r="AB626" s="481" t="e">
        <f>VLOOKUP(N626,【参考】数式用!$A$3:$N$58,14,FALSE)</f>
        <v>#N/A</v>
      </c>
      <c r="AC626" s="481" t="str">
        <f>IFERROR(VLOOKUP(N626,【参考】数式用!$A$3:$N$58,14,FALSE),"")&amp;"_4_5"</f>
        <v>_4_5</v>
      </c>
      <c r="AD626" s="481" t="str">
        <f>IFERROR(VLOOKUP(N626,【参考】数式用!$A$3:$N$58,14,FALSE),"")&amp;"_6"</f>
        <v>_6</v>
      </c>
      <c r="AE626" s="482" t="str">
        <f>IFERROR(VLOOKUP(N626,【参考】数式用!$AI$5:$AJ$51, 2, FALSE), "")</f>
        <v/>
      </c>
      <c r="AF626" s="483"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84"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85" t="str">
        <f>IFERROR(VLOOKUP(N626,【参考】数式用!$AM$3:$AN$56, 2, FALSE), "")</f>
        <v/>
      </c>
      <c r="AI626" s="411"/>
      <c r="AJ626" s="389"/>
      <c r="AK626" s="389"/>
      <c r="AL626" s="389"/>
      <c r="AM626" s="389"/>
      <c r="AN626" s="389"/>
      <c r="AO626" s="389"/>
      <c r="AP626" s="389"/>
      <c r="AQ626" s="389"/>
    </row>
    <row r="627" spans="1:43" s="128" customFormat="1" ht="40.15" customHeight="1">
      <c r="A627" s="488">
        <v>614</v>
      </c>
      <c r="B627" s="866" t="str">
        <f>IF(基本情報入力シート!C658="","",基本情報入力シート!C658)</f>
        <v/>
      </c>
      <c r="C627" s="866"/>
      <c r="D627" s="866"/>
      <c r="E627" s="866"/>
      <c r="F627" s="866"/>
      <c r="G627" s="866"/>
      <c r="H627" s="866"/>
      <c r="I627" s="866"/>
      <c r="J627" s="413" t="str">
        <f>IF(基本情報入力シート!M658="","",基本情報入力シート!M658)</f>
        <v/>
      </c>
      <c r="K627" s="413" t="str">
        <f>IF(基本情報入力シート!R658="","",基本情報入力シート!R658)</f>
        <v/>
      </c>
      <c r="L627" s="413" t="str">
        <f>IF(基本情報入力シート!W658="","",基本情報入力シート!W658)</f>
        <v/>
      </c>
      <c r="M627" s="413" t="str">
        <f>IF(基本情報入力シート!X658="","",基本情報入力シート!X658)</f>
        <v/>
      </c>
      <c r="N627" s="491" t="str">
        <f>IF(基本情報入力シート!Y658="","",基本情報入力シート!Y658)</f>
        <v/>
      </c>
      <c r="O627" s="490"/>
      <c r="P627" s="432"/>
      <c r="Q627" s="38" t="str">
        <f>IFERROR(ROUNDDOWN(P627*VLOOKUP(N627,【参考】数式用!$V$2:$AA$58,MATCH(O627,【参考】数式用!$X$4:$AA$4)+2,FALSE)*0.5, 0), "")</f>
        <v/>
      </c>
      <c r="R627" s="433"/>
      <c r="S627" s="867"/>
      <c r="T627" s="867"/>
      <c r="U627" s="499"/>
      <c r="V627" s="439"/>
      <c r="W627" s="487"/>
      <c r="X627" s="414" t="str">
        <f>IFERROR(IF(V627="ー", "", ROUNDDOWN(W627*VLOOKUP(N627,【参考】数式用!$V$2:$AG$51,MATCH(V627,【参考】数式用!$AB$4:$AG$4)+6,FALSE)*0.5, 0)), "")</f>
        <v/>
      </c>
      <c r="Y627" s="440"/>
      <c r="Z627" s="487"/>
      <c r="AA627" s="501"/>
      <c r="AB627" s="481" t="e">
        <f>VLOOKUP(N627,【参考】数式用!$A$3:$N$58,14,FALSE)</f>
        <v>#N/A</v>
      </c>
      <c r="AC627" s="481" t="str">
        <f>IFERROR(VLOOKUP(N627,【参考】数式用!$A$3:$N$58,14,FALSE),"")&amp;"_4_5"</f>
        <v>_4_5</v>
      </c>
      <c r="AD627" s="481" t="str">
        <f>IFERROR(VLOOKUP(N627,【参考】数式用!$A$3:$N$58,14,FALSE),"")&amp;"_6"</f>
        <v>_6</v>
      </c>
      <c r="AE627" s="482" t="str">
        <f>IFERROR(VLOOKUP(N627,【参考】数式用!$AI$5:$AJ$51, 2, FALSE), "")</f>
        <v/>
      </c>
      <c r="AF627" s="483" t="str">
        <f t="shared" si="20"/>
        <v/>
      </c>
      <c r="AG627" s="484" t="str">
        <f t="shared" si="21"/>
        <v/>
      </c>
      <c r="AH627" s="485" t="str">
        <f>IFERROR(VLOOKUP(N627,【参考】数式用!$AM$3:$AN$56, 2, FALSE), "")</f>
        <v/>
      </c>
      <c r="AI627" s="411"/>
      <c r="AJ627" s="389"/>
      <c r="AK627" s="389"/>
      <c r="AL627" s="389"/>
      <c r="AM627" s="389"/>
      <c r="AN627" s="389"/>
      <c r="AO627" s="389"/>
      <c r="AP627" s="389"/>
      <c r="AQ627" s="389"/>
    </row>
    <row r="628" spans="1:43" s="128" customFormat="1" ht="40.15" customHeight="1">
      <c r="A628" s="488">
        <v>615</v>
      </c>
      <c r="B628" s="866" t="str">
        <f>IF(基本情報入力シート!C659="","",基本情報入力シート!C659)</f>
        <v/>
      </c>
      <c r="C628" s="866"/>
      <c r="D628" s="866"/>
      <c r="E628" s="866"/>
      <c r="F628" s="866"/>
      <c r="G628" s="866"/>
      <c r="H628" s="866"/>
      <c r="I628" s="866"/>
      <c r="J628" s="413" t="str">
        <f>IF(基本情報入力シート!M659="","",基本情報入力シート!M659)</f>
        <v/>
      </c>
      <c r="K628" s="413" t="str">
        <f>IF(基本情報入力シート!R659="","",基本情報入力シート!R659)</f>
        <v/>
      </c>
      <c r="L628" s="413" t="str">
        <f>IF(基本情報入力シート!W659="","",基本情報入力シート!W659)</f>
        <v/>
      </c>
      <c r="M628" s="413" t="str">
        <f>IF(基本情報入力シート!X659="","",基本情報入力シート!X659)</f>
        <v/>
      </c>
      <c r="N628" s="491" t="str">
        <f>IF(基本情報入力シート!Y659="","",基本情報入力シート!Y659)</f>
        <v/>
      </c>
      <c r="O628" s="490"/>
      <c r="P628" s="432"/>
      <c r="Q628" s="38" t="str">
        <f>IFERROR(ROUNDDOWN(P628*VLOOKUP(N628,【参考】数式用!$V$2:$AA$58,MATCH(O628,【参考】数式用!$X$4:$AA$4)+2,FALSE)*0.5, 0), "")</f>
        <v/>
      </c>
      <c r="R628" s="433"/>
      <c r="S628" s="867"/>
      <c r="T628" s="867"/>
      <c r="U628" s="499"/>
      <c r="V628" s="439"/>
      <c r="W628" s="487"/>
      <c r="X628" s="414" t="str">
        <f>IFERROR(IF(V628="ー", "", ROUNDDOWN(W628*VLOOKUP(N628,【参考】数式用!$V$2:$AG$51,MATCH(V628,【参考】数式用!$AB$4:$AG$4)+6,FALSE)*0.5, 0)), "")</f>
        <v/>
      </c>
      <c r="Y628" s="440"/>
      <c r="Z628" s="487"/>
      <c r="AA628" s="501"/>
      <c r="AB628" s="481" t="e">
        <f>VLOOKUP(N628,【参考】数式用!$A$3:$N$58,14,FALSE)</f>
        <v>#N/A</v>
      </c>
      <c r="AC628" s="481" t="str">
        <f>IFERROR(VLOOKUP(N628,【参考】数式用!$A$3:$N$58,14,FALSE),"")&amp;"_4_5"</f>
        <v>_4_5</v>
      </c>
      <c r="AD628" s="481" t="str">
        <f>IFERROR(VLOOKUP(N628,【参考】数式用!$A$3:$N$58,14,FALSE),"")&amp;"_6"</f>
        <v>_6</v>
      </c>
      <c r="AE628" s="482" t="str">
        <f>IFERROR(VLOOKUP(N628,【参考】数式用!$AI$5:$AJ$51, 2, FALSE), "")</f>
        <v/>
      </c>
      <c r="AF628" s="483" t="str">
        <f t="shared" si="20"/>
        <v/>
      </c>
      <c r="AG628" s="484" t="str">
        <f t="shared" si="21"/>
        <v/>
      </c>
      <c r="AH628" s="485" t="str">
        <f>IFERROR(VLOOKUP(N628,【参考】数式用!$AM$3:$AN$56, 2, FALSE), "")</f>
        <v/>
      </c>
      <c r="AI628" s="411"/>
      <c r="AJ628" s="389"/>
      <c r="AK628" s="389"/>
      <c r="AL628" s="389"/>
      <c r="AM628" s="389"/>
      <c r="AN628" s="389"/>
      <c r="AO628" s="389"/>
      <c r="AP628" s="389"/>
      <c r="AQ628" s="389"/>
    </row>
    <row r="629" spans="1:43" s="128" customFormat="1" ht="40.15" customHeight="1">
      <c r="A629" s="488">
        <v>616</v>
      </c>
      <c r="B629" s="866" t="str">
        <f>IF(基本情報入力シート!C660="","",基本情報入力シート!C660)</f>
        <v/>
      </c>
      <c r="C629" s="866"/>
      <c r="D629" s="866"/>
      <c r="E629" s="866"/>
      <c r="F629" s="866"/>
      <c r="G629" s="866"/>
      <c r="H629" s="866"/>
      <c r="I629" s="866"/>
      <c r="J629" s="413" t="str">
        <f>IF(基本情報入力シート!M660="","",基本情報入力シート!M660)</f>
        <v/>
      </c>
      <c r="K629" s="413" t="str">
        <f>IF(基本情報入力シート!R660="","",基本情報入力シート!R660)</f>
        <v/>
      </c>
      <c r="L629" s="413" t="str">
        <f>IF(基本情報入力シート!W660="","",基本情報入力シート!W660)</f>
        <v/>
      </c>
      <c r="M629" s="413" t="str">
        <f>IF(基本情報入力シート!X660="","",基本情報入力シート!X660)</f>
        <v/>
      </c>
      <c r="N629" s="491" t="str">
        <f>IF(基本情報入力シート!Y660="","",基本情報入力シート!Y660)</f>
        <v/>
      </c>
      <c r="O629" s="490"/>
      <c r="P629" s="432"/>
      <c r="Q629" s="38" t="str">
        <f>IFERROR(ROUNDDOWN(P629*VLOOKUP(N629,【参考】数式用!$V$2:$AA$58,MATCH(O629,【参考】数式用!$X$4:$AA$4)+2,FALSE)*0.5, 0), "")</f>
        <v/>
      </c>
      <c r="R629" s="433"/>
      <c r="S629" s="867"/>
      <c r="T629" s="867"/>
      <c r="U629" s="499"/>
      <c r="V629" s="439"/>
      <c r="W629" s="487"/>
      <c r="X629" s="414" t="str">
        <f>IFERROR(IF(V629="ー", "", ROUNDDOWN(W629*VLOOKUP(N629,【参考】数式用!$V$2:$AG$51,MATCH(V629,【参考】数式用!$AB$4:$AG$4)+6,FALSE)*0.5, 0)), "")</f>
        <v/>
      </c>
      <c r="Y629" s="440"/>
      <c r="Z629" s="487"/>
      <c r="AA629" s="501"/>
      <c r="AB629" s="481" t="e">
        <f>VLOOKUP(N629,【参考】数式用!$A$3:$N$58,14,FALSE)</f>
        <v>#N/A</v>
      </c>
      <c r="AC629" s="481" t="str">
        <f>IFERROR(VLOOKUP(N629,【参考】数式用!$A$3:$N$58,14,FALSE),"")&amp;"_4_5"</f>
        <v>_4_5</v>
      </c>
      <c r="AD629" s="481" t="str">
        <f>IFERROR(VLOOKUP(N629,【参考】数式用!$A$3:$N$58,14,FALSE),"")&amp;"_6"</f>
        <v>_6</v>
      </c>
      <c r="AE629" s="482" t="str">
        <f>IFERROR(VLOOKUP(N629,【参考】数式用!$AI$5:$AJ$51, 2, FALSE), "")</f>
        <v/>
      </c>
      <c r="AF629" s="483" t="str">
        <f t="shared" si="20"/>
        <v/>
      </c>
      <c r="AG629" s="484" t="str">
        <f t="shared" si="21"/>
        <v/>
      </c>
      <c r="AH629" s="485" t="str">
        <f>IFERROR(VLOOKUP(N629,【参考】数式用!$AM$3:$AN$56, 2, FALSE), "")</f>
        <v/>
      </c>
      <c r="AI629" s="411"/>
      <c r="AJ629" s="389"/>
      <c r="AK629" s="389"/>
      <c r="AL629" s="389"/>
      <c r="AM629" s="389"/>
      <c r="AN629" s="389"/>
      <c r="AO629" s="389"/>
      <c r="AP629" s="389"/>
      <c r="AQ629" s="389"/>
    </row>
    <row r="630" spans="1:43" s="128" customFormat="1" ht="40.15" customHeight="1">
      <c r="A630" s="488">
        <v>617</v>
      </c>
      <c r="B630" s="866" t="str">
        <f>IF(基本情報入力シート!C661="","",基本情報入力シート!C661)</f>
        <v/>
      </c>
      <c r="C630" s="866"/>
      <c r="D630" s="866"/>
      <c r="E630" s="866"/>
      <c r="F630" s="866"/>
      <c r="G630" s="866"/>
      <c r="H630" s="866"/>
      <c r="I630" s="866"/>
      <c r="J630" s="413" t="str">
        <f>IF(基本情報入力シート!M661="","",基本情報入力シート!M661)</f>
        <v/>
      </c>
      <c r="K630" s="413" t="str">
        <f>IF(基本情報入力シート!R661="","",基本情報入力シート!R661)</f>
        <v/>
      </c>
      <c r="L630" s="413" t="str">
        <f>IF(基本情報入力シート!W661="","",基本情報入力シート!W661)</f>
        <v/>
      </c>
      <c r="M630" s="413" t="str">
        <f>IF(基本情報入力シート!X661="","",基本情報入力シート!X661)</f>
        <v/>
      </c>
      <c r="N630" s="491" t="str">
        <f>IF(基本情報入力シート!Y661="","",基本情報入力シート!Y661)</f>
        <v/>
      </c>
      <c r="O630" s="490"/>
      <c r="P630" s="432"/>
      <c r="Q630" s="38" t="str">
        <f>IFERROR(ROUNDDOWN(P630*VLOOKUP(N630,【参考】数式用!$V$2:$AA$58,MATCH(O630,【参考】数式用!$X$4:$AA$4)+2,FALSE)*0.5, 0), "")</f>
        <v/>
      </c>
      <c r="R630" s="433"/>
      <c r="S630" s="867"/>
      <c r="T630" s="867"/>
      <c r="U630" s="499"/>
      <c r="V630" s="439"/>
      <c r="W630" s="487"/>
      <c r="X630" s="414" t="str">
        <f>IFERROR(IF(V630="ー", "", ROUNDDOWN(W630*VLOOKUP(N630,【参考】数式用!$V$2:$AG$51,MATCH(V630,【参考】数式用!$AB$4:$AG$4)+6,FALSE)*0.5, 0)), "")</f>
        <v/>
      </c>
      <c r="Y630" s="440"/>
      <c r="Z630" s="487"/>
      <c r="AA630" s="501"/>
      <c r="AB630" s="481" t="e">
        <f>VLOOKUP(N630,【参考】数式用!$A$3:$N$58,14,FALSE)</f>
        <v>#N/A</v>
      </c>
      <c r="AC630" s="481" t="str">
        <f>IFERROR(VLOOKUP(N630,【参考】数式用!$A$3:$N$58,14,FALSE),"")&amp;"_4_5"</f>
        <v>_4_5</v>
      </c>
      <c r="AD630" s="481" t="str">
        <f>IFERROR(VLOOKUP(N630,【参考】数式用!$A$3:$N$58,14,FALSE),"")&amp;"_6"</f>
        <v>_6</v>
      </c>
      <c r="AE630" s="482" t="str">
        <f>IFERROR(VLOOKUP(N630,【参考】数式用!$AI$5:$AJ$51, 2, FALSE), "")</f>
        <v/>
      </c>
      <c r="AF630" s="483" t="str">
        <f t="shared" si="20"/>
        <v/>
      </c>
      <c r="AG630" s="484" t="str">
        <f t="shared" si="21"/>
        <v/>
      </c>
      <c r="AH630" s="485" t="str">
        <f>IFERROR(VLOOKUP(N630,【参考】数式用!$AM$3:$AN$56, 2, FALSE), "")</f>
        <v/>
      </c>
      <c r="AI630" s="411"/>
      <c r="AJ630" s="389"/>
      <c r="AK630" s="389"/>
      <c r="AL630" s="389"/>
      <c r="AM630" s="389"/>
      <c r="AN630" s="389"/>
      <c r="AO630" s="389"/>
      <c r="AP630" s="389"/>
      <c r="AQ630" s="389"/>
    </row>
    <row r="631" spans="1:43" s="128" customFormat="1" ht="40.15" customHeight="1">
      <c r="A631" s="488">
        <v>618</v>
      </c>
      <c r="B631" s="866" t="str">
        <f>IF(基本情報入力シート!C662="","",基本情報入力シート!C662)</f>
        <v/>
      </c>
      <c r="C631" s="866"/>
      <c r="D631" s="866"/>
      <c r="E631" s="866"/>
      <c r="F631" s="866"/>
      <c r="G631" s="866"/>
      <c r="H631" s="866"/>
      <c r="I631" s="866"/>
      <c r="J631" s="413" t="str">
        <f>IF(基本情報入力シート!M662="","",基本情報入力シート!M662)</f>
        <v/>
      </c>
      <c r="K631" s="413" t="str">
        <f>IF(基本情報入力シート!R662="","",基本情報入力シート!R662)</f>
        <v/>
      </c>
      <c r="L631" s="413" t="str">
        <f>IF(基本情報入力シート!W662="","",基本情報入力シート!W662)</f>
        <v/>
      </c>
      <c r="M631" s="413" t="str">
        <f>IF(基本情報入力シート!X662="","",基本情報入力シート!X662)</f>
        <v/>
      </c>
      <c r="N631" s="491" t="str">
        <f>IF(基本情報入力シート!Y662="","",基本情報入力シート!Y662)</f>
        <v/>
      </c>
      <c r="O631" s="490"/>
      <c r="P631" s="432"/>
      <c r="Q631" s="38" t="str">
        <f>IFERROR(ROUNDDOWN(P631*VLOOKUP(N631,【参考】数式用!$V$2:$AA$58,MATCH(O631,【参考】数式用!$X$4:$AA$4)+2,FALSE)*0.5, 0), "")</f>
        <v/>
      </c>
      <c r="R631" s="433"/>
      <c r="S631" s="867"/>
      <c r="T631" s="867"/>
      <c r="U631" s="499"/>
      <c r="V631" s="439"/>
      <c r="W631" s="487"/>
      <c r="X631" s="414" t="str">
        <f>IFERROR(IF(V631="ー", "", ROUNDDOWN(W631*VLOOKUP(N631,【参考】数式用!$V$2:$AG$51,MATCH(V631,【参考】数式用!$AB$4:$AG$4)+6,FALSE)*0.5, 0)), "")</f>
        <v/>
      </c>
      <c r="Y631" s="440"/>
      <c r="Z631" s="487"/>
      <c r="AA631" s="501"/>
      <c r="AB631" s="481" t="e">
        <f>VLOOKUP(N631,【参考】数式用!$A$3:$N$58,14,FALSE)</f>
        <v>#N/A</v>
      </c>
      <c r="AC631" s="481" t="str">
        <f>IFERROR(VLOOKUP(N631,【参考】数式用!$A$3:$N$58,14,FALSE),"")&amp;"_4_5"</f>
        <v>_4_5</v>
      </c>
      <c r="AD631" s="481" t="str">
        <f>IFERROR(VLOOKUP(N631,【参考】数式用!$A$3:$N$58,14,FALSE),"")&amp;"_6"</f>
        <v>_6</v>
      </c>
      <c r="AE631" s="482" t="str">
        <f>IFERROR(VLOOKUP(N631,【参考】数式用!$AI$5:$AJ$51, 2, FALSE), "")</f>
        <v/>
      </c>
      <c r="AF631" s="483" t="str">
        <f t="shared" si="20"/>
        <v/>
      </c>
      <c r="AG631" s="484" t="str">
        <f t="shared" si="21"/>
        <v/>
      </c>
      <c r="AH631" s="485" t="str">
        <f>IFERROR(VLOOKUP(N631,【参考】数式用!$AM$3:$AN$56, 2, FALSE), "")</f>
        <v/>
      </c>
      <c r="AI631" s="411"/>
      <c r="AJ631" s="389"/>
      <c r="AK631" s="389"/>
      <c r="AL631" s="389"/>
      <c r="AM631" s="389"/>
      <c r="AN631" s="389"/>
      <c r="AO631" s="389"/>
      <c r="AP631" s="389"/>
      <c r="AQ631" s="389"/>
    </row>
    <row r="632" spans="1:43" s="128" customFormat="1" ht="40.15" customHeight="1">
      <c r="A632" s="488">
        <v>619</v>
      </c>
      <c r="B632" s="866" t="str">
        <f>IF(基本情報入力シート!C663="","",基本情報入力シート!C663)</f>
        <v/>
      </c>
      <c r="C632" s="866"/>
      <c r="D632" s="866"/>
      <c r="E632" s="866"/>
      <c r="F632" s="866"/>
      <c r="G632" s="866"/>
      <c r="H632" s="866"/>
      <c r="I632" s="866"/>
      <c r="J632" s="413" t="str">
        <f>IF(基本情報入力シート!M663="","",基本情報入力シート!M663)</f>
        <v/>
      </c>
      <c r="K632" s="413" t="str">
        <f>IF(基本情報入力シート!R663="","",基本情報入力シート!R663)</f>
        <v/>
      </c>
      <c r="L632" s="413" t="str">
        <f>IF(基本情報入力シート!W663="","",基本情報入力シート!W663)</f>
        <v/>
      </c>
      <c r="M632" s="413" t="str">
        <f>IF(基本情報入力シート!X663="","",基本情報入力シート!X663)</f>
        <v/>
      </c>
      <c r="N632" s="491" t="str">
        <f>IF(基本情報入力シート!Y663="","",基本情報入力シート!Y663)</f>
        <v/>
      </c>
      <c r="O632" s="490"/>
      <c r="P632" s="432"/>
      <c r="Q632" s="38" t="str">
        <f>IFERROR(ROUNDDOWN(P632*VLOOKUP(N632,【参考】数式用!$V$2:$AA$58,MATCH(O632,【参考】数式用!$X$4:$AA$4)+2,FALSE)*0.5, 0), "")</f>
        <v/>
      </c>
      <c r="R632" s="433"/>
      <c r="S632" s="867"/>
      <c r="T632" s="867"/>
      <c r="U632" s="499"/>
      <c r="V632" s="439"/>
      <c r="W632" s="487"/>
      <c r="X632" s="414" t="str">
        <f>IFERROR(IF(V632="ー", "", ROUNDDOWN(W632*VLOOKUP(N632,【参考】数式用!$V$2:$AG$51,MATCH(V632,【参考】数式用!$AB$4:$AG$4)+6,FALSE)*0.5, 0)), "")</f>
        <v/>
      </c>
      <c r="Y632" s="440"/>
      <c r="Z632" s="487"/>
      <c r="AA632" s="501"/>
      <c r="AB632" s="481" t="e">
        <f>VLOOKUP(N632,【参考】数式用!$A$3:$N$58,14,FALSE)</f>
        <v>#N/A</v>
      </c>
      <c r="AC632" s="481" t="str">
        <f>IFERROR(VLOOKUP(N632,【参考】数式用!$A$3:$N$58,14,FALSE),"")&amp;"_4_5"</f>
        <v>_4_5</v>
      </c>
      <c r="AD632" s="481" t="str">
        <f>IFERROR(VLOOKUP(N632,【参考】数式用!$A$3:$N$58,14,FALSE),"")&amp;"_6"</f>
        <v>_6</v>
      </c>
      <c r="AE632" s="482" t="str">
        <f>IFERROR(VLOOKUP(N632,【参考】数式用!$AI$5:$AJ$51, 2, FALSE), "")</f>
        <v/>
      </c>
      <c r="AF632" s="483" t="str">
        <f t="shared" si="20"/>
        <v/>
      </c>
      <c r="AG632" s="484" t="str">
        <f t="shared" si="21"/>
        <v/>
      </c>
      <c r="AH632" s="485" t="str">
        <f>IFERROR(VLOOKUP(N632,【参考】数式用!$AM$3:$AN$56, 2, FALSE), "")</f>
        <v/>
      </c>
      <c r="AI632" s="411"/>
      <c r="AJ632" s="389"/>
      <c r="AK632" s="389"/>
      <c r="AL632" s="389"/>
      <c r="AM632" s="389"/>
      <c r="AN632" s="389"/>
      <c r="AO632" s="389"/>
      <c r="AP632" s="389"/>
      <c r="AQ632" s="389"/>
    </row>
    <row r="633" spans="1:43" s="128" customFormat="1" ht="40.15" customHeight="1">
      <c r="A633" s="488">
        <v>620</v>
      </c>
      <c r="B633" s="866" t="str">
        <f>IF(基本情報入力シート!C664="","",基本情報入力シート!C664)</f>
        <v/>
      </c>
      <c r="C633" s="866"/>
      <c r="D633" s="866"/>
      <c r="E633" s="866"/>
      <c r="F633" s="866"/>
      <c r="G633" s="866"/>
      <c r="H633" s="866"/>
      <c r="I633" s="866"/>
      <c r="J633" s="413" t="str">
        <f>IF(基本情報入力シート!M664="","",基本情報入力シート!M664)</f>
        <v/>
      </c>
      <c r="K633" s="413" t="str">
        <f>IF(基本情報入力シート!R664="","",基本情報入力シート!R664)</f>
        <v/>
      </c>
      <c r="L633" s="413" t="str">
        <f>IF(基本情報入力シート!W664="","",基本情報入力シート!W664)</f>
        <v/>
      </c>
      <c r="M633" s="413" t="str">
        <f>IF(基本情報入力シート!X664="","",基本情報入力シート!X664)</f>
        <v/>
      </c>
      <c r="N633" s="491" t="str">
        <f>IF(基本情報入力シート!Y664="","",基本情報入力シート!Y664)</f>
        <v/>
      </c>
      <c r="O633" s="490"/>
      <c r="P633" s="432"/>
      <c r="Q633" s="38" t="str">
        <f>IFERROR(ROUNDDOWN(P633*VLOOKUP(N633,【参考】数式用!$V$2:$AA$58,MATCH(O633,【参考】数式用!$X$4:$AA$4)+2,FALSE)*0.5, 0), "")</f>
        <v/>
      </c>
      <c r="R633" s="433"/>
      <c r="S633" s="867"/>
      <c r="T633" s="867"/>
      <c r="U633" s="499"/>
      <c r="V633" s="439"/>
      <c r="W633" s="487"/>
      <c r="X633" s="414" t="str">
        <f>IFERROR(IF(V633="ー", "", ROUNDDOWN(W633*VLOOKUP(N633,【参考】数式用!$V$2:$AG$51,MATCH(V633,【参考】数式用!$AB$4:$AG$4)+6,FALSE)*0.5, 0)), "")</f>
        <v/>
      </c>
      <c r="Y633" s="440"/>
      <c r="Z633" s="487"/>
      <c r="AA633" s="501"/>
      <c r="AB633" s="481" t="e">
        <f>VLOOKUP(N633,【参考】数式用!$A$3:$N$58,14,FALSE)</f>
        <v>#N/A</v>
      </c>
      <c r="AC633" s="481" t="str">
        <f>IFERROR(VLOOKUP(N633,【参考】数式用!$A$3:$N$58,14,FALSE),"")&amp;"_4_5"</f>
        <v>_4_5</v>
      </c>
      <c r="AD633" s="481" t="str">
        <f>IFERROR(VLOOKUP(N633,【参考】数式用!$A$3:$N$58,14,FALSE),"")&amp;"_6"</f>
        <v>_6</v>
      </c>
      <c r="AE633" s="482" t="str">
        <f>IFERROR(VLOOKUP(N633,【参考】数式用!$AI$5:$AJ$51, 2, FALSE), "")</f>
        <v/>
      </c>
      <c r="AF633" s="483" t="str">
        <f t="shared" si="20"/>
        <v/>
      </c>
      <c r="AG633" s="484" t="str">
        <f t="shared" si="21"/>
        <v/>
      </c>
      <c r="AH633" s="485" t="str">
        <f>IFERROR(VLOOKUP(N633,【参考】数式用!$AM$3:$AN$56, 2, FALSE), "")</f>
        <v/>
      </c>
      <c r="AI633" s="411"/>
      <c r="AJ633" s="389"/>
      <c r="AK633" s="389"/>
      <c r="AL633" s="389"/>
      <c r="AM633" s="389"/>
      <c r="AN633" s="389"/>
      <c r="AO633" s="389"/>
      <c r="AP633" s="389"/>
      <c r="AQ633" s="389"/>
    </row>
    <row r="634" spans="1:43" s="128" customFormat="1" ht="40.15" customHeight="1">
      <c r="A634" s="488">
        <v>621</v>
      </c>
      <c r="B634" s="866" t="str">
        <f>IF(基本情報入力シート!C665="","",基本情報入力シート!C665)</f>
        <v/>
      </c>
      <c r="C634" s="866"/>
      <c r="D634" s="866"/>
      <c r="E634" s="866"/>
      <c r="F634" s="866"/>
      <c r="G634" s="866"/>
      <c r="H634" s="866"/>
      <c r="I634" s="866"/>
      <c r="J634" s="413" t="str">
        <f>IF(基本情報入力シート!M665="","",基本情報入力シート!M665)</f>
        <v/>
      </c>
      <c r="K634" s="413" t="str">
        <f>IF(基本情報入力シート!R665="","",基本情報入力シート!R665)</f>
        <v/>
      </c>
      <c r="L634" s="413" t="str">
        <f>IF(基本情報入力シート!W665="","",基本情報入力シート!W665)</f>
        <v/>
      </c>
      <c r="M634" s="413" t="str">
        <f>IF(基本情報入力シート!X665="","",基本情報入力シート!X665)</f>
        <v/>
      </c>
      <c r="N634" s="491" t="str">
        <f>IF(基本情報入力シート!Y665="","",基本情報入力シート!Y665)</f>
        <v/>
      </c>
      <c r="O634" s="490"/>
      <c r="P634" s="432"/>
      <c r="Q634" s="38" t="str">
        <f>IFERROR(ROUNDDOWN(P634*VLOOKUP(N634,【参考】数式用!$V$2:$AA$58,MATCH(O634,【参考】数式用!$X$4:$AA$4)+2,FALSE)*0.5, 0), "")</f>
        <v/>
      </c>
      <c r="R634" s="433"/>
      <c r="S634" s="867"/>
      <c r="T634" s="867"/>
      <c r="U634" s="499"/>
      <c r="V634" s="439"/>
      <c r="W634" s="487"/>
      <c r="X634" s="414" t="str">
        <f>IFERROR(IF(V634="ー", "", ROUNDDOWN(W634*VLOOKUP(N634,【参考】数式用!$V$2:$AG$51,MATCH(V634,【参考】数式用!$AB$4:$AG$4)+6,FALSE)*0.5, 0)), "")</f>
        <v/>
      </c>
      <c r="Y634" s="440"/>
      <c r="Z634" s="487"/>
      <c r="AA634" s="501"/>
      <c r="AB634" s="481" t="e">
        <f>VLOOKUP(N634,【参考】数式用!$A$3:$N$58,14,FALSE)</f>
        <v>#N/A</v>
      </c>
      <c r="AC634" s="481" t="str">
        <f>IFERROR(VLOOKUP(N634,【参考】数式用!$A$3:$N$58,14,FALSE),"")&amp;"_4_5"</f>
        <v>_4_5</v>
      </c>
      <c r="AD634" s="481" t="str">
        <f>IFERROR(VLOOKUP(N634,【参考】数式用!$A$3:$N$58,14,FALSE),"")&amp;"_6"</f>
        <v>_6</v>
      </c>
      <c r="AE634" s="482" t="str">
        <f>IFERROR(VLOOKUP(N634,【参考】数式用!$AI$5:$AJ$51, 2, FALSE), "")</f>
        <v/>
      </c>
      <c r="AF634" s="483" t="str">
        <f t="shared" si="20"/>
        <v/>
      </c>
      <c r="AG634" s="484" t="str">
        <f t="shared" si="21"/>
        <v/>
      </c>
      <c r="AH634" s="485" t="str">
        <f>IFERROR(VLOOKUP(N634,【参考】数式用!$AM$3:$AN$56, 2, FALSE), "")</f>
        <v/>
      </c>
      <c r="AI634" s="411"/>
      <c r="AJ634" s="389"/>
      <c r="AK634" s="389"/>
      <c r="AL634" s="389"/>
      <c r="AM634" s="389"/>
      <c r="AN634" s="389"/>
      <c r="AO634" s="389"/>
      <c r="AP634" s="389"/>
      <c r="AQ634" s="389"/>
    </row>
    <row r="635" spans="1:43" s="128" customFormat="1" ht="40.15" customHeight="1">
      <c r="A635" s="488">
        <v>622</v>
      </c>
      <c r="B635" s="866" t="str">
        <f>IF(基本情報入力シート!C666="","",基本情報入力シート!C666)</f>
        <v/>
      </c>
      <c r="C635" s="866"/>
      <c r="D635" s="866"/>
      <c r="E635" s="866"/>
      <c r="F635" s="866"/>
      <c r="G635" s="866"/>
      <c r="H635" s="866"/>
      <c r="I635" s="866"/>
      <c r="J635" s="413" t="str">
        <f>IF(基本情報入力シート!M666="","",基本情報入力シート!M666)</f>
        <v/>
      </c>
      <c r="K635" s="413" t="str">
        <f>IF(基本情報入力シート!R666="","",基本情報入力シート!R666)</f>
        <v/>
      </c>
      <c r="L635" s="413" t="str">
        <f>IF(基本情報入力シート!W666="","",基本情報入力シート!W666)</f>
        <v/>
      </c>
      <c r="M635" s="413" t="str">
        <f>IF(基本情報入力シート!X666="","",基本情報入力シート!X666)</f>
        <v/>
      </c>
      <c r="N635" s="491" t="str">
        <f>IF(基本情報入力シート!Y666="","",基本情報入力シート!Y666)</f>
        <v/>
      </c>
      <c r="O635" s="490"/>
      <c r="P635" s="432"/>
      <c r="Q635" s="38" t="str">
        <f>IFERROR(ROUNDDOWN(P635*VLOOKUP(N635,【参考】数式用!$V$2:$AA$58,MATCH(O635,【参考】数式用!$X$4:$AA$4)+2,FALSE)*0.5, 0), "")</f>
        <v/>
      </c>
      <c r="R635" s="433"/>
      <c r="S635" s="867"/>
      <c r="T635" s="867"/>
      <c r="U635" s="499"/>
      <c r="V635" s="439"/>
      <c r="W635" s="487"/>
      <c r="X635" s="414" t="str">
        <f>IFERROR(IF(V635="ー", "", ROUNDDOWN(W635*VLOOKUP(N635,【参考】数式用!$V$2:$AG$51,MATCH(V635,【参考】数式用!$AB$4:$AG$4)+6,FALSE)*0.5, 0)), "")</f>
        <v/>
      </c>
      <c r="Y635" s="440"/>
      <c r="Z635" s="487"/>
      <c r="AA635" s="501"/>
      <c r="AB635" s="481" t="e">
        <f>VLOOKUP(N635,【参考】数式用!$A$3:$N$58,14,FALSE)</f>
        <v>#N/A</v>
      </c>
      <c r="AC635" s="481" t="str">
        <f>IFERROR(VLOOKUP(N635,【参考】数式用!$A$3:$N$58,14,FALSE),"")&amp;"_4_5"</f>
        <v>_4_5</v>
      </c>
      <c r="AD635" s="481" t="str">
        <f>IFERROR(VLOOKUP(N635,【参考】数式用!$A$3:$N$58,14,FALSE),"")&amp;"_6"</f>
        <v>_6</v>
      </c>
      <c r="AE635" s="482" t="str">
        <f>IFERROR(VLOOKUP(N635,【参考】数式用!$AI$5:$AJ$51, 2, FALSE), "")</f>
        <v/>
      </c>
      <c r="AF635" s="483" t="str">
        <f t="shared" si="20"/>
        <v/>
      </c>
      <c r="AG635" s="484" t="str">
        <f t="shared" si="21"/>
        <v/>
      </c>
      <c r="AH635" s="485" t="str">
        <f>IFERROR(VLOOKUP(N635,【参考】数式用!$AM$3:$AN$56, 2, FALSE), "")</f>
        <v/>
      </c>
      <c r="AI635" s="411"/>
      <c r="AJ635" s="389"/>
      <c r="AK635" s="389"/>
      <c r="AL635" s="389"/>
      <c r="AM635" s="389"/>
      <c r="AN635" s="389"/>
      <c r="AO635" s="389"/>
      <c r="AP635" s="389"/>
      <c r="AQ635" s="389"/>
    </row>
    <row r="636" spans="1:43" s="128" customFormat="1" ht="40.15" customHeight="1">
      <c r="A636" s="488">
        <v>623</v>
      </c>
      <c r="B636" s="866" t="str">
        <f>IF(基本情報入力シート!C667="","",基本情報入力シート!C667)</f>
        <v/>
      </c>
      <c r="C636" s="866"/>
      <c r="D636" s="866"/>
      <c r="E636" s="866"/>
      <c r="F636" s="866"/>
      <c r="G636" s="866"/>
      <c r="H636" s="866"/>
      <c r="I636" s="866"/>
      <c r="J636" s="413" t="str">
        <f>IF(基本情報入力シート!M667="","",基本情報入力シート!M667)</f>
        <v/>
      </c>
      <c r="K636" s="413" t="str">
        <f>IF(基本情報入力シート!R667="","",基本情報入力シート!R667)</f>
        <v/>
      </c>
      <c r="L636" s="413" t="str">
        <f>IF(基本情報入力シート!W667="","",基本情報入力シート!W667)</f>
        <v/>
      </c>
      <c r="M636" s="413" t="str">
        <f>IF(基本情報入力シート!X667="","",基本情報入力シート!X667)</f>
        <v/>
      </c>
      <c r="N636" s="491" t="str">
        <f>IF(基本情報入力シート!Y667="","",基本情報入力シート!Y667)</f>
        <v/>
      </c>
      <c r="O636" s="490"/>
      <c r="P636" s="432"/>
      <c r="Q636" s="38" t="str">
        <f>IFERROR(ROUNDDOWN(P636*VLOOKUP(N636,【参考】数式用!$V$2:$AA$58,MATCH(O636,【参考】数式用!$X$4:$AA$4)+2,FALSE)*0.5, 0), "")</f>
        <v/>
      </c>
      <c r="R636" s="433"/>
      <c r="S636" s="867"/>
      <c r="T636" s="867"/>
      <c r="U636" s="499"/>
      <c r="V636" s="439"/>
      <c r="W636" s="487"/>
      <c r="X636" s="414" t="str">
        <f>IFERROR(IF(V636="ー", "", ROUNDDOWN(W636*VLOOKUP(N636,【参考】数式用!$V$2:$AG$51,MATCH(V636,【参考】数式用!$AB$4:$AG$4)+6,FALSE)*0.5, 0)), "")</f>
        <v/>
      </c>
      <c r="Y636" s="440"/>
      <c r="Z636" s="487"/>
      <c r="AA636" s="501"/>
      <c r="AB636" s="481" t="e">
        <f>VLOOKUP(N636,【参考】数式用!$A$3:$N$58,14,FALSE)</f>
        <v>#N/A</v>
      </c>
      <c r="AC636" s="481" t="str">
        <f>IFERROR(VLOOKUP(N636,【参考】数式用!$A$3:$N$58,14,FALSE),"")&amp;"_4_5"</f>
        <v>_4_5</v>
      </c>
      <c r="AD636" s="481" t="str">
        <f>IFERROR(VLOOKUP(N636,【参考】数式用!$A$3:$N$58,14,FALSE),"")&amp;"_6"</f>
        <v>_6</v>
      </c>
      <c r="AE636" s="482" t="str">
        <f>IFERROR(VLOOKUP(N636,【参考】数式用!$AI$5:$AJ$51, 2, FALSE), "")</f>
        <v/>
      </c>
      <c r="AF636" s="483" t="str">
        <f t="shared" si="20"/>
        <v/>
      </c>
      <c r="AG636" s="484" t="str">
        <f t="shared" si="21"/>
        <v/>
      </c>
      <c r="AH636" s="485" t="str">
        <f>IFERROR(VLOOKUP(N636,【参考】数式用!$AM$3:$AN$56, 2, FALSE), "")</f>
        <v/>
      </c>
      <c r="AI636" s="411"/>
      <c r="AJ636" s="389"/>
      <c r="AK636" s="389"/>
      <c r="AL636" s="389"/>
      <c r="AM636" s="389"/>
      <c r="AN636" s="389"/>
      <c r="AO636" s="389"/>
      <c r="AP636" s="389"/>
      <c r="AQ636" s="389"/>
    </row>
    <row r="637" spans="1:43" s="128" customFormat="1" ht="40.15" customHeight="1">
      <c r="A637" s="488">
        <v>624</v>
      </c>
      <c r="B637" s="866" t="str">
        <f>IF(基本情報入力シート!C668="","",基本情報入力シート!C668)</f>
        <v/>
      </c>
      <c r="C637" s="866"/>
      <c r="D637" s="866"/>
      <c r="E637" s="866"/>
      <c r="F637" s="866"/>
      <c r="G637" s="866"/>
      <c r="H637" s="866"/>
      <c r="I637" s="866"/>
      <c r="J637" s="413" t="str">
        <f>IF(基本情報入力シート!M668="","",基本情報入力シート!M668)</f>
        <v/>
      </c>
      <c r="K637" s="413" t="str">
        <f>IF(基本情報入力シート!R668="","",基本情報入力シート!R668)</f>
        <v/>
      </c>
      <c r="L637" s="413" t="str">
        <f>IF(基本情報入力シート!W668="","",基本情報入力シート!W668)</f>
        <v/>
      </c>
      <c r="M637" s="413" t="str">
        <f>IF(基本情報入力シート!X668="","",基本情報入力シート!X668)</f>
        <v/>
      </c>
      <c r="N637" s="491" t="str">
        <f>IF(基本情報入力シート!Y668="","",基本情報入力シート!Y668)</f>
        <v/>
      </c>
      <c r="O637" s="490"/>
      <c r="P637" s="432"/>
      <c r="Q637" s="38" t="str">
        <f>IFERROR(ROUNDDOWN(P637*VLOOKUP(N637,【参考】数式用!$V$2:$AA$58,MATCH(O637,【参考】数式用!$X$4:$AA$4)+2,FALSE)*0.5, 0), "")</f>
        <v/>
      </c>
      <c r="R637" s="433"/>
      <c r="S637" s="867"/>
      <c r="T637" s="867"/>
      <c r="U637" s="499"/>
      <c r="V637" s="439"/>
      <c r="W637" s="487"/>
      <c r="X637" s="414" t="str">
        <f>IFERROR(IF(V637="ー", "", ROUNDDOWN(W637*VLOOKUP(N637,【参考】数式用!$V$2:$AG$51,MATCH(V637,【参考】数式用!$AB$4:$AG$4)+6,FALSE)*0.5, 0)), "")</f>
        <v/>
      </c>
      <c r="Y637" s="440"/>
      <c r="Z637" s="487"/>
      <c r="AA637" s="501"/>
      <c r="AB637" s="481" t="e">
        <f>VLOOKUP(N637,【参考】数式用!$A$3:$N$58,14,FALSE)</f>
        <v>#N/A</v>
      </c>
      <c r="AC637" s="481" t="str">
        <f>IFERROR(VLOOKUP(N637,【参考】数式用!$A$3:$N$58,14,FALSE),"")&amp;"_4_5"</f>
        <v>_4_5</v>
      </c>
      <c r="AD637" s="481" t="str">
        <f>IFERROR(VLOOKUP(N637,【参考】数式用!$A$3:$N$58,14,FALSE),"")&amp;"_6"</f>
        <v>_6</v>
      </c>
      <c r="AE637" s="482" t="str">
        <f>IFERROR(VLOOKUP(N637,【参考】数式用!$AI$5:$AJ$51, 2, FALSE), "")</f>
        <v/>
      </c>
      <c r="AF637" s="483" t="str">
        <f t="shared" si="20"/>
        <v/>
      </c>
      <c r="AG637" s="484" t="str">
        <f t="shared" si="21"/>
        <v/>
      </c>
      <c r="AH637" s="485" t="str">
        <f>IFERROR(VLOOKUP(N637,【参考】数式用!$AM$3:$AN$56, 2, FALSE), "")</f>
        <v/>
      </c>
      <c r="AI637" s="411"/>
      <c r="AJ637" s="389"/>
      <c r="AK637" s="389"/>
      <c r="AL637" s="389"/>
      <c r="AM637" s="389"/>
      <c r="AN637" s="389"/>
      <c r="AO637" s="389"/>
      <c r="AP637" s="389"/>
      <c r="AQ637" s="389"/>
    </row>
    <row r="638" spans="1:43" s="128" customFormat="1" ht="40.15" customHeight="1">
      <c r="A638" s="488">
        <v>625</v>
      </c>
      <c r="B638" s="866" t="str">
        <f>IF(基本情報入力シート!C669="","",基本情報入力シート!C669)</f>
        <v/>
      </c>
      <c r="C638" s="866"/>
      <c r="D638" s="866"/>
      <c r="E638" s="866"/>
      <c r="F638" s="866"/>
      <c r="G638" s="866"/>
      <c r="H638" s="866"/>
      <c r="I638" s="866"/>
      <c r="J638" s="413" t="str">
        <f>IF(基本情報入力シート!M669="","",基本情報入力シート!M669)</f>
        <v/>
      </c>
      <c r="K638" s="413" t="str">
        <f>IF(基本情報入力シート!R669="","",基本情報入力シート!R669)</f>
        <v/>
      </c>
      <c r="L638" s="413" t="str">
        <f>IF(基本情報入力シート!W669="","",基本情報入力シート!W669)</f>
        <v/>
      </c>
      <c r="M638" s="413" t="str">
        <f>IF(基本情報入力シート!X669="","",基本情報入力シート!X669)</f>
        <v/>
      </c>
      <c r="N638" s="491" t="str">
        <f>IF(基本情報入力シート!Y669="","",基本情報入力シート!Y669)</f>
        <v/>
      </c>
      <c r="O638" s="490"/>
      <c r="P638" s="432"/>
      <c r="Q638" s="38" t="str">
        <f>IFERROR(ROUNDDOWN(P638*VLOOKUP(N638,【参考】数式用!$V$2:$AA$58,MATCH(O638,【参考】数式用!$X$4:$AA$4)+2,FALSE)*0.5, 0), "")</f>
        <v/>
      </c>
      <c r="R638" s="433"/>
      <c r="S638" s="867"/>
      <c r="T638" s="867"/>
      <c r="U638" s="499"/>
      <c r="V638" s="439"/>
      <c r="W638" s="487"/>
      <c r="X638" s="414" t="str">
        <f>IFERROR(IF(V638="ー", "", ROUNDDOWN(W638*VLOOKUP(N638,【参考】数式用!$V$2:$AG$51,MATCH(V638,【参考】数式用!$AB$4:$AG$4)+6,FALSE)*0.5, 0)), "")</f>
        <v/>
      </c>
      <c r="Y638" s="440"/>
      <c r="Z638" s="487"/>
      <c r="AA638" s="501"/>
      <c r="AB638" s="481" t="e">
        <f>VLOOKUP(N638,【参考】数式用!$A$3:$N$58,14,FALSE)</f>
        <v>#N/A</v>
      </c>
      <c r="AC638" s="481" t="str">
        <f>IFERROR(VLOOKUP(N638,【参考】数式用!$A$3:$N$58,14,FALSE),"")&amp;"_4_5"</f>
        <v>_4_5</v>
      </c>
      <c r="AD638" s="481" t="str">
        <f>IFERROR(VLOOKUP(N638,【参考】数式用!$A$3:$N$58,14,FALSE),"")&amp;"_6"</f>
        <v>_6</v>
      </c>
      <c r="AE638" s="482" t="str">
        <f>IFERROR(VLOOKUP(N638,【参考】数式用!$AI$5:$AJ$51, 2, FALSE), "")</f>
        <v/>
      </c>
      <c r="AF638" s="483" t="str">
        <f t="shared" si="20"/>
        <v/>
      </c>
      <c r="AG638" s="484" t="str">
        <f t="shared" si="21"/>
        <v/>
      </c>
      <c r="AH638" s="485" t="str">
        <f>IFERROR(VLOOKUP(N638,【参考】数式用!$AM$3:$AN$56, 2, FALSE), "")</f>
        <v/>
      </c>
      <c r="AI638" s="411"/>
      <c r="AJ638" s="389"/>
      <c r="AK638" s="389"/>
      <c r="AL638" s="389"/>
      <c r="AM638" s="389"/>
      <c r="AN638" s="389"/>
      <c r="AO638" s="389"/>
      <c r="AP638" s="389"/>
      <c r="AQ638" s="389"/>
    </row>
    <row r="639" spans="1:43" s="128" customFormat="1" ht="40.15" customHeight="1">
      <c r="A639" s="488">
        <v>626</v>
      </c>
      <c r="B639" s="866" t="str">
        <f>IF(基本情報入力シート!C670="","",基本情報入力シート!C670)</f>
        <v/>
      </c>
      <c r="C639" s="866"/>
      <c r="D639" s="866"/>
      <c r="E639" s="866"/>
      <c r="F639" s="866"/>
      <c r="G639" s="866"/>
      <c r="H639" s="866"/>
      <c r="I639" s="866"/>
      <c r="J639" s="413" t="str">
        <f>IF(基本情報入力シート!M670="","",基本情報入力シート!M670)</f>
        <v/>
      </c>
      <c r="K639" s="413" t="str">
        <f>IF(基本情報入力シート!R670="","",基本情報入力シート!R670)</f>
        <v/>
      </c>
      <c r="L639" s="413" t="str">
        <f>IF(基本情報入力シート!W670="","",基本情報入力シート!W670)</f>
        <v/>
      </c>
      <c r="M639" s="413" t="str">
        <f>IF(基本情報入力シート!X670="","",基本情報入力シート!X670)</f>
        <v/>
      </c>
      <c r="N639" s="491" t="str">
        <f>IF(基本情報入力シート!Y670="","",基本情報入力シート!Y670)</f>
        <v/>
      </c>
      <c r="O639" s="490"/>
      <c r="P639" s="432"/>
      <c r="Q639" s="38" t="str">
        <f>IFERROR(ROUNDDOWN(P639*VLOOKUP(N639,【参考】数式用!$V$2:$AA$58,MATCH(O639,【参考】数式用!$X$4:$AA$4)+2,FALSE)*0.5, 0), "")</f>
        <v/>
      </c>
      <c r="R639" s="433"/>
      <c r="S639" s="867"/>
      <c r="T639" s="867"/>
      <c r="U639" s="499"/>
      <c r="V639" s="439"/>
      <c r="W639" s="487"/>
      <c r="X639" s="414" t="str">
        <f>IFERROR(IF(V639="ー", "", ROUNDDOWN(W639*VLOOKUP(N639,【参考】数式用!$V$2:$AG$51,MATCH(V639,【参考】数式用!$AB$4:$AG$4)+6,FALSE)*0.5, 0)), "")</f>
        <v/>
      </c>
      <c r="Y639" s="440"/>
      <c r="Z639" s="487"/>
      <c r="AA639" s="501"/>
      <c r="AB639" s="481" t="e">
        <f>VLOOKUP(N639,【参考】数式用!$A$3:$N$58,14,FALSE)</f>
        <v>#N/A</v>
      </c>
      <c r="AC639" s="481" t="str">
        <f>IFERROR(VLOOKUP(N639,【参考】数式用!$A$3:$N$58,14,FALSE),"")&amp;"_4_5"</f>
        <v>_4_5</v>
      </c>
      <c r="AD639" s="481" t="str">
        <f>IFERROR(VLOOKUP(N639,【参考】数式用!$A$3:$N$58,14,FALSE),"")&amp;"_6"</f>
        <v>_6</v>
      </c>
      <c r="AE639" s="482" t="str">
        <f>IFERROR(VLOOKUP(N639,【参考】数式用!$AI$5:$AJ$51, 2, FALSE), "")</f>
        <v/>
      </c>
      <c r="AF639" s="483" t="str">
        <f t="shared" si="20"/>
        <v/>
      </c>
      <c r="AG639" s="484" t="str">
        <f t="shared" si="21"/>
        <v/>
      </c>
      <c r="AH639" s="485" t="str">
        <f>IFERROR(VLOOKUP(N639,【参考】数式用!$AM$3:$AN$56, 2, FALSE), "")</f>
        <v/>
      </c>
      <c r="AI639" s="411"/>
      <c r="AJ639" s="389"/>
      <c r="AK639" s="389"/>
      <c r="AL639" s="389"/>
      <c r="AM639" s="389"/>
      <c r="AN639" s="389"/>
      <c r="AO639" s="389"/>
      <c r="AP639" s="389"/>
      <c r="AQ639" s="389"/>
    </row>
    <row r="640" spans="1:43" s="128" customFormat="1" ht="40.15" customHeight="1">
      <c r="A640" s="488">
        <v>627</v>
      </c>
      <c r="B640" s="866" t="str">
        <f>IF(基本情報入力シート!C671="","",基本情報入力シート!C671)</f>
        <v/>
      </c>
      <c r="C640" s="866"/>
      <c r="D640" s="866"/>
      <c r="E640" s="866"/>
      <c r="F640" s="866"/>
      <c r="G640" s="866"/>
      <c r="H640" s="866"/>
      <c r="I640" s="866"/>
      <c r="J640" s="413" t="str">
        <f>IF(基本情報入力シート!M671="","",基本情報入力シート!M671)</f>
        <v/>
      </c>
      <c r="K640" s="413" t="str">
        <f>IF(基本情報入力シート!R671="","",基本情報入力シート!R671)</f>
        <v/>
      </c>
      <c r="L640" s="413" t="str">
        <f>IF(基本情報入力シート!W671="","",基本情報入力シート!W671)</f>
        <v/>
      </c>
      <c r="M640" s="413" t="str">
        <f>IF(基本情報入力シート!X671="","",基本情報入力シート!X671)</f>
        <v/>
      </c>
      <c r="N640" s="491" t="str">
        <f>IF(基本情報入力シート!Y671="","",基本情報入力シート!Y671)</f>
        <v/>
      </c>
      <c r="O640" s="490"/>
      <c r="P640" s="432"/>
      <c r="Q640" s="38" t="str">
        <f>IFERROR(ROUNDDOWN(P640*VLOOKUP(N640,【参考】数式用!$V$2:$AA$58,MATCH(O640,【参考】数式用!$X$4:$AA$4)+2,FALSE)*0.5, 0), "")</f>
        <v/>
      </c>
      <c r="R640" s="433"/>
      <c r="S640" s="867"/>
      <c r="T640" s="867"/>
      <c r="U640" s="499"/>
      <c r="V640" s="439"/>
      <c r="W640" s="487"/>
      <c r="X640" s="414" t="str">
        <f>IFERROR(IF(V640="ー", "", ROUNDDOWN(W640*VLOOKUP(N640,【参考】数式用!$V$2:$AG$51,MATCH(V640,【参考】数式用!$AB$4:$AG$4)+6,FALSE)*0.5, 0)), "")</f>
        <v/>
      </c>
      <c r="Y640" s="440"/>
      <c r="Z640" s="487"/>
      <c r="AA640" s="501"/>
      <c r="AB640" s="481" t="e">
        <f>VLOOKUP(N640,【参考】数式用!$A$3:$N$58,14,FALSE)</f>
        <v>#N/A</v>
      </c>
      <c r="AC640" s="481" t="str">
        <f>IFERROR(VLOOKUP(N640,【参考】数式用!$A$3:$N$58,14,FALSE),"")&amp;"_4_5"</f>
        <v>_4_5</v>
      </c>
      <c r="AD640" s="481" t="str">
        <f>IFERROR(VLOOKUP(N640,【参考】数式用!$A$3:$N$58,14,FALSE),"")&amp;"_6"</f>
        <v>_6</v>
      </c>
      <c r="AE640" s="482" t="str">
        <f>IFERROR(VLOOKUP(N640,【参考】数式用!$AI$5:$AJ$51, 2, FALSE), "")</f>
        <v/>
      </c>
      <c r="AF640" s="483" t="str">
        <f t="shared" si="20"/>
        <v/>
      </c>
      <c r="AG640" s="484" t="str">
        <f t="shared" si="21"/>
        <v/>
      </c>
      <c r="AH640" s="485" t="str">
        <f>IFERROR(VLOOKUP(N640,【参考】数式用!$AM$3:$AN$56, 2, FALSE), "")</f>
        <v/>
      </c>
      <c r="AI640" s="411"/>
      <c r="AJ640" s="389"/>
      <c r="AK640" s="389"/>
      <c r="AL640" s="389"/>
      <c r="AM640" s="389"/>
      <c r="AN640" s="389"/>
      <c r="AO640" s="389"/>
      <c r="AP640" s="389"/>
      <c r="AQ640" s="389"/>
    </row>
    <row r="641" spans="1:43" s="128" customFormat="1" ht="40.15" customHeight="1">
      <c r="A641" s="488">
        <v>628</v>
      </c>
      <c r="B641" s="866" t="str">
        <f>IF(基本情報入力シート!C672="","",基本情報入力シート!C672)</f>
        <v/>
      </c>
      <c r="C641" s="866"/>
      <c r="D641" s="866"/>
      <c r="E641" s="866"/>
      <c r="F641" s="866"/>
      <c r="G641" s="866"/>
      <c r="H641" s="866"/>
      <c r="I641" s="866"/>
      <c r="J641" s="413" t="str">
        <f>IF(基本情報入力シート!M672="","",基本情報入力シート!M672)</f>
        <v/>
      </c>
      <c r="K641" s="413" t="str">
        <f>IF(基本情報入力シート!R672="","",基本情報入力シート!R672)</f>
        <v/>
      </c>
      <c r="L641" s="413" t="str">
        <f>IF(基本情報入力シート!W672="","",基本情報入力シート!W672)</f>
        <v/>
      </c>
      <c r="M641" s="413" t="str">
        <f>IF(基本情報入力シート!X672="","",基本情報入力シート!X672)</f>
        <v/>
      </c>
      <c r="N641" s="491" t="str">
        <f>IF(基本情報入力シート!Y672="","",基本情報入力シート!Y672)</f>
        <v/>
      </c>
      <c r="O641" s="490"/>
      <c r="P641" s="432"/>
      <c r="Q641" s="38" t="str">
        <f>IFERROR(ROUNDDOWN(P641*VLOOKUP(N641,【参考】数式用!$V$2:$AA$58,MATCH(O641,【参考】数式用!$X$4:$AA$4)+2,FALSE)*0.5, 0), "")</f>
        <v/>
      </c>
      <c r="R641" s="433"/>
      <c r="S641" s="867"/>
      <c r="T641" s="867"/>
      <c r="U641" s="499"/>
      <c r="V641" s="439"/>
      <c r="W641" s="487"/>
      <c r="X641" s="414" t="str">
        <f>IFERROR(IF(V641="ー", "", ROUNDDOWN(W641*VLOOKUP(N641,【参考】数式用!$V$2:$AG$51,MATCH(V641,【参考】数式用!$AB$4:$AG$4)+6,FALSE)*0.5, 0)), "")</f>
        <v/>
      </c>
      <c r="Y641" s="440"/>
      <c r="Z641" s="487"/>
      <c r="AA641" s="501"/>
      <c r="AB641" s="481" t="e">
        <f>VLOOKUP(N641,【参考】数式用!$A$3:$N$58,14,FALSE)</f>
        <v>#N/A</v>
      </c>
      <c r="AC641" s="481" t="str">
        <f>IFERROR(VLOOKUP(N641,【参考】数式用!$A$3:$N$58,14,FALSE),"")&amp;"_4_5"</f>
        <v>_4_5</v>
      </c>
      <c r="AD641" s="481" t="str">
        <f>IFERROR(VLOOKUP(N641,【参考】数式用!$A$3:$N$58,14,FALSE),"")&amp;"_6"</f>
        <v>_6</v>
      </c>
      <c r="AE641" s="482" t="str">
        <f>IFERROR(VLOOKUP(N641,【参考】数式用!$AI$5:$AJ$51, 2, FALSE), "")</f>
        <v/>
      </c>
      <c r="AF641" s="483" t="str">
        <f t="shared" si="20"/>
        <v/>
      </c>
      <c r="AG641" s="484" t="str">
        <f t="shared" si="21"/>
        <v/>
      </c>
      <c r="AH641" s="485" t="str">
        <f>IFERROR(VLOOKUP(N641,【参考】数式用!$AM$3:$AN$56, 2, FALSE), "")</f>
        <v/>
      </c>
      <c r="AI641" s="411"/>
      <c r="AJ641" s="389"/>
      <c r="AK641" s="389"/>
      <c r="AL641" s="389"/>
      <c r="AM641" s="389"/>
      <c r="AN641" s="389"/>
      <c r="AO641" s="389"/>
      <c r="AP641" s="389"/>
      <c r="AQ641" s="389"/>
    </row>
    <row r="642" spans="1:43" s="128" customFormat="1" ht="40.15" customHeight="1">
      <c r="A642" s="488">
        <v>629</v>
      </c>
      <c r="B642" s="866" t="str">
        <f>IF(基本情報入力シート!C673="","",基本情報入力シート!C673)</f>
        <v/>
      </c>
      <c r="C642" s="866"/>
      <c r="D642" s="866"/>
      <c r="E642" s="866"/>
      <c r="F642" s="866"/>
      <c r="G642" s="866"/>
      <c r="H642" s="866"/>
      <c r="I642" s="866"/>
      <c r="J642" s="413" t="str">
        <f>IF(基本情報入力シート!M673="","",基本情報入力シート!M673)</f>
        <v/>
      </c>
      <c r="K642" s="413" t="str">
        <f>IF(基本情報入力シート!R673="","",基本情報入力シート!R673)</f>
        <v/>
      </c>
      <c r="L642" s="413" t="str">
        <f>IF(基本情報入力シート!W673="","",基本情報入力シート!W673)</f>
        <v/>
      </c>
      <c r="M642" s="413" t="str">
        <f>IF(基本情報入力シート!X673="","",基本情報入力シート!X673)</f>
        <v/>
      </c>
      <c r="N642" s="491" t="str">
        <f>IF(基本情報入力シート!Y673="","",基本情報入力シート!Y673)</f>
        <v/>
      </c>
      <c r="O642" s="490"/>
      <c r="P642" s="432"/>
      <c r="Q642" s="38" t="str">
        <f>IFERROR(ROUNDDOWN(P642*VLOOKUP(N642,【参考】数式用!$V$2:$AA$58,MATCH(O642,【参考】数式用!$X$4:$AA$4)+2,FALSE)*0.5, 0), "")</f>
        <v/>
      </c>
      <c r="R642" s="433"/>
      <c r="S642" s="867"/>
      <c r="T642" s="867"/>
      <c r="U642" s="499"/>
      <c r="V642" s="439"/>
      <c r="W642" s="487"/>
      <c r="X642" s="414" t="str">
        <f>IFERROR(IF(V642="ー", "", ROUNDDOWN(W642*VLOOKUP(N642,【参考】数式用!$V$2:$AG$51,MATCH(V642,【参考】数式用!$AB$4:$AG$4)+6,FALSE)*0.5, 0)), "")</f>
        <v/>
      </c>
      <c r="Y642" s="440"/>
      <c r="Z642" s="487"/>
      <c r="AA642" s="501"/>
      <c r="AB642" s="481" t="e">
        <f>VLOOKUP(N642,【参考】数式用!$A$3:$N$58,14,FALSE)</f>
        <v>#N/A</v>
      </c>
      <c r="AC642" s="481" t="str">
        <f>IFERROR(VLOOKUP(N642,【参考】数式用!$A$3:$N$58,14,FALSE),"")&amp;"_4_5"</f>
        <v>_4_5</v>
      </c>
      <c r="AD642" s="481" t="str">
        <f>IFERROR(VLOOKUP(N642,【参考】数式用!$A$3:$N$58,14,FALSE),"")&amp;"_6"</f>
        <v>_6</v>
      </c>
      <c r="AE642" s="482" t="str">
        <f>IFERROR(VLOOKUP(N642,【参考】数式用!$AI$5:$AJ$51, 2, FALSE), "")</f>
        <v/>
      </c>
      <c r="AF642" s="483" t="str">
        <f t="shared" si="20"/>
        <v/>
      </c>
      <c r="AG642" s="484" t="str">
        <f t="shared" si="21"/>
        <v/>
      </c>
      <c r="AH642" s="485" t="str">
        <f>IFERROR(VLOOKUP(N642,【参考】数式用!$AM$3:$AN$56, 2, FALSE), "")</f>
        <v/>
      </c>
      <c r="AI642" s="411"/>
      <c r="AJ642" s="389"/>
      <c r="AK642" s="389"/>
      <c r="AL642" s="389"/>
      <c r="AM642" s="389"/>
      <c r="AN642" s="389"/>
      <c r="AO642" s="389"/>
      <c r="AP642" s="389"/>
      <c r="AQ642" s="389"/>
    </row>
    <row r="643" spans="1:43" s="128" customFormat="1" ht="40.15" customHeight="1">
      <c r="A643" s="488">
        <v>630</v>
      </c>
      <c r="B643" s="866" t="str">
        <f>IF(基本情報入力シート!C674="","",基本情報入力シート!C674)</f>
        <v/>
      </c>
      <c r="C643" s="866"/>
      <c r="D643" s="866"/>
      <c r="E643" s="866"/>
      <c r="F643" s="866"/>
      <c r="G643" s="866"/>
      <c r="H643" s="866"/>
      <c r="I643" s="866"/>
      <c r="J643" s="413" t="str">
        <f>IF(基本情報入力シート!M674="","",基本情報入力シート!M674)</f>
        <v/>
      </c>
      <c r="K643" s="413" t="str">
        <f>IF(基本情報入力シート!R674="","",基本情報入力シート!R674)</f>
        <v/>
      </c>
      <c r="L643" s="413" t="str">
        <f>IF(基本情報入力シート!W674="","",基本情報入力シート!W674)</f>
        <v/>
      </c>
      <c r="M643" s="413" t="str">
        <f>IF(基本情報入力シート!X674="","",基本情報入力シート!X674)</f>
        <v/>
      </c>
      <c r="N643" s="491" t="str">
        <f>IF(基本情報入力シート!Y674="","",基本情報入力シート!Y674)</f>
        <v/>
      </c>
      <c r="O643" s="490"/>
      <c r="P643" s="432"/>
      <c r="Q643" s="38" t="str">
        <f>IFERROR(ROUNDDOWN(P643*VLOOKUP(N643,【参考】数式用!$V$2:$AA$58,MATCH(O643,【参考】数式用!$X$4:$AA$4)+2,FALSE)*0.5, 0), "")</f>
        <v/>
      </c>
      <c r="R643" s="433"/>
      <c r="S643" s="867"/>
      <c r="T643" s="867"/>
      <c r="U643" s="499"/>
      <c r="V643" s="439"/>
      <c r="W643" s="487"/>
      <c r="X643" s="414" t="str">
        <f>IFERROR(IF(V643="ー", "", ROUNDDOWN(W643*VLOOKUP(N643,【参考】数式用!$V$2:$AG$51,MATCH(V643,【参考】数式用!$AB$4:$AG$4)+6,FALSE)*0.5, 0)), "")</f>
        <v/>
      </c>
      <c r="Y643" s="440"/>
      <c r="Z643" s="487"/>
      <c r="AA643" s="501"/>
      <c r="AB643" s="481" t="e">
        <f>VLOOKUP(N643,【参考】数式用!$A$3:$N$58,14,FALSE)</f>
        <v>#N/A</v>
      </c>
      <c r="AC643" s="481" t="str">
        <f>IFERROR(VLOOKUP(N643,【参考】数式用!$A$3:$N$58,14,FALSE),"")&amp;"_4_5"</f>
        <v>_4_5</v>
      </c>
      <c r="AD643" s="481" t="str">
        <f>IFERROR(VLOOKUP(N643,【参考】数式用!$A$3:$N$58,14,FALSE),"")&amp;"_6"</f>
        <v>_6</v>
      </c>
      <c r="AE643" s="482" t="str">
        <f>IFERROR(VLOOKUP(N643,【参考】数式用!$AI$5:$AJ$51, 2, FALSE), "")</f>
        <v/>
      </c>
      <c r="AF643" s="483" t="str">
        <f t="shared" si="20"/>
        <v/>
      </c>
      <c r="AG643" s="484" t="str">
        <f t="shared" si="21"/>
        <v/>
      </c>
      <c r="AH643" s="485" t="str">
        <f>IFERROR(VLOOKUP(N643,【参考】数式用!$AM$3:$AN$56, 2, FALSE), "")</f>
        <v/>
      </c>
      <c r="AI643" s="411"/>
      <c r="AJ643" s="389"/>
      <c r="AK643" s="389"/>
      <c r="AL643" s="389"/>
      <c r="AM643" s="389"/>
      <c r="AN643" s="389"/>
      <c r="AO643" s="389"/>
      <c r="AP643" s="389"/>
      <c r="AQ643" s="389"/>
    </row>
    <row r="644" spans="1:43" s="128" customFormat="1" ht="40.15" customHeight="1">
      <c r="A644" s="488">
        <v>631</v>
      </c>
      <c r="B644" s="866" t="str">
        <f>IF(基本情報入力シート!C675="","",基本情報入力シート!C675)</f>
        <v/>
      </c>
      <c r="C644" s="866"/>
      <c r="D644" s="866"/>
      <c r="E644" s="866"/>
      <c r="F644" s="866"/>
      <c r="G644" s="866"/>
      <c r="H644" s="866"/>
      <c r="I644" s="866"/>
      <c r="J644" s="413" t="str">
        <f>IF(基本情報入力シート!M675="","",基本情報入力シート!M675)</f>
        <v/>
      </c>
      <c r="K644" s="413" t="str">
        <f>IF(基本情報入力シート!R675="","",基本情報入力シート!R675)</f>
        <v/>
      </c>
      <c r="L644" s="413" t="str">
        <f>IF(基本情報入力シート!W675="","",基本情報入力シート!W675)</f>
        <v/>
      </c>
      <c r="M644" s="413" t="str">
        <f>IF(基本情報入力シート!X675="","",基本情報入力シート!X675)</f>
        <v/>
      </c>
      <c r="N644" s="491" t="str">
        <f>IF(基本情報入力シート!Y675="","",基本情報入力シート!Y675)</f>
        <v/>
      </c>
      <c r="O644" s="490"/>
      <c r="P644" s="432"/>
      <c r="Q644" s="38" t="str">
        <f>IFERROR(ROUNDDOWN(P644*VLOOKUP(N644,【参考】数式用!$V$2:$AA$58,MATCH(O644,【参考】数式用!$X$4:$AA$4)+2,FALSE)*0.5, 0), "")</f>
        <v/>
      </c>
      <c r="R644" s="433"/>
      <c r="S644" s="867"/>
      <c r="T644" s="867"/>
      <c r="U644" s="499"/>
      <c r="V644" s="439"/>
      <c r="W644" s="487"/>
      <c r="X644" s="414" t="str">
        <f>IFERROR(IF(V644="ー", "", ROUNDDOWN(W644*VLOOKUP(N644,【参考】数式用!$V$2:$AG$51,MATCH(V644,【参考】数式用!$AB$4:$AG$4)+6,FALSE)*0.5, 0)), "")</f>
        <v/>
      </c>
      <c r="Y644" s="440"/>
      <c r="Z644" s="487"/>
      <c r="AA644" s="501"/>
      <c r="AB644" s="481" t="e">
        <f>VLOOKUP(N644,【参考】数式用!$A$3:$N$58,14,FALSE)</f>
        <v>#N/A</v>
      </c>
      <c r="AC644" s="481" t="str">
        <f>IFERROR(VLOOKUP(N644,【参考】数式用!$A$3:$N$58,14,FALSE),"")&amp;"_4_5"</f>
        <v>_4_5</v>
      </c>
      <c r="AD644" s="481" t="str">
        <f>IFERROR(VLOOKUP(N644,【参考】数式用!$A$3:$N$58,14,FALSE),"")&amp;"_6"</f>
        <v>_6</v>
      </c>
      <c r="AE644" s="482" t="str">
        <f>IFERROR(VLOOKUP(N644,【参考】数式用!$AI$5:$AJ$51, 2, FALSE), "")</f>
        <v/>
      </c>
      <c r="AF644" s="483" t="str">
        <f t="shared" si="20"/>
        <v/>
      </c>
      <c r="AG644" s="484" t="str">
        <f t="shared" si="21"/>
        <v/>
      </c>
      <c r="AH644" s="485" t="str">
        <f>IFERROR(VLOOKUP(N644,【参考】数式用!$AM$3:$AN$56, 2, FALSE), "")</f>
        <v/>
      </c>
      <c r="AI644" s="411"/>
      <c r="AJ644" s="389"/>
      <c r="AK644" s="389"/>
      <c r="AL644" s="389"/>
      <c r="AM644" s="389"/>
      <c r="AN644" s="389"/>
      <c r="AO644" s="389"/>
      <c r="AP644" s="389"/>
      <c r="AQ644" s="389"/>
    </row>
    <row r="645" spans="1:43" s="128" customFormat="1" ht="40.15" customHeight="1">
      <c r="A645" s="488">
        <v>632</v>
      </c>
      <c r="B645" s="866" t="str">
        <f>IF(基本情報入力シート!C676="","",基本情報入力シート!C676)</f>
        <v/>
      </c>
      <c r="C645" s="866"/>
      <c r="D645" s="866"/>
      <c r="E645" s="866"/>
      <c r="F645" s="866"/>
      <c r="G645" s="866"/>
      <c r="H645" s="866"/>
      <c r="I645" s="866"/>
      <c r="J645" s="413" t="str">
        <f>IF(基本情報入力シート!M676="","",基本情報入力シート!M676)</f>
        <v/>
      </c>
      <c r="K645" s="413" t="str">
        <f>IF(基本情報入力シート!R676="","",基本情報入力シート!R676)</f>
        <v/>
      </c>
      <c r="L645" s="413" t="str">
        <f>IF(基本情報入力シート!W676="","",基本情報入力シート!W676)</f>
        <v/>
      </c>
      <c r="M645" s="413" t="str">
        <f>IF(基本情報入力シート!X676="","",基本情報入力シート!X676)</f>
        <v/>
      </c>
      <c r="N645" s="491" t="str">
        <f>IF(基本情報入力シート!Y676="","",基本情報入力シート!Y676)</f>
        <v/>
      </c>
      <c r="O645" s="490"/>
      <c r="P645" s="432"/>
      <c r="Q645" s="38" t="str">
        <f>IFERROR(ROUNDDOWN(P645*VLOOKUP(N645,【参考】数式用!$V$2:$AA$58,MATCH(O645,【参考】数式用!$X$4:$AA$4)+2,FALSE)*0.5, 0), "")</f>
        <v/>
      </c>
      <c r="R645" s="433"/>
      <c r="S645" s="867"/>
      <c r="T645" s="867"/>
      <c r="U645" s="499"/>
      <c r="V645" s="439"/>
      <c r="W645" s="487"/>
      <c r="X645" s="414" t="str">
        <f>IFERROR(IF(V645="ー", "", ROUNDDOWN(W645*VLOOKUP(N645,【参考】数式用!$V$2:$AG$51,MATCH(V645,【参考】数式用!$AB$4:$AG$4)+6,FALSE)*0.5, 0)), "")</f>
        <v/>
      </c>
      <c r="Y645" s="440"/>
      <c r="Z645" s="487"/>
      <c r="AA645" s="501"/>
      <c r="AB645" s="481" t="e">
        <f>VLOOKUP(N645,【参考】数式用!$A$3:$N$58,14,FALSE)</f>
        <v>#N/A</v>
      </c>
      <c r="AC645" s="481" t="str">
        <f>IFERROR(VLOOKUP(N645,【参考】数式用!$A$3:$N$58,14,FALSE),"")&amp;"_4_5"</f>
        <v>_4_5</v>
      </c>
      <c r="AD645" s="481" t="str">
        <f>IFERROR(VLOOKUP(N645,【参考】数式用!$A$3:$N$58,14,FALSE),"")&amp;"_6"</f>
        <v>_6</v>
      </c>
      <c r="AE645" s="482" t="str">
        <f>IFERROR(VLOOKUP(N645,【参考】数式用!$AI$5:$AJ$51, 2, FALSE), "")</f>
        <v/>
      </c>
      <c r="AF645" s="483" t="str">
        <f t="shared" si="20"/>
        <v/>
      </c>
      <c r="AG645" s="484" t="str">
        <f t="shared" si="21"/>
        <v/>
      </c>
      <c r="AH645" s="485" t="str">
        <f>IFERROR(VLOOKUP(N645,【参考】数式用!$AM$3:$AN$56, 2, FALSE), "")</f>
        <v/>
      </c>
      <c r="AI645" s="411"/>
      <c r="AJ645" s="389"/>
      <c r="AK645" s="389"/>
      <c r="AL645" s="389"/>
      <c r="AM645" s="389"/>
      <c r="AN645" s="389"/>
      <c r="AO645" s="389"/>
      <c r="AP645" s="389"/>
      <c r="AQ645" s="389"/>
    </row>
    <row r="646" spans="1:43" s="128" customFormat="1" ht="40.15" customHeight="1">
      <c r="A646" s="488">
        <v>633</v>
      </c>
      <c r="B646" s="866" t="str">
        <f>IF(基本情報入力シート!C677="","",基本情報入力シート!C677)</f>
        <v/>
      </c>
      <c r="C646" s="866"/>
      <c r="D646" s="866"/>
      <c r="E646" s="866"/>
      <c r="F646" s="866"/>
      <c r="G646" s="866"/>
      <c r="H646" s="866"/>
      <c r="I646" s="866"/>
      <c r="J646" s="413" t="str">
        <f>IF(基本情報入力シート!M677="","",基本情報入力シート!M677)</f>
        <v/>
      </c>
      <c r="K646" s="413" t="str">
        <f>IF(基本情報入力シート!R677="","",基本情報入力シート!R677)</f>
        <v/>
      </c>
      <c r="L646" s="413" t="str">
        <f>IF(基本情報入力シート!W677="","",基本情報入力シート!W677)</f>
        <v/>
      </c>
      <c r="M646" s="413" t="str">
        <f>IF(基本情報入力シート!X677="","",基本情報入力シート!X677)</f>
        <v/>
      </c>
      <c r="N646" s="491" t="str">
        <f>IF(基本情報入力シート!Y677="","",基本情報入力シート!Y677)</f>
        <v/>
      </c>
      <c r="O646" s="490"/>
      <c r="P646" s="432"/>
      <c r="Q646" s="38" t="str">
        <f>IFERROR(ROUNDDOWN(P646*VLOOKUP(N646,【参考】数式用!$V$2:$AA$58,MATCH(O646,【参考】数式用!$X$4:$AA$4)+2,FALSE)*0.5, 0), "")</f>
        <v/>
      </c>
      <c r="R646" s="433"/>
      <c r="S646" s="867"/>
      <c r="T646" s="867"/>
      <c r="U646" s="499"/>
      <c r="V646" s="439"/>
      <c r="W646" s="487"/>
      <c r="X646" s="414" t="str">
        <f>IFERROR(IF(V646="ー", "", ROUNDDOWN(W646*VLOOKUP(N646,【参考】数式用!$V$2:$AG$51,MATCH(V646,【参考】数式用!$AB$4:$AG$4)+6,FALSE)*0.5, 0)), "")</f>
        <v/>
      </c>
      <c r="Y646" s="440"/>
      <c r="Z646" s="487"/>
      <c r="AA646" s="501"/>
      <c r="AB646" s="481" t="e">
        <f>VLOOKUP(N646,【参考】数式用!$A$3:$N$58,14,FALSE)</f>
        <v>#N/A</v>
      </c>
      <c r="AC646" s="481" t="str">
        <f>IFERROR(VLOOKUP(N646,【参考】数式用!$A$3:$N$58,14,FALSE),"")&amp;"_4_5"</f>
        <v>_4_5</v>
      </c>
      <c r="AD646" s="481" t="str">
        <f>IFERROR(VLOOKUP(N646,【参考】数式用!$A$3:$N$58,14,FALSE),"")&amp;"_6"</f>
        <v>_6</v>
      </c>
      <c r="AE646" s="482" t="str">
        <f>IFERROR(VLOOKUP(N646,【参考】数式用!$AI$5:$AJ$51, 2, FALSE), "")</f>
        <v/>
      </c>
      <c r="AF646" s="483" t="str">
        <f t="shared" si="20"/>
        <v/>
      </c>
      <c r="AG646" s="484" t="str">
        <f t="shared" si="21"/>
        <v/>
      </c>
      <c r="AH646" s="485" t="str">
        <f>IFERROR(VLOOKUP(N646,【参考】数式用!$AM$3:$AN$56, 2, FALSE), "")</f>
        <v/>
      </c>
      <c r="AI646" s="411"/>
      <c r="AJ646" s="389"/>
      <c r="AK646" s="389"/>
      <c r="AL646" s="389"/>
      <c r="AM646" s="389"/>
      <c r="AN646" s="389"/>
      <c r="AO646" s="389"/>
      <c r="AP646" s="389"/>
      <c r="AQ646" s="389"/>
    </row>
    <row r="647" spans="1:43" s="128" customFormat="1" ht="40.15" customHeight="1">
      <c r="A647" s="488">
        <v>634</v>
      </c>
      <c r="B647" s="866" t="str">
        <f>IF(基本情報入力シート!C678="","",基本情報入力シート!C678)</f>
        <v/>
      </c>
      <c r="C647" s="866"/>
      <c r="D647" s="866"/>
      <c r="E647" s="866"/>
      <c r="F647" s="866"/>
      <c r="G647" s="866"/>
      <c r="H647" s="866"/>
      <c r="I647" s="866"/>
      <c r="J647" s="413" t="str">
        <f>IF(基本情報入力シート!M678="","",基本情報入力シート!M678)</f>
        <v/>
      </c>
      <c r="K647" s="413" t="str">
        <f>IF(基本情報入力シート!R678="","",基本情報入力シート!R678)</f>
        <v/>
      </c>
      <c r="L647" s="413" t="str">
        <f>IF(基本情報入力シート!W678="","",基本情報入力シート!W678)</f>
        <v/>
      </c>
      <c r="M647" s="413" t="str">
        <f>IF(基本情報入力シート!X678="","",基本情報入力シート!X678)</f>
        <v/>
      </c>
      <c r="N647" s="491" t="str">
        <f>IF(基本情報入力シート!Y678="","",基本情報入力シート!Y678)</f>
        <v/>
      </c>
      <c r="O647" s="490"/>
      <c r="P647" s="432"/>
      <c r="Q647" s="38" t="str">
        <f>IFERROR(ROUNDDOWN(P647*VLOOKUP(N647,【参考】数式用!$V$2:$AA$58,MATCH(O647,【参考】数式用!$X$4:$AA$4)+2,FALSE)*0.5, 0), "")</f>
        <v/>
      </c>
      <c r="R647" s="433"/>
      <c r="S647" s="867"/>
      <c r="T647" s="867"/>
      <c r="U647" s="499"/>
      <c r="V647" s="439"/>
      <c r="W647" s="487"/>
      <c r="X647" s="414" t="str">
        <f>IFERROR(IF(V647="ー", "", ROUNDDOWN(W647*VLOOKUP(N647,【参考】数式用!$V$2:$AG$51,MATCH(V647,【参考】数式用!$AB$4:$AG$4)+6,FALSE)*0.5, 0)), "")</f>
        <v/>
      </c>
      <c r="Y647" s="440"/>
      <c r="Z647" s="487"/>
      <c r="AA647" s="501"/>
      <c r="AB647" s="481" t="e">
        <f>VLOOKUP(N647,【参考】数式用!$A$3:$N$58,14,FALSE)</f>
        <v>#N/A</v>
      </c>
      <c r="AC647" s="481" t="str">
        <f>IFERROR(VLOOKUP(N647,【参考】数式用!$A$3:$N$58,14,FALSE),"")&amp;"_4_5"</f>
        <v>_4_5</v>
      </c>
      <c r="AD647" s="481" t="str">
        <f>IFERROR(VLOOKUP(N647,【参考】数式用!$A$3:$N$58,14,FALSE),"")&amp;"_6"</f>
        <v>_6</v>
      </c>
      <c r="AE647" s="482" t="str">
        <f>IFERROR(VLOOKUP(N647,【参考】数式用!$AI$5:$AJ$51, 2, FALSE), "")</f>
        <v/>
      </c>
      <c r="AF647" s="483" t="str">
        <f t="shared" si="20"/>
        <v/>
      </c>
      <c r="AG647" s="484" t="str">
        <f t="shared" si="21"/>
        <v/>
      </c>
      <c r="AH647" s="485" t="str">
        <f>IFERROR(VLOOKUP(N647,【参考】数式用!$AM$3:$AN$56, 2, FALSE), "")</f>
        <v/>
      </c>
      <c r="AI647" s="411"/>
      <c r="AJ647" s="389"/>
      <c r="AK647" s="389"/>
      <c r="AL647" s="389"/>
      <c r="AM647" s="389"/>
      <c r="AN647" s="389"/>
      <c r="AO647" s="389"/>
      <c r="AP647" s="389"/>
      <c r="AQ647" s="389"/>
    </row>
    <row r="648" spans="1:43" s="128" customFormat="1" ht="40.15" customHeight="1">
      <c r="A648" s="488">
        <v>635</v>
      </c>
      <c r="B648" s="866" t="str">
        <f>IF(基本情報入力シート!C679="","",基本情報入力シート!C679)</f>
        <v/>
      </c>
      <c r="C648" s="866"/>
      <c r="D648" s="866"/>
      <c r="E648" s="866"/>
      <c r="F648" s="866"/>
      <c r="G648" s="866"/>
      <c r="H648" s="866"/>
      <c r="I648" s="866"/>
      <c r="J648" s="413" t="str">
        <f>IF(基本情報入力シート!M679="","",基本情報入力シート!M679)</f>
        <v/>
      </c>
      <c r="K648" s="413" t="str">
        <f>IF(基本情報入力シート!R679="","",基本情報入力シート!R679)</f>
        <v/>
      </c>
      <c r="L648" s="413" t="str">
        <f>IF(基本情報入力シート!W679="","",基本情報入力シート!W679)</f>
        <v/>
      </c>
      <c r="M648" s="413" t="str">
        <f>IF(基本情報入力シート!X679="","",基本情報入力シート!X679)</f>
        <v/>
      </c>
      <c r="N648" s="491" t="str">
        <f>IF(基本情報入力シート!Y679="","",基本情報入力シート!Y679)</f>
        <v/>
      </c>
      <c r="O648" s="490"/>
      <c r="P648" s="432"/>
      <c r="Q648" s="38" t="str">
        <f>IFERROR(ROUNDDOWN(P648*VLOOKUP(N648,【参考】数式用!$V$2:$AA$58,MATCH(O648,【参考】数式用!$X$4:$AA$4)+2,FALSE)*0.5, 0), "")</f>
        <v/>
      </c>
      <c r="R648" s="433"/>
      <c r="S648" s="867"/>
      <c r="T648" s="867"/>
      <c r="U648" s="499"/>
      <c r="V648" s="439"/>
      <c r="W648" s="487"/>
      <c r="X648" s="414" t="str">
        <f>IFERROR(IF(V648="ー", "", ROUNDDOWN(W648*VLOOKUP(N648,【参考】数式用!$V$2:$AG$51,MATCH(V648,【参考】数式用!$AB$4:$AG$4)+6,FALSE)*0.5, 0)), "")</f>
        <v/>
      </c>
      <c r="Y648" s="440"/>
      <c r="Z648" s="487"/>
      <c r="AA648" s="501"/>
      <c r="AB648" s="481" t="e">
        <f>VLOOKUP(N648,【参考】数式用!$A$3:$N$58,14,FALSE)</f>
        <v>#N/A</v>
      </c>
      <c r="AC648" s="481" t="str">
        <f>IFERROR(VLOOKUP(N648,【参考】数式用!$A$3:$N$58,14,FALSE),"")&amp;"_4_5"</f>
        <v>_4_5</v>
      </c>
      <c r="AD648" s="481" t="str">
        <f>IFERROR(VLOOKUP(N648,【参考】数式用!$A$3:$N$58,14,FALSE),"")&amp;"_6"</f>
        <v>_6</v>
      </c>
      <c r="AE648" s="482" t="str">
        <f>IFERROR(VLOOKUP(N648,【参考】数式用!$AI$5:$AJ$51, 2, FALSE), "")</f>
        <v/>
      </c>
      <c r="AF648" s="483" t="str">
        <f t="shared" si="20"/>
        <v/>
      </c>
      <c r="AG648" s="484" t="str">
        <f t="shared" si="21"/>
        <v/>
      </c>
      <c r="AH648" s="485" t="str">
        <f>IFERROR(VLOOKUP(N648,【参考】数式用!$AM$3:$AN$56, 2, FALSE), "")</f>
        <v/>
      </c>
      <c r="AI648" s="411"/>
      <c r="AJ648" s="389"/>
      <c r="AK648" s="389"/>
      <c r="AL648" s="389"/>
      <c r="AM648" s="389"/>
      <c r="AN648" s="389"/>
      <c r="AO648" s="389"/>
      <c r="AP648" s="389"/>
      <c r="AQ648" s="389"/>
    </row>
    <row r="649" spans="1:43" s="128" customFormat="1" ht="40.15" customHeight="1">
      <c r="A649" s="488">
        <v>636</v>
      </c>
      <c r="B649" s="866" t="str">
        <f>IF(基本情報入力シート!C680="","",基本情報入力シート!C680)</f>
        <v/>
      </c>
      <c r="C649" s="866"/>
      <c r="D649" s="866"/>
      <c r="E649" s="866"/>
      <c r="F649" s="866"/>
      <c r="G649" s="866"/>
      <c r="H649" s="866"/>
      <c r="I649" s="866"/>
      <c r="J649" s="413" t="str">
        <f>IF(基本情報入力シート!M680="","",基本情報入力シート!M680)</f>
        <v/>
      </c>
      <c r="K649" s="413" t="str">
        <f>IF(基本情報入力シート!R680="","",基本情報入力シート!R680)</f>
        <v/>
      </c>
      <c r="L649" s="413" t="str">
        <f>IF(基本情報入力シート!W680="","",基本情報入力シート!W680)</f>
        <v/>
      </c>
      <c r="M649" s="413" t="str">
        <f>IF(基本情報入力シート!X680="","",基本情報入力シート!X680)</f>
        <v/>
      </c>
      <c r="N649" s="491" t="str">
        <f>IF(基本情報入力シート!Y680="","",基本情報入力シート!Y680)</f>
        <v/>
      </c>
      <c r="O649" s="490"/>
      <c r="P649" s="432"/>
      <c r="Q649" s="38" t="str">
        <f>IFERROR(ROUNDDOWN(P649*VLOOKUP(N649,【参考】数式用!$V$2:$AA$58,MATCH(O649,【参考】数式用!$X$4:$AA$4)+2,FALSE)*0.5, 0), "")</f>
        <v/>
      </c>
      <c r="R649" s="433"/>
      <c r="S649" s="867"/>
      <c r="T649" s="867"/>
      <c r="U649" s="499"/>
      <c r="V649" s="439"/>
      <c r="W649" s="487"/>
      <c r="X649" s="414" t="str">
        <f>IFERROR(IF(V649="ー", "", ROUNDDOWN(W649*VLOOKUP(N649,【参考】数式用!$V$2:$AG$51,MATCH(V649,【参考】数式用!$AB$4:$AG$4)+6,FALSE)*0.5, 0)), "")</f>
        <v/>
      </c>
      <c r="Y649" s="440"/>
      <c r="Z649" s="487"/>
      <c r="AA649" s="501"/>
      <c r="AB649" s="481" t="e">
        <f>VLOOKUP(N649,【参考】数式用!$A$3:$N$58,14,FALSE)</f>
        <v>#N/A</v>
      </c>
      <c r="AC649" s="481" t="str">
        <f>IFERROR(VLOOKUP(N649,【参考】数式用!$A$3:$N$58,14,FALSE),"")&amp;"_4_5"</f>
        <v>_4_5</v>
      </c>
      <c r="AD649" s="481" t="str">
        <f>IFERROR(VLOOKUP(N649,【参考】数式用!$A$3:$N$58,14,FALSE),"")&amp;"_6"</f>
        <v>_6</v>
      </c>
      <c r="AE649" s="482" t="str">
        <f>IFERROR(VLOOKUP(N649,【参考】数式用!$AI$5:$AJ$51, 2, FALSE), "")</f>
        <v/>
      </c>
      <c r="AF649" s="483" t="str">
        <f t="shared" si="20"/>
        <v/>
      </c>
      <c r="AG649" s="484" t="str">
        <f t="shared" si="21"/>
        <v/>
      </c>
      <c r="AH649" s="485" t="str">
        <f>IFERROR(VLOOKUP(N649,【参考】数式用!$AM$3:$AN$56, 2, FALSE), "")</f>
        <v/>
      </c>
      <c r="AI649" s="411"/>
      <c r="AJ649" s="389"/>
      <c r="AK649" s="389"/>
      <c r="AL649" s="389"/>
      <c r="AM649" s="389"/>
      <c r="AN649" s="389"/>
      <c r="AO649" s="389"/>
      <c r="AP649" s="389"/>
      <c r="AQ649" s="389"/>
    </row>
    <row r="650" spans="1:43" s="128" customFormat="1" ht="40.15" customHeight="1">
      <c r="A650" s="488">
        <v>637</v>
      </c>
      <c r="B650" s="866" t="str">
        <f>IF(基本情報入力シート!C681="","",基本情報入力シート!C681)</f>
        <v/>
      </c>
      <c r="C650" s="866"/>
      <c r="D650" s="866"/>
      <c r="E650" s="866"/>
      <c r="F650" s="866"/>
      <c r="G650" s="866"/>
      <c r="H650" s="866"/>
      <c r="I650" s="866"/>
      <c r="J650" s="413" t="str">
        <f>IF(基本情報入力シート!M681="","",基本情報入力シート!M681)</f>
        <v/>
      </c>
      <c r="K650" s="413" t="str">
        <f>IF(基本情報入力シート!R681="","",基本情報入力シート!R681)</f>
        <v/>
      </c>
      <c r="L650" s="413" t="str">
        <f>IF(基本情報入力シート!W681="","",基本情報入力シート!W681)</f>
        <v/>
      </c>
      <c r="M650" s="413" t="str">
        <f>IF(基本情報入力シート!X681="","",基本情報入力シート!X681)</f>
        <v/>
      </c>
      <c r="N650" s="491" t="str">
        <f>IF(基本情報入力シート!Y681="","",基本情報入力シート!Y681)</f>
        <v/>
      </c>
      <c r="O650" s="490"/>
      <c r="P650" s="432"/>
      <c r="Q650" s="38" t="str">
        <f>IFERROR(ROUNDDOWN(P650*VLOOKUP(N650,【参考】数式用!$V$2:$AA$58,MATCH(O650,【参考】数式用!$X$4:$AA$4)+2,FALSE)*0.5, 0), "")</f>
        <v/>
      </c>
      <c r="R650" s="433"/>
      <c r="S650" s="867"/>
      <c r="T650" s="867"/>
      <c r="U650" s="499"/>
      <c r="V650" s="439"/>
      <c r="W650" s="487"/>
      <c r="X650" s="414" t="str">
        <f>IFERROR(IF(V650="ー", "", ROUNDDOWN(W650*VLOOKUP(N650,【参考】数式用!$V$2:$AG$51,MATCH(V650,【参考】数式用!$AB$4:$AG$4)+6,FALSE)*0.5, 0)), "")</f>
        <v/>
      </c>
      <c r="Y650" s="440"/>
      <c r="Z650" s="487"/>
      <c r="AA650" s="501"/>
      <c r="AB650" s="481" t="e">
        <f>VLOOKUP(N650,【参考】数式用!$A$3:$N$58,14,FALSE)</f>
        <v>#N/A</v>
      </c>
      <c r="AC650" s="481" t="str">
        <f>IFERROR(VLOOKUP(N650,【参考】数式用!$A$3:$N$58,14,FALSE),"")&amp;"_4_5"</f>
        <v>_4_5</v>
      </c>
      <c r="AD650" s="481" t="str">
        <f>IFERROR(VLOOKUP(N650,【参考】数式用!$A$3:$N$58,14,FALSE),"")&amp;"_6"</f>
        <v>_6</v>
      </c>
      <c r="AE650" s="482" t="str">
        <f>IFERROR(VLOOKUP(N650,【参考】数式用!$AI$5:$AJ$51, 2, FALSE), "")</f>
        <v/>
      </c>
      <c r="AF650" s="483" t="str">
        <f t="shared" si="20"/>
        <v/>
      </c>
      <c r="AG650" s="484" t="str">
        <f t="shared" si="21"/>
        <v/>
      </c>
      <c r="AH650" s="485" t="str">
        <f>IFERROR(VLOOKUP(N650,【参考】数式用!$AM$3:$AN$56, 2, FALSE), "")</f>
        <v/>
      </c>
      <c r="AI650" s="411"/>
      <c r="AJ650" s="389"/>
      <c r="AK650" s="389"/>
      <c r="AL650" s="389"/>
      <c r="AM650" s="389"/>
      <c r="AN650" s="389"/>
      <c r="AO650" s="389"/>
      <c r="AP650" s="389"/>
      <c r="AQ650" s="389"/>
    </row>
    <row r="651" spans="1:43" s="128" customFormat="1" ht="40.15" customHeight="1">
      <c r="A651" s="488">
        <v>638</v>
      </c>
      <c r="B651" s="866" t="str">
        <f>IF(基本情報入力シート!C682="","",基本情報入力シート!C682)</f>
        <v/>
      </c>
      <c r="C651" s="866"/>
      <c r="D651" s="866"/>
      <c r="E651" s="866"/>
      <c r="F651" s="866"/>
      <c r="G651" s="866"/>
      <c r="H651" s="866"/>
      <c r="I651" s="866"/>
      <c r="J651" s="413" t="str">
        <f>IF(基本情報入力シート!M682="","",基本情報入力シート!M682)</f>
        <v/>
      </c>
      <c r="K651" s="413" t="str">
        <f>IF(基本情報入力シート!R682="","",基本情報入力シート!R682)</f>
        <v/>
      </c>
      <c r="L651" s="413" t="str">
        <f>IF(基本情報入力シート!W682="","",基本情報入力シート!W682)</f>
        <v/>
      </c>
      <c r="M651" s="413" t="str">
        <f>IF(基本情報入力シート!X682="","",基本情報入力シート!X682)</f>
        <v/>
      </c>
      <c r="N651" s="491" t="str">
        <f>IF(基本情報入力シート!Y682="","",基本情報入力シート!Y682)</f>
        <v/>
      </c>
      <c r="O651" s="490"/>
      <c r="P651" s="432"/>
      <c r="Q651" s="38" t="str">
        <f>IFERROR(ROUNDDOWN(P651*VLOOKUP(N651,【参考】数式用!$V$2:$AA$58,MATCH(O651,【参考】数式用!$X$4:$AA$4)+2,FALSE)*0.5, 0), "")</f>
        <v/>
      </c>
      <c r="R651" s="433"/>
      <c r="S651" s="867"/>
      <c r="T651" s="867"/>
      <c r="U651" s="499"/>
      <c r="V651" s="439"/>
      <c r="W651" s="487"/>
      <c r="X651" s="414" t="str">
        <f>IFERROR(IF(V651="ー", "", ROUNDDOWN(W651*VLOOKUP(N651,【参考】数式用!$V$2:$AG$51,MATCH(V651,【参考】数式用!$AB$4:$AG$4)+6,FALSE)*0.5, 0)), "")</f>
        <v/>
      </c>
      <c r="Y651" s="440"/>
      <c r="Z651" s="487"/>
      <c r="AA651" s="501"/>
      <c r="AB651" s="481" t="e">
        <f>VLOOKUP(N651,【参考】数式用!$A$3:$N$58,14,FALSE)</f>
        <v>#N/A</v>
      </c>
      <c r="AC651" s="481" t="str">
        <f>IFERROR(VLOOKUP(N651,【参考】数式用!$A$3:$N$58,14,FALSE),"")&amp;"_4_5"</f>
        <v>_4_5</v>
      </c>
      <c r="AD651" s="481" t="str">
        <f>IFERROR(VLOOKUP(N651,【参考】数式用!$A$3:$N$58,14,FALSE),"")&amp;"_6"</f>
        <v>_6</v>
      </c>
      <c r="AE651" s="482" t="str">
        <f>IFERROR(VLOOKUP(N651,【参考】数式用!$AI$5:$AJ$51, 2, FALSE), "")</f>
        <v/>
      </c>
      <c r="AF651" s="483" t="str">
        <f t="shared" si="20"/>
        <v/>
      </c>
      <c r="AG651" s="484" t="str">
        <f t="shared" si="21"/>
        <v/>
      </c>
      <c r="AH651" s="485" t="str">
        <f>IFERROR(VLOOKUP(N651,【参考】数式用!$AM$3:$AN$56, 2, FALSE), "")</f>
        <v/>
      </c>
      <c r="AI651" s="411"/>
      <c r="AJ651" s="389"/>
      <c r="AK651" s="389"/>
      <c r="AL651" s="389"/>
      <c r="AM651" s="389"/>
      <c r="AN651" s="389"/>
      <c r="AO651" s="389"/>
      <c r="AP651" s="389"/>
      <c r="AQ651" s="389"/>
    </row>
    <row r="652" spans="1:43" s="128" customFormat="1" ht="40.15" customHeight="1">
      <c r="A652" s="488">
        <v>639</v>
      </c>
      <c r="B652" s="866" t="str">
        <f>IF(基本情報入力シート!C683="","",基本情報入力シート!C683)</f>
        <v/>
      </c>
      <c r="C652" s="866"/>
      <c r="D652" s="866"/>
      <c r="E652" s="866"/>
      <c r="F652" s="866"/>
      <c r="G652" s="866"/>
      <c r="H652" s="866"/>
      <c r="I652" s="866"/>
      <c r="J652" s="413" t="str">
        <f>IF(基本情報入力シート!M683="","",基本情報入力シート!M683)</f>
        <v/>
      </c>
      <c r="K652" s="413" t="str">
        <f>IF(基本情報入力シート!R683="","",基本情報入力シート!R683)</f>
        <v/>
      </c>
      <c r="L652" s="413" t="str">
        <f>IF(基本情報入力シート!W683="","",基本情報入力シート!W683)</f>
        <v/>
      </c>
      <c r="M652" s="413" t="str">
        <f>IF(基本情報入力シート!X683="","",基本情報入力シート!X683)</f>
        <v/>
      </c>
      <c r="N652" s="491" t="str">
        <f>IF(基本情報入力シート!Y683="","",基本情報入力シート!Y683)</f>
        <v/>
      </c>
      <c r="O652" s="490"/>
      <c r="P652" s="432"/>
      <c r="Q652" s="38" t="str">
        <f>IFERROR(ROUNDDOWN(P652*VLOOKUP(N652,【参考】数式用!$V$2:$AA$58,MATCH(O652,【参考】数式用!$X$4:$AA$4)+2,FALSE)*0.5, 0), "")</f>
        <v/>
      </c>
      <c r="R652" s="433"/>
      <c r="S652" s="867"/>
      <c r="T652" s="867"/>
      <c r="U652" s="499"/>
      <c r="V652" s="439"/>
      <c r="W652" s="487"/>
      <c r="X652" s="414" t="str">
        <f>IFERROR(IF(V652="ー", "", ROUNDDOWN(W652*VLOOKUP(N652,【参考】数式用!$V$2:$AG$51,MATCH(V652,【参考】数式用!$AB$4:$AG$4)+6,FALSE)*0.5, 0)), "")</f>
        <v/>
      </c>
      <c r="Y652" s="440"/>
      <c r="Z652" s="487"/>
      <c r="AA652" s="501"/>
      <c r="AB652" s="481" t="e">
        <f>VLOOKUP(N652,【参考】数式用!$A$3:$N$58,14,FALSE)</f>
        <v>#N/A</v>
      </c>
      <c r="AC652" s="481" t="str">
        <f>IFERROR(VLOOKUP(N652,【参考】数式用!$A$3:$N$58,14,FALSE),"")&amp;"_4_5"</f>
        <v>_4_5</v>
      </c>
      <c r="AD652" s="481" t="str">
        <f>IFERROR(VLOOKUP(N652,【参考】数式用!$A$3:$N$58,14,FALSE),"")&amp;"_6"</f>
        <v>_6</v>
      </c>
      <c r="AE652" s="482" t="str">
        <f>IFERROR(VLOOKUP(N652,【参考】数式用!$AI$5:$AJ$51, 2, FALSE), "")</f>
        <v/>
      </c>
      <c r="AF652" s="483" t="str">
        <f t="shared" si="20"/>
        <v/>
      </c>
      <c r="AG652" s="484" t="str">
        <f t="shared" si="21"/>
        <v/>
      </c>
      <c r="AH652" s="485" t="str">
        <f>IFERROR(VLOOKUP(N652,【参考】数式用!$AM$3:$AN$56, 2, FALSE), "")</f>
        <v/>
      </c>
      <c r="AI652" s="411"/>
      <c r="AJ652" s="389"/>
      <c r="AK652" s="389"/>
      <c r="AL652" s="389"/>
      <c r="AM652" s="389"/>
      <c r="AN652" s="389"/>
      <c r="AO652" s="389"/>
      <c r="AP652" s="389"/>
      <c r="AQ652" s="389"/>
    </row>
    <row r="653" spans="1:43" s="128" customFormat="1" ht="40.15" customHeight="1">
      <c r="A653" s="488">
        <v>640</v>
      </c>
      <c r="B653" s="866" t="str">
        <f>IF(基本情報入力シート!C684="","",基本情報入力シート!C684)</f>
        <v/>
      </c>
      <c r="C653" s="866"/>
      <c r="D653" s="866"/>
      <c r="E653" s="866"/>
      <c r="F653" s="866"/>
      <c r="G653" s="866"/>
      <c r="H653" s="866"/>
      <c r="I653" s="866"/>
      <c r="J653" s="413" t="str">
        <f>IF(基本情報入力シート!M684="","",基本情報入力シート!M684)</f>
        <v/>
      </c>
      <c r="K653" s="413" t="str">
        <f>IF(基本情報入力シート!R684="","",基本情報入力シート!R684)</f>
        <v/>
      </c>
      <c r="L653" s="413" t="str">
        <f>IF(基本情報入力シート!W684="","",基本情報入力シート!W684)</f>
        <v/>
      </c>
      <c r="M653" s="413" t="str">
        <f>IF(基本情報入力シート!X684="","",基本情報入力シート!X684)</f>
        <v/>
      </c>
      <c r="N653" s="491" t="str">
        <f>IF(基本情報入力シート!Y684="","",基本情報入力シート!Y684)</f>
        <v/>
      </c>
      <c r="O653" s="490"/>
      <c r="P653" s="432"/>
      <c r="Q653" s="38" t="str">
        <f>IFERROR(ROUNDDOWN(P653*VLOOKUP(N653,【参考】数式用!$V$2:$AA$58,MATCH(O653,【参考】数式用!$X$4:$AA$4)+2,FALSE)*0.5, 0), "")</f>
        <v/>
      </c>
      <c r="R653" s="433"/>
      <c r="S653" s="867"/>
      <c r="T653" s="867"/>
      <c r="U653" s="499"/>
      <c r="V653" s="439"/>
      <c r="W653" s="487"/>
      <c r="X653" s="414" t="str">
        <f>IFERROR(IF(V653="ー", "", ROUNDDOWN(W653*VLOOKUP(N653,【参考】数式用!$V$2:$AG$51,MATCH(V653,【参考】数式用!$AB$4:$AG$4)+6,FALSE)*0.5, 0)), "")</f>
        <v/>
      </c>
      <c r="Y653" s="440"/>
      <c r="Z653" s="487"/>
      <c r="AA653" s="501"/>
      <c r="AB653" s="481" t="e">
        <f>VLOOKUP(N653,【参考】数式用!$A$3:$N$58,14,FALSE)</f>
        <v>#N/A</v>
      </c>
      <c r="AC653" s="481" t="str">
        <f>IFERROR(VLOOKUP(N653,【参考】数式用!$A$3:$N$58,14,FALSE),"")&amp;"_4_5"</f>
        <v>_4_5</v>
      </c>
      <c r="AD653" s="481" t="str">
        <f>IFERROR(VLOOKUP(N653,【参考】数式用!$A$3:$N$58,14,FALSE),"")&amp;"_6"</f>
        <v>_6</v>
      </c>
      <c r="AE653" s="482" t="str">
        <f>IFERROR(VLOOKUP(N653,【参考】数式用!$AI$5:$AJ$51, 2, FALSE), "")</f>
        <v/>
      </c>
      <c r="AF653" s="483" t="str">
        <f t="shared" si="20"/>
        <v/>
      </c>
      <c r="AG653" s="484" t="str">
        <f t="shared" si="21"/>
        <v/>
      </c>
      <c r="AH653" s="485" t="str">
        <f>IFERROR(VLOOKUP(N653,【参考】数式用!$AM$3:$AN$56, 2, FALSE), "")</f>
        <v/>
      </c>
      <c r="AI653" s="411"/>
      <c r="AJ653" s="389"/>
      <c r="AK653" s="389"/>
      <c r="AL653" s="389"/>
      <c r="AM653" s="389"/>
      <c r="AN653" s="389"/>
      <c r="AO653" s="389"/>
      <c r="AP653" s="389"/>
      <c r="AQ653" s="389"/>
    </row>
    <row r="654" spans="1:43" s="128" customFormat="1" ht="40.15" customHeight="1">
      <c r="A654" s="488">
        <v>641</v>
      </c>
      <c r="B654" s="866" t="str">
        <f>IF(基本情報入力シート!C685="","",基本情報入力シート!C685)</f>
        <v/>
      </c>
      <c r="C654" s="866"/>
      <c r="D654" s="866"/>
      <c r="E654" s="866"/>
      <c r="F654" s="866"/>
      <c r="G654" s="866"/>
      <c r="H654" s="866"/>
      <c r="I654" s="866"/>
      <c r="J654" s="413" t="str">
        <f>IF(基本情報入力シート!M685="","",基本情報入力シート!M685)</f>
        <v/>
      </c>
      <c r="K654" s="413" t="str">
        <f>IF(基本情報入力シート!R685="","",基本情報入力シート!R685)</f>
        <v/>
      </c>
      <c r="L654" s="413" t="str">
        <f>IF(基本情報入力シート!W685="","",基本情報入力シート!W685)</f>
        <v/>
      </c>
      <c r="M654" s="413" t="str">
        <f>IF(基本情報入力シート!X685="","",基本情報入力シート!X685)</f>
        <v/>
      </c>
      <c r="N654" s="491" t="str">
        <f>IF(基本情報入力シート!Y685="","",基本情報入力シート!Y685)</f>
        <v/>
      </c>
      <c r="O654" s="490"/>
      <c r="P654" s="432"/>
      <c r="Q654" s="38" t="str">
        <f>IFERROR(ROUNDDOWN(P654*VLOOKUP(N654,【参考】数式用!$V$2:$AA$58,MATCH(O654,【参考】数式用!$X$4:$AA$4)+2,FALSE)*0.5, 0), "")</f>
        <v/>
      </c>
      <c r="R654" s="433"/>
      <c r="S654" s="867"/>
      <c r="T654" s="867"/>
      <c r="U654" s="499"/>
      <c r="V654" s="439"/>
      <c r="W654" s="487"/>
      <c r="X654" s="414" t="str">
        <f>IFERROR(IF(V654="ー", "", ROUNDDOWN(W654*VLOOKUP(N654,【参考】数式用!$V$2:$AG$51,MATCH(V654,【参考】数式用!$AB$4:$AG$4)+6,FALSE)*0.5, 0)), "")</f>
        <v/>
      </c>
      <c r="Y654" s="440"/>
      <c r="Z654" s="487"/>
      <c r="AA654" s="501"/>
      <c r="AB654" s="481" t="e">
        <f>VLOOKUP(N654,【参考】数式用!$A$3:$N$58,14,FALSE)</f>
        <v>#N/A</v>
      </c>
      <c r="AC654" s="481" t="str">
        <f>IFERROR(VLOOKUP(N654,【参考】数式用!$A$3:$N$58,14,FALSE),"")&amp;"_4_5"</f>
        <v>_4_5</v>
      </c>
      <c r="AD654" s="481" t="str">
        <f>IFERROR(VLOOKUP(N654,【参考】数式用!$A$3:$N$58,14,FALSE),"")&amp;"_6"</f>
        <v>_6</v>
      </c>
      <c r="AE654" s="482" t="str">
        <f>IFERROR(VLOOKUP(N654,【参考】数式用!$AI$5:$AJ$51, 2, FALSE), "")</f>
        <v/>
      </c>
      <c r="AF654" s="483" t="str">
        <f t="shared" si="20"/>
        <v/>
      </c>
      <c r="AG654" s="484" t="str">
        <f t="shared" si="21"/>
        <v/>
      </c>
      <c r="AH654" s="485" t="str">
        <f>IFERROR(VLOOKUP(N654,【参考】数式用!$AM$3:$AN$56, 2, FALSE), "")</f>
        <v/>
      </c>
      <c r="AI654" s="411"/>
      <c r="AJ654" s="389"/>
      <c r="AK654" s="389"/>
      <c r="AL654" s="389"/>
      <c r="AM654" s="389"/>
      <c r="AN654" s="389"/>
      <c r="AO654" s="389"/>
      <c r="AP654" s="389"/>
      <c r="AQ654" s="389"/>
    </row>
    <row r="655" spans="1:43" s="128" customFormat="1" ht="40.15" customHeight="1">
      <c r="A655" s="488">
        <v>642</v>
      </c>
      <c r="B655" s="866" t="str">
        <f>IF(基本情報入力シート!C686="","",基本情報入力シート!C686)</f>
        <v/>
      </c>
      <c r="C655" s="866"/>
      <c r="D655" s="866"/>
      <c r="E655" s="866"/>
      <c r="F655" s="866"/>
      <c r="G655" s="866"/>
      <c r="H655" s="866"/>
      <c r="I655" s="866"/>
      <c r="J655" s="413" t="str">
        <f>IF(基本情報入力シート!M686="","",基本情報入力シート!M686)</f>
        <v/>
      </c>
      <c r="K655" s="413" t="str">
        <f>IF(基本情報入力シート!R686="","",基本情報入力シート!R686)</f>
        <v/>
      </c>
      <c r="L655" s="413" t="str">
        <f>IF(基本情報入力シート!W686="","",基本情報入力シート!W686)</f>
        <v/>
      </c>
      <c r="M655" s="413" t="str">
        <f>IF(基本情報入力シート!X686="","",基本情報入力シート!X686)</f>
        <v/>
      </c>
      <c r="N655" s="491" t="str">
        <f>IF(基本情報入力シート!Y686="","",基本情報入力シート!Y686)</f>
        <v/>
      </c>
      <c r="O655" s="490"/>
      <c r="P655" s="432"/>
      <c r="Q655" s="38" t="str">
        <f>IFERROR(ROUNDDOWN(P655*VLOOKUP(N655,【参考】数式用!$V$2:$AA$58,MATCH(O655,【参考】数式用!$X$4:$AA$4)+2,FALSE)*0.5, 0), "")</f>
        <v/>
      </c>
      <c r="R655" s="433"/>
      <c r="S655" s="867"/>
      <c r="T655" s="867"/>
      <c r="U655" s="499"/>
      <c r="V655" s="439"/>
      <c r="W655" s="487"/>
      <c r="X655" s="414" t="str">
        <f>IFERROR(IF(V655="ー", "", ROUNDDOWN(W655*VLOOKUP(N655,【参考】数式用!$V$2:$AG$51,MATCH(V655,【参考】数式用!$AB$4:$AG$4)+6,FALSE)*0.5, 0)), "")</f>
        <v/>
      </c>
      <c r="Y655" s="440"/>
      <c r="Z655" s="487"/>
      <c r="AA655" s="501"/>
      <c r="AB655" s="481" t="e">
        <f>VLOOKUP(N655,【参考】数式用!$A$3:$N$58,14,FALSE)</f>
        <v>#N/A</v>
      </c>
      <c r="AC655" s="481" t="str">
        <f>IFERROR(VLOOKUP(N655,【参考】数式用!$A$3:$N$58,14,FALSE),"")&amp;"_4_5"</f>
        <v>_4_5</v>
      </c>
      <c r="AD655" s="481" t="str">
        <f>IFERROR(VLOOKUP(N655,【参考】数式用!$A$3:$N$58,14,FALSE),"")&amp;"_6"</f>
        <v>_6</v>
      </c>
      <c r="AE655" s="482" t="str">
        <f>IFERROR(VLOOKUP(N655,【参考】数式用!$AI$5:$AJ$51, 2, FALSE), "")</f>
        <v/>
      </c>
      <c r="AF655" s="483" t="str">
        <f t="shared" si="20"/>
        <v/>
      </c>
      <c r="AG655" s="484" t="str">
        <f t="shared" si="21"/>
        <v/>
      </c>
      <c r="AH655" s="485" t="str">
        <f>IFERROR(VLOOKUP(N655,【参考】数式用!$AM$3:$AN$56, 2, FALSE), "")</f>
        <v/>
      </c>
      <c r="AI655" s="411"/>
      <c r="AJ655" s="389"/>
      <c r="AK655" s="389"/>
      <c r="AL655" s="389"/>
      <c r="AM655" s="389"/>
      <c r="AN655" s="389"/>
      <c r="AO655" s="389"/>
      <c r="AP655" s="389"/>
      <c r="AQ655" s="389"/>
    </row>
    <row r="656" spans="1:43" s="128" customFormat="1" ht="40.15" customHeight="1">
      <c r="A656" s="488">
        <v>643</v>
      </c>
      <c r="B656" s="866" t="str">
        <f>IF(基本情報入力シート!C687="","",基本情報入力シート!C687)</f>
        <v/>
      </c>
      <c r="C656" s="866"/>
      <c r="D656" s="866"/>
      <c r="E656" s="866"/>
      <c r="F656" s="866"/>
      <c r="G656" s="866"/>
      <c r="H656" s="866"/>
      <c r="I656" s="866"/>
      <c r="J656" s="413" t="str">
        <f>IF(基本情報入力シート!M687="","",基本情報入力シート!M687)</f>
        <v/>
      </c>
      <c r="K656" s="413" t="str">
        <f>IF(基本情報入力シート!R687="","",基本情報入力シート!R687)</f>
        <v/>
      </c>
      <c r="L656" s="413" t="str">
        <f>IF(基本情報入力シート!W687="","",基本情報入力シート!W687)</f>
        <v/>
      </c>
      <c r="M656" s="413" t="str">
        <f>IF(基本情報入力シート!X687="","",基本情報入力シート!X687)</f>
        <v/>
      </c>
      <c r="N656" s="491" t="str">
        <f>IF(基本情報入力シート!Y687="","",基本情報入力シート!Y687)</f>
        <v/>
      </c>
      <c r="O656" s="490"/>
      <c r="P656" s="432"/>
      <c r="Q656" s="38" t="str">
        <f>IFERROR(ROUNDDOWN(P656*VLOOKUP(N656,【参考】数式用!$V$2:$AA$58,MATCH(O656,【参考】数式用!$X$4:$AA$4)+2,FALSE)*0.5, 0), "")</f>
        <v/>
      </c>
      <c r="R656" s="433"/>
      <c r="S656" s="867"/>
      <c r="T656" s="867"/>
      <c r="U656" s="499"/>
      <c r="V656" s="439"/>
      <c r="W656" s="487"/>
      <c r="X656" s="414" t="str">
        <f>IFERROR(IF(V656="ー", "", ROUNDDOWN(W656*VLOOKUP(N656,【参考】数式用!$V$2:$AG$51,MATCH(V656,【参考】数式用!$AB$4:$AG$4)+6,FALSE)*0.5, 0)), "")</f>
        <v/>
      </c>
      <c r="Y656" s="440"/>
      <c r="Z656" s="487"/>
      <c r="AA656" s="501"/>
      <c r="AB656" s="481" t="e">
        <f>VLOOKUP(N656,【参考】数式用!$A$3:$N$58,14,FALSE)</f>
        <v>#N/A</v>
      </c>
      <c r="AC656" s="481" t="str">
        <f>IFERROR(VLOOKUP(N656,【参考】数式用!$A$3:$N$58,14,FALSE),"")&amp;"_4_5"</f>
        <v>_4_5</v>
      </c>
      <c r="AD656" s="481" t="str">
        <f>IFERROR(VLOOKUP(N656,【参考】数式用!$A$3:$N$58,14,FALSE),"")&amp;"_6"</f>
        <v>_6</v>
      </c>
      <c r="AE656" s="482" t="str">
        <f>IFERROR(VLOOKUP(N656,【参考】数式用!$AI$5:$AJ$51, 2, FALSE), "")</f>
        <v/>
      </c>
      <c r="AF656" s="483" t="str">
        <f t="shared" si="20"/>
        <v/>
      </c>
      <c r="AG656" s="484" t="str">
        <f t="shared" si="21"/>
        <v/>
      </c>
      <c r="AH656" s="485" t="str">
        <f>IFERROR(VLOOKUP(N656,【参考】数式用!$AM$3:$AN$56, 2, FALSE), "")</f>
        <v/>
      </c>
      <c r="AI656" s="411"/>
      <c r="AJ656" s="389"/>
      <c r="AK656" s="389"/>
      <c r="AL656" s="389"/>
      <c r="AM656" s="389"/>
      <c r="AN656" s="389"/>
      <c r="AO656" s="389"/>
      <c r="AP656" s="389"/>
      <c r="AQ656" s="389"/>
    </row>
    <row r="657" spans="1:43" s="128" customFormat="1" ht="40.15" customHeight="1">
      <c r="A657" s="488">
        <v>644</v>
      </c>
      <c r="B657" s="866" t="str">
        <f>IF(基本情報入力シート!C688="","",基本情報入力シート!C688)</f>
        <v/>
      </c>
      <c r="C657" s="866"/>
      <c r="D657" s="866"/>
      <c r="E657" s="866"/>
      <c r="F657" s="866"/>
      <c r="G657" s="866"/>
      <c r="H657" s="866"/>
      <c r="I657" s="866"/>
      <c r="J657" s="413" t="str">
        <f>IF(基本情報入力シート!M688="","",基本情報入力シート!M688)</f>
        <v/>
      </c>
      <c r="K657" s="413" t="str">
        <f>IF(基本情報入力シート!R688="","",基本情報入力シート!R688)</f>
        <v/>
      </c>
      <c r="L657" s="413" t="str">
        <f>IF(基本情報入力シート!W688="","",基本情報入力シート!W688)</f>
        <v/>
      </c>
      <c r="M657" s="413" t="str">
        <f>IF(基本情報入力シート!X688="","",基本情報入力シート!X688)</f>
        <v/>
      </c>
      <c r="N657" s="491" t="str">
        <f>IF(基本情報入力シート!Y688="","",基本情報入力シート!Y688)</f>
        <v/>
      </c>
      <c r="O657" s="490"/>
      <c r="P657" s="432"/>
      <c r="Q657" s="38" t="str">
        <f>IFERROR(ROUNDDOWN(P657*VLOOKUP(N657,【参考】数式用!$V$2:$AA$58,MATCH(O657,【参考】数式用!$X$4:$AA$4)+2,FALSE)*0.5, 0), "")</f>
        <v/>
      </c>
      <c r="R657" s="433"/>
      <c r="S657" s="867"/>
      <c r="T657" s="867"/>
      <c r="U657" s="499"/>
      <c r="V657" s="439"/>
      <c r="W657" s="487"/>
      <c r="X657" s="414" t="str">
        <f>IFERROR(IF(V657="ー", "", ROUNDDOWN(W657*VLOOKUP(N657,【参考】数式用!$V$2:$AG$51,MATCH(V657,【参考】数式用!$AB$4:$AG$4)+6,FALSE)*0.5, 0)), "")</f>
        <v/>
      </c>
      <c r="Y657" s="440"/>
      <c r="Z657" s="487"/>
      <c r="AA657" s="501"/>
      <c r="AB657" s="481" t="e">
        <f>VLOOKUP(N657,【参考】数式用!$A$3:$N$58,14,FALSE)</f>
        <v>#N/A</v>
      </c>
      <c r="AC657" s="481" t="str">
        <f>IFERROR(VLOOKUP(N657,【参考】数式用!$A$3:$N$58,14,FALSE),"")&amp;"_4_5"</f>
        <v>_4_5</v>
      </c>
      <c r="AD657" s="481" t="str">
        <f>IFERROR(VLOOKUP(N657,【参考】数式用!$A$3:$N$58,14,FALSE),"")&amp;"_6"</f>
        <v>_6</v>
      </c>
      <c r="AE657" s="482" t="str">
        <f>IFERROR(VLOOKUP(N657,【参考】数式用!$AI$5:$AJ$51, 2, FALSE), "")</f>
        <v/>
      </c>
      <c r="AF657" s="483" t="str">
        <f t="shared" si="20"/>
        <v/>
      </c>
      <c r="AG657" s="484" t="str">
        <f t="shared" si="21"/>
        <v/>
      </c>
      <c r="AH657" s="485" t="str">
        <f>IFERROR(VLOOKUP(N657,【参考】数式用!$AM$3:$AN$56, 2, FALSE), "")</f>
        <v/>
      </c>
      <c r="AI657" s="411"/>
      <c r="AJ657" s="389"/>
      <c r="AK657" s="389"/>
      <c r="AL657" s="389"/>
      <c r="AM657" s="389"/>
      <c r="AN657" s="389"/>
      <c r="AO657" s="389"/>
      <c r="AP657" s="389"/>
      <c r="AQ657" s="389"/>
    </row>
    <row r="658" spans="1:43" s="128" customFormat="1" ht="40.15" customHeight="1">
      <c r="A658" s="488">
        <v>645</v>
      </c>
      <c r="B658" s="866" t="str">
        <f>IF(基本情報入力シート!C689="","",基本情報入力シート!C689)</f>
        <v/>
      </c>
      <c r="C658" s="866"/>
      <c r="D658" s="866"/>
      <c r="E658" s="866"/>
      <c r="F658" s="866"/>
      <c r="G658" s="866"/>
      <c r="H658" s="866"/>
      <c r="I658" s="866"/>
      <c r="J658" s="413" t="str">
        <f>IF(基本情報入力シート!M689="","",基本情報入力シート!M689)</f>
        <v/>
      </c>
      <c r="K658" s="413" t="str">
        <f>IF(基本情報入力シート!R689="","",基本情報入力シート!R689)</f>
        <v/>
      </c>
      <c r="L658" s="413" t="str">
        <f>IF(基本情報入力シート!W689="","",基本情報入力シート!W689)</f>
        <v/>
      </c>
      <c r="M658" s="413" t="str">
        <f>IF(基本情報入力シート!X689="","",基本情報入力シート!X689)</f>
        <v/>
      </c>
      <c r="N658" s="491" t="str">
        <f>IF(基本情報入力シート!Y689="","",基本情報入力シート!Y689)</f>
        <v/>
      </c>
      <c r="O658" s="490"/>
      <c r="P658" s="432"/>
      <c r="Q658" s="38" t="str">
        <f>IFERROR(ROUNDDOWN(P658*VLOOKUP(N658,【参考】数式用!$V$2:$AA$58,MATCH(O658,【参考】数式用!$X$4:$AA$4)+2,FALSE)*0.5, 0), "")</f>
        <v/>
      </c>
      <c r="R658" s="433"/>
      <c r="S658" s="867"/>
      <c r="T658" s="867"/>
      <c r="U658" s="499"/>
      <c r="V658" s="439"/>
      <c r="W658" s="487"/>
      <c r="X658" s="414" t="str">
        <f>IFERROR(IF(V658="ー", "", ROUNDDOWN(W658*VLOOKUP(N658,【参考】数式用!$V$2:$AG$51,MATCH(V658,【参考】数式用!$AB$4:$AG$4)+6,FALSE)*0.5, 0)), "")</f>
        <v/>
      </c>
      <c r="Y658" s="440"/>
      <c r="Z658" s="487"/>
      <c r="AA658" s="501"/>
      <c r="AB658" s="481" t="e">
        <f>VLOOKUP(N658,【参考】数式用!$A$3:$N$58,14,FALSE)</f>
        <v>#N/A</v>
      </c>
      <c r="AC658" s="481" t="str">
        <f>IFERROR(VLOOKUP(N658,【参考】数式用!$A$3:$N$58,14,FALSE),"")&amp;"_4_5"</f>
        <v>_4_5</v>
      </c>
      <c r="AD658" s="481" t="str">
        <f>IFERROR(VLOOKUP(N658,【参考】数式用!$A$3:$N$58,14,FALSE),"")&amp;"_6"</f>
        <v>_6</v>
      </c>
      <c r="AE658" s="482" t="str">
        <f>IFERROR(VLOOKUP(N658,【参考】数式用!$AI$5:$AJ$51, 2, FALSE), "")</f>
        <v/>
      </c>
      <c r="AF658" s="483" t="str">
        <f t="shared" si="20"/>
        <v/>
      </c>
      <c r="AG658" s="484" t="str">
        <f t="shared" si="21"/>
        <v/>
      </c>
      <c r="AH658" s="485" t="str">
        <f>IFERROR(VLOOKUP(N658,【参考】数式用!$AM$3:$AN$56, 2, FALSE), "")</f>
        <v/>
      </c>
      <c r="AI658" s="411"/>
      <c r="AJ658" s="389"/>
      <c r="AK658" s="389"/>
      <c r="AL658" s="389"/>
      <c r="AM658" s="389"/>
      <c r="AN658" s="389"/>
      <c r="AO658" s="389"/>
      <c r="AP658" s="389"/>
      <c r="AQ658" s="389"/>
    </row>
    <row r="659" spans="1:43" s="128" customFormat="1" ht="40.15" customHeight="1">
      <c r="A659" s="488">
        <v>646</v>
      </c>
      <c r="B659" s="866" t="str">
        <f>IF(基本情報入力シート!C690="","",基本情報入力シート!C690)</f>
        <v/>
      </c>
      <c r="C659" s="866"/>
      <c r="D659" s="866"/>
      <c r="E659" s="866"/>
      <c r="F659" s="866"/>
      <c r="G659" s="866"/>
      <c r="H659" s="866"/>
      <c r="I659" s="866"/>
      <c r="J659" s="413" t="str">
        <f>IF(基本情報入力シート!M690="","",基本情報入力シート!M690)</f>
        <v/>
      </c>
      <c r="K659" s="413" t="str">
        <f>IF(基本情報入力シート!R690="","",基本情報入力シート!R690)</f>
        <v/>
      </c>
      <c r="L659" s="413" t="str">
        <f>IF(基本情報入力シート!W690="","",基本情報入力シート!W690)</f>
        <v/>
      </c>
      <c r="M659" s="413" t="str">
        <f>IF(基本情報入力シート!X690="","",基本情報入力シート!X690)</f>
        <v/>
      </c>
      <c r="N659" s="491" t="str">
        <f>IF(基本情報入力シート!Y690="","",基本情報入力シート!Y690)</f>
        <v/>
      </c>
      <c r="O659" s="490"/>
      <c r="P659" s="432"/>
      <c r="Q659" s="38" t="str">
        <f>IFERROR(ROUNDDOWN(P659*VLOOKUP(N659,【参考】数式用!$V$2:$AA$58,MATCH(O659,【参考】数式用!$X$4:$AA$4)+2,FALSE)*0.5, 0), "")</f>
        <v/>
      </c>
      <c r="R659" s="433"/>
      <c r="S659" s="867"/>
      <c r="T659" s="867"/>
      <c r="U659" s="499"/>
      <c r="V659" s="439"/>
      <c r="W659" s="487"/>
      <c r="X659" s="414" t="str">
        <f>IFERROR(IF(V659="ー", "", ROUNDDOWN(W659*VLOOKUP(N659,【参考】数式用!$V$2:$AG$51,MATCH(V659,【参考】数式用!$AB$4:$AG$4)+6,FALSE)*0.5, 0)), "")</f>
        <v/>
      </c>
      <c r="Y659" s="440"/>
      <c r="Z659" s="487"/>
      <c r="AA659" s="501"/>
      <c r="AB659" s="481" t="e">
        <f>VLOOKUP(N659,【参考】数式用!$A$3:$N$58,14,FALSE)</f>
        <v>#N/A</v>
      </c>
      <c r="AC659" s="481" t="str">
        <f>IFERROR(VLOOKUP(N659,【参考】数式用!$A$3:$N$58,14,FALSE),"")&amp;"_4_5"</f>
        <v>_4_5</v>
      </c>
      <c r="AD659" s="481" t="str">
        <f>IFERROR(VLOOKUP(N659,【参考】数式用!$A$3:$N$58,14,FALSE),"")&amp;"_6"</f>
        <v>_6</v>
      </c>
      <c r="AE659" s="482" t="str">
        <f>IFERROR(VLOOKUP(N659,【参考】数式用!$AI$5:$AJ$51, 2, FALSE), "")</f>
        <v/>
      </c>
      <c r="AF659" s="483" t="str">
        <f t="shared" si="20"/>
        <v/>
      </c>
      <c r="AG659" s="484" t="str">
        <f t="shared" si="21"/>
        <v/>
      </c>
      <c r="AH659" s="485" t="str">
        <f>IFERROR(VLOOKUP(N659,【参考】数式用!$AM$3:$AN$56, 2, FALSE), "")</f>
        <v/>
      </c>
      <c r="AI659" s="411"/>
      <c r="AJ659" s="389"/>
      <c r="AK659" s="389"/>
      <c r="AL659" s="389"/>
      <c r="AM659" s="389"/>
      <c r="AN659" s="389"/>
      <c r="AO659" s="389"/>
      <c r="AP659" s="389"/>
      <c r="AQ659" s="389"/>
    </row>
    <row r="660" spans="1:43" s="128" customFormat="1" ht="40.15" customHeight="1">
      <c r="A660" s="488">
        <v>647</v>
      </c>
      <c r="B660" s="866" t="str">
        <f>IF(基本情報入力シート!C691="","",基本情報入力シート!C691)</f>
        <v/>
      </c>
      <c r="C660" s="866"/>
      <c r="D660" s="866"/>
      <c r="E660" s="866"/>
      <c r="F660" s="866"/>
      <c r="G660" s="866"/>
      <c r="H660" s="866"/>
      <c r="I660" s="866"/>
      <c r="J660" s="413" t="str">
        <f>IF(基本情報入力シート!M691="","",基本情報入力シート!M691)</f>
        <v/>
      </c>
      <c r="K660" s="413" t="str">
        <f>IF(基本情報入力シート!R691="","",基本情報入力シート!R691)</f>
        <v/>
      </c>
      <c r="L660" s="413" t="str">
        <f>IF(基本情報入力シート!W691="","",基本情報入力シート!W691)</f>
        <v/>
      </c>
      <c r="M660" s="413" t="str">
        <f>IF(基本情報入力シート!X691="","",基本情報入力シート!X691)</f>
        <v/>
      </c>
      <c r="N660" s="491" t="str">
        <f>IF(基本情報入力シート!Y691="","",基本情報入力シート!Y691)</f>
        <v/>
      </c>
      <c r="O660" s="490"/>
      <c r="P660" s="432"/>
      <c r="Q660" s="38" t="str">
        <f>IFERROR(ROUNDDOWN(P660*VLOOKUP(N660,【参考】数式用!$V$2:$AA$58,MATCH(O660,【参考】数式用!$X$4:$AA$4)+2,FALSE)*0.5, 0), "")</f>
        <v/>
      </c>
      <c r="R660" s="433"/>
      <c r="S660" s="867"/>
      <c r="T660" s="867"/>
      <c r="U660" s="499"/>
      <c r="V660" s="439"/>
      <c r="W660" s="487"/>
      <c r="X660" s="414" t="str">
        <f>IFERROR(IF(V660="ー", "", ROUNDDOWN(W660*VLOOKUP(N660,【参考】数式用!$V$2:$AG$51,MATCH(V660,【参考】数式用!$AB$4:$AG$4)+6,FALSE)*0.5, 0)), "")</f>
        <v/>
      </c>
      <c r="Y660" s="440"/>
      <c r="Z660" s="487"/>
      <c r="AA660" s="501"/>
      <c r="AB660" s="481" t="e">
        <f>VLOOKUP(N660,【参考】数式用!$A$3:$N$58,14,FALSE)</f>
        <v>#N/A</v>
      </c>
      <c r="AC660" s="481" t="str">
        <f>IFERROR(VLOOKUP(N660,【参考】数式用!$A$3:$N$58,14,FALSE),"")&amp;"_4_5"</f>
        <v>_4_5</v>
      </c>
      <c r="AD660" s="481" t="str">
        <f>IFERROR(VLOOKUP(N660,【参考】数式用!$A$3:$N$58,14,FALSE),"")&amp;"_6"</f>
        <v>_6</v>
      </c>
      <c r="AE660" s="482" t="str">
        <f>IFERROR(VLOOKUP(N660,【参考】数式用!$AI$5:$AJ$51, 2, FALSE), "")</f>
        <v/>
      </c>
      <c r="AF660" s="483" t="str">
        <f t="shared" si="20"/>
        <v/>
      </c>
      <c r="AG660" s="484" t="str">
        <f t="shared" si="21"/>
        <v/>
      </c>
      <c r="AH660" s="485" t="str">
        <f>IFERROR(VLOOKUP(N660,【参考】数式用!$AM$3:$AN$56, 2, FALSE), "")</f>
        <v/>
      </c>
      <c r="AI660" s="411"/>
      <c r="AJ660" s="389"/>
      <c r="AK660" s="389"/>
      <c r="AL660" s="389"/>
      <c r="AM660" s="389"/>
      <c r="AN660" s="389"/>
      <c r="AO660" s="389"/>
      <c r="AP660" s="389"/>
      <c r="AQ660" s="389"/>
    </row>
    <row r="661" spans="1:43" s="128" customFormat="1" ht="40.15" customHeight="1">
      <c r="A661" s="488">
        <v>648</v>
      </c>
      <c r="B661" s="866" t="str">
        <f>IF(基本情報入力シート!C692="","",基本情報入力シート!C692)</f>
        <v/>
      </c>
      <c r="C661" s="866"/>
      <c r="D661" s="866"/>
      <c r="E661" s="866"/>
      <c r="F661" s="866"/>
      <c r="G661" s="866"/>
      <c r="H661" s="866"/>
      <c r="I661" s="866"/>
      <c r="J661" s="413" t="str">
        <f>IF(基本情報入力シート!M692="","",基本情報入力シート!M692)</f>
        <v/>
      </c>
      <c r="K661" s="413" t="str">
        <f>IF(基本情報入力シート!R692="","",基本情報入力シート!R692)</f>
        <v/>
      </c>
      <c r="L661" s="413" t="str">
        <f>IF(基本情報入力シート!W692="","",基本情報入力シート!W692)</f>
        <v/>
      </c>
      <c r="M661" s="413" t="str">
        <f>IF(基本情報入力シート!X692="","",基本情報入力シート!X692)</f>
        <v/>
      </c>
      <c r="N661" s="491" t="str">
        <f>IF(基本情報入力シート!Y692="","",基本情報入力シート!Y692)</f>
        <v/>
      </c>
      <c r="O661" s="490"/>
      <c r="P661" s="432"/>
      <c r="Q661" s="38" t="str">
        <f>IFERROR(ROUNDDOWN(P661*VLOOKUP(N661,【参考】数式用!$V$2:$AA$58,MATCH(O661,【参考】数式用!$X$4:$AA$4)+2,FALSE)*0.5, 0), "")</f>
        <v/>
      </c>
      <c r="R661" s="433"/>
      <c r="S661" s="867"/>
      <c r="T661" s="867"/>
      <c r="U661" s="499"/>
      <c r="V661" s="439"/>
      <c r="W661" s="487"/>
      <c r="X661" s="414" t="str">
        <f>IFERROR(IF(V661="ー", "", ROUNDDOWN(W661*VLOOKUP(N661,【参考】数式用!$V$2:$AG$51,MATCH(V661,【参考】数式用!$AB$4:$AG$4)+6,FALSE)*0.5, 0)), "")</f>
        <v/>
      </c>
      <c r="Y661" s="440"/>
      <c r="Z661" s="487"/>
      <c r="AA661" s="501"/>
      <c r="AB661" s="481" t="e">
        <f>VLOOKUP(N661,【参考】数式用!$A$3:$N$58,14,FALSE)</f>
        <v>#N/A</v>
      </c>
      <c r="AC661" s="481" t="str">
        <f>IFERROR(VLOOKUP(N661,【参考】数式用!$A$3:$N$58,14,FALSE),"")&amp;"_4_5"</f>
        <v>_4_5</v>
      </c>
      <c r="AD661" s="481" t="str">
        <f>IFERROR(VLOOKUP(N661,【参考】数式用!$A$3:$N$58,14,FALSE),"")&amp;"_6"</f>
        <v>_6</v>
      </c>
      <c r="AE661" s="482" t="str">
        <f>IFERROR(VLOOKUP(N661,【参考】数式用!$AI$5:$AJ$51, 2, FALSE), "")</f>
        <v/>
      </c>
      <c r="AF661" s="483" t="str">
        <f t="shared" si="20"/>
        <v/>
      </c>
      <c r="AG661" s="484" t="str">
        <f t="shared" si="21"/>
        <v/>
      </c>
      <c r="AH661" s="485" t="str">
        <f>IFERROR(VLOOKUP(N661,【参考】数式用!$AM$3:$AN$56, 2, FALSE), "")</f>
        <v/>
      </c>
      <c r="AI661" s="411"/>
      <c r="AJ661" s="389"/>
      <c r="AK661" s="389"/>
      <c r="AL661" s="389"/>
      <c r="AM661" s="389"/>
      <c r="AN661" s="389"/>
      <c r="AO661" s="389"/>
      <c r="AP661" s="389"/>
      <c r="AQ661" s="389"/>
    </row>
    <row r="662" spans="1:43" s="128" customFormat="1" ht="40.15" customHeight="1">
      <c r="A662" s="488">
        <v>649</v>
      </c>
      <c r="B662" s="866" t="str">
        <f>IF(基本情報入力シート!C693="","",基本情報入力シート!C693)</f>
        <v/>
      </c>
      <c r="C662" s="866"/>
      <c r="D662" s="866"/>
      <c r="E662" s="866"/>
      <c r="F662" s="866"/>
      <c r="G662" s="866"/>
      <c r="H662" s="866"/>
      <c r="I662" s="866"/>
      <c r="J662" s="413" t="str">
        <f>IF(基本情報入力シート!M693="","",基本情報入力シート!M693)</f>
        <v/>
      </c>
      <c r="K662" s="413" t="str">
        <f>IF(基本情報入力シート!R693="","",基本情報入力シート!R693)</f>
        <v/>
      </c>
      <c r="L662" s="413" t="str">
        <f>IF(基本情報入力シート!W693="","",基本情報入力シート!W693)</f>
        <v/>
      </c>
      <c r="M662" s="413" t="str">
        <f>IF(基本情報入力シート!X693="","",基本情報入力シート!X693)</f>
        <v/>
      </c>
      <c r="N662" s="491" t="str">
        <f>IF(基本情報入力シート!Y693="","",基本情報入力シート!Y693)</f>
        <v/>
      </c>
      <c r="O662" s="490"/>
      <c r="P662" s="432"/>
      <c r="Q662" s="38" t="str">
        <f>IFERROR(ROUNDDOWN(P662*VLOOKUP(N662,【参考】数式用!$V$2:$AA$58,MATCH(O662,【参考】数式用!$X$4:$AA$4)+2,FALSE)*0.5, 0), "")</f>
        <v/>
      </c>
      <c r="R662" s="433"/>
      <c r="S662" s="867"/>
      <c r="T662" s="867"/>
      <c r="U662" s="499"/>
      <c r="V662" s="439"/>
      <c r="W662" s="487"/>
      <c r="X662" s="414" t="str">
        <f>IFERROR(IF(V662="ー", "", ROUNDDOWN(W662*VLOOKUP(N662,【参考】数式用!$V$2:$AG$51,MATCH(V662,【参考】数式用!$AB$4:$AG$4)+6,FALSE)*0.5, 0)), "")</f>
        <v/>
      </c>
      <c r="Y662" s="440"/>
      <c r="Z662" s="487"/>
      <c r="AA662" s="501"/>
      <c r="AB662" s="481" t="e">
        <f>VLOOKUP(N662,【参考】数式用!$A$3:$N$58,14,FALSE)</f>
        <v>#N/A</v>
      </c>
      <c r="AC662" s="481" t="str">
        <f>IFERROR(VLOOKUP(N662,【参考】数式用!$A$3:$N$58,14,FALSE),"")&amp;"_4_5"</f>
        <v>_4_5</v>
      </c>
      <c r="AD662" s="481" t="str">
        <f>IFERROR(VLOOKUP(N662,【参考】数式用!$A$3:$N$58,14,FALSE),"")&amp;"_6"</f>
        <v>_6</v>
      </c>
      <c r="AE662" s="482" t="str">
        <f>IFERROR(VLOOKUP(N662,【参考】数式用!$AI$5:$AJ$51, 2, FALSE), "")</f>
        <v/>
      </c>
      <c r="AF662" s="483" t="str">
        <f t="shared" si="20"/>
        <v/>
      </c>
      <c r="AG662" s="484" t="str">
        <f t="shared" si="21"/>
        <v/>
      </c>
      <c r="AH662" s="485" t="str">
        <f>IFERROR(VLOOKUP(N662,【参考】数式用!$AM$3:$AN$56, 2, FALSE), "")</f>
        <v/>
      </c>
      <c r="AI662" s="411"/>
      <c r="AJ662" s="389"/>
      <c r="AK662" s="389"/>
      <c r="AL662" s="389"/>
      <c r="AM662" s="389"/>
      <c r="AN662" s="389"/>
      <c r="AO662" s="389"/>
      <c r="AP662" s="389"/>
      <c r="AQ662" s="389"/>
    </row>
    <row r="663" spans="1:43" s="128" customFormat="1" ht="40.15" customHeight="1">
      <c r="A663" s="488">
        <v>650</v>
      </c>
      <c r="B663" s="866" t="str">
        <f>IF(基本情報入力シート!C694="","",基本情報入力シート!C694)</f>
        <v/>
      </c>
      <c r="C663" s="866"/>
      <c r="D663" s="866"/>
      <c r="E663" s="866"/>
      <c r="F663" s="866"/>
      <c r="G663" s="866"/>
      <c r="H663" s="866"/>
      <c r="I663" s="866"/>
      <c r="J663" s="413" t="str">
        <f>IF(基本情報入力シート!M694="","",基本情報入力シート!M694)</f>
        <v/>
      </c>
      <c r="K663" s="413" t="str">
        <f>IF(基本情報入力シート!R694="","",基本情報入力シート!R694)</f>
        <v/>
      </c>
      <c r="L663" s="413" t="str">
        <f>IF(基本情報入力シート!W694="","",基本情報入力シート!W694)</f>
        <v/>
      </c>
      <c r="M663" s="413" t="str">
        <f>IF(基本情報入力シート!X694="","",基本情報入力シート!X694)</f>
        <v/>
      </c>
      <c r="N663" s="491" t="str">
        <f>IF(基本情報入力シート!Y694="","",基本情報入力シート!Y694)</f>
        <v/>
      </c>
      <c r="O663" s="490"/>
      <c r="P663" s="432"/>
      <c r="Q663" s="38" t="str">
        <f>IFERROR(ROUNDDOWN(P663*VLOOKUP(N663,【参考】数式用!$V$2:$AA$58,MATCH(O663,【参考】数式用!$X$4:$AA$4)+2,FALSE)*0.5, 0), "")</f>
        <v/>
      </c>
      <c r="R663" s="433"/>
      <c r="S663" s="867"/>
      <c r="T663" s="867"/>
      <c r="U663" s="499"/>
      <c r="V663" s="439"/>
      <c r="W663" s="487"/>
      <c r="X663" s="414" t="str">
        <f>IFERROR(IF(V663="ー", "", ROUNDDOWN(W663*VLOOKUP(N663,【参考】数式用!$V$2:$AG$51,MATCH(V663,【参考】数式用!$AB$4:$AG$4)+6,FALSE)*0.5, 0)), "")</f>
        <v/>
      </c>
      <c r="Y663" s="440"/>
      <c r="Z663" s="487"/>
      <c r="AA663" s="501"/>
      <c r="AB663" s="481" t="e">
        <f>VLOOKUP(N663,【参考】数式用!$A$3:$N$58,14,FALSE)</f>
        <v>#N/A</v>
      </c>
      <c r="AC663" s="481" t="str">
        <f>IFERROR(VLOOKUP(N663,【参考】数式用!$A$3:$N$58,14,FALSE),"")&amp;"_4_5"</f>
        <v>_4_5</v>
      </c>
      <c r="AD663" s="481" t="str">
        <f>IFERROR(VLOOKUP(N663,【参考】数式用!$A$3:$N$58,14,FALSE),"")&amp;"_6"</f>
        <v>_6</v>
      </c>
      <c r="AE663" s="482" t="str">
        <f>IFERROR(VLOOKUP(N663,【参考】数式用!$AI$5:$AJ$51, 2, FALSE), "")</f>
        <v/>
      </c>
      <c r="AF663" s="483" t="str">
        <f t="shared" si="20"/>
        <v/>
      </c>
      <c r="AG663" s="484" t="str">
        <f t="shared" si="21"/>
        <v/>
      </c>
      <c r="AH663" s="485" t="str">
        <f>IFERROR(VLOOKUP(N663,【参考】数式用!$AM$3:$AN$56, 2, FALSE), "")</f>
        <v/>
      </c>
      <c r="AI663" s="411"/>
      <c r="AJ663" s="389"/>
      <c r="AK663" s="389"/>
      <c r="AL663" s="389"/>
      <c r="AM663" s="389"/>
      <c r="AN663" s="389"/>
      <c r="AO663" s="389"/>
      <c r="AP663" s="389"/>
      <c r="AQ663" s="389"/>
    </row>
    <row r="664" spans="1:43" s="128" customFormat="1" ht="40.15" customHeight="1">
      <c r="A664" s="488">
        <v>651</v>
      </c>
      <c r="B664" s="866" t="str">
        <f>IF(基本情報入力シート!C695="","",基本情報入力シート!C695)</f>
        <v/>
      </c>
      <c r="C664" s="866"/>
      <c r="D664" s="866"/>
      <c r="E664" s="866"/>
      <c r="F664" s="866"/>
      <c r="G664" s="866"/>
      <c r="H664" s="866"/>
      <c r="I664" s="866"/>
      <c r="J664" s="413" t="str">
        <f>IF(基本情報入力シート!M695="","",基本情報入力シート!M695)</f>
        <v/>
      </c>
      <c r="K664" s="413" t="str">
        <f>IF(基本情報入力シート!R695="","",基本情報入力シート!R695)</f>
        <v/>
      </c>
      <c r="L664" s="413" t="str">
        <f>IF(基本情報入力シート!W695="","",基本情報入力シート!W695)</f>
        <v/>
      </c>
      <c r="M664" s="413" t="str">
        <f>IF(基本情報入力シート!X695="","",基本情報入力シート!X695)</f>
        <v/>
      </c>
      <c r="N664" s="491" t="str">
        <f>IF(基本情報入力シート!Y695="","",基本情報入力シート!Y695)</f>
        <v/>
      </c>
      <c r="O664" s="490"/>
      <c r="P664" s="432"/>
      <c r="Q664" s="38" t="str">
        <f>IFERROR(ROUNDDOWN(P664*VLOOKUP(N664,【参考】数式用!$V$2:$AA$58,MATCH(O664,【参考】数式用!$X$4:$AA$4)+2,FALSE)*0.5, 0), "")</f>
        <v/>
      </c>
      <c r="R664" s="433"/>
      <c r="S664" s="867"/>
      <c r="T664" s="867"/>
      <c r="U664" s="499"/>
      <c r="V664" s="439"/>
      <c r="W664" s="487"/>
      <c r="X664" s="414" t="str">
        <f>IFERROR(IF(V664="ー", "", ROUNDDOWN(W664*VLOOKUP(N664,【参考】数式用!$V$2:$AG$51,MATCH(V664,【参考】数式用!$AB$4:$AG$4)+6,FALSE)*0.5, 0)), "")</f>
        <v/>
      </c>
      <c r="Y664" s="440"/>
      <c r="Z664" s="487"/>
      <c r="AA664" s="501"/>
      <c r="AB664" s="481" t="e">
        <f>VLOOKUP(N664,【参考】数式用!$A$3:$N$58,14,FALSE)</f>
        <v>#N/A</v>
      </c>
      <c r="AC664" s="481" t="str">
        <f>IFERROR(VLOOKUP(N664,【参考】数式用!$A$3:$N$58,14,FALSE),"")&amp;"_4_5"</f>
        <v>_4_5</v>
      </c>
      <c r="AD664" s="481" t="str">
        <f>IFERROR(VLOOKUP(N664,【参考】数式用!$A$3:$N$58,14,FALSE),"")&amp;"_6"</f>
        <v>_6</v>
      </c>
      <c r="AE664" s="482" t="str">
        <f>IFERROR(VLOOKUP(N664,【参考】数式用!$AI$5:$AJ$51, 2, FALSE), "")</f>
        <v/>
      </c>
      <c r="AF664" s="483" t="str">
        <f t="shared" si="20"/>
        <v/>
      </c>
      <c r="AG664" s="484" t="str">
        <f t="shared" si="21"/>
        <v/>
      </c>
      <c r="AH664" s="485" t="str">
        <f>IFERROR(VLOOKUP(N664,【参考】数式用!$AM$3:$AN$56, 2, FALSE), "")</f>
        <v/>
      </c>
      <c r="AI664" s="411"/>
      <c r="AJ664" s="389"/>
      <c r="AK664" s="389"/>
      <c r="AL664" s="389"/>
      <c r="AM664" s="389"/>
      <c r="AN664" s="389"/>
      <c r="AO664" s="389"/>
      <c r="AP664" s="389"/>
      <c r="AQ664" s="389"/>
    </row>
    <row r="665" spans="1:43" s="128" customFormat="1" ht="40.15" customHeight="1">
      <c r="A665" s="488">
        <v>652</v>
      </c>
      <c r="B665" s="866" t="str">
        <f>IF(基本情報入力シート!C696="","",基本情報入力シート!C696)</f>
        <v/>
      </c>
      <c r="C665" s="866"/>
      <c r="D665" s="866"/>
      <c r="E665" s="866"/>
      <c r="F665" s="866"/>
      <c r="G665" s="866"/>
      <c r="H665" s="866"/>
      <c r="I665" s="866"/>
      <c r="J665" s="413" t="str">
        <f>IF(基本情報入力シート!M696="","",基本情報入力シート!M696)</f>
        <v/>
      </c>
      <c r="K665" s="413" t="str">
        <f>IF(基本情報入力シート!R696="","",基本情報入力シート!R696)</f>
        <v/>
      </c>
      <c r="L665" s="413" t="str">
        <f>IF(基本情報入力シート!W696="","",基本情報入力シート!W696)</f>
        <v/>
      </c>
      <c r="M665" s="413" t="str">
        <f>IF(基本情報入力シート!X696="","",基本情報入力シート!X696)</f>
        <v/>
      </c>
      <c r="N665" s="491" t="str">
        <f>IF(基本情報入力シート!Y696="","",基本情報入力シート!Y696)</f>
        <v/>
      </c>
      <c r="O665" s="490"/>
      <c r="P665" s="432"/>
      <c r="Q665" s="38" t="str">
        <f>IFERROR(ROUNDDOWN(P665*VLOOKUP(N665,【参考】数式用!$V$2:$AA$58,MATCH(O665,【参考】数式用!$X$4:$AA$4)+2,FALSE)*0.5, 0), "")</f>
        <v/>
      </c>
      <c r="R665" s="433"/>
      <c r="S665" s="867"/>
      <c r="T665" s="867"/>
      <c r="U665" s="499"/>
      <c r="V665" s="439"/>
      <c r="W665" s="487"/>
      <c r="X665" s="414" t="str">
        <f>IFERROR(IF(V665="ー", "", ROUNDDOWN(W665*VLOOKUP(N665,【参考】数式用!$V$2:$AG$51,MATCH(V665,【参考】数式用!$AB$4:$AG$4)+6,FALSE)*0.5, 0)), "")</f>
        <v/>
      </c>
      <c r="Y665" s="440"/>
      <c r="Z665" s="487"/>
      <c r="AA665" s="501"/>
      <c r="AB665" s="481" t="e">
        <f>VLOOKUP(N665,【参考】数式用!$A$3:$N$58,14,FALSE)</f>
        <v>#N/A</v>
      </c>
      <c r="AC665" s="481" t="str">
        <f>IFERROR(VLOOKUP(N665,【参考】数式用!$A$3:$N$58,14,FALSE),"")&amp;"_4_5"</f>
        <v>_4_5</v>
      </c>
      <c r="AD665" s="481" t="str">
        <f>IFERROR(VLOOKUP(N665,【参考】数式用!$A$3:$N$58,14,FALSE),"")&amp;"_6"</f>
        <v>_6</v>
      </c>
      <c r="AE665" s="482" t="str">
        <f>IFERROR(VLOOKUP(N665,【参考】数式用!$AI$5:$AJ$51, 2, FALSE), "")</f>
        <v/>
      </c>
      <c r="AF665" s="483" t="str">
        <f t="shared" si="20"/>
        <v/>
      </c>
      <c r="AG665" s="484" t="str">
        <f t="shared" si="21"/>
        <v/>
      </c>
      <c r="AH665" s="485" t="str">
        <f>IFERROR(VLOOKUP(N665,【参考】数式用!$AM$3:$AN$56, 2, FALSE), "")</f>
        <v/>
      </c>
      <c r="AI665" s="411"/>
      <c r="AJ665" s="389"/>
      <c r="AK665" s="389"/>
      <c r="AL665" s="389"/>
      <c r="AM665" s="389"/>
      <c r="AN665" s="389"/>
      <c r="AO665" s="389"/>
      <c r="AP665" s="389"/>
      <c r="AQ665" s="389"/>
    </row>
    <row r="666" spans="1:43" s="128" customFormat="1" ht="40.15" customHeight="1">
      <c r="A666" s="488">
        <v>653</v>
      </c>
      <c r="B666" s="866" t="str">
        <f>IF(基本情報入力シート!C697="","",基本情報入力シート!C697)</f>
        <v/>
      </c>
      <c r="C666" s="866"/>
      <c r="D666" s="866"/>
      <c r="E666" s="866"/>
      <c r="F666" s="866"/>
      <c r="G666" s="866"/>
      <c r="H666" s="866"/>
      <c r="I666" s="866"/>
      <c r="J666" s="413" t="str">
        <f>IF(基本情報入力シート!M697="","",基本情報入力シート!M697)</f>
        <v/>
      </c>
      <c r="K666" s="413" t="str">
        <f>IF(基本情報入力シート!R697="","",基本情報入力シート!R697)</f>
        <v/>
      </c>
      <c r="L666" s="413" t="str">
        <f>IF(基本情報入力シート!W697="","",基本情報入力シート!W697)</f>
        <v/>
      </c>
      <c r="M666" s="413" t="str">
        <f>IF(基本情報入力シート!X697="","",基本情報入力シート!X697)</f>
        <v/>
      </c>
      <c r="N666" s="491" t="str">
        <f>IF(基本情報入力シート!Y697="","",基本情報入力シート!Y697)</f>
        <v/>
      </c>
      <c r="O666" s="490"/>
      <c r="P666" s="432"/>
      <c r="Q666" s="38" t="str">
        <f>IFERROR(ROUNDDOWN(P666*VLOOKUP(N666,【参考】数式用!$V$2:$AA$58,MATCH(O666,【参考】数式用!$X$4:$AA$4)+2,FALSE)*0.5, 0), "")</f>
        <v/>
      </c>
      <c r="R666" s="433"/>
      <c r="S666" s="867"/>
      <c r="T666" s="867"/>
      <c r="U666" s="499"/>
      <c r="V666" s="439"/>
      <c r="W666" s="487"/>
      <c r="X666" s="414" t="str">
        <f>IFERROR(IF(V666="ー", "", ROUNDDOWN(W666*VLOOKUP(N666,【参考】数式用!$V$2:$AG$51,MATCH(V666,【参考】数式用!$AB$4:$AG$4)+6,FALSE)*0.5, 0)), "")</f>
        <v/>
      </c>
      <c r="Y666" s="440"/>
      <c r="Z666" s="487"/>
      <c r="AA666" s="501"/>
      <c r="AB666" s="481" t="e">
        <f>VLOOKUP(N666,【参考】数式用!$A$3:$N$58,14,FALSE)</f>
        <v>#N/A</v>
      </c>
      <c r="AC666" s="481" t="str">
        <f>IFERROR(VLOOKUP(N666,【参考】数式用!$A$3:$N$58,14,FALSE),"")&amp;"_4_5"</f>
        <v>_4_5</v>
      </c>
      <c r="AD666" s="481" t="str">
        <f>IFERROR(VLOOKUP(N666,【参考】数式用!$A$3:$N$58,14,FALSE),"")&amp;"_6"</f>
        <v>_6</v>
      </c>
      <c r="AE666" s="482" t="str">
        <f>IFERROR(VLOOKUP(N666,【参考】数式用!$AI$5:$AJ$51, 2, FALSE), "")</f>
        <v/>
      </c>
      <c r="AF666" s="483" t="str">
        <f t="shared" si="20"/>
        <v/>
      </c>
      <c r="AG666" s="484" t="str">
        <f t="shared" si="21"/>
        <v/>
      </c>
      <c r="AH666" s="485" t="str">
        <f>IFERROR(VLOOKUP(N666,【参考】数式用!$AM$3:$AN$56, 2, FALSE), "")</f>
        <v/>
      </c>
      <c r="AI666" s="411"/>
      <c r="AJ666" s="389"/>
      <c r="AK666" s="389"/>
      <c r="AL666" s="389"/>
      <c r="AM666" s="389"/>
      <c r="AN666" s="389"/>
      <c r="AO666" s="389"/>
      <c r="AP666" s="389"/>
      <c r="AQ666" s="389"/>
    </row>
    <row r="667" spans="1:43" s="128" customFormat="1" ht="40.15" customHeight="1">
      <c r="A667" s="488">
        <v>654</v>
      </c>
      <c r="B667" s="866" t="str">
        <f>IF(基本情報入力シート!C698="","",基本情報入力シート!C698)</f>
        <v/>
      </c>
      <c r="C667" s="866"/>
      <c r="D667" s="866"/>
      <c r="E667" s="866"/>
      <c r="F667" s="866"/>
      <c r="G667" s="866"/>
      <c r="H667" s="866"/>
      <c r="I667" s="866"/>
      <c r="J667" s="413" t="str">
        <f>IF(基本情報入力シート!M698="","",基本情報入力シート!M698)</f>
        <v/>
      </c>
      <c r="K667" s="413" t="str">
        <f>IF(基本情報入力シート!R698="","",基本情報入力シート!R698)</f>
        <v/>
      </c>
      <c r="L667" s="413" t="str">
        <f>IF(基本情報入力シート!W698="","",基本情報入力シート!W698)</f>
        <v/>
      </c>
      <c r="M667" s="413" t="str">
        <f>IF(基本情報入力シート!X698="","",基本情報入力シート!X698)</f>
        <v/>
      </c>
      <c r="N667" s="491" t="str">
        <f>IF(基本情報入力シート!Y698="","",基本情報入力シート!Y698)</f>
        <v/>
      </c>
      <c r="O667" s="490"/>
      <c r="P667" s="432"/>
      <c r="Q667" s="38" t="str">
        <f>IFERROR(ROUNDDOWN(P667*VLOOKUP(N667,【参考】数式用!$V$2:$AA$58,MATCH(O667,【参考】数式用!$X$4:$AA$4)+2,FALSE)*0.5, 0), "")</f>
        <v/>
      </c>
      <c r="R667" s="433"/>
      <c r="S667" s="867"/>
      <c r="T667" s="867"/>
      <c r="U667" s="499"/>
      <c r="V667" s="439"/>
      <c r="W667" s="487"/>
      <c r="X667" s="414" t="str">
        <f>IFERROR(IF(V667="ー", "", ROUNDDOWN(W667*VLOOKUP(N667,【参考】数式用!$V$2:$AG$51,MATCH(V667,【参考】数式用!$AB$4:$AG$4)+6,FALSE)*0.5, 0)), "")</f>
        <v/>
      </c>
      <c r="Y667" s="440"/>
      <c r="Z667" s="487"/>
      <c r="AA667" s="501"/>
      <c r="AB667" s="481" t="e">
        <f>VLOOKUP(N667,【参考】数式用!$A$3:$N$58,14,FALSE)</f>
        <v>#N/A</v>
      </c>
      <c r="AC667" s="481" t="str">
        <f>IFERROR(VLOOKUP(N667,【参考】数式用!$A$3:$N$58,14,FALSE),"")&amp;"_4_5"</f>
        <v>_4_5</v>
      </c>
      <c r="AD667" s="481" t="str">
        <f>IFERROR(VLOOKUP(N667,【参考】数式用!$A$3:$N$58,14,FALSE),"")&amp;"_6"</f>
        <v>_6</v>
      </c>
      <c r="AE667" s="482" t="str">
        <f>IFERROR(VLOOKUP(N667,【参考】数式用!$AI$5:$AJ$51, 2, FALSE), "")</f>
        <v/>
      </c>
      <c r="AF667" s="483" t="str">
        <f t="shared" si="20"/>
        <v/>
      </c>
      <c r="AG667" s="484" t="str">
        <f t="shared" si="21"/>
        <v/>
      </c>
      <c r="AH667" s="485" t="str">
        <f>IFERROR(VLOOKUP(N667,【参考】数式用!$AM$3:$AN$56, 2, FALSE), "")</f>
        <v/>
      </c>
      <c r="AI667" s="411"/>
      <c r="AJ667" s="389"/>
      <c r="AK667" s="389"/>
      <c r="AL667" s="389"/>
      <c r="AM667" s="389"/>
      <c r="AN667" s="389"/>
      <c r="AO667" s="389"/>
      <c r="AP667" s="389"/>
      <c r="AQ667" s="389"/>
    </row>
    <row r="668" spans="1:43" s="128" customFormat="1" ht="40.15" customHeight="1">
      <c r="A668" s="488">
        <v>655</v>
      </c>
      <c r="B668" s="866" t="str">
        <f>IF(基本情報入力シート!C699="","",基本情報入力シート!C699)</f>
        <v/>
      </c>
      <c r="C668" s="866"/>
      <c r="D668" s="866"/>
      <c r="E668" s="866"/>
      <c r="F668" s="866"/>
      <c r="G668" s="866"/>
      <c r="H668" s="866"/>
      <c r="I668" s="866"/>
      <c r="J668" s="413" t="str">
        <f>IF(基本情報入力シート!M699="","",基本情報入力シート!M699)</f>
        <v/>
      </c>
      <c r="K668" s="413" t="str">
        <f>IF(基本情報入力シート!R699="","",基本情報入力シート!R699)</f>
        <v/>
      </c>
      <c r="L668" s="413" t="str">
        <f>IF(基本情報入力シート!W699="","",基本情報入力シート!W699)</f>
        <v/>
      </c>
      <c r="M668" s="413" t="str">
        <f>IF(基本情報入力シート!X699="","",基本情報入力シート!X699)</f>
        <v/>
      </c>
      <c r="N668" s="491" t="str">
        <f>IF(基本情報入力シート!Y699="","",基本情報入力シート!Y699)</f>
        <v/>
      </c>
      <c r="O668" s="490"/>
      <c r="P668" s="432"/>
      <c r="Q668" s="38" t="str">
        <f>IFERROR(ROUNDDOWN(P668*VLOOKUP(N668,【参考】数式用!$V$2:$AA$58,MATCH(O668,【参考】数式用!$X$4:$AA$4)+2,FALSE)*0.5, 0), "")</f>
        <v/>
      </c>
      <c r="R668" s="433"/>
      <c r="S668" s="867"/>
      <c r="T668" s="867"/>
      <c r="U668" s="499"/>
      <c r="V668" s="439"/>
      <c r="W668" s="487"/>
      <c r="X668" s="414" t="str">
        <f>IFERROR(IF(V668="ー", "", ROUNDDOWN(W668*VLOOKUP(N668,【参考】数式用!$V$2:$AG$51,MATCH(V668,【参考】数式用!$AB$4:$AG$4)+6,FALSE)*0.5, 0)), "")</f>
        <v/>
      </c>
      <c r="Y668" s="440"/>
      <c r="Z668" s="487"/>
      <c r="AA668" s="501"/>
      <c r="AB668" s="481" t="e">
        <f>VLOOKUP(N668,【参考】数式用!$A$3:$N$58,14,FALSE)</f>
        <v>#N/A</v>
      </c>
      <c r="AC668" s="481" t="str">
        <f>IFERROR(VLOOKUP(N668,【参考】数式用!$A$3:$N$58,14,FALSE),"")&amp;"_4_5"</f>
        <v>_4_5</v>
      </c>
      <c r="AD668" s="481" t="str">
        <f>IFERROR(VLOOKUP(N668,【参考】数式用!$A$3:$N$58,14,FALSE),"")&amp;"_6"</f>
        <v>_6</v>
      </c>
      <c r="AE668" s="482" t="str">
        <f>IFERROR(VLOOKUP(N668,【参考】数式用!$AI$5:$AJ$51, 2, FALSE), "")</f>
        <v/>
      </c>
      <c r="AF668" s="483" t="str">
        <f t="shared" si="20"/>
        <v/>
      </c>
      <c r="AG668" s="484" t="str">
        <f t="shared" si="21"/>
        <v/>
      </c>
      <c r="AH668" s="485" t="str">
        <f>IFERROR(VLOOKUP(N668,【参考】数式用!$AM$3:$AN$56, 2, FALSE), "")</f>
        <v/>
      </c>
      <c r="AI668" s="411"/>
      <c r="AJ668" s="389"/>
      <c r="AK668" s="389"/>
      <c r="AL668" s="389"/>
      <c r="AM668" s="389"/>
      <c r="AN668" s="389"/>
      <c r="AO668" s="389"/>
      <c r="AP668" s="389"/>
      <c r="AQ668" s="389"/>
    </row>
    <row r="669" spans="1:43" s="128" customFormat="1" ht="40.15" customHeight="1">
      <c r="A669" s="488">
        <v>656</v>
      </c>
      <c r="B669" s="866" t="str">
        <f>IF(基本情報入力シート!C700="","",基本情報入力シート!C700)</f>
        <v/>
      </c>
      <c r="C669" s="866"/>
      <c r="D669" s="866"/>
      <c r="E669" s="866"/>
      <c r="F669" s="866"/>
      <c r="G669" s="866"/>
      <c r="H669" s="866"/>
      <c r="I669" s="866"/>
      <c r="J669" s="413" t="str">
        <f>IF(基本情報入力シート!M700="","",基本情報入力シート!M700)</f>
        <v/>
      </c>
      <c r="K669" s="413" t="str">
        <f>IF(基本情報入力シート!R700="","",基本情報入力シート!R700)</f>
        <v/>
      </c>
      <c r="L669" s="413" t="str">
        <f>IF(基本情報入力シート!W700="","",基本情報入力シート!W700)</f>
        <v/>
      </c>
      <c r="M669" s="413" t="str">
        <f>IF(基本情報入力シート!X700="","",基本情報入力シート!X700)</f>
        <v/>
      </c>
      <c r="N669" s="491" t="str">
        <f>IF(基本情報入力シート!Y700="","",基本情報入力シート!Y700)</f>
        <v/>
      </c>
      <c r="O669" s="490"/>
      <c r="P669" s="432"/>
      <c r="Q669" s="38" t="str">
        <f>IFERROR(ROUNDDOWN(P669*VLOOKUP(N669,【参考】数式用!$V$2:$AA$58,MATCH(O669,【参考】数式用!$X$4:$AA$4)+2,FALSE)*0.5, 0), "")</f>
        <v/>
      </c>
      <c r="R669" s="433"/>
      <c r="S669" s="867"/>
      <c r="T669" s="867"/>
      <c r="U669" s="499"/>
      <c r="V669" s="439"/>
      <c r="W669" s="487"/>
      <c r="X669" s="414" t="str">
        <f>IFERROR(IF(V669="ー", "", ROUNDDOWN(W669*VLOOKUP(N669,【参考】数式用!$V$2:$AG$51,MATCH(V669,【参考】数式用!$AB$4:$AG$4)+6,FALSE)*0.5, 0)), "")</f>
        <v/>
      </c>
      <c r="Y669" s="440"/>
      <c r="Z669" s="487"/>
      <c r="AA669" s="501"/>
      <c r="AB669" s="481" t="e">
        <f>VLOOKUP(N669,【参考】数式用!$A$3:$N$58,14,FALSE)</f>
        <v>#N/A</v>
      </c>
      <c r="AC669" s="481" t="str">
        <f>IFERROR(VLOOKUP(N669,【参考】数式用!$A$3:$N$58,14,FALSE),"")&amp;"_4_5"</f>
        <v>_4_5</v>
      </c>
      <c r="AD669" s="481" t="str">
        <f>IFERROR(VLOOKUP(N669,【参考】数式用!$A$3:$N$58,14,FALSE),"")&amp;"_6"</f>
        <v>_6</v>
      </c>
      <c r="AE669" s="482" t="str">
        <f>IFERROR(VLOOKUP(N669,【参考】数式用!$AI$5:$AJ$51, 2, FALSE), "")</f>
        <v/>
      </c>
      <c r="AF669" s="483" t="str">
        <f t="shared" si="20"/>
        <v/>
      </c>
      <c r="AG669" s="484" t="str">
        <f t="shared" si="21"/>
        <v/>
      </c>
      <c r="AH669" s="485" t="str">
        <f>IFERROR(VLOOKUP(N669,【参考】数式用!$AM$3:$AN$56, 2, FALSE), "")</f>
        <v/>
      </c>
      <c r="AI669" s="411"/>
      <c r="AJ669" s="389"/>
      <c r="AK669" s="389"/>
      <c r="AL669" s="389"/>
      <c r="AM669" s="389"/>
      <c r="AN669" s="389"/>
      <c r="AO669" s="389"/>
      <c r="AP669" s="389"/>
      <c r="AQ669" s="389"/>
    </row>
    <row r="670" spans="1:43" s="128" customFormat="1" ht="40.15" customHeight="1">
      <c r="A670" s="488">
        <v>657</v>
      </c>
      <c r="B670" s="866" t="str">
        <f>IF(基本情報入力シート!C701="","",基本情報入力シート!C701)</f>
        <v/>
      </c>
      <c r="C670" s="866"/>
      <c r="D670" s="866"/>
      <c r="E670" s="866"/>
      <c r="F670" s="866"/>
      <c r="G670" s="866"/>
      <c r="H670" s="866"/>
      <c r="I670" s="866"/>
      <c r="J670" s="413" t="str">
        <f>IF(基本情報入力シート!M701="","",基本情報入力シート!M701)</f>
        <v/>
      </c>
      <c r="K670" s="413" t="str">
        <f>IF(基本情報入力シート!R701="","",基本情報入力シート!R701)</f>
        <v/>
      </c>
      <c r="L670" s="413" t="str">
        <f>IF(基本情報入力シート!W701="","",基本情報入力シート!W701)</f>
        <v/>
      </c>
      <c r="M670" s="413" t="str">
        <f>IF(基本情報入力シート!X701="","",基本情報入力シート!X701)</f>
        <v/>
      </c>
      <c r="N670" s="491" t="str">
        <f>IF(基本情報入力シート!Y701="","",基本情報入力シート!Y701)</f>
        <v/>
      </c>
      <c r="O670" s="490"/>
      <c r="P670" s="432"/>
      <c r="Q670" s="38" t="str">
        <f>IFERROR(ROUNDDOWN(P670*VLOOKUP(N670,【参考】数式用!$V$2:$AA$58,MATCH(O670,【参考】数式用!$X$4:$AA$4)+2,FALSE)*0.5, 0), "")</f>
        <v/>
      </c>
      <c r="R670" s="433"/>
      <c r="S670" s="867"/>
      <c r="T670" s="867"/>
      <c r="U670" s="499"/>
      <c r="V670" s="439"/>
      <c r="W670" s="487"/>
      <c r="X670" s="414" t="str">
        <f>IFERROR(IF(V670="ー", "", ROUNDDOWN(W670*VLOOKUP(N670,【参考】数式用!$V$2:$AG$51,MATCH(V670,【参考】数式用!$AB$4:$AG$4)+6,FALSE)*0.5, 0)), "")</f>
        <v/>
      </c>
      <c r="Y670" s="440"/>
      <c r="Z670" s="487"/>
      <c r="AA670" s="501"/>
      <c r="AB670" s="481" t="e">
        <f>VLOOKUP(N670,【参考】数式用!$A$3:$N$58,14,FALSE)</f>
        <v>#N/A</v>
      </c>
      <c r="AC670" s="481" t="str">
        <f>IFERROR(VLOOKUP(N670,【参考】数式用!$A$3:$N$58,14,FALSE),"")&amp;"_4_5"</f>
        <v>_4_5</v>
      </c>
      <c r="AD670" s="481" t="str">
        <f>IFERROR(VLOOKUP(N670,【参考】数式用!$A$3:$N$58,14,FALSE),"")&amp;"_6"</f>
        <v>_6</v>
      </c>
      <c r="AE670" s="482" t="str">
        <f>IFERROR(VLOOKUP(N670,【参考】数式用!$AI$5:$AJ$51, 2, FALSE), "")</f>
        <v/>
      </c>
      <c r="AF670" s="483" t="str">
        <f t="shared" si="20"/>
        <v/>
      </c>
      <c r="AG670" s="484" t="str">
        <f t="shared" si="21"/>
        <v/>
      </c>
      <c r="AH670" s="485" t="str">
        <f>IFERROR(VLOOKUP(N670,【参考】数式用!$AM$3:$AN$56, 2, FALSE), "")</f>
        <v/>
      </c>
      <c r="AI670" s="411"/>
      <c r="AJ670" s="389"/>
      <c r="AK670" s="389"/>
      <c r="AL670" s="389"/>
      <c r="AM670" s="389"/>
      <c r="AN670" s="389"/>
      <c r="AO670" s="389"/>
      <c r="AP670" s="389"/>
      <c r="AQ670" s="389"/>
    </row>
    <row r="671" spans="1:43" s="128" customFormat="1" ht="40.15" customHeight="1">
      <c r="A671" s="488">
        <v>658</v>
      </c>
      <c r="B671" s="866" t="str">
        <f>IF(基本情報入力シート!C702="","",基本情報入力シート!C702)</f>
        <v/>
      </c>
      <c r="C671" s="866"/>
      <c r="D671" s="866"/>
      <c r="E671" s="866"/>
      <c r="F671" s="866"/>
      <c r="G671" s="866"/>
      <c r="H671" s="866"/>
      <c r="I671" s="866"/>
      <c r="J671" s="413" t="str">
        <f>IF(基本情報入力シート!M702="","",基本情報入力シート!M702)</f>
        <v/>
      </c>
      <c r="K671" s="413" t="str">
        <f>IF(基本情報入力シート!R702="","",基本情報入力シート!R702)</f>
        <v/>
      </c>
      <c r="L671" s="413" t="str">
        <f>IF(基本情報入力シート!W702="","",基本情報入力シート!W702)</f>
        <v/>
      </c>
      <c r="M671" s="413" t="str">
        <f>IF(基本情報入力シート!X702="","",基本情報入力シート!X702)</f>
        <v/>
      </c>
      <c r="N671" s="491" t="str">
        <f>IF(基本情報入力シート!Y702="","",基本情報入力シート!Y702)</f>
        <v/>
      </c>
      <c r="O671" s="490"/>
      <c r="P671" s="432"/>
      <c r="Q671" s="38" t="str">
        <f>IFERROR(ROUNDDOWN(P671*VLOOKUP(N671,【参考】数式用!$V$2:$AA$58,MATCH(O671,【参考】数式用!$X$4:$AA$4)+2,FALSE)*0.5, 0), "")</f>
        <v/>
      </c>
      <c r="R671" s="433"/>
      <c r="S671" s="867"/>
      <c r="T671" s="867"/>
      <c r="U671" s="499"/>
      <c r="V671" s="439"/>
      <c r="W671" s="487"/>
      <c r="X671" s="414" t="str">
        <f>IFERROR(IF(V671="ー", "", ROUNDDOWN(W671*VLOOKUP(N671,【参考】数式用!$V$2:$AG$51,MATCH(V671,【参考】数式用!$AB$4:$AG$4)+6,FALSE)*0.5, 0)), "")</f>
        <v/>
      </c>
      <c r="Y671" s="440"/>
      <c r="Z671" s="487"/>
      <c r="AA671" s="501"/>
      <c r="AB671" s="481" t="e">
        <f>VLOOKUP(N671,【参考】数式用!$A$3:$N$58,14,FALSE)</f>
        <v>#N/A</v>
      </c>
      <c r="AC671" s="481" t="str">
        <f>IFERROR(VLOOKUP(N671,【参考】数式用!$A$3:$N$58,14,FALSE),"")&amp;"_4_5"</f>
        <v>_4_5</v>
      </c>
      <c r="AD671" s="481" t="str">
        <f>IFERROR(VLOOKUP(N671,【参考】数式用!$A$3:$N$58,14,FALSE),"")&amp;"_6"</f>
        <v>_6</v>
      </c>
      <c r="AE671" s="482" t="str">
        <f>IFERROR(VLOOKUP(N671,【参考】数式用!$AI$5:$AJ$51, 2, FALSE), "")</f>
        <v/>
      </c>
      <c r="AF671" s="483" t="str">
        <f t="shared" si="20"/>
        <v/>
      </c>
      <c r="AG671" s="484" t="str">
        <f t="shared" si="21"/>
        <v/>
      </c>
      <c r="AH671" s="485" t="str">
        <f>IFERROR(VLOOKUP(N671,【参考】数式用!$AM$3:$AN$56, 2, FALSE), "")</f>
        <v/>
      </c>
      <c r="AI671" s="411"/>
      <c r="AJ671" s="389"/>
      <c r="AK671" s="389"/>
      <c r="AL671" s="389"/>
      <c r="AM671" s="389"/>
      <c r="AN671" s="389"/>
      <c r="AO671" s="389"/>
      <c r="AP671" s="389"/>
      <c r="AQ671" s="389"/>
    </row>
    <row r="672" spans="1:43" s="128" customFormat="1" ht="40.15" customHeight="1">
      <c r="A672" s="488">
        <v>659</v>
      </c>
      <c r="B672" s="866" t="str">
        <f>IF(基本情報入力シート!C703="","",基本情報入力シート!C703)</f>
        <v/>
      </c>
      <c r="C672" s="866"/>
      <c r="D672" s="866"/>
      <c r="E672" s="866"/>
      <c r="F672" s="866"/>
      <c r="G672" s="866"/>
      <c r="H672" s="866"/>
      <c r="I672" s="866"/>
      <c r="J672" s="413" t="str">
        <f>IF(基本情報入力シート!M703="","",基本情報入力シート!M703)</f>
        <v/>
      </c>
      <c r="K672" s="413" t="str">
        <f>IF(基本情報入力シート!R703="","",基本情報入力シート!R703)</f>
        <v/>
      </c>
      <c r="L672" s="413" t="str">
        <f>IF(基本情報入力シート!W703="","",基本情報入力シート!W703)</f>
        <v/>
      </c>
      <c r="M672" s="413" t="str">
        <f>IF(基本情報入力シート!X703="","",基本情報入力シート!X703)</f>
        <v/>
      </c>
      <c r="N672" s="491" t="str">
        <f>IF(基本情報入力シート!Y703="","",基本情報入力シート!Y703)</f>
        <v/>
      </c>
      <c r="O672" s="490"/>
      <c r="P672" s="432"/>
      <c r="Q672" s="38" t="str">
        <f>IFERROR(ROUNDDOWN(P672*VLOOKUP(N672,【参考】数式用!$V$2:$AA$58,MATCH(O672,【参考】数式用!$X$4:$AA$4)+2,FALSE)*0.5, 0), "")</f>
        <v/>
      </c>
      <c r="R672" s="433"/>
      <c r="S672" s="867"/>
      <c r="T672" s="867"/>
      <c r="U672" s="499"/>
      <c r="V672" s="439"/>
      <c r="W672" s="487"/>
      <c r="X672" s="414" t="str">
        <f>IFERROR(IF(V672="ー", "", ROUNDDOWN(W672*VLOOKUP(N672,【参考】数式用!$V$2:$AG$51,MATCH(V672,【参考】数式用!$AB$4:$AG$4)+6,FALSE)*0.5, 0)), "")</f>
        <v/>
      </c>
      <c r="Y672" s="440"/>
      <c r="Z672" s="487"/>
      <c r="AA672" s="501"/>
      <c r="AB672" s="481" t="e">
        <f>VLOOKUP(N672,【参考】数式用!$A$3:$N$58,14,FALSE)</f>
        <v>#N/A</v>
      </c>
      <c r="AC672" s="481" t="str">
        <f>IFERROR(VLOOKUP(N672,【参考】数式用!$A$3:$N$58,14,FALSE),"")&amp;"_4_5"</f>
        <v>_4_5</v>
      </c>
      <c r="AD672" s="481" t="str">
        <f>IFERROR(VLOOKUP(N672,【参考】数式用!$A$3:$N$58,14,FALSE),"")&amp;"_6"</f>
        <v>_6</v>
      </c>
      <c r="AE672" s="482" t="str">
        <f>IFERROR(VLOOKUP(N672,【参考】数式用!$AI$5:$AJ$51, 2, FALSE), "")</f>
        <v/>
      </c>
      <c r="AF672" s="483" t="str">
        <f t="shared" si="20"/>
        <v/>
      </c>
      <c r="AG672" s="484" t="str">
        <f t="shared" si="21"/>
        <v/>
      </c>
      <c r="AH672" s="485" t="str">
        <f>IFERROR(VLOOKUP(N672,【参考】数式用!$AM$3:$AN$56, 2, FALSE), "")</f>
        <v/>
      </c>
      <c r="AI672" s="411"/>
      <c r="AJ672" s="389"/>
      <c r="AK672" s="389"/>
      <c r="AL672" s="389"/>
      <c r="AM672" s="389"/>
      <c r="AN672" s="389"/>
      <c r="AO672" s="389"/>
      <c r="AP672" s="389"/>
      <c r="AQ672" s="389"/>
    </row>
    <row r="673" spans="1:43" s="128" customFormat="1" ht="40.15" customHeight="1">
      <c r="A673" s="488">
        <v>660</v>
      </c>
      <c r="B673" s="866" t="str">
        <f>IF(基本情報入力シート!C704="","",基本情報入力シート!C704)</f>
        <v/>
      </c>
      <c r="C673" s="866"/>
      <c r="D673" s="866"/>
      <c r="E673" s="866"/>
      <c r="F673" s="866"/>
      <c r="G673" s="866"/>
      <c r="H673" s="866"/>
      <c r="I673" s="866"/>
      <c r="J673" s="413" t="str">
        <f>IF(基本情報入力シート!M704="","",基本情報入力シート!M704)</f>
        <v/>
      </c>
      <c r="K673" s="413" t="str">
        <f>IF(基本情報入力シート!R704="","",基本情報入力シート!R704)</f>
        <v/>
      </c>
      <c r="L673" s="413" t="str">
        <f>IF(基本情報入力シート!W704="","",基本情報入力シート!W704)</f>
        <v/>
      </c>
      <c r="M673" s="413" t="str">
        <f>IF(基本情報入力シート!X704="","",基本情報入力シート!X704)</f>
        <v/>
      </c>
      <c r="N673" s="491" t="str">
        <f>IF(基本情報入力シート!Y704="","",基本情報入力シート!Y704)</f>
        <v/>
      </c>
      <c r="O673" s="490"/>
      <c r="P673" s="432"/>
      <c r="Q673" s="38" t="str">
        <f>IFERROR(ROUNDDOWN(P673*VLOOKUP(N673,【参考】数式用!$V$2:$AA$58,MATCH(O673,【参考】数式用!$X$4:$AA$4)+2,FALSE)*0.5, 0), "")</f>
        <v/>
      </c>
      <c r="R673" s="433"/>
      <c r="S673" s="867"/>
      <c r="T673" s="867"/>
      <c r="U673" s="499"/>
      <c r="V673" s="439"/>
      <c r="W673" s="487"/>
      <c r="X673" s="414" t="str">
        <f>IFERROR(IF(V673="ー", "", ROUNDDOWN(W673*VLOOKUP(N673,【参考】数式用!$V$2:$AG$51,MATCH(V673,【参考】数式用!$AB$4:$AG$4)+6,FALSE)*0.5, 0)), "")</f>
        <v/>
      </c>
      <c r="Y673" s="440"/>
      <c r="Z673" s="487"/>
      <c r="AA673" s="501"/>
      <c r="AB673" s="481" t="e">
        <f>VLOOKUP(N673,【参考】数式用!$A$3:$N$58,14,FALSE)</f>
        <v>#N/A</v>
      </c>
      <c r="AC673" s="481" t="str">
        <f>IFERROR(VLOOKUP(N673,【参考】数式用!$A$3:$N$58,14,FALSE),"")&amp;"_4_5"</f>
        <v>_4_5</v>
      </c>
      <c r="AD673" s="481" t="str">
        <f>IFERROR(VLOOKUP(N673,【参考】数式用!$A$3:$N$58,14,FALSE),"")&amp;"_6"</f>
        <v>_6</v>
      </c>
      <c r="AE673" s="482" t="str">
        <f>IFERROR(VLOOKUP(N673,【参考】数式用!$AI$5:$AJ$51, 2, FALSE), "")</f>
        <v/>
      </c>
      <c r="AF673" s="483" t="str">
        <f t="shared" si="20"/>
        <v/>
      </c>
      <c r="AG673" s="484" t="str">
        <f t="shared" si="21"/>
        <v/>
      </c>
      <c r="AH673" s="485" t="str">
        <f>IFERROR(VLOOKUP(N673,【参考】数式用!$AM$3:$AN$56, 2, FALSE), "")</f>
        <v/>
      </c>
      <c r="AI673" s="411"/>
      <c r="AJ673" s="389"/>
      <c r="AK673" s="389"/>
      <c r="AL673" s="389"/>
      <c r="AM673" s="389"/>
      <c r="AN673" s="389"/>
      <c r="AO673" s="389"/>
      <c r="AP673" s="389"/>
      <c r="AQ673" s="389"/>
    </row>
    <row r="674" spans="1:43" s="128" customFormat="1" ht="40.15" customHeight="1">
      <c r="A674" s="488">
        <v>661</v>
      </c>
      <c r="B674" s="866" t="str">
        <f>IF(基本情報入力シート!C705="","",基本情報入力シート!C705)</f>
        <v/>
      </c>
      <c r="C674" s="866"/>
      <c r="D674" s="866"/>
      <c r="E674" s="866"/>
      <c r="F674" s="866"/>
      <c r="G674" s="866"/>
      <c r="H674" s="866"/>
      <c r="I674" s="866"/>
      <c r="J674" s="413" t="str">
        <f>IF(基本情報入力シート!M705="","",基本情報入力シート!M705)</f>
        <v/>
      </c>
      <c r="K674" s="413" t="str">
        <f>IF(基本情報入力シート!R705="","",基本情報入力シート!R705)</f>
        <v/>
      </c>
      <c r="L674" s="413" t="str">
        <f>IF(基本情報入力シート!W705="","",基本情報入力シート!W705)</f>
        <v/>
      </c>
      <c r="M674" s="413" t="str">
        <f>IF(基本情報入力シート!X705="","",基本情報入力シート!X705)</f>
        <v/>
      </c>
      <c r="N674" s="491" t="str">
        <f>IF(基本情報入力シート!Y705="","",基本情報入力シート!Y705)</f>
        <v/>
      </c>
      <c r="O674" s="490"/>
      <c r="P674" s="432"/>
      <c r="Q674" s="38" t="str">
        <f>IFERROR(ROUNDDOWN(P674*VLOOKUP(N674,【参考】数式用!$V$2:$AA$58,MATCH(O674,【参考】数式用!$X$4:$AA$4)+2,FALSE)*0.5, 0), "")</f>
        <v/>
      </c>
      <c r="R674" s="433"/>
      <c r="S674" s="867"/>
      <c r="T674" s="867"/>
      <c r="U674" s="499"/>
      <c r="V674" s="439"/>
      <c r="W674" s="487"/>
      <c r="X674" s="414" t="str">
        <f>IFERROR(IF(V674="ー", "", ROUNDDOWN(W674*VLOOKUP(N674,【参考】数式用!$V$2:$AG$51,MATCH(V674,【参考】数式用!$AB$4:$AG$4)+6,FALSE)*0.5, 0)), "")</f>
        <v/>
      </c>
      <c r="Y674" s="440"/>
      <c r="Z674" s="487"/>
      <c r="AA674" s="501"/>
      <c r="AB674" s="481" t="e">
        <f>VLOOKUP(N674,【参考】数式用!$A$3:$N$58,14,FALSE)</f>
        <v>#N/A</v>
      </c>
      <c r="AC674" s="481" t="str">
        <f>IFERROR(VLOOKUP(N674,【参考】数式用!$A$3:$N$58,14,FALSE),"")&amp;"_4_5"</f>
        <v>_4_5</v>
      </c>
      <c r="AD674" s="481" t="str">
        <f>IFERROR(VLOOKUP(N674,【参考】数式用!$A$3:$N$58,14,FALSE),"")&amp;"_6"</f>
        <v>_6</v>
      </c>
      <c r="AE674" s="482" t="str">
        <f>IFERROR(VLOOKUP(N674,【参考】数式用!$AI$5:$AJ$51, 2, FALSE), "")</f>
        <v/>
      </c>
      <c r="AF674" s="483" t="str">
        <f t="shared" si="20"/>
        <v/>
      </c>
      <c r="AG674" s="484" t="str">
        <f t="shared" si="21"/>
        <v/>
      </c>
      <c r="AH674" s="485" t="str">
        <f>IFERROR(VLOOKUP(N674,【参考】数式用!$AM$3:$AN$56, 2, FALSE), "")</f>
        <v/>
      </c>
      <c r="AI674" s="411"/>
      <c r="AJ674" s="389"/>
      <c r="AK674" s="389"/>
      <c r="AL674" s="389"/>
      <c r="AM674" s="389"/>
      <c r="AN674" s="389"/>
      <c r="AO674" s="389"/>
      <c r="AP674" s="389"/>
      <c r="AQ674" s="389"/>
    </row>
    <row r="675" spans="1:43" s="128" customFormat="1" ht="40.15" customHeight="1">
      <c r="A675" s="488">
        <v>662</v>
      </c>
      <c r="B675" s="866" t="str">
        <f>IF(基本情報入力シート!C706="","",基本情報入力シート!C706)</f>
        <v/>
      </c>
      <c r="C675" s="866"/>
      <c r="D675" s="866"/>
      <c r="E675" s="866"/>
      <c r="F675" s="866"/>
      <c r="G675" s="866"/>
      <c r="H675" s="866"/>
      <c r="I675" s="866"/>
      <c r="J675" s="413" t="str">
        <f>IF(基本情報入力シート!M706="","",基本情報入力シート!M706)</f>
        <v/>
      </c>
      <c r="K675" s="413" t="str">
        <f>IF(基本情報入力シート!R706="","",基本情報入力シート!R706)</f>
        <v/>
      </c>
      <c r="L675" s="413" t="str">
        <f>IF(基本情報入力シート!W706="","",基本情報入力シート!W706)</f>
        <v/>
      </c>
      <c r="M675" s="413" t="str">
        <f>IF(基本情報入力シート!X706="","",基本情報入力シート!X706)</f>
        <v/>
      </c>
      <c r="N675" s="491" t="str">
        <f>IF(基本情報入力シート!Y706="","",基本情報入力シート!Y706)</f>
        <v/>
      </c>
      <c r="O675" s="490"/>
      <c r="P675" s="432"/>
      <c r="Q675" s="38" t="str">
        <f>IFERROR(ROUNDDOWN(P675*VLOOKUP(N675,【参考】数式用!$V$2:$AA$58,MATCH(O675,【参考】数式用!$X$4:$AA$4)+2,FALSE)*0.5, 0), "")</f>
        <v/>
      </c>
      <c r="R675" s="433"/>
      <c r="S675" s="867"/>
      <c r="T675" s="867"/>
      <c r="U675" s="499"/>
      <c r="V675" s="439"/>
      <c r="W675" s="487"/>
      <c r="X675" s="414" t="str">
        <f>IFERROR(IF(V675="ー", "", ROUNDDOWN(W675*VLOOKUP(N675,【参考】数式用!$V$2:$AG$51,MATCH(V675,【参考】数式用!$AB$4:$AG$4)+6,FALSE)*0.5, 0)), "")</f>
        <v/>
      </c>
      <c r="Y675" s="440"/>
      <c r="Z675" s="487"/>
      <c r="AA675" s="501"/>
      <c r="AB675" s="481" t="e">
        <f>VLOOKUP(N675,【参考】数式用!$A$3:$N$58,14,FALSE)</f>
        <v>#N/A</v>
      </c>
      <c r="AC675" s="481" t="str">
        <f>IFERROR(VLOOKUP(N675,【参考】数式用!$A$3:$N$58,14,FALSE),"")&amp;"_4_5"</f>
        <v>_4_5</v>
      </c>
      <c r="AD675" s="481" t="str">
        <f>IFERROR(VLOOKUP(N675,【参考】数式用!$A$3:$N$58,14,FALSE),"")&amp;"_6"</f>
        <v>_6</v>
      </c>
      <c r="AE675" s="482" t="str">
        <f>IFERROR(VLOOKUP(N675,【参考】数式用!$AI$5:$AJ$51, 2, FALSE), "")</f>
        <v/>
      </c>
      <c r="AF675" s="483" t="str">
        <f t="shared" si="20"/>
        <v/>
      </c>
      <c r="AG675" s="484" t="str">
        <f t="shared" si="21"/>
        <v/>
      </c>
      <c r="AH675" s="485" t="str">
        <f>IFERROR(VLOOKUP(N675,【参考】数式用!$AM$3:$AN$56, 2, FALSE), "")</f>
        <v/>
      </c>
      <c r="AI675" s="411"/>
      <c r="AJ675" s="389"/>
      <c r="AK675" s="389"/>
      <c r="AL675" s="389"/>
      <c r="AM675" s="389"/>
      <c r="AN675" s="389"/>
      <c r="AO675" s="389"/>
      <c r="AP675" s="389"/>
      <c r="AQ675" s="389"/>
    </row>
    <row r="676" spans="1:43" s="128" customFormat="1" ht="40.15" customHeight="1">
      <c r="A676" s="488">
        <v>663</v>
      </c>
      <c r="B676" s="866" t="str">
        <f>IF(基本情報入力シート!C707="","",基本情報入力シート!C707)</f>
        <v/>
      </c>
      <c r="C676" s="866"/>
      <c r="D676" s="866"/>
      <c r="E676" s="866"/>
      <c r="F676" s="866"/>
      <c r="G676" s="866"/>
      <c r="H676" s="866"/>
      <c r="I676" s="866"/>
      <c r="J676" s="413" t="str">
        <f>IF(基本情報入力シート!M707="","",基本情報入力シート!M707)</f>
        <v/>
      </c>
      <c r="K676" s="413" t="str">
        <f>IF(基本情報入力シート!R707="","",基本情報入力シート!R707)</f>
        <v/>
      </c>
      <c r="L676" s="413" t="str">
        <f>IF(基本情報入力シート!W707="","",基本情報入力シート!W707)</f>
        <v/>
      </c>
      <c r="M676" s="413" t="str">
        <f>IF(基本情報入力シート!X707="","",基本情報入力シート!X707)</f>
        <v/>
      </c>
      <c r="N676" s="491" t="str">
        <f>IF(基本情報入力シート!Y707="","",基本情報入力シート!Y707)</f>
        <v/>
      </c>
      <c r="O676" s="490"/>
      <c r="P676" s="432"/>
      <c r="Q676" s="38" t="str">
        <f>IFERROR(ROUNDDOWN(P676*VLOOKUP(N676,【参考】数式用!$V$2:$AA$58,MATCH(O676,【参考】数式用!$X$4:$AA$4)+2,FALSE)*0.5, 0), "")</f>
        <v/>
      </c>
      <c r="R676" s="433"/>
      <c r="S676" s="867"/>
      <c r="T676" s="867"/>
      <c r="U676" s="499"/>
      <c r="V676" s="439"/>
      <c r="W676" s="487"/>
      <c r="X676" s="414" t="str">
        <f>IFERROR(IF(V676="ー", "", ROUNDDOWN(W676*VLOOKUP(N676,【参考】数式用!$V$2:$AG$51,MATCH(V676,【参考】数式用!$AB$4:$AG$4)+6,FALSE)*0.5, 0)), "")</f>
        <v/>
      </c>
      <c r="Y676" s="440"/>
      <c r="Z676" s="487"/>
      <c r="AA676" s="501"/>
      <c r="AB676" s="481" t="e">
        <f>VLOOKUP(N676,【参考】数式用!$A$3:$N$58,14,FALSE)</f>
        <v>#N/A</v>
      </c>
      <c r="AC676" s="481" t="str">
        <f>IFERROR(VLOOKUP(N676,【参考】数式用!$A$3:$N$58,14,FALSE),"")&amp;"_4_5"</f>
        <v>_4_5</v>
      </c>
      <c r="AD676" s="481" t="str">
        <f>IFERROR(VLOOKUP(N676,【参考】数式用!$A$3:$N$58,14,FALSE),"")&amp;"_6"</f>
        <v>_6</v>
      </c>
      <c r="AE676" s="482" t="str">
        <f>IFERROR(VLOOKUP(N676,【参考】数式用!$AI$5:$AJ$51, 2, FALSE), "")</f>
        <v/>
      </c>
      <c r="AF676" s="483" t="str">
        <f t="shared" si="20"/>
        <v/>
      </c>
      <c r="AG676" s="484" t="str">
        <f t="shared" si="21"/>
        <v/>
      </c>
      <c r="AH676" s="485" t="str">
        <f>IFERROR(VLOOKUP(N676,【参考】数式用!$AM$3:$AN$56, 2, FALSE), "")</f>
        <v/>
      </c>
      <c r="AI676" s="411"/>
      <c r="AJ676" s="389"/>
      <c r="AK676" s="389"/>
      <c r="AL676" s="389"/>
      <c r="AM676" s="389"/>
      <c r="AN676" s="389"/>
      <c r="AO676" s="389"/>
      <c r="AP676" s="389"/>
      <c r="AQ676" s="389"/>
    </row>
    <row r="677" spans="1:43" s="128" customFormat="1" ht="40.15" customHeight="1">
      <c r="A677" s="488">
        <v>664</v>
      </c>
      <c r="B677" s="866" t="str">
        <f>IF(基本情報入力シート!C708="","",基本情報入力シート!C708)</f>
        <v/>
      </c>
      <c r="C677" s="866"/>
      <c r="D677" s="866"/>
      <c r="E677" s="866"/>
      <c r="F677" s="866"/>
      <c r="G677" s="866"/>
      <c r="H677" s="866"/>
      <c r="I677" s="866"/>
      <c r="J677" s="413" t="str">
        <f>IF(基本情報入力シート!M708="","",基本情報入力シート!M708)</f>
        <v/>
      </c>
      <c r="K677" s="413" t="str">
        <f>IF(基本情報入力シート!R708="","",基本情報入力シート!R708)</f>
        <v/>
      </c>
      <c r="L677" s="413" t="str">
        <f>IF(基本情報入力シート!W708="","",基本情報入力シート!W708)</f>
        <v/>
      </c>
      <c r="M677" s="413" t="str">
        <f>IF(基本情報入力シート!X708="","",基本情報入力シート!X708)</f>
        <v/>
      </c>
      <c r="N677" s="491" t="str">
        <f>IF(基本情報入力シート!Y708="","",基本情報入力シート!Y708)</f>
        <v/>
      </c>
      <c r="O677" s="490"/>
      <c r="P677" s="432"/>
      <c r="Q677" s="38" t="str">
        <f>IFERROR(ROUNDDOWN(P677*VLOOKUP(N677,【参考】数式用!$V$2:$AA$58,MATCH(O677,【参考】数式用!$X$4:$AA$4)+2,FALSE)*0.5, 0), "")</f>
        <v/>
      </c>
      <c r="R677" s="433"/>
      <c r="S677" s="867"/>
      <c r="T677" s="867"/>
      <c r="U677" s="499"/>
      <c r="V677" s="439"/>
      <c r="W677" s="487"/>
      <c r="X677" s="414" t="str">
        <f>IFERROR(IF(V677="ー", "", ROUNDDOWN(W677*VLOOKUP(N677,【参考】数式用!$V$2:$AG$51,MATCH(V677,【参考】数式用!$AB$4:$AG$4)+6,FALSE)*0.5, 0)), "")</f>
        <v/>
      </c>
      <c r="Y677" s="440"/>
      <c r="Z677" s="487"/>
      <c r="AA677" s="501"/>
      <c r="AB677" s="481" t="e">
        <f>VLOOKUP(N677,【参考】数式用!$A$3:$N$58,14,FALSE)</f>
        <v>#N/A</v>
      </c>
      <c r="AC677" s="481" t="str">
        <f>IFERROR(VLOOKUP(N677,【参考】数式用!$A$3:$N$58,14,FALSE),"")&amp;"_4_5"</f>
        <v>_4_5</v>
      </c>
      <c r="AD677" s="481" t="str">
        <f>IFERROR(VLOOKUP(N677,【参考】数式用!$A$3:$N$58,14,FALSE),"")&amp;"_6"</f>
        <v>_6</v>
      </c>
      <c r="AE677" s="482" t="str">
        <f>IFERROR(VLOOKUP(N677,【参考】数式用!$AI$5:$AJ$51, 2, FALSE), "")</f>
        <v/>
      </c>
      <c r="AF677" s="483" t="str">
        <f t="shared" si="20"/>
        <v/>
      </c>
      <c r="AG677" s="484" t="str">
        <f t="shared" si="21"/>
        <v/>
      </c>
      <c r="AH677" s="485" t="str">
        <f>IFERROR(VLOOKUP(N677,【参考】数式用!$AM$3:$AN$56, 2, FALSE), "")</f>
        <v/>
      </c>
      <c r="AI677" s="411"/>
      <c r="AJ677" s="389"/>
      <c r="AK677" s="389"/>
      <c r="AL677" s="389"/>
      <c r="AM677" s="389"/>
      <c r="AN677" s="389"/>
      <c r="AO677" s="389"/>
      <c r="AP677" s="389"/>
      <c r="AQ677" s="389"/>
    </row>
    <row r="678" spans="1:43" s="128" customFormat="1" ht="40.15" customHeight="1">
      <c r="A678" s="488">
        <v>665</v>
      </c>
      <c r="B678" s="866" t="str">
        <f>IF(基本情報入力シート!C709="","",基本情報入力シート!C709)</f>
        <v/>
      </c>
      <c r="C678" s="866"/>
      <c r="D678" s="866"/>
      <c r="E678" s="866"/>
      <c r="F678" s="866"/>
      <c r="G678" s="866"/>
      <c r="H678" s="866"/>
      <c r="I678" s="866"/>
      <c r="J678" s="413" t="str">
        <f>IF(基本情報入力シート!M709="","",基本情報入力シート!M709)</f>
        <v/>
      </c>
      <c r="K678" s="413" t="str">
        <f>IF(基本情報入力シート!R709="","",基本情報入力シート!R709)</f>
        <v/>
      </c>
      <c r="L678" s="413" t="str">
        <f>IF(基本情報入力シート!W709="","",基本情報入力シート!W709)</f>
        <v/>
      </c>
      <c r="M678" s="413" t="str">
        <f>IF(基本情報入力シート!X709="","",基本情報入力シート!X709)</f>
        <v/>
      </c>
      <c r="N678" s="491" t="str">
        <f>IF(基本情報入力シート!Y709="","",基本情報入力シート!Y709)</f>
        <v/>
      </c>
      <c r="O678" s="490"/>
      <c r="P678" s="432"/>
      <c r="Q678" s="38" t="str">
        <f>IFERROR(ROUNDDOWN(P678*VLOOKUP(N678,【参考】数式用!$V$2:$AA$58,MATCH(O678,【参考】数式用!$X$4:$AA$4)+2,FALSE)*0.5, 0), "")</f>
        <v/>
      </c>
      <c r="R678" s="433"/>
      <c r="S678" s="867"/>
      <c r="T678" s="867"/>
      <c r="U678" s="499"/>
      <c r="V678" s="439"/>
      <c r="W678" s="487"/>
      <c r="X678" s="414" t="str">
        <f>IFERROR(IF(V678="ー", "", ROUNDDOWN(W678*VLOOKUP(N678,【参考】数式用!$V$2:$AG$51,MATCH(V678,【参考】数式用!$AB$4:$AG$4)+6,FALSE)*0.5, 0)), "")</f>
        <v/>
      </c>
      <c r="Y678" s="440"/>
      <c r="Z678" s="487"/>
      <c r="AA678" s="501"/>
      <c r="AB678" s="481" t="e">
        <f>VLOOKUP(N678,【参考】数式用!$A$3:$N$58,14,FALSE)</f>
        <v>#N/A</v>
      </c>
      <c r="AC678" s="481" t="str">
        <f>IFERROR(VLOOKUP(N678,【参考】数式用!$A$3:$N$58,14,FALSE),"")&amp;"_4_5"</f>
        <v>_4_5</v>
      </c>
      <c r="AD678" s="481" t="str">
        <f>IFERROR(VLOOKUP(N678,【参考】数式用!$A$3:$N$58,14,FALSE),"")&amp;"_6"</f>
        <v>_6</v>
      </c>
      <c r="AE678" s="482" t="str">
        <f>IFERROR(VLOOKUP(N678,【参考】数式用!$AI$5:$AJ$51, 2, FALSE), "")</f>
        <v/>
      </c>
      <c r="AF678" s="483" t="str">
        <f t="shared" si="20"/>
        <v/>
      </c>
      <c r="AG678" s="484" t="str">
        <f t="shared" si="21"/>
        <v/>
      </c>
      <c r="AH678" s="485" t="str">
        <f>IFERROR(VLOOKUP(N678,【参考】数式用!$AM$3:$AN$56, 2, FALSE), "")</f>
        <v/>
      </c>
      <c r="AI678" s="411"/>
      <c r="AJ678" s="389"/>
      <c r="AK678" s="389"/>
      <c r="AL678" s="389"/>
      <c r="AM678" s="389"/>
      <c r="AN678" s="389"/>
      <c r="AO678" s="389"/>
      <c r="AP678" s="389"/>
      <c r="AQ678" s="389"/>
    </row>
    <row r="679" spans="1:43" s="128" customFormat="1" ht="40.15" customHeight="1">
      <c r="A679" s="488">
        <v>666</v>
      </c>
      <c r="B679" s="866" t="str">
        <f>IF(基本情報入力シート!C710="","",基本情報入力シート!C710)</f>
        <v/>
      </c>
      <c r="C679" s="866"/>
      <c r="D679" s="866"/>
      <c r="E679" s="866"/>
      <c r="F679" s="866"/>
      <c r="G679" s="866"/>
      <c r="H679" s="866"/>
      <c r="I679" s="866"/>
      <c r="J679" s="413" t="str">
        <f>IF(基本情報入力シート!M710="","",基本情報入力シート!M710)</f>
        <v/>
      </c>
      <c r="K679" s="413" t="str">
        <f>IF(基本情報入力シート!R710="","",基本情報入力シート!R710)</f>
        <v/>
      </c>
      <c r="L679" s="413" t="str">
        <f>IF(基本情報入力シート!W710="","",基本情報入力シート!W710)</f>
        <v/>
      </c>
      <c r="M679" s="413" t="str">
        <f>IF(基本情報入力シート!X710="","",基本情報入力シート!X710)</f>
        <v/>
      </c>
      <c r="N679" s="491" t="str">
        <f>IF(基本情報入力シート!Y710="","",基本情報入力シート!Y710)</f>
        <v/>
      </c>
      <c r="O679" s="490"/>
      <c r="P679" s="432"/>
      <c r="Q679" s="38" t="str">
        <f>IFERROR(ROUNDDOWN(P679*VLOOKUP(N679,【参考】数式用!$V$2:$AA$58,MATCH(O679,【参考】数式用!$X$4:$AA$4)+2,FALSE)*0.5, 0), "")</f>
        <v/>
      </c>
      <c r="R679" s="433"/>
      <c r="S679" s="867"/>
      <c r="T679" s="867"/>
      <c r="U679" s="499"/>
      <c r="V679" s="439"/>
      <c r="W679" s="487"/>
      <c r="X679" s="414" t="str">
        <f>IFERROR(IF(V679="ー", "", ROUNDDOWN(W679*VLOOKUP(N679,【参考】数式用!$V$2:$AG$51,MATCH(V679,【参考】数式用!$AB$4:$AG$4)+6,FALSE)*0.5, 0)), "")</f>
        <v/>
      </c>
      <c r="Y679" s="440"/>
      <c r="Z679" s="487"/>
      <c r="AA679" s="501"/>
      <c r="AB679" s="481" t="e">
        <f>VLOOKUP(N679,【参考】数式用!$A$3:$N$58,14,FALSE)</f>
        <v>#N/A</v>
      </c>
      <c r="AC679" s="481" t="str">
        <f>IFERROR(VLOOKUP(N679,【参考】数式用!$A$3:$N$58,14,FALSE),"")&amp;"_4_5"</f>
        <v>_4_5</v>
      </c>
      <c r="AD679" s="481" t="str">
        <f>IFERROR(VLOOKUP(N679,【参考】数式用!$A$3:$N$58,14,FALSE),"")&amp;"_6"</f>
        <v>_6</v>
      </c>
      <c r="AE679" s="482" t="str">
        <f>IFERROR(VLOOKUP(N679,【参考】数式用!$AI$5:$AJ$51, 2, FALSE), "")</f>
        <v/>
      </c>
      <c r="AF679" s="483" t="str">
        <f t="shared" si="20"/>
        <v/>
      </c>
      <c r="AG679" s="484" t="str">
        <f t="shared" si="21"/>
        <v/>
      </c>
      <c r="AH679" s="485" t="str">
        <f>IFERROR(VLOOKUP(N679,【参考】数式用!$AM$3:$AN$56, 2, FALSE), "")</f>
        <v/>
      </c>
      <c r="AI679" s="411"/>
      <c r="AJ679" s="389"/>
      <c r="AK679" s="389"/>
      <c r="AL679" s="389"/>
      <c r="AM679" s="389"/>
      <c r="AN679" s="389"/>
      <c r="AO679" s="389"/>
      <c r="AP679" s="389"/>
      <c r="AQ679" s="389"/>
    </row>
    <row r="680" spans="1:43" s="128" customFormat="1" ht="40.15" customHeight="1">
      <c r="A680" s="488">
        <v>667</v>
      </c>
      <c r="B680" s="866" t="str">
        <f>IF(基本情報入力シート!C711="","",基本情報入力シート!C711)</f>
        <v/>
      </c>
      <c r="C680" s="866"/>
      <c r="D680" s="866"/>
      <c r="E680" s="866"/>
      <c r="F680" s="866"/>
      <c r="G680" s="866"/>
      <c r="H680" s="866"/>
      <c r="I680" s="866"/>
      <c r="J680" s="413" t="str">
        <f>IF(基本情報入力シート!M711="","",基本情報入力シート!M711)</f>
        <v/>
      </c>
      <c r="K680" s="413" t="str">
        <f>IF(基本情報入力シート!R711="","",基本情報入力シート!R711)</f>
        <v/>
      </c>
      <c r="L680" s="413" t="str">
        <f>IF(基本情報入力シート!W711="","",基本情報入力シート!W711)</f>
        <v/>
      </c>
      <c r="M680" s="413" t="str">
        <f>IF(基本情報入力シート!X711="","",基本情報入力シート!X711)</f>
        <v/>
      </c>
      <c r="N680" s="491" t="str">
        <f>IF(基本情報入力シート!Y711="","",基本情報入力シート!Y711)</f>
        <v/>
      </c>
      <c r="O680" s="490"/>
      <c r="P680" s="432"/>
      <c r="Q680" s="38" t="str">
        <f>IFERROR(ROUNDDOWN(P680*VLOOKUP(N680,【参考】数式用!$V$2:$AA$58,MATCH(O680,【参考】数式用!$X$4:$AA$4)+2,FALSE)*0.5, 0), "")</f>
        <v/>
      </c>
      <c r="R680" s="433"/>
      <c r="S680" s="867"/>
      <c r="T680" s="867"/>
      <c r="U680" s="499"/>
      <c r="V680" s="439"/>
      <c r="W680" s="487"/>
      <c r="X680" s="414" t="str">
        <f>IFERROR(IF(V680="ー", "", ROUNDDOWN(W680*VLOOKUP(N680,【参考】数式用!$V$2:$AG$51,MATCH(V680,【参考】数式用!$AB$4:$AG$4)+6,FALSE)*0.5, 0)), "")</f>
        <v/>
      </c>
      <c r="Y680" s="440"/>
      <c r="Z680" s="487"/>
      <c r="AA680" s="501"/>
      <c r="AB680" s="481" t="e">
        <f>VLOOKUP(N680,【参考】数式用!$A$3:$N$58,14,FALSE)</f>
        <v>#N/A</v>
      </c>
      <c r="AC680" s="481" t="str">
        <f>IFERROR(VLOOKUP(N680,【参考】数式用!$A$3:$N$58,14,FALSE),"")&amp;"_4_5"</f>
        <v>_4_5</v>
      </c>
      <c r="AD680" s="481" t="str">
        <f>IFERROR(VLOOKUP(N680,【参考】数式用!$A$3:$N$58,14,FALSE),"")&amp;"_6"</f>
        <v>_6</v>
      </c>
      <c r="AE680" s="482" t="str">
        <f>IFERROR(VLOOKUP(N680,【参考】数式用!$AI$5:$AJ$51, 2, FALSE), "")</f>
        <v/>
      </c>
      <c r="AF680" s="483" t="str">
        <f t="shared" si="20"/>
        <v/>
      </c>
      <c r="AG680" s="484" t="str">
        <f t="shared" si="21"/>
        <v/>
      </c>
      <c r="AH680" s="485" t="str">
        <f>IFERROR(VLOOKUP(N680,【参考】数式用!$AM$3:$AN$56, 2, FALSE), "")</f>
        <v/>
      </c>
      <c r="AI680" s="411"/>
      <c r="AJ680" s="389"/>
      <c r="AK680" s="389"/>
      <c r="AL680" s="389"/>
      <c r="AM680" s="389"/>
      <c r="AN680" s="389"/>
      <c r="AO680" s="389"/>
      <c r="AP680" s="389"/>
      <c r="AQ680" s="389"/>
    </row>
    <row r="681" spans="1:43" s="128" customFormat="1" ht="40.15" customHeight="1">
      <c r="A681" s="488">
        <v>668</v>
      </c>
      <c r="B681" s="866" t="str">
        <f>IF(基本情報入力シート!C712="","",基本情報入力シート!C712)</f>
        <v/>
      </c>
      <c r="C681" s="866"/>
      <c r="D681" s="866"/>
      <c r="E681" s="866"/>
      <c r="F681" s="866"/>
      <c r="G681" s="866"/>
      <c r="H681" s="866"/>
      <c r="I681" s="866"/>
      <c r="J681" s="413" t="str">
        <f>IF(基本情報入力シート!M712="","",基本情報入力シート!M712)</f>
        <v/>
      </c>
      <c r="K681" s="413" t="str">
        <f>IF(基本情報入力シート!R712="","",基本情報入力シート!R712)</f>
        <v/>
      </c>
      <c r="L681" s="413" t="str">
        <f>IF(基本情報入力シート!W712="","",基本情報入力シート!W712)</f>
        <v/>
      </c>
      <c r="M681" s="413" t="str">
        <f>IF(基本情報入力シート!X712="","",基本情報入力シート!X712)</f>
        <v/>
      </c>
      <c r="N681" s="491" t="str">
        <f>IF(基本情報入力シート!Y712="","",基本情報入力シート!Y712)</f>
        <v/>
      </c>
      <c r="O681" s="490"/>
      <c r="P681" s="432"/>
      <c r="Q681" s="38" t="str">
        <f>IFERROR(ROUNDDOWN(P681*VLOOKUP(N681,【参考】数式用!$V$2:$AA$58,MATCH(O681,【参考】数式用!$X$4:$AA$4)+2,FALSE)*0.5, 0), "")</f>
        <v/>
      </c>
      <c r="R681" s="433"/>
      <c r="S681" s="867"/>
      <c r="T681" s="867"/>
      <c r="U681" s="499"/>
      <c r="V681" s="439"/>
      <c r="W681" s="487"/>
      <c r="X681" s="414" t="str">
        <f>IFERROR(IF(V681="ー", "", ROUNDDOWN(W681*VLOOKUP(N681,【参考】数式用!$V$2:$AG$51,MATCH(V681,【参考】数式用!$AB$4:$AG$4)+6,FALSE)*0.5, 0)), "")</f>
        <v/>
      </c>
      <c r="Y681" s="440"/>
      <c r="Z681" s="487"/>
      <c r="AA681" s="501"/>
      <c r="AB681" s="481" t="e">
        <f>VLOOKUP(N681,【参考】数式用!$A$3:$N$58,14,FALSE)</f>
        <v>#N/A</v>
      </c>
      <c r="AC681" s="481" t="str">
        <f>IFERROR(VLOOKUP(N681,【参考】数式用!$A$3:$N$58,14,FALSE),"")&amp;"_4_5"</f>
        <v>_4_5</v>
      </c>
      <c r="AD681" s="481" t="str">
        <f>IFERROR(VLOOKUP(N681,【参考】数式用!$A$3:$N$58,14,FALSE),"")&amp;"_6"</f>
        <v>_6</v>
      </c>
      <c r="AE681" s="482" t="str">
        <f>IFERROR(VLOOKUP(N681,【参考】数式用!$AI$5:$AJ$51, 2, FALSE), "")</f>
        <v/>
      </c>
      <c r="AF681" s="483" t="str">
        <f t="shared" si="20"/>
        <v/>
      </c>
      <c r="AG681" s="484" t="str">
        <f t="shared" si="21"/>
        <v/>
      </c>
      <c r="AH681" s="485" t="str">
        <f>IFERROR(VLOOKUP(N681,【参考】数式用!$AM$3:$AN$56, 2, FALSE), "")</f>
        <v/>
      </c>
      <c r="AI681" s="411"/>
      <c r="AJ681" s="389"/>
      <c r="AK681" s="389"/>
      <c r="AL681" s="389"/>
      <c r="AM681" s="389"/>
      <c r="AN681" s="389"/>
      <c r="AO681" s="389"/>
      <c r="AP681" s="389"/>
      <c r="AQ681" s="389"/>
    </row>
    <row r="682" spans="1:43" s="128" customFormat="1" ht="40.15" customHeight="1">
      <c r="A682" s="488">
        <v>669</v>
      </c>
      <c r="B682" s="866" t="str">
        <f>IF(基本情報入力シート!C713="","",基本情報入力シート!C713)</f>
        <v/>
      </c>
      <c r="C682" s="866"/>
      <c r="D682" s="866"/>
      <c r="E682" s="866"/>
      <c r="F682" s="866"/>
      <c r="G682" s="866"/>
      <c r="H682" s="866"/>
      <c r="I682" s="866"/>
      <c r="J682" s="413" t="str">
        <f>IF(基本情報入力シート!M713="","",基本情報入力シート!M713)</f>
        <v/>
      </c>
      <c r="K682" s="413" t="str">
        <f>IF(基本情報入力シート!R713="","",基本情報入力シート!R713)</f>
        <v/>
      </c>
      <c r="L682" s="413" t="str">
        <f>IF(基本情報入力シート!W713="","",基本情報入力シート!W713)</f>
        <v/>
      </c>
      <c r="M682" s="413" t="str">
        <f>IF(基本情報入力シート!X713="","",基本情報入力シート!X713)</f>
        <v/>
      </c>
      <c r="N682" s="491" t="str">
        <f>IF(基本情報入力シート!Y713="","",基本情報入力シート!Y713)</f>
        <v/>
      </c>
      <c r="O682" s="490"/>
      <c r="P682" s="432"/>
      <c r="Q682" s="38" t="str">
        <f>IFERROR(ROUNDDOWN(P682*VLOOKUP(N682,【参考】数式用!$V$2:$AA$58,MATCH(O682,【参考】数式用!$X$4:$AA$4)+2,FALSE)*0.5, 0), "")</f>
        <v/>
      </c>
      <c r="R682" s="433"/>
      <c r="S682" s="867"/>
      <c r="T682" s="867"/>
      <c r="U682" s="499"/>
      <c r="V682" s="439"/>
      <c r="W682" s="487"/>
      <c r="X682" s="414" t="str">
        <f>IFERROR(IF(V682="ー", "", ROUNDDOWN(W682*VLOOKUP(N682,【参考】数式用!$V$2:$AG$51,MATCH(V682,【参考】数式用!$AB$4:$AG$4)+6,FALSE)*0.5, 0)), "")</f>
        <v/>
      </c>
      <c r="Y682" s="440"/>
      <c r="Z682" s="487"/>
      <c r="AA682" s="501"/>
      <c r="AB682" s="481" t="e">
        <f>VLOOKUP(N682,【参考】数式用!$A$3:$N$58,14,FALSE)</f>
        <v>#N/A</v>
      </c>
      <c r="AC682" s="481" t="str">
        <f>IFERROR(VLOOKUP(N682,【参考】数式用!$A$3:$N$58,14,FALSE),"")&amp;"_4_5"</f>
        <v>_4_5</v>
      </c>
      <c r="AD682" s="481" t="str">
        <f>IFERROR(VLOOKUP(N682,【参考】数式用!$A$3:$N$58,14,FALSE),"")&amp;"_6"</f>
        <v>_6</v>
      </c>
      <c r="AE682" s="482" t="str">
        <f>IFERROR(VLOOKUP(N682,【参考】数式用!$AI$5:$AJ$51, 2, FALSE), "")</f>
        <v/>
      </c>
      <c r="AF682" s="483" t="str">
        <f t="shared" si="20"/>
        <v/>
      </c>
      <c r="AG682" s="484" t="str">
        <f t="shared" si="21"/>
        <v/>
      </c>
      <c r="AH682" s="485" t="str">
        <f>IFERROR(VLOOKUP(N682,【参考】数式用!$AM$3:$AN$56, 2, FALSE), "")</f>
        <v/>
      </c>
      <c r="AI682" s="411"/>
      <c r="AJ682" s="389"/>
      <c r="AK682" s="389"/>
      <c r="AL682" s="389"/>
      <c r="AM682" s="389"/>
      <c r="AN682" s="389"/>
      <c r="AO682" s="389"/>
      <c r="AP682" s="389"/>
      <c r="AQ682" s="389"/>
    </row>
    <row r="683" spans="1:43" s="128" customFormat="1" ht="40.15" customHeight="1">
      <c r="A683" s="488">
        <v>670</v>
      </c>
      <c r="B683" s="866" t="str">
        <f>IF(基本情報入力シート!C714="","",基本情報入力シート!C714)</f>
        <v/>
      </c>
      <c r="C683" s="866"/>
      <c r="D683" s="866"/>
      <c r="E683" s="866"/>
      <c r="F683" s="866"/>
      <c r="G683" s="866"/>
      <c r="H683" s="866"/>
      <c r="I683" s="866"/>
      <c r="J683" s="413" t="str">
        <f>IF(基本情報入力シート!M714="","",基本情報入力シート!M714)</f>
        <v/>
      </c>
      <c r="K683" s="413" t="str">
        <f>IF(基本情報入力シート!R714="","",基本情報入力シート!R714)</f>
        <v/>
      </c>
      <c r="L683" s="413" t="str">
        <f>IF(基本情報入力シート!W714="","",基本情報入力シート!W714)</f>
        <v/>
      </c>
      <c r="M683" s="413" t="str">
        <f>IF(基本情報入力シート!X714="","",基本情報入力シート!X714)</f>
        <v/>
      </c>
      <c r="N683" s="491" t="str">
        <f>IF(基本情報入力シート!Y714="","",基本情報入力シート!Y714)</f>
        <v/>
      </c>
      <c r="O683" s="490"/>
      <c r="P683" s="432"/>
      <c r="Q683" s="38" t="str">
        <f>IFERROR(ROUNDDOWN(P683*VLOOKUP(N683,【参考】数式用!$V$2:$AA$58,MATCH(O683,【参考】数式用!$X$4:$AA$4)+2,FALSE)*0.5, 0), "")</f>
        <v/>
      </c>
      <c r="R683" s="433"/>
      <c r="S683" s="867"/>
      <c r="T683" s="867"/>
      <c r="U683" s="499"/>
      <c r="V683" s="439"/>
      <c r="W683" s="487"/>
      <c r="X683" s="414" t="str">
        <f>IFERROR(IF(V683="ー", "", ROUNDDOWN(W683*VLOOKUP(N683,【参考】数式用!$V$2:$AG$51,MATCH(V683,【参考】数式用!$AB$4:$AG$4)+6,FALSE)*0.5, 0)), "")</f>
        <v/>
      </c>
      <c r="Y683" s="440"/>
      <c r="Z683" s="487"/>
      <c r="AA683" s="501"/>
      <c r="AB683" s="481" t="e">
        <f>VLOOKUP(N683,【参考】数式用!$A$3:$N$58,14,FALSE)</f>
        <v>#N/A</v>
      </c>
      <c r="AC683" s="481" t="str">
        <f>IFERROR(VLOOKUP(N683,【参考】数式用!$A$3:$N$58,14,FALSE),"")&amp;"_4_5"</f>
        <v>_4_5</v>
      </c>
      <c r="AD683" s="481" t="str">
        <f>IFERROR(VLOOKUP(N683,【参考】数式用!$A$3:$N$58,14,FALSE),"")&amp;"_6"</f>
        <v>_6</v>
      </c>
      <c r="AE683" s="482" t="str">
        <f>IFERROR(VLOOKUP(N683,【参考】数式用!$AI$5:$AJ$51, 2, FALSE), "")</f>
        <v/>
      </c>
      <c r="AF683" s="483" t="str">
        <f t="shared" si="20"/>
        <v/>
      </c>
      <c r="AG683" s="484" t="str">
        <f t="shared" si="21"/>
        <v/>
      </c>
      <c r="AH683" s="485" t="str">
        <f>IFERROR(VLOOKUP(N683,【参考】数式用!$AM$3:$AN$56, 2, FALSE), "")</f>
        <v/>
      </c>
      <c r="AI683" s="411"/>
      <c r="AJ683" s="389"/>
      <c r="AK683" s="389"/>
      <c r="AL683" s="389"/>
      <c r="AM683" s="389"/>
      <c r="AN683" s="389"/>
      <c r="AO683" s="389"/>
      <c r="AP683" s="389"/>
      <c r="AQ683" s="389"/>
    </row>
    <row r="684" spans="1:43" s="128" customFormat="1" ht="40.15" customHeight="1">
      <c r="A684" s="488">
        <v>671</v>
      </c>
      <c r="B684" s="866" t="str">
        <f>IF(基本情報入力シート!C715="","",基本情報入力シート!C715)</f>
        <v/>
      </c>
      <c r="C684" s="866"/>
      <c r="D684" s="866"/>
      <c r="E684" s="866"/>
      <c r="F684" s="866"/>
      <c r="G684" s="866"/>
      <c r="H684" s="866"/>
      <c r="I684" s="866"/>
      <c r="J684" s="413" t="str">
        <f>IF(基本情報入力シート!M715="","",基本情報入力シート!M715)</f>
        <v/>
      </c>
      <c r="K684" s="413" t="str">
        <f>IF(基本情報入力シート!R715="","",基本情報入力シート!R715)</f>
        <v/>
      </c>
      <c r="L684" s="413" t="str">
        <f>IF(基本情報入力シート!W715="","",基本情報入力シート!W715)</f>
        <v/>
      </c>
      <c r="M684" s="413" t="str">
        <f>IF(基本情報入力シート!X715="","",基本情報入力シート!X715)</f>
        <v/>
      </c>
      <c r="N684" s="491" t="str">
        <f>IF(基本情報入力シート!Y715="","",基本情報入力シート!Y715)</f>
        <v/>
      </c>
      <c r="O684" s="490"/>
      <c r="P684" s="432"/>
      <c r="Q684" s="38" t="str">
        <f>IFERROR(ROUNDDOWN(P684*VLOOKUP(N684,【参考】数式用!$V$2:$AA$58,MATCH(O684,【参考】数式用!$X$4:$AA$4)+2,FALSE)*0.5, 0), "")</f>
        <v/>
      </c>
      <c r="R684" s="433"/>
      <c r="S684" s="867"/>
      <c r="T684" s="867"/>
      <c r="U684" s="499"/>
      <c r="V684" s="439"/>
      <c r="W684" s="487"/>
      <c r="X684" s="414" t="str">
        <f>IFERROR(IF(V684="ー", "", ROUNDDOWN(W684*VLOOKUP(N684,【参考】数式用!$V$2:$AG$51,MATCH(V684,【参考】数式用!$AB$4:$AG$4)+6,FALSE)*0.5, 0)), "")</f>
        <v/>
      </c>
      <c r="Y684" s="440"/>
      <c r="Z684" s="487"/>
      <c r="AA684" s="501"/>
      <c r="AB684" s="481" t="e">
        <f>VLOOKUP(N684,【参考】数式用!$A$3:$N$58,14,FALSE)</f>
        <v>#N/A</v>
      </c>
      <c r="AC684" s="481" t="str">
        <f>IFERROR(VLOOKUP(N684,【参考】数式用!$A$3:$N$58,14,FALSE),"")&amp;"_4_5"</f>
        <v>_4_5</v>
      </c>
      <c r="AD684" s="481" t="str">
        <f>IFERROR(VLOOKUP(N684,【参考】数式用!$A$3:$N$58,14,FALSE),"")&amp;"_6"</f>
        <v>_6</v>
      </c>
      <c r="AE684" s="482" t="str">
        <f>IFERROR(VLOOKUP(N684,【参考】数式用!$AI$5:$AJ$51, 2, FALSE), "")</f>
        <v/>
      </c>
      <c r="AF684" s="483" t="str">
        <f t="shared" si="20"/>
        <v/>
      </c>
      <c r="AG684" s="484" t="str">
        <f t="shared" si="21"/>
        <v/>
      </c>
      <c r="AH684" s="485" t="str">
        <f>IFERROR(VLOOKUP(N684,【参考】数式用!$AM$3:$AN$56, 2, FALSE), "")</f>
        <v/>
      </c>
      <c r="AI684" s="411"/>
      <c r="AJ684" s="389"/>
      <c r="AK684" s="389"/>
      <c r="AL684" s="389"/>
      <c r="AM684" s="389"/>
      <c r="AN684" s="389"/>
      <c r="AO684" s="389"/>
      <c r="AP684" s="389"/>
      <c r="AQ684" s="389"/>
    </row>
    <row r="685" spans="1:43" s="128" customFormat="1" ht="40.15" customHeight="1">
      <c r="A685" s="488">
        <v>672</v>
      </c>
      <c r="B685" s="866" t="str">
        <f>IF(基本情報入力シート!C716="","",基本情報入力シート!C716)</f>
        <v/>
      </c>
      <c r="C685" s="866"/>
      <c r="D685" s="866"/>
      <c r="E685" s="866"/>
      <c r="F685" s="866"/>
      <c r="G685" s="866"/>
      <c r="H685" s="866"/>
      <c r="I685" s="866"/>
      <c r="J685" s="413" t="str">
        <f>IF(基本情報入力シート!M716="","",基本情報入力シート!M716)</f>
        <v/>
      </c>
      <c r="K685" s="413" t="str">
        <f>IF(基本情報入力シート!R716="","",基本情報入力シート!R716)</f>
        <v/>
      </c>
      <c r="L685" s="413" t="str">
        <f>IF(基本情報入力シート!W716="","",基本情報入力シート!W716)</f>
        <v/>
      </c>
      <c r="M685" s="413" t="str">
        <f>IF(基本情報入力シート!X716="","",基本情報入力シート!X716)</f>
        <v/>
      </c>
      <c r="N685" s="491" t="str">
        <f>IF(基本情報入力シート!Y716="","",基本情報入力シート!Y716)</f>
        <v/>
      </c>
      <c r="O685" s="490"/>
      <c r="P685" s="432"/>
      <c r="Q685" s="38" t="str">
        <f>IFERROR(ROUNDDOWN(P685*VLOOKUP(N685,【参考】数式用!$V$2:$AA$58,MATCH(O685,【参考】数式用!$X$4:$AA$4)+2,FALSE)*0.5, 0), "")</f>
        <v/>
      </c>
      <c r="R685" s="433"/>
      <c r="S685" s="867"/>
      <c r="T685" s="867"/>
      <c r="U685" s="499"/>
      <c r="V685" s="439"/>
      <c r="W685" s="487"/>
      <c r="X685" s="414" t="str">
        <f>IFERROR(IF(V685="ー", "", ROUNDDOWN(W685*VLOOKUP(N685,【参考】数式用!$V$2:$AG$51,MATCH(V685,【参考】数式用!$AB$4:$AG$4)+6,FALSE)*0.5, 0)), "")</f>
        <v/>
      </c>
      <c r="Y685" s="440"/>
      <c r="Z685" s="487"/>
      <c r="AA685" s="501"/>
      <c r="AB685" s="481" t="e">
        <f>VLOOKUP(N685,【参考】数式用!$A$3:$N$58,14,FALSE)</f>
        <v>#N/A</v>
      </c>
      <c r="AC685" s="481" t="str">
        <f>IFERROR(VLOOKUP(N685,【参考】数式用!$A$3:$N$58,14,FALSE),"")&amp;"_4_5"</f>
        <v>_4_5</v>
      </c>
      <c r="AD685" s="481" t="str">
        <f>IFERROR(VLOOKUP(N685,【参考】数式用!$A$3:$N$58,14,FALSE),"")&amp;"_6"</f>
        <v>_6</v>
      </c>
      <c r="AE685" s="482" t="str">
        <f>IFERROR(VLOOKUP(N685,【参考】数式用!$AI$5:$AJ$51, 2, FALSE), "")</f>
        <v/>
      </c>
      <c r="AF685" s="483" t="str">
        <f t="shared" si="20"/>
        <v/>
      </c>
      <c r="AG685" s="484" t="str">
        <f t="shared" si="21"/>
        <v/>
      </c>
      <c r="AH685" s="485" t="str">
        <f>IFERROR(VLOOKUP(N685,【参考】数式用!$AM$3:$AN$56, 2, FALSE), "")</f>
        <v/>
      </c>
      <c r="AI685" s="411"/>
      <c r="AJ685" s="389"/>
      <c r="AK685" s="389"/>
      <c r="AL685" s="389"/>
      <c r="AM685" s="389"/>
      <c r="AN685" s="389"/>
      <c r="AO685" s="389"/>
      <c r="AP685" s="389"/>
      <c r="AQ685" s="389"/>
    </row>
    <row r="686" spans="1:43" s="128" customFormat="1" ht="40.15" customHeight="1">
      <c r="A686" s="488">
        <v>673</v>
      </c>
      <c r="B686" s="866" t="str">
        <f>IF(基本情報入力シート!C717="","",基本情報入力シート!C717)</f>
        <v/>
      </c>
      <c r="C686" s="866"/>
      <c r="D686" s="866"/>
      <c r="E686" s="866"/>
      <c r="F686" s="866"/>
      <c r="G686" s="866"/>
      <c r="H686" s="866"/>
      <c r="I686" s="866"/>
      <c r="J686" s="413" t="str">
        <f>IF(基本情報入力シート!M717="","",基本情報入力シート!M717)</f>
        <v/>
      </c>
      <c r="K686" s="413" t="str">
        <f>IF(基本情報入力シート!R717="","",基本情報入力シート!R717)</f>
        <v/>
      </c>
      <c r="L686" s="413" t="str">
        <f>IF(基本情報入力シート!W717="","",基本情報入力シート!W717)</f>
        <v/>
      </c>
      <c r="M686" s="413" t="str">
        <f>IF(基本情報入力シート!X717="","",基本情報入力シート!X717)</f>
        <v/>
      </c>
      <c r="N686" s="491" t="str">
        <f>IF(基本情報入力シート!Y717="","",基本情報入力シート!Y717)</f>
        <v/>
      </c>
      <c r="O686" s="490"/>
      <c r="P686" s="432"/>
      <c r="Q686" s="38" t="str">
        <f>IFERROR(ROUNDDOWN(P686*VLOOKUP(N686,【参考】数式用!$V$2:$AA$58,MATCH(O686,【参考】数式用!$X$4:$AA$4)+2,FALSE)*0.5, 0), "")</f>
        <v/>
      </c>
      <c r="R686" s="433"/>
      <c r="S686" s="867"/>
      <c r="T686" s="867"/>
      <c r="U686" s="499"/>
      <c r="V686" s="439"/>
      <c r="W686" s="487"/>
      <c r="X686" s="414" t="str">
        <f>IFERROR(IF(V686="ー", "", ROUNDDOWN(W686*VLOOKUP(N686,【参考】数式用!$V$2:$AG$51,MATCH(V686,【参考】数式用!$AB$4:$AG$4)+6,FALSE)*0.5, 0)), "")</f>
        <v/>
      </c>
      <c r="Y686" s="440"/>
      <c r="Z686" s="487"/>
      <c r="AA686" s="501"/>
      <c r="AB686" s="481" t="e">
        <f>VLOOKUP(N686,【参考】数式用!$A$3:$N$58,14,FALSE)</f>
        <v>#N/A</v>
      </c>
      <c r="AC686" s="481" t="str">
        <f>IFERROR(VLOOKUP(N686,【参考】数式用!$A$3:$N$58,14,FALSE),"")&amp;"_4_5"</f>
        <v>_4_5</v>
      </c>
      <c r="AD686" s="481" t="str">
        <f>IFERROR(VLOOKUP(N686,【参考】数式用!$A$3:$N$58,14,FALSE),"")&amp;"_6"</f>
        <v>_6</v>
      </c>
      <c r="AE686" s="482" t="str">
        <f>IFERROR(VLOOKUP(N686,【参考】数式用!$AI$5:$AJ$51, 2, FALSE), "")</f>
        <v/>
      </c>
      <c r="AF686" s="483" t="str">
        <f t="shared" si="20"/>
        <v/>
      </c>
      <c r="AG686" s="484" t="str">
        <f t="shared" si="21"/>
        <v/>
      </c>
      <c r="AH686" s="485" t="str">
        <f>IFERROR(VLOOKUP(N686,【参考】数式用!$AM$3:$AN$56, 2, FALSE), "")</f>
        <v/>
      </c>
      <c r="AI686" s="411"/>
      <c r="AJ686" s="389"/>
      <c r="AK686" s="389"/>
      <c r="AL686" s="389"/>
      <c r="AM686" s="389"/>
      <c r="AN686" s="389"/>
      <c r="AO686" s="389"/>
      <c r="AP686" s="389"/>
      <c r="AQ686" s="389"/>
    </row>
    <row r="687" spans="1:43" s="128" customFormat="1" ht="40.15" customHeight="1">
      <c r="A687" s="488">
        <v>674</v>
      </c>
      <c r="B687" s="866" t="str">
        <f>IF(基本情報入力シート!C718="","",基本情報入力シート!C718)</f>
        <v/>
      </c>
      <c r="C687" s="866"/>
      <c r="D687" s="866"/>
      <c r="E687" s="866"/>
      <c r="F687" s="866"/>
      <c r="G687" s="866"/>
      <c r="H687" s="866"/>
      <c r="I687" s="866"/>
      <c r="J687" s="413" t="str">
        <f>IF(基本情報入力シート!M718="","",基本情報入力シート!M718)</f>
        <v/>
      </c>
      <c r="K687" s="413" t="str">
        <f>IF(基本情報入力シート!R718="","",基本情報入力シート!R718)</f>
        <v/>
      </c>
      <c r="L687" s="413" t="str">
        <f>IF(基本情報入力シート!W718="","",基本情報入力シート!W718)</f>
        <v/>
      </c>
      <c r="M687" s="413" t="str">
        <f>IF(基本情報入力シート!X718="","",基本情報入力シート!X718)</f>
        <v/>
      </c>
      <c r="N687" s="491" t="str">
        <f>IF(基本情報入力シート!Y718="","",基本情報入力シート!Y718)</f>
        <v/>
      </c>
      <c r="O687" s="490"/>
      <c r="P687" s="432"/>
      <c r="Q687" s="38" t="str">
        <f>IFERROR(ROUNDDOWN(P687*VLOOKUP(N687,【参考】数式用!$V$2:$AA$58,MATCH(O687,【参考】数式用!$X$4:$AA$4)+2,FALSE)*0.5, 0), "")</f>
        <v/>
      </c>
      <c r="R687" s="433"/>
      <c r="S687" s="867"/>
      <c r="T687" s="867"/>
      <c r="U687" s="499"/>
      <c r="V687" s="439"/>
      <c r="W687" s="487"/>
      <c r="X687" s="414" t="str">
        <f>IFERROR(IF(V687="ー", "", ROUNDDOWN(W687*VLOOKUP(N687,【参考】数式用!$V$2:$AG$51,MATCH(V687,【参考】数式用!$AB$4:$AG$4)+6,FALSE)*0.5, 0)), "")</f>
        <v/>
      </c>
      <c r="Y687" s="440"/>
      <c r="Z687" s="487"/>
      <c r="AA687" s="501"/>
      <c r="AB687" s="481" t="e">
        <f>VLOOKUP(N687,【参考】数式用!$A$3:$N$58,14,FALSE)</f>
        <v>#N/A</v>
      </c>
      <c r="AC687" s="481" t="str">
        <f>IFERROR(VLOOKUP(N687,【参考】数式用!$A$3:$N$58,14,FALSE),"")&amp;"_4_5"</f>
        <v>_4_5</v>
      </c>
      <c r="AD687" s="481" t="str">
        <f>IFERROR(VLOOKUP(N687,【参考】数式用!$A$3:$N$58,14,FALSE),"")&amp;"_6"</f>
        <v>_6</v>
      </c>
      <c r="AE687" s="482" t="str">
        <f>IFERROR(VLOOKUP(N687,【参考】数式用!$AI$5:$AJ$51, 2, FALSE), "")</f>
        <v/>
      </c>
      <c r="AF687" s="483" t="str">
        <f t="shared" si="20"/>
        <v/>
      </c>
      <c r="AG687" s="484" t="str">
        <f t="shared" si="21"/>
        <v/>
      </c>
      <c r="AH687" s="485" t="str">
        <f>IFERROR(VLOOKUP(N687,【参考】数式用!$AM$3:$AN$56, 2, FALSE), "")</f>
        <v/>
      </c>
      <c r="AI687" s="411"/>
      <c r="AJ687" s="389"/>
      <c r="AK687" s="389"/>
      <c r="AL687" s="389"/>
      <c r="AM687" s="389"/>
      <c r="AN687" s="389"/>
      <c r="AO687" s="389"/>
      <c r="AP687" s="389"/>
      <c r="AQ687" s="389"/>
    </row>
    <row r="688" spans="1:43" s="128" customFormat="1" ht="40.15" customHeight="1">
      <c r="A688" s="488">
        <v>675</v>
      </c>
      <c r="B688" s="866" t="str">
        <f>IF(基本情報入力シート!C719="","",基本情報入力シート!C719)</f>
        <v/>
      </c>
      <c r="C688" s="866"/>
      <c r="D688" s="866"/>
      <c r="E688" s="866"/>
      <c r="F688" s="866"/>
      <c r="G688" s="866"/>
      <c r="H688" s="866"/>
      <c r="I688" s="866"/>
      <c r="J688" s="413" t="str">
        <f>IF(基本情報入力シート!M719="","",基本情報入力シート!M719)</f>
        <v/>
      </c>
      <c r="K688" s="413" t="str">
        <f>IF(基本情報入力シート!R719="","",基本情報入力シート!R719)</f>
        <v/>
      </c>
      <c r="L688" s="413" t="str">
        <f>IF(基本情報入力シート!W719="","",基本情報入力シート!W719)</f>
        <v/>
      </c>
      <c r="M688" s="413" t="str">
        <f>IF(基本情報入力シート!X719="","",基本情報入力シート!X719)</f>
        <v/>
      </c>
      <c r="N688" s="491" t="str">
        <f>IF(基本情報入力シート!Y719="","",基本情報入力シート!Y719)</f>
        <v/>
      </c>
      <c r="O688" s="490"/>
      <c r="P688" s="432"/>
      <c r="Q688" s="38" t="str">
        <f>IFERROR(ROUNDDOWN(P688*VLOOKUP(N688,【参考】数式用!$V$2:$AA$58,MATCH(O688,【参考】数式用!$X$4:$AA$4)+2,FALSE)*0.5, 0), "")</f>
        <v/>
      </c>
      <c r="R688" s="433"/>
      <c r="S688" s="867"/>
      <c r="T688" s="867"/>
      <c r="U688" s="499"/>
      <c r="V688" s="439"/>
      <c r="W688" s="487"/>
      <c r="X688" s="414" t="str">
        <f>IFERROR(IF(V688="ー", "", ROUNDDOWN(W688*VLOOKUP(N688,【参考】数式用!$V$2:$AG$51,MATCH(V688,【参考】数式用!$AB$4:$AG$4)+6,FALSE)*0.5, 0)), "")</f>
        <v/>
      </c>
      <c r="Y688" s="440"/>
      <c r="Z688" s="487"/>
      <c r="AA688" s="501"/>
      <c r="AB688" s="481" t="e">
        <f>VLOOKUP(N688,【参考】数式用!$A$3:$N$58,14,FALSE)</f>
        <v>#N/A</v>
      </c>
      <c r="AC688" s="481" t="str">
        <f>IFERROR(VLOOKUP(N688,【参考】数式用!$A$3:$N$58,14,FALSE),"")&amp;"_4_5"</f>
        <v>_4_5</v>
      </c>
      <c r="AD688" s="481" t="str">
        <f>IFERROR(VLOOKUP(N688,【参考】数式用!$A$3:$N$58,14,FALSE),"")&amp;"_6"</f>
        <v>_6</v>
      </c>
      <c r="AE688" s="482" t="str">
        <f>IFERROR(VLOOKUP(N688,【参考】数式用!$AI$5:$AJ$51, 2, FALSE), "")</f>
        <v/>
      </c>
      <c r="AF688" s="483" t="str">
        <f t="shared" si="20"/>
        <v/>
      </c>
      <c r="AG688" s="484" t="str">
        <f t="shared" si="21"/>
        <v/>
      </c>
      <c r="AH688" s="485" t="str">
        <f>IFERROR(VLOOKUP(N688,【参考】数式用!$AM$3:$AN$56, 2, FALSE), "")</f>
        <v/>
      </c>
      <c r="AI688" s="411"/>
      <c r="AJ688" s="389"/>
      <c r="AK688" s="389"/>
      <c r="AL688" s="389"/>
      <c r="AM688" s="389"/>
      <c r="AN688" s="389"/>
      <c r="AO688" s="389"/>
      <c r="AP688" s="389"/>
      <c r="AQ688" s="389"/>
    </row>
    <row r="689" spans="1:43" s="128" customFormat="1" ht="40.15" customHeight="1">
      <c r="A689" s="488">
        <v>676</v>
      </c>
      <c r="B689" s="866" t="str">
        <f>IF(基本情報入力シート!C720="","",基本情報入力シート!C720)</f>
        <v/>
      </c>
      <c r="C689" s="866"/>
      <c r="D689" s="866"/>
      <c r="E689" s="866"/>
      <c r="F689" s="866"/>
      <c r="G689" s="866"/>
      <c r="H689" s="866"/>
      <c r="I689" s="866"/>
      <c r="J689" s="413" t="str">
        <f>IF(基本情報入力シート!M720="","",基本情報入力シート!M720)</f>
        <v/>
      </c>
      <c r="K689" s="413" t="str">
        <f>IF(基本情報入力シート!R720="","",基本情報入力シート!R720)</f>
        <v/>
      </c>
      <c r="L689" s="413" t="str">
        <f>IF(基本情報入力シート!W720="","",基本情報入力シート!W720)</f>
        <v/>
      </c>
      <c r="M689" s="413" t="str">
        <f>IF(基本情報入力シート!X720="","",基本情報入力シート!X720)</f>
        <v/>
      </c>
      <c r="N689" s="491" t="str">
        <f>IF(基本情報入力シート!Y720="","",基本情報入力シート!Y720)</f>
        <v/>
      </c>
      <c r="O689" s="490"/>
      <c r="P689" s="432"/>
      <c r="Q689" s="38" t="str">
        <f>IFERROR(ROUNDDOWN(P689*VLOOKUP(N689,【参考】数式用!$V$2:$AA$58,MATCH(O689,【参考】数式用!$X$4:$AA$4)+2,FALSE)*0.5, 0), "")</f>
        <v/>
      </c>
      <c r="R689" s="433"/>
      <c r="S689" s="867"/>
      <c r="T689" s="867"/>
      <c r="U689" s="499"/>
      <c r="V689" s="439"/>
      <c r="W689" s="487"/>
      <c r="X689" s="414" t="str">
        <f>IFERROR(IF(V689="ー", "", ROUNDDOWN(W689*VLOOKUP(N689,【参考】数式用!$V$2:$AG$51,MATCH(V689,【参考】数式用!$AB$4:$AG$4)+6,FALSE)*0.5, 0)), "")</f>
        <v/>
      </c>
      <c r="Y689" s="440"/>
      <c r="Z689" s="487"/>
      <c r="AA689" s="501"/>
      <c r="AB689" s="481" t="e">
        <f>VLOOKUP(N689,【参考】数式用!$A$3:$N$58,14,FALSE)</f>
        <v>#N/A</v>
      </c>
      <c r="AC689" s="481" t="str">
        <f>IFERROR(VLOOKUP(N689,【参考】数式用!$A$3:$N$58,14,FALSE),"")&amp;"_4_5"</f>
        <v>_4_5</v>
      </c>
      <c r="AD689" s="481" t="str">
        <f>IFERROR(VLOOKUP(N689,【参考】数式用!$A$3:$N$58,14,FALSE),"")&amp;"_6"</f>
        <v>_6</v>
      </c>
      <c r="AE689" s="482" t="str">
        <f>IFERROR(VLOOKUP(N689,【参考】数式用!$AI$5:$AJ$51, 2, FALSE), "")</f>
        <v/>
      </c>
      <c r="AF689" s="483" t="str">
        <f t="shared" si="20"/>
        <v/>
      </c>
      <c r="AG689" s="484" t="str">
        <f t="shared" si="21"/>
        <v/>
      </c>
      <c r="AH689" s="485" t="str">
        <f>IFERROR(VLOOKUP(N689,【参考】数式用!$AM$3:$AN$56, 2, FALSE), "")</f>
        <v/>
      </c>
      <c r="AI689" s="411"/>
      <c r="AJ689" s="389"/>
      <c r="AK689" s="389"/>
      <c r="AL689" s="389"/>
      <c r="AM689" s="389"/>
      <c r="AN689" s="389"/>
      <c r="AO689" s="389"/>
      <c r="AP689" s="389"/>
      <c r="AQ689" s="389"/>
    </row>
    <row r="690" spans="1:43" s="128" customFormat="1" ht="40.15" customHeight="1">
      <c r="A690" s="488">
        <v>677</v>
      </c>
      <c r="B690" s="866" t="str">
        <f>IF(基本情報入力シート!C721="","",基本情報入力シート!C721)</f>
        <v/>
      </c>
      <c r="C690" s="866"/>
      <c r="D690" s="866"/>
      <c r="E690" s="866"/>
      <c r="F690" s="866"/>
      <c r="G690" s="866"/>
      <c r="H690" s="866"/>
      <c r="I690" s="866"/>
      <c r="J690" s="413" t="str">
        <f>IF(基本情報入力シート!M721="","",基本情報入力シート!M721)</f>
        <v/>
      </c>
      <c r="K690" s="413" t="str">
        <f>IF(基本情報入力シート!R721="","",基本情報入力シート!R721)</f>
        <v/>
      </c>
      <c r="L690" s="413" t="str">
        <f>IF(基本情報入力シート!W721="","",基本情報入力シート!W721)</f>
        <v/>
      </c>
      <c r="M690" s="413" t="str">
        <f>IF(基本情報入力シート!X721="","",基本情報入力シート!X721)</f>
        <v/>
      </c>
      <c r="N690" s="491" t="str">
        <f>IF(基本情報入力シート!Y721="","",基本情報入力シート!Y721)</f>
        <v/>
      </c>
      <c r="O690" s="490"/>
      <c r="P690" s="432"/>
      <c r="Q690" s="38" t="str">
        <f>IFERROR(ROUNDDOWN(P690*VLOOKUP(N690,【参考】数式用!$V$2:$AA$58,MATCH(O690,【参考】数式用!$X$4:$AA$4)+2,FALSE)*0.5, 0), "")</f>
        <v/>
      </c>
      <c r="R690" s="433"/>
      <c r="S690" s="867"/>
      <c r="T690" s="867"/>
      <c r="U690" s="499"/>
      <c r="V690" s="439"/>
      <c r="W690" s="487"/>
      <c r="X690" s="414" t="str">
        <f>IFERROR(IF(V690="ー", "", ROUNDDOWN(W690*VLOOKUP(N690,【参考】数式用!$V$2:$AG$51,MATCH(V690,【参考】数式用!$AB$4:$AG$4)+6,FALSE)*0.5, 0)), "")</f>
        <v/>
      </c>
      <c r="Y690" s="440"/>
      <c r="Z690" s="487"/>
      <c r="AA690" s="501"/>
      <c r="AB690" s="481" t="e">
        <f>VLOOKUP(N690,【参考】数式用!$A$3:$N$58,14,FALSE)</f>
        <v>#N/A</v>
      </c>
      <c r="AC690" s="481" t="str">
        <f>IFERROR(VLOOKUP(N690,【参考】数式用!$A$3:$N$58,14,FALSE),"")&amp;"_4_5"</f>
        <v>_4_5</v>
      </c>
      <c r="AD690" s="481" t="str">
        <f>IFERROR(VLOOKUP(N690,【参考】数式用!$A$3:$N$58,14,FALSE),"")&amp;"_6"</f>
        <v>_6</v>
      </c>
      <c r="AE690" s="482" t="str">
        <f>IFERROR(VLOOKUP(N690,【参考】数式用!$AI$5:$AJ$51, 2, FALSE), "")</f>
        <v/>
      </c>
      <c r="AF690" s="483"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84"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85" t="str">
        <f>IFERROR(VLOOKUP(N690,【参考】数式用!$AM$3:$AN$56, 2, FALSE), "")</f>
        <v/>
      </c>
      <c r="AI690" s="411"/>
      <c r="AJ690" s="389"/>
      <c r="AK690" s="389"/>
      <c r="AL690" s="389"/>
      <c r="AM690" s="389"/>
      <c r="AN690" s="389"/>
      <c r="AO690" s="389"/>
      <c r="AP690" s="389"/>
      <c r="AQ690" s="389"/>
    </row>
    <row r="691" spans="1:43" s="128" customFormat="1" ht="40.15" customHeight="1">
      <c r="A691" s="488">
        <v>678</v>
      </c>
      <c r="B691" s="866" t="str">
        <f>IF(基本情報入力シート!C722="","",基本情報入力シート!C722)</f>
        <v/>
      </c>
      <c r="C691" s="866"/>
      <c r="D691" s="866"/>
      <c r="E691" s="866"/>
      <c r="F691" s="866"/>
      <c r="G691" s="866"/>
      <c r="H691" s="866"/>
      <c r="I691" s="866"/>
      <c r="J691" s="413" t="str">
        <f>IF(基本情報入力シート!M722="","",基本情報入力シート!M722)</f>
        <v/>
      </c>
      <c r="K691" s="413" t="str">
        <f>IF(基本情報入力シート!R722="","",基本情報入力シート!R722)</f>
        <v/>
      </c>
      <c r="L691" s="413" t="str">
        <f>IF(基本情報入力シート!W722="","",基本情報入力シート!W722)</f>
        <v/>
      </c>
      <c r="M691" s="413" t="str">
        <f>IF(基本情報入力シート!X722="","",基本情報入力シート!X722)</f>
        <v/>
      </c>
      <c r="N691" s="491" t="str">
        <f>IF(基本情報入力シート!Y722="","",基本情報入力シート!Y722)</f>
        <v/>
      </c>
      <c r="O691" s="490"/>
      <c r="P691" s="432"/>
      <c r="Q691" s="38" t="str">
        <f>IFERROR(ROUNDDOWN(P691*VLOOKUP(N691,【参考】数式用!$V$2:$AA$58,MATCH(O691,【参考】数式用!$X$4:$AA$4)+2,FALSE)*0.5, 0), "")</f>
        <v/>
      </c>
      <c r="R691" s="433"/>
      <c r="S691" s="867"/>
      <c r="T691" s="867"/>
      <c r="U691" s="499"/>
      <c r="V691" s="439"/>
      <c r="W691" s="487"/>
      <c r="X691" s="414" t="str">
        <f>IFERROR(IF(V691="ー", "", ROUNDDOWN(W691*VLOOKUP(N691,【参考】数式用!$V$2:$AG$51,MATCH(V691,【参考】数式用!$AB$4:$AG$4)+6,FALSE)*0.5, 0)), "")</f>
        <v/>
      </c>
      <c r="Y691" s="440"/>
      <c r="Z691" s="487"/>
      <c r="AA691" s="501"/>
      <c r="AB691" s="481" t="e">
        <f>VLOOKUP(N691,【参考】数式用!$A$3:$N$58,14,FALSE)</f>
        <v>#N/A</v>
      </c>
      <c r="AC691" s="481" t="str">
        <f>IFERROR(VLOOKUP(N691,【参考】数式用!$A$3:$N$58,14,FALSE),"")&amp;"_4_5"</f>
        <v>_4_5</v>
      </c>
      <c r="AD691" s="481" t="str">
        <f>IFERROR(VLOOKUP(N691,【参考】数式用!$A$3:$N$58,14,FALSE),"")&amp;"_6"</f>
        <v>_6</v>
      </c>
      <c r="AE691" s="482" t="str">
        <f>IFERROR(VLOOKUP(N691,【参考】数式用!$AI$5:$AJ$51, 2, FALSE), "")</f>
        <v/>
      </c>
      <c r="AF691" s="483" t="str">
        <f t="shared" si="22"/>
        <v/>
      </c>
      <c r="AG691" s="484" t="str">
        <f t="shared" si="23"/>
        <v/>
      </c>
      <c r="AH691" s="485" t="str">
        <f>IFERROR(VLOOKUP(N691,【参考】数式用!$AM$3:$AN$56, 2, FALSE), "")</f>
        <v/>
      </c>
      <c r="AI691" s="411"/>
      <c r="AJ691" s="389"/>
      <c r="AK691" s="389"/>
      <c r="AL691" s="389"/>
      <c r="AM691" s="389"/>
      <c r="AN691" s="389"/>
      <c r="AO691" s="389"/>
      <c r="AP691" s="389"/>
      <c r="AQ691" s="389"/>
    </row>
    <row r="692" spans="1:43" s="128" customFormat="1" ht="40.15" customHeight="1">
      <c r="A692" s="488">
        <v>679</v>
      </c>
      <c r="B692" s="866" t="str">
        <f>IF(基本情報入力シート!C723="","",基本情報入力シート!C723)</f>
        <v/>
      </c>
      <c r="C692" s="866"/>
      <c r="D692" s="866"/>
      <c r="E692" s="866"/>
      <c r="F692" s="866"/>
      <c r="G692" s="866"/>
      <c r="H692" s="866"/>
      <c r="I692" s="866"/>
      <c r="J692" s="413" t="str">
        <f>IF(基本情報入力シート!M723="","",基本情報入力シート!M723)</f>
        <v/>
      </c>
      <c r="K692" s="413" t="str">
        <f>IF(基本情報入力シート!R723="","",基本情報入力シート!R723)</f>
        <v/>
      </c>
      <c r="L692" s="413" t="str">
        <f>IF(基本情報入力シート!W723="","",基本情報入力シート!W723)</f>
        <v/>
      </c>
      <c r="M692" s="413" t="str">
        <f>IF(基本情報入力シート!X723="","",基本情報入力シート!X723)</f>
        <v/>
      </c>
      <c r="N692" s="491" t="str">
        <f>IF(基本情報入力シート!Y723="","",基本情報入力シート!Y723)</f>
        <v/>
      </c>
      <c r="O692" s="490"/>
      <c r="P692" s="432"/>
      <c r="Q692" s="38" t="str">
        <f>IFERROR(ROUNDDOWN(P692*VLOOKUP(N692,【参考】数式用!$V$2:$AA$58,MATCH(O692,【参考】数式用!$X$4:$AA$4)+2,FALSE)*0.5, 0), "")</f>
        <v/>
      </c>
      <c r="R692" s="433"/>
      <c r="S692" s="867"/>
      <c r="T692" s="867"/>
      <c r="U692" s="499"/>
      <c r="V692" s="439"/>
      <c r="W692" s="487"/>
      <c r="X692" s="414" t="str">
        <f>IFERROR(IF(V692="ー", "", ROUNDDOWN(W692*VLOOKUP(N692,【参考】数式用!$V$2:$AG$51,MATCH(V692,【参考】数式用!$AB$4:$AG$4)+6,FALSE)*0.5, 0)), "")</f>
        <v/>
      </c>
      <c r="Y692" s="440"/>
      <c r="Z692" s="487"/>
      <c r="AA692" s="501"/>
      <c r="AB692" s="481" t="e">
        <f>VLOOKUP(N692,【参考】数式用!$A$3:$N$58,14,FALSE)</f>
        <v>#N/A</v>
      </c>
      <c r="AC692" s="481" t="str">
        <f>IFERROR(VLOOKUP(N692,【参考】数式用!$A$3:$N$58,14,FALSE),"")&amp;"_4_5"</f>
        <v>_4_5</v>
      </c>
      <c r="AD692" s="481" t="str">
        <f>IFERROR(VLOOKUP(N692,【参考】数式用!$A$3:$N$58,14,FALSE),"")&amp;"_6"</f>
        <v>_6</v>
      </c>
      <c r="AE692" s="482" t="str">
        <f>IFERROR(VLOOKUP(N692,【参考】数式用!$AI$5:$AJ$51, 2, FALSE), "")</f>
        <v/>
      </c>
      <c r="AF692" s="483" t="str">
        <f t="shared" si="22"/>
        <v/>
      </c>
      <c r="AG692" s="484" t="str">
        <f t="shared" si="23"/>
        <v/>
      </c>
      <c r="AH692" s="485" t="str">
        <f>IFERROR(VLOOKUP(N692,【参考】数式用!$AM$3:$AN$56, 2, FALSE), "")</f>
        <v/>
      </c>
      <c r="AI692" s="411"/>
      <c r="AJ692" s="389"/>
      <c r="AK692" s="389"/>
      <c r="AL692" s="389"/>
      <c r="AM692" s="389"/>
      <c r="AN692" s="389"/>
      <c r="AO692" s="389"/>
      <c r="AP692" s="389"/>
      <c r="AQ692" s="389"/>
    </row>
    <row r="693" spans="1:43" s="128" customFormat="1" ht="40.15" customHeight="1">
      <c r="A693" s="488">
        <v>680</v>
      </c>
      <c r="B693" s="866" t="str">
        <f>IF(基本情報入力シート!C724="","",基本情報入力シート!C724)</f>
        <v/>
      </c>
      <c r="C693" s="866"/>
      <c r="D693" s="866"/>
      <c r="E693" s="866"/>
      <c r="F693" s="866"/>
      <c r="G693" s="866"/>
      <c r="H693" s="866"/>
      <c r="I693" s="866"/>
      <c r="J693" s="413" t="str">
        <f>IF(基本情報入力シート!M724="","",基本情報入力シート!M724)</f>
        <v/>
      </c>
      <c r="K693" s="413" t="str">
        <f>IF(基本情報入力シート!R724="","",基本情報入力シート!R724)</f>
        <v/>
      </c>
      <c r="L693" s="413" t="str">
        <f>IF(基本情報入力シート!W724="","",基本情報入力シート!W724)</f>
        <v/>
      </c>
      <c r="M693" s="413" t="str">
        <f>IF(基本情報入力シート!X724="","",基本情報入力シート!X724)</f>
        <v/>
      </c>
      <c r="N693" s="491" t="str">
        <f>IF(基本情報入力シート!Y724="","",基本情報入力シート!Y724)</f>
        <v/>
      </c>
      <c r="O693" s="490"/>
      <c r="P693" s="432"/>
      <c r="Q693" s="38" t="str">
        <f>IFERROR(ROUNDDOWN(P693*VLOOKUP(N693,【参考】数式用!$V$2:$AA$58,MATCH(O693,【参考】数式用!$X$4:$AA$4)+2,FALSE)*0.5, 0), "")</f>
        <v/>
      </c>
      <c r="R693" s="433"/>
      <c r="S693" s="867"/>
      <c r="T693" s="867"/>
      <c r="U693" s="499"/>
      <c r="V693" s="439"/>
      <c r="W693" s="487"/>
      <c r="X693" s="414" t="str">
        <f>IFERROR(IF(V693="ー", "", ROUNDDOWN(W693*VLOOKUP(N693,【参考】数式用!$V$2:$AG$51,MATCH(V693,【参考】数式用!$AB$4:$AG$4)+6,FALSE)*0.5, 0)), "")</f>
        <v/>
      </c>
      <c r="Y693" s="440"/>
      <c r="Z693" s="487"/>
      <c r="AA693" s="501"/>
      <c r="AB693" s="481" t="e">
        <f>VLOOKUP(N693,【参考】数式用!$A$3:$N$58,14,FALSE)</f>
        <v>#N/A</v>
      </c>
      <c r="AC693" s="481" t="str">
        <f>IFERROR(VLOOKUP(N693,【参考】数式用!$A$3:$N$58,14,FALSE),"")&amp;"_4_5"</f>
        <v>_4_5</v>
      </c>
      <c r="AD693" s="481" t="str">
        <f>IFERROR(VLOOKUP(N693,【参考】数式用!$A$3:$N$58,14,FALSE),"")&amp;"_6"</f>
        <v>_6</v>
      </c>
      <c r="AE693" s="482" t="str">
        <f>IFERROR(VLOOKUP(N693,【参考】数式用!$AI$5:$AJ$51, 2, FALSE), "")</f>
        <v/>
      </c>
      <c r="AF693" s="483" t="str">
        <f t="shared" si="22"/>
        <v/>
      </c>
      <c r="AG693" s="484" t="str">
        <f t="shared" si="23"/>
        <v/>
      </c>
      <c r="AH693" s="485" t="str">
        <f>IFERROR(VLOOKUP(N693,【参考】数式用!$AM$3:$AN$56, 2, FALSE), "")</f>
        <v/>
      </c>
      <c r="AI693" s="411"/>
      <c r="AJ693" s="389"/>
      <c r="AK693" s="389"/>
      <c r="AL693" s="389"/>
      <c r="AM693" s="389"/>
      <c r="AN693" s="389"/>
      <c r="AO693" s="389"/>
      <c r="AP693" s="389"/>
      <c r="AQ693" s="389"/>
    </row>
    <row r="694" spans="1:43" s="128" customFormat="1" ht="40.15" customHeight="1">
      <c r="A694" s="488">
        <v>681</v>
      </c>
      <c r="B694" s="866" t="str">
        <f>IF(基本情報入力シート!C725="","",基本情報入力シート!C725)</f>
        <v/>
      </c>
      <c r="C694" s="866"/>
      <c r="D694" s="866"/>
      <c r="E694" s="866"/>
      <c r="F694" s="866"/>
      <c r="G694" s="866"/>
      <c r="H694" s="866"/>
      <c r="I694" s="866"/>
      <c r="J694" s="413" t="str">
        <f>IF(基本情報入力シート!M725="","",基本情報入力シート!M725)</f>
        <v/>
      </c>
      <c r="K694" s="413" t="str">
        <f>IF(基本情報入力シート!R725="","",基本情報入力シート!R725)</f>
        <v/>
      </c>
      <c r="L694" s="413" t="str">
        <f>IF(基本情報入力シート!W725="","",基本情報入力シート!W725)</f>
        <v/>
      </c>
      <c r="M694" s="413" t="str">
        <f>IF(基本情報入力シート!X725="","",基本情報入力シート!X725)</f>
        <v/>
      </c>
      <c r="N694" s="491" t="str">
        <f>IF(基本情報入力シート!Y725="","",基本情報入力シート!Y725)</f>
        <v/>
      </c>
      <c r="O694" s="490"/>
      <c r="P694" s="432"/>
      <c r="Q694" s="38" t="str">
        <f>IFERROR(ROUNDDOWN(P694*VLOOKUP(N694,【参考】数式用!$V$2:$AA$58,MATCH(O694,【参考】数式用!$X$4:$AA$4)+2,FALSE)*0.5, 0), "")</f>
        <v/>
      </c>
      <c r="R694" s="433"/>
      <c r="S694" s="867"/>
      <c r="T694" s="867"/>
      <c r="U694" s="499"/>
      <c r="V694" s="439"/>
      <c r="W694" s="487"/>
      <c r="X694" s="414" t="str">
        <f>IFERROR(IF(V694="ー", "", ROUNDDOWN(W694*VLOOKUP(N694,【参考】数式用!$V$2:$AG$51,MATCH(V694,【参考】数式用!$AB$4:$AG$4)+6,FALSE)*0.5, 0)), "")</f>
        <v/>
      </c>
      <c r="Y694" s="440"/>
      <c r="Z694" s="487"/>
      <c r="AA694" s="501"/>
      <c r="AB694" s="481" t="e">
        <f>VLOOKUP(N694,【参考】数式用!$A$3:$N$58,14,FALSE)</f>
        <v>#N/A</v>
      </c>
      <c r="AC694" s="481" t="str">
        <f>IFERROR(VLOOKUP(N694,【参考】数式用!$A$3:$N$58,14,FALSE),"")&amp;"_4_5"</f>
        <v>_4_5</v>
      </c>
      <c r="AD694" s="481" t="str">
        <f>IFERROR(VLOOKUP(N694,【参考】数式用!$A$3:$N$58,14,FALSE),"")&amp;"_6"</f>
        <v>_6</v>
      </c>
      <c r="AE694" s="482" t="str">
        <f>IFERROR(VLOOKUP(N694,【参考】数式用!$AI$5:$AJ$51, 2, FALSE), "")</f>
        <v/>
      </c>
      <c r="AF694" s="483" t="str">
        <f t="shared" si="22"/>
        <v/>
      </c>
      <c r="AG694" s="484" t="str">
        <f t="shared" si="23"/>
        <v/>
      </c>
      <c r="AH694" s="485" t="str">
        <f>IFERROR(VLOOKUP(N694,【参考】数式用!$AM$3:$AN$56, 2, FALSE), "")</f>
        <v/>
      </c>
      <c r="AI694" s="411"/>
      <c r="AJ694" s="389"/>
      <c r="AK694" s="389"/>
      <c r="AL694" s="389"/>
      <c r="AM694" s="389"/>
      <c r="AN694" s="389"/>
      <c r="AO694" s="389"/>
      <c r="AP694" s="389"/>
      <c r="AQ694" s="389"/>
    </row>
    <row r="695" spans="1:43" s="128" customFormat="1" ht="40.15" customHeight="1">
      <c r="A695" s="488">
        <v>682</v>
      </c>
      <c r="B695" s="866" t="str">
        <f>IF(基本情報入力シート!C726="","",基本情報入力シート!C726)</f>
        <v/>
      </c>
      <c r="C695" s="866"/>
      <c r="D695" s="866"/>
      <c r="E695" s="866"/>
      <c r="F695" s="866"/>
      <c r="G695" s="866"/>
      <c r="H695" s="866"/>
      <c r="I695" s="866"/>
      <c r="J695" s="413" t="str">
        <f>IF(基本情報入力シート!M726="","",基本情報入力シート!M726)</f>
        <v/>
      </c>
      <c r="K695" s="413" t="str">
        <f>IF(基本情報入力シート!R726="","",基本情報入力シート!R726)</f>
        <v/>
      </c>
      <c r="L695" s="413" t="str">
        <f>IF(基本情報入力シート!W726="","",基本情報入力シート!W726)</f>
        <v/>
      </c>
      <c r="M695" s="413" t="str">
        <f>IF(基本情報入力シート!X726="","",基本情報入力シート!X726)</f>
        <v/>
      </c>
      <c r="N695" s="491" t="str">
        <f>IF(基本情報入力シート!Y726="","",基本情報入力シート!Y726)</f>
        <v/>
      </c>
      <c r="O695" s="490"/>
      <c r="P695" s="432"/>
      <c r="Q695" s="38" t="str">
        <f>IFERROR(ROUNDDOWN(P695*VLOOKUP(N695,【参考】数式用!$V$2:$AA$58,MATCH(O695,【参考】数式用!$X$4:$AA$4)+2,FALSE)*0.5, 0), "")</f>
        <v/>
      </c>
      <c r="R695" s="433"/>
      <c r="S695" s="867"/>
      <c r="T695" s="867"/>
      <c r="U695" s="499"/>
      <c r="V695" s="439"/>
      <c r="W695" s="487"/>
      <c r="X695" s="414" t="str">
        <f>IFERROR(IF(V695="ー", "", ROUNDDOWN(W695*VLOOKUP(N695,【参考】数式用!$V$2:$AG$51,MATCH(V695,【参考】数式用!$AB$4:$AG$4)+6,FALSE)*0.5, 0)), "")</f>
        <v/>
      </c>
      <c r="Y695" s="440"/>
      <c r="Z695" s="487"/>
      <c r="AA695" s="501"/>
      <c r="AB695" s="481" t="e">
        <f>VLOOKUP(N695,【参考】数式用!$A$3:$N$58,14,FALSE)</f>
        <v>#N/A</v>
      </c>
      <c r="AC695" s="481" t="str">
        <f>IFERROR(VLOOKUP(N695,【参考】数式用!$A$3:$N$58,14,FALSE),"")&amp;"_4_5"</f>
        <v>_4_5</v>
      </c>
      <c r="AD695" s="481" t="str">
        <f>IFERROR(VLOOKUP(N695,【参考】数式用!$A$3:$N$58,14,FALSE),"")&amp;"_6"</f>
        <v>_6</v>
      </c>
      <c r="AE695" s="482" t="str">
        <f>IFERROR(VLOOKUP(N695,【参考】数式用!$AI$5:$AJ$51, 2, FALSE), "")</f>
        <v/>
      </c>
      <c r="AF695" s="483" t="str">
        <f t="shared" si="22"/>
        <v/>
      </c>
      <c r="AG695" s="484" t="str">
        <f t="shared" si="23"/>
        <v/>
      </c>
      <c r="AH695" s="485" t="str">
        <f>IFERROR(VLOOKUP(N695,【参考】数式用!$AM$3:$AN$56, 2, FALSE), "")</f>
        <v/>
      </c>
      <c r="AI695" s="411"/>
      <c r="AJ695" s="389"/>
      <c r="AK695" s="389"/>
      <c r="AL695" s="389"/>
      <c r="AM695" s="389"/>
      <c r="AN695" s="389"/>
      <c r="AO695" s="389"/>
      <c r="AP695" s="389"/>
      <c r="AQ695" s="389"/>
    </row>
    <row r="696" spans="1:43" s="128" customFormat="1" ht="40.15" customHeight="1">
      <c r="A696" s="488">
        <v>683</v>
      </c>
      <c r="B696" s="866" t="str">
        <f>IF(基本情報入力シート!C727="","",基本情報入力シート!C727)</f>
        <v/>
      </c>
      <c r="C696" s="866"/>
      <c r="D696" s="866"/>
      <c r="E696" s="866"/>
      <c r="F696" s="866"/>
      <c r="G696" s="866"/>
      <c r="H696" s="866"/>
      <c r="I696" s="866"/>
      <c r="J696" s="413" t="str">
        <f>IF(基本情報入力シート!M727="","",基本情報入力シート!M727)</f>
        <v/>
      </c>
      <c r="K696" s="413" t="str">
        <f>IF(基本情報入力シート!R727="","",基本情報入力シート!R727)</f>
        <v/>
      </c>
      <c r="L696" s="413" t="str">
        <f>IF(基本情報入力シート!W727="","",基本情報入力シート!W727)</f>
        <v/>
      </c>
      <c r="M696" s="413" t="str">
        <f>IF(基本情報入力シート!X727="","",基本情報入力シート!X727)</f>
        <v/>
      </c>
      <c r="N696" s="491" t="str">
        <f>IF(基本情報入力シート!Y727="","",基本情報入力シート!Y727)</f>
        <v/>
      </c>
      <c r="O696" s="490"/>
      <c r="P696" s="432"/>
      <c r="Q696" s="38" t="str">
        <f>IFERROR(ROUNDDOWN(P696*VLOOKUP(N696,【参考】数式用!$V$2:$AA$58,MATCH(O696,【参考】数式用!$X$4:$AA$4)+2,FALSE)*0.5, 0), "")</f>
        <v/>
      </c>
      <c r="R696" s="433"/>
      <c r="S696" s="867"/>
      <c r="T696" s="867"/>
      <c r="U696" s="499"/>
      <c r="V696" s="439"/>
      <c r="W696" s="487"/>
      <c r="X696" s="414" t="str">
        <f>IFERROR(IF(V696="ー", "", ROUNDDOWN(W696*VLOOKUP(N696,【参考】数式用!$V$2:$AG$51,MATCH(V696,【参考】数式用!$AB$4:$AG$4)+6,FALSE)*0.5, 0)), "")</f>
        <v/>
      </c>
      <c r="Y696" s="440"/>
      <c r="Z696" s="487"/>
      <c r="AA696" s="501"/>
      <c r="AB696" s="481" t="e">
        <f>VLOOKUP(N696,【参考】数式用!$A$3:$N$58,14,FALSE)</f>
        <v>#N/A</v>
      </c>
      <c r="AC696" s="481" t="str">
        <f>IFERROR(VLOOKUP(N696,【参考】数式用!$A$3:$N$58,14,FALSE),"")&amp;"_4_5"</f>
        <v>_4_5</v>
      </c>
      <c r="AD696" s="481" t="str">
        <f>IFERROR(VLOOKUP(N696,【参考】数式用!$A$3:$N$58,14,FALSE),"")&amp;"_6"</f>
        <v>_6</v>
      </c>
      <c r="AE696" s="482" t="str">
        <f>IFERROR(VLOOKUP(N696,【参考】数式用!$AI$5:$AJ$51, 2, FALSE), "")</f>
        <v/>
      </c>
      <c r="AF696" s="483" t="str">
        <f t="shared" si="22"/>
        <v/>
      </c>
      <c r="AG696" s="484" t="str">
        <f t="shared" si="23"/>
        <v/>
      </c>
      <c r="AH696" s="485" t="str">
        <f>IFERROR(VLOOKUP(N696,【参考】数式用!$AM$3:$AN$56, 2, FALSE), "")</f>
        <v/>
      </c>
      <c r="AI696" s="411"/>
      <c r="AJ696" s="389"/>
      <c r="AK696" s="389"/>
      <c r="AL696" s="389"/>
      <c r="AM696" s="389"/>
      <c r="AN696" s="389"/>
      <c r="AO696" s="389"/>
      <c r="AP696" s="389"/>
      <c r="AQ696" s="389"/>
    </row>
    <row r="697" spans="1:43" s="128" customFormat="1" ht="40.15" customHeight="1">
      <c r="A697" s="488">
        <v>684</v>
      </c>
      <c r="B697" s="866" t="str">
        <f>IF(基本情報入力シート!C728="","",基本情報入力シート!C728)</f>
        <v/>
      </c>
      <c r="C697" s="866"/>
      <c r="D697" s="866"/>
      <c r="E697" s="866"/>
      <c r="F697" s="866"/>
      <c r="G697" s="866"/>
      <c r="H697" s="866"/>
      <c r="I697" s="866"/>
      <c r="J697" s="413" t="str">
        <f>IF(基本情報入力シート!M728="","",基本情報入力シート!M728)</f>
        <v/>
      </c>
      <c r="K697" s="413" t="str">
        <f>IF(基本情報入力シート!R728="","",基本情報入力シート!R728)</f>
        <v/>
      </c>
      <c r="L697" s="413" t="str">
        <f>IF(基本情報入力シート!W728="","",基本情報入力シート!W728)</f>
        <v/>
      </c>
      <c r="M697" s="413" t="str">
        <f>IF(基本情報入力シート!X728="","",基本情報入力シート!X728)</f>
        <v/>
      </c>
      <c r="N697" s="491" t="str">
        <f>IF(基本情報入力シート!Y728="","",基本情報入力シート!Y728)</f>
        <v/>
      </c>
      <c r="O697" s="490"/>
      <c r="P697" s="432"/>
      <c r="Q697" s="38" t="str">
        <f>IFERROR(ROUNDDOWN(P697*VLOOKUP(N697,【参考】数式用!$V$2:$AA$58,MATCH(O697,【参考】数式用!$X$4:$AA$4)+2,FALSE)*0.5, 0), "")</f>
        <v/>
      </c>
      <c r="R697" s="433"/>
      <c r="S697" s="867"/>
      <c r="T697" s="867"/>
      <c r="U697" s="499"/>
      <c r="V697" s="439"/>
      <c r="W697" s="487"/>
      <c r="X697" s="414" t="str">
        <f>IFERROR(IF(V697="ー", "", ROUNDDOWN(W697*VLOOKUP(N697,【参考】数式用!$V$2:$AG$51,MATCH(V697,【参考】数式用!$AB$4:$AG$4)+6,FALSE)*0.5, 0)), "")</f>
        <v/>
      </c>
      <c r="Y697" s="440"/>
      <c r="Z697" s="487"/>
      <c r="AA697" s="501"/>
      <c r="AB697" s="481" t="e">
        <f>VLOOKUP(N697,【参考】数式用!$A$3:$N$58,14,FALSE)</f>
        <v>#N/A</v>
      </c>
      <c r="AC697" s="481" t="str">
        <f>IFERROR(VLOOKUP(N697,【参考】数式用!$A$3:$N$58,14,FALSE),"")&amp;"_4_5"</f>
        <v>_4_5</v>
      </c>
      <c r="AD697" s="481" t="str">
        <f>IFERROR(VLOOKUP(N697,【参考】数式用!$A$3:$N$58,14,FALSE),"")&amp;"_6"</f>
        <v>_6</v>
      </c>
      <c r="AE697" s="482" t="str">
        <f>IFERROR(VLOOKUP(N697,【参考】数式用!$AI$5:$AJ$51, 2, FALSE), "")</f>
        <v/>
      </c>
      <c r="AF697" s="483" t="str">
        <f t="shared" si="22"/>
        <v/>
      </c>
      <c r="AG697" s="484" t="str">
        <f t="shared" si="23"/>
        <v/>
      </c>
      <c r="AH697" s="485" t="str">
        <f>IFERROR(VLOOKUP(N697,【参考】数式用!$AM$3:$AN$56, 2, FALSE), "")</f>
        <v/>
      </c>
      <c r="AI697" s="411"/>
      <c r="AJ697" s="389"/>
      <c r="AK697" s="389"/>
      <c r="AL697" s="389"/>
      <c r="AM697" s="389"/>
      <c r="AN697" s="389"/>
      <c r="AO697" s="389"/>
      <c r="AP697" s="389"/>
      <c r="AQ697" s="389"/>
    </row>
    <row r="698" spans="1:43" s="128" customFormat="1" ht="40.15" customHeight="1">
      <c r="A698" s="488">
        <v>685</v>
      </c>
      <c r="B698" s="866" t="str">
        <f>IF(基本情報入力シート!C729="","",基本情報入力シート!C729)</f>
        <v/>
      </c>
      <c r="C698" s="866"/>
      <c r="D698" s="866"/>
      <c r="E698" s="866"/>
      <c r="F698" s="866"/>
      <c r="G698" s="866"/>
      <c r="H698" s="866"/>
      <c r="I698" s="866"/>
      <c r="J698" s="413" t="str">
        <f>IF(基本情報入力シート!M729="","",基本情報入力シート!M729)</f>
        <v/>
      </c>
      <c r="K698" s="413" t="str">
        <f>IF(基本情報入力シート!R729="","",基本情報入力シート!R729)</f>
        <v/>
      </c>
      <c r="L698" s="413" t="str">
        <f>IF(基本情報入力シート!W729="","",基本情報入力シート!W729)</f>
        <v/>
      </c>
      <c r="M698" s="413" t="str">
        <f>IF(基本情報入力シート!X729="","",基本情報入力シート!X729)</f>
        <v/>
      </c>
      <c r="N698" s="491" t="str">
        <f>IF(基本情報入力シート!Y729="","",基本情報入力シート!Y729)</f>
        <v/>
      </c>
      <c r="O698" s="490"/>
      <c r="P698" s="432"/>
      <c r="Q698" s="38" t="str">
        <f>IFERROR(ROUNDDOWN(P698*VLOOKUP(N698,【参考】数式用!$V$2:$AA$58,MATCH(O698,【参考】数式用!$X$4:$AA$4)+2,FALSE)*0.5, 0), "")</f>
        <v/>
      </c>
      <c r="R698" s="433"/>
      <c r="S698" s="867"/>
      <c r="T698" s="867"/>
      <c r="U698" s="499"/>
      <c r="V698" s="439"/>
      <c r="W698" s="487"/>
      <c r="X698" s="414" t="str">
        <f>IFERROR(IF(V698="ー", "", ROUNDDOWN(W698*VLOOKUP(N698,【参考】数式用!$V$2:$AG$51,MATCH(V698,【参考】数式用!$AB$4:$AG$4)+6,FALSE)*0.5, 0)), "")</f>
        <v/>
      </c>
      <c r="Y698" s="440"/>
      <c r="Z698" s="487"/>
      <c r="AA698" s="501"/>
      <c r="AB698" s="481" t="e">
        <f>VLOOKUP(N698,【参考】数式用!$A$3:$N$58,14,FALSE)</f>
        <v>#N/A</v>
      </c>
      <c r="AC698" s="481" t="str">
        <f>IFERROR(VLOOKUP(N698,【参考】数式用!$A$3:$N$58,14,FALSE),"")&amp;"_4_5"</f>
        <v>_4_5</v>
      </c>
      <c r="AD698" s="481" t="str">
        <f>IFERROR(VLOOKUP(N698,【参考】数式用!$A$3:$N$58,14,FALSE),"")&amp;"_6"</f>
        <v>_6</v>
      </c>
      <c r="AE698" s="482" t="str">
        <f>IFERROR(VLOOKUP(N698,【参考】数式用!$AI$5:$AJ$51, 2, FALSE), "")</f>
        <v/>
      </c>
      <c r="AF698" s="483" t="str">
        <f t="shared" si="22"/>
        <v/>
      </c>
      <c r="AG698" s="484" t="str">
        <f t="shared" si="23"/>
        <v/>
      </c>
      <c r="AH698" s="485" t="str">
        <f>IFERROR(VLOOKUP(N698,【参考】数式用!$AM$3:$AN$56, 2, FALSE), "")</f>
        <v/>
      </c>
      <c r="AI698" s="411"/>
      <c r="AJ698" s="389"/>
      <c r="AK698" s="389"/>
      <c r="AL698" s="389"/>
      <c r="AM698" s="389"/>
      <c r="AN698" s="389"/>
      <c r="AO698" s="389"/>
      <c r="AP698" s="389"/>
      <c r="AQ698" s="389"/>
    </row>
    <row r="699" spans="1:43" s="128" customFormat="1" ht="40.15" customHeight="1">
      <c r="A699" s="488">
        <v>686</v>
      </c>
      <c r="B699" s="866" t="str">
        <f>IF(基本情報入力シート!C730="","",基本情報入力シート!C730)</f>
        <v/>
      </c>
      <c r="C699" s="866"/>
      <c r="D699" s="866"/>
      <c r="E699" s="866"/>
      <c r="F699" s="866"/>
      <c r="G699" s="866"/>
      <c r="H699" s="866"/>
      <c r="I699" s="866"/>
      <c r="J699" s="413" t="str">
        <f>IF(基本情報入力シート!M730="","",基本情報入力シート!M730)</f>
        <v/>
      </c>
      <c r="K699" s="413" t="str">
        <f>IF(基本情報入力シート!R730="","",基本情報入力シート!R730)</f>
        <v/>
      </c>
      <c r="L699" s="413" t="str">
        <f>IF(基本情報入力シート!W730="","",基本情報入力シート!W730)</f>
        <v/>
      </c>
      <c r="M699" s="413" t="str">
        <f>IF(基本情報入力シート!X730="","",基本情報入力シート!X730)</f>
        <v/>
      </c>
      <c r="N699" s="491" t="str">
        <f>IF(基本情報入力シート!Y730="","",基本情報入力シート!Y730)</f>
        <v/>
      </c>
      <c r="O699" s="490"/>
      <c r="P699" s="432"/>
      <c r="Q699" s="38" t="str">
        <f>IFERROR(ROUNDDOWN(P699*VLOOKUP(N699,【参考】数式用!$V$2:$AA$58,MATCH(O699,【参考】数式用!$X$4:$AA$4)+2,FALSE)*0.5, 0), "")</f>
        <v/>
      </c>
      <c r="R699" s="433"/>
      <c r="S699" s="867"/>
      <c r="T699" s="867"/>
      <c r="U699" s="499"/>
      <c r="V699" s="439"/>
      <c r="W699" s="487"/>
      <c r="X699" s="414" t="str">
        <f>IFERROR(IF(V699="ー", "", ROUNDDOWN(W699*VLOOKUP(N699,【参考】数式用!$V$2:$AG$51,MATCH(V699,【参考】数式用!$AB$4:$AG$4)+6,FALSE)*0.5, 0)), "")</f>
        <v/>
      </c>
      <c r="Y699" s="440"/>
      <c r="Z699" s="487"/>
      <c r="AA699" s="501"/>
      <c r="AB699" s="481" t="e">
        <f>VLOOKUP(N699,【参考】数式用!$A$3:$N$58,14,FALSE)</f>
        <v>#N/A</v>
      </c>
      <c r="AC699" s="481" t="str">
        <f>IFERROR(VLOOKUP(N699,【参考】数式用!$A$3:$N$58,14,FALSE),"")&amp;"_4_5"</f>
        <v>_4_5</v>
      </c>
      <c r="AD699" s="481" t="str">
        <f>IFERROR(VLOOKUP(N699,【参考】数式用!$A$3:$N$58,14,FALSE),"")&amp;"_6"</f>
        <v>_6</v>
      </c>
      <c r="AE699" s="482" t="str">
        <f>IFERROR(VLOOKUP(N699,【参考】数式用!$AI$5:$AJ$51, 2, FALSE), "")</f>
        <v/>
      </c>
      <c r="AF699" s="483" t="str">
        <f t="shared" si="22"/>
        <v/>
      </c>
      <c r="AG699" s="484" t="str">
        <f t="shared" si="23"/>
        <v/>
      </c>
      <c r="AH699" s="485" t="str">
        <f>IFERROR(VLOOKUP(N699,【参考】数式用!$AM$3:$AN$56, 2, FALSE), "")</f>
        <v/>
      </c>
      <c r="AI699" s="411"/>
      <c r="AJ699" s="389"/>
      <c r="AK699" s="389"/>
      <c r="AL699" s="389"/>
      <c r="AM699" s="389"/>
      <c r="AN699" s="389"/>
      <c r="AO699" s="389"/>
      <c r="AP699" s="389"/>
      <c r="AQ699" s="389"/>
    </row>
    <row r="700" spans="1:43" s="128" customFormat="1" ht="40.15" customHeight="1">
      <c r="A700" s="488">
        <v>687</v>
      </c>
      <c r="B700" s="866" t="str">
        <f>IF(基本情報入力シート!C731="","",基本情報入力シート!C731)</f>
        <v/>
      </c>
      <c r="C700" s="866"/>
      <c r="D700" s="866"/>
      <c r="E700" s="866"/>
      <c r="F700" s="866"/>
      <c r="G700" s="866"/>
      <c r="H700" s="866"/>
      <c r="I700" s="866"/>
      <c r="J700" s="413" t="str">
        <f>IF(基本情報入力シート!M731="","",基本情報入力シート!M731)</f>
        <v/>
      </c>
      <c r="K700" s="413" t="str">
        <f>IF(基本情報入力シート!R731="","",基本情報入力シート!R731)</f>
        <v/>
      </c>
      <c r="L700" s="413" t="str">
        <f>IF(基本情報入力シート!W731="","",基本情報入力シート!W731)</f>
        <v/>
      </c>
      <c r="M700" s="413" t="str">
        <f>IF(基本情報入力シート!X731="","",基本情報入力シート!X731)</f>
        <v/>
      </c>
      <c r="N700" s="491" t="str">
        <f>IF(基本情報入力シート!Y731="","",基本情報入力シート!Y731)</f>
        <v/>
      </c>
      <c r="O700" s="490"/>
      <c r="P700" s="432"/>
      <c r="Q700" s="38" t="str">
        <f>IFERROR(ROUNDDOWN(P700*VLOOKUP(N700,【参考】数式用!$V$2:$AA$58,MATCH(O700,【参考】数式用!$X$4:$AA$4)+2,FALSE)*0.5, 0), "")</f>
        <v/>
      </c>
      <c r="R700" s="433"/>
      <c r="S700" s="867"/>
      <c r="T700" s="867"/>
      <c r="U700" s="499"/>
      <c r="V700" s="439"/>
      <c r="W700" s="487"/>
      <c r="X700" s="414" t="str">
        <f>IFERROR(IF(V700="ー", "", ROUNDDOWN(W700*VLOOKUP(N700,【参考】数式用!$V$2:$AG$51,MATCH(V700,【参考】数式用!$AB$4:$AG$4)+6,FALSE)*0.5, 0)), "")</f>
        <v/>
      </c>
      <c r="Y700" s="440"/>
      <c r="Z700" s="487"/>
      <c r="AA700" s="501"/>
      <c r="AB700" s="481" t="e">
        <f>VLOOKUP(N700,【参考】数式用!$A$3:$N$58,14,FALSE)</f>
        <v>#N/A</v>
      </c>
      <c r="AC700" s="481" t="str">
        <f>IFERROR(VLOOKUP(N700,【参考】数式用!$A$3:$N$58,14,FALSE),"")&amp;"_4_5"</f>
        <v>_4_5</v>
      </c>
      <c r="AD700" s="481" t="str">
        <f>IFERROR(VLOOKUP(N700,【参考】数式用!$A$3:$N$58,14,FALSE),"")&amp;"_6"</f>
        <v>_6</v>
      </c>
      <c r="AE700" s="482" t="str">
        <f>IFERROR(VLOOKUP(N700,【参考】数式用!$AI$5:$AJ$51, 2, FALSE), "")</f>
        <v/>
      </c>
      <c r="AF700" s="483" t="str">
        <f t="shared" si="22"/>
        <v/>
      </c>
      <c r="AG700" s="484" t="str">
        <f t="shared" si="23"/>
        <v/>
      </c>
      <c r="AH700" s="485" t="str">
        <f>IFERROR(VLOOKUP(N700,【参考】数式用!$AM$3:$AN$56, 2, FALSE), "")</f>
        <v/>
      </c>
      <c r="AI700" s="411"/>
      <c r="AJ700" s="389"/>
      <c r="AK700" s="389"/>
      <c r="AL700" s="389"/>
      <c r="AM700" s="389"/>
      <c r="AN700" s="389"/>
      <c r="AO700" s="389"/>
      <c r="AP700" s="389"/>
      <c r="AQ700" s="389"/>
    </row>
    <row r="701" spans="1:43" s="128" customFormat="1" ht="40.15" customHeight="1">
      <c r="A701" s="488">
        <v>688</v>
      </c>
      <c r="B701" s="866" t="str">
        <f>IF(基本情報入力シート!C732="","",基本情報入力シート!C732)</f>
        <v/>
      </c>
      <c r="C701" s="866"/>
      <c r="D701" s="866"/>
      <c r="E701" s="866"/>
      <c r="F701" s="866"/>
      <c r="G701" s="866"/>
      <c r="H701" s="866"/>
      <c r="I701" s="866"/>
      <c r="J701" s="413" t="str">
        <f>IF(基本情報入力シート!M732="","",基本情報入力シート!M732)</f>
        <v/>
      </c>
      <c r="K701" s="413" t="str">
        <f>IF(基本情報入力シート!R732="","",基本情報入力シート!R732)</f>
        <v/>
      </c>
      <c r="L701" s="413" t="str">
        <f>IF(基本情報入力シート!W732="","",基本情報入力シート!W732)</f>
        <v/>
      </c>
      <c r="M701" s="413" t="str">
        <f>IF(基本情報入力シート!X732="","",基本情報入力シート!X732)</f>
        <v/>
      </c>
      <c r="N701" s="491" t="str">
        <f>IF(基本情報入力シート!Y732="","",基本情報入力シート!Y732)</f>
        <v/>
      </c>
      <c r="O701" s="490"/>
      <c r="P701" s="432"/>
      <c r="Q701" s="38" t="str">
        <f>IFERROR(ROUNDDOWN(P701*VLOOKUP(N701,【参考】数式用!$V$2:$AA$58,MATCH(O701,【参考】数式用!$X$4:$AA$4)+2,FALSE)*0.5, 0), "")</f>
        <v/>
      </c>
      <c r="R701" s="433"/>
      <c r="S701" s="867"/>
      <c r="T701" s="867"/>
      <c r="U701" s="499"/>
      <c r="V701" s="439"/>
      <c r="W701" s="487"/>
      <c r="X701" s="414" t="str">
        <f>IFERROR(IF(V701="ー", "", ROUNDDOWN(W701*VLOOKUP(N701,【参考】数式用!$V$2:$AG$51,MATCH(V701,【参考】数式用!$AB$4:$AG$4)+6,FALSE)*0.5, 0)), "")</f>
        <v/>
      </c>
      <c r="Y701" s="440"/>
      <c r="Z701" s="487"/>
      <c r="AA701" s="501"/>
      <c r="AB701" s="481" t="e">
        <f>VLOOKUP(N701,【参考】数式用!$A$3:$N$58,14,FALSE)</f>
        <v>#N/A</v>
      </c>
      <c r="AC701" s="481" t="str">
        <f>IFERROR(VLOOKUP(N701,【参考】数式用!$A$3:$N$58,14,FALSE),"")&amp;"_4_5"</f>
        <v>_4_5</v>
      </c>
      <c r="AD701" s="481" t="str">
        <f>IFERROR(VLOOKUP(N701,【参考】数式用!$A$3:$N$58,14,FALSE),"")&amp;"_6"</f>
        <v>_6</v>
      </c>
      <c r="AE701" s="482" t="str">
        <f>IFERROR(VLOOKUP(N701,【参考】数式用!$AI$5:$AJ$51, 2, FALSE), "")</f>
        <v/>
      </c>
      <c r="AF701" s="483" t="str">
        <f t="shared" si="22"/>
        <v/>
      </c>
      <c r="AG701" s="484" t="str">
        <f t="shared" si="23"/>
        <v/>
      </c>
      <c r="AH701" s="485" t="str">
        <f>IFERROR(VLOOKUP(N701,【参考】数式用!$AM$3:$AN$56, 2, FALSE), "")</f>
        <v/>
      </c>
      <c r="AI701" s="411"/>
      <c r="AJ701" s="389"/>
      <c r="AK701" s="389"/>
      <c r="AL701" s="389"/>
      <c r="AM701" s="389"/>
      <c r="AN701" s="389"/>
      <c r="AO701" s="389"/>
      <c r="AP701" s="389"/>
      <c r="AQ701" s="389"/>
    </row>
    <row r="702" spans="1:43" s="128" customFormat="1" ht="40.15" customHeight="1">
      <c r="A702" s="488">
        <v>689</v>
      </c>
      <c r="B702" s="866" t="str">
        <f>IF(基本情報入力シート!C733="","",基本情報入力シート!C733)</f>
        <v/>
      </c>
      <c r="C702" s="866"/>
      <c r="D702" s="866"/>
      <c r="E702" s="866"/>
      <c r="F702" s="866"/>
      <c r="G702" s="866"/>
      <c r="H702" s="866"/>
      <c r="I702" s="866"/>
      <c r="J702" s="413" t="str">
        <f>IF(基本情報入力シート!M733="","",基本情報入力シート!M733)</f>
        <v/>
      </c>
      <c r="K702" s="413" t="str">
        <f>IF(基本情報入力シート!R733="","",基本情報入力シート!R733)</f>
        <v/>
      </c>
      <c r="L702" s="413" t="str">
        <f>IF(基本情報入力シート!W733="","",基本情報入力シート!W733)</f>
        <v/>
      </c>
      <c r="M702" s="413" t="str">
        <f>IF(基本情報入力シート!X733="","",基本情報入力シート!X733)</f>
        <v/>
      </c>
      <c r="N702" s="491" t="str">
        <f>IF(基本情報入力シート!Y733="","",基本情報入力シート!Y733)</f>
        <v/>
      </c>
      <c r="O702" s="490"/>
      <c r="P702" s="432"/>
      <c r="Q702" s="38" t="str">
        <f>IFERROR(ROUNDDOWN(P702*VLOOKUP(N702,【参考】数式用!$V$2:$AA$58,MATCH(O702,【参考】数式用!$X$4:$AA$4)+2,FALSE)*0.5, 0), "")</f>
        <v/>
      </c>
      <c r="R702" s="433"/>
      <c r="S702" s="867"/>
      <c r="T702" s="867"/>
      <c r="U702" s="499"/>
      <c r="V702" s="439"/>
      <c r="W702" s="487"/>
      <c r="X702" s="414" t="str">
        <f>IFERROR(IF(V702="ー", "", ROUNDDOWN(W702*VLOOKUP(N702,【参考】数式用!$V$2:$AG$51,MATCH(V702,【参考】数式用!$AB$4:$AG$4)+6,FALSE)*0.5, 0)), "")</f>
        <v/>
      </c>
      <c r="Y702" s="440"/>
      <c r="Z702" s="487"/>
      <c r="AA702" s="501"/>
      <c r="AB702" s="481" t="e">
        <f>VLOOKUP(N702,【参考】数式用!$A$3:$N$58,14,FALSE)</f>
        <v>#N/A</v>
      </c>
      <c r="AC702" s="481" t="str">
        <f>IFERROR(VLOOKUP(N702,【参考】数式用!$A$3:$N$58,14,FALSE),"")&amp;"_4_5"</f>
        <v>_4_5</v>
      </c>
      <c r="AD702" s="481" t="str">
        <f>IFERROR(VLOOKUP(N702,【参考】数式用!$A$3:$N$58,14,FALSE),"")&amp;"_6"</f>
        <v>_6</v>
      </c>
      <c r="AE702" s="482" t="str">
        <f>IFERROR(VLOOKUP(N702,【参考】数式用!$AI$5:$AJ$51, 2, FALSE), "")</f>
        <v/>
      </c>
      <c r="AF702" s="483" t="str">
        <f t="shared" si="22"/>
        <v/>
      </c>
      <c r="AG702" s="484" t="str">
        <f t="shared" si="23"/>
        <v/>
      </c>
      <c r="AH702" s="485" t="str">
        <f>IFERROR(VLOOKUP(N702,【参考】数式用!$AM$3:$AN$56, 2, FALSE), "")</f>
        <v/>
      </c>
      <c r="AI702" s="411"/>
      <c r="AJ702" s="389"/>
      <c r="AK702" s="389"/>
      <c r="AL702" s="389"/>
      <c r="AM702" s="389"/>
      <c r="AN702" s="389"/>
      <c r="AO702" s="389"/>
      <c r="AP702" s="389"/>
      <c r="AQ702" s="389"/>
    </row>
    <row r="703" spans="1:43" s="128" customFormat="1" ht="40.15" customHeight="1">
      <c r="A703" s="488">
        <v>690</v>
      </c>
      <c r="B703" s="866" t="str">
        <f>IF(基本情報入力シート!C734="","",基本情報入力シート!C734)</f>
        <v/>
      </c>
      <c r="C703" s="866"/>
      <c r="D703" s="866"/>
      <c r="E703" s="866"/>
      <c r="F703" s="866"/>
      <c r="G703" s="866"/>
      <c r="H703" s="866"/>
      <c r="I703" s="866"/>
      <c r="J703" s="413" t="str">
        <f>IF(基本情報入力シート!M734="","",基本情報入力シート!M734)</f>
        <v/>
      </c>
      <c r="K703" s="413" t="str">
        <f>IF(基本情報入力シート!R734="","",基本情報入力シート!R734)</f>
        <v/>
      </c>
      <c r="L703" s="413" t="str">
        <f>IF(基本情報入力シート!W734="","",基本情報入力シート!W734)</f>
        <v/>
      </c>
      <c r="M703" s="413" t="str">
        <f>IF(基本情報入力シート!X734="","",基本情報入力シート!X734)</f>
        <v/>
      </c>
      <c r="N703" s="491" t="str">
        <f>IF(基本情報入力シート!Y734="","",基本情報入力シート!Y734)</f>
        <v/>
      </c>
      <c r="O703" s="490"/>
      <c r="P703" s="432"/>
      <c r="Q703" s="38" t="str">
        <f>IFERROR(ROUNDDOWN(P703*VLOOKUP(N703,【参考】数式用!$V$2:$AA$58,MATCH(O703,【参考】数式用!$X$4:$AA$4)+2,FALSE)*0.5, 0), "")</f>
        <v/>
      </c>
      <c r="R703" s="433"/>
      <c r="S703" s="867"/>
      <c r="T703" s="867"/>
      <c r="U703" s="499"/>
      <c r="V703" s="439"/>
      <c r="W703" s="487"/>
      <c r="X703" s="414" t="str">
        <f>IFERROR(IF(V703="ー", "", ROUNDDOWN(W703*VLOOKUP(N703,【参考】数式用!$V$2:$AG$51,MATCH(V703,【参考】数式用!$AB$4:$AG$4)+6,FALSE)*0.5, 0)), "")</f>
        <v/>
      </c>
      <c r="Y703" s="440"/>
      <c r="Z703" s="487"/>
      <c r="AA703" s="501"/>
      <c r="AB703" s="481" t="e">
        <f>VLOOKUP(N703,【参考】数式用!$A$3:$N$58,14,FALSE)</f>
        <v>#N/A</v>
      </c>
      <c r="AC703" s="481" t="str">
        <f>IFERROR(VLOOKUP(N703,【参考】数式用!$A$3:$N$58,14,FALSE),"")&amp;"_4_5"</f>
        <v>_4_5</v>
      </c>
      <c r="AD703" s="481" t="str">
        <f>IFERROR(VLOOKUP(N703,【参考】数式用!$A$3:$N$58,14,FALSE),"")&amp;"_6"</f>
        <v>_6</v>
      </c>
      <c r="AE703" s="482" t="str">
        <f>IFERROR(VLOOKUP(N703,【参考】数式用!$AI$5:$AJ$51, 2, FALSE), "")</f>
        <v/>
      </c>
      <c r="AF703" s="483" t="str">
        <f t="shared" si="22"/>
        <v/>
      </c>
      <c r="AG703" s="484" t="str">
        <f t="shared" si="23"/>
        <v/>
      </c>
      <c r="AH703" s="485" t="str">
        <f>IFERROR(VLOOKUP(N703,【参考】数式用!$AM$3:$AN$56, 2, FALSE), "")</f>
        <v/>
      </c>
      <c r="AI703" s="411"/>
      <c r="AJ703" s="389"/>
      <c r="AK703" s="389"/>
      <c r="AL703" s="389"/>
      <c r="AM703" s="389"/>
      <c r="AN703" s="389"/>
      <c r="AO703" s="389"/>
      <c r="AP703" s="389"/>
      <c r="AQ703" s="389"/>
    </row>
    <row r="704" spans="1:43" s="128" customFormat="1" ht="40.15" customHeight="1">
      <c r="A704" s="488">
        <v>691</v>
      </c>
      <c r="B704" s="866" t="str">
        <f>IF(基本情報入力シート!C735="","",基本情報入力シート!C735)</f>
        <v/>
      </c>
      <c r="C704" s="866"/>
      <c r="D704" s="866"/>
      <c r="E704" s="866"/>
      <c r="F704" s="866"/>
      <c r="G704" s="866"/>
      <c r="H704" s="866"/>
      <c r="I704" s="866"/>
      <c r="J704" s="413" t="str">
        <f>IF(基本情報入力シート!M735="","",基本情報入力シート!M735)</f>
        <v/>
      </c>
      <c r="K704" s="413" t="str">
        <f>IF(基本情報入力シート!R735="","",基本情報入力シート!R735)</f>
        <v/>
      </c>
      <c r="L704" s="413" t="str">
        <f>IF(基本情報入力シート!W735="","",基本情報入力シート!W735)</f>
        <v/>
      </c>
      <c r="M704" s="413" t="str">
        <f>IF(基本情報入力シート!X735="","",基本情報入力シート!X735)</f>
        <v/>
      </c>
      <c r="N704" s="491" t="str">
        <f>IF(基本情報入力シート!Y735="","",基本情報入力シート!Y735)</f>
        <v/>
      </c>
      <c r="O704" s="490"/>
      <c r="P704" s="432"/>
      <c r="Q704" s="38" t="str">
        <f>IFERROR(ROUNDDOWN(P704*VLOOKUP(N704,【参考】数式用!$V$2:$AA$58,MATCH(O704,【参考】数式用!$X$4:$AA$4)+2,FALSE)*0.5, 0), "")</f>
        <v/>
      </c>
      <c r="R704" s="433"/>
      <c r="S704" s="867"/>
      <c r="T704" s="867"/>
      <c r="U704" s="499"/>
      <c r="V704" s="439"/>
      <c r="W704" s="487"/>
      <c r="X704" s="414" t="str">
        <f>IFERROR(IF(V704="ー", "", ROUNDDOWN(W704*VLOOKUP(N704,【参考】数式用!$V$2:$AG$51,MATCH(V704,【参考】数式用!$AB$4:$AG$4)+6,FALSE)*0.5, 0)), "")</f>
        <v/>
      </c>
      <c r="Y704" s="440"/>
      <c r="Z704" s="487"/>
      <c r="AA704" s="501"/>
      <c r="AB704" s="481" t="e">
        <f>VLOOKUP(N704,【参考】数式用!$A$3:$N$58,14,FALSE)</f>
        <v>#N/A</v>
      </c>
      <c r="AC704" s="481" t="str">
        <f>IFERROR(VLOOKUP(N704,【参考】数式用!$A$3:$N$58,14,FALSE),"")&amp;"_4_5"</f>
        <v>_4_5</v>
      </c>
      <c r="AD704" s="481" t="str">
        <f>IFERROR(VLOOKUP(N704,【参考】数式用!$A$3:$N$58,14,FALSE),"")&amp;"_6"</f>
        <v>_6</v>
      </c>
      <c r="AE704" s="482" t="str">
        <f>IFERROR(VLOOKUP(N704,【参考】数式用!$AI$5:$AJ$51, 2, FALSE), "")</f>
        <v/>
      </c>
      <c r="AF704" s="483" t="str">
        <f t="shared" si="22"/>
        <v/>
      </c>
      <c r="AG704" s="484" t="str">
        <f t="shared" si="23"/>
        <v/>
      </c>
      <c r="AH704" s="485" t="str">
        <f>IFERROR(VLOOKUP(N704,【参考】数式用!$AM$3:$AN$56, 2, FALSE), "")</f>
        <v/>
      </c>
      <c r="AI704" s="411"/>
      <c r="AJ704" s="389"/>
      <c r="AK704" s="389"/>
      <c r="AL704" s="389"/>
      <c r="AM704" s="389"/>
      <c r="AN704" s="389"/>
      <c r="AO704" s="389"/>
      <c r="AP704" s="389"/>
      <c r="AQ704" s="389"/>
    </row>
    <row r="705" spans="1:43" s="128" customFormat="1" ht="40.15" customHeight="1">
      <c r="A705" s="488">
        <v>692</v>
      </c>
      <c r="B705" s="866" t="str">
        <f>IF(基本情報入力シート!C736="","",基本情報入力シート!C736)</f>
        <v/>
      </c>
      <c r="C705" s="866"/>
      <c r="D705" s="866"/>
      <c r="E705" s="866"/>
      <c r="F705" s="866"/>
      <c r="G705" s="866"/>
      <c r="H705" s="866"/>
      <c r="I705" s="866"/>
      <c r="J705" s="413" t="str">
        <f>IF(基本情報入力シート!M736="","",基本情報入力シート!M736)</f>
        <v/>
      </c>
      <c r="K705" s="413" t="str">
        <f>IF(基本情報入力シート!R736="","",基本情報入力シート!R736)</f>
        <v/>
      </c>
      <c r="L705" s="413" t="str">
        <f>IF(基本情報入力シート!W736="","",基本情報入力シート!W736)</f>
        <v/>
      </c>
      <c r="M705" s="413" t="str">
        <f>IF(基本情報入力シート!X736="","",基本情報入力シート!X736)</f>
        <v/>
      </c>
      <c r="N705" s="491" t="str">
        <f>IF(基本情報入力シート!Y736="","",基本情報入力シート!Y736)</f>
        <v/>
      </c>
      <c r="O705" s="490"/>
      <c r="P705" s="432"/>
      <c r="Q705" s="38" t="str">
        <f>IFERROR(ROUNDDOWN(P705*VLOOKUP(N705,【参考】数式用!$V$2:$AA$58,MATCH(O705,【参考】数式用!$X$4:$AA$4)+2,FALSE)*0.5, 0), "")</f>
        <v/>
      </c>
      <c r="R705" s="433"/>
      <c r="S705" s="867"/>
      <c r="T705" s="867"/>
      <c r="U705" s="499"/>
      <c r="V705" s="439"/>
      <c r="W705" s="487"/>
      <c r="X705" s="414" t="str">
        <f>IFERROR(IF(V705="ー", "", ROUNDDOWN(W705*VLOOKUP(N705,【参考】数式用!$V$2:$AG$51,MATCH(V705,【参考】数式用!$AB$4:$AG$4)+6,FALSE)*0.5, 0)), "")</f>
        <v/>
      </c>
      <c r="Y705" s="440"/>
      <c r="Z705" s="487"/>
      <c r="AA705" s="501"/>
      <c r="AB705" s="481" t="e">
        <f>VLOOKUP(N705,【参考】数式用!$A$3:$N$58,14,FALSE)</f>
        <v>#N/A</v>
      </c>
      <c r="AC705" s="481" t="str">
        <f>IFERROR(VLOOKUP(N705,【参考】数式用!$A$3:$N$58,14,FALSE),"")&amp;"_4_5"</f>
        <v>_4_5</v>
      </c>
      <c r="AD705" s="481" t="str">
        <f>IFERROR(VLOOKUP(N705,【参考】数式用!$A$3:$N$58,14,FALSE),"")&amp;"_6"</f>
        <v>_6</v>
      </c>
      <c r="AE705" s="482" t="str">
        <f>IFERROR(VLOOKUP(N705,【参考】数式用!$AI$5:$AJ$51, 2, FALSE), "")</f>
        <v/>
      </c>
      <c r="AF705" s="483" t="str">
        <f t="shared" si="22"/>
        <v/>
      </c>
      <c r="AG705" s="484" t="str">
        <f t="shared" si="23"/>
        <v/>
      </c>
      <c r="AH705" s="485" t="str">
        <f>IFERROR(VLOOKUP(N705,【参考】数式用!$AM$3:$AN$56, 2, FALSE), "")</f>
        <v/>
      </c>
      <c r="AI705" s="411"/>
      <c r="AJ705" s="389"/>
      <c r="AK705" s="389"/>
      <c r="AL705" s="389"/>
      <c r="AM705" s="389"/>
      <c r="AN705" s="389"/>
      <c r="AO705" s="389"/>
      <c r="AP705" s="389"/>
      <c r="AQ705" s="389"/>
    </row>
    <row r="706" spans="1:43" s="128" customFormat="1" ht="40.15" customHeight="1">
      <c r="A706" s="488">
        <v>693</v>
      </c>
      <c r="B706" s="866" t="str">
        <f>IF(基本情報入力シート!C737="","",基本情報入力シート!C737)</f>
        <v/>
      </c>
      <c r="C706" s="866"/>
      <c r="D706" s="866"/>
      <c r="E706" s="866"/>
      <c r="F706" s="866"/>
      <c r="G706" s="866"/>
      <c r="H706" s="866"/>
      <c r="I706" s="866"/>
      <c r="J706" s="413" t="str">
        <f>IF(基本情報入力シート!M737="","",基本情報入力シート!M737)</f>
        <v/>
      </c>
      <c r="K706" s="413" t="str">
        <f>IF(基本情報入力シート!R737="","",基本情報入力シート!R737)</f>
        <v/>
      </c>
      <c r="L706" s="413" t="str">
        <f>IF(基本情報入力シート!W737="","",基本情報入力シート!W737)</f>
        <v/>
      </c>
      <c r="M706" s="413" t="str">
        <f>IF(基本情報入力シート!X737="","",基本情報入力シート!X737)</f>
        <v/>
      </c>
      <c r="N706" s="491" t="str">
        <f>IF(基本情報入力シート!Y737="","",基本情報入力シート!Y737)</f>
        <v/>
      </c>
      <c r="O706" s="490"/>
      <c r="P706" s="432"/>
      <c r="Q706" s="38" t="str">
        <f>IFERROR(ROUNDDOWN(P706*VLOOKUP(N706,【参考】数式用!$V$2:$AA$58,MATCH(O706,【参考】数式用!$X$4:$AA$4)+2,FALSE)*0.5, 0), "")</f>
        <v/>
      </c>
      <c r="R706" s="433"/>
      <c r="S706" s="867"/>
      <c r="T706" s="867"/>
      <c r="U706" s="499"/>
      <c r="V706" s="439"/>
      <c r="W706" s="487"/>
      <c r="X706" s="414" t="str">
        <f>IFERROR(IF(V706="ー", "", ROUNDDOWN(W706*VLOOKUP(N706,【参考】数式用!$V$2:$AG$51,MATCH(V706,【参考】数式用!$AB$4:$AG$4)+6,FALSE)*0.5, 0)), "")</f>
        <v/>
      </c>
      <c r="Y706" s="440"/>
      <c r="Z706" s="487"/>
      <c r="AA706" s="501"/>
      <c r="AB706" s="481" t="e">
        <f>VLOOKUP(N706,【参考】数式用!$A$3:$N$58,14,FALSE)</f>
        <v>#N/A</v>
      </c>
      <c r="AC706" s="481" t="str">
        <f>IFERROR(VLOOKUP(N706,【参考】数式用!$A$3:$N$58,14,FALSE),"")&amp;"_4_5"</f>
        <v>_4_5</v>
      </c>
      <c r="AD706" s="481" t="str">
        <f>IFERROR(VLOOKUP(N706,【参考】数式用!$A$3:$N$58,14,FALSE),"")&amp;"_6"</f>
        <v>_6</v>
      </c>
      <c r="AE706" s="482" t="str">
        <f>IFERROR(VLOOKUP(N706,【参考】数式用!$AI$5:$AJ$51, 2, FALSE), "")</f>
        <v/>
      </c>
      <c r="AF706" s="483" t="str">
        <f t="shared" si="22"/>
        <v/>
      </c>
      <c r="AG706" s="484" t="str">
        <f t="shared" si="23"/>
        <v/>
      </c>
      <c r="AH706" s="485" t="str">
        <f>IFERROR(VLOOKUP(N706,【参考】数式用!$AM$3:$AN$56, 2, FALSE), "")</f>
        <v/>
      </c>
      <c r="AI706" s="411"/>
      <c r="AJ706" s="389"/>
      <c r="AK706" s="389"/>
      <c r="AL706" s="389"/>
      <c r="AM706" s="389"/>
      <c r="AN706" s="389"/>
      <c r="AO706" s="389"/>
      <c r="AP706" s="389"/>
      <c r="AQ706" s="389"/>
    </row>
    <row r="707" spans="1:43" s="128" customFormat="1" ht="40.15" customHeight="1">
      <c r="A707" s="488">
        <v>694</v>
      </c>
      <c r="B707" s="866" t="str">
        <f>IF(基本情報入力シート!C738="","",基本情報入力シート!C738)</f>
        <v/>
      </c>
      <c r="C707" s="866"/>
      <c r="D707" s="866"/>
      <c r="E707" s="866"/>
      <c r="F707" s="866"/>
      <c r="G707" s="866"/>
      <c r="H707" s="866"/>
      <c r="I707" s="866"/>
      <c r="J707" s="413" t="str">
        <f>IF(基本情報入力シート!M738="","",基本情報入力シート!M738)</f>
        <v/>
      </c>
      <c r="K707" s="413" t="str">
        <f>IF(基本情報入力シート!R738="","",基本情報入力シート!R738)</f>
        <v/>
      </c>
      <c r="L707" s="413" t="str">
        <f>IF(基本情報入力シート!W738="","",基本情報入力シート!W738)</f>
        <v/>
      </c>
      <c r="M707" s="413" t="str">
        <f>IF(基本情報入力シート!X738="","",基本情報入力シート!X738)</f>
        <v/>
      </c>
      <c r="N707" s="491" t="str">
        <f>IF(基本情報入力シート!Y738="","",基本情報入力シート!Y738)</f>
        <v/>
      </c>
      <c r="O707" s="490"/>
      <c r="P707" s="432"/>
      <c r="Q707" s="38" t="str">
        <f>IFERROR(ROUNDDOWN(P707*VLOOKUP(N707,【参考】数式用!$V$2:$AA$58,MATCH(O707,【参考】数式用!$X$4:$AA$4)+2,FALSE)*0.5, 0), "")</f>
        <v/>
      </c>
      <c r="R707" s="433"/>
      <c r="S707" s="867"/>
      <c r="T707" s="867"/>
      <c r="U707" s="499"/>
      <c r="V707" s="439"/>
      <c r="W707" s="487"/>
      <c r="X707" s="414" t="str">
        <f>IFERROR(IF(V707="ー", "", ROUNDDOWN(W707*VLOOKUP(N707,【参考】数式用!$V$2:$AG$51,MATCH(V707,【参考】数式用!$AB$4:$AG$4)+6,FALSE)*0.5, 0)), "")</f>
        <v/>
      </c>
      <c r="Y707" s="440"/>
      <c r="Z707" s="487"/>
      <c r="AA707" s="501"/>
      <c r="AB707" s="481" t="e">
        <f>VLOOKUP(N707,【参考】数式用!$A$3:$N$58,14,FALSE)</f>
        <v>#N/A</v>
      </c>
      <c r="AC707" s="481" t="str">
        <f>IFERROR(VLOOKUP(N707,【参考】数式用!$A$3:$N$58,14,FALSE),"")&amp;"_4_5"</f>
        <v>_4_5</v>
      </c>
      <c r="AD707" s="481" t="str">
        <f>IFERROR(VLOOKUP(N707,【参考】数式用!$A$3:$N$58,14,FALSE),"")&amp;"_6"</f>
        <v>_6</v>
      </c>
      <c r="AE707" s="482" t="str">
        <f>IFERROR(VLOOKUP(N707,【参考】数式用!$AI$5:$AJ$51, 2, FALSE), "")</f>
        <v/>
      </c>
      <c r="AF707" s="483" t="str">
        <f t="shared" si="22"/>
        <v/>
      </c>
      <c r="AG707" s="484" t="str">
        <f t="shared" si="23"/>
        <v/>
      </c>
      <c r="AH707" s="485" t="str">
        <f>IFERROR(VLOOKUP(N707,【参考】数式用!$AM$3:$AN$56, 2, FALSE), "")</f>
        <v/>
      </c>
      <c r="AI707" s="411"/>
      <c r="AJ707" s="389"/>
      <c r="AK707" s="389"/>
      <c r="AL707" s="389"/>
      <c r="AM707" s="389"/>
      <c r="AN707" s="389"/>
      <c r="AO707" s="389"/>
      <c r="AP707" s="389"/>
      <c r="AQ707" s="389"/>
    </row>
    <row r="708" spans="1:43" s="128" customFormat="1" ht="40.15" customHeight="1">
      <c r="A708" s="488">
        <v>695</v>
      </c>
      <c r="B708" s="866" t="str">
        <f>IF(基本情報入力シート!C739="","",基本情報入力シート!C739)</f>
        <v/>
      </c>
      <c r="C708" s="866"/>
      <c r="D708" s="866"/>
      <c r="E708" s="866"/>
      <c r="F708" s="866"/>
      <c r="G708" s="866"/>
      <c r="H708" s="866"/>
      <c r="I708" s="866"/>
      <c r="J708" s="413" t="str">
        <f>IF(基本情報入力シート!M739="","",基本情報入力シート!M739)</f>
        <v/>
      </c>
      <c r="K708" s="413" t="str">
        <f>IF(基本情報入力シート!R739="","",基本情報入力シート!R739)</f>
        <v/>
      </c>
      <c r="L708" s="413" t="str">
        <f>IF(基本情報入力シート!W739="","",基本情報入力シート!W739)</f>
        <v/>
      </c>
      <c r="M708" s="413" t="str">
        <f>IF(基本情報入力シート!X739="","",基本情報入力シート!X739)</f>
        <v/>
      </c>
      <c r="N708" s="491" t="str">
        <f>IF(基本情報入力シート!Y739="","",基本情報入力シート!Y739)</f>
        <v/>
      </c>
      <c r="O708" s="490"/>
      <c r="P708" s="432"/>
      <c r="Q708" s="38" t="str">
        <f>IFERROR(ROUNDDOWN(P708*VLOOKUP(N708,【参考】数式用!$V$2:$AA$58,MATCH(O708,【参考】数式用!$X$4:$AA$4)+2,FALSE)*0.5, 0), "")</f>
        <v/>
      </c>
      <c r="R708" s="433"/>
      <c r="S708" s="867"/>
      <c r="T708" s="867"/>
      <c r="U708" s="499"/>
      <c r="V708" s="439"/>
      <c r="W708" s="487"/>
      <c r="X708" s="414" t="str">
        <f>IFERROR(IF(V708="ー", "", ROUNDDOWN(W708*VLOOKUP(N708,【参考】数式用!$V$2:$AG$51,MATCH(V708,【参考】数式用!$AB$4:$AG$4)+6,FALSE)*0.5, 0)), "")</f>
        <v/>
      </c>
      <c r="Y708" s="440"/>
      <c r="Z708" s="487"/>
      <c r="AA708" s="501"/>
      <c r="AB708" s="481" t="e">
        <f>VLOOKUP(N708,【参考】数式用!$A$3:$N$58,14,FALSE)</f>
        <v>#N/A</v>
      </c>
      <c r="AC708" s="481" t="str">
        <f>IFERROR(VLOOKUP(N708,【参考】数式用!$A$3:$N$58,14,FALSE),"")&amp;"_4_5"</f>
        <v>_4_5</v>
      </c>
      <c r="AD708" s="481" t="str">
        <f>IFERROR(VLOOKUP(N708,【参考】数式用!$A$3:$N$58,14,FALSE),"")&amp;"_6"</f>
        <v>_6</v>
      </c>
      <c r="AE708" s="482" t="str">
        <f>IFERROR(VLOOKUP(N708,【参考】数式用!$AI$5:$AJ$51, 2, FALSE), "")</f>
        <v/>
      </c>
      <c r="AF708" s="483" t="str">
        <f t="shared" si="22"/>
        <v/>
      </c>
      <c r="AG708" s="484" t="str">
        <f t="shared" si="23"/>
        <v/>
      </c>
      <c r="AH708" s="485" t="str">
        <f>IFERROR(VLOOKUP(N708,【参考】数式用!$AM$3:$AN$56, 2, FALSE), "")</f>
        <v/>
      </c>
      <c r="AI708" s="411"/>
      <c r="AJ708" s="389"/>
      <c r="AK708" s="389"/>
      <c r="AL708" s="389"/>
      <c r="AM708" s="389"/>
      <c r="AN708" s="389"/>
      <c r="AO708" s="389"/>
      <c r="AP708" s="389"/>
      <c r="AQ708" s="389"/>
    </row>
    <row r="709" spans="1:43" s="128" customFormat="1" ht="40.15" customHeight="1">
      <c r="A709" s="488">
        <v>696</v>
      </c>
      <c r="B709" s="866" t="str">
        <f>IF(基本情報入力シート!C740="","",基本情報入力シート!C740)</f>
        <v/>
      </c>
      <c r="C709" s="866"/>
      <c r="D709" s="866"/>
      <c r="E709" s="866"/>
      <c r="F709" s="866"/>
      <c r="G709" s="866"/>
      <c r="H709" s="866"/>
      <c r="I709" s="866"/>
      <c r="J709" s="413" t="str">
        <f>IF(基本情報入力シート!M740="","",基本情報入力シート!M740)</f>
        <v/>
      </c>
      <c r="K709" s="413" t="str">
        <f>IF(基本情報入力シート!R740="","",基本情報入力シート!R740)</f>
        <v/>
      </c>
      <c r="L709" s="413" t="str">
        <f>IF(基本情報入力シート!W740="","",基本情報入力シート!W740)</f>
        <v/>
      </c>
      <c r="M709" s="413" t="str">
        <f>IF(基本情報入力シート!X740="","",基本情報入力シート!X740)</f>
        <v/>
      </c>
      <c r="N709" s="491" t="str">
        <f>IF(基本情報入力シート!Y740="","",基本情報入力シート!Y740)</f>
        <v/>
      </c>
      <c r="O709" s="490"/>
      <c r="P709" s="432"/>
      <c r="Q709" s="38" t="str">
        <f>IFERROR(ROUNDDOWN(P709*VLOOKUP(N709,【参考】数式用!$V$2:$AA$58,MATCH(O709,【参考】数式用!$X$4:$AA$4)+2,FALSE)*0.5, 0), "")</f>
        <v/>
      </c>
      <c r="R709" s="433"/>
      <c r="S709" s="867"/>
      <c r="T709" s="867"/>
      <c r="U709" s="499"/>
      <c r="V709" s="439"/>
      <c r="W709" s="487"/>
      <c r="X709" s="414" t="str">
        <f>IFERROR(IF(V709="ー", "", ROUNDDOWN(W709*VLOOKUP(N709,【参考】数式用!$V$2:$AG$51,MATCH(V709,【参考】数式用!$AB$4:$AG$4)+6,FALSE)*0.5, 0)), "")</f>
        <v/>
      </c>
      <c r="Y709" s="440"/>
      <c r="Z709" s="487"/>
      <c r="AA709" s="501"/>
      <c r="AB709" s="481" t="e">
        <f>VLOOKUP(N709,【参考】数式用!$A$3:$N$58,14,FALSE)</f>
        <v>#N/A</v>
      </c>
      <c r="AC709" s="481" t="str">
        <f>IFERROR(VLOOKUP(N709,【参考】数式用!$A$3:$N$58,14,FALSE),"")&amp;"_4_5"</f>
        <v>_4_5</v>
      </c>
      <c r="AD709" s="481" t="str">
        <f>IFERROR(VLOOKUP(N709,【参考】数式用!$A$3:$N$58,14,FALSE),"")&amp;"_6"</f>
        <v>_6</v>
      </c>
      <c r="AE709" s="482" t="str">
        <f>IFERROR(VLOOKUP(N709,【参考】数式用!$AI$5:$AJ$51, 2, FALSE), "")</f>
        <v/>
      </c>
      <c r="AF709" s="483" t="str">
        <f t="shared" si="22"/>
        <v/>
      </c>
      <c r="AG709" s="484" t="str">
        <f t="shared" si="23"/>
        <v/>
      </c>
      <c r="AH709" s="485" t="str">
        <f>IFERROR(VLOOKUP(N709,【参考】数式用!$AM$3:$AN$56, 2, FALSE), "")</f>
        <v/>
      </c>
      <c r="AI709" s="411"/>
      <c r="AJ709" s="389"/>
      <c r="AK709" s="389"/>
      <c r="AL709" s="389"/>
      <c r="AM709" s="389"/>
      <c r="AN709" s="389"/>
      <c r="AO709" s="389"/>
      <c r="AP709" s="389"/>
      <c r="AQ709" s="389"/>
    </row>
    <row r="710" spans="1:43" s="128" customFormat="1" ht="40.15" customHeight="1">
      <c r="A710" s="488">
        <v>697</v>
      </c>
      <c r="B710" s="866" t="str">
        <f>IF(基本情報入力シート!C741="","",基本情報入力シート!C741)</f>
        <v/>
      </c>
      <c r="C710" s="866"/>
      <c r="D710" s="866"/>
      <c r="E710" s="866"/>
      <c r="F710" s="866"/>
      <c r="G710" s="866"/>
      <c r="H710" s="866"/>
      <c r="I710" s="866"/>
      <c r="J710" s="413" t="str">
        <f>IF(基本情報入力シート!M741="","",基本情報入力シート!M741)</f>
        <v/>
      </c>
      <c r="K710" s="413" t="str">
        <f>IF(基本情報入力シート!R741="","",基本情報入力シート!R741)</f>
        <v/>
      </c>
      <c r="L710" s="413" t="str">
        <f>IF(基本情報入力シート!W741="","",基本情報入力シート!W741)</f>
        <v/>
      </c>
      <c r="M710" s="413" t="str">
        <f>IF(基本情報入力シート!X741="","",基本情報入力シート!X741)</f>
        <v/>
      </c>
      <c r="N710" s="491" t="str">
        <f>IF(基本情報入力シート!Y741="","",基本情報入力シート!Y741)</f>
        <v/>
      </c>
      <c r="O710" s="490"/>
      <c r="P710" s="432"/>
      <c r="Q710" s="38" t="str">
        <f>IFERROR(ROUNDDOWN(P710*VLOOKUP(N710,【参考】数式用!$V$2:$AA$58,MATCH(O710,【参考】数式用!$X$4:$AA$4)+2,FALSE)*0.5, 0), "")</f>
        <v/>
      </c>
      <c r="R710" s="433"/>
      <c r="S710" s="867"/>
      <c r="T710" s="867"/>
      <c r="U710" s="499"/>
      <c r="V710" s="439"/>
      <c r="W710" s="487"/>
      <c r="X710" s="414" t="str">
        <f>IFERROR(IF(V710="ー", "", ROUNDDOWN(W710*VLOOKUP(N710,【参考】数式用!$V$2:$AG$51,MATCH(V710,【参考】数式用!$AB$4:$AG$4)+6,FALSE)*0.5, 0)), "")</f>
        <v/>
      </c>
      <c r="Y710" s="440"/>
      <c r="Z710" s="487"/>
      <c r="AA710" s="501"/>
      <c r="AB710" s="481" t="e">
        <f>VLOOKUP(N710,【参考】数式用!$A$3:$N$58,14,FALSE)</f>
        <v>#N/A</v>
      </c>
      <c r="AC710" s="481" t="str">
        <f>IFERROR(VLOOKUP(N710,【参考】数式用!$A$3:$N$58,14,FALSE),"")&amp;"_4_5"</f>
        <v>_4_5</v>
      </c>
      <c r="AD710" s="481" t="str">
        <f>IFERROR(VLOOKUP(N710,【参考】数式用!$A$3:$N$58,14,FALSE),"")&amp;"_6"</f>
        <v>_6</v>
      </c>
      <c r="AE710" s="482" t="str">
        <f>IFERROR(VLOOKUP(N710,【参考】数式用!$AI$5:$AJ$51, 2, FALSE), "")</f>
        <v/>
      </c>
      <c r="AF710" s="483" t="str">
        <f t="shared" si="22"/>
        <v/>
      </c>
      <c r="AG710" s="484" t="str">
        <f t="shared" si="23"/>
        <v/>
      </c>
      <c r="AH710" s="485" t="str">
        <f>IFERROR(VLOOKUP(N710,【参考】数式用!$AM$3:$AN$56, 2, FALSE), "")</f>
        <v/>
      </c>
      <c r="AI710" s="411"/>
      <c r="AJ710" s="389"/>
      <c r="AK710" s="389"/>
      <c r="AL710" s="389"/>
      <c r="AM710" s="389"/>
      <c r="AN710" s="389"/>
      <c r="AO710" s="389"/>
      <c r="AP710" s="389"/>
      <c r="AQ710" s="389"/>
    </row>
    <row r="711" spans="1:43" s="128" customFormat="1" ht="40.15" customHeight="1">
      <c r="A711" s="488">
        <v>698</v>
      </c>
      <c r="B711" s="866" t="str">
        <f>IF(基本情報入力シート!C742="","",基本情報入力シート!C742)</f>
        <v/>
      </c>
      <c r="C711" s="866"/>
      <c r="D711" s="866"/>
      <c r="E711" s="866"/>
      <c r="F711" s="866"/>
      <c r="G711" s="866"/>
      <c r="H711" s="866"/>
      <c r="I711" s="866"/>
      <c r="J711" s="413" t="str">
        <f>IF(基本情報入力シート!M742="","",基本情報入力シート!M742)</f>
        <v/>
      </c>
      <c r="K711" s="413" t="str">
        <f>IF(基本情報入力シート!R742="","",基本情報入力シート!R742)</f>
        <v/>
      </c>
      <c r="L711" s="413" t="str">
        <f>IF(基本情報入力シート!W742="","",基本情報入力シート!W742)</f>
        <v/>
      </c>
      <c r="M711" s="413" t="str">
        <f>IF(基本情報入力シート!X742="","",基本情報入力シート!X742)</f>
        <v/>
      </c>
      <c r="N711" s="491" t="str">
        <f>IF(基本情報入力シート!Y742="","",基本情報入力シート!Y742)</f>
        <v/>
      </c>
      <c r="O711" s="490"/>
      <c r="P711" s="432"/>
      <c r="Q711" s="38" t="str">
        <f>IFERROR(ROUNDDOWN(P711*VLOOKUP(N711,【参考】数式用!$V$2:$AA$58,MATCH(O711,【参考】数式用!$X$4:$AA$4)+2,FALSE)*0.5, 0), "")</f>
        <v/>
      </c>
      <c r="R711" s="433"/>
      <c r="S711" s="867"/>
      <c r="T711" s="867"/>
      <c r="U711" s="499"/>
      <c r="V711" s="439"/>
      <c r="W711" s="487"/>
      <c r="X711" s="414" t="str">
        <f>IFERROR(IF(V711="ー", "", ROUNDDOWN(W711*VLOOKUP(N711,【参考】数式用!$V$2:$AG$51,MATCH(V711,【参考】数式用!$AB$4:$AG$4)+6,FALSE)*0.5, 0)), "")</f>
        <v/>
      </c>
      <c r="Y711" s="440"/>
      <c r="Z711" s="487"/>
      <c r="AA711" s="501"/>
      <c r="AB711" s="481" t="e">
        <f>VLOOKUP(N711,【参考】数式用!$A$3:$N$58,14,FALSE)</f>
        <v>#N/A</v>
      </c>
      <c r="AC711" s="481" t="str">
        <f>IFERROR(VLOOKUP(N711,【参考】数式用!$A$3:$N$58,14,FALSE),"")&amp;"_4_5"</f>
        <v>_4_5</v>
      </c>
      <c r="AD711" s="481" t="str">
        <f>IFERROR(VLOOKUP(N711,【参考】数式用!$A$3:$N$58,14,FALSE),"")&amp;"_6"</f>
        <v>_6</v>
      </c>
      <c r="AE711" s="482" t="str">
        <f>IFERROR(VLOOKUP(N711,【参考】数式用!$AI$5:$AJ$51, 2, FALSE), "")</f>
        <v/>
      </c>
      <c r="AF711" s="483" t="str">
        <f t="shared" si="22"/>
        <v/>
      </c>
      <c r="AG711" s="484" t="str">
        <f t="shared" si="23"/>
        <v/>
      </c>
      <c r="AH711" s="485" t="str">
        <f>IFERROR(VLOOKUP(N711,【参考】数式用!$AM$3:$AN$56, 2, FALSE), "")</f>
        <v/>
      </c>
      <c r="AI711" s="411"/>
      <c r="AJ711" s="389"/>
      <c r="AK711" s="389"/>
      <c r="AL711" s="389"/>
      <c r="AM711" s="389"/>
      <c r="AN711" s="389"/>
      <c r="AO711" s="389"/>
      <c r="AP711" s="389"/>
      <c r="AQ711" s="389"/>
    </row>
    <row r="712" spans="1:43" s="128" customFormat="1" ht="40.15" customHeight="1">
      <c r="A712" s="488">
        <v>699</v>
      </c>
      <c r="B712" s="866" t="str">
        <f>IF(基本情報入力シート!C743="","",基本情報入力シート!C743)</f>
        <v/>
      </c>
      <c r="C712" s="866"/>
      <c r="D712" s="866"/>
      <c r="E712" s="866"/>
      <c r="F712" s="866"/>
      <c r="G712" s="866"/>
      <c r="H712" s="866"/>
      <c r="I712" s="866"/>
      <c r="J712" s="413" t="str">
        <f>IF(基本情報入力シート!M743="","",基本情報入力シート!M743)</f>
        <v/>
      </c>
      <c r="K712" s="413" t="str">
        <f>IF(基本情報入力シート!R743="","",基本情報入力シート!R743)</f>
        <v/>
      </c>
      <c r="L712" s="413" t="str">
        <f>IF(基本情報入力シート!W743="","",基本情報入力シート!W743)</f>
        <v/>
      </c>
      <c r="M712" s="413" t="str">
        <f>IF(基本情報入力シート!X743="","",基本情報入力シート!X743)</f>
        <v/>
      </c>
      <c r="N712" s="491" t="str">
        <f>IF(基本情報入力シート!Y743="","",基本情報入力シート!Y743)</f>
        <v/>
      </c>
      <c r="O712" s="490"/>
      <c r="P712" s="432"/>
      <c r="Q712" s="38" t="str">
        <f>IFERROR(ROUNDDOWN(P712*VLOOKUP(N712,【参考】数式用!$V$2:$AA$58,MATCH(O712,【参考】数式用!$X$4:$AA$4)+2,FALSE)*0.5, 0), "")</f>
        <v/>
      </c>
      <c r="R712" s="433"/>
      <c r="S712" s="867"/>
      <c r="T712" s="867"/>
      <c r="U712" s="499"/>
      <c r="V712" s="439"/>
      <c r="W712" s="487"/>
      <c r="X712" s="414" t="str">
        <f>IFERROR(IF(V712="ー", "", ROUNDDOWN(W712*VLOOKUP(N712,【参考】数式用!$V$2:$AG$51,MATCH(V712,【参考】数式用!$AB$4:$AG$4)+6,FALSE)*0.5, 0)), "")</f>
        <v/>
      </c>
      <c r="Y712" s="440"/>
      <c r="Z712" s="487"/>
      <c r="AA712" s="501"/>
      <c r="AB712" s="481" t="e">
        <f>VLOOKUP(N712,【参考】数式用!$A$3:$N$58,14,FALSE)</f>
        <v>#N/A</v>
      </c>
      <c r="AC712" s="481" t="str">
        <f>IFERROR(VLOOKUP(N712,【参考】数式用!$A$3:$N$58,14,FALSE),"")&amp;"_4_5"</f>
        <v>_4_5</v>
      </c>
      <c r="AD712" s="481" t="str">
        <f>IFERROR(VLOOKUP(N712,【参考】数式用!$A$3:$N$58,14,FALSE),"")&amp;"_6"</f>
        <v>_6</v>
      </c>
      <c r="AE712" s="482" t="str">
        <f>IFERROR(VLOOKUP(N712,【参考】数式用!$AI$5:$AJ$51, 2, FALSE), "")</f>
        <v/>
      </c>
      <c r="AF712" s="483" t="str">
        <f t="shared" si="22"/>
        <v/>
      </c>
      <c r="AG712" s="484" t="str">
        <f t="shared" si="23"/>
        <v/>
      </c>
      <c r="AH712" s="485" t="str">
        <f>IFERROR(VLOOKUP(N712,【参考】数式用!$AM$3:$AN$56, 2, FALSE), "")</f>
        <v/>
      </c>
      <c r="AI712" s="411"/>
      <c r="AJ712" s="389"/>
      <c r="AK712" s="389"/>
      <c r="AL712" s="389"/>
      <c r="AM712" s="389"/>
      <c r="AN712" s="389"/>
      <c r="AO712" s="389"/>
      <c r="AP712" s="389"/>
      <c r="AQ712" s="389"/>
    </row>
    <row r="713" spans="1:43" s="128" customFormat="1" ht="40.15" customHeight="1">
      <c r="A713" s="488">
        <v>700</v>
      </c>
      <c r="B713" s="866" t="str">
        <f>IF(基本情報入力シート!C744="","",基本情報入力シート!C744)</f>
        <v/>
      </c>
      <c r="C713" s="866"/>
      <c r="D713" s="866"/>
      <c r="E713" s="866"/>
      <c r="F713" s="866"/>
      <c r="G713" s="866"/>
      <c r="H713" s="866"/>
      <c r="I713" s="866"/>
      <c r="J713" s="413" t="str">
        <f>IF(基本情報入力シート!M744="","",基本情報入力シート!M744)</f>
        <v/>
      </c>
      <c r="K713" s="413" t="str">
        <f>IF(基本情報入力シート!R744="","",基本情報入力シート!R744)</f>
        <v/>
      </c>
      <c r="L713" s="413" t="str">
        <f>IF(基本情報入力シート!W744="","",基本情報入力シート!W744)</f>
        <v/>
      </c>
      <c r="M713" s="413" t="str">
        <f>IF(基本情報入力シート!X744="","",基本情報入力シート!X744)</f>
        <v/>
      </c>
      <c r="N713" s="491" t="str">
        <f>IF(基本情報入力シート!Y744="","",基本情報入力シート!Y744)</f>
        <v/>
      </c>
      <c r="O713" s="490"/>
      <c r="P713" s="432"/>
      <c r="Q713" s="38" t="str">
        <f>IFERROR(ROUNDDOWN(P713*VLOOKUP(N713,【参考】数式用!$V$2:$AA$58,MATCH(O713,【参考】数式用!$X$4:$AA$4)+2,FALSE)*0.5, 0), "")</f>
        <v/>
      </c>
      <c r="R713" s="433"/>
      <c r="S713" s="867"/>
      <c r="T713" s="867"/>
      <c r="U713" s="499"/>
      <c r="V713" s="439"/>
      <c r="W713" s="487"/>
      <c r="X713" s="414" t="str">
        <f>IFERROR(IF(V713="ー", "", ROUNDDOWN(W713*VLOOKUP(N713,【参考】数式用!$V$2:$AG$51,MATCH(V713,【参考】数式用!$AB$4:$AG$4)+6,FALSE)*0.5, 0)), "")</f>
        <v/>
      </c>
      <c r="Y713" s="440"/>
      <c r="Z713" s="487"/>
      <c r="AA713" s="501"/>
      <c r="AB713" s="481" t="e">
        <f>VLOOKUP(N713,【参考】数式用!$A$3:$N$58,14,FALSE)</f>
        <v>#N/A</v>
      </c>
      <c r="AC713" s="481" t="str">
        <f>IFERROR(VLOOKUP(N713,【参考】数式用!$A$3:$N$58,14,FALSE),"")&amp;"_4_5"</f>
        <v>_4_5</v>
      </c>
      <c r="AD713" s="481" t="str">
        <f>IFERROR(VLOOKUP(N713,【参考】数式用!$A$3:$N$58,14,FALSE),"")&amp;"_6"</f>
        <v>_6</v>
      </c>
      <c r="AE713" s="482" t="str">
        <f>IFERROR(VLOOKUP(N713,【参考】数式用!$AI$5:$AJ$51, 2, FALSE), "")</f>
        <v/>
      </c>
      <c r="AF713" s="483" t="str">
        <f t="shared" si="22"/>
        <v/>
      </c>
      <c r="AG713" s="484" t="str">
        <f t="shared" si="23"/>
        <v/>
      </c>
      <c r="AH713" s="485" t="str">
        <f>IFERROR(VLOOKUP(N713,【参考】数式用!$AM$3:$AN$56, 2, FALSE), "")</f>
        <v/>
      </c>
      <c r="AI713" s="411"/>
      <c r="AJ713" s="389"/>
      <c r="AK713" s="389"/>
      <c r="AL713" s="389"/>
      <c r="AM713" s="389"/>
      <c r="AN713" s="389"/>
      <c r="AO713" s="389"/>
      <c r="AP713" s="389"/>
      <c r="AQ713" s="389"/>
    </row>
    <row r="714" spans="1:43" s="128" customFormat="1" ht="40.15" customHeight="1">
      <c r="A714" s="488">
        <v>701</v>
      </c>
      <c r="B714" s="866" t="str">
        <f>IF(基本情報入力シート!C745="","",基本情報入力シート!C745)</f>
        <v/>
      </c>
      <c r="C714" s="866"/>
      <c r="D714" s="866"/>
      <c r="E714" s="866"/>
      <c r="F714" s="866"/>
      <c r="G714" s="866"/>
      <c r="H714" s="866"/>
      <c r="I714" s="866"/>
      <c r="J714" s="413" t="str">
        <f>IF(基本情報入力シート!M745="","",基本情報入力シート!M745)</f>
        <v/>
      </c>
      <c r="K714" s="413" t="str">
        <f>IF(基本情報入力シート!R745="","",基本情報入力シート!R745)</f>
        <v/>
      </c>
      <c r="L714" s="413" t="str">
        <f>IF(基本情報入力シート!W745="","",基本情報入力シート!W745)</f>
        <v/>
      </c>
      <c r="M714" s="413" t="str">
        <f>IF(基本情報入力シート!X745="","",基本情報入力シート!X745)</f>
        <v/>
      </c>
      <c r="N714" s="491" t="str">
        <f>IF(基本情報入力シート!Y745="","",基本情報入力シート!Y745)</f>
        <v/>
      </c>
      <c r="O714" s="490"/>
      <c r="P714" s="432"/>
      <c r="Q714" s="38" t="str">
        <f>IFERROR(ROUNDDOWN(P714*VLOOKUP(N714,【参考】数式用!$V$2:$AA$58,MATCH(O714,【参考】数式用!$X$4:$AA$4)+2,FALSE)*0.5, 0), "")</f>
        <v/>
      </c>
      <c r="R714" s="433"/>
      <c r="S714" s="867"/>
      <c r="T714" s="867"/>
      <c r="U714" s="499"/>
      <c r="V714" s="439"/>
      <c r="W714" s="487"/>
      <c r="X714" s="414" t="str">
        <f>IFERROR(IF(V714="ー", "", ROUNDDOWN(W714*VLOOKUP(N714,【参考】数式用!$V$2:$AG$51,MATCH(V714,【参考】数式用!$AB$4:$AG$4)+6,FALSE)*0.5, 0)), "")</f>
        <v/>
      </c>
      <c r="Y714" s="440"/>
      <c r="Z714" s="487"/>
      <c r="AA714" s="501"/>
      <c r="AB714" s="481" t="e">
        <f>VLOOKUP(N714,【参考】数式用!$A$3:$N$58,14,FALSE)</f>
        <v>#N/A</v>
      </c>
      <c r="AC714" s="481" t="str">
        <f>IFERROR(VLOOKUP(N714,【参考】数式用!$A$3:$N$58,14,FALSE),"")&amp;"_4_5"</f>
        <v>_4_5</v>
      </c>
      <c r="AD714" s="481" t="str">
        <f>IFERROR(VLOOKUP(N714,【参考】数式用!$A$3:$N$58,14,FALSE),"")&amp;"_6"</f>
        <v>_6</v>
      </c>
      <c r="AE714" s="482" t="str">
        <f>IFERROR(VLOOKUP(N714,【参考】数式用!$AI$5:$AJ$51, 2, FALSE), "")</f>
        <v/>
      </c>
      <c r="AF714" s="483" t="str">
        <f t="shared" si="22"/>
        <v/>
      </c>
      <c r="AG714" s="484" t="str">
        <f t="shared" si="23"/>
        <v/>
      </c>
      <c r="AH714" s="485" t="str">
        <f>IFERROR(VLOOKUP(N714,【参考】数式用!$AM$3:$AN$56, 2, FALSE), "")</f>
        <v/>
      </c>
      <c r="AI714" s="411"/>
      <c r="AJ714" s="389"/>
      <c r="AK714" s="389"/>
      <c r="AL714" s="389"/>
      <c r="AM714" s="389"/>
      <c r="AN714" s="389"/>
      <c r="AO714" s="389"/>
      <c r="AP714" s="389"/>
      <c r="AQ714" s="389"/>
    </row>
    <row r="715" spans="1:43" s="128" customFormat="1" ht="40.15" customHeight="1">
      <c r="A715" s="488">
        <v>702</v>
      </c>
      <c r="B715" s="866" t="str">
        <f>IF(基本情報入力シート!C746="","",基本情報入力シート!C746)</f>
        <v/>
      </c>
      <c r="C715" s="866"/>
      <c r="D715" s="866"/>
      <c r="E715" s="866"/>
      <c r="F715" s="866"/>
      <c r="G715" s="866"/>
      <c r="H715" s="866"/>
      <c r="I715" s="866"/>
      <c r="J715" s="413" t="str">
        <f>IF(基本情報入力シート!M746="","",基本情報入力シート!M746)</f>
        <v/>
      </c>
      <c r="K715" s="413" t="str">
        <f>IF(基本情報入力シート!R746="","",基本情報入力シート!R746)</f>
        <v/>
      </c>
      <c r="L715" s="413" t="str">
        <f>IF(基本情報入力シート!W746="","",基本情報入力シート!W746)</f>
        <v/>
      </c>
      <c r="M715" s="413" t="str">
        <f>IF(基本情報入力シート!X746="","",基本情報入力シート!X746)</f>
        <v/>
      </c>
      <c r="N715" s="491" t="str">
        <f>IF(基本情報入力シート!Y746="","",基本情報入力シート!Y746)</f>
        <v/>
      </c>
      <c r="O715" s="490"/>
      <c r="P715" s="432"/>
      <c r="Q715" s="38" t="str">
        <f>IFERROR(ROUNDDOWN(P715*VLOOKUP(N715,【参考】数式用!$V$2:$AA$58,MATCH(O715,【参考】数式用!$X$4:$AA$4)+2,FALSE)*0.5, 0), "")</f>
        <v/>
      </c>
      <c r="R715" s="433"/>
      <c r="S715" s="867"/>
      <c r="T715" s="867"/>
      <c r="U715" s="499"/>
      <c r="V715" s="439"/>
      <c r="W715" s="487"/>
      <c r="X715" s="414" t="str">
        <f>IFERROR(IF(V715="ー", "", ROUNDDOWN(W715*VLOOKUP(N715,【参考】数式用!$V$2:$AG$51,MATCH(V715,【参考】数式用!$AB$4:$AG$4)+6,FALSE)*0.5, 0)), "")</f>
        <v/>
      </c>
      <c r="Y715" s="440"/>
      <c r="Z715" s="487"/>
      <c r="AA715" s="501"/>
      <c r="AB715" s="481" t="e">
        <f>VLOOKUP(N715,【参考】数式用!$A$3:$N$58,14,FALSE)</f>
        <v>#N/A</v>
      </c>
      <c r="AC715" s="481" t="str">
        <f>IFERROR(VLOOKUP(N715,【参考】数式用!$A$3:$N$58,14,FALSE),"")&amp;"_4_5"</f>
        <v>_4_5</v>
      </c>
      <c r="AD715" s="481" t="str">
        <f>IFERROR(VLOOKUP(N715,【参考】数式用!$A$3:$N$58,14,FALSE),"")&amp;"_6"</f>
        <v>_6</v>
      </c>
      <c r="AE715" s="482" t="str">
        <f>IFERROR(VLOOKUP(N715,【参考】数式用!$AI$5:$AJ$51, 2, FALSE), "")</f>
        <v/>
      </c>
      <c r="AF715" s="483" t="str">
        <f t="shared" si="22"/>
        <v/>
      </c>
      <c r="AG715" s="484" t="str">
        <f t="shared" si="23"/>
        <v/>
      </c>
      <c r="AH715" s="485" t="str">
        <f>IFERROR(VLOOKUP(N715,【参考】数式用!$AM$3:$AN$56, 2, FALSE), "")</f>
        <v/>
      </c>
      <c r="AI715" s="411"/>
      <c r="AJ715" s="389"/>
      <c r="AK715" s="389"/>
      <c r="AL715" s="389"/>
      <c r="AM715" s="389"/>
      <c r="AN715" s="389"/>
      <c r="AO715" s="389"/>
      <c r="AP715" s="389"/>
      <c r="AQ715" s="389"/>
    </row>
    <row r="716" spans="1:43" s="128" customFormat="1" ht="40.15" customHeight="1">
      <c r="A716" s="488">
        <v>703</v>
      </c>
      <c r="B716" s="866" t="str">
        <f>IF(基本情報入力シート!C747="","",基本情報入力シート!C747)</f>
        <v/>
      </c>
      <c r="C716" s="866"/>
      <c r="D716" s="866"/>
      <c r="E716" s="866"/>
      <c r="F716" s="866"/>
      <c r="G716" s="866"/>
      <c r="H716" s="866"/>
      <c r="I716" s="866"/>
      <c r="J716" s="413" t="str">
        <f>IF(基本情報入力シート!M747="","",基本情報入力シート!M747)</f>
        <v/>
      </c>
      <c r="K716" s="413" t="str">
        <f>IF(基本情報入力シート!R747="","",基本情報入力シート!R747)</f>
        <v/>
      </c>
      <c r="L716" s="413" t="str">
        <f>IF(基本情報入力シート!W747="","",基本情報入力シート!W747)</f>
        <v/>
      </c>
      <c r="M716" s="413" t="str">
        <f>IF(基本情報入力シート!X747="","",基本情報入力シート!X747)</f>
        <v/>
      </c>
      <c r="N716" s="491" t="str">
        <f>IF(基本情報入力シート!Y747="","",基本情報入力シート!Y747)</f>
        <v/>
      </c>
      <c r="O716" s="490"/>
      <c r="P716" s="432"/>
      <c r="Q716" s="38" t="str">
        <f>IFERROR(ROUNDDOWN(P716*VLOOKUP(N716,【参考】数式用!$V$2:$AA$58,MATCH(O716,【参考】数式用!$X$4:$AA$4)+2,FALSE)*0.5, 0), "")</f>
        <v/>
      </c>
      <c r="R716" s="433"/>
      <c r="S716" s="867"/>
      <c r="T716" s="867"/>
      <c r="U716" s="499"/>
      <c r="V716" s="439"/>
      <c r="W716" s="487"/>
      <c r="X716" s="414" t="str">
        <f>IFERROR(IF(V716="ー", "", ROUNDDOWN(W716*VLOOKUP(N716,【参考】数式用!$V$2:$AG$51,MATCH(V716,【参考】数式用!$AB$4:$AG$4)+6,FALSE)*0.5, 0)), "")</f>
        <v/>
      </c>
      <c r="Y716" s="440"/>
      <c r="Z716" s="487"/>
      <c r="AA716" s="501"/>
      <c r="AB716" s="481" t="e">
        <f>VLOOKUP(N716,【参考】数式用!$A$3:$N$58,14,FALSE)</f>
        <v>#N/A</v>
      </c>
      <c r="AC716" s="481" t="str">
        <f>IFERROR(VLOOKUP(N716,【参考】数式用!$A$3:$N$58,14,FALSE),"")&amp;"_4_5"</f>
        <v>_4_5</v>
      </c>
      <c r="AD716" s="481" t="str">
        <f>IFERROR(VLOOKUP(N716,【参考】数式用!$A$3:$N$58,14,FALSE),"")&amp;"_6"</f>
        <v>_6</v>
      </c>
      <c r="AE716" s="482" t="str">
        <f>IFERROR(VLOOKUP(N716,【参考】数式用!$AI$5:$AJ$51, 2, FALSE), "")</f>
        <v/>
      </c>
      <c r="AF716" s="483" t="str">
        <f t="shared" si="22"/>
        <v/>
      </c>
      <c r="AG716" s="484" t="str">
        <f t="shared" si="23"/>
        <v/>
      </c>
      <c r="AH716" s="485" t="str">
        <f>IFERROR(VLOOKUP(N716,【参考】数式用!$AM$3:$AN$56, 2, FALSE), "")</f>
        <v/>
      </c>
      <c r="AI716" s="411"/>
      <c r="AJ716" s="389"/>
      <c r="AK716" s="389"/>
      <c r="AL716" s="389"/>
      <c r="AM716" s="389"/>
      <c r="AN716" s="389"/>
      <c r="AO716" s="389"/>
      <c r="AP716" s="389"/>
      <c r="AQ716" s="389"/>
    </row>
    <row r="717" spans="1:43" s="128" customFormat="1" ht="40.15" customHeight="1">
      <c r="A717" s="488">
        <v>704</v>
      </c>
      <c r="B717" s="866" t="str">
        <f>IF(基本情報入力シート!C748="","",基本情報入力シート!C748)</f>
        <v/>
      </c>
      <c r="C717" s="866"/>
      <c r="D717" s="866"/>
      <c r="E717" s="866"/>
      <c r="F717" s="866"/>
      <c r="G717" s="866"/>
      <c r="H717" s="866"/>
      <c r="I717" s="866"/>
      <c r="J717" s="413" t="str">
        <f>IF(基本情報入力シート!M748="","",基本情報入力シート!M748)</f>
        <v/>
      </c>
      <c r="K717" s="413" t="str">
        <f>IF(基本情報入力シート!R748="","",基本情報入力シート!R748)</f>
        <v/>
      </c>
      <c r="L717" s="413" t="str">
        <f>IF(基本情報入力シート!W748="","",基本情報入力シート!W748)</f>
        <v/>
      </c>
      <c r="M717" s="413" t="str">
        <f>IF(基本情報入力シート!X748="","",基本情報入力シート!X748)</f>
        <v/>
      </c>
      <c r="N717" s="491" t="str">
        <f>IF(基本情報入力シート!Y748="","",基本情報入力シート!Y748)</f>
        <v/>
      </c>
      <c r="O717" s="490"/>
      <c r="P717" s="432"/>
      <c r="Q717" s="38" t="str">
        <f>IFERROR(ROUNDDOWN(P717*VLOOKUP(N717,【参考】数式用!$V$2:$AA$58,MATCH(O717,【参考】数式用!$X$4:$AA$4)+2,FALSE)*0.5, 0), "")</f>
        <v/>
      </c>
      <c r="R717" s="433"/>
      <c r="S717" s="867"/>
      <c r="T717" s="867"/>
      <c r="U717" s="499"/>
      <c r="V717" s="439"/>
      <c r="W717" s="487"/>
      <c r="X717" s="414" t="str">
        <f>IFERROR(IF(V717="ー", "", ROUNDDOWN(W717*VLOOKUP(N717,【参考】数式用!$V$2:$AG$51,MATCH(V717,【参考】数式用!$AB$4:$AG$4)+6,FALSE)*0.5, 0)), "")</f>
        <v/>
      </c>
      <c r="Y717" s="440"/>
      <c r="Z717" s="487"/>
      <c r="AA717" s="501"/>
      <c r="AB717" s="481" t="e">
        <f>VLOOKUP(N717,【参考】数式用!$A$3:$N$58,14,FALSE)</f>
        <v>#N/A</v>
      </c>
      <c r="AC717" s="481" t="str">
        <f>IFERROR(VLOOKUP(N717,【参考】数式用!$A$3:$N$58,14,FALSE),"")&amp;"_4_5"</f>
        <v>_4_5</v>
      </c>
      <c r="AD717" s="481" t="str">
        <f>IFERROR(VLOOKUP(N717,【参考】数式用!$A$3:$N$58,14,FALSE),"")&amp;"_6"</f>
        <v>_6</v>
      </c>
      <c r="AE717" s="482" t="str">
        <f>IFERROR(VLOOKUP(N717,【参考】数式用!$AI$5:$AJ$51, 2, FALSE), "")</f>
        <v/>
      </c>
      <c r="AF717" s="483" t="str">
        <f t="shared" si="22"/>
        <v/>
      </c>
      <c r="AG717" s="484" t="str">
        <f t="shared" si="23"/>
        <v/>
      </c>
      <c r="AH717" s="485" t="str">
        <f>IFERROR(VLOOKUP(N717,【参考】数式用!$AM$3:$AN$56, 2, FALSE), "")</f>
        <v/>
      </c>
      <c r="AI717" s="411"/>
      <c r="AJ717" s="389"/>
      <c r="AK717" s="389"/>
      <c r="AL717" s="389"/>
      <c r="AM717" s="389"/>
      <c r="AN717" s="389"/>
      <c r="AO717" s="389"/>
      <c r="AP717" s="389"/>
      <c r="AQ717" s="389"/>
    </row>
    <row r="718" spans="1:43" s="128" customFormat="1" ht="40.15" customHeight="1">
      <c r="A718" s="488">
        <v>705</v>
      </c>
      <c r="B718" s="866" t="str">
        <f>IF(基本情報入力シート!C749="","",基本情報入力シート!C749)</f>
        <v/>
      </c>
      <c r="C718" s="866"/>
      <c r="D718" s="866"/>
      <c r="E718" s="866"/>
      <c r="F718" s="866"/>
      <c r="G718" s="866"/>
      <c r="H718" s="866"/>
      <c r="I718" s="866"/>
      <c r="J718" s="413" t="str">
        <f>IF(基本情報入力シート!M749="","",基本情報入力シート!M749)</f>
        <v/>
      </c>
      <c r="K718" s="413" t="str">
        <f>IF(基本情報入力シート!R749="","",基本情報入力シート!R749)</f>
        <v/>
      </c>
      <c r="L718" s="413" t="str">
        <f>IF(基本情報入力シート!W749="","",基本情報入力シート!W749)</f>
        <v/>
      </c>
      <c r="M718" s="413" t="str">
        <f>IF(基本情報入力シート!X749="","",基本情報入力シート!X749)</f>
        <v/>
      </c>
      <c r="N718" s="491" t="str">
        <f>IF(基本情報入力シート!Y749="","",基本情報入力シート!Y749)</f>
        <v/>
      </c>
      <c r="O718" s="490"/>
      <c r="P718" s="432"/>
      <c r="Q718" s="38" t="str">
        <f>IFERROR(ROUNDDOWN(P718*VLOOKUP(N718,【参考】数式用!$V$2:$AA$58,MATCH(O718,【参考】数式用!$X$4:$AA$4)+2,FALSE)*0.5, 0), "")</f>
        <v/>
      </c>
      <c r="R718" s="433"/>
      <c r="S718" s="867"/>
      <c r="T718" s="867"/>
      <c r="U718" s="499"/>
      <c r="V718" s="439"/>
      <c r="W718" s="487"/>
      <c r="X718" s="414" t="str">
        <f>IFERROR(IF(V718="ー", "", ROUNDDOWN(W718*VLOOKUP(N718,【参考】数式用!$V$2:$AG$51,MATCH(V718,【参考】数式用!$AB$4:$AG$4)+6,FALSE)*0.5, 0)), "")</f>
        <v/>
      </c>
      <c r="Y718" s="440"/>
      <c r="Z718" s="487"/>
      <c r="AA718" s="501"/>
      <c r="AB718" s="481" t="e">
        <f>VLOOKUP(N718,【参考】数式用!$A$3:$N$58,14,FALSE)</f>
        <v>#N/A</v>
      </c>
      <c r="AC718" s="481" t="str">
        <f>IFERROR(VLOOKUP(N718,【参考】数式用!$A$3:$N$58,14,FALSE),"")&amp;"_4_5"</f>
        <v>_4_5</v>
      </c>
      <c r="AD718" s="481" t="str">
        <f>IFERROR(VLOOKUP(N718,【参考】数式用!$A$3:$N$58,14,FALSE),"")&amp;"_6"</f>
        <v>_6</v>
      </c>
      <c r="AE718" s="482" t="str">
        <f>IFERROR(VLOOKUP(N718,【参考】数式用!$AI$5:$AJ$51, 2, FALSE), "")</f>
        <v/>
      </c>
      <c r="AF718" s="483" t="str">
        <f t="shared" si="22"/>
        <v/>
      </c>
      <c r="AG718" s="484" t="str">
        <f t="shared" si="23"/>
        <v/>
      </c>
      <c r="AH718" s="485" t="str">
        <f>IFERROR(VLOOKUP(N718,【参考】数式用!$AM$3:$AN$56, 2, FALSE), "")</f>
        <v/>
      </c>
      <c r="AI718" s="411"/>
      <c r="AJ718" s="389"/>
      <c r="AK718" s="389"/>
      <c r="AL718" s="389"/>
      <c r="AM718" s="389"/>
      <c r="AN718" s="389"/>
      <c r="AO718" s="389"/>
      <c r="AP718" s="389"/>
      <c r="AQ718" s="389"/>
    </row>
    <row r="719" spans="1:43" s="128" customFormat="1" ht="40.15" customHeight="1">
      <c r="A719" s="488">
        <v>706</v>
      </c>
      <c r="B719" s="866" t="str">
        <f>IF(基本情報入力シート!C750="","",基本情報入力シート!C750)</f>
        <v/>
      </c>
      <c r="C719" s="866"/>
      <c r="D719" s="866"/>
      <c r="E719" s="866"/>
      <c r="F719" s="866"/>
      <c r="G719" s="866"/>
      <c r="H719" s="866"/>
      <c r="I719" s="866"/>
      <c r="J719" s="413" t="str">
        <f>IF(基本情報入力シート!M750="","",基本情報入力シート!M750)</f>
        <v/>
      </c>
      <c r="K719" s="413" t="str">
        <f>IF(基本情報入力シート!R750="","",基本情報入力シート!R750)</f>
        <v/>
      </c>
      <c r="L719" s="413" t="str">
        <f>IF(基本情報入力シート!W750="","",基本情報入力シート!W750)</f>
        <v/>
      </c>
      <c r="M719" s="413" t="str">
        <f>IF(基本情報入力シート!X750="","",基本情報入力シート!X750)</f>
        <v/>
      </c>
      <c r="N719" s="491" t="str">
        <f>IF(基本情報入力シート!Y750="","",基本情報入力シート!Y750)</f>
        <v/>
      </c>
      <c r="O719" s="490"/>
      <c r="P719" s="432"/>
      <c r="Q719" s="38" t="str">
        <f>IFERROR(ROUNDDOWN(P719*VLOOKUP(N719,【参考】数式用!$V$2:$AA$58,MATCH(O719,【参考】数式用!$X$4:$AA$4)+2,FALSE)*0.5, 0), "")</f>
        <v/>
      </c>
      <c r="R719" s="433"/>
      <c r="S719" s="867"/>
      <c r="T719" s="867"/>
      <c r="U719" s="499"/>
      <c r="V719" s="439"/>
      <c r="W719" s="487"/>
      <c r="X719" s="414" t="str">
        <f>IFERROR(IF(V719="ー", "", ROUNDDOWN(W719*VLOOKUP(N719,【参考】数式用!$V$2:$AG$51,MATCH(V719,【参考】数式用!$AB$4:$AG$4)+6,FALSE)*0.5, 0)), "")</f>
        <v/>
      </c>
      <c r="Y719" s="440"/>
      <c r="Z719" s="487"/>
      <c r="AA719" s="501"/>
      <c r="AB719" s="481" t="e">
        <f>VLOOKUP(N719,【参考】数式用!$A$3:$N$58,14,FALSE)</f>
        <v>#N/A</v>
      </c>
      <c r="AC719" s="481" t="str">
        <f>IFERROR(VLOOKUP(N719,【参考】数式用!$A$3:$N$58,14,FALSE),"")&amp;"_4_5"</f>
        <v>_4_5</v>
      </c>
      <c r="AD719" s="481" t="str">
        <f>IFERROR(VLOOKUP(N719,【参考】数式用!$A$3:$N$58,14,FALSE),"")&amp;"_6"</f>
        <v>_6</v>
      </c>
      <c r="AE719" s="482" t="str">
        <f>IFERROR(VLOOKUP(N719,【参考】数式用!$AI$5:$AJ$51, 2, FALSE), "")</f>
        <v/>
      </c>
      <c r="AF719" s="483" t="str">
        <f t="shared" si="22"/>
        <v/>
      </c>
      <c r="AG719" s="484" t="str">
        <f t="shared" si="23"/>
        <v/>
      </c>
      <c r="AH719" s="485" t="str">
        <f>IFERROR(VLOOKUP(N719,【参考】数式用!$AM$3:$AN$56, 2, FALSE), "")</f>
        <v/>
      </c>
      <c r="AI719" s="411"/>
      <c r="AJ719" s="389"/>
      <c r="AK719" s="389"/>
      <c r="AL719" s="389"/>
      <c r="AM719" s="389"/>
      <c r="AN719" s="389"/>
      <c r="AO719" s="389"/>
      <c r="AP719" s="389"/>
      <c r="AQ719" s="389"/>
    </row>
    <row r="720" spans="1:43" s="128" customFormat="1" ht="40.15" customHeight="1">
      <c r="A720" s="488">
        <v>707</v>
      </c>
      <c r="B720" s="866" t="str">
        <f>IF(基本情報入力シート!C751="","",基本情報入力シート!C751)</f>
        <v/>
      </c>
      <c r="C720" s="866"/>
      <c r="D720" s="866"/>
      <c r="E720" s="866"/>
      <c r="F720" s="866"/>
      <c r="G720" s="866"/>
      <c r="H720" s="866"/>
      <c r="I720" s="866"/>
      <c r="J720" s="413" t="str">
        <f>IF(基本情報入力シート!M751="","",基本情報入力シート!M751)</f>
        <v/>
      </c>
      <c r="K720" s="413" t="str">
        <f>IF(基本情報入力シート!R751="","",基本情報入力シート!R751)</f>
        <v/>
      </c>
      <c r="L720" s="413" t="str">
        <f>IF(基本情報入力シート!W751="","",基本情報入力シート!W751)</f>
        <v/>
      </c>
      <c r="M720" s="413" t="str">
        <f>IF(基本情報入力シート!X751="","",基本情報入力シート!X751)</f>
        <v/>
      </c>
      <c r="N720" s="491" t="str">
        <f>IF(基本情報入力シート!Y751="","",基本情報入力シート!Y751)</f>
        <v/>
      </c>
      <c r="O720" s="490"/>
      <c r="P720" s="432"/>
      <c r="Q720" s="38" t="str">
        <f>IFERROR(ROUNDDOWN(P720*VLOOKUP(N720,【参考】数式用!$V$2:$AA$58,MATCH(O720,【参考】数式用!$X$4:$AA$4)+2,FALSE)*0.5, 0), "")</f>
        <v/>
      </c>
      <c r="R720" s="433"/>
      <c r="S720" s="867"/>
      <c r="T720" s="867"/>
      <c r="U720" s="499"/>
      <c r="V720" s="439"/>
      <c r="W720" s="487"/>
      <c r="X720" s="414" t="str">
        <f>IFERROR(IF(V720="ー", "", ROUNDDOWN(W720*VLOOKUP(N720,【参考】数式用!$V$2:$AG$51,MATCH(V720,【参考】数式用!$AB$4:$AG$4)+6,FALSE)*0.5, 0)), "")</f>
        <v/>
      </c>
      <c r="Y720" s="440"/>
      <c r="Z720" s="487"/>
      <c r="AA720" s="501"/>
      <c r="AB720" s="481" t="e">
        <f>VLOOKUP(N720,【参考】数式用!$A$3:$N$58,14,FALSE)</f>
        <v>#N/A</v>
      </c>
      <c r="AC720" s="481" t="str">
        <f>IFERROR(VLOOKUP(N720,【参考】数式用!$A$3:$N$58,14,FALSE),"")&amp;"_4_5"</f>
        <v>_4_5</v>
      </c>
      <c r="AD720" s="481" t="str">
        <f>IFERROR(VLOOKUP(N720,【参考】数式用!$A$3:$N$58,14,FALSE),"")&amp;"_6"</f>
        <v>_6</v>
      </c>
      <c r="AE720" s="482" t="str">
        <f>IFERROR(VLOOKUP(N720,【参考】数式用!$AI$5:$AJ$51, 2, FALSE), "")</f>
        <v/>
      </c>
      <c r="AF720" s="483" t="str">
        <f t="shared" si="22"/>
        <v/>
      </c>
      <c r="AG720" s="484" t="str">
        <f t="shared" si="23"/>
        <v/>
      </c>
      <c r="AH720" s="485" t="str">
        <f>IFERROR(VLOOKUP(N720,【参考】数式用!$AM$3:$AN$56, 2, FALSE), "")</f>
        <v/>
      </c>
      <c r="AI720" s="411"/>
      <c r="AJ720" s="389"/>
      <c r="AK720" s="389"/>
      <c r="AL720" s="389"/>
      <c r="AM720" s="389"/>
      <c r="AN720" s="389"/>
      <c r="AO720" s="389"/>
      <c r="AP720" s="389"/>
      <c r="AQ720" s="389"/>
    </row>
    <row r="721" spans="1:43" s="128" customFormat="1" ht="40.15" customHeight="1">
      <c r="A721" s="488">
        <v>708</v>
      </c>
      <c r="B721" s="866" t="str">
        <f>IF(基本情報入力シート!C752="","",基本情報入力シート!C752)</f>
        <v/>
      </c>
      <c r="C721" s="866"/>
      <c r="D721" s="866"/>
      <c r="E721" s="866"/>
      <c r="F721" s="866"/>
      <c r="G721" s="866"/>
      <c r="H721" s="866"/>
      <c r="I721" s="866"/>
      <c r="J721" s="413" t="str">
        <f>IF(基本情報入力シート!M752="","",基本情報入力シート!M752)</f>
        <v/>
      </c>
      <c r="K721" s="413" t="str">
        <f>IF(基本情報入力シート!R752="","",基本情報入力シート!R752)</f>
        <v/>
      </c>
      <c r="L721" s="413" t="str">
        <f>IF(基本情報入力シート!W752="","",基本情報入力シート!W752)</f>
        <v/>
      </c>
      <c r="M721" s="413" t="str">
        <f>IF(基本情報入力シート!X752="","",基本情報入力シート!X752)</f>
        <v/>
      </c>
      <c r="N721" s="491" t="str">
        <f>IF(基本情報入力シート!Y752="","",基本情報入力シート!Y752)</f>
        <v/>
      </c>
      <c r="O721" s="490"/>
      <c r="P721" s="432"/>
      <c r="Q721" s="38" t="str">
        <f>IFERROR(ROUNDDOWN(P721*VLOOKUP(N721,【参考】数式用!$V$2:$AA$58,MATCH(O721,【参考】数式用!$X$4:$AA$4)+2,FALSE)*0.5, 0), "")</f>
        <v/>
      </c>
      <c r="R721" s="433"/>
      <c r="S721" s="867"/>
      <c r="T721" s="867"/>
      <c r="U721" s="499"/>
      <c r="V721" s="439"/>
      <c r="W721" s="487"/>
      <c r="X721" s="414" t="str">
        <f>IFERROR(IF(V721="ー", "", ROUNDDOWN(W721*VLOOKUP(N721,【参考】数式用!$V$2:$AG$51,MATCH(V721,【参考】数式用!$AB$4:$AG$4)+6,FALSE)*0.5, 0)), "")</f>
        <v/>
      </c>
      <c r="Y721" s="440"/>
      <c r="Z721" s="487"/>
      <c r="AA721" s="501"/>
      <c r="AB721" s="481" t="e">
        <f>VLOOKUP(N721,【参考】数式用!$A$3:$N$58,14,FALSE)</f>
        <v>#N/A</v>
      </c>
      <c r="AC721" s="481" t="str">
        <f>IFERROR(VLOOKUP(N721,【参考】数式用!$A$3:$N$58,14,FALSE),"")&amp;"_4_5"</f>
        <v>_4_5</v>
      </c>
      <c r="AD721" s="481" t="str">
        <f>IFERROR(VLOOKUP(N721,【参考】数式用!$A$3:$N$58,14,FALSE),"")&amp;"_6"</f>
        <v>_6</v>
      </c>
      <c r="AE721" s="482" t="str">
        <f>IFERROR(VLOOKUP(N721,【参考】数式用!$AI$5:$AJ$51, 2, FALSE), "")</f>
        <v/>
      </c>
      <c r="AF721" s="483" t="str">
        <f t="shared" si="22"/>
        <v/>
      </c>
      <c r="AG721" s="484" t="str">
        <f t="shared" si="23"/>
        <v/>
      </c>
      <c r="AH721" s="485" t="str">
        <f>IFERROR(VLOOKUP(N721,【参考】数式用!$AM$3:$AN$56, 2, FALSE), "")</f>
        <v/>
      </c>
      <c r="AI721" s="411"/>
      <c r="AJ721" s="389"/>
      <c r="AK721" s="389"/>
      <c r="AL721" s="389"/>
      <c r="AM721" s="389"/>
      <c r="AN721" s="389"/>
      <c r="AO721" s="389"/>
      <c r="AP721" s="389"/>
      <c r="AQ721" s="389"/>
    </row>
    <row r="722" spans="1:43" s="128" customFormat="1" ht="40.15" customHeight="1">
      <c r="A722" s="488">
        <v>709</v>
      </c>
      <c r="B722" s="866" t="str">
        <f>IF(基本情報入力シート!C753="","",基本情報入力シート!C753)</f>
        <v/>
      </c>
      <c r="C722" s="866"/>
      <c r="D722" s="866"/>
      <c r="E722" s="866"/>
      <c r="F722" s="866"/>
      <c r="G722" s="866"/>
      <c r="H722" s="866"/>
      <c r="I722" s="866"/>
      <c r="J722" s="413" t="str">
        <f>IF(基本情報入力シート!M753="","",基本情報入力シート!M753)</f>
        <v/>
      </c>
      <c r="K722" s="413" t="str">
        <f>IF(基本情報入力シート!R753="","",基本情報入力シート!R753)</f>
        <v/>
      </c>
      <c r="L722" s="413" t="str">
        <f>IF(基本情報入力シート!W753="","",基本情報入力シート!W753)</f>
        <v/>
      </c>
      <c r="M722" s="413" t="str">
        <f>IF(基本情報入力シート!X753="","",基本情報入力シート!X753)</f>
        <v/>
      </c>
      <c r="N722" s="491" t="str">
        <f>IF(基本情報入力シート!Y753="","",基本情報入力シート!Y753)</f>
        <v/>
      </c>
      <c r="O722" s="490"/>
      <c r="P722" s="432"/>
      <c r="Q722" s="38" t="str">
        <f>IFERROR(ROUNDDOWN(P722*VLOOKUP(N722,【参考】数式用!$V$2:$AA$58,MATCH(O722,【参考】数式用!$X$4:$AA$4)+2,FALSE)*0.5, 0), "")</f>
        <v/>
      </c>
      <c r="R722" s="433"/>
      <c r="S722" s="867"/>
      <c r="T722" s="867"/>
      <c r="U722" s="499"/>
      <c r="V722" s="439"/>
      <c r="W722" s="487"/>
      <c r="X722" s="414" t="str">
        <f>IFERROR(IF(V722="ー", "", ROUNDDOWN(W722*VLOOKUP(N722,【参考】数式用!$V$2:$AG$51,MATCH(V722,【参考】数式用!$AB$4:$AG$4)+6,FALSE)*0.5, 0)), "")</f>
        <v/>
      </c>
      <c r="Y722" s="440"/>
      <c r="Z722" s="487"/>
      <c r="AA722" s="501"/>
      <c r="AB722" s="481" t="e">
        <f>VLOOKUP(N722,【参考】数式用!$A$3:$N$58,14,FALSE)</f>
        <v>#N/A</v>
      </c>
      <c r="AC722" s="481" t="str">
        <f>IFERROR(VLOOKUP(N722,【参考】数式用!$A$3:$N$58,14,FALSE),"")&amp;"_4_5"</f>
        <v>_4_5</v>
      </c>
      <c r="AD722" s="481" t="str">
        <f>IFERROR(VLOOKUP(N722,【参考】数式用!$A$3:$N$58,14,FALSE),"")&amp;"_6"</f>
        <v>_6</v>
      </c>
      <c r="AE722" s="482" t="str">
        <f>IFERROR(VLOOKUP(N722,【参考】数式用!$AI$5:$AJ$51, 2, FALSE), "")</f>
        <v/>
      </c>
      <c r="AF722" s="483" t="str">
        <f t="shared" si="22"/>
        <v/>
      </c>
      <c r="AG722" s="484" t="str">
        <f t="shared" si="23"/>
        <v/>
      </c>
      <c r="AH722" s="485" t="str">
        <f>IFERROR(VLOOKUP(N722,【参考】数式用!$AM$3:$AN$56, 2, FALSE), "")</f>
        <v/>
      </c>
      <c r="AI722" s="411"/>
      <c r="AJ722" s="389"/>
      <c r="AK722" s="389"/>
      <c r="AL722" s="389"/>
      <c r="AM722" s="389"/>
      <c r="AN722" s="389"/>
      <c r="AO722" s="389"/>
      <c r="AP722" s="389"/>
      <c r="AQ722" s="389"/>
    </row>
    <row r="723" spans="1:43" s="128" customFormat="1" ht="40.15" customHeight="1">
      <c r="A723" s="488">
        <v>710</v>
      </c>
      <c r="B723" s="866" t="str">
        <f>IF(基本情報入力シート!C754="","",基本情報入力シート!C754)</f>
        <v/>
      </c>
      <c r="C723" s="866"/>
      <c r="D723" s="866"/>
      <c r="E723" s="866"/>
      <c r="F723" s="866"/>
      <c r="G723" s="866"/>
      <c r="H723" s="866"/>
      <c r="I723" s="866"/>
      <c r="J723" s="413" t="str">
        <f>IF(基本情報入力シート!M754="","",基本情報入力シート!M754)</f>
        <v/>
      </c>
      <c r="K723" s="413" t="str">
        <f>IF(基本情報入力シート!R754="","",基本情報入力シート!R754)</f>
        <v/>
      </c>
      <c r="L723" s="413" t="str">
        <f>IF(基本情報入力シート!W754="","",基本情報入力シート!W754)</f>
        <v/>
      </c>
      <c r="M723" s="413" t="str">
        <f>IF(基本情報入力シート!X754="","",基本情報入力シート!X754)</f>
        <v/>
      </c>
      <c r="N723" s="491" t="str">
        <f>IF(基本情報入力シート!Y754="","",基本情報入力シート!Y754)</f>
        <v/>
      </c>
      <c r="O723" s="490"/>
      <c r="P723" s="432"/>
      <c r="Q723" s="38" t="str">
        <f>IFERROR(ROUNDDOWN(P723*VLOOKUP(N723,【参考】数式用!$V$2:$AA$58,MATCH(O723,【参考】数式用!$X$4:$AA$4)+2,FALSE)*0.5, 0), "")</f>
        <v/>
      </c>
      <c r="R723" s="433"/>
      <c r="S723" s="867"/>
      <c r="T723" s="867"/>
      <c r="U723" s="499"/>
      <c r="V723" s="439"/>
      <c r="W723" s="487"/>
      <c r="X723" s="414" t="str">
        <f>IFERROR(IF(V723="ー", "", ROUNDDOWN(W723*VLOOKUP(N723,【参考】数式用!$V$2:$AG$51,MATCH(V723,【参考】数式用!$AB$4:$AG$4)+6,FALSE)*0.5, 0)), "")</f>
        <v/>
      </c>
      <c r="Y723" s="440"/>
      <c r="Z723" s="487"/>
      <c r="AA723" s="501"/>
      <c r="AB723" s="481" t="e">
        <f>VLOOKUP(N723,【参考】数式用!$A$3:$N$58,14,FALSE)</f>
        <v>#N/A</v>
      </c>
      <c r="AC723" s="481" t="str">
        <f>IFERROR(VLOOKUP(N723,【参考】数式用!$A$3:$N$58,14,FALSE),"")&amp;"_4_5"</f>
        <v>_4_5</v>
      </c>
      <c r="AD723" s="481" t="str">
        <f>IFERROR(VLOOKUP(N723,【参考】数式用!$A$3:$N$58,14,FALSE),"")&amp;"_6"</f>
        <v>_6</v>
      </c>
      <c r="AE723" s="482" t="str">
        <f>IFERROR(VLOOKUP(N723,【参考】数式用!$AI$5:$AJ$51, 2, FALSE), "")</f>
        <v/>
      </c>
      <c r="AF723" s="483" t="str">
        <f t="shared" si="22"/>
        <v/>
      </c>
      <c r="AG723" s="484" t="str">
        <f t="shared" si="23"/>
        <v/>
      </c>
      <c r="AH723" s="485" t="str">
        <f>IFERROR(VLOOKUP(N723,【参考】数式用!$AM$3:$AN$56, 2, FALSE), "")</f>
        <v/>
      </c>
      <c r="AI723" s="411"/>
      <c r="AJ723" s="389"/>
      <c r="AK723" s="389"/>
      <c r="AL723" s="389"/>
      <c r="AM723" s="389"/>
      <c r="AN723" s="389"/>
      <c r="AO723" s="389"/>
      <c r="AP723" s="389"/>
      <c r="AQ723" s="389"/>
    </row>
    <row r="724" spans="1:43" s="128" customFormat="1" ht="40.15" customHeight="1">
      <c r="A724" s="488">
        <v>711</v>
      </c>
      <c r="B724" s="866" t="str">
        <f>IF(基本情報入力シート!C755="","",基本情報入力シート!C755)</f>
        <v/>
      </c>
      <c r="C724" s="866"/>
      <c r="D724" s="866"/>
      <c r="E724" s="866"/>
      <c r="F724" s="866"/>
      <c r="G724" s="866"/>
      <c r="H724" s="866"/>
      <c r="I724" s="866"/>
      <c r="J724" s="413" t="str">
        <f>IF(基本情報入力シート!M755="","",基本情報入力シート!M755)</f>
        <v/>
      </c>
      <c r="K724" s="413" t="str">
        <f>IF(基本情報入力シート!R755="","",基本情報入力シート!R755)</f>
        <v/>
      </c>
      <c r="L724" s="413" t="str">
        <f>IF(基本情報入力シート!W755="","",基本情報入力シート!W755)</f>
        <v/>
      </c>
      <c r="M724" s="413" t="str">
        <f>IF(基本情報入力シート!X755="","",基本情報入力シート!X755)</f>
        <v/>
      </c>
      <c r="N724" s="491" t="str">
        <f>IF(基本情報入力シート!Y755="","",基本情報入力シート!Y755)</f>
        <v/>
      </c>
      <c r="O724" s="490"/>
      <c r="P724" s="432"/>
      <c r="Q724" s="38" t="str">
        <f>IFERROR(ROUNDDOWN(P724*VLOOKUP(N724,【参考】数式用!$V$2:$AA$58,MATCH(O724,【参考】数式用!$X$4:$AA$4)+2,FALSE)*0.5, 0), "")</f>
        <v/>
      </c>
      <c r="R724" s="433"/>
      <c r="S724" s="867"/>
      <c r="T724" s="867"/>
      <c r="U724" s="499"/>
      <c r="V724" s="439"/>
      <c r="W724" s="487"/>
      <c r="X724" s="414" t="str">
        <f>IFERROR(IF(V724="ー", "", ROUNDDOWN(W724*VLOOKUP(N724,【参考】数式用!$V$2:$AG$51,MATCH(V724,【参考】数式用!$AB$4:$AG$4)+6,FALSE)*0.5, 0)), "")</f>
        <v/>
      </c>
      <c r="Y724" s="440"/>
      <c r="Z724" s="487"/>
      <c r="AA724" s="501"/>
      <c r="AB724" s="481" t="e">
        <f>VLOOKUP(N724,【参考】数式用!$A$3:$N$58,14,FALSE)</f>
        <v>#N/A</v>
      </c>
      <c r="AC724" s="481" t="str">
        <f>IFERROR(VLOOKUP(N724,【参考】数式用!$A$3:$N$58,14,FALSE),"")&amp;"_4_5"</f>
        <v>_4_5</v>
      </c>
      <c r="AD724" s="481" t="str">
        <f>IFERROR(VLOOKUP(N724,【参考】数式用!$A$3:$N$58,14,FALSE),"")&amp;"_6"</f>
        <v>_6</v>
      </c>
      <c r="AE724" s="482" t="str">
        <f>IFERROR(VLOOKUP(N724,【参考】数式用!$AI$5:$AJ$51, 2, FALSE), "")</f>
        <v/>
      </c>
      <c r="AF724" s="483" t="str">
        <f t="shared" si="22"/>
        <v/>
      </c>
      <c r="AG724" s="484" t="str">
        <f t="shared" si="23"/>
        <v/>
      </c>
      <c r="AH724" s="485" t="str">
        <f>IFERROR(VLOOKUP(N724,【参考】数式用!$AM$3:$AN$56, 2, FALSE), "")</f>
        <v/>
      </c>
      <c r="AI724" s="411"/>
      <c r="AJ724" s="389"/>
      <c r="AK724" s="389"/>
      <c r="AL724" s="389"/>
      <c r="AM724" s="389"/>
      <c r="AN724" s="389"/>
      <c r="AO724" s="389"/>
      <c r="AP724" s="389"/>
      <c r="AQ724" s="389"/>
    </row>
    <row r="725" spans="1:43" s="128" customFormat="1" ht="40.15" customHeight="1">
      <c r="A725" s="488">
        <v>712</v>
      </c>
      <c r="B725" s="866" t="str">
        <f>IF(基本情報入力シート!C756="","",基本情報入力シート!C756)</f>
        <v/>
      </c>
      <c r="C725" s="866"/>
      <c r="D725" s="866"/>
      <c r="E725" s="866"/>
      <c r="F725" s="866"/>
      <c r="G725" s="866"/>
      <c r="H725" s="866"/>
      <c r="I725" s="866"/>
      <c r="J725" s="413" t="str">
        <f>IF(基本情報入力シート!M756="","",基本情報入力シート!M756)</f>
        <v/>
      </c>
      <c r="K725" s="413" t="str">
        <f>IF(基本情報入力シート!R756="","",基本情報入力シート!R756)</f>
        <v/>
      </c>
      <c r="L725" s="413" t="str">
        <f>IF(基本情報入力シート!W756="","",基本情報入力シート!W756)</f>
        <v/>
      </c>
      <c r="M725" s="413" t="str">
        <f>IF(基本情報入力シート!X756="","",基本情報入力シート!X756)</f>
        <v/>
      </c>
      <c r="N725" s="491" t="str">
        <f>IF(基本情報入力シート!Y756="","",基本情報入力シート!Y756)</f>
        <v/>
      </c>
      <c r="O725" s="490"/>
      <c r="P725" s="432"/>
      <c r="Q725" s="38" t="str">
        <f>IFERROR(ROUNDDOWN(P725*VLOOKUP(N725,【参考】数式用!$V$2:$AA$58,MATCH(O725,【参考】数式用!$X$4:$AA$4)+2,FALSE)*0.5, 0), "")</f>
        <v/>
      </c>
      <c r="R725" s="433"/>
      <c r="S725" s="867"/>
      <c r="T725" s="867"/>
      <c r="U725" s="499"/>
      <c r="V725" s="439"/>
      <c r="W725" s="487"/>
      <c r="X725" s="414" t="str">
        <f>IFERROR(IF(V725="ー", "", ROUNDDOWN(W725*VLOOKUP(N725,【参考】数式用!$V$2:$AG$51,MATCH(V725,【参考】数式用!$AB$4:$AG$4)+6,FALSE)*0.5, 0)), "")</f>
        <v/>
      </c>
      <c r="Y725" s="440"/>
      <c r="Z725" s="487"/>
      <c r="AA725" s="501"/>
      <c r="AB725" s="481" t="e">
        <f>VLOOKUP(N725,【参考】数式用!$A$3:$N$58,14,FALSE)</f>
        <v>#N/A</v>
      </c>
      <c r="AC725" s="481" t="str">
        <f>IFERROR(VLOOKUP(N725,【参考】数式用!$A$3:$N$58,14,FALSE),"")&amp;"_4_5"</f>
        <v>_4_5</v>
      </c>
      <c r="AD725" s="481" t="str">
        <f>IFERROR(VLOOKUP(N725,【参考】数式用!$A$3:$N$58,14,FALSE),"")&amp;"_6"</f>
        <v>_6</v>
      </c>
      <c r="AE725" s="482" t="str">
        <f>IFERROR(VLOOKUP(N725,【参考】数式用!$AI$5:$AJ$51, 2, FALSE), "")</f>
        <v/>
      </c>
      <c r="AF725" s="483" t="str">
        <f t="shared" si="22"/>
        <v/>
      </c>
      <c r="AG725" s="484" t="str">
        <f t="shared" si="23"/>
        <v/>
      </c>
      <c r="AH725" s="485" t="str">
        <f>IFERROR(VLOOKUP(N725,【参考】数式用!$AM$3:$AN$56, 2, FALSE), "")</f>
        <v/>
      </c>
      <c r="AI725" s="411"/>
      <c r="AJ725" s="389"/>
      <c r="AK725" s="389"/>
      <c r="AL725" s="389"/>
      <c r="AM725" s="389"/>
      <c r="AN725" s="389"/>
      <c r="AO725" s="389"/>
      <c r="AP725" s="389"/>
      <c r="AQ725" s="389"/>
    </row>
    <row r="726" spans="1:43" s="128" customFormat="1" ht="40.15" customHeight="1">
      <c r="A726" s="488">
        <v>713</v>
      </c>
      <c r="B726" s="866" t="str">
        <f>IF(基本情報入力シート!C757="","",基本情報入力シート!C757)</f>
        <v/>
      </c>
      <c r="C726" s="866"/>
      <c r="D726" s="866"/>
      <c r="E726" s="866"/>
      <c r="F726" s="866"/>
      <c r="G726" s="866"/>
      <c r="H726" s="866"/>
      <c r="I726" s="866"/>
      <c r="J726" s="413" t="str">
        <f>IF(基本情報入力シート!M757="","",基本情報入力シート!M757)</f>
        <v/>
      </c>
      <c r="K726" s="413" t="str">
        <f>IF(基本情報入力シート!R757="","",基本情報入力シート!R757)</f>
        <v/>
      </c>
      <c r="L726" s="413" t="str">
        <f>IF(基本情報入力シート!W757="","",基本情報入力シート!W757)</f>
        <v/>
      </c>
      <c r="M726" s="413" t="str">
        <f>IF(基本情報入力シート!X757="","",基本情報入力シート!X757)</f>
        <v/>
      </c>
      <c r="N726" s="491" t="str">
        <f>IF(基本情報入力シート!Y757="","",基本情報入力シート!Y757)</f>
        <v/>
      </c>
      <c r="O726" s="490"/>
      <c r="P726" s="432"/>
      <c r="Q726" s="38" t="str">
        <f>IFERROR(ROUNDDOWN(P726*VLOOKUP(N726,【参考】数式用!$V$2:$AA$58,MATCH(O726,【参考】数式用!$X$4:$AA$4)+2,FALSE)*0.5, 0), "")</f>
        <v/>
      </c>
      <c r="R726" s="433"/>
      <c r="S726" s="867"/>
      <c r="T726" s="867"/>
      <c r="U726" s="499"/>
      <c r="V726" s="439"/>
      <c r="W726" s="487"/>
      <c r="X726" s="414" t="str">
        <f>IFERROR(IF(V726="ー", "", ROUNDDOWN(W726*VLOOKUP(N726,【参考】数式用!$V$2:$AG$51,MATCH(V726,【参考】数式用!$AB$4:$AG$4)+6,FALSE)*0.5, 0)), "")</f>
        <v/>
      </c>
      <c r="Y726" s="440"/>
      <c r="Z726" s="487"/>
      <c r="AA726" s="501"/>
      <c r="AB726" s="481" t="e">
        <f>VLOOKUP(N726,【参考】数式用!$A$3:$N$58,14,FALSE)</f>
        <v>#N/A</v>
      </c>
      <c r="AC726" s="481" t="str">
        <f>IFERROR(VLOOKUP(N726,【参考】数式用!$A$3:$N$58,14,FALSE),"")&amp;"_4_5"</f>
        <v>_4_5</v>
      </c>
      <c r="AD726" s="481" t="str">
        <f>IFERROR(VLOOKUP(N726,【参考】数式用!$A$3:$N$58,14,FALSE),"")&amp;"_6"</f>
        <v>_6</v>
      </c>
      <c r="AE726" s="482" t="str">
        <f>IFERROR(VLOOKUP(N726,【参考】数式用!$AI$5:$AJ$51, 2, FALSE), "")</f>
        <v/>
      </c>
      <c r="AF726" s="483" t="str">
        <f t="shared" si="22"/>
        <v/>
      </c>
      <c r="AG726" s="484" t="str">
        <f t="shared" si="23"/>
        <v/>
      </c>
      <c r="AH726" s="485" t="str">
        <f>IFERROR(VLOOKUP(N726,【参考】数式用!$AM$3:$AN$56, 2, FALSE), "")</f>
        <v/>
      </c>
      <c r="AI726" s="411"/>
      <c r="AJ726" s="389"/>
      <c r="AK726" s="389"/>
      <c r="AL726" s="389"/>
      <c r="AM726" s="389"/>
      <c r="AN726" s="389"/>
      <c r="AO726" s="389"/>
      <c r="AP726" s="389"/>
      <c r="AQ726" s="389"/>
    </row>
    <row r="727" spans="1:43" s="128" customFormat="1" ht="40.15" customHeight="1">
      <c r="A727" s="488">
        <v>714</v>
      </c>
      <c r="B727" s="866" t="str">
        <f>IF(基本情報入力シート!C758="","",基本情報入力シート!C758)</f>
        <v/>
      </c>
      <c r="C727" s="866"/>
      <c r="D727" s="866"/>
      <c r="E727" s="866"/>
      <c r="F727" s="866"/>
      <c r="G727" s="866"/>
      <c r="H727" s="866"/>
      <c r="I727" s="866"/>
      <c r="J727" s="413" t="str">
        <f>IF(基本情報入力シート!M758="","",基本情報入力シート!M758)</f>
        <v/>
      </c>
      <c r="K727" s="413" t="str">
        <f>IF(基本情報入力シート!R758="","",基本情報入力シート!R758)</f>
        <v/>
      </c>
      <c r="L727" s="413" t="str">
        <f>IF(基本情報入力シート!W758="","",基本情報入力シート!W758)</f>
        <v/>
      </c>
      <c r="M727" s="413" t="str">
        <f>IF(基本情報入力シート!X758="","",基本情報入力シート!X758)</f>
        <v/>
      </c>
      <c r="N727" s="491" t="str">
        <f>IF(基本情報入力シート!Y758="","",基本情報入力シート!Y758)</f>
        <v/>
      </c>
      <c r="O727" s="490"/>
      <c r="P727" s="432"/>
      <c r="Q727" s="38" t="str">
        <f>IFERROR(ROUNDDOWN(P727*VLOOKUP(N727,【参考】数式用!$V$2:$AA$58,MATCH(O727,【参考】数式用!$X$4:$AA$4)+2,FALSE)*0.5, 0), "")</f>
        <v/>
      </c>
      <c r="R727" s="433"/>
      <c r="S727" s="867"/>
      <c r="T727" s="867"/>
      <c r="U727" s="499"/>
      <c r="V727" s="439"/>
      <c r="W727" s="487"/>
      <c r="X727" s="414" t="str">
        <f>IFERROR(IF(V727="ー", "", ROUNDDOWN(W727*VLOOKUP(N727,【参考】数式用!$V$2:$AG$51,MATCH(V727,【参考】数式用!$AB$4:$AG$4)+6,FALSE)*0.5, 0)), "")</f>
        <v/>
      </c>
      <c r="Y727" s="440"/>
      <c r="Z727" s="487"/>
      <c r="AA727" s="501"/>
      <c r="AB727" s="481" t="e">
        <f>VLOOKUP(N727,【参考】数式用!$A$3:$N$58,14,FALSE)</f>
        <v>#N/A</v>
      </c>
      <c r="AC727" s="481" t="str">
        <f>IFERROR(VLOOKUP(N727,【参考】数式用!$A$3:$N$58,14,FALSE),"")&amp;"_4_5"</f>
        <v>_4_5</v>
      </c>
      <c r="AD727" s="481" t="str">
        <f>IFERROR(VLOOKUP(N727,【参考】数式用!$A$3:$N$58,14,FALSE),"")&amp;"_6"</f>
        <v>_6</v>
      </c>
      <c r="AE727" s="482" t="str">
        <f>IFERROR(VLOOKUP(N727,【参考】数式用!$AI$5:$AJ$51, 2, FALSE), "")</f>
        <v/>
      </c>
      <c r="AF727" s="483" t="str">
        <f t="shared" si="22"/>
        <v/>
      </c>
      <c r="AG727" s="484" t="str">
        <f t="shared" si="23"/>
        <v/>
      </c>
      <c r="AH727" s="485" t="str">
        <f>IFERROR(VLOOKUP(N727,【参考】数式用!$AM$3:$AN$56, 2, FALSE), "")</f>
        <v/>
      </c>
      <c r="AI727" s="411"/>
      <c r="AJ727" s="389"/>
      <c r="AK727" s="389"/>
      <c r="AL727" s="389"/>
      <c r="AM727" s="389"/>
      <c r="AN727" s="389"/>
      <c r="AO727" s="389"/>
      <c r="AP727" s="389"/>
      <c r="AQ727" s="389"/>
    </row>
    <row r="728" spans="1:43" s="128" customFormat="1" ht="40.15" customHeight="1">
      <c r="A728" s="488">
        <v>715</v>
      </c>
      <c r="B728" s="866" t="str">
        <f>IF(基本情報入力シート!C759="","",基本情報入力シート!C759)</f>
        <v/>
      </c>
      <c r="C728" s="866"/>
      <c r="D728" s="866"/>
      <c r="E728" s="866"/>
      <c r="F728" s="866"/>
      <c r="G728" s="866"/>
      <c r="H728" s="866"/>
      <c r="I728" s="866"/>
      <c r="J728" s="413" t="str">
        <f>IF(基本情報入力シート!M759="","",基本情報入力シート!M759)</f>
        <v/>
      </c>
      <c r="K728" s="413" t="str">
        <f>IF(基本情報入力シート!R759="","",基本情報入力シート!R759)</f>
        <v/>
      </c>
      <c r="L728" s="413" t="str">
        <f>IF(基本情報入力シート!W759="","",基本情報入力シート!W759)</f>
        <v/>
      </c>
      <c r="M728" s="413" t="str">
        <f>IF(基本情報入力シート!X759="","",基本情報入力シート!X759)</f>
        <v/>
      </c>
      <c r="N728" s="491" t="str">
        <f>IF(基本情報入力シート!Y759="","",基本情報入力シート!Y759)</f>
        <v/>
      </c>
      <c r="O728" s="490"/>
      <c r="P728" s="432"/>
      <c r="Q728" s="38" t="str">
        <f>IFERROR(ROUNDDOWN(P728*VLOOKUP(N728,【参考】数式用!$V$2:$AA$58,MATCH(O728,【参考】数式用!$X$4:$AA$4)+2,FALSE)*0.5, 0), "")</f>
        <v/>
      </c>
      <c r="R728" s="433"/>
      <c r="S728" s="867"/>
      <c r="T728" s="867"/>
      <c r="U728" s="499"/>
      <c r="V728" s="439"/>
      <c r="W728" s="487"/>
      <c r="X728" s="414" t="str">
        <f>IFERROR(IF(V728="ー", "", ROUNDDOWN(W728*VLOOKUP(N728,【参考】数式用!$V$2:$AG$51,MATCH(V728,【参考】数式用!$AB$4:$AG$4)+6,FALSE)*0.5, 0)), "")</f>
        <v/>
      </c>
      <c r="Y728" s="440"/>
      <c r="Z728" s="487"/>
      <c r="AA728" s="501"/>
      <c r="AB728" s="481" t="e">
        <f>VLOOKUP(N728,【参考】数式用!$A$3:$N$58,14,FALSE)</f>
        <v>#N/A</v>
      </c>
      <c r="AC728" s="481" t="str">
        <f>IFERROR(VLOOKUP(N728,【参考】数式用!$A$3:$N$58,14,FALSE),"")&amp;"_4_5"</f>
        <v>_4_5</v>
      </c>
      <c r="AD728" s="481" t="str">
        <f>IFERROR(VLOOKUP(N728,【参考】数式用!$A$3:$N$58,14,FALSE),"")&amp;"_6"</f>
        <v>_6</v>
      </c>
      <c r="AE728" s="482" t="str">
        <f>IFERROR(VLOOKUP(N728,【参考】数式用!$AI$5:$AJ$51, 2, FALSE), "")</f>
        <v/>
      </c>
      <c r="AF728" s="483" t="str">
        <f t="shared" si="22"/>
        <v/>
      </c>
      <c r="AG728" s="484" t="str">
        <f t="shared" si="23"/>
        <v/>
      </c>
      <c r="AH728" s="485" t="str">
        <f>IFERROR(VLOOKUP(N728,【参考】数式用!$AM$3:$AN$56, 2, FALSE), "")</f>
        <v/>
      </c>
      <c r="AI728" s="411"/>
      <c r="AJ728" s="389"/>
      <c r="AK728" s="389"/>
      <c r="AL728" s="389"/>
      <c r="AM728" s="389"/>
      <c r="AN728" s="389"/>
      <c r="AO728" s="389"/>
      <c r="AP728" s="389"/>
      <c r="AQ728" s="389"/>
    </row>
    <row r="729" spans="1:43" s="128" customFormat="1" ht="40.15" customHeight="1">
      <c r="A729" s="488">
        <v>716</v>
      </c>
      <c r="B729" s="866" t="str">
        <f>IF(基本情報入力シート!C760="","",基本情報入力シート!C760)</f>
        <v/>
      </c>
      <c r="C729" s="866"/>
      <c r="D729" s="866"/>
      <c r="E729" s="866"/>
      <c r="F729" s="866"/>
      <c r="G729" s="866"/>
      <c r="H729" s="866"/>
      <c r="I729" s="866"/>
      <c r="J729" s="413" t="str">
        <f>IF(基本情報入力シート!M760="","",基本情報入力シート!M760)</f>
        <v/>
      </c>
      <c r="K729" s="413" t="str">
        <f>IF(基本情報入力シート!R760="","",基本情報入力シート!R760)</f>
        <v/>
      </c>
      <c r="L729" s="413" t="str">
        <f>IF(基本情報入力シート!W760="","",基本情報入力シート!W760)</f>
        <v/>
      </c>
      <c r="M729" s="413" t="str">
        <f>IF(基本情報入力シート!X760="","",基本情報入力シート!X760)</f>
        <v/>
      </c>
      <c r="N729" s="491" t="str">
        <f>IF(基本情報入力シート!Y760="","",基本情報入力シート!Y760)</f>
        <v/>
      </c>
      <c r="O729" s="490"/>
      <c r="P729" s="432"/>
      <c r="Q729" s="38" t="str">
        <f>IFERROR(ROUNDDOWN(P729*VLOOKUP(N729,【参考】数式用!$V$2:$AA$58,MATCH(O729,【参考】数式用!$X$4:$AA$4)+2,FALSE)*0.5, 0), "")</f>
        <v/>
      </c>
      <c r="R729" s="433"/>
      <c r="S729" s="867"/>
      <c r="T729" s="867"/>
      <c r="U729" s="499"/>
      <c r="V729" s="439"/>
      <c r="W729" s="487"/>
      <c r="X729" s="414" t="str">
        <f>IFERROR(IF(V729="ー", "", ROUNDDOWN(W729*VLOOKUP(N729,【参考】数式用!$V$2:$AG$51,MATCH(V729,【参考】数式用!$AB$4:$AG$4)+6,FALSE)*0.5, 0)), "")</f>
        <v/>
      </c>
      <c r="Y729" s="440"/>
      <c r="Z729" s="487"/>
      <c r="AA729" s="501"/>
      <c r="AB729" s="481" t="e">
        <f>VLOOKUP(N729,【参考】数式用!$A$3:$N$58,14,FALSE)</f>
        <v>#N/A</v>
      </c>
      <c r="AC729" s="481" t="str">
        <f>IFERROR(VLOOKUP(N729,【参考】数式用!$A$3:$N$58,14,FALSE),"")&amp;"_4_5"</f>
        <v>_4_5</v>
      </c>
      <c r="AD729" s="481" t="str">
        <f>IFERROR(VLOOKUP(N729,【参考】数式用!$A$3:$N$58,14,FALSE),"")&amp;"_6"</f>
        <v>_6</v>
      </c>
      <c r="AE729" s="482" t="str">
        <f>IFERROR(VLOOKUP(N729,【参考】数式用!$AI$5:$AJ$51, 2, FALSE), "")</f>
        <v/>
      </c>
      <c r="AF729" s="483" t="str">
        <f t="shared" si="22"/>
        <v/>
      </c>
      <c r="AG729" s="484" t="str">
        <f t="shared" si="23"/>
        <v/>
      </c>
      <c r="AH729" s="485" t="str">
        <f>IFERROR(VLOOKUP(N729,【参考】数式用!$AM$3:$AN$56, 2, FALSE), "")</f>
        <v/>
      </c>
      <c r="AI729" s="411"/>
      <c r="AJ729" s="389"/>
      <c r="AK729" s="389"/>
      <c r="AL729" s="389"/>
      <c r="AM729" s="389"/>
      <c r="AN729" s="389"/>
      <c r="AO729" s="389"/>
      <c r="AP729" s="389"/>
      <c r="AQ729" s="389"/>
    </row>
    <row r="730" spans="1:43" s="128" customFormat="1" ht="40.15" customHeight="1">
      <c r="A730" s="488">
        <v>717</v>
      </c>
      <c r="B730" s="866" t="str">
        <f>IF(基本情報入力シート!C761="","",基本情報入力シート!C761)</f>
        <v/>
      </c>
      <c r="C730" s="866"/>
      <c r="D730" s="866"/>
      <c r="E730" s="866"/>
      <c r="F730" s="866"/>
      <c r="G730" s="866"/>
      <c r="H730" s="866"/>
      <c r="I730" s="866"/>
      <c r="J730" s="413" t="str">
        <f>IF(基本情報入力シート!M761="","",基本情報入力シート!M761)</f>
        <v/>
      </c>
      <c r="K730" s="413" t="str">
        <f>IF(基本情報入力シート!R761="","",基本情報入力シート!R761)</f>
        <v/>
      </c>
      <c r="L730" s="413" t="str">
        <f>IF(基本情報入力シート!W761="","",基本情報入力シート!W761)</f>
        <v/>
      </c>
      <c r="M730" s="413" t="str">
        <f>IF(基本情報入力シート!X761="","",基本情報入力シート!X761)</f>
        <v/>
      </c>
      <c r="N730" s="491" t="str">
        <f>IF(基本情報入力シート!Y761="","",基本情報入力シート!Y761)</f>
        <v/>
      </c>
      <c r="O730" s="490"/>
      <c r="P730" s="432"/>
      <c r="Q730" s="38" t="str">
        <f>IFERROR(ROUNDDOWN(P730*VLOOKUP(N730,【参考】数式用!$V$2:$AA$58,MATCH(O730,【参考】数式用!$X$4:$AA$4)+2,FALSE)*0.5, 0), "")</f>
        <v/>
      </c>
      <c r="R730" s="433"/>
      <c r="S730" s="867"/>
      <c r="T730" s="867"/>
      <c r="U730" s="499"/>
      <c r="V730" s="439"/>
      <c r="W730" s="487"/>
      <c r="X730" s="414" t="str">
        <f>IFERROR(IF(V730="ー", "", ROUNDDOWN(W730*VLOOKUP(N730,【参考】数式用!$V$2:$AG$51,MATCH(V730,【参考】数式用!$AB$4:$AG$4)+6,FALSE)*0.5, 0)), "")</f>
        <v/>
      </c>
      <c r="Y730" s="440"/>
      <c r="Z730" s="487"/>
      <c r="AA730" s="501"/>
      <c r="AB730" s="481" t="e">
        <f>VLOOKUP(N730,【参考】数式用!$A$3:$N$58,14,FALSE)</f>
        <v>#N/A</v>
      </c>
      <c r="AC730" s="481" t="str">
        <f>IFERROR(VLOOKUP(N730,【参考】数式用!$A$3:$N$58,14,FALSE),"")&amp;"_4_5"</f>
        <v>_4_5</v>
      </c>
      <c r="AD730" s="481" t="str">
        <f>IFERROR(VLOOKUP(N730,【参考】数式用!$A$3:$N$58,14,FALSE),"")&amp;"_6"</f>
        <v>_6</v>
      </c>
      <c r="AE730" s="482" t="str">
        <f>IFERROR(VLOOKUP(N730,【参考】数式用!$AI$5:$AJ$51, 2, FALSE), "")</f>
        <v/>
      </c>
      <c r="AF730" s="483" t="str">
        <f t="shared" si="22"/>
        <v/>
      </c>
      <c r="AG730" s="484" t="str">
        <f t="shared" si="23"/>
        <v/>
      </c>
      <c r="AH730" s="485" t="str">
        <f>IFERROR(VLOOKUP(N730,【参考】数式用!$AM$3:$AN$56, 2, FALSE), "")</f>
        <v/>
      </c>
      <c r="AI730" s="411"/>
      <c r="AJ730" s="389"/>
      <c r="AK730" s="389"/>
      <c r="AL730" s="389"/>
      <c r="AM730" s="389"/>
      <c r="AN730" s="389"/>
      <c r="AO730" s="389"/>
      <c r="AP730" s="389"/>
      <c r="AQ730" s="389"/>
    </row>
    <row r="731" spans="1:43" s="128" customFormat="1" ht="40.15" customHeight="1">
      <c r="A731" s="488">
        <v>718</v>
      </c>
      <c r="B731" s="866" t="str">
        <f>IF(基本情報入力シート!C762="","",基本情報入力シート!C762)</f>
        <v/>
      </c>
      <c r="C731" s="866"/>
      <c r="D731" s="866"/>
      <c r="E731" s="866"/>
      <c r="F731" s="866"/>
      <c r="G731" s="866"/>
      <c r="H731" s="866"/>
      <c r="I731" s="866"/>
      <c r="J731" s="413" t="str">
        <f>IF(基本情報入力シート!M762="","",基本情報入力シート!M762)</f>
        <v/>
      </c>
      <c r="K731" s="413" t="str">
        <f>IF(基本情報入力シート!R762="","",基本情報入力シート!R762)</f>
        <v/>
      </c>
      <c r="L731" s="413" t="str">
        <f>IF(基本情報入力シート!W762="","",基本情報入力シート!W762)</f>
        <v/>
      </c>
      <c r="M731" s="413" t="str">
        <f>IF(基本情報入力シート!X762="","",基本情報入力シート!X762)</f>
        <v/>
      </c>
      <c r="N731" s="491" t="str">
        <f>IF(基本情報入力シート!Y762="","",基本情報入力シート!Y762)</f>
        <v/>
      </c>
      <c r="O731" s="490"/>
      <c r="P731" s="432"/>
      <c r="Q731" s="38" t="str">
        <f>IFERROR(ROUNDDOWN(P731*VLOOKUP(N731,【参考】数式用!$V$2:$AA$58,MATCH(O731,【参考】数式用!$X$4:$AA$4)+2,FALSE)*0.5, 0), "")</f>
        <v/>
      </c>
      <c r="R731" s="433"/>
      <c r="S731" s="867"/>
      <c r="T731" s="867"/>
      <c r="U731" s="499"/>
      <c r="V731" s="439"/>
      <c r="W731" s="487"/>
      <c r="X731" s="414" t="str">
        <f>IFERROR(IF(V731="ー", "", ROUNDDOWN(W731*VLOOKUP(N731,【参考】数式用!$V$2:$AG$51,MATCH(V731,【参考】数式用!$AB$4:$AG$4)+6,FALSE)*0.5, 0)), "")</f>
        <v/>
      </c>
      <c r="Y731" s="440"/>
      <c r="Z731" s="487"/>
      <c r="AA731" s="501"/>
      <c r="AB731" s="481" t="e">
        <f>VLOOKUP(N731,【参考】数式用!$A$3:$N$58,14,FALSE)</f>
        <v>#N/A</v>
      </c>
      <c r="AC731" s="481" t="str">
        <f>IFERROR(VLOOKUP(N731,【参考】数式用!$A$3:$N$58,14,FALSE),"")&amp;"_4_5"</f>
        <v>_4_5</v>
      </c>
      <c r="AD731" s="481" t="str">
        <f>IFERROR(VLOOKUP(N731,【参考】数式用!$A$3:$N$58,14,FALSE),"")&amp;"_6"</f>
        <v>_6</v>
      </c>
      <c r="AE731" s="482" t="str">
        <f>IFERROR(VLOOKUP(N731,【参考】数式用!$AI$5:$AJ$51, 2, FALSE), "")</f>
        <v/>
      </c>
      <c r="AF731" s="483" t="str">
        <f t="shared" si="22"/>
        <v/>
      </c>
      <c r="AG731" s="484" t="str">
        <f t="shared" si="23"/>
        <v/>
      </c>
      <c r="AH731" s="485" t="str">
        <f>IFERROR(VLOOKUP(N731,【参考】数式用!$AM$3:$AN$56, 2, FALSE), "")</f>
        <v/>
      </c>
      <c r="AI731" s="411"/>
      <c r="AJ731" s="389"/>
      <c r="AK731" s="389"/>
      <c r="AL731" s="389"/>
      <c r="AM731" s="389"/>
      <c r="AN731" s="389"/>
      <c r="AO731" s="389"/>
      <c r="AP731" s="389"/>
      <c r="AQ731" s="389"/>
    </row>
    <row r="732" spans="1:43" s="128" customFormat="1" ht="40.15" customHeight="1">
      <c r="A732" s="488">
        <v>719</v>
      </c>
      <c r="B732" s="866" t="str">
        <f>IF(基本情報入力シート!C763="","",基本情報入力シート!C763)</f>
        <v/>
      </c>
      <c r="C732" s="866"/>
      <c r="D732" s="866"/>
      <c r="E732" s="866"/>
      <c r="F732" s="866"/>
      <c r="G732" s="866"/>
      <c r="H732" s="866"/>
      <c r="I732" s="866"/>
      <c r="J732" s="413" t="str">
        <f>IF(基本情報入力シート!M763="","",基本情報入力シート!M763)</f>
        <v/>
      </c>
      <c r="K732" s="413" t="str">
        <f>IF(基本情報入力シート!R763="","",基本情報入力シート!R763)</f>
        <v/>
      </c>
      <c r="L732" s="413" t="str">
        <f>IF(基本情報入力シート!W763="","",基本情報入力シート!W763)</f>
        <v/>
      </c>
      <c r="M732" s="413" t="str">
        <f>IF(基本情報入力シート!X763="","",基本情報入力シート!X763)</f>
        <v/>
      </c>
      <c r="N732" s="491" t="str">
        <f>IF(基本情報入力シート!Y763="","",基本情報入力シート!Y763)</f>
        <v/>
      </c>
      <c r="O732" s="490"/>
      <c r="P732" s="432"/>
      <c r="Q732" s="38" t="str">
        <f>IFERROR(ROUNDDOWN(P732*VLOOKUP(N732,【参考】数式用!$V$2:$AA$58,MATCH(O732,【参考】数式用!$X$4:$AA$4)+2,FALSE)*0.5, 0), "")</f>
        <v/>
      </c>
      <c r="R732" s="433"/>
      <c r="S732" s="867"/>
      <c r="T732" s="867"/>
      <c r="U732" s="499"/>
      <c r="V732" s="439"/>
      <c r="W732" s="487"/>
      <c r="X732" s="414" t="str">
        <f>IFERROR(IF(V732="ー", "", ROUNDDOWN(W732*VLOOKUP(N732,【参考】数式用!$V$2:$AG$51,MATCH(V732,【参考】数式用!$AB$4:$AG$4)+6,FALSE)*0.5, 0)), "")</f>
        <v/>
      </c>
      <c r="Y732" s="440"/>
      <c r="Z732" s="487"/>
      <c r="AA732" s="501"/>
      <c r="AB732" s="481" t="e">
        <f>VLOOKUP(N732,【参考】数式用!$A$3:$N$58,14,FALSE)</f>
        <v>#N/A</v>
      </c>
      <c r="AC732" s="481" t="str">
        <f>IFERROR(VLOOKUP(N732,【参考】数式用!$A$3:$N$58,14,FALSE),"")&amp;"_4_5"</f>
        <v>_4_5</v>
      </c>
      <c r="AD732" s="481" t="str">
        <f>IFERROR(VLOOKUP(N732,【参考】数式用!$A$3:$N$58,14,FALSE),"")&amp;"_6"</f>
        <v>_6</v>
      </c>
      <c r="AE732" s="482" t="str">
        <f>IFERROR(VLOOKUP(N732,【参考】数式用!$AI$5:$AJ$51, 2, FALSE), "")</f>
        <v/>
      </c>
      <c r="AF732" s="483" t="str">
        <f t="shared" si="22"/>
        <v/>
      </c>
      <c r="AG732" s="484" t="str">
        <f t="shared" si="23"/>
        <v/>
      </c>
      <c r="AH732" s="485" t="str">
        <f>IFERROR(VLOOKUP(N732,【参考】数式用!$AM$3:$AN$56, 2, FALSE), "")</f>
        <v/>
      </c>
      <c r="AI732" s="411"/>
      <c r="AJ732" s="389"/>
      <c r="AK732" s="389"/>
      <c r="AL732" s="389"/>
      <c r="AM732" s="389"/>
      <c r="AN732" s="389"/>
      <c r="AO732" s="389"/>
      <c r="AP732" s="389"/>
      <c r="AQ732" s="389"/>
    </row>
    <row r="733" spans="1:43" s="128" customFormat="1" ht="40.15" customHeight="1">
      <c r="A733" s="488">
        <v>720</v>
      </c>
      <c r="B733" s="866" t="str">
        <f>IF(基本情報入力シート!C764="","",基本情報入力シート!C764)</f>
        <v/>
      </c>
      <c r="C733" s="866"/>
      <c r="D733" s="866"/>
      <c r="E733" s="866"/>
      <c r="F733" s="866"/>
      <c r="G733" s="866"/>
      <c r="H733" s="866"/>
      <c r="I733" s="866"/>
      <c r="J733" s="413" t="str">
        <f>IF(基本情報入力シート!M764="","",基本情報入力シート!M764)</f>
        <v/>
      </c>
      <c r="K733" s="413" t="str">
        <f>IF(基本情報入力シート!R764="","",基本情報入力シート!R764)</f>
        <v/>
      </c>
      <c r="L733" s="413" t="str">
        <f>IF(基本情報入力シート!W764="","",基本情報入力シート!W764)</f>
        <v/>
      </c>
      <c r="M733" s="413" t="str">
        <f>IF(基本情報入力シート!X764="","",基本情報入力シート!X764)</f>
        <v/>
      </c>
      <c r="N733" s="491" t="str">
        <f>IF(基本情報入力シート!Y764="","",基本情報入力シート!Y764)</f>
        <v/>
      </c>
      <c r="O733" s="490"/>
      <c r="P733" s="432"/>
      <c r="Q733" s="38" t="str">
        <f>IFERROR(ROUNDDOWN(P733*VLOOKUP(N733,【参考】数式用!$V$2:$AA$58,MATCH(O733,【参考】数式用!$X$4:$AA$4)+2,FALSE)*0.5, 0), "")</f>
        <v/>
      </c>
      <c r="R733" s="433"/>
      <c r="S733" s="867"/>
      <c r="T733" s="867"/>
      <c r="U733" s="499"/>
      <c r="V733" s="439"/>
      <c r="W733" s="487"/>
      <c r="X733" s="414" t="str">
        <f>IFERROR(IF(V733="ー", "", ROUNDDOWN(W733*VLOOKUP(N733,【参考】数式用!$V$2:$AG$51,MATCH(V733,【参考】数式用!$AB$4:$AG$4)+6,FALSE)*0.5, 0)), "")</f>
        <v/>
      </c>
      <c r="Y733" s="440"/>
      <c r="Z733" s="487"/>
      <c r="AA733" s="501"/>
      <c r="AB733" s="481" t="e">
        <f>VLOOKUP(N733,【参考】数式用!$A$3:$N$58,14,FALSE)</f>
        <v>#N/A</v>
      </c>
      <c r="AC733" s="481" t="str">
        <f>IFERROR(VLOOKUP(N733,【参考】数式用!$A$3:$N$58,14,FALSE),"")&amp;"_4_5"</f>
        <v>_4_5</v>
      </c>
      <c r="AD733" s="481" t="str">
        <f>IFERROR(VLOOKUP(N733,【参考】数式用!$A$3:$N$58,14,FALSE),"")&amp;"_6"</f>
        <v>_6</v>
      </c>
      <c r="AE733" s="482" t="str">
        <f>IFERROR(VLOOKUP(N733,【参考】数式用!$AI$5:$AJ$51, 2, FALSE), "")</f>
        <v/>
      </c>
      <c r="AF733" s="483" t="str">
        <f t="shared" si="22"/>
        <v/>
      </c>
      <c r="AG733" s="484" t="str">
        <f t="shared" si="23"/>
        <v/>
      </c>
      <c r="AH733" s="485" t="str">
        <f>IFERROR(VLOOKUP(N733,【参考】数式用!$AM$3:$AN$56, 2, FALSE), "")</f>
        <v/>
      </c>
      <c r="AI733" s="411"/>
      <c r="AJ733" s="389"/>
      <c r="AK733" s="389"/>
      <c r="AL733" s="389"/>
      <c r="AM733" s="389"/>
      <c r="AN733" s="389"/>
      <c r="AO733" s="389"/>
      <c r="AP733" s="389"/>
      <c r="AQ733" s="389"/>
    </row>
    <row r="734" spans="1:43" s="128" customFormat="1" ht="40.15" customHeight="1">
      <c r="A734" s="488">
        <v>721</v>
      </c>
      <c r="B734" s="866" t="str">
        <f>IF(基本情報入力シート!C765="","",基本情報入力シート!C765)</f>
        <v/>
      </c>
      <c r="C734" s="866"/>
      <c r="D734" s="866"/>
      <c r="E734" s="866"/>
      <c r="F734" s="866"/>
      <c r="G734" s="866"/>
      <c r="H734" s="866"/>
      <c r="I734" s="866"/>
      <c r="J734" s="413" t="str">
        <f>IF(基本情報入力シート!M765="","",基本情報入力シート!M765)</f>
        <v/>
      </c>
      <c r="K734" s="413" t="str">
        <f>IF(基本情報入力シート!R765="","",基本情報入力シート!R765)</f>
        <v/>
      </c>
      <c r="L734" s="413" t="str">
        <f>IF(基本情報入力シート!W765="","",基本情報入力シート!W765)</f>
        <v/>
      </c>
      <c r="M734" s="413" t="str">
        <f>IF(基本情報入力シート!X765="","",基本情報入力シート!X765)</f>
        <v/>
      </c>
      <c r="N734" s="491" t="str">
        <f>IF(基本情報入力シート!Y765="","",基本情報入力シート!Y765)</f>
        <v/>
      </c>
      <c r="O734" s="490"/>
      <c r="P734" s="432"/>
      <c r="Q734" s="38" t="str">
        <f>IFERROR(ROUNDDOWN(P734*VLOOKUP(N734,【参考】数式用!$V$2:$AA$58,MATCH(O734,【参考】数式用!$X$4:$AA$4)+2,FALSE)*0.5, 0), "")</f>
        <v/>
      </c>
      <c r="R734" s="433"/>
      <c r="S734" s="867"/>
      <c r="T734" s="867"/>
      <c r="U734" s="499"/>
      <c r="V734" s="439"/>
      <c r="W734" s="487"/>
      <c r="X734" s="414" t="str">
        <f>IFERROR(IF(V734="ー", "", ROUNDDOWN(W734*VLOOKUP(N734,【参考】数式用!$V$2:$AG$51,MATCH(V734,【参考】数式用!$AB$4:$AG$4)+6,FALSE)*0.5, 0)), "")</f>
        <v/>
      </c>
      <c r="Y734" s="440"/>
      <c r="Z734" s="487"/>
      <c r="AA734" s="501"/>
      <c r="AB734" s="481" t="e">
        <f>VLOOKUP(N734,【参考】数式用!$A$3:$N$58,14,FALSE)</f>
        <v>#N/A</v>
      </c>
      <c r="AC734" s="481" t="str">
        <f>IFERROR(VLOOKUP(N734,【参考】数式用!$A$3:$N$58,14,FALSE),"")&amp;"_4_5"</f>
        <v>_4_5</v>
      </c>
      <c r="AD734" s="481" t="str">
        <f>IFERROR(VLOOKUP(N734,【参考】数式用!$A$3:$N$58,14,FALSE),"")&amp;"_6"</f>
        <v>_6</v>
      </c>
      <c r="AE734" s="482" t="str">
        <f>IFERROR(VLOOKUP(N734,【参考】数式用!$AI$5:$AJ$51, 2, FALSE), "")</f>
        <v/>
      </c>
      <c r="AF734" s="483" t="str">
        <f t="shared" si="22"/>
        <v/>
      </c>
      <c r="AG734" s="484" t="str">
        <f t="shared" si="23"/>
        <v/>
      </c>
      <c r="AH734" s="485" t="str">
        <f>IFERROR(VLOOKUP(N734,【参考】数式用!$AM$3:$AN$56, 2, FALSE), "")</f>
        <v/>
      </c>
      <c r="AI734" s="411"/>
      <c r="AJ734" s="389"/>
      <c r="AK734" s="389"/>
      <c r="AL734" s="389"/>
      <c r="AM734" s="389"/>
      <c r="AN734" s="389"/>
      <c r="AO734" s="389"/>
      <c r="AP734" s="389"/>
      <c r="AQ734" s="389"/>
    </row>
    <row r="735" spans="1:43" s="128" customFormat="1" ht="40.15" customHeight="1">
      <c r="A735" s="488">
        <v>722</v>
      </c>
      <c r="B735" s="866" t="str">
        <f>IF(基本情報入力シート!C766="","",基本情報入力シート!C766)</f>
        <v/>
      </c>
      <c r="C735" s="866"/>
      <c r="D735" s="866"/>
      <c r="E735" s="866"/>
      <c r="F735" s="866"/>
      <c r="G735" s="866"/>
      <c r="H735" s="866"/>
      <c r="I735" s="866"/>
      <c r="J735" s="413" t="str">
        <f>IF(基本情報入力シート!M766="","",基本情報入力シート!M766)</f>
        <v/>
      </c>
      <c r="K735" s="413" t="str">
        <f>IF(基本情報入力シート!R766="","",基本情報入力シート!R766)</f>
        <v/>
      </c>
      <c r="L735" s="413" t="str">
        <f>IF(基本情報入力シート!W766="","",基本情報入力シート!W766)</f>
        <v/>
      </c>
      <c r="M735" s="413" t="str">
        <f>IF(基本情報入力シート!X766="","",基本情報入力シート!X766)</f>
        <v/>
      </c>
      <c r="N735" s="491" t="str">
        <f>IF(基本情報入力シート!Y766="","",基本情報入力シート!Y766)</f>
        <v/>
      </c>
      <c r="O735" s="490"/>
      <c r="P735" s="432"/>
      <c r="Q735" s="38" t="str">
        <f>IFERROR(ROUNDDOWN(P735*VLOOKUP(N735,【参考】数式用!$V$2:$AA$58,MATCH(O735,【参考】数式用!$X$4:$AA$4)+2,FALSE)*0.5, 0), "")</f>
        <v/>
      </c>
      <c r="R735" s="433"/>
      <c r="S735" s="867"/>
      <c r="T735" s="867"/>
      <c r="U735" s="499"/>
      <c r="V735" s="439"/>
      <c r="W735" s="487"/>
      <c r="X735" s="414" t="str">
        <f>IFERROR(IF(V735="ー", "", ROUNDDOWN(W735*VLOOKUP(N735,【参考】数式用!$V$2:$AG$51,MATCH(V735,【参考】数式用!$AB$4:$AG$4)+6,FALSE)*0.5, 0)), "")</f>
        <v/>
      </c>
      <c r="Y735" s="440"/>
      <c r="Z735" s="487"/>
      <c r="AA735" s="501"/>
      <c r="AB735" s="481" t="e">
        <f>VLOOKUP(N735,【参考】数式用!$A$3:$N$58,14,FALSE)</f>
        <v>#N/A</v>
      </c>
      <c r="AC735" s="481" t="str">
        <f>IFERROR(VLOOKUP(N735,【参考】数式用!$A$3:$N$58,14,FALSE),"")&amp;"_4_5"</f>
        <v>_4_5</v>
      </c>
      <c r="AD735" s="481" t="str">
        <f>IFERROR(VLOOKUP(N735,【参考】数式用!$A$3:$N$58,14,FALSE),"")&amp;"_6"</f>
        <v>_6</v>
      </c>
      <c r="AE735" s="482" t="str">
        <f>IFERROR(VLOOKUP(N735,【参考】数式用!$AI$5:$AJ$51, 2, FALSE), "")</f>
        <v/>
      </c>
      <c r="AF735" s="483" t="str">
        <f t="shared" si="22"/>
        <v/>
      </c>
      <c r="AG735" s="484" t="str">
        <f t="shared" si="23"/>
        <v/>
      </c>
      <c r="AH735" s="485" t="str">
        <f>IFERROR(VLOOKUP(N735,【参考】数式用!$AM$3:$AN$56, 2, FALSE), "")</f>
        <v/>
      </c>
      <c r="AI735" s="411"/>
      <c r="AJ735" s="389"/>
      <c r="AK735" s="389"/>
      <c r="AL735" s="389"/>
      <c r="AM735" s="389"/>
      <c r="AN735" s="389"/>
      <c r="AO735" s="389"/>
      <c r="AP735" s="389"/>
      <c r="AQ735" s="389"/>
    </row>
    <row r="736" spans="1:43" s="128" customFormat="1" ht="40.15" customHeight="1">
      <c r="A736" s="488">
        <v>723</v>
      </c>
      <c r="B736" s="866" t="str">
        <f>IF(基本情報入力シート!C767="","",基本情報入力シート!C767)</f>
        <v/>
      </c>
      <c r="C736" s="866"/>
      <c r="D736" s="866"/>
      <c r="E736" s="866"/>
      <c r="F736" s="866"/>
      <c r="G736" s="866"/>
      <c r="H736" s="866"/>
      <c r="I736" s="866"/>
      <c r="J736" s="413" t="str">
        <f>IF(基本情報入力シート!M767="","",基本情報入力シート!M767)</f>
        <v/>
      </c>
      <c r="K736" s="413" t="str">
        <f>IF(基本情報入力シート!R767="","",基本情報入力シート!R767)</f>
        <v/>
      </c>
      <c r="L736" s="413" t="str">
        <f>IF(基本情報入力シート!W767="","",基本情報入力シート!W767)</f>
        <v/>
      </c>
      <c r="M736" s="413" t="str">
        <f>IF(基本情報入力シート!X767="","",基本情報入力シート!X767)</f>
        <v/>
      </c>
      <c r="N736" s="491" t="str">
        <f>IF(基本情報入力シート!Y767="","",基本情報入力シート!Y767)</f>
        <v/>
      </c>
      <c r="O736" s="490"/>
      <c r="P736" s="432"/>
      <c r="Q736" s="38" t="str">
        <f>IFERROR(ROUNDDOWN(P736*VLOOKUP(N736,【参考】数式用!$V$2:$AA$58,MATCH(O736,【参考】数式用!$X$4:$AA$4)+2,FALSE)*0.5, 0), "")</f>
        <v/>
      </c>
      <c r="R736" s="433"/>
      <c r="S736" s="867"/>
      <c r="T736" s="867"/>
      <c r="U736" s="499"/>
      <c r="V736" s="439"/>
      <c r="W736" s="487"/>
      <c r="X736" s="414" t="str">
        <f>IFERROR(IF(V736="ー", "", ROUNDDOWN(W736*VLOOKUP(N736,【参考】数式用!$V$2:$AG$51,MATCH(V736,【参考】数式用!$AB$4:$AG$4)+6,FALSE)*0.5, 0)), "")</f>
        <v/>
      </c>
      <c r="Y736" s="440"/>
      <c r="Z736" s="487"/>
      <c r="AA736" s="501"/>
      <c r="AB736" s="481" t="e">
        <f>VLOOKUP(N736,【参考】数式用!$A$3:$N$58,14,FALSE)</f>
        <v>#N/A</v>
      </c>
      <c r="AC736" s="481" t="str">
        <f>IFERROR(VLOOKUP(N736,【参考】数式用!$A$3:$N$58,14,FALSE),"")&amp;"_4_5"</f>
        <v>_4_5</v>
      </c>
      <c r="AD736" s="481" t="str">
        <f>IFERROR(VLOOKUP(N736,【参考】数式用!$A$3:$N$58,14,FALSE),"")&amp;"_6"</f>
        <v>_6</v>
      </c>
      <c r="AE736" s="482" t="str">
        <f>IFERROR(VLOOKUP(N736,【参考】数式用!$AI$5:$AJ$51, 2, FALSE), "")</f>
        <v/>
      </c>
      <c r="AF736" s="483" t="str">
        <f t="shared" si="22"/>
        <v/>
      </c>
      <c r="AG736" s="484" t="str">
        <f t="shared" si="23"/>
        <v/>
      </c>
      <c r="AH736" s="485" t="str">
        <f>IFERROR(VLOOKUP(N736,【参考】数式用!$AM$3:$AN$56, 2, FALSE), "")</f>
        <v/>
      </c>
      <c r="AI736" s="411"/>
      <c r="AJ736" s="389"/>
      <c r="AK736" s="389"/>
      <c r="AL736" s="389"/>
      <c r="AM736" s="389"/>
      <c r="AN736" s="389"/>
      <c r="AO736" s="389"/>
      <c r="AP736" s="389"/>
      <c r="AQ736" s="389"/>
    </row>
    <row r="737" spans="1:43" s="128" customFormat="1" ht="40.15" customHeight="1">
      <c r="A737" s="488">
        <v>724</v>
      </c>
      <c r="B737" s="866" t="str">
        <f>IF(基本情報入力シート!C768="","",基本情報入力シート!C768)</f>
        <v/>
      </c>
      <c r="C737" s="866"/>
      <c r="D737" s="866"/>
      <c r="E737" s="866"/>
      <c r="F737" s="866"/>
      <c r="G737" s="866"/>
      <c r="H737" s="866"/>
      <c r="I737" s="866"/>
      <c r="J737" s="413" t="str">
        <f>IF(基本情報入力シート!M768="","",基本情報入力シート!M768)</f>
        <v/>
      </c>
      <c r="K737" s="413" t="str">
        <f>IF(基本情報入力シート!R768="","",基本情報入力シート!R768)</f>
        <v/>
      </c>
      <c r="L737" s="413" t="str">
        <f>IF(基本情報入力シート!W768="","",基本情報入力シート!W768)</f>
        <v/>
      </c>
      <c r="M737" s="413" t="str">
        <f>IF(基本情報入力シート!X768="","",基本情報入力シート!X768)</f>
        <v/>
      </c>
      <c r="N737" s="491" t="str">
        <f>IF(基本情報入力シート!Y768="","",基本情報入力シート!Y768)</f>
        <v/>
      </c>
      <c r="O737" s="490"/>
      <c r="P737" s="432"/>
      <c r="Q737" s="38" t="str">
        <f>IFERROR(ROUNDDOWN(P737*VLOOKUP(N737,【参考】数式用!$V$2:$AA$58,MATCH(O737,【参考】数式用!$X$4:$AA$4)+2,FALSE)*0.5, 0), "")</f>
        <v/>
      </c>
      <c r="R737" s="433"/>
      <c r="S737" s="867"/>
      <c r="T737" s="867"/>
      <c r="U737" s="499"/>
      <c r="V737" s="439"/>
      <c r="W737" s="487"/>
      <c r="X737" s="414" t="str">
        <f>IFERROR(IF(V737="ー", "", ROUNDDOWN(W737*VLOOKUP(N737,【参考】数式用!$V$2:$AG$51,MATCH(V737,【参考】数式用!$AB$4:$AG$4)+6,FALSE)*0.5, 0)), "")</f>
        <v/>
      </c>
      <c r="Y737" s="440"/>
      <c r="Z737" s="487"/>
      <c r="AA737" s="501"/>
      <c r="AB737" s="481" t="e">
        <f>VLOOKUP(N737,【参考】数式用!$A$3:$N$58,14,FALSE)</f>
        <v>#N/A</v>
      </c>
      <c r="AC737" s="481" t="str">
        <f>IFERROR(VLOOKUP(N737,【参考】数式用!$A$3:$N$58,14,FALSE),"")&amp;"_4_5"</f>
        <v>_4_5</v>
      </c>
      <c r="AD737" s="481" t="str">
        <f>IFERROR(VLOOKUP(N737,【参考】数式用!$A$3:$N$58,14,FALSE),"")&amp;"_6"</f>
        <v>_6</v>
      </c>
      <c r="AE737" s="482" t="str">
        <f>IFERROR(VLOOKUP(N737,【参考】数式用!$AI$5:$AJ$51, 2, FALSE), "")</f>
        <v/>
      </c>
      <c r="AF737" s="483" t="str">
        <f t="shared" si="22"/>
        <v/>
      </c>
      <c r="AG737" s="484" t="str">
        <f t="shared" si="23"/>
        <v/>
      </c>
      <c r="AH737" s="485" t="str">
        <f>IFERROR(VLOOKUP(N737,【参考】数式用!$AM$3:$AN$56, 2, FALSE), "")</f>
        <v/>
      </c>
      <c r="AI737" s="411"/>
      <c r="AJ737" s="389"/>
      <c r="AK737" s="389"/>
      <c r="AL737" s="389"/>
      <c r="AM737" s="389"/>
      <c r="AN737" s="389"/>
      <c r="AO737" s="389"/>
      <c r="AP737" s="389"/>
      <c r="AQ737" s="389"/>
    </row>
    <row r="738" spans="1:43" s="128" customFormat="1" ht="40.15" customHeight="1">
      <c r="A738" s="488">
        <v>725</v>
      </c>
      <c r="B738" s="866" t="str">
        <f>IF(基本情報入力シート!C769="","",基本情報入力シート!C769)</f>
        <v/>
      </c>
      <c r="C738" s="866"/>
      <c r="D738" s="866"/>
      <c r="E738" s="866"/>
      <c r="F738" s="866"/>
      <c r="G738" s="866"/>
      <c r="H738" s="866"/>
      <c r="I738" s="866"/>
      <c r="J738" s="413" t="str">
        <f>IF(基本情報入力シート!M769="","",基本情報入力シート!M769)</f>
        <v/>
      </c>
      <c r="K738" s="413" t="str">
        <f>IF(基本情報入力シート!R769="","",基本情報入力シート!R769)</f>
        <v/>
      </c>
      <c r="L738" s="413" t="str">
        <f>IF(基本情報入力シート!W769="","",基本情報入力シート!W769)</f>
        <v/>
      </c>
      <c r="M738" s="413" t="str">
        <f>IF(基本情報入力シート!X769="","",基本情報入力シート!X769)</f>
        <v/>
      </c>
      <c r="N738" s="491" t="str">
        <f>IF(基本情報入力シート!Y769="","",基本情報入力シート!Y769)</f>
        <v/>
      </c>
      <c r="O738" s="490"/>
      <c r="P738" s="432"/>
      <c r="Q738" s="38" t="str">
        <f>IFERROR(ROUNDDOWN(P738*VLOOKUP(N738,【参考】数式用!$V$2:$AA$58,MATCH(O738,【参考】数式用!$X$4:$AA$4)+2,FALSE)*0.5, 0), "")</f>
        <v/>
      </c>
      <c r="R738" s="433"/>
      <c r="S738" s="867"/>
      <c r="T738" s="867"/>
      <c r="U738" s="499"/>
      <c r="V738" s="439"/>
      <c r="W738" s="487"/>
      <c r="X738" s="414" t="str">
        <f>IFERROR(IF(V738="ー", "", ROUNDDOWN(W738*VLOOKUP(N738,【参考】数式用!$V$2:$AG$51,MATCH(V738,【参考】数式用!$AB$4:$AG$4)+6,FALSE)*0.5, 0)), "")</f>
        <v/>
      </c>
      <c r="Y738" s="440"/>
      <c r="Z738" s="487"/>
      <c r="AA738" s="501"/>
      <c r="AB738" s="481" t="e">
        <f>VLOOKUP(N738,【参考】数式用!$A$3:$N$58,14,FALSE)</f>
        <v>#N/A</v>
      </c>
      <c r="AC738" s="481" t="str">
        <f>IFERROR(VLOOKUP(N738,【参考】数式用!$A$3:$N$58,14,FALSE),"")&amp;"_4_5"</f>
        <v>_4_5</v>
      </c>
      <c r="AD738" s="481" t="str">
        <f>IFERROR(VLOOKUP(N738,【参考】数式用!$A$3:$N$58,14,FALSE),"")&amp;"_6"</f>
        <v>_6</v>
      </c>
      <c r="AE738" s="482" t="str">
        <f>IFERROR(VLOOKUP(N738,【参考】数式用!$AI$5:$AJ$51, 2, FALSE), "")</f>
        <v/>
      </c>
      <c r="AF738" s="483" t="str">
        <f t="shared" si="22"/>
        <v/>
      </c>
      <c r="AG738" s="484" t="str">
        <f t="shared" si="23"/>
        <v/>
      </c>
      <c r="AH738" s="485" t="str">
        <f>IFERROR(VLOOKUP(N738,【参考】数式用!$AM$3:$AN$56, 2, FALSE), "")</f>
        <v/>
      </c>
      <c r="AI738" s="411"/>
      <c r="AJ738" s="389"/>
      <c r="AK738" s="389"/>
      <c r="AL738" s="389"/>
      <c r="AM738" s="389"/>
      <c r="AN738" s="389"/>
      <c r="AO738" s="389"/>
      <c r="AP738" s="389"/>
      <c r="AQ738" s="389"/>
    </row>
    <row r="739" spans="1:43" s="128" customFormat="1" ht="40.15" customHeight="1">
      <c r="A739" s="488">
        <v>726</v>
      </c>
      <c r="B739" s="866" t="str">
        <f>IF(基本情報入力シート!C770="","",基本情報入力シート!C770)</f>
        <v/>
      </c>
      <c r="C739" s="866"/>
      <c r="D739" s="866"/>
      <c r="E739" s="866"/>
      <c r="F739" s="866"/>
      <c r="G739" s="866"/>
      <c r="H739" s="866"/>
      <c r="I739" s="866"/>
      <c r="J739" s="413" t="str">
        <f>IF(基本情報入力シート!M770="","",基本情報入力シート!M770)</f>
        <v/>
      </c>
      <c r="K739" s="413" t="str">
        <f>IF(基本情報入力シート!R770="","",基本情報入力シート!R770)</f>
        <v/>
      </c>
      <c r="L739" s="413" t="str">
        <f>IF(基本情報入力シート!W770="","",基本情報入力シート!W770)</f>
        <v/>
      </c>
      <c r="M739" s="413" t="str">
        <f>IF(基本情報入力シート!X770="","",基本情報入力シート!X770)</f>
        <v/>
      </c>
      <c r="N739" s="491" t="str">
        <f>IF(基本情報入力シート!Y770="","",基本情報入力シート!Y770)</f>
        <v/>
      </c>
      <c r="O739" s="490"/>
      <c r="P739" s="432"/>
      <c r="Q739" s="38" t="str">
        <f>IFERROR(ROUNDDOWN(P739*VLOOKUP(N739,【参考】数式用!$V$2:$AA$58,MATCH(O739,【参考】数式用!$X$4:$AA$4)+2,FALSE)*0.5, 0), "")</f>
        <v/>
      </c>
      <c r="R739" s="433"/>
      <c r="S739" s="867"/>
      <c r="T739" s="867"/>
      <c r="U739" s="499"/>
      <c r="V739" s="439"/>
      <c r="W739" s="487"/>
      <c r="X739" s="414" t="str">
        <f>IFERROR(IF(V739="ー", "", ROUNDDOWN(W739*VLOOKUP(N739,【参考】数式用!$V$2:$AG$51,MATCH(V739,【参考】数式用!$AB$4:$AG$4)+6,FALSE)*0.5, 0)), "")</f>
        <v/>
      </c>
      <c r="Y739" s="440"/>
      <c r="Z739" s="487"/>
      <c r="AA739" s="501"/>
      <c r="AB739" s="481" t="e">
        <f>VLOOKUP(N739,【参考】数式用!$A$3:$N$58,14,FALSE)</f>
        <v>#N/A</v>
      </c>
      <c r="AC739" s="481" t="str">
        <f>IFERROR(VLOOKUP(N739,【参考】数式用!$A$3:$N$58,14,FALSE),"")&amp;"_4_5"</f>
        <v>_4_5</v>
      </c>
      <c r="AD739" s="481" t="str">
        <f>IFERROR(VLOOKUP(N739,【参考】数式用!$A$3:$N$58,14,FALSE),"")&amp;"_6"</f>
        <v>_6</v>
      </c>
      <c r="AE739" s="482" t="str">
        <f>IFERROR(VLOOKUP(N739,【参考】数式用!$AI$5:$AJ$51, 2, FALSE), "")</f>
        <v/>
      </c>
      <c r="AF739" s="483" t="str">
        <f t="shared" si="22"/>
        <v/>
      </c>
      <c r="AG739" s="484" t="str">
        <f t="shared" si="23"/>
        <v/>
      </c>
      <c r="AH739" s="485" t="str">
        <f>IFERROR(VLOOKUP(N739,【参考】数式用!$AM$3:$AN$56, 2, FALSE), "")</f>
        <v/>
      </c>
      <c r="AI739" s="411"/>
      <c r="AJ739" s="389"/>
      <c r="AK739" s="389"/>
      <c r="AL739" s="389"/>
      <c r="AM739" s="389"/>
      <c r="AN739" s="389"/>
      <c r="AO739" s="389"/>
      <c r="AP739" s="389"/>
      <c r="AQ739" s="389"/>
    </row>
    <row r="740" spans="1:43" s="128" customFormat="1" ht="40.15" customHeight="1">
      <c r="A740" s="488">
        <v>727</v>
      </c>
      <c r="B740" s="866" t="str">
        <f>IF(基本情報入力シート!C771="","",基本情報入力シート!C771)</f>
        <v/>
      </c>
      <c r="C740" s="866"/>
      <c r="D740" s="866"/>
      <c r="E740" s="866"/>
      <c r="F740" s="866"/>
      <c r="G740" s="866"/>
      <c r="H740" s="866"/>
      <c r="I740" s="866"/>
      <c r="J740" s="413" t="str">
        <f>IF(基本情報入力シート!M771="","",基本情報入力シート!M771)</f>
        <v/>
      </c>
      <c r="K740" s="413" t="str">
        <f>IF(基本情報入力シート!R771="","",基本情報入力シート!R771)</f>
        <v/>
      </c>
      <c r="L740" s="413" t="str">
        <f>IF(基本情報入力シート!W771="","",基本情報入力シート!W771)</f>
        <v/>
      </c>
      <c r="M740" s="413" t="str">
        <f>IF(基本情報入力シート!X771="","",基本情報入力シート!X771)</f>
        <v/>
      </c>
      <c r="N740" s="491" t="str">
        <f>IF(基本情報入力シート!Y771="","",基本情報入力シート!Y771)</f>
        <v/>
      </c>
      <c r="O740" s="490"/>
      <c r="P740" s="432"/>
      <c r="Q740" s="38" t="str">
        <f>IFERROR(ROUNDDOWN(P740*VLOOKUP(N740,【参考】数式用!$V$2:$AA$58,MATCH(O740,【参考】数式用!$X$4:$AA$4)+2,FALSE)*0.5, 0), "")</f>
        <v/>
      </c>
      <c r="R740" s="433"/>
      <c r="S740" s="867"/>
      <c r="T740" s="867"/>
      <c r="U740" s="499"/>
      <c r="V740" s="439"/>
      <c r="W740" s="487"/>
      <c r="X740" s="414" t="str">
        <f>IFERROR(IF(V740="ー", "", ROUNDDOWN(W740*VLOOKUP(N740,【参考】数式用!$V$2:$AG$51,MATCH(V740,【参考】数式用!$AB$4:$AG$4)+6,FALSE)*0.5, 0)), "")</f>
        <v/>
      </c>
      <c r="Y740" s="440"/>
      <c r="Z740" s="487"/>
      <c r="AA740" s="501"/>
      <c r="AB740" s="481" t="e">
        <f>VLOOKUP(N740,【参考】数式用!$A$3:$N$58,14,FALSE)</f>
        <v>#N/A</v>
      </c>
      <c r="AC740" s="481" t="str">
        <f>IFERROR(VLOOKUP(N740,【参考】数式用!$A$3:$N$58,14,FALSE),"")&amp;"_4_5"</f>
        <v>_4_5</v>
      </c>
      <c r="AD740" s="481" t="str">
        <f>IFERROR(VLOOKUP(N740,【参考】数式用!$A$3:$N$58,14,FALSE),"")&amp;"_6"</f>
        <v>_6</v>
      </c>
      <c r="AE740" s="482" t="str">
        <f>IFERROR(VLOOKUP(N740,【参考】数式用!$AI$5:$AJ$51, 2, FALSE), "")</f>
        <v/>
      </c>
      <c r="AF740" s="483" t="str">
        <f t="shared" si="22"/>
        <v/>
      </c>
      <c r="AG740" s="484" t="str">
        <f t="shared" si="23"/>
        <v/>
      </c>
      <c r="AH740" s="485" t="str">
        <f>IFERROR(VLOOKUP(N740,【参考】数式用!$AM$3:$AN$56, 2, FALSE), "")</f>
        <v/>
      </c>
      <c r="AI740" s="411"/>
      <c r="AJ740" s="389"/>
      <c r="AK740" s="389"/>
      <c r="AL740" s="389"/>
      <c r="AM740" s="389"/>
      <c r="AN740" s="389"/>
      <c r="AO740" s="389"/>
      <c r="AP740" s="389"/>
      <c r="AQ740" s="389"/>
    </row>
    <row r="741" spans="1:43" s="128" customFormat="1" ht="40.15" customHeight="1">
      <c r="A741" s="488">
        <v>728</v>
      </c>
      <c r="B741" s="866" t="str">
        <f>IF(基本情報入力シート!C772="","",基本情報入力シート!C772)</f>
        <v/>
      </c>
      <c r="C741" s="866"/>
      <c r="D741" s="866"/>
      <c r="E741" s="866"/>
      <c r="F741" s="866"/>
      <c r="G741" s="866"/>
      <c r="H741" s="866"/>
      <c r="I741" s="866"/>
      <c r="J741" s="413" t="str">
        <f>IF(基本情報入力シート!M772="","",基本情報入力シート!M772)</f>
        <v/>
      </c>
      <c r="K741" s="413" t="str">
        <f>IF(基本情報入力シート!R772="","",基本情報入力シート!R772)</f>
        <v/>
      </c>
      <c r="L741" s="413" t="str">
        <f>IF(基本情報入力シート!W772="","",基本情報入力シート!W772)</f>
        <v/>
      </c>
      <c r="M741" s="413" t="str">
        <f>IF(基本情報入力シート!X772="","",基本情報入力シート!X772)</f>
        <v/>
      </c>
      <c r="N741" s="491" t="str">
        <f>IF(基本情報入力シート!Y772="","",基本情報入力シート!Y772)</f>
        <v/>
      </c>
      <c r="O741" s="490"/>
      <c r="P741" s="432"/>
      <c r="Q741" s="38" t="str">
        <f>IFERROR(ROUNDDOWN(P741*VLOOKUP(N741,【参考】数式用!$V$2:$AA$58,MATCH(O741,【参考】数式用!$X$4:$AA$4)+2,FALSE)*0.5, 0), "")</f>
        <v/>
      </c>
      <c r="R741" s="433"/>
      <c r="S741" s="867"/>
      <c r="T741" s="867"/>
      <c r="U741" s="499"/>
      <c r="V741" s="439"/>
      <c r="W741" s="487"/>
      <c r="X741" s="414" t="str">
        <f>IFERROR(IF(V741="ー", "", ROUNDDOWN(W741*VLOOKUP(N741,【参考】数式用!$V$2:$AG$51,MATCH(V741,【参考】数式用!$AB$4:$AG$4)+6,FALSE)*0.5, 0)), "")</f>
        <v/>
      </c>
      <c r="Y741" s="440"/>
      <c r="Z741" s="487"/>
      <c r="AA741" s="501"/>
      <c r="AB741" s="481" t="e">
        <f>VLOOKUP(N741,【参考】数式用!$A$3:$N$58,14,FALSE)</f>
        <v>#N/A</v>
      </c>
      <c r="AC741" s="481" t="str">
        <f>IFERROR(VLOOKUP(N741,【参考】数式用!$A$3:$N$58,14,FALSE),"")&amp;"_4_5"</f>
        <v>_4_5</v>
      </c>
      <c r="AD741" s="481" t="str">
        <f>IFERROR(VLOOKUP(N741,【参考】数式用!$A$3:$N$58,14,FALSE),"")&amp;"_6"</f>
        <v>_6</v>
      </c>
      <c r="AE741" s="482" t="str">
        <f>IFERROR(VLOOKUP(N741,【参考】数式用!$AI$5:$AJ$51, 2, FALSE), "")</f>
        <v/>
      </c>
      <c r="AF741" s="483" t="str">
        <f t="shared" si="22"/>
        <v/>
      </c>
      <c r="AG741" s="484" t="str">
        <f t="shared" si="23"/>
        <v/>
      </c>
      <c r="AH741" s="485" t="str">
        <f>IFERROR(VLOOKUP(N741,【参考】数式用!$AM$3:$AN$56, 2, FALSE), "")</f>
        <v/>
      </c>
      <c r="AI741" s="411"/>
      <c r="AJ741" s="389"/>
      <c r="AK741" s="389"/>
      <c r="AL741" s="389"/>
      <c r="AM741" s="389"/>
      <c r="AN741" s="389"/>
      <c r="AO741" s="389"/>
      <c r="AP741" s="389"/>
      <c r="AQ741" s="389"/>
    </row>
    <row r="742" spans="1:43" s="128" customFormat="1" ht="40.15" customHeight="1">
      <c r="A742" s="488">
        <v>729</v>
      </c>
      <c r="B742" s="866" t="str">
        <f>IF(基本情報入力シート!C773="","",基本情報入力シート!C773)</f>
        <v/>
      </c>
      <c r="C742" s="866"/>
      <c r="D742" s="866"/>
      <c r="E742" s="866"/>
      <c r="F742" s="866"/>
      <c r="G742" s="866"/>
      <c r="H742" s="866"/>
      <c r="I742" s="866"/>
      <c r="J742" s="413" t="str">
        <f>IF(基本情報入力シート!M773="","",基本情報入力シート!M773)</f>
        <v/>
      </c>
      <c r="K742" s="413" t="str">
        <f>IF(基本情報入力シート!R773="","",基本情報入力シート!R773)</f>
        <v/>
      </c>
      <c r="L742" s="413" t="str">
        <f>IF(基本情報入力シート!W773="","",基本情報入力シート!W773)</f>
        <v/>
      </c>
      <c r="M742" s="413" t="str">
        <f>IF(基本情報入力シート!X773="","",基本情報入力シート!X773)</f>
        <v/>
      </c>
      <c r="N742" s="491" t="str">
        <f>IF(基本情報入力シート!Y773="","",基本情報入力シート!Y773)</f>
        <v/>
      </c>
      <c r="O742" s="490"/>
      <c r="P742" s="432"/>
      <c r="Q742" s="38" t="str">
        <f>IFERROR(ROUNDDOWN(P742*VLOOKUP(N742,【参考】数式用!$V$2:$AA$58,MATCH(O742,【参考】数式用!$X$4:$AA$4)+2,FALSE)*0.5, 0), "")</f>
        <v/>
      </c>
      <c r="R742" s="433"/>
      <c r="S742" s="867"/>
      <c r="T742" s="867"/>
      <c r="U742" s="499"/>
      <c r="V742" s="439"/>
      <c r="W742" s="487"/>
      <c r="X742" s="414" t="str">
        <f>IFERROR(IF(V742="ー", "", ROUNDDOWN(W742*VLOOKUP(N742,【参考】数式用!$V$2:$AG$51,MATCH(V742,【参考】数式用!$AB$4:$AG$4)+6,FALSE)*0.5, 0)), "")</f>
        <v/>
      </c>
      <c r="Y742" s="440"/>
      <c r="Z742" s="487"/>
      <c r="AA742" s="501"/>
      <c r="AB742" s="481" t="e">
        <f>VLOOKUP(N742,【参考】数式用!$A$3:$N$58,14,FALSE)</f>
        <v>#N/A</v>
      </c>
      <c r="AC742" s="481" t="str">
        <f>IFERROR(VLOOKUP(N742,【参考】数式用!$A$3:$N$58,14,FALSE),"")&amp;"_4_5"</f>
        <v>_4_5</v>
      </c>
      <c r="AD742" s="481" t="str">
        <f>IFERROR(VLOOKUP(N742,【参考】数式用!$A$3:$N$58,14,FALSE),"")&amp;"_6"</f>
        <v>_6</v>
      </c>
      <c r="AE742" s="482" t="str">
        <f>IFERROR(VLOOKUP(N742,【参考】数式用!$AI$5:$AJ$51, 2, FALSE), "")</f>
        <v/>
      </c>
      <c r="AF742" s="483" t="str">
        <f t="shared" si="22"/>
        <v/>
      </c>
      <c r="AG742" s="484" t="str">
        <f t="shared" si="23"/>
        <v/>
      </c>
      <c r="AH742" s="485" t="str">
        <f>IFERROR(VLOOKUP(N742,【参考】数式用!$AM$3:$AN$56, 2, FALSE), "")</f>
        <v/>
      </c>
      <c r="AI742" s="411"/>
      <c r="AJ742" s="389"/>
      <c r="AK742" s="389"/>
      <c r="AL742" s="389"/>
      <c r="AM742" s="389"/>
      <c r="AN742" s="389"/>
      <c r="AO742" s="389"/>
      <c r="AP742" s="389"/>
      <c r="AQ742" s="389"/>
    </row>
    <row r="743" spans="1:43" s="128" customFormat="1" ht="40.15" customHeight="1">
      <c r="A743" s="488">
        <v>730</v>
      </c>
      <c r="B743" s="866" t="str">
        <f>IF(基本情報入力シート!C774="","",基本情報入力シート!C774)</f>
        <v/>
      </c>
      <c r="C743" s="866"/>
      <c r="D743" s="866"/>
      <c r="E743" s="866"/>
      <c r="F743" s="866"/>
      <c r="G743" s="866"/>
      <c r="H743" s="866"/>
      <c r="I743" s="866"/>
      <c r="J743" s="413" t="str">
        <f>IF(基本情報入力シート!M774="","",基本情報入力シート!M774)</f>
        <v/>
      </c>
      <c r="K743" s="413" t="str">
        <f>IF(基本情報入力シート!R774="","",基本情報入力シート!R774)</f>
        <v/>
      </c>
      <c r="L743" s="413" t="str">
        <f>IF(基本情報入力シート!W774="","",基本情報入力シート!W774)</f>
        <v/>
      </c>
      <c r="M743" s="413" t="str">
        <f>IF(基本情報入力シート!X774="","",基本情報入力シート!X774)</f>
        <v/>
      </c>
      <c r="N743" s="491" t="str">
        <f>IF(基本情報入力シート!Y774="","",基本情報入力シート!Y774)</f>
        <v/>
      </c>
      <c r="O743" s="490"/>
      <c r="P743" s="432"/>
      <c r="Q743" s="38" t="str">
        <f>IFERROR(ROUNDDOWN(P743*VLOOKUP(N743,【参考】数式用!$V$2:$AA$58,MATCH(O743,【参考】数式用!$X$4:$AA$4)+2,FALSE)*0.5, 0), "")</f>
        <v/>
      </c>
      <c r="R743" s="433"/>
      <c r="S743" s="867"/>
      <c r="T743" s="867"/>
      <c r="U743" s="499"/>
      <c r="V743" s="439"/>
      <c r="W743" s="487"/>
      <c r="X743" s="414" t="str">
        <f>IFERROR(IF(V743="ー", "", ROUNDDOWN(W743*VLOOKUP(N743,【参考】数式用!$V$2:$AG$51,MATCH(V743,【参考】数式用!$AB$4:$AG$4)+6,FALSE)*0.5, 0)), "")</f>
        <v/>
      </c>
      <c r="Y743" s="440"/>
      <c r="Z743" s="487"/>
      <c r="AA743" s="501"/>
      <c r="AB743" s="481" t="e">
        <f>VLOOKUP(N743,【参考】数式用!$A$3:$N$58,14,FALSE)</f>
        <v>#N/A</v>
      </c>
      <c r="AC743" s="481" t="str">
        <f>IFERROR(VLOOKUP(N743,【参考】数式用!$A$3:$N$58,14,FALSE),"")&amp;"_4_5"</f>
        <v>_4_5</v>
      </c>
      <c r="AD743" s="481" t="str">
        <f>IFERROR(VLOOKUP(N743,【参考】数式用!$A$3:$N$58,14,FALSE),"")&amp;"_6"</f>
        <v>_6</v>
      </c>
      <c r="AE743" s="482" t="str">
        <f>IFERROR(VLOOKUP(N743,【参考】数式用!$AI$5:$AJ$51, 2, FALSE), "")</f>
        <v/>
      </c>
      <c r="AF743" s="483" t="str">
        <f t="shared" si="22"/>
        <v/>
      </c>
      <c r="AG743" s="484" t="str">
        <f t="shared" si="23"/>
        <v/>
      </c>
      <c r="AH743" s="485" t="str">
        <f>IFERROR(VLOOKUP(N743,【参考】数式用!$AM$3:$AN$56, 2, FALSE), "")</f>
        <v/>
      </c>
      <c r="AI743" s="411"/>
      <c r="AJ743" s="389"/>
      <c r="AK743" s="389"/>
      <c r="AL743" s="389"/>
      <c r="AM743" s="389"/>
      <c r="AN743" s="389"/>
      <c r="AO743" s="389"/>
      <c r="AP743" s="389"/>
      <c r="AQ743" s="389"/>
    </row>
    <row r="744" spans="1:43" s="128" customFormat="1" ht="40.15" customHeight="1">
      <c r="A744" s="488">
        <v>731</v>
      </c>
      <c r="B744" s="866" t="str">
        <f>IF(基本情報入力シート!C775="","",基本情報入力シート!C775)</f>
        <v/>
      </c>
      <c r="C744" s="866"/>
      <c r="D744" s="866"/>
      <c r="E744" s="866"/>
      <c r="F744" s="866"/>
      <c r="G744" s="866"/>
      <c r="H744" s="866"/>
      <c r="I744" s="866"/>
      <c r="J744" s="413" t="str">
        <f>IF(基本情報入力シート!M775="","",基本情報入力シート!M775)</f>
        <v/>
      </c>
      <c r="K744" s="413" t="str">
        <f>IF(基本情報入力シート!R775="","",基本情報入力シート!R775)</f>
        <v/>
      </c>
      <c r="L744" s="413" t="str">
        <f>IF(基本情報入力シート!W775="","",基本情報入力シート!W775)</f>
        <v/>
      </c>
      <c r="M744" s="413" t="str">
        <f>IF(基本情報入力シート!X775="","",基本情報入力シート!X775)</f>
        <v/>
      </c>
      <c r="N744" s="491" t="str">
        <f>IF(基本情報入力シート!Y775="","",基本情報入力シート!Y775)</f>
        <v/>
      </c>
      <c r="O744" s="490"/>
      <c r="P744" s="432"/>
      <c r="Q744" s="38" t="str">
        <f>IFERROR(ROUNDDOWN(P744*VLOOKUP(N744,【参考】数式用!$V$2:$AA$58,MATCH(O744,【参考】数式用!$X$4:$AA$4)+2,FALSE)*0.5, 0), "")</f>
        <v/>
      </c>
      <c r="R744" s="433"/>
      <c r="S744" s="867"/>
      <c r="T744" s="867"/>
      <c r="U744" s="499"/>
      <c r="V744" s="439"/>
      <c r="W744" s="487"/>
      <c r="X744" s="414" t="str">
        <f>IFERROR(IF(V744="ー", "", ROUNDDOWN(W744*VLOOKUP(N744,【参考】数式用!$V$2:$AG$51,MATCH(V744,【参考】数式用!$AB$4:$AG$4)+6,FALSE)*0.5, 0)), "")</f>
        <v/>
      </c>
      <c r="Y744" s="440"/>
      <c r="Z744" s="487"/>
      <c r="AA744" s="501"/>
      <c r="AB744" s="481" t="e">
        <f>VLOOKUP(N744,【参考】数式用!$A$3:$N$58,14,FALSE)</f>
        <v>#N/A</v>
      </c>
      <c r="AC744" s="481" t="str">
        <f>IFERROR(VLOOKUP(N744,【参考】数式用!$A$3:$N$58,14,FALSE),"")&amp;"_4_5"</f>
        <v>_4_5</v>
      </c>
      <c r="AD744" s="481" t="str">
        <f>IFERROR(VLOOKUP(N744,【参考】数式用!$A$3:$N$58,14,FALSE),"")&amp;"_6"</f>
        <v>_6</v>
      </c>
      <c r="AE744" s="482" t="str">
        <f>IFERROR(VLOOKUP(N744,【参考】数式用!$AI$5:$AJ$51, 2, FALSE), "")</f>
        <v/>
      </c>
      <c r="AF744" s="483" t="str">
        <f t="shared" si="22"/>
        <v/>
      </c>
      <c r="AG744" s="484" t="str">
        <f t="shared" si="23"/>
        <v/>
      </c>
      <c r="AH744" s="485" t="str">
        <f>IFERROR(VLOOKUP(N744,【参考】数式用!$AM$3:$AN$56, 2, FALSE), "")</f>
        <v/>
      </c>
      <c r="AI744" s="411"/>
      <c r="AJ744" s="389"/>
      <c r="AK744" s="389"/>
      <c r="AL744" s="389"/>
      <c r="AM744" s="389"/>
      <c r="AN744" s="389"/>
      <c r="AO744" s="389"/>
      <c r="AP744" s="389"/>
      <c r="AQ744" s="389"/>
    </row>
    <row r="745" spans="1:43" s="128" customFormat="1" ht="40.15" customHeight="1">
      <c r="A745" s="488">
        <v>732</v>
      </c>
      <c r="B745" s="866" t="str">
        <f>IF(基本情報入力シート!C776="","",基本情報入力シート!C776)</f>
        <v/>
      </c>
      <c r="C745" s="866"/>
      <c r="D745" s="866"/>
      <c r="E745" s="866"/>
      <c r="F745" s="866"/>
      <c r="G745" s="866"/>
      <c r="H745" s="866"/>
      <c r="I745" s="866"/>
      <c r="J745" s="413" t="str">
        <f>IF(基本情報入力シート!M776="","",基本情報入力シート!M776)</f>
        <v/>
      </c>
      <c r="K745" s="413" t="str">
        <f>IF(基本情報入力シート!R776="","",基本情報入力シート!R776)</f>
        <v/>
      </c>
      <c r="L745" s="413" t="str">
        <f>IF(基本情報入力シート!W776="","",基本情報入力シート!W776)</f>
        <v/>
      </c>
      <c r="M745" s="413" t="str">
        <f>IF(基本情報入力シート!X776="","",基本情報入力シート!X776)</f>
        <v/>
      </c>
      <c r="N745" s="491" t="str">
        <f>IF(基本情報入力シート!Y776="","",基本情報入力シート!Y776)</f>
        <v/>
      </c>
      <c r="O745" s="490"/>
      <c r="P745" s="432"/>
      <c r="Q745" s="38" t="str">
        <f>IFERROR(ROUNDDOWN(P745*VLOOKUP(N745,【参考】数式用!$V$2:$AA$58,MATCH(O745,【参考】数式用!$X$4:$AA$4)+2,FALSE)*0.5, 0), "")</f>
        <v/>
      </c>
      <c r="R745" s="433"/>
      <c r="S745" s="867"/>
      <c r="T745" s="867"/>
      <c r="U745" s="499"/>
      <c r="V745" s="439"/>
      <c r="W745" s="487"/>
      <c r="X745" s="414" t="str">
        <f>IFERROR(IF(V745="ー", "", ROUNDDOWN(W745*VLOOKUP(N745,【参考】数式用!$V$2:$AG$51,MATCH(V745,【参考】数式用!$AB$4:$AG$4)+6,FALSE)*0.5, 0)), "")</f>
        <v/>
      </c>
      <c r="Y745" s="440"/>
      <c r="Z745" s="487"/>
      <c r="AA745" s="501"/>
      <c r="AB745" s="481" t="e">
        <f>VLOOKUP(N745,【参考】数式用!$A$3:$N$58,14,FALSE)</f>
        <v>#N/A</v>
      </c>
      <c r="AC745" s="481" t="str">
        <f>IFERROR(VLOOKUP(N745,【参考】数式用!$A$3:$N$58,14,FALSE),"")&amp;"_4_5"</f>
        <v>_4_5</v>
      </c>
      <c r="AD745" s="481" t="str">
        <f>IFERROR(VLOOKUP(N745,【参考】数式用!$A$3:$N$58,14,FALSE),"")&amp;"_6"</f>
        <v>_6</v>
      </c>
      <c r="AE745" s="482" t="str">
        <f>IFERROR(VLOOKUP(N745,【参考】数式用!$AI$5:$AJ$51, 2, FALSE), "")</f>
        <v/>
      </c>
      <c r="AF745" s="483" t="str">
        <f t="shared" si="22"/>
        <v/>
      </c>
      <c r="AG745" s="484" t="str">
        <f t="shared" si="23"/>
        <v/>
      </c>
      <c r="AH745" s="485" t="str">
        <f>IFERROR(VLOOKUP(N745,【参考】数式用!$AM$3:$AN$56, 2, FALSE), "")</f>
        <v/>
      </c>
      <c r="AI745" s="411"/>
      <c r="AJ745" s="389"/>
      <c r="AK745" s="389"/>
      <c r="AL745" s="389"/>
      <c r="AM745" s="389"/>
      <c r="AN745" s="389"/>
      <c r="AO745" s="389"/>
      <c r="AP745" s="389"/>
      <c r="AQ745" s="389"/>
    </row>
    <row r="746" spans="1:43" s="128" customFormat="1" ht="40.15" customHeight="1">
      <c r="A746" s="488">
        <v>733</v>
      </c>
      <c r="B746" s="866" t="str">
        <f>IF(基本情報入力シート!C777="","",基本情報入力シート!C777)</f>
        <v/>
      </c>
      <c r="C746" s="866"/>
      <c r="D746" s="866"/>
      <c r="E746" s="866"/>
      <c r="F746" s="866"/>
      <c r="G746" s="866"/>
      <c r="H746" s="866"/>
      <c r="I746" s="866"/>
      <c r="J746" s="413" t="str">
        <f>IF(基本情報入力シート!M777="","",基本情報入力シート!M777)</f>
        <v/>
      </c>
      <c r="K746" s="413" t="str">
        <f>IF(基本情報入力シート!R777="","",基本情報入力シート!R777)</f>
        <v/>
      </c>
      <c r="L746" s="413" t="str">
        <f>IF(基本情報入力シート!W777="","",基本情報入力シート!W777)</f>
        <v/>
      </c>
      <c r="M746" s="413" t="str">
        <f>IF(基本情報入力シート!X777="","",基本情報入力シート!X777)</f>
        <v/>
      </c>
      <c r="N746" s="491" t="str">
        <f>IF(基本情報入力シート!Y777="","",基本情報入力シート!Y777)</f>
        <v/>
      </c>
      <c r="O746" s="490"/>
      <c r="P746" s="432"/>
      <c r="Q746" s="38" t="str">
        <f>IFERROR(ROUNDDOWN(P746*VLOOKUP(N746,【参考】数式用!$V$2:$AA$58,MATCH(O746,【参考】数式用!$X$4:$AA$4)+2,FALSE)*0.5, 0), "")</f>
        <v/>
      </c>
      <c r="R746" s="433"/>
      <c r="S746" s="867"/>
      <c r="T746" s="867"/>
      <c r="U746" s="499"/>
      <c r="V746" s="439"/>
      <c r="W746" s="487"/>
      <c r="X746" s="414" t="str">
        <f>IFERROR(IF(V746="ー", "", ROUNDDOWN(W746*VLOOKUP(N746,【参考】数式用!$V$2:$AG$51,MATCH(V746,【参考】数式用!$AB$4:$AG$4)+6,FALSE)*0.5, 0)), "")</f>
        <v/>
      </c>
      <c r="Y746" s="440"/>
      <c r="Z746" s="487"/>
      <c r="AA746" s="501"/>
      <c r="AB746" s="481" t="e">
        <f>VLOOKUP(N746,【参考】数式用!$A$3:$N$58,14,FALSE)</f>
        <v>#N/A</v>
      </c>
      <c r="AC746" s="481" t="str">
        <f>IFERROR(VLOOKUP(N746,【参考】数式用!$A$3:$N$58,14,FALSE),"")&amp;"_4_5"</f>
        <v>_4_5</v>
      </c>
      <c r="AD746" s="481" t="str">
        <f>IFERROR(VLOOKUP(N746,【参考】数式用!$A$3:$N$58,14,FALSE),"")&amp;"_6"</f>
        <v>_6</v>
      </c>
      <c r="AE746" s="482" t="str">
        <f>IFERROR(VLOOKUP(N746,【参考】数式用!$AI$5:$AJ$51, 2, FALSE), "")</f>
        <v/>
      </c>
      <c r="AF746" s="483" t="str">
        <f t="shared" si="22"/>
        <v/>
      </c>
      <c r="AG746" s="484" t="str">
        <f t="shared" si="23"/>
        <v/>
      </c>
      <c r="AH746" s="485" t="str">
        <f>IFERROR(VLOOKUP(N746,【参考】数式用!$AM$3:$AN$56, 2, FALSE), "")</f>
        <v/>
      </c>
      <c r="AI746" s="411"/>
      <c r="AJ746" s="389"/>
      <c r="AK746" s="389"/>
      <c r="AL746" s="389"/>
      <c r="AM746" s="389"/>
      <c r="AN746" s="389"/>
      <c r="AO746" s="389"/>
      <c r="AP746" s="389"/>
      <c r="AQ746" s="389"/>
    </row>
    <row r="747" spans="1:43" s="128" customFormat="1" ht="40.15" customHeight="1">
      <c r="A747" s="488">
        <v>734</v>
      </c>
      <c r="B747" s="866" t="str">
        <f>IF(基本情報入力シート!C778="","",基本情報入力シート!C778)</f>
        <v/>
      </c>
      <c r="C747" s="866"/>
      <c r="D747" s="866"/>
      <c r="E747" s="866"/>
      <c r="F747" s="866"/>
      <c r="G747" s="866"/>
      <c r="H747" s="866"/>
      <c r="I747" s="866"/>
      <c r="J747" s="413" t="str">
        <f>IF(基本情報入力シート!M778="","",基本情報入力シート!M778)</f>
        <v/>
      </c>
      <c r="K747" s="413" t="str">
        <f>IF(基本情報入力シート!R778="","",基本情報入力シート!R778)</f>
        <v/>
      </c>
      <c r="L747" s="413" t="str">
        <f>IF(基本情報入力シート!W778="","",基本情報入力シート!W778)</f>
        <v/>
      </c>
      <c r="M747" s="413" t="str">
        <f>IF(基本情報入力シート!X778="","",基本情報入力シート!X778)</f>
        <v/>
      </c>
      <c r="N747" s="491" t="str">
        <f>IF(基本情報入力シート!Y778="","",基本情報入力シート!Y778)</f>
        <v/>
      </c>
      <c r="O747" s="490"/>
      <c r="P747" s="432"/>
      <c r="Q747" s="38" t="str">
        <f>IFERROR(ROUNDDOWN(P747*VLOOKUP(N747,【参考】数式用!$V$2:$AA$58,MATCH(O747,【参考】数式用!$X$4:$AA$4)+2,FALSE)*0.5, 0), "")</f>
        <v/>
      </c>
      <c r="R747" s="433"/>
      <c r="S747" s="867"/>
      <c r="T747" s="867"/>
      <c r="U747" s="499"/>
      <c r="V747" s="439"/>
      <c r="W747" s="487"/>
      <c r="X747" s="414" t="str">
        <f>IFERROR(IF(V747="ー", "", ROUNDDOWN(W747*VLOOKUP(N747,【参考】数式用!$V$2:$AG$51,MATCH(V747,【参考】数式用!$AB$4:$AG$4)+6,FALSE)*0.5, 0)), "")</f>
        <v/>
      </c>
      <c r="Y747" s="440"/>
      <c r="Z747" s="487"/>
      <c r="AA747" s="501"/>
      <c r="AB747" s="481" t="e">
        <f>VLOOKUP(N747,【参考】数式用!$A$3:$N$58,14,FALSE)</f>
        <v>#N/A</v>
      </c>
      <c r="AC747" s="481" t="str">
        <f>IFERROR(VLOOKUP(N747,【参考】数式用!$A$3:$N$58,14,FALSE),"")&amp;"_4_5"</f>
        <v>_4_5</v>
      </c>
      <c r="AD747" s="481" t="str">
        <f>IFERROR(VLOOKUP(N747,【参考】数式用!$A$3:$N$58,14,FALSE),"")&amp;"_6"</f>
        <v>_6</v>
      </c>
      <c r="AE747" s="482" t="str">
        <f>IFERROR(VLOOKUP(N747,【参考】数式用!$AI$5:$AJ$51, 2, FALSE), "")</f>
        <v/>
      </c>
      <c r="AF747" s="483" t="str">
        <f t="shared" si="22"/>
        <v/>
      </c>
      <c r="AG747" s="484" t="str">
        <f t="shared" si="23"/>
        <v/>
      </c>
      <c r="AH747" s="485" t="str">
        <f>IFERROR(VLOOKUP(N747,【参考】数式用!$AM$3:$AN$56, 2, FALSE), "")</f>
        <v/>
      </c>
      <c r="AI747" s="411"/>
      <c r="AJ747" s="389"/>
      <c r="AK747" s="389"/>
      <c r="AL747" s="389"/>
      <c r="AM747" s="389"/>
      <c r="AN747" s="389"/>
      <c r="AO747" s="389"/>
      <c r="AP747" s="389"/>
      <c r="AQ747" s="389"/>
    </row>
    <row r="748" spans="1:43" s="128" customFormat="1" ht="40.15" customHeight="1">
      <c r="A748" s="488">
        <v>735</v>
      </c>
      <c r="B748" s="866" t="str">
        <f>IF(基本情報入力シート!C779="","",基本情報入力シート!C779)</f>
        <v/>
      </c>
      <c r="C748" s="866"/>
      <c r="D748" s="866"/>
      <c r="E748" s="866"/>
      <c r="F748" s="866"/>
      <c r="G748" s="866"/>
      <c r="H748" s="866"/>
      <c r="I748" s="866"/>
      <c r="J748" s="413" t="str">
        <f>IF(基本情報入力シート!M779="","",基本情報入力シート!M779)</f>
        <v/>
      </c>
      <c r="K748" s="413" t="str">
        <f>IF(基本情報入力シート!R779="","",基本情報入力シート!R779)</f>
        <v/>
      </c>
      <c r="L748" s="413" t="str">
        <f>IF(基本情報入力シート!W779="","",基本情報入力シート!W779)</f>
        <v/>
      </c>
      <c r="M748" s="413" t="str">
        <f>IF(基本情報入力シート!X779="","",基本情報入力シート!X779)</f>
        <v/>
      </c>
      <c r="N748" s="491" t="str">
        <f>IF(基本情報入力シート!Y779="","",基本情報入力シート!Y779)</f>
        <v/>
      </c>
      <c r="O748" s="490"/>
      <c r="P748" s="432"/>
      <c r="Q748" s="38" t="str">
        <f>IFERROR(ROUNDDOWN(P748*VLOOKUP(N748,【参考】数式用!$V$2:$AA$58,MATCH(O748,【参考】数式用!$X$4:$AA$4)+2,FALSE)*0.5, 0), "")</f>
        <v/>
      </c>
      <c r="R748" s="433"/>
      <c r="S748" s="867"/>
      <c r="T748" s="867"/>
      <c r="U748" s="499"/>
      <c r="V748" s="439"/>
      <c r="W748" s="487"/>
      <c r="X748" s="414" t="str">
        <f>IFERROR(IF(V748="ー", "", ROUNDDOWN(W748*VLOOKUP(N748,【参考】数式用!$V$2:$AG$51,MATCH(V748,【参考】数式用!$AB$4:$AG$4)+6,FALSE)*0.5, 0)), "")</f>
        <v/>
      </c>
      <c r="Y748" s="440"/>
      <c r="Z748" s="487"/>
      <c r="AA748" s="501"/>
      <c r="AB748" s="481" t="e">
        <f>VLOOKUP(N748,【参考】数式用!$A$3:$N$58,14,FALSE)</f>
        <v>#N/A</v>
      </c>
      <c r="AC748" s="481" t="str">
        <f>IFERROR(VLOOKUP(N748,【参考】数式用!$A$3:$N$58,14,FALSE),"")&amp;"_4_5"</f>
        <v>_4_5</v>
      </c>
      <c r="AD748" s="481" t="str">
        <f>IFERROR(VLOOKUP(N748,【参考】数式用!$A$3:$N$58,14,FALSE),"")&amp;"_6"</f>
        <v>_6</v>
      </c>
      <c r="AE748" s="482" t="str">
        <f>IFERROR(VLOOKUP(N748,【参考】数式用!$AI$5:$AJ$51, 2, FALSE), "")</f>
        <v/>
      </c>
      <c r="AF748" s="483" t="str">
        <f t="shared" si="22"/>
        <v/>
      </c>
      <c r="AG748" s="484" t="str">
        <f t="shared" si="23"/>
        <v/>
      </c>
      <c r="AH748" s="485" t="str">
        <f>IFERROR(VLOOKUP(N748,【参考】数式用!$AM$3:$AN$56, 2, FALSE), "")</f>
        <v/>
      </c>
      <c r="AI748" s="411"/>
      <c r="AJ748" s="389"/>
      <c r="AK748" s="389"/>
      <c r="AL748" s="389"/>
      <c r="AM748" s="389"/>
      <c r="AN748" s="389"/>
      <c r="AO748" s="389"/>
      <c r="AP748" s="389"/>
      <c r="AQ748" s="389"/>
    </row>
    <row r="749" spans="1:43" s="128" customFormat="1" ht="40.15" customHeight="1">
      <c r="A749" s="488">
        <v>736</v>
      </c>
      <c r="B749" s="866" t="str">
        <f>IF(基本情報入力シート!C780="","",基本情報入力シート!C780)</f>
        <v/>
      </c>
      <c r="C749" s="866"/>
      <c r="D749" s="866"/>
      <c r="E749" s="866"/>
      <c r="F749" s="866"/>
      <c r="G749" s="866"/>
      <c r="H749" s="866"/>
      <c r="I749" s="866"/>
      <c r="J749" s="413" t="str">
        <f>IF(基本情報入力シート!M780="","",基本情報入力シート!M780)</f>
        <v/>
      </c>
      <c r="K749" s="413" t="str">
        <f>IF(基本情報入力シート!R780="","",基本情報入力シート!R780)</f>
        <v/>
      </c>
      <c r="L749" s="413" t="str">
        <f>IF(基本情報入力シート!W780="","",基本情報入力シート!W780)</f>
        <v/>
      </c>
      <c r="M749" s="413" t="str">
        <f>IF(基本情報入力シート!X780="","",基本情報入力シート!X780)</f>
        <v/>
      </c>
      <c r="N749" s="491" t="str">
        <f>IF(基本情報入力シート!Y780="","",基本情報入力シート!Y780)</f>
        <v/>
      </c>
      <c r="O749" s="490"/>
      <c r="P749" s="432"/>
      <c r="Q749" s="38" t="str">
        <f>IFERROR(ROUNDDOWN(P749*VLOOKUP(N749,【参考】数式用!$V$2:$AA$58,MATCH(O749,【参考】数式用!$X$4:$AA$4)+2,FALSE)*0.5, 0), "")</f>
        <v/>
      </c>
      <c r="R749" s="433"/>
      <c r="S749" s="867"/>
      <c r="T749" s="867"/>
      <c r="U749" s="499"/>
      <c r="V749" s="439"/>
      <c r="W749" s="487"/>
      <c r="X749" s="414" t="str">
        <f>IFERROR(IF(V749="ー", "", ROUNDDOWN(W749*VLOOKUP(N749,【参考】数式用!$V$2:$AG$51,MATCH(V749,【参考】数式用!$AB$4:$AG$4)+6,FALSE)*0.5, 0)), "")</f>
        <v/>
      </c>
      <c r="Y749" s="440"/>
      <c r="Z749" s="487"/>
      <c r="AA749" s="501"/>
      <c r="AB749" s="481" t="e">
        <f>VLOOKUP(N749,【参考】数式用!$A$3:$N$58,14,FALSE)</f>
        <v>#N/A</v>
      </c>
      <c r="AC749" s="481" t="str">
        <f>IFERROR(VLOOKUP(N749,【参考】数式用!$A$3:$N$58,14,FALSE),"")&amp;"_4_5"</f>
        <v>_4_5</v>
      </c>
      <c r="AD749" s="481" t="str">
        <f>IFERROR(VLOOKUP(N749,【参考】数式用!$A$3:$N$58,14,FALSE),"")&amp;"_6"</f>
        <v>_6</v>
      </c>
      <c r="AE749" s="482" t="str">
        <f>IFERROR(VLOOKUP(N749,【参考】数式用!$AI$5:$AJ$51, 2, FALSE), "")</f>
        <v/>
      </c>
      <c r="AF749" s="483" t="str">
        <f t="shared" si="22"/>
        <v/>
      </c>
      <c r="AG749" s="484" t="str">
        <f t="shared" si="23"/>
        <v/>
      </c>
      <c r="AH749" s="485" t="str">
        <f>IFERROR(VLOOKUP(N749,【参考】数式用!$AM$3:$AN$56, 2, FALSE), "")</f>
        <v/>
      </c>
      <c r="AI749" s="411"/>
      <c r="AJ749" s="389"/>
      <c r="AK749" s="389"/>
      <c r="AL749" s="389"/>
      <c r="AM749" s="389"/>
      <c r="AN749" s="389"/>
      <c r="AO749" s="389"/>
      <c r="AP749" s="389"/>
      <c r="AQ749" s="389"/>
    </row>
    <row r="750" spans="1:43" s="128" customFormat="1" ht="40.15" customHeight="1">
      <c r="A750" s="488">
        <v>737</v>
      </c>
      <c r="B750" s="866" t="str">
        <f>IF(基本情報入力シート!C781="","",基本情報入力シート!C781)</f>
        <v/>
      </c>
      <c r="C750" s="866"/>
      <c r="D750" s="866"/>
      <c r="E750" s="866"/>
      <c r="F750" s="866"/>
      <c r="G750" s="866"/>
      <c r="H750" s="866"/>
      <c r="I750" s="866"/>
      <c r="J750" s="413" t="str">
        <f>IF(基本情報入力シート!M781="","",基本情報入力シート!M781)</f>
        <v/>
      </c>
      <c r="K750" s="413" t="str">
        <f>IF(基本情報入力シート!R781="","",基本情報入力シート!R781)</f>
        <v/>
      </c>
      <c r="L750" s="413" t="str">
        <f>IF(基本情報入力シート!W781="","",基本情報入力シート!W781)</f>
        <v/>
      </c>
      <c r="M750" s="413" t="str">
        <f>IF(基本情報入力シート!X781="","",基本情報入力シート!X781)</f>
        <v/>
      </c>
      <c r="N750" s="491" t="str">
        <f>IF(基本情報入力シート!Y781="","",基本情報入力シート!Y781)</f>
        <v/>
      </c>
      <c r="O750" s="490"/>
      <c r="P750" s="432"/>
      <c r="Q750" s="38" t="str">
        <f>IFERROR(ROUNDDOWN(P750*VLOOKUP(N750,【参考】数式用!$V$2:$AA$58,MATCH(O750,【参考】数式用!$X$4:$AA$4)+2,FALSE)*0.5, 0), "")</f>
        <v/>
      </c>
      <c r="R750" s="433"/>
      <c r="S750" s="867"/>
      <c r="T750" s="867"/>
      <c r="U750" s="499"/>
      <c r="V750" s="439"/>
      <c r="W750" s="487"/>
      <c r="X750" s="414" t="str">
        <f>IFERROR(IF(V750="ー", "", ROUNDDOWN(W750*VLOOKUP(N750,【参考】数式用!$V$2:$AG$51,MATCH(V750,【参考】数式用!$AB$4:$AG$4)+6,FALSE)*0.5, 0)), "")</f>
        <v/>
      </c>
      <c r="Y750" s="440"/>
      <c r="Z750" s="487"/>
      <c r="AA750" s="501"/>
      <c r="AB750" s="481" t="e">
        <f>VLOOKUP(N750,【参考】数式用!$A$3:$N$58,14,FALSE)</f>
        <v>#N/A</v>
      </c>
      <c r="AC750" s="481" t="str">
        <f>IFERROR(VLOOKUP(N750,【参考】数式用!$A$3:$N$58,14,FALSE),"")&amp;"_4_5"</f>
        <v>_4_5</v>
      </c>
      <c r="AD750" s="481" t="str">
        <f>IFERROR(VLOOKUP(N750,【参考】数式用!$A$3:$N$58,14,FALSE),"")&amp;"_6"</f>
        <v>_6</v>
      </c>
      <c r="AE750" s="482" t="str">
        <f>IFERROR(VLOOKUP(N750,【参考】数式用!$AI$5:$AJ$51, 2, FALSE), "")</f>
        <v/>
      </c>
      <c r="AF750" s="483" t="str">
        <f t="shared" si="22"/>
        <v/>
      </c>
      <c r="AG750" s="484" t="str">
        <f t="shared" si="23"/>
        <v/>
      </c>
      <c r="AH750" s="485" t="str">
        <f>IFERROR(VLOOKUP(N750,【参考】数式用!$AM$3:$AN$56, 2, FALSE), "")</f>
        <v/>
      </c>
      <c r="AI750" s="411"/>
      <c r="AJ750" s="389"/>
      <c r="AK750" s="389"/>
      <c r="AL750" s="389"/>
      <c r="AM750" s="389"/>
      <c r="AN750" s="389"/>
      <c r="AO750" s="389"/>
      <c r="AP750" s="389"/>
      <c r="AQ750" s="389"/>
    </row>
    <row r="751" spans="1:43" s="128" customFormat="1" ht="40.15" customHeight="1">
      <c r="A751" s="488">
        <v>738</v>
      </c>
      <c r="B751" s="866" t="str">
        <f>IF(基本情報入力シート!C782="","",基本情報入力シート!C782)</f>
        <v/>
      </c>
      <c r="C751" s="866"/>
      <c r="D751" s="866"/>
      <c r="E751" s="866"/>
      <c r="F751" s="866"/>
      <c r="G751" s="866"/>
      <c r="H751" s="866"/>
      <c r="I751" s="866"/>
      <c r="J751" s="413" t="str">
        <f>IF(基本情報入力シート!M782="","",基本情報入力シート!M782)</f>
        <v/>
      </c>
      <c r="K751" s="413" t="str">
        <f>IF(基本情報入力シート!R782="","",基本情報入力シート!R782)</f>
        <v/>
      </c>
      <c r="L751" s="413" t="str">
        <f>IF(基本情報入力シート!W782="","",基本情報入力シート!W782)</f>
        <v/>
      </c>
      <c r="M751" s="413" t="str">
        <f>IF(基本情報入力シート!X782="","",基本情報入力シート!X782)</f>
        <v/>
      </c>
      <c r="N751" s="491" t="str">
        <f>IF(基本情報入力シート!Y782="","",基本情報入力シート!Y782)</f>
        <v/>
      </c>
      <c r="O751" s="490"/>
      <c r="P751" s="432"/>
      <c r="Q751" s="38" t="str">
        <f>IFERROR(ROUNDDOWN(P751*VLOOKUP(N751,【参考】数式用!$V$2:$AA$58,MATCH(O751,【参考】数式用!$X$4:$AA$4)+2,FALSE)*0.5, 0), "")</f>
        <v/>
      </c>
      <c r="R751" s="433"/>
      <c r="S751" s="867"/>
      <c r="T751" s="867"/>
      <c r="U751" s="499"/>
      <c r="V751" s="439"/>
      <c r="W751" s="487"/>
      <c r="X751" s="414" t="str">
        <f>IFERROR(IF(V751="ー", "", ROUNDDOWN(W751*VLOOKUP(N751,【参考】数式用!$V$2:$AG$51,MATCH(V751,【参考】数式用!$AB$4:$AG$4)+6,FALSE)*0.5, 0)), "")</f>
        <v/>
      </c>
      <c r="Y751" s="440"/>
      <c r="Z751" s="487"/>
      <c r="AA751" s="501"/>
      <c r="AB751" s="481" t="e">
        <f>VLOOKUP(N751,【参考】数式用!$A$3:$N$58,14,FALSE)</f>
        <v>#N/A</v>
      </c>
      <c r="AC751" s="481" t="str">
        <f>IFERROR(VLOOKUP(N751,【参考】数式用!$A$3:$N$58,14,FALSE),"")&amp;"_4_5"</f>
        <v>_4_5</v>
      </c>
      <c r="AD751" s="481" t="str">
        <f>IFERROR(VLOOKUP(N751,【参考】数式用!$A$3:$N$58,14,FALSE),"")&amp;"_6"</f>
        <v>_6</v>
      </c>
      <c r="AE751" s="482" t="str">
        <f>IFERROR(VLOOKUP(N751,【参考】数式用!$AI$5:$AJ$51, 2, FALSE), "")</f>
        <v/>
      </c>
      <c r="AF751" s="483" t="str">
        <f t="shared" si="22"/>
        <v/>
      </c>
      <c r="AG751" s="484" t="str">
        <f t="shared" si="23"/>
        <v/>
      </c>
      <c r="AH751" s="485" t="str">
        <f>IFERROR(VLOOKUP(N751,【参考】数式用!$AM$3:$AN$56, 2, FALSE), "")</f>
        <v/>
      </c>
      <c r="AI751" s="411"/>
      <c r="AJ751" s="389"/>
      <c r="AK751" s="389"/>
      <c r="AL751" s="389"/>
      <c r="AM751" s="389"/>
      <c r="AN751" s="389"/>
      <c r="AO751" s="389"/>
      <c r="AP751" s="389"/>
      <c r="AQ751" s="389"/>
    </row>
    <row r="752" spans="1:43" s="128" customFormat="1" ht="40.15" customHeight="1">
      <c r="A752" s="488">
        <v>739</v>
      </c>
      <c r="B752" s="866" t="str">
        <f>IF(基本情報入力シート!C783="","",基本情報入力シート!C783)</f>
        <v/>
      </c>
      <c r="C752" s="866"/>
      <c r="D752" s="866"/>
      <c r="E752" s="866"/>
      <c r="F752" s="866"/>
      <c r="G752" s="866"/>
      <c r="H752" s="866"/>
      <c r="I752" s="866"/>
      <c r="J752" s="413" t="str">
        <f>IF(基本情報入力シート!M783="","",基本情報入力シート!M783)</f>
        <v/>
      </c>
      <c r="K752" s="413" t="str">
        <f>IF(基本情報入力シート!R783="","",基本情報入力シート!R783)</f>
        <v/>
      </c>
      <c r="L752" s="413" t="str">
        <f>IF(基本情報入力シート!W783="","",基本情報入力シート!W783)</f>
        <v/>
      </c>
      <c r="M752" s="413" t="str">
        <f>IF(基本情報入力シート!X783="","",基本情報入力シート!X783)</f>
        <v/>
      </c>
      <c r="N752" s="491" t="str">
        <f>IF(基本情報入力シート!Y783="","",基本情報入力シート!Y783)</f>
        <v/>
      </c>
      <c r="O752" s="490"/>
      <c r="P752" s="432"/>
      <c r="Q752" s="38" t="str">
        <f>IFERROR(ROUNDDOWN(P752*VLOOKUP(N752,【参考】数式用!$V$2:$AA$58,MATCH(O752,【参考】数式用!$X$4:$AA$4)+2,FALSE)*0.5, 0), "")</f>
        <v/>
      </c>
      <c r="R752" s="433"/>
      <c r="S752" s="867"/>
      <c r="T752" s="867"/>
      <c r="U752" s="499"/>
      <c r="V752" s="439"/>
      <c r="W752" s="487"/>
      <c r="X752" s="414" t="str">
        <f>IFERROR(IF(V752="ー", "", ROUNDDOWN(W752*VLOOKUP(N752,【参考】数式用!$V$2:$AG$51,MATCH(V752,【参考】数式用!$AB$4:$AG$4)+6,FALSE)*0.5, 0)), "")</f>
        <v/>
      </c>
      <c r="Y752" s="440"/>
      <c r="Z752" s="487"/>
      <c r="AA752" s="501"/>
      <c r="AB752" s="481" t="e">
        <f>VLOOKUP(N752,【参考】数式用!$A$3:$N$58,14,FALSE)</f>
        <v>#N/A</v>
      </c>
      <c r="AC752" s="481" t="str">
        <f>IFERROR(VLOOKUP(N752,【参考】数式用!$A$3:$N$58,14,FALSE),"")&amp;"_4_5"</f>
        <v>_4_5</v>
      </c>
      <c r="AD752" s="481" t="str">
        <f>IFERROR(VLOOKUP(N752,【参考】数式用!$A$3:$N$58,14,FALSE),"")&amp;"_6"</f>
        <v>_6</v>
      </c>
      <c r="AE752" s="482" t="str">
        <f>IFERROR(VLOOKUP(N752,【参考】数式用!$AI$5:$AJ$51, 2, FALSE), "")</f>
        <v/>
      </c>
      <c r="AF752" s="483" t="str">
        <f t="shared" si="22"/>
        <v/>
      </c>
      <c r="AG752" s="484" t="str">
        <f t="shared" si="23"/>
        <v/>
      </c>
      <c r="AH752" s="485" t="str">
        <f>IFERROR(VLOOKUP(N752,【参考】数式用!$AM$3:$AN$56, 2, FALSE), "")</f>
        <v/>
      </c>
      <c r="AI752" s="411"/>
      <c r="AJ752" s="389"/>
      <c r="AK752" s="389"/>
      <c r="AL752" s="389"/>
      <c r="AM752" s="389"/>
      <c r="AN752" s="389"/>
      <c r="AO752" s="389"/>
      <c r="AP752" s="389"/>
      <c r="AQ752" s="389"/>
    </row>
    <row r="753" spans="1:43" s="128" customFormat="1" ht="40.15" customHeight="1">
      <c r="A753" s="488">
        <v>740</v>
      </c>
      <c r="B753" s="866" t="str">
        <f>IF(基本情報入力シート!C784="","",基本情報入力シート!C784)</f>
        <v/>
      </c>
      <c r="C753" s="866"/>
      <c r="D753" s="866"/>
      <c r="E753" s="866"/>
      <c r="F753" s="866"/>
      <c r="G753" s="866"/>
      <c r="H753" s="866"/>
      <c r="I753" s="866"/>
      <c r="J753" s="413" t="str">
        <f>IF(基本情報入力シート!M784="","",基本情報入力シート!M784)</f>
        <v/>
      </c>
      <c r="K753" s="413" t="str">
        <f>IF(基本情報入力シート!R784="","",基本情報入力シート!R784)</f>
        <v/>
      </c>
      <c r="L753" s="413" t="str">
        <f>IF(基本情報入力シート!W784="","",基本情報入力シート!W784)</f>
        <v/>
      </c>
      <c r="M753" s="413" t="str">
        <f>IF(基本情報入力シート!X784="","",基本情報入力シート!X784)</f>
        <v/>
      </c>
      <c r="N753" s="491" t="str">
        <f>IF(基本情報入力シート!Y784="","",基本情報入力シート!Y784)</f>
        <v/>
      </c>
      <c r="O753" s="490"/>
      <c r="P753" s="432"/>
      <c r="Q753" s="38" t="str">
        <f>IFERROR(ROUNDDOWN(P753*VLOOKUP(N753,【参考】数式用!$V$2:$AA$58,MATCH(O753,【参考】数式用!$X$4:$AA$4)+2,FALSE)*0.5, 0), "")</f>
        <v/>
      </c>
      <c r="R753" s="433"/>
      <c r="S753" s="867"/>
      <c r="T753" s="867"/>
      <c r="U753" s="499"/>
      <c r="V753" s="439"/>
      <c r="W753" s="487"/>
      <c r="X753" s="414" t="str">
        <f>IFERROR(IF(V753="ー", "", ROUNDDOWN(W753*VLOOKUP(N753,【参考】数式用!$V$2:$AG$51,MATCH(V753,【参考】数式用!$AB$4:$AG$4)+6,FALSE)*0.5, 0)), "")</f>
        <v/>
      </c>
      <c r="Y753" s="440"/>
      <c r="Z753" s="487"/>
      <c r="AA753" s="501"/>
      <c r="AB753" s="481" t="e">
        <f>VLOOKUP(N753,【参考】数式用!$A$3:$N$58,14,FALSE)</f>
        <v>#N/A</v>
      </c>
      <c r="AC753" s="481" t="str">
        <f>IFERROR(VLOOKUP(N753,【参考】数式用!$A$3:$N$58,14,FALSE),"")&amp;"_4_5"</f>
        <v>_4_5</v>
      </c>
      <c r="AD753" s="481" t="str">
        <f>IFERROR(VLOOKUP(N753,【参考】数式用!$A$3:$N$58,14,FALSE),"")&amp;"_6"</f>
        <v>_6</v>
      </c>
      <c r="AE753" s="482" t="str">
        <f>IFERROR(VLOOKUP(N753,【参考】数式用!$AI$5:$AJ$51, 2, FALSE), "")</f>
        <v/>
      </c>
      <c r="AF753" s="483" t="str">
        <f t="shared" si="22"/>
        <v/>
      </c>
      <c r="AG753" s="484" t="str">
        <f t="shared" si="23"/>
        <v/>
      </c>
      <c r="AH753" s="485" t="str">
        <f>IFERROR(VLOOKUP(N753,【参考】数式用!$AM$3:$AN$56, 2, FALSE), "")</f>
        <v/>
      </c>
      <c r="AI753" s="411"/>
      <c r="AJ753" s="389"/>
      <c r="AK753" s="389"/>
      <c r="AL753" s="389"/>
      <c r="AM753" s="389"/>
      <c r="AN753" s="389"/>
      <c r="AO753" s="389"/>
      <c r="AP753" s="389"/>
      <c r="AQ753" s="389"/>
    </row>
    <row r="754" spans="1:43" s="128" customFormat="1" ht="40.15" customHeight="1">
      <c r="A754" s="488">
        <v>741</v>
      </c>
      <c r="B754" s="866" t="str">
        <f>IF(基本情報入力シート!C785="","",基本情報入力シート!C785)</f>
        <v/>
      </c>
      <c r="C754" s="866"/>
      <c r="D754" s="866"/>
      <c r="E754" s="866"/>
      <c r="F754" s="866"/>
      <c r="G754" s="866"/>
      <c r="H754" s="866"/>
      <c r="I754" s="866"/>
      <c r="J754" s="413" t="str">
        <f>IF(基本情報入力シート!M785="","",基本情報入力シート!M785)</f>
        <v/>
      </c>
      <c r="K754" s="413" t="str">
        <f>IF(基本情報入力シート!R785="","",基本情報入力シート!R785)</f>
        <v/>
      </c>
      <c r="L754" s="413" t="str">
        <f>IF(基本情報入力シート!W785="","",基本情報入力シート!W785)</f>
        <v/>
      </c>
      <c r="M754" s="413" t="str">
        <f>IF(基本情報入力シート!X785="","",基本情報入力シート!X785)</f>
        <v/>
      </c>
      <c r="N754" s="491" t="str">
        <f>IF(基本情報入力シート!Y785="","",基本情報入力シート!Y785)</f>
        <v/>
      </c>
      <c r="O754" s="490"/>
      <c r="P754" s="432"/>
      <c r="Q754" s="38" t="str">
        <f>IFERROR(ROUNDDOWN(P754*VLOOKUP(N754,【参考】数式用!$V$2:$AA$58,MATCH(O754,【参考】数式用!$X$4:$AA$4)+2,FALSE)*0.5, 0), "")</f>
        <v/>
      </c>
      <c r="R754" s="433"/>
      <c r="S754" s="867"/>
      <c r="T754" s="867"/>
      <c r="U754" s="499"/>
      <c r="V754" s="439"/>
      <c r="W754" s="487"/>
      <c r="X754" s="414" t="str">
        <f>IFERROR(IF(V754="ー", "", ROUNDDOWN(W754*VLOOKUP(N754,【参考】数式用!$V$2:$AG$51,MATCH(V754,【参考】数式用!$AB$4:$AG$4)+6,FALSE)*0.5, 0)), "")</f>
        <v/>
      </c>
      <c r="Y754" s="440"/>
      <c r="Z754" s="487"/>
      <c r="AA754" s="501"/>
      <c r="AB754" s="481" t="e">
        <f>VLOOKUP(N754,【参考】数式用!$A$3:$N$58,14,FALSE)</f>
        <v>#N/A</v>
      </c>
      <c r="AC754" s="481" t="str">
        <f>IFERROR(VLOOKUP(N754,【参考】数式用!$A$3:$N$58,14,FALSE),"")&amp;"_4_5"</f>
        <v>_4_5</v>
      </c>
      <c r="AD754" s="481" t="str">
        <f>IFERROR(VLOOKUP(N754,【参考】数式用!$A$3:$N$58,14,FALSE),"")&amp;"_6"</f>
        <v>_6</v>
      </c>
      <c r="AE754" s="482" t="str">
        <f>IFERROR(VLOOKUP(N754,【参考】数式用!$AI$5:$AJ$51, 2, FALSE), "")</f>
        <v/>
      </c>
      <c r="AF754" s="483"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84"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85" t="str">
        <f>IFERROR(VLOOKUP(N754,【参考】数式用!$AM$3:$AN$56, 2, FALSE), "")</f>
        <v/>
      </c>
      <c r="AI754" s="411"/>
      <c r="AJ754" s="389"/>
      <c r="AK754" s="389"/>
      <c r="AL754" s="389"/>
      <c r="AM754" s="389"/>
      <c r="AN754" s="389"/>
      <c r="AO754" s="389"/>
      <c r="AP754" s="389"/>
      <c r="AQ754" s="389"/>
    </row>
    <row r="755" spans="1:43" s="128" customFormat="1" ht="40.15" customHeight="1">
      <c r="A755" s="488">
        <v>742</v>
      </c>
      <c r="B755" s="866" t="str">
        <f>IF(基本情報入力シート!C786="","",基本情報入力シート!C786)</f>
        <v/>
      </c>
      <c r="C755" s="866"/>
      <c r="D755" s="866"/>
      <c r="E755" s="866"/>
      <c r="F755" s="866"/>
      <c r="G755" s="866"/>
      <c r="H755" s="866"/>
      <c r="I755" s="866"/>
      <c r="J755" s="413" t="str">
        <f>IF(基本情報入力シート!M786="","",基本情報入力シート!M786)</f>
        <v/>
      </c>
      <c r="K755" s="413" t="str">
        <f>IF(基本情報入力シート!R786="","",基本情報入力シート!R786)</f>
        <v/>
      </c>
      <c r="L755" s="413" t="str">
        <f>IF(基本情報入力シート!W786="","",基本情報入力シート!W786)</f>
        <v/>
      </c>
      <c r="M755" s="413" t="str">
        <f>IF(基本情報入力シート!X786="","",基本情報入力シート!X786)</f>
        <v/>
      </c>
      <c r="N755" s="491" t="str">
        <f>IF(基本情報入力シート!Y786="","",基本情報入力シート!Y786)</f>
        <v/>
      </c>
      <c r="O755" s="490"/>
      <c r="P755" s="432"/>
      <c r="Q755" s="38" t="str">
        <f>IFERROR(ROUNDDOWN(P755*VLOOKUP(N755,【参考】数式用!$V$2:$AA$58,MATCH(O755,【参考】数式用!$X$4:$AA$4)+2,FALSE)*0.5, 0), "")</f>
        <v/>
      </c>
      <c r="R755" s="433"/>
      <c r="S755" s="867"/>
      <c r="T755" s="867"/>
      <c r="U755" s="499"/>
      <c r="V755" s="439"/>
      <c r="W755" s="487"/>
      <c r="X755" s="414" t="str">
        <f>IFERROR(IF(V755="ー", "", ROUNDDOWN(W755*VLOOKUP(N755,【参考】数式用!$V$2:$AG$51,MATCH(V755,【参考】数式用!$AB$4:$AG$4)+6,FALSE)*0.5, 0)), "")</f>
        <v/>
      </c>
      <c r="Y755" s="440"/>
      <c r="Z755" s="487"/>
      <c r="AA755" s="501"/>
      <c r="AB755" s="481" t="e">
        <f>VLOOKUP(N755,【参考】数式用!$A$3:$N$58,14,FALSE)</f>
        <v>#N/A</v>
      </c>
      <c r="AC755" s="481" t="str">
        <f>IFERROR(VLOOKUP(N755,【参考】数式用!$A$3:$N$58,14,FALSE),"")&amp;"_4_5"</f>
        <v>_4_5</v>
      </c>
      <c r="AD755" s="481" t="str">
        <f>IFERROR(VLOOKUP(N755,【参考】数式用!$A$3:$N$58,14,FALSE),"")&amp;"_6"</f>
        <v>_6</v>
      </c>
      <c r="AE755" s="482" t="str">
        <f>IFERROR(VLOOKUP(N755,【参考】数式用!$AI$5:$AJ$51, 2, FALSE), "")</f>
        <v/>
      </c>
      <c r="AF755" s="483" t="str">
        <f t="shared" si="24"/>
        <v/>
      </c>
      <c r="AG755" s="484" t="str">
        <f t="shared" si="25"/>
        <v/>
      </c>
      <c r="AH755" s="485" t="str">
        <f>IFERROR(VLOOKUP(N755,【参考】数式用!$AM$3:$AN$56, 2, FALSE), "")</f>
        <v/>
      </c>
      <c r="AI755" s="411"/>
      <c r="AJ755" s="389"/>
      <c r="AK755" s="389"/>
      <c r="AL755" s="389"/>
      <c r="AM755" s="389"/>
      <c r="AN755" s="389"/>
      <c r="AO755" s="389"/>
      <c r="AP755" s="389"/>
      <c r="AQ755" s="389"/>
    </row>
    <row r="756" spans="1:43" s="128" customFormat="1" ht="40.15" customHeight="1">
      <c r="A756" s="488">
        <v>743</v>
      </c>
      <c r="B756" s="866" t="str">
        <f>IF(基本情報入力シート!C787="","",基本情報入力シート!C787)</f>
        <v/>
      </c>
      <c r="C756" s="866"/>
      <c r="D756" s="866"/>
      <c r="E756" s="866"/>
      <c r="F756" s="866"/>
      <c r="G756" s="866"/>
      <c r="H756" s="866"/>
      <c r="I756" s="866"/>
      <c r="J756" s="413" t="str">
        <f>IF(基本情報入力シート!M787="","",基本情報入力シート!M787)</f>
        <v/>
      </c>
      <c r="K756" s="413" t="str">
        <f>IF(基本情報入力シート!R787="","",基本情報入力シート!R787)</f>
        <v/>
      </c>
      <c r="L756" s="413" t="str">
        <f>IF(基本情報入力シート!W787="","",基本情報入力シート!W787)</f>
        <v/>
      </c>
      <c r="M756" s="413" t="str">
        <f>IF(基本情報入力シート!X787="","",基本情報入力シート!X787)</f>
        <v/>
      </c>
      <c r="N756" s="491" t="str">
        <f>IF(基本情報入力シート!Y787="","",基本情報入力シート!Y787)</f>
        <v/>
      </c>
      <c r="O756" s="490"/>
      <c r="P756" s="432"/>
      <c r="Q756" s="38" t="str">
        <f>IFERROR(ROUNDDOWN(P756*VLOOKUP(N756,【参考】数式用!$V$2:$AA$58,MATCH(O756,【参考】数式用!$X$4:$AA$4)+2,FALSE)*0.5, 0), "")</f>
        <v/>
      </c>
      <c r="R756" s="433"/>
      <c r="S756" s="867"/>
      <c r="T756" s="867"/>
      <c r="U756" s="499"/>
      <c r="V756" s="439"/>
      <c r="W756" s="487"/>
      <c r="X756" s="414" t="str">
        <f>IFERROR(IF(V756="ー", "", ROUNDDOWN(W756*VLOOKUP(N756,【参考】数式用!$V$2:$AG$51,MATCH(V756,【参考】数式用!$AB$4:$AG$4)+6,FALSE)*0.5, 0)), "")</f>
        <v/>
      </c>
      <c r="Y756" s="440"/>
      <c r="Z756" s="487"/>
      <c r="AA756" s="501"/>
      <c r="AB756" s="481" t="e">
        <f>VLOOKUP(N756,【参考】数式用!$A$3:$N$58,14,FALSE)</f>
        <v>#N/A</v>
      </c>
      <c r="AC756" s="481" t="str">
        <f>IFERROR(VLOOKUP(N756,【参考】数式用!$A$3:$N$58,14,FALSE),"")&amp;"_4_5"</f>
        <v>_4_5</v>
      </c>
      <c r="AD756" s="481" t="str">
        <f>IFERROR(VLOOKUP(N756,【参考】数式用!$A$3:$N$58,14,FALSE),"")&amp;"_6"</f>
        <v>_6</v>
      </c>
      <c r="AE756" s="482" t="str">
        <f>IFERROR(VLOOKUP(N756,【参考】数式用!$AI$5:$AJ$51, 2, FALSE), "")</f>
        <v/>
      </c>
      <c r="AF756" s="483" t="str">
        <f t="shared" si="24"/>
        <v/>
      </c>
      <c r="AG756" s="484" t="str">
        <f t="shared" si="25"/>
        <v/>
      </c>
      <c r="AH756" s="485" t="str">
        <f>IFERROR(VLOOKUP(N756,【参考】数式用!$AM$3:$AN$56, 2, FALSE), "")</f>
        <v/>
      </c>
      <c r="AI756" s="411"/>
      <c r="AJ756" s="389"/>
      <c r="AK756" s="389"/>
      <c r="AL756" s="389"/>
      <c r="AM756" s="389"/>
      <c r="AN756" s="389"/>
      <c r="AO756" s="389"/>
      <c r="AP756" s="389"/>
      <c r="AQ756" s="389"/>
    </row>
    <row r="757" spans="1:43" s="128" customFormat="1" ht="40.15" customHeight="1">
      <c r="A757" s="488">
        <v>744</v>
      </c>
      <c r="B757" s="866" t="str">
        <f>IF(基本情報入力シート!C788="","",基本情報入力シート!C788)</f>
        <v/>
      </c>
      <c r="C757" s="866"/>
      <c r="D757" s="866"/>
      <c r="E757" s="866"/>
      <c r="F757" s="866"/>
      <c r="G757" s="866"/>
      <c r="H757" s="866"/>
      <c r="I757" s="866"/>
      <c r="J757" s="413" t="str">
        <f>IF(基本情報入力シート!M788="","",基本情報入力シート!M788)</f>
        <v/>
      </c>
      <c r="K757" s="413" t="str">
        <f>IF(基本情報入力シート!R788="","",基本情報入力シート!R788)</f>
        <v/>
      </c>
      <c r="L757" s="413" t="str">
        <f>IF(基本情報入力シート!W788="","",基本情報入力シート!W788)</f>
        <v/>
      </c>
      <c r="M757" s="413" t="str">
        <f>IF(基本情報入力シート!X788="","",基本情報入力シート!X788)</f>
        <v/>
      </c>
      <c r="N757" s="491" t="str">
        <f>IF(基本情報入力シート!Y788="","",基本情報入力シート!Y788)</f>
        <v/>
      </c>
      <c r="O757" s="490"/>
      <c r="P757" s="432"/>
      <c r="Q757" s="38" t="str">
        <f>IFERROR(ROUNDDOWN(P757*VLOOKUP(N757,【参考】数式用!$V$2:$AA$58,MATCH(O757,【参考】数式用!$X$4:$AA$4)+2,FALSE)*0.5, 0), "")</f>
        <v/>
      </c>
      <c r="R757" s="433"/>
      <c r="S757" s="867"/>
      <c r="T757" s="867"/>
      <c r="U757" s="499"/>
      <c r="V757" s="439"/>
      <c r="W757" s="487"/>
      <c r="X757" s="414" t="str">
        <f>IFERROR(IF(V757="ー", "", ROUNDDOWN(W757*VLOOKUP(N757,【参考】数式用!$V$2:$AG$51,MATCH(V757,【参考】数式用!$AB$4:$AG$4)+6,FALSE)*0.5, 0)), "")</f>
        <v/>
      </c>
      <c r="Y757" s="440"/>
      <c r="Z757" s="487"/>
      <c r="AA757" s="501"/>
      <c r="AB757" s="481" t="e">
        <f>VLOOKUP(N757,【参考】数式用!$A$3:$N$58,14,FALSE)</f>
        <v>#N/A</v>
      </c>
      <c r="AC757" s="481" t="str">
        <f>IFERROR(VLOOKUP(N757,【参考】数式用!$A$3:$N$58,14,FALSE),"")&amp;"_4_5"</f>
        <v>_4_5</v>
      </c>
      <c r="AD757" s="481" t="str">
        <f>IFERROR(VLOOKUP(N757,【参考】数式用!$A$3:$N$58,14,FALSE),"")&amp;"_6"</f>
        <v>_6</v>
      </c>
      <c r="AE757" s="482" t="str">
        <f>IFERROR(VLOOKUP(N757,【参考】数式用!$AI$5:$AJ$51, 2, FALSE), "")</f>
        <v/>
      </c>
      <c r="AF757" s="483" t="str">
        <f t="shared" si="24"/>
        <v/>
      </c>
      <c r="AG757" s="484" t="str">
        <f t="shared" si="25"/>
        <v/>
      </c>
      <c r="AH757" s="485" t="str">
        <f>IFERROR(VLOOKUP(N757,【参考】数式用!$AM$3:$AN$56, 2, FALSE), "")</f>
        <v/>
      </c>
      <c r="AI757" s="411"/>
      <c r="AJ757" s="389"/>
      <c r="AK757" s="389"/>
      <c r="AL757" s="389"/>
      <c r="AM757" s="389"/>
      <c r="AN757" s="389"/>
      <c r="AO757" s="389"/>
      <c r="AP757" s="389"/>
      <c r="AQ757" s="389"/>
    </row>
    <row r="758" spans="1:43" s="128" customFormat="1" ht="40.15" customHeight="1">
      <c r="A758" s="488">
        <v>745</v>
      </c>
      <c r="B758" s="866" t="str">
        <f>IF(基本情報入力シート!C789="","",基本情報入力シート!C789)</f>
        <v/>
      </c>
      <c r="C758" s="866"/>
      <c r="D758" s="866"/>
      <c r="E758" s="866"/>
      <c r="F758" s="866"/>
      <c r="G758" s="866"/>
      <c r="H758" s="866"/>
      <c r="I758" s="866"/>
      <c r="J758" s="413" t="str">
        <f>IF(基本情報入力シート!M789="","",基本情報入力シート!M789)</f>
        <v/>
      </c>
      <c r="K758" s="413" t="str">
        <f>IF(基本情報入力シート!R789="","",基本情報入力シート!R789)</f>
        <v/>
      </c>
      <c r="L758" s="413" t="str">
        <f>IF(基本情報入力シート!W789="","",基本情報入力シート!W789)</f>
        <v/>
      </c>
      <c r="M758" s="413" t="str">
        <f>IF(基本情報入力シート!X789="","",基本情報入力シート!X789)</f>
        <v/>
      </c>
      <c r="N758" s="491" t="str">
        <f>IF(基本情報入力シート!Y789="","",基本情報入力シート!Y789)</f>
        <v/>
      </c>
      <c r="O758" s="490"/>
      <c r="P758" s="432"/>
      <c r="Q758" s="38" t="str">
        <f>IFERROR(ROUNDDOWN(P758*VLOOKUP(N758,【参考】数式用!$V$2:$AA$58,MATCH(O758,【参考】数式用!$X$4:$AA$4)+2,FALSE)*0.5, 0), "")</f>
        <v/>
      </c>
      <c r="R758" s="433"/>
      <c r="S758" s="867"/>
      <c r="T758" s="867"/>
      <c r="U758" s="499"/>
      <c r="V758" s="439"/>
      <c r="W758" s="487"/>
      <c r="X758" s="414" t="str">
        <f>IFERROR(IF(V758="ー", "", ROUNDDOWN(W758*VLOOKUP(N758,【参考】数式用!$V$2:$AG$51,MATCH(V758,【参考】数式用!$AB$4:$AG$4)+6,FALSE)*0.5, 0)), "")</f>
        <v/>
      </c>
      <c r="Y758" s="440"/>
      <c r="Z758" s="487"/>
      <c r="AA758" s="501"/>
      <c r="AB758" s="481" t="e">
        <f>VLOOKUP(N758,【参考】数式用!$A$3:$N$58,14,FALSE)</f>
        <v>#N/A</v>
      </c>
      <c r="AC758" s="481" t="str">
        <f>IFERROR(VLOOKUP(N758,【参考】数式用!$A$3:$N$58,14,FALSE),"")&amp;"_4_5"</f>
        <v>_4_5</v>
      </c>
      <c r="AD758" s="481" t="str">
        <f>IFERROR(VLOOKUP(N758,【参考】数式用!$A$3:$N$58,14,FALSE),"")&amp;"_6"</f>
        <v>_6</v>
      </c>
      <c r="AE758" s="482" t="str">
        <f>IFERROR(VLOOKUP(N758,【参考】数式用!$AI$5:$AJ$51, 2, FALSE), "")</f>
        <v/>
      </c>
      <c r="AF758" s="483" t="str">
        <f t="shared" si="24"/>
        <v/>
      </c>
      <c r="AG758" s="484" t="str">
        <f t="shared" si="25"/>
        <v/>
      </c>
      <c r="AH758" s="485" t="str">
        <f>IFERROR(VLOOKUP(N758,【参考】数式用!$AM$3:$AN$56, 2, FALSE), "")</f>
        <v/>
      </c>
      <c r="AI758" s="411"/>
      <c r="AJ758" s="389"/>
      <c r="AK758" s="389"/>
      <c r="AL758" s="389"/>
      <c r="AM758" s="389"/>
      <c r="AN758" s="389"/>
      <c r="AO758" s="389"/>
      <c r="AP758" s="389"/>
      <c r="AQ758" s="389"/>
    </row>
    <row r="759" spans="1:43" s="128" customFormat="1" ht="40.15" customHeight="1">
      <c r="A759" s="488">
        <v>746</v>
      </c>
      <c r="B759" s="866" t="str">
        <f>IF(基本情報入力シート!C790="","",基本情報入力シート!C790)</f>
        <v/>
      </c>
      <c r="C759" s="866"/>
      <c r="D759" s="866"/>
      <c r="E759" s="866"/>
      <c r="F759" s="866"/>
      <c r="G759" s="866"/>
      <c r="H759" s="866"/>
      <c r="I759" s="866"/>
      <c r="J759" s="413" t="str">
        <f>IF(基本情報入力シート!M790="","",基本情報入力シート!M790)</f>
        <v/>
      </c>
      <c r="K759" s="413" t="str">
        <f>IF(基本情報入力シート!R790="","",基本情報入力シート!R790)</f>
        <v/>
      </c>
      <c r="L759" s="413" t="str">
        <f>IF(基本情報入力シート!W790="","",基本情報入力シート!W790)</f>
        <v/>
      </c>
      <c r="M759" s="413" t="str">
        <f>IF(基本情報入力シート!X790="","",基本情報入力シート!X790)</f>
        <v/>
      </c>
      <c r="N759" s="491" t="str">
        <f>IF(基本情報入力シート!Y790="","",基本情報入力シート!Y790)</f>
        <v/>
      </c>
      <c r="O759" s="490"/>
      <c r="P759" s="432"/>
      <c r="Q759" s="38" t="str">
        <f>IFERROR(ROUNDDOWN(P759*VLOOKUP(N759,【参考】数式用!$V$2:$AA$58,MATCH(O759,【参考】数式用!$X$4:$AA$4)+2,FALSE)*0.5, 0), "")</f>
        <v/>
      </c>
      <c r="R759" s="433"/>
      <c r="S759" s="867"/>
      <c r="T759" s="867"/>
      <c r="U759" s="499"/>
      <c r="V759" s="439"/>
      <c r="W759" s="487"/>
      <c r="X759" s="414" t="str">
        <f>IFERROR(IF(V759="ー", "", ROUNDDOWN(W759*VLOOKUP(N759,【参考】数式用!$V$2:$AG$51,MATCH(V759,【参考】数式用!$AB$4:$AG$4)+6,FALSE)*0.5, 0)), "")</f>
        <v/>
      </c>
      <c r="Y759" s="440"/>
      <c r="Z759" s="487"/>
      <c r="AA759" s="501"/>
      <c r="AB759" s="481" t="e">
        <f>VLOOKUP(N759,【参考】数式用!$A$3:$N$58,14,FALSE)</f>
        <v>#N/A</v>
      </c>
      <c r="AC759" s="481" t="str">
        <f>IFERROR(VLOOKUP(N759,【参考】数式用!$A$3:$N$58,14,FALSE),"")&amp;"_4_5"</f>
        <v>_4_5</v>
      </c>
      <c r="AD759" s="481" t="str">
        <f>IFERROR(VLOOKUP(N759,【参考】数式用!$A$3:$N$58,14,FALSE),"")&amp;"_6"</f>
        <v>_6</v>
      </c>
      <c r="AE759" s="482" t="str">
        <f>IFERROR(VLOOKUP(N759,【参考】数式用!$AI$5:$AJ$51, 2, FALSE), "")</f>
        <v/>
      </c>
      <c r="AF759" s="483" t="str">
        <f t="shared" si="24"/>
        <v/>
      </c>
      <c r="AG759" s="484" t="str">
        <f t="shared" si="25"/>
        <v/>
      </c>
      <c r="AH759" s="485" t="str">
        <f>IFERROR(VLOOKUP(N759,【参考】数式用!$AM$3:$AN$56, 2, FALSE), "")</f>
        <v/>
      </c>
      <c r="AI759" s="411"/>
      <c r="AJ759" s="389"/>
      <c r="AK759" s="389"/>
      <c r="AL759" s="389"/>
      <c r="AM759" s="389"/>
      <c r="AN759" s="389"/>
      <c r="AO759" s="389"/>
      <c r="AP759" s="389"/>
      <c r="AQ759" s="389"/>
    </row>
    <row r="760" spans="1:43" s="128" customFormat="1" ht="40.15" customHeight="1">
      <c r="A760" s="488">
        <v>747</v>
      </c>
      <c r="B760" s="866" t="str">
        <f>IF(基本情報入力シート!C791="","",基本情報入力シート!C791)</f>
        <v/>
      </c>
      <c r="C760" s="866"/>
      <c r="D760" s="866"/>
      <c r="E760" s="866"/>
      <c r="F760" s="866"/>
      <c r="G760" s="866"/>
      <c r="H760" s="866"/>
      <c r="I760" s="866"/>
      <c r="J760" s="413" t="str">
        <f>IF(基本情報入力シート!M791="","",基本情報入力シート!M791)</f>
        <v/>
      </c>
      <c r="K760" s="413" t="str">
        <f>IF(基本情報入力シート!R791="","",基本情報入力シート!R791)</f>
        <v/>
      </c>
      <c r="L760" s="413" t="str">
        <f>IF(基本情報入力シート!W791="","",基本情報入力シート!W791)</f>
        <v/>
      </c>
      <c r="M760" s="413" t="str">
        <f>IF(基本情報入力シート!X791="","",基本情報入力シート!X791)</f>
        <v/>
      </c>
      <c r="N760" s="491" t="str">
        <f>IF(基本情報入力シート!Y791="","",基本情報入力シート!Y791)</f>
        <v/>
      </c>
      <c r="O760" s="490"/>
      <c r="P760" s="432"/>
      <c r="Q760" s="38" t="str">
        <f>IFERROR(ROUNDDOWN(P760*VLOOKUP(N760,【参考】数式用!$V$2:$AA$58,MATCH(O760,【参考】数式用!$X$4:$AA$4)+2,FALSE)*0.5, 0), "")</f>
        <v/>
      </c>
      <c r="R760" s="433"/>
      <c r="S760" s="867"/>
      <c r="T760" s="867"/>
      <c r="U760" s="499"/>
      <c r="V760" s="439"/>
      <c r="W760" s="487"/>
      <c r="X760" s="414" t="str">
        <f>IFERROR(IF(V760="ー", "", ROUNDDOWN(W760*VLOOKUP(N760,【参考】数式用!$V$2:$AG$51,MATCH(V760,【参考】数式用!$AB$4:$AG$4)+6,FALSE)*0.5, 0)), "")</f>
        <v/>
      </c>
      <c r="Y760" s="440"/>
      <c r="Z760" s="487"/>
      <c r="AA760" s="501"/>
      <c r="AB760" s="481" t="e">
        <f>VLOOKUP(N760,【参考】数式用!$A$3:$N$58,14,FALSE)</f>
        <v>#N/A</v>
      </c>
      <c r="AC760" s="481" t="str">
        <f>IFERROR(VLOOKUP(N760,【参考】数式用!$A$3:$N$58,14,FALSE),"")&amp;"_4_5"</f>
        <v>_4_5</v>
      </c>
      <c r="AD760" s="481" t="str">
        <f>IFERROR(VLOOKUP(N760,【参考】数式用!$A$3:$N$58,14,FALSE),"")&amp;"_6"</f>
        <v>_6</v>
      </c>
      <c r="AE760" s="482" t="str">
        <f>IFERROR(VLOOKUP(N760,【参考】数式用!$AI$5:$AJ$51, 2, FALSE), "")</f>
        <v/>
      </c>
      <c r="AF760" s="483" t="str">
        <f t="shared" si="24"/>
        <v/>
      </c>
      <c r="AG760" s="484" t="str">
        <f t="shared" si="25"/>
        <v/>
      </c>
      <c r="AH760" s="485" t="str">
        <f>IFERROR(VLOOKUP(N760,【参考】数式用!$AM$3:$AN$56, 2, FALSE), "")</f>
        <v/>
      </c>
      <c r="AI760" s="411"/>
      <c r="AJ760" s="389"/>
      <c r="AK760" s="389"/>
      <c r="AL760" s="389"/>
      <c r="AM760" s="389"/>
      <c r="AN760" s="389"/>
      <c r="AO760" s="389"/>
      <c r="AP760" s="389"/>
      <c r="AQ760" s="389"/>
    </row>
    <row r="761" spans="1:43" s="128" customFormat="1" ht="40.15" customHeight="1">
      <c r="A761" s="488">
        <v>748</v>
      </c>
      <c r="B761" s="866" t="str">
        <f>IF(基本情報入力シート!C792="","",基本情報入力シート!C792)</f>
        <v/>
      </c>
      <c r="C761" s="866"/>
      <c r="D761" s="866"/>
      <c r="E761" s="866"/>
      <c r="F761" s="866"/>
      <c r="G761" s="866"/>
      <c r="H761" s="866"/>
      <c r="I761" s="866"/>
      <c r="J761" s="413" t="str">
        <f>IF(基本情報入力シート!M792="","",基本情報入力シート!M792)</f>
        <v/>
      </c>
      <c r="K761" s="413" t="str">
        <f>IF(基本情報入力シート!R792="","",基本情報入力シート!R792)</f>
        <v/>
      </c>
      <c r="L761" s="413" t="str">
        <f>IF(基本情報入力シート!W792="","",基本情報入力シート!W792)</f>
        <v/>
      </c>
      <c r="M761" s="413" t="str">
        <f>IF(基本情報入力シート!X792="","",基本情報入力シート!X792)</f>
        <v/>
      </c>
      <c r="N761" s="491" t="str">
        <f>IF(基本情報入力シート!Y792="","",基本情報入力シート!Y792)</f>
        <v/>
      </c>
      <c r="O761" s="490"/>
      <c r="P761" s="432"/>
      <c r="Q761" s="38" t="str">
        <f>IFERROR(ROUNDDOWN(P761*VLOOKUP(N761,【参考】数式用!$V$2:$AA$58,MATCH(O761,【参考】数式用!$X$4:$AA$4)+2,FALSE)*0.5, 0), "")</f>
        <v/>
      </c>
      <c r="R761" s="433"/>
      <c r="S761" s="867"/>
      <c r="T761" s="867"/>
      <c r="U761" s="499"/>
      <c r="V761" s="439"/>
      <c r="W761" s="487"/>
      <c r="X761" s="414" t="str">
        <f>IFERROR(IF(V761="ー", "", ROUNDDOWN(W761*VLOOKUP(N761,【参考】数式用!$V$2:$AG$51,MATCH(V761,【参考】数式用!$AB$4:$AG$4)+6,FALSE)*0.5, 0)), "")</f>
        <v/>
      </c>
      <c r="Y761" s="440"/>
      <c r="Z761" s="487"/>
      <c r="AA761" s="501"/>
      <c r="AB761" s="481" t="e">
        <f>VLOOKUP(N761,【参考】数式用!$A$3:$N$58,14,FALSE)</f>
        <v>#N/A</v>
      </c>
      <c r="AC761" s="481" t="str">
        <f>IFERROR(VLOOKUP(N761,【参考】数式用!$A$3:$N$58,14,FALSE),"")&amp;"_4_5"</f>
        <v>_4_5</v>
      </c>
      <c r="AD761" s="481" t="str">
        <f>IFERROR(VLOOKUP(N761,【参考】数式用!$A$3:$N$58,14,FALSE),"")&amp;"_6"</f>
        <v>_6</v>
      </c>
      <c r="AE761" s="482" t="str">
        <f>IFERROR(VLOOKUP(N761,【参考】数式用!$AI$5:$AJ$51, 2, FALSE), "")</f>
        <v/>
      </c>
      <c r="AF761" s="483" t="str">
        <f t="shared" si="24"/>
        <v/>
      </c>
      <c r="AG761" s="484" t="str">
        <f t="shared" si="25"/>
        <v/>
      </c>
      <c r="AH761" s="485" t="str">
        <f>IFERROR(VLOOKUP(N761,【参考】数式用!$AM$3:$AN$56, 2, FALSE), "")</f>
        <v/>
      </c>
      <c r="AI761" s="411"/>
      <c r="AJ761" s="389"/>
      <c r="AK761" s="389"/>
      <c r="AL761" s="389"/>
      <c r="AM761" s="389"/>
      <c r="AN761" s="389"/>
      <c r="AO761" s="389"/>
      <c r="AP761" s="389"/>
      <c r="AQ761" s="389"/>
    </row>
    <row r="762" spans="1:43" s="128" customFormat="1" ht="40.15" customHeight="1">
      <c r="A762" s="488">
        <v>749</v>
      </c>
      <c r="B762" s="866" t="str">
        <f>IF(基本情報入力シート!C793="","",基本情報入力シート!C793)</f>
        <v/>
      </c>
      <c r="C762" s="866"/>
      <c r="D762" s="866"/>
      <c r="E762" s="866"/>
      <c r="F762" s="866"/>
      <c r="G762" s="866"/>
      <c r="H762" s="866"/>
      <c r="I762" s="866"/>
      <c r="J762" s="413" t="str">
        <f>IF(基本情報入力シート!M793="","",基本情報入力シート!M793)</f>
        <v/>
      </c>
      <c r="K762" s="413" t="str">
        <f>IF(基本情報入力シート!R793="","",基本情報入力シート!R793)</f>
        <v/>
      </c>
      <c r="L762" s="413" t="str">
        <f>IF(基本情報入力シート!W793="","",基本情報入力シート!W793)</f>
        <v/>
      </c>
      <c r="M762" s="413" t="str">
        <f>IF(基本情報入力シート!X793="","",基本情報入力シート!X793)</f>
        <v/>
      </c>
      <c r="N762" s="491" t="str">
        <f>IF(基本情報入力シート!Y793="","",基本情報入力シート!Y793)</f>
        <v/>
      </c>
      <c r="O762" s="490"/>
      <c r="P762" s="432"/>
      <c r="Q762" s="38" t="str">
        <f>IFERROR(ROUNDDOWN(P762*VLOOKUP(N762,【参考】数式用!$V$2:$AA$58,MATCH(O762,【参考】数式用!$X$4:$AA$4)+2,FALSE)*0.5, 0), "")</f>
        <v/>
      </c>
      <c r="R762" s="433"/>
      <c r="S762" s="867"/>
      <c r="T762" s="867"/>
      <c r="U762" s="499"/>
      <c r="V762" s="439"/>
      <c r="W762" s="487"/>
      <c r="X762" s="414" t="str">
        <f>IFERROR(IF(V762="ー", "", ROUNDDOWN(W762*VLOOKUP(N762,【参考】数式用!$V$2:$AG$51,MATCH(V762,【参考】数式用!$AB$4:$AG$4)+6,FALSE)*0.5, 0)), "")</f>
        <v/>
      </c>
      <c r="Y762" s="440"/>
      <c r="Z762" s="487"/>
      <c r="AA762" s="501"/>
      <c r="AB762" s="481" t="e">
        <f>VLOOKUP(N762,【参考】数式用!$A$3:$N$58,14,FALSE)</f>
        <v>#N/A</v>
      </c>
      <c r="AC762" s="481" t="str">
        <f>IFERROR(VLOOKUP(N762,【参考】数式用!$A$3:$N$58,14,FALSE),"")&amp;"_4_5"</f>
        <v>_4_5</v>
      </c>
      <c r="AD762" s="481" t="str">
        <f>IFERROR(VLOOKUP(N762,【参考】数式用!$A$3:$N$58,14,FALSE),"")&amp;"_6"</f>
        <v>_6</v>
      </c>
      <c r="AE762" s="482" t="str">
        <f>IFERROR(VLOOKUP(N762,【参考】数式用!$AI$5:$AJ$51, 2, FALSE), "")</f>
        <v/>
      </c>
      <c r="AF762" s="483" t="str">
        <f t="shared" si="24"/>
        <v/>
      </c>
      <c r="AG762" s="484" t="str">
        <f t="shared" si="25"/>
        <v/>
      </c>
      <c r="AH762" s="485" t="str">
        <f>IFERROR(VLOOKUP(N762,【参考】数式用!$AM$3:$AN$56, 2, FALSE), "")</f>
        <v/>
      </c>
      <c r="AI762" s="411"/>
      <c r="AJ762" s="389"/>
      <c r="AK762" s="389"/>
      <c r="AL762" s="389"/>
      <c r="AM762" s="389"/>
      <c r="AN762" s="389"/>
      <c r="AO762" s="389"/>
      <c r="AP762" s="389"/>
      <c r="AQ762" s="389"/>
    </row>
    <row r="763" spans="1:43" s="128" customFormat="1" ht="40.15" customHeight="1">
      <c r="A763" s="488">
        <v>750</v>
      </c>
      <c r="B763" s="866" t="str">
        <f>IF(基本情報入力シート!C794="","",基本情報入力シート!C794)</f>
        <v/>
      </c>
      <c r="C763" s="866"/>
      <c r="D763" s="866"/>
      <c r="E763" s="866"/>
      <c r="F763" s="866"/>
      <c r="G763" s="866"/>
      <c r="H763" s="866"/>
      <c r="I763" s="866"/>
      <c r="J763" s="413" t="str">
        <f>IF(基本情報入力シート!M794="","",基本情報入力シート!M794)</f>
        <v/>
      </c>
      <c r="K763" s="413" t="str">
        <f>IF(基本情報入力シート!R794="","",基本情報入力シート!R794)</f>
        <v/>
      </c>
      <c r="L763" s="413" t="str">
        <f>IF(基本情報入力シート!W794="","",基本情報入力シート!W794)</f>
        <v/>
      </c>
      <c r="M763" s="413" t="str">
        <f>IF(基本情報入力シート!X794="","",基本情報入力シート!X794)</f>
        <v/>
      </c>
      <c r="N763" s="491" t="str">
        <f>IF(基本情報入力シート!Y794="","",基本情報入力シート!Y794)</f>
        <v/>
      </c>
      <c r="O763" s="490"/>
      <c r="P763" s="432"/>
      <c r="Q763" s="38" t="str">
        <f>IFERROR(ROUNDDOWN(P763*VLOOKUP(N763,【参考】数式用!$V$2:$AA$58,MATCH(O763,【参考】数式用!$X$4:$AA$4)+2,FALSE)*0.5, 0), "")</f>
        <v/>
      </c>
      <c r="R763" s="433"/>
      <c r="S763" s="867"/>
      <c r="T763" s="867"/>
      <c r="U763" s="499"/>
      <c r="V763" s="439"/>
      <c r="W763" s="487"/>
      <c r="X763" s="414" t="str">
        <f>IFERROR(IF(V763="ー", "", ROUNDDOWN(W763*VLOOKUP(N763,【参考】数式用!$V$2:$AG$51,MATCH(V763,【参考】数式用!$AB$4:$AG$4)+6,FALSE)*0.5, 0)), "")</f>
        <v/>
      </c>
      <c r="Y763" s="440"/>
      <c r="Z763" s="487"/>
      <c r="AA763" s="501"/>
      <c r="AB763" s="481" t="e">
        <f>VLOOKUP(N763,【参考】数式用!$A$3:$N$58,14,FALSE)</f>
        <v>#N/A</v>
      </c>
      <c r="AC763" s="481" t="str">
        <f>IFERROR(VLOOKUP(N763,【参考】数式用!$A$3:$N$58,14,FALSE),"")&amp;"_4_5"</f>
        <v>_4_5</v>
      </c>
      <c r="AD763" s="481" t="str">
        <f>IFERROR(VLOOKUP(N763,【参考】数式用!$A$3:$N$58,14,FALSE),"")&amp;"_6"</f>
        <v>_6</v>
      </c>
      <c r="AE763" s="482" t="str">
        <f>IFERROR(VLOOKUP(N763,【参考】数式用!$AI$5:$AJ$51, 2, FALSE), "")</f>
        <v/>
      </c>
      <c r="AF763" s="483" t="str">
        <f t="shared" si="24"/>
        <v/>
      </c>
      <c r="AG763" s="484" t="str">
        <f t="shared" si="25"/>
        <v/>
      </c>
      <c r="AH763" s="485" t="str">
        <f>IFERROR(VLOOKUP(N763,【参考】数式用!$AM$3:$AN$56, 2, FALSE), "")</f>
        <v/>
      </c>
      <c r="AI763" s="411"/>
      <c r="AJ763" s="389"/>
      <c r="AK763" s="389"/>
      <c r="AL763" s="389"/>
      <c r="AM763" s="389"/>
      <c r="AN763" s="389"/>
      <c r="AO763" s="389"/>
      <c r="AP763" s="389"/>
      <c r="AQ763" s="389"/>
    </row>
    <row r="764" spans="1:43" s="128" customFormat="1" ht="40.15" customHeight="1">
      <c r="A764" s="488">
        <v>751</v>
      </c>
      <c r="B764" s="866" t="str">
        <f>IF(基本情報入力シート!C795="","",基本情報入力シート!C795)</f>
        <v/>
      </c>
      <c r="C764" s="866"/>
      <c r="D764" s="866"/>
      <c r="E764" s="866"/>
      <c r="F764" s="866"/>
      <c r="G764" s="866"/>
      <c r="H764" s="866"/>
      <c r="I764" s="866"/>
      <c r="J764" s="413" t="str">
        <f>IF(基本情報入力シート!M795="","",基本情報入力シート!M795)</f>
        <v/>
      </c>
      <c r="K764" s="413" t="str">
        <f>IF(基本情報入力シート!R795="","",基本情報入力シート!R795)</f>
        <v/>
      </c>
      <c r="L764" s="413" t="str">
        <f>IF(基本情報入力シート!W795="","",基本情報入力シート!W795)</f>
        <v/>
      </c>
      <c r="M764" s="413" t="str">
        <f>IF(基本情報入力シート!X795="","",基本情報入力シート!X795)</f>
        <v/>
      </c>
      <c r="N764" s="491" t="str">
        <f>IF(基本情報入力シート!Y795="","",基本情報入力シート!Y795)</f>
        <v/>
      </c>
      <c r="O764" s="490"/>
      <c r="P764" s="432"/>
      <c r="Q764" s="38" t="str">
        <f>IFERROR(ROUNDDOWN(P764*VLOOKUP(N764,【参考】数式用!$V$2:$AA$58,MATCH(O764,【参考】数式用!$X$4:$AA$4)+2,FALSE)*0.5, 0), "")</f>
        <v/>
      </c>
      <c r="R764" s="433"/>
      <c r="S764" s="867"/>
      <c r="T764" s="867"/>
      <c r="U764" s="499"/>
      <c r="V764" s="439"/>
      <c r="W764" s="487"/>
      <c r="X764" s="414" t="str">
        <f>IFERROR(IF(V764="ー", "", ROUNDDOWN(W764*VLOOKUP(N764,【参考】数式用!$V$2:$AG$51,MATCH(V764,【参考】数式用!$AB$4:$AG$4)+6,FALSE)*0.5, 0)), "")</f>
        <v/>
      </c>
      <c r="Y764" s="440"/>
      <c r="Z764" s="487"/>
      <c r="AA764" s="501"/>
      <c r="AB764" s="481" t="e">
        <f>VLOOKUP(N764,【参考】数式用!$A$3:$N$58,14,FALSE)</f>
        <v>#N/A</v>
      </c>
      <c r="AC764" s="481" t="str">
        <f>IFERROR(VLOOKUP(N764,【参考】数式用!$A$3:$N$58,14,FALSE),"")&amp;"_4_5"</f>
        <v>_4_5</v>
      </c>
      <c r="AD764" s="481" t="str">
        <f>IFERROR(VLOOKUP(N764,【参考】数式用!$A$3:$N$58,14,FALSE),"")&amp;"_6"</f>
        <v>_6</v>
      </c>
      <c r="AE764" s="482" t="str">
        <f>IFERROR(VLOOKUP(N764,【参考】数式用!$AI$5:$AJ$51, 2, FALSE), "")</f>
        <v/>
      </c>
      <c r="AF764" s="483" t="str">
        <f t="shared" si="24"/>
        <v/>
      </c>
      <c r="AG764" s="484" t="str">
        <f t="shared" si="25"/>
        <v/>
      </c>
      <c r="AH764" s="485" t="str">
        <f>IFERROR(VLOOKUP(N764,【参考】数式用!$AM$3:$AN$56, 2, FALSE), "")</f>
        <v/>
      </c>
      <c r="AI764" s="411"/>
      <c r="AJ764" s="389"/>
      <c r="AK764" s="389"/>
      <c r="AL764" s="389"/>
      <c r="AM764" s="389"/>
      <c r="AN764" s="389"/>
      <c r="AO764" s="389"/>
      <c r="AP764" s="389"/>
      <c r="AQ764" s="389"/>
    </row>
    <row r="765" spans="1:43" s="128" customFormat="1" ht="40.15" customHeight="1">
      <c r="A765" s="488">
        <v>752</v>
      </c>
      <c r="B765" s="866" t="str">
        <f>IF(基本情報入力シート!C796="","",基本情報入力シート!C796)</f>
        <v/>
      </c>
      <c r="C765" s="866"/>
      <c r="D765" s="866"/>
      <c r="E765" s="866"/>
      <c r="F765" s="866"/>
      <c r="G765" s="866"/>
      <c r="H765" s="866"/>
      <c r="I765" s="866"/>
      <c r="J765" s="413" t="str">
        <f>IF(基本情報入力シート!M796="","",基本情報入力シート!M796)</f>
        <v/>
      </c>
      <c r="K765" s="413" t="str">
        <f>IF(基本情報入力シート!R796="","",基本情報入力シート!R796)</f>
        <v/>
      </c>
      <c r="L765" s="413" t="str">
        <f>IF(基本情報入力シート!W796="","",基本情報入力シート!W796)</f>
        <v/>
      </c>
      <c r="M765" s="413" t="str">
        <f>IF(基本情報入力シート!X796="","",基本情報入力シート!X796)</f>
        <v/>
      </c>
      <c r="N765" s="491" t="str">
        <f>IF(基本情報入力シート!Y796="","",基本情報入力シート!Y796)</f>
        <v/>
      </c>
      <c r="O765" s="490"/>
      <c r="P765" s="432"/>
      <c r="Q765" s="38" t="str">
        <f>IFERROR(ROUNDDOWN(P765*VLOOKUP(N765,【参考】数式用!$V$2:$AA$58,MATCH(O765,【参考】数式用!$X$4:$AA$4)+2,FALSE)*0.5, 0), "")</f>
        <v/>
      </c>
      <c r="R765" s="433"/>
      <c r="S765" s="867"/>
      <c r="T765" s="867"/>
      <c r="U765" s="499"/>
      <c r="V765" s="439"/>
      <c r="W765" s="487"/>
      <c r="X765" s="414" t="str">
        <f>IFERROR(IF(V765="ー", "", ROUNDDOWN(W765*VLOOKUP(N765,【参考】数式用!$V$2:$AG$51,MATCH(V765,【参考】数式用!$AB$4:$AG$4)+6,FALSE)*0.5, 0)), "")</f>
        <v/>
      </c>
      <c r="Y765" s="440"/>
      <c r="Z765" s="487"/>
      <c r="AA765" s="501"/>
      <c r="AB765" s="481" t="e">
        <f>VLOOKUP(N765,【参考】数式用!$A$3:$N$58,14,FALSE)</f>
        <v>#N/A</v>
      </c>
      <c r="AC765" s="481" t="str">
        <f>IFERROR(VLOOKUP(N765,【参考】数式用!$A$3:$N$58,14,FALSE),"")&amp;"_4_5"</f>
        <v>_4_5</v>
      </c>
      <c r="AD765" s="481" t="str">
        <f>IFERROR(VLOOKUP(N765,【参考】数式用!$A$3:$N$58,14,FALSE),"")&amp;"_6"</f>
        <v>_6</v>
      </c>
      <c r="AE765" s="482" t="str">
        <f>IFERROR(VLOOKUP(N765,【参考】数式用!$AI$5:$AJ$51, 2, FALSE), "")</f>
        <v/>
      </c>
      <c r="AF765" s="483" t="str">
        <f t="shared" si="24"/>
        <v/>
      </c>
      <c r="AG765" s="484" t="str">
        <f t="shared" si="25"/>
        <v/>
      </c>
      <c r="AH765" s="485" t="str">
        <f>IFERROR(VLOOKUP(N765,【参考】数式用!$AM$3:$AN$56, 2, FALSE), "")</f>
        <v/>
      </c>
      <c r="AI765" s="411"/>
      <c r="AJ765" s="389"/>
      <c r="AK765" s="389"/>
      <c r="AL765" s="389"/>
      <c r="AM765" s="389"/>
      <c r="AN765" s="389"/>
      <c r="AO765" s="389"/>
      <c r="AP765" s="389"/>
      <c r="AQ765" s="389"/>
    </row>
    <row r="766" spans="1:43" s="128" customFormat="1" ht="40.15" customHeight="1">
      <c r="A766" s="488">
        <v>753</v>
      </c>
      <c r="B766" s="866" t="str">
        <f>IF(基本情報入力シート!C797="","",基本情報入力シート!C797)</f>
        <v/>
      </c>
      <c r="C766" s="866"/>
      <c r="D766" s="866"/>
      <c r="E766" s="866"/>
      <c r="F766" s="866"/>
      <c r="G766" s="866"/>
      <c r="H766" s="866"/>
      <c r="I766" s="866"/>
      <c r="J766" s="413" t="str">
        <f>IF(基本情報入力シート!M797="","",基本情報入力シート!M797)</f>
        <v/>
      </c>
      <c r="K766" s="413" t="str">
        <f>IF(基本情報入力シート!R797="","",基本情報入力シート!R797)</f>
        <v/>
      </c>
      <c r="L766" s="413" t="str">
        <f>IF(基本情報入力シート!W797="","",基本情報入力シート!W797)</f>
        <v/>
      </c>
      <c r="M766" s="413" t="str">
        <f>IF(基本情報入力シート!X797="","",基本情報入力シート!X797)</f>
        <v/>
      </c>
      <c r="N766" s="491" t="str">
        <f>IF(基本情報入力シート!Y797="","",基本情報入力シート!Y797)</f>
        <v/>
      </c>
      <c r="O766" s="490"/>
      <c r="P766" s="432"/>
      <c r="Q766" s="38" t="str">
        <f>IFERROR(ROUNDDOWN(P766*VLOOKUP(N766,【参考】数式用!$V$2:$AA$58,MATCH(O766,【参考】数式用!$X$4:$AA$4)+2,FALSE)*0.5, 0), "")</f>
        <v/>
      </c>
      <c r="R766" s="433"/>
      <c r="S766" s="867"/>
      <c r="T766" s="867"/>
      <c r="U766" s="499"/>
      <c r="V766" s="439"/>
      <c r="W766" s="487"/>
      <c r="X766" s="414" t="str">
        <f>IFERROR(IF(V766="ー", "", ROUNDDOWN(W766*VLOOKUP(N766,【参考】数式用!$V$2:$AG$51,MATCH(V766,【参考】数式用!$AB$4:$AG$4)+6,FALSE)*0.5, 0)), "")</f>
        <v/>
      </c>
      <c r="Y766" s="440"/>
      <c r="Z766" s="487"/>
      <c r="AA766" s="501"/>
      <c r="AB766" s="481" t="e">
        <f>VLOOKUP(N766,【参考】数式用!$A$3:$N$58,14,FALSE)</f>
        <v>#N/A</v>
      </c>
      <c r="AC766" s="481" t="str">
        <f>IFERROR(VLOOKUP(N766,【参考】数式用!$A$3:$N$58,14,FALSE),"")&amp;"_4_5"</f>
        <v>_4_5</v>
      </c>
      <c r="AD766" s="481" t="str">
        <f>IFERROR(VLOOKUP(N766,【参考】数式用!$A$3:$N$58,14,FALSE),"")&amp;"_6"</f>
        <v>_6</v>
      </c>
      <c r="AE766" s="482" t="str">
        <f>IFERROR(VLOOKUP(N766,【参考】数式用!$AI$5:$AJ$51, 2, FALSE), "")</f>
        <v/>
      </c>
      <c r="AF766" s="483" t="str">
        <f t="shared" si="24"/>
        <v/>
      </c>
      <c r="AG766" s="484" t="str">
        <f t="shared" si="25"/>
        <v/>
      </c>
      <c r="AH766" s="485" t="str">
        <f>IFERROR(VLOOKUP(N766,【参考】数式用!$AM$3:$AN$56, 2, FALSE), "")</f>
        <v/>
      </c>
      <c r="AI766" s="411"/>
      <c r="AJ766" s="389"/>
      <c r="AK766" s="389"/>
      <c r="AL766" s="389"/>
      <c r="AM766" s="389"/>
      <c r="AN766" s="389"/>
      <c r="AO766" s="389"/>
      <c r="AP766" s="389"/>
      <c r="AQ766" s="389"/>
    </row>
    <row r="767" spans="1:43" s="128" customFormat="1" ht="40.15" customHeight="1">
      <c r="A767" s="488">
        <v>754</v>
      </c>
      <c r="B767" s="866" t="str">
        <f>IF(基本情報入力シート!C798="","",基本情報入力シート!C798)</f>
        <v/>
      </c>
      <c r="C767" s="866"/>
      <c r="D767" s="866"/>
      <c r="E767" s="866"/>
      <c r="F767" s="866"/>
      <c r="G767" s="866"/>
      <c r="H767" s="866"/>
      <c r="I767" s="866"/>
      <c r="J767" s="413" t="str">
        <f>IF(基本情報入力シート!M798="","",基本情報入力シート!M798)</f>
        <v/>
      </c>
      <c r="K767" s="413" t="str">
        <f>IF(基本情報入力シート!R798="","",基本情報入力シート!R798)</f>
        <v/>
      </c>
      <c r="L767" s="413" t="str">
        <f>IF(基本情報入力シート!W798="","",基本情報入力シート!W798)</f>
        <v/>
      </c>
      <c r="M767" s="413" t="str">
        <f>IF(基本情報入力シート!X798="","",基本情報入力シート!X798)</f>
        <v/>
      </c>
      <c r="N767" s="491" t="str">
        <f>IF(基本情報入力シート!Y798="","",基本情報入力シート!Y798)</f>
        <v/>
      </c>
      <c r="O767" s="490"/>
      <c r="P767" s="432"/>
      <c r="Q767" s="38" t="str">
        <f>IFERROR(ROUNDDOWN(P767*VLOOKUP(N767,【参考】数式用!$V$2:$AA$58,MATCH(O767,【参考】数式用!$X$4:$AA$4)+2,FALSE)*0.5, 0), "")</f>
        <v/>
      </c>
      <c r="R767" s="433"/>
      <c r="S767" s="867"/>
      <c r="T767" s="867"/>
      <c r="U767" s="499"/>
      <c r="V767" s="439"/>
      <c r="W767" s="487"/>
      <c r="X767" s="414" t="str">
        <f>IFERROR(IF(V767="ー", "", ROUNDDOWN(W767*VLOOKUP(N767,【参考】数式用!$V$2:$AG$51,MATCH(V767,【参考】数式用!$AB$4:$AG$4)+6,FALSE)*0.5, 0)), "")</f>
        <v/>
      </c>
      <c r="Y767" s="440"/>
      <c r="Z767" s="487"/>
      <c r="AA767" s="501"/>
      <c r="AB767" s="481" t="e">
        <f>VLOOKUP(N767,【参考】数式用!$A$3:$N$58,14,FALSE)</f>
        <v>#N/A</v>
      </c>
      <c r="AC767" s="481" t="str">
        <f>IFERROR(VLOOKUP(N767,【参考】数式用!$A$3:$N$58,14,FALSE),"")&amp;"_4_5"</f>
        <v>_4_5</v>
      </c>
      <c r="AD767" s="481" t="str">
        <f>IFERROR(VLOOKUP(N767,【参考】数式用!$A$3:$N$58,14,FALSE),"")&amp;"_6"</f>
        <v>_6</v>
      </c>
      <c r="AE767" s="482" t="str">
        <f>IFERROR(VLOOKUP(N767,【参考】数式用!$AI$5:$AJ$51, 2, FALSE), "")</f>
        <v/>
      </c>
      <c r="AF767" s="483" t="str">
        <f t="shared" si="24"/>
        <v/>
      </c>
      <c r="AG767" s="484" t="str">
        <f t="shared" si="25"/>
        <v/>
      </c>
      <c r="AH767" s="485" t="str">
        <f>IFERROR(VLOOKUP(N767,【参考】数式用!$AM$3:$AN$56, 2, FALSE), "")</f>
        <v/>
      </c>
      <c r="AI767" s="411"/>
      <c r="AJ767" s="389"/>
      <c r="AK767" s="389"/>
      <c r="AL767" s="389"/>
      <c r="AM767" s="389"/>
      <c r="AN767" s="389"/>
      <c r="AO767" s="389"/>
      <c r="AP767" s="389"/>
      <c r="AQ767" s="389"/>
    </row>
    <row r="768" spans="1:43" s="128" customFormat="1" ht="40.15" customHeight="1">
      <c r="A768" s="488">
        <v>755</v>
      </c>
      <c r="B768" s="866" t="str">
        <f>IF(基本情報入力シート!C799="","",基本情報入力シート!C799)</f>
        <v/>
      </c>
      <c r="C768" s="866"/>
      <c r="D768" s="866"/>
      <c r="E768" s="866"/>
      <c r="F768" s="866"/>
      <c r="G768" s="866"/>
      <c r="H768" s="866"/>
      <c r="I768" s="866"/>
      <c r="J768" s="413" t="str">
        <f>IF(基本情報入力シート!M799="","",基本情報入力シート!M799)</f>
        <v/>
      </c>
      <c r="K768" s="413" t="str">
        <f>IF(基本情報入力シート!R799="","",基本情報入力シート!R799)</f>
        <v/>
      </c>
      <c r="L768" s="413" t="str">
        <f>IF(基本情報入力シート!W799="","",基本情報入力シート!W799)</f>
        <v/>
      </c>
      <c r="M768" s="413" t="str">
        <f>IF(基本情報入力シート!X799="","",基本情報入力シート!X799)</f>
        <v/>
      </c>
      <c r="N768" s="491" t="str">
        <f>IF(基本情報入力シート!Y799="","",基本情報入力シート!Y799)</f>
        <v/>
      </c>
      <c r="O768" s="490"/>
      <c r="P768" s="432"/>
      <c r="Q768" s="38" t="str">
        <f>IFERROR(ROUNDDOWN(P768*VLOOKUP(N768,【参考】数式用!$V$2:$AA$58,MATCH(O768,【参考】数式用!$X$4:$AA$4)+2,FALSE)*0.5, 0), "")</f>
        <v/>
      </c>
      <c r="R768" s="433"/>
      <c r="S768" s="867"/>
      <c r="T768" s="867"/>
      <c r="U768" s="499"/>
      <c r="V768" s="439"/>
      <c r="W768" s="487"/>
      <c r="X768" s="414" t="str">
        <f>IFERROR(IF(V768="ー", "", ROUNDDOWN(W768*VLOOKUP(N768,【参考】数式用!$V$2:$AG$51,MATCH(V768,【参考】数式用!$AB$4:$AG$4)+6,FALSE)*0.5, 0)), "")</f>
        <v/>
      </c>
      <c r="Y768" s="440"/>
      <c r="Z768" s="487"/>
      <c r="AA768" s="501"/>
      <c r="AB768" s="481" t="e">
        <f>VLOOKUP(N768,【参考】数式用!$A$3:$N$58,14,FALSE)</f>
        <v>#N/A</v>
      </c>
      <c r="AC768" s="481" t="str">
        <f>IFERROR(VLOOKUP(N768,【参考】数式用!$A$3:$N$58,14,FALSE),"")&amp;"_4_5"</f>
        <v>_4_5</v>
      </c>
      <c r="AD768" s="481" t="str">
        <f>IFERROR(VLOOKUP(N768,【参考】数式用!$A$3:$N$58,14,FALSE),"")&amp;"_6"</f>
        <v>_6</v>
      </c>
      <c r="AE768" s="482" t="str">
        <f>IFERROR(VLOOKUP(N768,【参考】数式用!$AI$5:$AJ$51, 2, FALSE), "")</f>
        <v/>
      </c>
      <c r="AF768" s="483" t="str">
        <f t="shared" si="24"/>
        <v/>
      </c>
      <c r="AG768" s="484" t="str">
        <f t="shared" si="25"/>
        <v/>
      </c>
      <c r="AH768" s="485" t="str">
        <f>IFERROR(VLOOKUP(N768,【参考】数式用!$AM$3:$AN$56, 2, FALSE), "")</f>
        <v/>
      </c>
      <c r="AI768" s="411"/>
      <c r="AJ768" s="389"/>
      <c r="AK768" s="389"/>
      <c r="AL768" s="389"/>
      <c r="AM768" s="389"/>
      <c r="AN768" s="389"/>
      <c r="AO768" s="389"/>
      <c r="AP768" s="389"/>
      <c r="AQ768" s="389"/>
    </row>
    <row r="769" spans="1:43" s="128" customFormat="1" ht="40.15" customHeight="1">
      <c r="A769" s="488">
        <v>756</v>
      </c>
      <c r="B769" s="866" t="str">
        <f>IF(基本情報入力シート!C800="","",基本情報入力シート!C800)</f>
        <v/>
      </c>
      <c r="C769" s="866"/>
      <c r="D769" s="866"/>
      <c r="E769" s="866"/>
      <c r="F769" s="866"/>
      <c r="G769" s="866"/>
      <c r="H769" s="866"/>
      <c r="I769" s="866"/>
      <c r="J769" s="413" t="str">
        <f>IF(基本情報入力シート!M800="","",基本情報入力シート!M800)</f>
        <v/>
      </c>
      <c r="K769" s="413" t="str">
        <f>IF(基本情報入力シート!R800="","",基本情報入力シート!R800)</f>
        <v/>
      </c>
      <c r="L769" s="413" t="str">
        <f>IF(基本情報入力シート!W800="","",基本情報入力シート!W800)</f>
        <v/>
      </c>
      <c r="M769" s="413" t="str">
        <f>IF(基本情報入力シート!X800="","",基本情報入力シート!X800)</f>
        <v/>
      </c>
      <c r="N769" s="491" t="str">
        <f>IF(基本情報入力シート!Y800="","",基本情報入力シート!Y800)</f>
        <v/>
      </c>
      <c r="O769" s="490"/>
      <c r="P769" s="432"/>
      <c r="Q769" s="38" t="str">
        <f>IFERROR(ROUNDDOWN(P769*VLOOKUP(N769,【参考】数式用!$V$2:$AA$58,MATCH(O769,【参考】数式用!$X$4:$AA$4)+2,FALSE)*0.5, 0), "")</f>
        <v/>
      </c>
      <c r="R769" s="433"/>
      <c r="S769" s="867"/>
      <c r="T769" s="867"/>
      <c r="U769" s="499"/>
      <c r="V769" s="439"/>
      <c r="W769" s="487"/>
      <c r="X769" s="414" t="str">
        <f>IFERROR(IF(V769="ー", "", ROUNDDOWN(W769*VLOOKUP(N769,【参考】数式用!$V$2:$AG$51,MATCH(V769,【参考】数式用!$AB$4:$AG$4)+6,FALSE)*0.5, 0)), "")</f>
        <v/>
      </c>
      <c r="Y769" s="440"/>
      <c r="Z769" s="487"/>
      <c r="AA769" s="501"/>
      <c r="AB769" s="481" t="e">
        <f>VLOOKUP(N769,【参考】数式用!$A$3:$N$58,14,FALSE)</f>
        <v>#N/A</v>
      </c>
      <c r="AC769" s="481" t="str">
        <f>IFERROR(VLOOKUP(N769,【参考】数式用!$A$3:$N$58,14,FALSE),"")&amp;"_4_5"</f>
        <v>_4_5</v>
      </c>
      <c r="AD769" s="481" t="str">
        <f>IFERROR(VLOOKUP(N769,【参考】数式用!$A$3:$N$58,14,FALSE),"")&amp;"_6"</f>
        <v>_6</v>
      </c>
      <c r="AE769" s="482" t="str">
        <f>IFERROR(VLOOKUP(N769,【参考】数式用!$AI$5:$AJ$51, 2, FALSE), "")</f>
        <v/>
      </c>
      <c r="AF769" s="483" t="str">
        <f t="shared" si="24"/>
        <v/>
      </c>
      <c r="AG769" s="484" t="str">
        <f t="shared" si="25"/>
        <v/>
      </c>
      <c r="AH769" s="485" t="str">
        <f>IFERROR(VLOOKUP(N769,【参考】数式用!$AM$3:$AN$56, 2, FALSE), "")</f>
        <v/>
      </c>
      <c r="AI769" s="411"/>
      <c r="AJ769" s="389"/>
      <c r="AK769" s="389"/>
      <c r="AL769" s="389"/>
      <c r="AM769" s="389"/>
      <c r="AN769" s="389"/>
      <c r="AO769" s="389"/>
      <c r="AP769" s="389"/>
      <c r="AQ769" s="389"/>
    </row>
    <row r="770" spans="1:43" s="128" customFormat="1" ht="40.15" customHeight="1">
      <c r="A770" s="488">
        <v>757</v>
      </c>
      <c r="B770" s="866" t="str">
        <f>IF(基本情報入力シート!C801="","",基本情報入力シート!C801)</f>
        <v/>
      </c>
      <c r="C770" s="866"/>
      <c r="D770" s="866"/>
      <c r="E770" s="866"/>
      <c r="F770" s="866"/>
      <c r="G770" s="866"/>
      <c r="H770" s="866"/>
      <c r="I770" s="866"/>
      <c r="J770" s="413" t="str">
        <f>IF(基本情報入力シート!M801="","",基本情報入力シート!M801)</f>
        <v/>
      </c>
      <c r="K770" s="413" t="str">
        <f>IF(基本情報入力シート!R801="","",基本情報入力シート!R801)</f>
        <v/>
      </c>
      <c r="L770" s="413" t="str">
        <f>IF(基本情報入力シート!W801="","",基本情報入力シート!W801)</f>
        <v/>
      </c>
      <c r="M770" s="413" t="str">
        <f>IF(基本情報入力シート!X801="","",基本情報入力シート!X801)</f>
        <v/>
      </c>
      <c r="N770" s="491" t="str">
        <f>IF(基本情報入力シート!Y801="","",基本情報入力シート!Y801)</f>
        <v/>
      </c>
      <c r="O770" s="490"/>
      <c r="P770" s="432"/>
      <c r="Q770" s="38" t="str">
        <f>IFERROR(ROUNDDOWN(P770*VLOOKUP(N770,【参考】数式用!$V$2:$AA$58,MATCH(O770,【参考】数式用!$X$4:$AA$4)+2,FALSE)*0.5, 0), "")</f>
        <v/>
      </c>
      <c r="R770" s="433"/>
      <c r="S770" s="867"/>
      <c r="T770" s="867"/>
      <c r="U770" s="499"/>
      <c r="V770" s="439"/>
      <c r="W770" s="487"/>
      <c r="X770" s="414" t="str">
        <f>IFERROR(IF(V770="ー", "", ROUNDDOWN(W770*VLOOKUP(N770,【参考】数式用!$V$2:$AG$51,MATCH(V770,【参考】数式用!$AB$4:$AG$4)+6,FALSE)*0.5, 0)), "")</f>
        <v/>
      </c>
      <c r="Y770" s="440"/>
      <c r="Z770" s="487"/>
      <c r="AA770" s="501"/>
      <c r="AB770" s="481" t="e">
        <f>VLOOKUP(N770,【参考】数式用!$A$3:$N$58,14,FALSE)</f>
        <v>#N/A</v>
      </c>
      <c r="AC770" s="481" t="str">
        <f>IFERROR(VLOOKUP(N770,【参考】数式用!$A$3:$N$58,14,FALSE),"")&amp;"_4_5"</f>
        <v>_4_5</v>
      </c>
      <c r="AD770" s="481" t="str">
        <f>IFERROR(VLOOKUP(N770,【参考】数式用!$A$3:$N$58,14,FALSE),"")&amp;"_6"</f>
        <v>_6</v>
      </c>
      <c r="AE770" s="482" t="str">
        <f>IFERROR(VLOOKUP(N770,【参考】数式用!$AI$5:$AJ$51, 2, FALSE), "")</f>
        <v/>
      </c>
      <c r="AF770" s="483" t="str">
        <f t="shared" si="24"/>
        <v/>
      </c>
      <c r="AG770" s="484" t="str">
        <f t="shared" si="25"/>
        <v/>
      </c>
      <c r="AH770" s="485" t="str">
        <f>IFERROR(VLOOKUP(N770,【参考】数式用!$AM$3:$AN$56, 2, FALSE), "")</f>
        <v/>
      </c>
      <c r="AI770" s="411"/>
      <c r="AJ770" s="389"/>
      <c r="AK770" s="389"/>
      <c r="AL770" s="389"/>
      <c r="AM770" s="389"/>
      <c r="AN770" s="389"/>
      <c r="AO770" s="389"/>
      <c r="AP770" s="389"/>
      <c r="AQ770" s="389"/>
    </row>
    <row r="771" spans="1:43" s="128" customFormat="1" ht="40.15" customHeight="1">
      <c r="A771" s="488">
        <v>758</v>
      </c>
      <c r="B771" s="866" t="str">
        <f>IF(基本情報入力シート!C802="","",基本情報入力シート!C802)</f>
        <v/>
      </c>
      <c r="C771" s="866"/>
      <c r="D771" s="866"/>
      <c r="E771" s="866"/>
      <c r="F771" s="866"/>
      <c r="G771" s="866"/>
      <c r="H771" s="866"/>
      <c r="I771" s="866"/>
      <c r="J771" s="413" t="str">
        <f>IF(基本情報入力シート!M802="","",基本情報入力シート!M802)</f>
        <v/>
      </c>
      <c r="K771" s="413" t="str">
        <f>IF(基本情報入力シート!R802="","",基本情報入力シート!R802)</f>
        <v/>
      </c>
      <c r="L771" s="413" t="str">
        <f>IF(基本情報入力シート!W802="","",基本情報入力シート!W802)</f>
        <v/>
      </c>
      <c r="M771" s="413" t="str">
        <f>IF(基本情報入力シート!X802="","",基本情報入力シート!X802)</f>
        <v/>
      </c>
      <c r="N771" s="491" t="str">
        <f>IF(基本情報入力シート!Y802="","",基本情報入力シート!Y802)</f>
        <v/>
      </c>
      <c r="O771" s="490"/>
      <c r="P771" s="432"/>
      <c r="Q771" s="38" t="str">
        <f>IFERROR(ROUNDDOWN(P771*VLOOKUP(N771,【参考】数式用!$V$2:$AA$58,MATCH(O771,【参考】数式用!$X$4:$AA$4)+2,FALSE)*0.5, 0), "")</f>
        <v/>
      </c>
      <c r="R771" s="433"/>
      <c r="S771" s="867"/>
      <c r="T771" s="867"/>
      <c r="U771" s="499"/>
      <c r="V771" s="439"/>
      <c r="W771" s="487"/>
      <c r="X771" s="414" t="str">
        <f>IFERROR(IF(V771="ー", "", ROUNDDOWN(W771*VLOOKUP(N771,【参考】数式用!$V$2:$AG$51,MATCH(V771,【参考】数式用!$AB$4:$AG$4)+6,FALSE)*0.5, 0)), "")</f>
        <v/>
      </c>
      <c r="Y771" s="440"/>
      <c r="Z771" s="487"/>
      <c r="AA771" s="501"/>
      <c r="AB771" s="481" t="e">
        <f>VLOOKUP(N771,【参考】数式用!$A$3:$N$58,14,FALSE)</f>
        <v>#N/A</v>
      </c>
      <c r="AC771" s="481" t="str">
        <f>IFERROR(VLOOKUP(N771,【参考】数式用!$A$3:$N$58,14,FALSE),"")&amp;"_4_5"</f>
        <v>_4_5</v>
      </c>
      <c r="AD771" s="481" t="str">
        <f>IFERROR(VLOOKUP(N771,【参考】数式用!$A$3:$N$58,14,FALSE),"")&amp;"_6"</f>
        <v>_6</v>
      </c>
      <c r="AE771" s="482" t="str">
        <f>IFERROR(VLOOKUP(N771,【参考】数式用!$AI$5:$AJ$51, 2, FALSE), "")</f>
        <v/>
      </c>
      <c r="AF771" s="483" t="str">
        <f t="shared" si="24"/>
        <v/>
      </c>
      <c r="AG771" s="484" t="str">
        <f t="shared" si="25"/>
        <v/>
      </c>
      <c r="AH771" s="485" t="str">
        <f>IFERROR(VLOOKUP(N771,【参考】数式用!$AM$3:$AN$56, 2, FALSE), "")</f>
        <v/>
      </c>
      <c r="AI771" s="411"/>
      <c r="AJ771" s="389"/>
      <c r="AK771" s="389"/>
      <c r="AL771" s="389"/>
      <c r="AM771" s="389"/>
      <c r="AN771" s="389"/>
      <c r="AO771" s="389"/>
      <c r="AP771" s="389"/>
      <c r="AQ771" s="389"/>
    </row>
    <row r="772" spans="1:43" s="128" customFormat="1" ht="40.15" customHeight="1">
      <c r="A772" s="488">
        <v>759</v>
      </c>
      <c r="B772" s="866" t="str">
        <f>IF(基本情報入力シート!C803="","",基本情報入力シート!C803)</f>
        <v/>
      </c>
      <c r="C772" s="866"/>
      <c r="D772" s="866"/>
      <c r="E772" s="866"/>
      <c r="F772" s="866"/>
      <c r="G772" s="866"/>
      <c r="H772" s="866"/>
      <c r="I772" s="866"/>
      <c r="J772" s="413" t="str">
        <f>IF(基本情報入力シート!M803="","",基本情報入力シート!M803)</f>
        <v/>
      </c>
      <c r="K772" s="413" t="str">
        <f>IF(基本情報入力シート!R803="","",基本情報入力シート!R803)</f>
        <v/>
      </c>
      <c r="L772" s="413" t="str">
        <f>IF(基本情報入力シート!W803="","",基本情報入力シート!W803)</f>
        <v/>
      </c>
      <c r="M772" s="413" t="str">
        <f>IF(基本情報入力シート!X803="","",基本情報入力シート!X803)</f>
        <v/>
      </c>
      <c r="N772" s="491" t="str">
        <f>IF(基本情報入力シート!Y803="","",基本情報入力シート!Y803)</f>
        <v/>
      </c>
      <c r="O772" s="490"/>
      <c r="P772" s="432"/>
      <c r="Q772" s="38" t="str">
        <f>IFERROR(ROUNDDOWN(P772*VLOOKUP(N772,【参考】数式用!$V$2:$AA$58,MATCH(O772,【参考】数式用!$X$4:$AA$4)+2,FALSE)*0.5, 0), "")</f>
        <v/>
      </c>
      <c r="R772" s="433"/>
      <c r="S772" s="867"/>
      <c r="T772" s="867"/>
      <c r="U772" s="499"/>
      <c r="V772" s="439"/>
      <c r="W772" s="487"/>
      <c r="X772" s="414" t="str">
        <f>IFERROR(IF(V772="ー", "", ROUNDDOWN(W772*VLOOKUP(N772,【参考】数式用!$V$2:$AG$51,MATCH(V772,【参考】数式用!$AB$4:$AG$4)+6,FALSE)*0.5, 0)), "")</f>
        <v/>
      </c>
      <c r="Y772" s="440"/>
      <c r="Z772" s="487"/>
      <c r="AA772" s="501"/>
      <c r="AB772" s="481" t="e">
        <f>VLOOKUP(N772,【参考】数式用!$A$3:$N$58,14,FALSE)</f>
        <v>#N/A</v>
      </c>
      <c r="AC772" s="481" t="str">
        <f>IFERROR(VLOOKUP(N772,【参考】数式用!$A$3:$N$58,14,FALSE),"")&amp;"_4_5"</f>
        <v>_4_5</v>
      </c>
      <c r="AD772" s="481" t="str">
        <f>IFERROR(VLOOKUP(N772,【参考】数式用!$A$3:$N$58,14,FALSE),"")&amp;"_6"</f>
        <v>_6</v>
      </c>
      <c r="AE772" s="482" t="str">
        <f>IFERROR(VLOOKUP(N772,【参考】数式用!$AI$5:$AJ$51, 2, FALSE), "")</f>
        <v/>
      </c>
      <c r="AF772" s="483" t="str">
        <f t="shared" si="24"/>
        <v/>
      </c>
      <c r="AG772" s="484" t="str">
        <f t="shared" si="25"/>
        <v/>
      </c>
      <c r="AH772" s="485" t="str">
        <f>IFERROR(VLOOKUP(N772,【参考】数式用!$AM$3:$AN$56, 2, FALSE), "")</f>
        <v/>
      </c>
      <c r="AI772" s="411"/>
      <c r="AJ772" s="389"/>
      <c r="AK772" s="389"/>
      <c r="AL772" s="389"/>
      <c r="AM772" s="389"/>
      <c r="AN772" s="389"/>
      <c r="AO772" s="389"/>
      <c r="AP772" s="389"/>
      <c r="AQ772" s="389"/>
    </row>
    <row r="773" spans="1:43" s="128" customFormat="1" ht="40.15" customHeight="1">
      <c r="A773" s="488">
        <v>760</v>
      </c>
      <c r="B773" s="866" t="str">
        <f>IF(基本情報入力シート!C804="","",基本情報入力シート!C804)</f>
        <v/>
      </c>
      <c r="C773" s="866"/>
      <c r="D773" s="866"/>
      <c r="E773" s="866"/>
      <c r="F773" s="866"/>
      <c r="G773" s="866"/>
      <c r="H773" s="866"/>
      <c r="I773" s="866"/>
      <c r="J773" s="413" t="str">
        <f>IF(基本情報入力シート!M804="","",基本情報入力シート!M804)</f>
        <v/>
      </c>
      <c r="K773" s="413" t="str">
        <f>IF(基本情報入力シート!R804="","",基本情報入力シート!R804)</f>
        <v/>
      </c>
      <c r="L773" s="413" t="str">
        <f>IF(基本情報入力シート!W804="","",基本情報入力シート!W804)</f>
        <v/>
      </c>
      <c r="M773" s="413" t="str">
        <f>IF(基本情報入力シート!X804="","",基本情報入力シート!X804)</f>
        <v/>
      </c>
      <c r="N773" s="491" t="str">
        <f>IF(基本情報入力シート!Y804="","",基本情報入力シート!Y804)</f>
        <v/>
      </c>
      <c r="O773" s="490"/>
      <c r="P773" s="432"/>
      <c r="Q773" s="38" t="str">
        <f>IFERROR(ROUNDDOWN(P773*VLOOKUP(N773,【参考】数式用!$V$2:$AA$58,MATCH(O773,【参考】数式用!$X$4:$AA$4)+2,FALSE)*0.5, 0), "")</f>
        <v/>
      </c>
      <c r="R773" s="433"/>
      <c r="S773" s="867"/>
      <c r="T773" s="867"/>
      <c r="U773" s="499"/>
      <c r="V773" s="439"/>
      <c r="W773" s="487"/>
      <c r="X773" s="414" t="str">
        <f>IFERROR(IF(V773="ー", "", ROUNDDOWN(W773*VLOOKUP(N773,【参考】数式用!$V$2:$AG$51,MATCH(V773,【参考】数式用!$AB$4:$AG$4)+6,FALSE)*0.5, 0)), "")</f>
        <v/>
      </c>
      <c r="Y773" s="440"/>
      <c r="Z773" s="487"/>
      <c r="AA773" s="501"/>
      <c r="AB773" s="481" t="e">
        <f>VLOOKUP(N773,【参考】数式用!$A$3:$N$58,14,FALSE)</f>
        <v>#N/A</v>
      </c>
      <c r="AC773" s="481" t="str">
        <f>IFERROR(VLOOKUP(N773,【参考】数式用!$A$3:$N$58,14,FALSE),"")&amp;"_4_5"</f>
        <v>_4_5</v>
      </c>
      <c r="AD773" s="481" t="str">
        <f>IFERROR(VLOOKUP(N773,【参考】数式用!$A$3:$N$58,14,FALSE),"")&amp;"_6"</f>
        <v>_6</v>
      </c>
      <c r="AE773" s="482" t="str">
        <f>IFERROR(VLOOKUP(N773,【参考】数式用!$AI$5:$AJ$51, 2, FALSE), "")</f>
        <v/>
      </c>
      <c r="AF773" s="483" t="str">
        <f t="shared" si="24"/>
        <v/>
      </c>
      <c r="AG773" s="484" t="str">
        <f t="shared" si="25"/>
        <v/>
      </c>
      <c r="AH773" s="485" t="str">
        <f>IFERROR(VLOOKUP(N773,【参考】数式用!$AM$3:$AN$56, 2, FALSE), "")</f>
        <v/>
      </c>
      <c r="AI773" s="411"/>
      <c r="AJ773" s="389"/>
      <c r="AK773" s="389"/>
      <c r="AL773" s="389"/>
      <c r="AM773" s="389"/>
      <c r="AN773" s="389"/>
      <c r="AO773" s="389"/>
      <c r="AP773" s="389"/>
      <c r="AQ773" s="389"/>
    </row>
    <row r="774" spans="1:43" s="128" customFormat="1" ht="40.15" customHeight="1">
      <c r="A774" s="488">
        <v>761</v>
      </c>
      <c r="B774" s="866" t="str">
        <f>IF(基本情報入力シート!C805="","",基本情報入力シート!C805)</f>
        <v/>
      </c>
      <c r="C774" s="866"/>
      <c r="D774" s="866"/>
      <c r="E774" s="866"/>
      <c r="F774" s="866"/>
      <c r="G774" s="866"/>
      <c r="H774" s="866"/>
      <c r="I774" s="866"/>
      <c r="J774" s="413" t="str">
        <f>IF(基本情報入力シート!M805="","",基本情報入力シート!M805)</f>
        <v/>
      </c>
      <c r="K774" s="413" t="str">
        <f>IF(基本情報入力シート!R805="","",基本情報入力シート!R805)</f>
        <v/>
      </c>
      <c r="L774" s="413" t="str">
        <f>IF(基本情報入力シート!W805="","",基本情報入力シート!W805)</f>
        <v/>
      </c>
      <c r="M774" s="413" t="str">
        <f>IF(基本情報入力シート!X805="","",基本情報入力シート!X805)</f>
        <v/>
      </c>
      <c r="N774" s="491" t="str">
        <f>IF(基本情報入力シート!Y805="","",基本情報入力シート!Y805)</f>
        <v/>
      </c>
      <c r="O774" s="490"/>
      <c r="P774" s="432"/>
      <c r="Q774" s="38" t="str">
        <f>IFERROR(ROUNDDOWN(P774*VLOOKUP(N774,【参考】数式用!$V$2:$AA$58,MATCH(O774,【参考】数式用!$X$4:$AA$4)+2,FALSE)*0.5, 0), "")</f>
        <v/>
      </c>
      <c r="R774" s="433"/>
      <c r="S774" s="867"/>
      <c r="T774" s="867"/>
      <c r="U774" s="499"/>
      <c r="V774" s="439"/>
      <c r="W774" s="487"/>
      <c r="X774" s="414" t="str">
        <f>IFERROR(IF(V774="ー", "", ROUNDDOWN(W774*VLOOKUP(N774,【参考】数式用!$V$2:$AG$51,MATCH(V774,【参考】数式用!$AB$4:$AG$4)+6,FALSE)*0.5, 0)), "")</f>
        <v/>
      </c>
      <c r="Y774" s="440"/>
      <c r="Z774" s="487"/>
      <c r="AA774" s="501"/>
      <c r="AB774" s="481" t="e">
        <f>VLOOKUP(N774,【参考】数式用!$A$3:$N$58,14,FALSE)</f>
        <v>#N/A</v>
      </c>
      <c r="AC774" s="481" t="str">
        <f>IFERROR(VLOOKUP(N774,【参考】数式用!$A$3:$N$58,14,FALSE),"")&amp;"_4_5"</f>
        <v>_4_5</v>
      </c>
      <c r="AD774" s="481" t="str">
        <f>IFERROR(VLOOKUP(N774,【参考】数式用!$A$3:$N$58,14,FALSE),"")&amp;"_6"</f>
        <v>_6</v>
      </c>
      <c r="AE774" s="482" t="str">
        <f>IFERROR(VLOOKUP(N774,【参考】数式用!$AI$5:$AJ$51, 2, FALSE), "")</f>
        <v/>
      </c>
      <c r="AF774" s="483" t="str">
        <f t="shared" si="24"/>
        <v/>
      </c>
      <c r="AG774" s="484" t="str">
        <f t="shared" si="25"/>
        <v/>
      </c>
      <c r="AH774" s="485" t="str">
        <f>IFERROR(VLOOKUP(N774,【参考】数式用!$AM$3:$AN$56, 2, FALSE), "")</f>
        <v/>
      </c>
      <c r="AI774" s="411"/>
      <c r="AJ774" s="389"/>
      <c r="AK774" s="389"/>
      <c r="AL774" s="389"/>
      <c r="AM774" s="389"/>
      <c r="AN774" s="389"/>
      <c r="AO774" s="389"/>
      <c r="AP774" s="389"/>
      <c r="AQ774" s="389"/>
    </row>
    <row r="775" spans="1:43" s="128" customFormat="1" ht="40.15" customHeight="1">
      <c r="A775" s="488">
        <v>762</v>
      </c>
      <c r="B775" s="866" t="str">
        <f>IF(基本情報入力シート!C806="","",基本情報入力シート!C806)</f>
        <v/>
      </c>
      <c r="C775" s="866"/>
      <c r="D775" s="866"/>
      <c r="E775" s="866"/>
      <c r="F775" s="866"/>
      <c r="G775" s="866"/>
      <c r="H775" s="866"/>
      <c r="I775" s="866"/>
      <c r="J775" s="413" t="str">
        <f>IF(基本情報入力シート!M806="","",基本情報入力シート!M806)</f>
        <v/>
      </c>
      <c r="K775" s="413" t="str">
        <f>IF(基本情報入力シート!R806="","",基本情報入力シート!R806)</f>
        <v/>
      </c>
      <c r="L775" s="413" t="str">
        <f>IF(基本情報入力シート!W806="","",基本情報入力シート!W806)</f>
        <v/>
      </c>
      <c r="M775" s="413" t="str">
        <f>IF(基本情報入力シート!X806="","",基本情報入力シート!X806)</f>
        <v/>
      </c>
      <c r="N775" s="491" t="str">
        <f>IF(基本情報入力シート!Y806="","",基本情報入力シート!Y806)</f>
        <v/>
      </c>
      <c r="O775" s="490"/>
      <c r="P775" s="432"/>
      <c r="Q775" s="38" t="str">
        <f>IFERROR(ROUNDDOWN(P775*VLOOKUP(N775,【参考】数式用!$V$2:$AA$58,MATCH(O775,【参考】数式用!$X$4:$AA$4)+2,FALSE)*0.5, 0), "")</f>
        <v/>
      </c>
      <c r="R775" s="433"/>
      <c r="S775" s="867"/>
      <c r="T775" s="867"/>
      <c r="U775" s="499"/>
      <c r="V775" s="439"/>
      <c r="W775" s="487"/>
      <c r="X775" s="414" t="str">
        <f>IFERROR(IF(V775="ー", "", ROUNDDOWN(W775*VLOOKUP(N775,【参考】数式用!$V$2:$AG$51,MATCH(V775,【参考】数式用!$AB$4:$AG$4)+6,FALSE)*0.5, 0)), "")</f>
        <v/>
      </c>
      <c r="Y775" s="440"/>
      <c r="Z775" s="487"/>
      <c r="AA775" s="501"/>
      <c r="AB775" s="481" t="e">
        <f>VLOOKUP(N775,【参考】数式用!$A$3:$N$58,14,FALSE)</f>
        <v>#N/A</v>
      </c>
      <c r="AC775" s="481" t="str">
        <f>IFERROR(VLOOKUP(N775,【参考】数式用!$A$3:$N$58,14,FALSE),"")&amp;"_4_5"</f>
        <v>_4_5</v>
      </c>
      <c r="AD775" s="481" t="str">
        <f>IFERROR(VLOOKUP(N775,【参考】数式用!$A$3:$N$58,14,FALSE),"")&amp;"_6"</f>
        <v>_6</v>
      </c>
      <c r="AE775" s="482" t="str">
        <f>IFERROR(VLOOKUP(N775,【参考】数式用!$AI$5:$AJ$51, 2, FALSE), "")</f>
        <v/>
      </c>
      <c r="AF775" s="483" t="str">
        <f t="shared" si="24"/>
        <v/>
      </c>
      <c r="AG775" s="484" t="str">
        <f t="shared" si="25"/>
        <v/>
      </c>
      <c r="AH775" s="485" t="str">
        <f>IFERROR(VLOOKUP(N775,【参考】数式用!$AM$3:$AN$56, 2, FALSE), "")</f>
        <v/>
      </c>
      <c r="AI775" s="411"/>
      <c r="AJ775" s="389"/>
      <c r="AK775" s="389"/>
      <c r="AL775" s="389"/>
      <c r="AM775" s="389"/>
      <c r="AN775" s="389"/>
      <c r="AO775" s="389"/>
      <c r="AP775" s="389"/>
      <c r="AQ775" s="389"/>
    </row>
    <row r="776" spans="1:43" s="128" customFormat="1" ht="40.15" customHeight="1">
      <c r="A776" s="488">
        <v>763</v>
      </c>
      <c r="B776" s="866" t="str">
        <f>IF(基本情報入力シート!C807="","",基本情報入力シート!C807)</f>
        <v/>
      </c>
      <c r="C776" s="866"/>
      <c r="D776" s="866"/>
      <c r="E776" s="866"/>
      <c r="F776" s="866"/>
      <c r="G776" s="866"/>
      <c r="H776" s="866"/>
      <c r="I776" s="866"/>
      <c r="J776" s="413" t="str">
        <f>IF(基本情報入力シート!M807="","",基本情報入力シート!M807)</f>
        <v/>
      </c>
      <c r="K776" s="413" t="str">
        <f>IF(基本情報入力シート!R807="","",基本情報入力シート!R807)</f>
        <v/>
      </c>
      <c r="L776" s="413" t="str">
        <f>IF(基本情報入力シート!W807="","",基本情報入力シート!W807)</f>
        <v/>
      </c>
      <c r="M776" s="413" t="str">
        <f>IF(基本情報入力シート!X807="","",基本情報入力シート!X807)</f>
        <v/>
      </c>
      <c r="N776" s="491" t="str">
        <f>IF(基本情報入力シート!Y807="","",基本情報入力シート!Y807)</f>
        <v/>
      </c>
      <c r="O776" s="490"/>
      <c r="P776" s="432"/>
      <c r="Q776" s="38" t="str">
        <f>IFERROR(ROUNDDOWN(P776*VLOOKUP(N776,【参考】数式用!$V$2:$AA$58,MATCH(O776,【参考】数式用!$X$4:$AA$4)+2,FALSE)*0.5, 0), "")</f>
        <v/>
      </c>
      <c r="R776" s="433"/>
      <c r="S776" s="867"/>
      <c r="T776" s="867"/>
      <c r="U776" s="499"/>
      <c r="V776" s="439"/>
      <c r="W776" s="487"/>
      <c r="X776" s="414" t="str">
        <f>IFERROR(IF(V776="ー", "", ROUNDDOWN(W776*VLOOKUP(N776,【参考】数式用!$V$2:$AG$51,MATCH(V776,【参考】数式用!$AB$4:$AG$4)+6,FALSE)*0.5, 0)), "")</f>
        <v/>
      </c>
      <c r="Y776" s="440"/>
      <c r="Z776" s="487"/>
      <c r="AA776" s="501"/>
      <c r="AB776" s="481" t="e">
        <f>VLOOKUP(N776,【参考】数式用!$A$3:$N$58,14,FALSE)</f>
        <v>#N/A</v>
      </c>
      <c r="AC776" s="481" t="str">
        <f>IFERROR(VLOOKUP(N776,【参考】数式用!$A$3:$N$58,14,FALSE),"")&amp;"_4_5"</f>
        <v>_4_5</v>
      </c>
      <c r="AD776" s="481" t="str">
        <f>IFERROR(VLOOKUP(N776,【参考】数式用!$A$3:$N$58,14,FALSE),"")&amp;"_6"</f>
        <v>_6</v>
      </c>
      <c r="AE776" s="482" t="str">
        <f>IFERROR(VLOOKUP(N776,【参考】数式用!$AI$5:$AJ$51, 2, FALSE), "")</f>
        <v/>
      </c>
      <c r="AF776" s="483" t="str">
        <f t="shared" si="24"/>
        <v/>
      </c>
      <c r="AG776" s="484" t="str">
        <f t="shared" si="25"/>
        <v/>
      </c>
      <c r="AH776" s="485" t="str">
        <f>IFERROR(VLOOKUP(N776,【参考】数式用!$AM$3:$AN$56, 2, FALSE), "")</f>
        <v/>
      </c>
      <c r="AI776" s="411"/>
      <c r="AJ776" s="389"/>
      <c r="AK776" s="389"/>
      <c r="AL776" s="389"/>
      <c r="AM776" s="389"/>
      <c r="AN776" s="389"/>
      <c r="AO776" s="389"/>
      <c r="AP776" s="389"/>
      <c r="AQ776" s="389"/>
    </row>
    <row r="777" spans="1:43" s="128" customFormat="1" ht="40.15" customHeight="1">
      <c r="A777" s="488">
        <v>764</v>
      </c>
      <c r="B777" s="866" t="str">
        <f>IF(基本情報入力シート!C808="","",基本情報入力シート!C808)</f>
        <v/>
      </c>
      <c r="C777" s="866"/>
      <c r="D777" s="866"/>
      <c r="E777" s="866"/>
      <c r="F777" s="866"/>
      <c r="G777" s="866"/>
      <c r="H777" s="866"/>
      <c r="I777" s="866"/>
      <c r="J777" s="413" t="str">
        <f>IF(基本情報入力シート!M808="","",基本情報入力シート!M808)</f>
        <v/>
      </c>
      <c r="K777" s="413" t="str">
        <f>IF(基本情報入力シート!R808="","",基本情報入力シート!R808)</f>
        <v/>
      </c>
      <c r="L777" s="413" t="str">
        <f>IF(基本情報入力シート!W808="","",基本情報入力シート!W808)</f>
        <v/>
      </c>
      <c r="M777" s="413" t="str">
        <f>IF(基本情報入力シート!X808="","",基本情報入力シート!X808)</f>
        <v/>
      </c>
      <c r="N777" s="491" t="str">
        <f>IF(基本情報入力シート!Y808="","",基本情報入力シート!Y808)</f>
        <v/>
      </c>
      <c r="O777" s="490"/>
      <c r="P777" s="432"/>
      <c r="Q777" s="38" t="str">
        <f>IFERROR(ROUNDDOWN(P777*VLOOKUP(N777,【参考】数式用!$V$2:$AA$58,MATCH(O777,【参考】数式用!$X$4:$AA$4)+2,FALSE)*0.5, 0), "")</f>
        <v/>
      </c>
      <c r="R777" s="433"/>
      <c r="S777" s="867"/>
      <c r="T777" s="867"/>
      <c r="U777" s="499"/>
      <c r="V777" s="439"/>
      <c r="W777" s="487"/>
      <c r="X777" s="414" t="str">
        <f>IFERROR(IF(V777="ー", "", ROUNDDOWN(W777*VLOOKUP(N777,【参考】数式用!$V$2:$AG$51,MATCH(V777,【参考】数式用!$AB$4:$AG$4)+6,FALSE)*0.5, 0)), "")</f>
        <v/>
      </c>
      <c r="Y777" s="440"/>
      <c r="Z777" s="487"/>
      <c r="AA777" s="501"/>
      <c r="AB777" s="481" t="e">
        <f>VLOOKUP(N777,【参考】数式用!$A$3:$N$58,14,FALSE)</f>
        <v>#N/A</v>
      </c>
      <c r="AC777" s="481" t="str">
        <f>IFERROR(VLOOKUP(N777,【参考】数式用!$A$3:$N$58,14,FALSE),"")&amp;"_4_5"</f>
        <v>_4_5</v>
      </c>
      <c r="AD777" s="481" t="str">
        <f>IFERROR(VLOOKUP(N777,【参考】数式用!$A$3:$N$58,14,FALSE),"")&amp;"_6"</f>
        <v>_6</v>
      </c>
      <c r="AE777" s="482" t="str">
        <f>IFERROR(VLOOKUP(N777,【参考】数式用!$AI$5:$AJ$51, 2, FALSE), "")</f>
        <v/>
      </c>
      <c r="AF777" s="483" t="str">
        <f t="shared" si="24"/>
        <v/>
      </c>
      <c r="AG777" s="484" t="str">
        <f t="shared" si="25"/>
        <v/>
      </c>
      <c r="AH777" s="485" t="str">
        <f>IFERROR(VLOOKUP(N777,【参考】数式用!$AM$3:$AN$56, 2, FALSE), "")</f>
        <v/>
      </c>
      <c r="AI777" s="411"/>
      <c r="AJ777" s="389"/>
      <c r="AK777" s="389"/>
      <c r="AL777" s="389"/>
      <c r="AM777" s="389"/>
      <c r="AN777" s="389"/>
      <c r="AO777" s="389"/>
      <c r="AP777" s="389"/>
      <c r="AQ777" s="389"/>
    </row>
    <row r="778" spans="1:43" s="128" customFormat="1" ht="40.15" customHeight="1">
      <c r="A778" s="488">
        <v>765</v>
      </c>
      <c r="B778" s="866" t="str">
        <f>IF(基本情報入力シート!C809="","",基本情報入力シート!C809)</f>
        <v/>
      </c>
      <c r="C778" s="866"/>
      <c r="D778" s="866"/>
      <c r="E778" s="866"/>
      <c r="F778" s="866"/>
      <c r="G778" s="866"/>
      <c r="H778" s="866"/>
      <c r="I778" s="866"/>
      <c r="J778" s="413" t="str">
        <f>IF(基本情報入力シート!M809="","",基本情報入力シート!M809)</f>
        <v/>
      </c>
      <c r="K778" s="413" t="str">
        <f>IF(基本情報入力シート!R809="","",基本情報入力シート!R809)</f>
        <v/>
      </c>
      <c r="L778" s="413" t="str">
        <f>IF(基本情報入力シート!W809="","",基本情報入力シート!W809)</f>
        <v/>
      </c>
      <c r="M778" s="413" t="str">
        <f>IF(基本情報入力シート!X809="","",基本情報入力シート!X809)</f>
        <v/>
      </c>
      <c r="N778" s="491" t="str">
        <f>IF(基本情報入力シート!Y809="","",基本情報入力シート!Y809)</f>
        <v/>
      </c>
      <c r="O778" s="490"/>
      <c r="P778" s="432"/>
      <c r="Q778" s="38" t="str">
        <f>IFERROR(ROUNDDOWN(P778*VLOOKUP(N778,【参考】数式用!$V$2:$AA$58,MATCH(O778,【参考】数式用!$X$4:$AA$4)+2,FALSE)*0.5, 0), "")</f>
        <v/>
      </c>
      <c r="R778" s="433"/>
      <c r="S778" s="867"/>
      <c r="T778" s="867"/>
      <c r="U778" s="499"/>
      <c r="V778" s="439"/>
      <c r="W778" s="487"/>
      <c r="X778" s="414" t="str">
        <f>IFERROR(IF(V778="ー", "", ROUNDDOWN(W778*VLOOKUP(N778,【参考】数式用!$V$2:$AG$51,MATCH(V778,【参考】数式用!$AB$4:$AG$4)+6,FALSE)*0.5, 0)), "")</f>
        <v/>
      </c>
      <c r="Y778" s="440"/>
      <c r="Z778" s="487"/>
      <c r="AA778" s="501"/>
      <c r="AB778" s="481" t="e">
        <f>VLOOKUP(N778,【参考】数式用!$A$3:$N$58,14,FALSE)</f>
        <v>#N/A</v>
      </c>
      <c r="AC778" s="481" t="str">
        <f>IFERROR(VLOOKUP(N778,【参考】数式用!$A$3:$N$58,14,FALSE),"")&amp;"_4_5"</f>
        <v>_4_5</v>
      </c>
      <c r="AD778" s="481" t="str">
        <f>IFERROR(VLOOKUP(N778,【参考】数式用!$A$3:$N$58,14,FALSE),"")&amp;"_6"</f>
        <v>_6</v>
      </c>
      <c r="AE778" s="482" t="str">
        <f>IFERROR(VLOOKUP(N778,【参考】数式用!$AI$5:$AJ$51, 2, FALSE), "")</f>
        <v/>
      </c>
      <c r="AF778" s="483" t="str">
        <f t="shared" si="24"/>
        <v/>
      </c>
      <c r="AG778" s="484" t="str">
        <f t="shared" si="25"/>
        <v/>
      </c>
      <c r="AH778" s="485" t="str">
        <f>IFERROR(VLOOKUP(N778,【参考】数式用!$AM$3:$AN$56, 2, FALSE), "")</f>
        <v/>
      </c>
      <c r="AI778" s="411"/>
      <c r="AJ778" s="389"/>
      <c r="AK778" s="389"/>
      <c r="AL778" s="389"/>
      <c r="AM778" s="389"/>
      <c r="AN778" s="389"/>
      <c r="AO778" s="389"/>
      <c r="AP778" s="389"/>
      <c r="AQ778" s="389"/>
    </row>
    <row r="779" spans="1:43" s="128" customFormat="1" ht="40.15" customHeight="1">
      <c r="A779" s="488">
        <v>766</v>
      </c>
      <c r="B779" s="866" t="str">
        <f>IF(基本情報入力シート!C810="","",基本情報入力シート!C810)</f>
        <v/>
      </c>
      <c r="C779" s="866"/>
      <c r="D779" s="866"/>
      <c r="E779" s="866"/>
      <c r="F779" s="866"/>
      <c r="G779" s="866"/>
      <c r="H779" s="866"/>
      <c r="I779" s="866"/>
      <c r="J779" s="413" t="str">
        <f>IF(基本情報入力シート!M810="","",基本情報入力シート!M810)</f>
        <v/>
      </c>
      <c r="K779" s="413" t="str">
        <f>IF(基本情報入力シート!R810="","",基本情報入力シート!R810)</f>
        <v/>
      </c>
      <c r="L779" s="413" t="str">
        <f>IF(基本情報入力シート!W810="","",基本情報入力シート!W810)</f>
        <v/>
      </c>
      <c r="M779" s="413" t="str">
        <f>IF(基本情報入力シート!X810="","",基本情報入力シート!X810)</f>
        <v/>
      </c>
      <c r="N779" s="491" t="str">
        <f>IF(基本情報入力シート!Y810="","",基本情報入力シート!Y810)</f>
        <v/>
      </c>
      <c r="O779" s="490"/>
      <c r="P779" s="432"/>
      <c r="Q779" s="38" t="str">
        <f>IFERROR(ROUNDDOWN(P779*VLOOKUP(N779,【参考】数式用!$V$2:$AA$58,MATCH(O779,【参考】数式用!$X$4:$AA$4)+2,FALSE)*0.5, 0), "")</f>
        <v/>
      </c>
      <c r="R779" s="433"/>
      <c r="S779" s="867"/>
      <c r="T779" s="867"/>
      <c r="U779" s="499"/>
      <c r="V779" s="439"/>
      <c r="W779" s="487"/>
      <c r="X779" s="414" t="str">
        <f>IFERROR(IF(V779="ー", "", ROUNDDOWN(W779*VLOOKUP(N779,【参考】数式用!$V$2:$AG$51,MATCH(V779,【参考】数式用!$AB$4:$AG$4)+6,FALSE)*0.5, 0)), "")</f>
        <v/>
      </c>
      <c r="Y779" s="440"/>
      <c r="Z779" s="487"/>
      <c r="AA779" s="501"/>
      <c r="AB779" s="481" t="e">
        <f>VLOOKUP(N779,【参考】数式用!$A$3:$N$58,14,FALSE)</f>
        <v>#N/A</v>
      </c>
      <c r="AC779" s="481" t="str">
        <f>IFERROR(VLOOKUP(N779,【参考】数式用!$A$3:$N$58,14,FALSE),"")&amp;"_4_5"</f>
        <v>_4_5</v>
      </c>
      <c r="AD779" s="481" t="str">
        <f>IFERROR(VLOOKUP(N779,【参考】数式用!$A$3:$N$58,14,FALSE),"")&amp;"_6"</f>
        <v>_6</v>
      </c>
      <c r="AE779" s="482" t="str">
        <f>IFERROR(VLOOKUP(N779,【参考】数式用!$AI$5:$AJ$51, 2, FALSE), "")</f>
        <v/>
      </c>
      <c r="AF779" s="483" t="str">
        <f t="shared" si="24"/>
        <v/>
      </c>
      <c r="AG779" s="484" t="str">
        <f t="shared" si="25"/>
        <v/>
      </c>
      <c r="AH779" s="485" t="str">
        <f>IFERROR(VLOOKUP(N779,【参考】数式用!$AM$3:$AN$56, 2, FALSE), "")</f>
        <v/>
      </c>
      <c r="AI779" s="411"/>
      <c r="AJ779" s="389"/>
      <c r="AK779" s="389"/>
      <c r="AL779" s="389"/>
      <c r="AM779" s="389"/>
      <c r="AN779" s="389"/>
      <c r="AO779" s="389"/>
      <c r="AP779" s="389"/>
      <c r="AQ779" s="389"/>
    </row>
    <row r="780" spans="1:43" s="128" customFormat="1" ht="40.15" customHeight="1">
      <c r="A780" s="488">
        <v>767</v>
      </c>
      <c r="B780" s="866" t="str">
        <f>IF(基本情報入力シート!C811="","",基本情報入力シート!C811)</f>
        <v/>
      </c>
      <c r="C780" s="866"/>
      <c r="D780" s="866"/>
      <c r="E780" s="866"/>
      <c r="F780" s="866"/>
      <c r="G780" s="866"/>
      <c r="H780" s="866"/>
      <c r="I780" s="866"/>
      <c r="J780" s="413" t="str">
        <f>IF(基本情報入力シート!M811="","",基本情報入力シート!M811)</f>
        <v/>
      </c>
      <c r="K780" s="413" t="str">
        <f>IF(基本情報入力シート!R811="","",基本情報入力シート!R811)</f>
        <v/>
      </c>
      <c r="L780" s="413" t="str">
        <f>IF(基本情報入力シート!W811="","",基本情報入力シート!W811)</f>
        <v/>
      </c>
      <c r="M780" s="413" t="str">
        <f>IF(基本情報入力シート!X811="","",基本情報入力シート!X811)</f>
        <v/>
      </c>
      <c r="N780" s="491" t="str">
        <f>IF(基本情報入力シート!Y811="","",基本情報入力シート!Y811)</f>
        <v/>
      </c>
      <c r="O780" s="490"/>
      <c r="P780" s="432"/>
      <c r="Q780" s="38" t="str">
        <f>IFERROR(ROUNDDOWN(P780*VLOOKUP(N780,【参考】数式用!$V$2:$AA$58,MATCH(O780,【参考】数式用!$X$4:$AA$4)+2,FALSE)*0.5, 0), "")</f>
        <v/>
      </c>
      <c r="R780" s="433"/>
      <c r="S780" s="867"/>
      <c r="T780" s="867"/>
      <c r="U780" s="499"/>
      <c r="V780" s="439"/>
      <c r="W780" s="487"/>
      <c r="X780" s="414" t="str">
        <f>IFERROR(IF(V780="ー", "", ROUNDDOWN(W780*VLOOKUP(N780,【参考】数式用!$V$2:$AG$51,MATCH(V780,【参考】数式用!$AB$4:$AG$4)+6,FALSE)*0.5, 0)), "")</f>
        <v/>
      </c>
      <c r="Y780" s="440"/>
      <c r="Z780" s="487"/>
      <c r="AA780" s="501"/>
      <c r="AB780" s="481" t="e">
        <f>VLOOKUP(N780,【参考】数式用!$A$3:$N$58,14,FALSE)</f>
        <v>#N/A</v>
      </c>
      <c r="AC780" s="481" t="str">
        <f>IFERROR(VLOOKUP(N780,【参考】数式用!$A$3:$N$58,14,FALSE),"")&amp;"_4_5"</f>
        <v>_4_5</v>
      </c>
      <c r="AD780" s="481" t="str">
        <f>IFERROR(VLOOKUP(N780,【参考】数式用!$A$3:$N$58,14,FALSE),"")&amp;"_6"</f>
        <v>_6</v>
      </c>
      <c r="AE780" s="482" t="str">
        <f>IFERROR(VLOOKUP(N780,【参考】数式用!$AI$5:$AJ$51, 2, FALSE), "")</f>
        <v/>
      </c>
      <c r="AF780" s="483" t="str">
        <f t="shared" si="24"/>
        <v/>
      </c>
      <c r="AG780" s="484" t="str">
        <f t="shared" si="25"/>
        <v/>
      </c>
      <c r="AH780" s="485" t="str">
        <f>IFERROR(VLOOKUP(N780,【参考】数式用!$AM$3:$AN$56, 2, FALSE), "")</f>
        <v/>
      </c>
      <c r="AI780" s="411"/>
      <c r="AJ780" s="389"/>
      <c r="AK780" s="389"/>
      <c r="AL780" s="389"/>
      <c r="AM780" s="389"/>
      <c r="AN780" s="389"/>
      <c r="AO780" s="389"/>
      <c r="AP780" s="389"/>
      <c r="AQ780" s="389"/>
    </row>
    <row r="781" spans="1:43" s="128" customFormat="1" ht="40.15" customHeight="1">
      <c r="A781" s="488">
        <v>768</v>
      </c>
      <c r="B781" s="866" t="str">
        <f>IF(基本情報入力シート!C812="","",基本情報入力シート!C812)</f>
        <v/>
      </c>
      <c r="C781" s="866"/>
      <c r="D781" s="866"/>
      <c r="E781" s="866"/>
      <c r="F781" s="866"/>
      <c r="G781" s="866"/>
      <c r="H781" s="866"/>
      <c r="I781" s="866"/>
      <c r="J781" s="413" t="str">
        <f>IF(基本情報入力シート!M812="","",基本情報入力シート!M812)</f>
        <v/>
      </c>
      <c r="K781" s="413" t="str">
        <f>IF(基本情報入力シート!R812="","",基本情報入力シート!R812)</f>
        <v/>
      </c>
      <c r="L781" s="413" t="str">
        <f>IF(基本情報入力シート!W812="","",基本情報入力シート!W812)</f>
        <v/>
      </c>
      <c r="M781" s="413" t="str">
        <f>IF(基本情報入力シート!X812="","",基本情報入力シート!X812)</f>
        <v/>
      </c>
      <c r="N781" s="491" t="str">
        <f>IF(基本情報入力シート!Y812="","",基本情報入力シート!Y812)</f>
        <v/>
      </c>
      <c r="O781" s="490"/>
      <c r="P781" s="432"/>
      <c r="Q781" s="38" t="str">
        <f>IFERROR(ROUNDDOWN(P781*VLOOKUP(N781,【参考】数式用!$V$2:$AA$58,MATCH(O781,【参考】数式用!$X$4:$AA$4)+2,FALSE)*0.5, 0), "")</f>
        <v/>
      </c>
      <c r="R781" s="433"/>
      <c r="S781" s="867"/>
      <c r="T781" s="867"/>
      <c r="U781" s="499"/>
      <c r="V781" s="439"/>
      <c r="W781" s="487"/>
      <c r="X781" s="414" t="str">
        <f>IFERROR(IF(V781="ー", "", ROUNDDOWN(W781*VLOOKUP(N781,【参考】数式用!$V$2:$AG$51,MATCH(V781,【参考】数式用!$AB$4:$AG$4)+6,FALSE)*0.5, 0)), "")</f>
        <v/>
      </c>
      <c r="Y781" s="440"/>
      <c r="Z781" s="487"/>
      <c r="AA781" s="501"/>
      <c r="AB781" s="481" t="e">
        <f>VLOOKUP(N781,【参考】数式用!$A$3:$N$58,14,FALSE)</f>
        <v>#N/A</v>
      </c>
      <c r="AC781" s="481" t="str">
        <f>IFERROR(VLOOKUP(N781,【参考】数式用!$A$3:$N$58,14,FALSE),"")&amp;"_4_5"</f>
        <v>_4_5</v>
      </c>
      <c r="AD781" s="481" t="str">
        <f>IFERROR(VLOOKUP(N781,【参考】数式用!$A$3:$N$58,14,FALSE),"")&amp;"_6"</f>
        <v>_6</v>
      </c>
      <c r="AE781" s="482" t="str">
        <f>IFERROR(VLOOKUP(N781,【参考】数式用!$AI$5:$AJ$51, 2, FALSE), "")</f>
        <v/>
      </c>
      <c r="AF781" s="483" t="str">
        <f t="shared" si="24"/>
        <v/>
      </c>
      <c r="AG781" s="484" t="str">
        <f t="shared" si="25"/>
        <v/>
      </c>
      <c r="AH781" s="485" t="str">
        <f>IFERROR(VLOOKUP(N781,【参考】数式用!$AM$3:$AN$56, 2, FALSE), "")</f>
        <v/>
      </c>
      <c r="AI781" s="411"/>
      <c r="AJ781" s="389"/>
      <c r="AK781" s="389"/>
      <c r="AL781" s="389"/>
      <c r="AM781" s="389"/>
      <c r="AN781" s="389"/>
      <c r="AO781" s="389"/>
      <c r="AP781" s="389"/>
      <c r="AQ781" s="389"/>
    </row>
    <row r="782" spans="1:43" s="128" customFormat="1" ht="40.15" customHeight="1">
      <c r="A782" s="488">
        <v>769</v>
      </c>
      <c r="B782" s="866" t="str">
        <f>IF(基本情報入力シート!C813="","",基本情報入力シート!C813)</f>
        <v/>
      </c>
      <c r="C782" s="866"/>
      <c r="D782" s="866"/>
      <c r="E782" s="866"/>
      <c r="F782" s="866"/>
      <c r="G782" s="866"/>
      <c r="H782" s="866"/>
      <c r="I782" s="866"/>
      <c r="J782" s="413" t="str">
        <f>IF(基本情報入力シート!M813="","",基本情報入力シート!M813)</f>
        <v/>
      </c>
      <c r="K782" s="413" t="str">
        <f>IF(基本情報入力シート!R813="","",基本情報入力シート!R813)</f>
        <v/>
      </c>
      <c r="L782" s="413" t="str">
        <f>IF(基本情報入力シート!W813="","",基本情報入力シート!W813)</f>
        <v/>
      </c>
      <c r="M782" s="413" t="str">
        <f>IF(基本情報入力シート!X813="","",基本情報入力シート!X813)</f>
        <v/>
      </c>
      <c r="N782" s="491" t="str">
        <f>IF(基本情報入力シート!Y813="","",基本情報入力シート!Y813)</f>
        <v/>
      </c>
      <c r="O782" s="490"/>
      <c r="P782" s="432"/>
      <c r="Q782" s="38" t="str">
        <f>IFERROR(ROUNDDOWN(P782*VLOOKUP(N782,【参考】数式用!$V$2:$AA$58,MATCH(O782,【参考】数式用!$X$4:$AA$4)+2,FALSE)*0.5, 0), "")</f>
        <v/>
      </c>
      <c r="R782" s="433"/>
      <c r="S782" s="867"/>
      <c r="T782" s="867"/>
      <c r="U782" s="499"/>
      <c r="V782" s="439"/>
      <c r="W782" s="487"/>
      <c r="X782" s="414" t="str">
        <f>IFERROR(IF(V782="ー", "", ROUNDDOWN(W782*VLOOKUP(N782,【参考】数式用!$V$2:$AG$51,MATCH(V782,【参考】数式用!$AB$4:$AG$4)+6,FALSE)*0.5, 0)), "")</f>
        <v/>
      </c>
      <c r="Y782" s="440"/>
      <c r="Z782" s="487"/>
      <c r="AA782" s="501"/>
      <c r="AB782" s="481" t="e">
        <f>VLOOKUP(N782,【参考】数式用!$A$3:$N$58,14,FALSE)</f>
        <v>#N/A</v>
      </c>
      <c r="AC782" s="481" t="str">
        <f>IFERROR(VLOOKUP(N782,【参考】数式用!$A$3:$N$58,14,FALSE),"")&amp;"_4_5"</f>
        <v>_4_5</v>
      </c>
      <c r="AD782" s="481" t="str">
        <f>IFERROR(VLOOKUP(N782,【参考】数式用!$A$3:$N$58,14,FALSE),"")&amp;"_6"</f>
        <v>_6</v>
      </c>
      <c r="AE782" s="482" t="str">
        <f>IFERROR(VLOOKUP(N782,【参考】数式用!$AI$5:$AJ$51, 2, FALSE), "")</f>
        <v/>
      </c>
      <c r="AF782" s="483" t="str">
        <f t="shared" si="24"/>
        <v/>
      </c>
      <c r="AG782" s="484" t="str">
        <f t="shared" si="25"/>
        <v/>
      </c>
      <c r="AH782" s="485" t="str">
        <f>IFERROR(VLOOKUP(N782,【参考】数式用!$AM$3:$AN$56, 2, FALSE), "")</f>
        <v/>
      </c>
      <c r="AI782" s="411"/>
      <c r="AJ782" s="389"/>
      <c r="AK782" s="389"/>
      <c r="AL782" s="389"/>
      <c r="AM782" s="389"/>
      <c r="AN782" s="389"/>
      <c r="AO782" s="389"/>
      <c r="AP782" s="389"/>
      <c r="AQ782" s="389"/>
    </row>
    <row r="783" spans="1:43" s="128" customFormat="1" ht="40.15" customHeight="1">
      <c r="A783" s="488">
        <v>770</v>
      </c>
      <c r="B783" s="866" t="str">
        <f>IF(基本情報入力シート!C814="","",基本情報入力シート!C814)</f>
        <v/>
      </c>
      <c r="C783" s="866"/>
      <c r="D783" s="866"/>
      <c r="E783" s="866"/>
      <c r="F783" s="866"/>
      <c r="G783" s="866"/>
      <c r="H783" s="866"/>
      <c r="I783" s="866"/>
      <c r="J783" s="413" t="str">
        <f>IF(基本情報入力シート!M814="","",基本情報入力シート!M814)</f>
        <v/>
      </c>
      <c r="K783" s="413" t="str">
        <f>IF(基本情報入力シート!R814="","",基本情報入力シート!R814)</f>
        <v/>
      </c>
      <c r="L783" s="413" t="str">
        <f>IF(基本情報入力シート!W814="","",基本情報入力シート!W814)</f>
        <v/>
      </c>
      <c r="M783" s="413" t="str">
        <f>IF(基本情報入力シート!X814="","",基本情報入力シート!X814)</f>
        <v/>
      </c>
      <c r="N783" s="491" t="str">
        <f>IF(基本情報入力シート!Y814="","",基本情報入力シート!Y814)</f>
        <v/>
      </c>
      <c r="O783" s="490"/>
      <c r="P783" s="432"/>
      <c r="Q783" s="38" t="str">
        <f>IFERROR(ROUNDDOWN(P783*VLOOKUP(N783,【参考】数式用!$V$2:$AA$58,MATCH(O783,【参考】数式用!$X$4:$AA$4)+2,FALSE)*0.5, 0), "")</f>
        <v/>
      </c>
      <c r="R783" s="433"/>
      <c r="S783" s="867"/>
      <c r="T783" s="867"/>
      <c r="U783" s="499"/>
      <c r="V783" s="439"/>
      <c r="W783" s="487"/>
      <c r="X783" s="414" t="str">
        <f>IFERROR(IF(V783="ー", "", ROUNDDOWN(W783*VLOOKUP(N783,【参考】数式用!$V$2:$AG$51,MATCH(V783,【参考】数式用!$AB$4:$AG$4)+6,FALSE)*0.5, 0)), "")</f>
        <v/>
      </c>
      <c r="Y783" s="440"/>
      <c r="Z783" s="487"/>
      <c r="AA783" s="501"/>
      <c r="AB783" s="481" t="e">
        <f>VLOOKUP(N783,【参考】数式用!$A$3:$N$58,14,FALSE)</f>
        <v>#N/A</v>
      </c>
      <c r="AC783" s="481" t="str">
        <f>IFERROR(VLOOKUP(N783,【参考】数式用!$A$3:$N$58,14,FALSE),"")&amp;"_4_5"</f>
        <v>_4_5</v>
      </c>
      <c r="AD783" s="481" t="str">
        <f>IFERROR(VLOOKUP(N783,【参考】数式用!$A$3:$N$58,14,FALSE),"")&amp;"_6"</f>
        <v>_6</v>
      </c>
      <c r="AE783" s="482" t="str">
        <f>IFERROR(VLOOKUP(N783,【参考】数式用!$AI$5:$AJ$51, 2, FALSE), "")</f>
        <v/>
      </c>
      <c r="AF783" s="483" t="str">
        <f t="shared" si="24"/>
        <v/>
      </c>
      <c r="AG783" s="484" t="str">
        <f t="shared" si="25"/>
        <v/>
      </c>
      <c r="AH783" s="485" t="str">
        <f>IFERROR(VLOOKUP(N783,【参考】数式用!$AM$3:$AN$56, 2, FALSE), "")</f>
        <v/>
      </c>
      <c r="AI783" s="411"/>
      <c r="AJ783" s="389"/>
      <c r="AK783" s="389"/>
      <c r="AL783" s="389"/>
      <c r="AM783" s="389"/>
      <c r="AN783" s="389"/>
      <c r="AO783" s="389"/>
      <c r="AP783" s="389"/>
      <c r="AQ783" s="389"/>
    </row>
    <row r="784" spans="1:43" s="128" customFormat="1" ht="40.15" customHeight="1">
      <c r="A784" s="488">
        <v>771</v>
      </c>
      <c r="B784" s="866" t="str">
        <f>IF(基本情報入力シート!C815="","",基本情報入力シート!C815)</f>
        <v/>
      </c>
      <c r="C784" s="866"/>
      <c r="D784" s="866"/>
      <c r="E784" s="866"/>
      <c r="F784" s="866"/>
      <c r="G784" s="866"/>
      <c r="H784" s="866"/>
      <c r="I784" s="866"/>
      <c r="J784" s="413" t="str">
        <f>IF(基本情報入力シート!M815="","",基本情報入力シート!M815)</f>
        <v/>
      </c>
      <c r="K784" s="413" t="str">
        <f>IF(基本情報入力シート!R815="","",基本情報入力シート!R815)</f>
        <v/>
      </c>
      <c r="L784" s="413" t="str">
        <f>IF(基本情報入力シート!W815="","",基本情報入力シート!W815)</f>
        <v/>
      </c>
      <c r="M784" s="413" t="str">
        <f>IF(基本情報入力シート!X815="","",基本情報入力シート!X815)</f>
        <v/>
      </c>
      <c r="N784" s="491" t="str">
        <f>IF(基本情報入力シート!Y815="","",基本情報入力シート!Y815)</f>
        <v/>
      </c>
      <c r="O784" s="490"/>
      <c r="P784" s="432"/>
      <c r="Q784" s="38" t="str">
        <f>IFERROR(ROUNDDOWN(P784*VLOOKUP(N784,【参考】数式用!$V$2:$AA$58,MATCH(O784,【参考】数式用!$X$4:$AA$4)+2,FALSE)*0.5, 0), "")</f>
        <v/>
      </c>
      <c r="R784" s="433"/>
      <c r="S784" s="867"/>
      <c r="T784" s="867"/>
      <c r="U784" s="499"/>
      <c r="V784" s="439"/>
      <c r="W784" s="487"/>
      <c r="X784" s="414" t="str">
        <f>IFERROR(IF(V784="ー", "", ROUNDDOWN(W784*VLOOKUP(N784,【参考】数式用!$V$2:$AG$51,MATCH(V784,【参考】数式用!$AB$4:$AG$4)+6,FALSE)*0.5, 0)), "")</f>
        <v/>
      </c>
      <c r="Y784" s="440"/>
      <c r="Z784" s="487"/>
      <c r="AA784" s="501"/>
      <c r="AB784" s="481" t="e">
        <f>VLOOKUP(N784,【参考】数式用!$A$3:$N$58,14,FALSE)</f>
        <v>#N/A</v>
      </c>
      <c r="AC784" s="481" t="str">
        <f>IFERROR(VLOOKUP(N784,【参考】数式用!$A$3:$N$58,14,FALSE),"")&amp;"_4_5"</f>
        <v>_4_5</v>
      </c>
      <c r="AD784" s="481" t="str">
        <f>IFERROR(VLOOKUP(N784,【参考】数式用!$A$3:$N$58,14,FALSE),"")&amp;"_6"</f>
        <v>_6</v>
      </c>
      <c r="AE784" s="482" t="str">
        <f>IFERROR(VLOOKUP(N784,【参考】数式用!$AI$5:$AJ$51, 2, FALSE), "")</f>
        <v/>
      </c>
      <c r="AF784" s="483" t="str">
        <f t="shared" si="24"/>
        <v/>
      </c>
      <c r="AG784" s="484" t="str">
        <f t="shared" si="25"/>
        <v/>
      </c>
      <c r="AH784" s="485" t="str">
        <f>IFERROR(VLOOKUP(N784,【参考】数式用!$AM$3:$AN$56, 2, FALSE), "")</f>
        <v/>
      </c>
      <c r="AI784" s="411"/>
      <c r="AJ784" s="389"/>
      <c r="AK784" s="389"/>
      <c r="AL784" s="389"/>
      <c r="AM784" s="389"/>
      <c r="AN784" s="389"/>
      <c r="AO784" s="389"/>
      <c r="AP784" s="389"/>
      <c r="AQ784" s="389"/>
    </row>
    <row r="785" spans="1:43" s="128" customFormat="1" ht="40.15" customHeight="1">
      <c r="A785" s="488">
        <v>772</v>
      </c>
      <c r="B785" s="866" t="str">
        <f>IF(基本情報入力シート!C816="","",基本情報入力シート!C816)</f>
        <v/>
      </c>
      <c r="C785" s="866"/>
      <c r="D785" s="866"/>
      <c r="E785" s="866"/>
      <c r="F785" s="866"/>
      <c r="G785" s="866"/>
      <c r="H785" s="866"/>
      <c r="I785" s="866"/>
      <c r="J785" s="413" t="str">
        <f>IF(基本情報入力シート!M816="","",基本情報入力シート!M816)</f>
        <v/>
      </c>
      <c r="K785" s="413" t="str">
        <f>IF(基本情報入力シート!R816="","",基本情報入力シート!R816)</f>
        <v/>
      </c>
      <c r="L785" s="413" t="str">
        <f>IF(基本情報入力シート!W816="","",基本情報入力シート!W816)</f>
        <v/>
      </c>
      <c r="M785" s="413" t="str">
        <f>IF(基本情報入力シート!X816="","",基本情報入力シート!X816)</f>
        <v/>
      </c>
      <c r="N785" s="491" t="str">
        <f>IF(基本情報入力シート!Y816="","",基本情報入力シート!Y816)</f>
        <v/>
      </c>
      <c r="O785" s="490"/>
      <c r="P785" s="432"/>
      <c r="Q785" s="38" t="str">
        <f>IFERROR(ROUNDDOWN(P785*VLOOKUP(N785,【参考】数式用!$V$2:$AA$58,MATCH(O785,【参考】数式用!$X$4:$AA$4)+2,FALSE)*0.5, 0), "")</f>
        <v/>
      </c>
      <c r="R785" s="433"/>
      <c r="S785" s="867"/>
      <c r="T785" s="867"/>
      <c r="U785" s="499"/>
      <c r="V785" s="439"/>
      <c r="W785" s="487"/>
      <c r="X785" s="414" t="str">
        <f>IFERROR(IF(V785="ー", "", ROUNDDOWN(W785*VLOOKUP(N785,【参考】数式用!$V$2:$AG$51,MATCH(V785,【参考】数式用!$AB$4:$AG$4)+6,FALSE)*0.5, 0)), "")</f>
        <v/>
      </c>
      <c r="Y785" s="440"/>
      <c r="Z785" s="487"/>
      <c r="AA785" s="501"/>
      <c r="AB785" s="481" t="e">
        <f>VLOOKUP(N785,【参考】数式用!$A$3:$N$58,14,FALSE)</f>
        <v>#N/A</v>
      </c>
      <c r="AC785" s="481" t="str">
        <f>IFERROR(VLOOKUP(N785,【参考】数式用!$A$3:$N$58,14,FALSE),"")&amp;"_4_5"</f>
        <v>_4_5</v>
      </c>
      <c r="AD785" s="481" t="str">
        <f>IFERROR(VLOOKUP(N785,【参考】数式用!$A$3:$N$58,14,FALSE),"")&amp;"_6"</f>
        <v>_6</v>
      </c>
      <c r="AE785" s="482" t="str">
        <f>IFERROR(VLOOKUP(N785,【参考】数式用!$AI$5:$AJ$51, 2, FALSE), "")</f>
        <v/>
      </c>
      <c r="AF785" s="483" t="str">
        <f t="shared" si="24"/>
        <v/>
      </c>
      <c r="AG785" s="484" t="str">
        <f t="shared" si="25"/>
        <v/>
      </c>
      <c r="AH785" s="485" t="str">
        <f>IFERROR(VLOOKUP(N785,【参考】数式用!$AM$3:$AN$56, 2, FALSE), "")</f>
        <v/>
      </c>
      <c r="AI785" s="411"/>
      <c r="AJ785" s="389"/>
      <c r="AK785" s="389"/>
      <c r="AL785" s="389"/>
      <c r="AM785" s="389"/>
      <c r="AN785" s="389"/>
      <c r="AO785" s="389"/>
      <c r="AP785" s="389"/>
      <c r="AQ785" s="389"/>
    </row>
    <row r="786" spans="1:43" s="128" customFormat="1" ht="40.15" customHeight="1">
      <c r="A786" s="488">
        <v>773</v>
      </c>
      <c r="B786" s="866" t="str">
        <f>IF(基本情報入力シート!C817="","",基本情報入力シート!C817)</f>
        <v/>
      </c>
      <c r="C786" s="866"/>
      <c r="D786" s="866"/>
      <c r="E786" s="866"/>
      <c r="F786" s="866"/>
      <c r="G786" s="866"/>
      <c r="H786" s="866"/>
      <c r="I786" s="866"/>
      <c r="J786" s="413" t="str">
        <f>IF(基本情報入力シート!M817="","",基本情報入力シート!M817)</f>
        <v/>
      </c>
      <c r="K786" s="413" t="str">
        <f>IF(基本情報入力シート!R817="","",基本情報入力シート!R817)</f>
        <v/>
      </c>
      <c r="L786" s="413" t="str">
        <f>IF(基本情報入力シート!W817="","",基本情報入力シート!W817)</f>
        <v/>
      </c>
      <c r="M786" s="413" t="str">
        <f>IF(基本情報入力シート!X817="","",基本情報入力シート!X817)</f>
        <v/>
      </c>
      <c r="N786" s="491" t="str">
        <f>IF(基本情報入力シート!Y817="","",基本情報入力シート!Y817)</f>
        <v/>
      </c>
      <c r="O786" s="490"/>
      <c r="P786" s="432"/>
      <c r="Q786" s="38" t="str">
        <f>IFERROR(ROUNDDOWN(P786*VLOOKUP(N786,【参考】数式用!$V$2:$AA$58,MATCH(O786,【参考】数式用!$X$4:$AA$4)+2,FALSE)*0.5, 0), "")</f>
        <v/>
      </c>
      <c r="R786" s="433"/>
      <c r="S786" s="867"/>
      <c r="T786" s="867"/>
      <c r="U786" s="499"/>
      <c r="V786" s="439"/>
      <c r="W786" s="487"/>
      <c r="X786" s="414" t="str">
        <f>IFERROR(IF(V786="ー", "", ROUNDDOWN(W786*VLOOKUP(N786,【参考】数式用!$V$2:$AG$51,MATCH(V786,【参考】数式用!$AB$4:$AG$4)+6,FALSE)*0.5, 0)), "")</f>
        <v/>
      </c>
      <c r="Y786" s="440"/>
      <c r="Z786" s="487"/>
      <c r="AA786" s="501"/>
      <c r="AB786" s="481" t="e">
        <f>VLOOKUP(N786,【参考】数式用!$A$3:$N$58,14,FALSE)</f>
        <v>#N/A</v>
      </c>
      <c r="AC786" s="481" t="str">
        <f>IFERROR(VLOOKUP(N786,【参考】数式用!$A$3:$N$58,14,FALSE),"")&amp;"_4_5"</f>
        <v>_4_5</v>
      </c>
      <c r="AD786" s="481" t="str">
        <f>IFERROR(VLOOKUP(N786,【参考】数式用!$A$3:$N$58,14,FALSE),"")&amp;"_6"</f>
        <v>_6</v>
      </c>
      <c r="AE786" s="482" t="str">
        <f>IFERROR(VLOOKUP(N786,【参考】数式用!$AI$5:$AJ$51, 2, FALSE), "")</f>
        <v/>
      </c>
      <c r="AF786" s="483" t="str">
        <f t="shared" si="24"/>
        <v/>
      </c>
      <c r="AG786" s="484" t="str">
        <f t="shared" si="25"/>
        <v/>
      </c>
      <c r="AH786" s="485" t="str">
        <f>IFERROR(VLOOKUP(N786,【参考】数式用!$AM$3:$AN$56, 2, FALSE), "")</f>
        <v/>
      </c>
      <c r="AI786" s="411"/>
      <c r="AJ786" s="389"/>
      <c r="AK786" s="389"/>
      <c r="AL786" s="389"/>
      <c r="AM786" s="389"/>
      <c r="AN786" s="389"/>
      <c r="AO786" s="389"/>
      <c r="AP786" s="389"/>
      <c r="AQ786" s="389"/>
    </row>
    <row r="787" spans="1:43" s="128" customFormat="1" ht="40.15" customHeight="1">
      <c r="A787" s="488">
        <v>774</v>
      </c>
      <c r="B787" s="866" t="str">
        <f>IF(基本情報入力シート!C818="","",基本情報入力シート!C818)</f>
        <v/>
      </c>
      <c r="C787" s="866"/>
      <c r="D787" s="866"/>
      <c r="E787" s="866"/>
      <c r="F787" s="866"/>
      <c r="G787" s="866"/>
      <c r="H787" s="866"/>
      <c r="I787" s="866"/>
      <c r="J787" s="413" t="str">
        <f>IF(基本情報入力シート!M818="","",基本情報入力シート!M818)</f>
        <v/>
      </c>
      <c r="K787" s="413" t="str">
        <f>IF(基本情報入力シート!R818="","",基本情報入力シート!R818)</f>
        <v/>
      </c>
      <c r="L787" s="413" t="str">
        <f>IF(基本情報入力シート!W818="","",基本情報入力シート!W818)</f>
        <v/>
      </c>
      <c r="M787" s="413" t="str">
        <f>IF(基本情報入力シート!X818="","",基本情報入力シート!X818)</f>
        <v/>
      </c>
      <c r="N787" s="491" t="str">
        <f>IF(基本情報入力シート!Y818="","",基本情報入力シート!Y818)</f>
        <v/>
      </c>
      <c r="O787" s="490"/>
      <c r="P787" s="432"/>
      <c r="Q787" s="38" t="str">
        <f>IFERROR(ROUNDDOWN(P787*VLOOKUP(N787,【参考】数式用!$V$2:$AA$58,MATCH(O787,【参考】数式用!$X$4:$AA$4)+2,FALSE)*0.5, 0), "")</f>
        <v/>
      </c>
      <c r="R787" s="433"/>
      <c r="S787" s="867"/>
      <c r="T787" s="867"/>
      <c r="U787" s="499"/>
      <c r="V787" s="439"/>
      <c r="W787" s="487"/>
      <c r="X787" s="414" t="str">
        <f>IFERROR(IF(V787="ー", "", ROUNDDOWN(W787*VLOOKUP(N787,【参考】数式用!$V$2:$AG$51,MATCH(V787,【参考】数式用!$AB$4:$AG$4)+6,FALSE)*0.5, 0)), "")</f>
        <v/>
      </c>
      <c r="Y787" s="440"/>
      <c r="Z787" s="487"/>
      <c r="AA787" s="501"/>
      <c r="AB787" s="481" t="e">
        <f>VLOOKUP(N787,【参考】数式用!$A$3:$N$58,14,FALSE)</f>
        <v>#N/A</v>
      </c>
      <c r="AC787" s="481" t="str">
        <f>IFERROR(VLOOKUP(N787,【参考】数式用!$A$3:$N$58,14,FALSE),"")&amp;"_4_5"</f>
        <v>_4_5</v>
      </c>
      <c r="AD787" s="481" t="str">
        <f>IFERROR(VLOOKUP(N787,【参考】数式用!$A$3:$N$58,14,FALSE),"")&amp;"_6"</f>
        <v>_6</v>
      </c>
      <c r="AE787" s="482" t="str">
        <f>IFERROR(VLOOKUP(N787,【参考】数式用!$AI$5:$AJ$51, 2, FALSE), "")</f>
        <v/>
      </c>
      <c r="AF787" s="483" t="str">
        <f t="shared" si="24"/>
        <v/>
      </c>
      <c r="AG787" s="484" t="str">
        <f t="shared" si="25"/>
        <v/>
      </c>
      <c r="AH787" s="485" t="str">
        <f>IFERROR(VLOOKUP(N787,【参考】数式用!$AM$3:$AN$56, 2, FALSE), "")</f>
        <v/>
      </c>
      <c r="AI787" s="411"/>
      <c r="AJ787" s="389"/>
      <c r="AK787" s="389"/>
      <c r="AL787" s="389"/>
      <c r="AM787" s="389"/>
      <c r="AN787" s="389"/>
      <c r="AO787" s="389"/>
      <c r="AP787" s="389"/>
      <c r="AQ787" s="389"/>
    </row>
    <row r="788" spans="1:43" s="128" customFormat="1" ht="40.15" customHeight="1">
      <c r="A788" s="488">
        <v>775</v>
      </c>
      <c r="B788" s="866" t="str">
        <f>IF(基本情報入力シート!C819="","",基本情報入力シート!C819)</f>
        <v/>
      </c>
      <c r="C788" s="866"/>
      <c r="D788" s="866"/>
      <c r="E788" s="866"/>
      <c r="F788" s="866"/>
      <c r="G788" s="866"/>
      <c r="H788" s="866"/>
      <c r="I788" s="866"/>
      <c r="J788" s="413" t="str">
        <f>IF(基本情報入力シート!M819="","",基本情報入力シート!M819)</f>
        <v/>
      </c>
      <c r="K788" s="413" t="str">
        <f>IF(基本情報入力シート!R819="","",基本情報入力シート!R819)</f>
        <v/>
      </c>
      <c r="L788" s="413" t="str">
        <f>IF(基本情報入力シート!W819="","",基本情報入力シート!W819)</f>
        <v/>
      </c>
      <c r="M788" s="413" t="str">
        <f>IF(基本情報入力シート!X819="","",基本情報入力シート!X819)</f>
        <v/>
      </c>
      <c r="N788" s="491" t="str">
        <f>IF(基本情報入力シート!Y819="","",基本情報入力シート!Y819)</f>
        <v/>
      </c>
      <c r="O788" s="490"/>
      <c r="P788" s="432"/>
      <c r="Q788" s="38" t="str">
        <f>IFERROR(ROUNDDOWN(P788*VLOOKUP(N788,【参考】数式用!$V$2:$AA$58,MATCH(O788,【参考】数式用!$X$4:$AA$4)+2,FALSE)*0.5, 0), "")</f>
        <v/>
      </c>
      <c r="R788" s="433"/>
      <c r="S788" s="867"/>
      <c r="T788" s="867"/>
      <c r="U788" s="499"/>
      <c r="V788" s="439"/>
      <c r="W788" s="487"/>
      <c r="X788" s="414" t="str">
        <f>IFERROR(IF(V788="ー", "", ROUNDDOWN(W788*VLOOKUP(N788,【参考】数式用!$V$2:$AG$51,MATCH(V788,【参考】数式用!$AB$4:$AG$4)+6,FALSE)*0.5, 0)), "")</f>
        <v/>
      </c>
      <c r="Y788" s="440"/>
      <c r="Z788" s="487"/>
      <c r="AA788" s="501"/>
      <c r="AB788" s="481" t="e">
        <f>VLOOKUP(N788,【参考】数式用!$A$3:$N$58,14,FALSE)</f>
        <v>#N/A</v>
      </c>
      <c r="AC788" s="481" t="str">
        <f>IFERROR(VLOOKUP(N788,【参考】数式用!$A$3:$N$58,14,FALSE),"")&amp;"_4_5"</f>
        <v>_4_5</v>
      </c>
      <c r="AD788" s="481" t="str">
        <f>IFERROR(VLOOKUP(N788,【参考】数式用!$A$3:$N$58,14,FALSE),"")&amp;"_6"</f>
        <v>_6</v>
      </c>
      <c r="AE788" s="482" t="str">
        <f>IFERROR(VLOOKUP(N788,【参考】数式用!$AI$5:$AJ$51, 2, FALSE), "")</f>
        <v/>
      </c>
      <c r="AF788" s="483" t="str">
        <f t="shared" si="24"/>
        <v/>
      </c>
      <c r="AG788" s="484" t="str">
        <f t="shared" si="25"/>
        <v/>
      </c>
      <c r="AH788" s="485" t="str">
        <f>IFERROR(VLOOKUP(N788,【参考】数式用!$AM$3:$AN$56, 2, FALSE), "")</f>
        <v/>
      </c>
      <c r="AI788" s="411"/>
      <c r="AJ788" s="389"/>
      <c r="AK788" s="389"/>
      <c r="AL788" s="389"/>
      <c r="AM788" s="389"/>
      <c r="AN788" s="389"/>
      <c r="AO788" s="389"/>
      <c r="AP788" s="389"/>
      <c r="AQ788" s="389"/>
    </row>
    <row r="789" spans="1:43" s="128" customFormat="1" ht="40.15" customHeight="1">
      <c r="A789" s="488">
        <v>776</v>
      </c>
      <c r="B789" s="866" t="str">
        <f>IF(基本情報入力シート!C820="","",基本情報入力シート!C820)</f>
        <v/>
      </c>
      <c r="C789" s="866"/>
      <c r="D789" s="866"/>
      <c r="E789" s="866"/>
      <c r="F789" s="866"/>
      <c r="G789" s="866"/>
      <c r="H789" s="866"/>
      <c r="I789" s="866"/>
      <c r="J789" s="413" t="str">
        <f>IF(基本情報入力シート!M820="","",基本情報入力シート!M820)</f>
        <v/>
      </c>
      <c r="K789" s="413" t="str">
        <f>IF(基本情報入力シート!R820="","",基本情報入力シート!R820)</f>
        <v/>
      </c>
      <c r="L789" s="413" t="str">
        <f>IF(基本情報入力シート!W820="","",基本情報入力シート!W820)</f>
        <v/>
      </c>
      <c r="M789" s="413" t="str">
        <f>IF(基本情報入力シート!X820="","",基本情報入力シート!X820)</f>
        <v/>
      </c>
      <c r="N789" s="491" t="str">
        <f>IF(基本情報入力シート!Y820="","",基本情報入力シート!Y820)</f>
        <v/>
      </c>
      <c r="O789" s="490"/>
      <c r="P789" s="432"/>
      <c r="Q789" s="38" t="str">
        <f>IFERROR(ROUNDDOWN(P789*VLOOKUP(N789,【参考】数式用!$V$2:$AA$58,MATCH(O789,【参考】数式用!$X$4:$AA$4)+2,FALSE)*0.5, 0), "")</f>
        <v/>
      </c>
      <c r="R789" s="433"/>
      <c r="S789" s="867"/>
      <c r="T789" s="867"/>
      <c r="U789" s="499"/>
      <c r="V789" s="439"/>
      <c r="W789" s="487"/>
      <c r="X789" s="414" t="str">
        <f>IFERROR(IF(V789="ー", "", ROUNDDOWN(W789*VLOOKUP(N789,【参考】数式用!$V$2:$AG$51,MATCH(V789,【参考】数式用!$AB$4:$AG$4)+6,FALSE)*0.5, 0)), "")</f>
        <v/>
      </c>
      <c r="Y789" s="440"/>
      <c r="Z789" s="487"/>
      <c r="AA789" s="501"/>
      <c r="AB789" s="481" t="e">
        <f>VLOOKUP(N789,【参考】数式用!$A$3:$N$58,14,FALSE)</f>
        <v>#N/A</v>
      </c>
      <c r="AC789" s="481" t="str">
        <f>IFERROR(VLOOKUP(N789,【参考】数式用!$A$3:$N$58,14,FALSE),"")&amp;"_4_5"</f>
        <v>_4_5</v>
      </c>
      <c r="AD789" s="481" t="str">
        <f>IFERROR(VLOOKUP(N789,【参考】数式用!$A$3:$N$58,14,FALSE),"")&amp;"_6"</f>
        <v>_6</v>
      </c>
      <c r="AE789" s="482" t="str">
        <f>IFERROR(VLOOKUP(N789,【参考】数式用!$AI$5:$AJ$51, 2, FALSE), "")</f>
        <v/>
      </c>
      <c r="AF789" s="483" t="str">
        <f t="shared" si="24"/>
        <v/>
      </c>
      <c r="AG789" s="484" t="str">
        <f t="shared" si="25"/>
        <v/>
      </c>
      <c r="AH789" s="485" t="str">
        <f>IFERROR(VLOOKUP(N789,【参考】数式用!$AM$3:$AN$56, 2, FALSE), "")</f>
        <v/>
      </c>
      <c r="AI789" s="411"/>
      <c r="AJ789" s="389"/>
      <c r="AK789" s="389"/>
      <c r="AL789" s="389"/>
      <c r="AM789" s="389"/>
      <c r="AN789" s="389"/>
      <c r="AO789" s="389"/>
      <c r="AP789" s="389"/>
      <c r="AQ789" s="389"/>
    </row>
    <row r="790" spans="1:43" s="128" customFormat="1" ht="40.15" customHeight="1">
      <c r="A790" s="488">
        <v>777</v>
      </c>
      <c r="B790" s="866" t="str">
        <f>IF(基本情報入力シート!C821="","",基本情報入力シート!C821)</f>
        <v/>
      </c>
      <c r="C790" s="866"/>
      <c r="D790" s="866"/>
      <c r="E790" s="866"/>
      <c r="F790" s="866"/>
      <c r="G790" s="866"/>
      <c r="H790" s="866"/>
      <c r="I790" s="866"/>
      <c r="J790" s="413" t="str">
        <f>IF(基本情報入力シート!M821="","",基本情報入力シート!M821)</f>
        <v/>
      </c>
      <c r="K790" s="413" t="str">
        <f>IF(基本情報入力シート!R821="","",基本情報入力シート!R821)</f>
        <v/>
      </c>
      <c r="L790" s="413" t="str">
        <f>IF(基本情報入力シート!W821="","",基本情報入力シート!W821)</f>
        <v/>
      </c>
      <c r="M790" s="413" t="str">
        <f>IF(基本情報入力シート!X821="","",基本情報入力シート!X821)</f>
        <v/>
      </c>
      <c r="N790" s="491" t="str">
        <f>IF(基本情報入力シート!Y821="","",基本情報入力シート!Y821)</f>
        <v/>
      </c>
      <c r="O790" s="490"/>
      <c r="P790" s="432"/>
      <c r="Q790" s="38" t="str">
        <f>IFERROR(ROUNDDOWN(P790*VLOOKUP(N790,【参考】数式用!$V$2:$AA$58,MATCH(O790,【参考】数式用!$X$4:$AA$4)+2,FALSE)*0.5, 0), "")</f>
        <v/>
      </c>
      <c r="R790" s="433"/>
      <c r="S790" s="867"/>
      <c r="T790" s="867"/>
      <c r="U790" s="499"/>
      <c r="V790" s="439"/>
      <c r="W790" s="487"/>
      <c r="X790" s="414" t="str">
        <f>IFERROR(IF(V790="ー", "", ROUNDDOWN(W790*VLOOKUP(N790,【参考】数式用!$V$2:$AG$51,MATCH(V790,【参考】数式用!$AB$4:$AG$4)+6,FALSE)*0.5, 0)), "")</f>
        <v/>
      </c>
      <c r="Y790" s="440"/>
      <c r="Z790" s="487"/>
      <c r="AA790" s="501"/>
      <c r="AB790" s="481" t="e">
        <f>VLOOKUP(N790,【参考】数式用!$A$3:$N$58,14,FALSE)</f>
        <v>#N/A</v>
      </c>
      <c r="AC790" s="481" t="str">
        <f>IFERROR(VLOOKUP(N790,【参考】数式用!$A$3:$N$58,14,FALSE),"")&amp;"_4_5"</f>
        <v>_4_5</v>
      </c>
      <c r="AD790" s="481" t="str">
        <f>IFERROR(VLOOKUP(N790,【参考】数式用!$A$3:$N$58,14,FALSE),"")&amp;"_6"</f>
        <v>_6</v>
      </c>
      <c r="AE790" s="482" t="str">
        <f>IFERROR(VLOOKUP(N790,【参考】数式用!$AI$5:$AJ$51, 2, FALSE), "")</f>
        <v/>
      </c>
      <c r="AF790" s="483" t="str">
        <f t="shared" si="24"/>
        <v/>
      </c>
      <c r="AG790" s="484" t="str">
        <f t="shared" si="25"/>
        <v/>
      </c>
      <c r="AH790" s="485" t="str">
        <f>IFERROR(VLOOKUP(N790,【参考】数式用!$AM$3:$AN$56, 2, FALSE), "")</f>
        <v/>
      </c>
      <c r="AI790" s="411"/>
      <c r="AJ790" s="389"/>
      <c r="AK790" s="389"/>
      <c r="AL790" s="389"/>
      <c r="AM790" s="389"/>
      <c r="AN790" s="389"/>
      <c r="AO790" s="389"/>
      <c r="AP790" s="389"/>
      <c r="AQ790" s="389"/>
    </row>
    <row r="791" spans="1:43" s="128" customFormat="1" ht="40.15" customHeight="1">
      <c r="A791" s="488">
        <v>778</v>
      </c>
      <c r="B791" s="866" t="str">
        <f>IF(基本情報入力シート!C822="","",基本情報入力シート!C822)</f>
        <v/>
      </c>
      <c r="C791" s="866"/>
      <c r="D791" s="866"/>
      <c r="E791" s="866"/>
      <c r="F791" s="866"/>
      <c r="G791" s="866"/>
      <c r="H791" s="866"/>
      <c r="I791" s="866"/>
      <c r="J791" s="413" t="str">
        <f>IF(基本情報入力シート!M822="","",基本情報入力シート!M822)</f>
        <v/>
      </c>
      <c r="K791" s="413" t="str">
        <f>IF(基本情報入力シート!R822="","",基本情報入力シート!R822)</f>
        <v/>
      </c>
      <c r="L791" s="413" t="str">
        <f>IF(基本情報入力シート!W822="","",基本情報入力シート!W822)</f>
        <v/>
      </c>
      <c r="M791" s="413" t="str">
        <f>IF(基本情報入力シート!X822="","",基本情報入力シート!X822)</f>
        <v/>
      </c>
      <c r="N791" s="491" t="str">
        <f>IF(基本情報入力シート!Y822="","",基本情報入力シート!Y822)</f>
        <v/>
      </c>
      <c r="O791" s="490"/>
      <c r="P791" s="432"/>
      <c r="Q791" s="38" t="str">
        <f>IFERROR(ROUNDDOWN(P791*VLOOKUP(N791,【参考】数式用!$V$2:$AA$58,MATCH(O791,【参考】数式用!$X$4:$AA$4)+2,FALSE)*0.5, 0), "")</f>
        <v/>
      </c>
      <c r="R791" s="433"/>
      <c r="S791" s="867"/>
      <c r="T791" s="867"/>
      <c r="U791" s="499"/>
      <c r="V791" s="439"/>
      <c r="W791" s="487"/>
      <c r="X791" s="414" t="str">
        <f>IFERROR(IF(V791="ー", "", ROUNDDOWN(W791*VLOOKUP(N791,【参考】数式用!$V$2:$AG$51,MATCH(V791,【参考】数式用!$AB$4:$AG$4)+6,FALSE)*0.5, 0)), "")</f>
        <v/>
      </c>
      <c r="Y791" s="440"/>
      <c r="Z791" s="487"/>
      <c r="AA791" s="501"/>
      <c r="AB791" s="481" t="e">
        <f>VLOOKUP(N791,【参考】数式用!$A$3:$N$58,14,FALSE)</f>
        <v>#N/A</v>
      </c>
      <c r="AC791" s="481" t="str">
        <f>IFERROR(VLOOKUP(N791,【参考】数式用!$A$3:$N$58,14,FALSE),"")&amp;"_4_5"</f>
        <v>_4_5</v>
      </c>
      <c r="AD791" s="481" t="str">
        <f>IFERROR(VLOOKUP(N791,【参考】数式用!$A$3:$N$58,14,FALSE),"")&amp;"_6"</f>
        <v>_6</v>
      </c>
      <c r="AE791" s="482" t="str">
        <f>IFERROR(VLOOKUP(N791,【参考】数式用!$AI$5:$AJ$51, 2, FALSE), "")</f>
        <v/>
      </c>
      <c r="AF791" s="483" t="str">
        <f t="shared" si="24"/>
        <v/>
      </c>
      <c r="AG791" s="484" t="str">
        <f t="shared" si="25"/>
        <v/>
      </c>
      <c r="AH791" s="485" t="str">
        <f>IFERROR(VLOOKUP(N791,【参考】数式用!$AM$3:$AN$56, 2, FALSE), "")</f>
        <v/>
      </c>
      <c r="AI791" s="411"/>
      <c r="AJ791" s="389"/>
      <c r="AK791" s="389"/>
      <c r="AL791" s="389"/>
      <c r="AM791" s="389"/>
      <c r="AN791" s="389"/>
      <c r="AO791" s="389"/>
      <c r="AP791" s="389"/>
      <c r="AQ791" s="389"/>
    </row>
    <row r="792" spans="1:43" s="128" customFormat="1" ht="40.15" customHeight="1">
      <c r="A792" s="488">
        <v>779</v>
      </c>
      <c r="B792" s="866" t="str">
        <f>IF(基本情報入力シート!C823="","",基本情報入力シート!C823)</f>
        <v/>
      </c>
      <c r="C792" s="866"/>
      <c r="D792" s="866"/>
      <c r="E792" s="866"/>
      <c r="F792" s="866"/>
      <c r="G792" s="866"/>
      <c r="H792" s="866"/>
      <c r="I792" s="866"/>
      <c r="J792" s="413" t="str">
        <f>IF(基本情報入力シート!M823="","",基本情報入力シート!M823)</f>
        <v/>
      </c>
      <c r="K792" s="413" t="str">
        <f>IF(基本情報入力シート!R823="","",基本情報入力シート!R823)</f>
        <v/>
      </c>
      <c r="L792" s="413" t="str">
        <f>IF(基本情報入力シート!W823="","",基本情報入力シート!W823)</f>
        <v/>
      </c>
      <c r="M792" s="413" t="str">
        <f>IF(基本情報入力シート!X823="","",基本情報入力シート!X823)</f>
        <v/>
      </c>
      <c r="N792" s="491" t="str">
        <f>IF(基本情報入力シート!Y823="","",基本情報入力シート!Y823)</f>
        <v/>
      </c>
      <c r="O792" s="490"/>
      <c r="P792" s="432"/>
      <c r="Q792" s="38" t="str">
        <f>IFERROR(ROUNDDOWN(P792*VLOOKUP(N792,【参考】数式用!$V$2:$AA$58,MATCH(O792,【参考】数式用!$X$4:$AA$4)+2,FALSE)*0.5, 0), "")</f>
        <v/>
      </c>
      <c r="R792" s="433"/>
      <c r="S792" s="867"/>
      <c r="T792" s="867"/>
      <c r="U792" s="499"/>
      <c r="V792" s="439"/>
      <c r="W792" s="487"/>
      <c r="X792" s="414" t="str">
        <f>IFERROR(IF(V792="ー", "", ROUNDDOWN(W792*VLOOKUP(N792,【参考】数式用!$V$2:$AG$51,MATCH(V792,【参考】数式用!$AB$4:$AG$4)+6,FALSE)*0.5, 0)), "")</f>
        <v/>
      </c>
      <c r="Y792" s="440"/>
      <c r="Z792" s="487"/>
      <c r="AA792" s="501"/>
      <c r="AB792" s="481" t="e">
        <f>VLOOKUP(N792,【参考】数式用!$A$3:$N$58,14,FALSE)</f>
        <v>#N/A</v>
      </c>
      <c r="AC792" s="481" t="str">
        <f>IFERROR(VLOOKUP(N792,【参考】数式用!$A$3:$N$58,14,FALSE),"")&amp;"_4_5"</f>
        <v>_4_5</v>
      </c>
      <c r="AD792" s="481" t="str">
        <f>IFERROR(VLOOKUP(N792,【参考】数式用!$A$3:$N$58,14,FALSE),"")&amp;"_6"</f>
        <v>_6</v>
      </c>
      <c r="AE792" s="482" t="str">
        <f>IFERROR(VLOOKUP(N792,【参考】数式用!$AI$5:$AJ$51, 2, FALSE), "")</f>
        <v/>
      </c>
      <c r="AF792" s="483" t="str">
        <f t="shared" si="24"/>
        <v/>
      </c>
      <c r="AG792" s="484" t="str">
        <f t="shared" si="25"/>
        <v/>
      </c>
      <c r="AH792" s="485" t="str">
        <f>IFERROR(VLOOKUP(N792,【参考】数式用!$AM$3:$AN$56, 2, FALSE), "")</f>
        <v/>
      </c>
      <c r="AI792" s="411"/>
      <c r="AJ792" s="389"/>
      <c r="AK792" s="389"/>
      <c r="AL792" s="389"/>
      <c r="AM792" s="389"/>
      <c r="AN792" s="389"/>
      <c r="AO792" s="389"/>
      <c r="AP792" s="389"/>
      <c r="AQ792" s="389"/>
    </row>
    <row r="793" spans="1:43" s="128" customFormat="1" ht="40.15" customHeight="1">
      <c r="A793" s="488">
        <v>780</v>
      </c>
      <c r="B793" s="866" t="str">
        <f>IF(基本情報入力シート!C824="","",基本情報入力シート!C824)</f>
        <v/>
      </c>
      <c r="C793" s="866"/>
      <c r="D793" s="866"/>
      <c r="E793" s="866"/>
      <c r="F793" s="866"/>
      <c r="G793" s="866"/>
      <c r="H793" s="866"/>
      <c r="I793" s="866"/>
      <c r="J793" s="413" t="str">
        <f>IF(基本情報入力シート!M824="","",基本情報入力シート!M824)</f>
        <v/>
      </c>
      <c r="K793" s="413" t="str">
        <f>IF(基本情報入力シート!R824="","",基本情報入力シート!R824)</f>
        <v/>
      </c>
      <c r="L793" s="413" t="str">
        <f>IF(基本情報入力シート!W824="","",基本情報入力シート!W824)</f>
        <v/>
      </c>
      <c r="M793" s="413" t="str">
        <f>IF(基本情報入力シート!X824="","",基本情報入力シート!X824)</f>
        <v/>
      </c>
      <c r="N793" s="491" t="str">
        <f>IF(基本情報入力シート!Y824="","",基本情報入力シート!Y824)</f>
        <v/>
      </c>
      <c r="O793" s="490"/>
      <c r="P793" s="432"/>
      <c r="Q793" s="38" t="str">
        <f>IFERROR(ROUNDDOWN(P793*VLOOKUP(N793,【参考】数式用!$V$2:$AA$58,MATCH(O793,【参考】数式用!$X$4:$AA$4)+2,FALSE)*0.5, 0), "")</f>
        <v/>
      </c>
      <c r="R793" s="433"/>
      <c r="S793" s="867"/>
      <c r="T793" s="867"/>
      <c r="U793" s="499"/>
      <c r="V793" s="439"/>
      <c r="W793" s="487"/>
      <c r="X793" s="414" t="str">
        <f>IFERROR(IF(V793="ー", "", ROUNDDOWN(W793*VLOOKUP(N793,【参考】数式用!$V$2:$AG$51,MATCH(V793,【参考】数式用!$AB$4:$AG$4)+6,FALSE)*0.5, 0)), "")</f>
        <v/>
      </c>
      <c r="Y793" s="440"/>
      <c r="Z793" s="487"/>
      <c r="AA793" s="501"/>
      <c r="AB793" s="481" t="e">
        <f>VLOOKUP(N793,【参考】数式用!$A$3:$N$58,14,FALSE)</f>
        <v>#N/A</v>
      </c>
      <c r="AC793" s="481" t="str">
        <f>IFERROR(VLOOKUP(N793,【参考】数式用!$A$3:$N$58,14,FALSE),"")&amp;"_4_5"</f>
        <v>_4_5</v>
      </c>
      <c r="AD793" s="481" t="str">
        <f>IFERROR(VLOOKUP(N793,【参考】数式用!$A$3:$N$58,14,FALSE),"")&amp;"_6"</f>
        <v>_6</v>
      </c>
      <c r="AE793" s="482" t="str">
        <f>IFERROR(VLOOKUP(N793,【参考】数式用!$AI$5:$AJ$51, 2, FALSE), "")</f>
        <v/>
      </c>
      <c r="AF793" s="483" t="str">
        <f t="shared" si="24"/>
        <v/>
      </c>
      <c r="AG793" s="484" t="str">
        <f t="shared" si="25"/>
        <v/>
      </c>
      <c r="AH793" s="485" t="str">
        <f>IFERROR(VLOOKUP(N793,【参考】数式用!$AM$3:$AN$56, 2, FALSE), "")</f>
        <v/>
      </c>
      <c r="AI793" s="411"/>
      <c r="AJ793" s="389"/>
      <c r="AK793" s="389"/>
      <c r="AL793" s="389"/>
      <c r="AM793" s="389"/>
      <c r="AN793" s="389"/>
      <c r="AO793" s="389"/>
      <c r="AP793" s="389"/>
      <c r="AQ793" s="389"/>
    </row>
    <row r="794" spans="1:43" s="128" customFormat="1" ht="40.15" customHeight="1">
      <c r="A794" s="488">
        <v>781</v>
      </c>
      <c r="B794" s="866" t="str">
        <f>IF(基本情報入力シート!C825="","",基本情報入力シート!C825)</f>
        <v/>
      </c>
      <c r="C794" s="866"/>
      <c r="D794" s="866"/>
      <c r="E794" s="866"/>
      <c r="F794" s="866"/>
      <c r="G794" s="866"/>
      <c r="H794" s="866"/>
      <c r="I794" s="866"/>
      <c r="J794" s="413" t="str">
        <f>IF(基本情報入力シート!M825="","",基本情報入力シート!M825)</f>
        <v/>
      </c>
      <c r="K794" s="413" t="str">
        <f>IF(基本情報入力シート!R825="","",基本情報入力シート!R825)</f>
        <v/>
      </c>
      <c r="L794" s="413" t="str">
        <f>IF(基本情報入力シート!W825="","",基本情報入力シート!W825)</f>
        <v/>
      </c>
      <c r="M794" s="413" t="str">
        <f>IF(基本情報入力シート!X825="","",基本情報入力シート!X825)</f>
        <v/>
      </c>
      <c r="N794" s="491" t="str">
        <f>IF(基本情報入力シート!Y825="","",基本情報入力シート!Y825)</f>
        <v/>
      </c>
      <c r="O794" s="490"/>
      <c r="P794" s="432"/>
      <c r="Q794" s="38" t="str">
        <f>IFERROR(ROUNDDOWN(P794*VLOOKUP(N794,【参考】数式用!$V$2:$AA$58,MATCH(O794,【参考】数式用!$X$4:$AA$4)+2,FALSE)*0.5, 0), "")</f>
        <v/>
      </c>
      <c r="R794" s="433"/>
      <c r="S794" s="867"/>
      <c r="T794" s="867"/>
      <c r="U794" s="499"/>
      <c r="V794" s="439"/>
      <c r="W794" s="487"/>
      <c r="X794" s="414" t="str">
        <f>IFERROR(IF(V794="ー", "", ROUNDDOWN(W794*VLOOKUP(N794,【参考】数式用!$V$2:$AG$51,MATCH(V794,【参考】数式用!$AB$4:$AG$4)+6,FALSE)*0.5, 0)), "")</f>
        <v/>
      </c>
      <c r="Y794" s="440"/>
      <c r="Z794" s="487"/>
      <c r="AA794" s="501"/>
      <c r="AB794" s="481" t="e">
        <f>VLOOKUP(N794,【参考】数式用!$A$3:$N$58,14,FALSE)</f>
        <v>#N/A</v>
      </c>
      <c r="AC794" s="481" t="str">
        <f>IFERROR(VLOOKUP(N794,【参考】数式用!$A$3:$N$58,14,FALSE),"")&amp;"_4_5"</f>
        <v>_4_5</v>
      </c>
      <c r="AD794" s="481" t="str">
        <f>IFERROR(VLOOKUP(N794,【参考】数式用!$A$3:$N$58,14,FALSE),"")&amp;"_6"</f>
        <v>_6</v>
      </c>
      <c r="AE794" s="482" t="str">
        <f>IFERROR(VLOOKUP(N794,【参考】数式用!$AI$5:$AJ$51, 2, FALSE), "")</f>
        <v/>
      </c>
      <c r="AF794" s="483" t="str">
        <f t="shared" si="24"/>
        <v/>
      </c>
      <c r="AG794" s="484" t="str">
        <f t="shared" si="25"/>
        <v/>
      </c>
      <c r="AH794" s="485" t="str">
        <f>IFERROR(VLOOKUP(N794,【参考】数式用!$AM$3:$AN$56, 2, FALSE), "")</f>
        <v/>
      </c>
      <c r="AI794" s="411"/>
      <c r="AJ794" s="389"/>
      <c r="AK794" s="389"/>
      <c r="AL794" s="389"/>
      <c r="AM794" s="389"/>
      <c r="AN794" s="389"/>
      <c r="AO794" s="389"/>
      <c r="AP794" s="389"/>
      <c r="AQ794" s="389"/>
    </row>
    <row r="795" spans="1:43" s="128" customFormat="1" ht="40.15" customHeight="1">
      <c r="A795" s="488">
        <v>782</v>
      </c>
      <c r="B795" s="866" t="str">
        <f>IF(基本情報入力シート!C826="","",基本情報入力シート!C826)</f>
        <v/>
      </c>
      <c r="C795" s="866"/>
      <c r="D795" s="866"/>
      <c r="E795" s="866"/>
      <c r="F795" s="866"/>
      <c r="G795" s="866"/>
      <c r="H795" s="866"/>
      <c r="I795" s="866"/>
      <c r="J795" s="413" t="str">
        <f>IF(基本情報入力シート!M826="","",基本情報入力シート!M826)</f>
        <v/>
      </c>
      <c r="K795" s="413" t="str">
        <f>IF(基本情報入力シート!R826="","",基本情報入力シート!R826)</f>
        <v/>
      </c>
      <c r="L795" s="413" t="str">
        <f>IF(基本情報入力シート!W826="","",基本情報入力シート!W826)</f>
        <v/>
      </c>
      <c r="M795" s="413" t="str">
        <f>IF(基本情報入力シート!X826="","",基本情報入力シート!X826)</f>
        <v/>
      </c>
      <c r="N795" s="491" t="str">
        <f>IF(基本情報入力シート!Y826="","",基本情報入力シート!Y826)</f>
        <v/>
      </c>
      <c r="O795" s="490"/>
      <c r="P795" s="432"/>
      <c r="Q795" s="38" t="str">
        <f>IFERROR(ROUNDDOWN(P795*VLOOKUP(N795,【参考】数式用!$V$2:$AA$58,MATCH(O795,【参考】数式用!$X$4:$AA$4)+2,FALSE)*0.5, 0), "")</f>
        <v/>
      </c>
      <c r="R795" s="433"/>
      <c r="S795" s="867"/>
      <c r="T795" s="867"/>
      <c r="U795" s="499"/>
      <c r="V795" s="439"/>
      <c r="W795" s="487"/>
      <c r="X795" s="414" t="str">
        <f>IFERROR(IF(V795="ー", "", ROUNDDOWN(W795*VLOOKUP(N795,【参考】数式用!$V$2:$AG$51,MATCH(V795,【参考】数式用!$AB$4:$AG$4)+6,FALSE)*0.5, 0)), "")</f>
        <v/>
      </c>
      <c r="Y795" s="440"/>
      <c r="Z795" s="487"/>
      <c r="AA795" s="501"/>
      <c r="AB795" s="481" t="e">
        <f>VLOOKUP(N795,【参考】数式用!$A$3:$N$58,14,FALSE)</f>
        <v>#N/A</v>
      </c>
      <c r="AC795" s="481" t="str">
        <f>IFERROR(VLOOKUP(N795,【参考】数式用!$A$3:$N$58,14,FALSE),"")&amp;"_4_5"</f>
        <v>_4_5</v>
      </c>
      <c r="AD795" s="481" t="str">
        <f>IFERROR(VLOOKUP(N795,【参考】数式用!$A$3:$N$58,14,FALSE),"")&amp;"_6"</f>
        <v>_6</v>
      </c>
      <c r="AE795" s="482" t="str">
        <f>IFERROR(VLOOKUP(N795,【参考】数式用!$AI$5:$AJ$51, 2, FALSE), "")</f>
        <v/>
      </c>
      <c r="AF795" s="483" t="str">
        <f t="shared" si="24"/>
        <v/>
      </c>
      <c r="AG795" s="484" t="str">
        <f t="shared" si="25"/>
        <v/>
      </c>
      <c r="AH795" s="485" t="str">
        <f>IFERROR(VLOOKUP(N795,【参考】数式用!$AM$3:$AN$56, 2, FALSE), "")</f>
        <v/>
      </c>
      <c r="AI795" s="411"/>
      <c r="AJ795" s="389"/>
      <c r="AK795" s="389"/>
      <c r="AL795" s="389"/>
      <c r="AM795" s="389"/>
      <c r="AN795" s="389"/>
      <c r="AO795" s="389"/>
      <c r="AP795" s="389"/>
      <c r="AQ795" s="389"/>
    </row>
    <row r="796" spans="1:43" s="128" customFormat="1" ht="40.15" customHeight="1">
      <c r="A796" s="488">
        <v>783</v>
      </c>
      <c r="B796" s="866" t="str">
        <f>IF(基本情報入力シート!C827="","",基本情報入力シート!C827)</f>
        <v/>
      </c>
      <c r="C796" s="866"/>
      <c r="D796" s="866"/>
      <c r="E796" s="866"/>
      <c r="F796" s="866"/>
      <c r="G796" s="866"/>
      <c r="H796" s="866"/>
      <c r="I796" s="866"/>
      <c r="J796" s="413" t="str">
        <f>IF(基本情報入力シート!M827="","",基本情報入力シート!M827)</f>
        <v/>
      </c>
      <c r="K796" s="413" t="str">
        <f>IF(基本情報入力シート!R827="","",基本情報入力シート!R827)</f>
        <v/>
      </c>
      <c r="L796" s="413" t="str">
        <f>IF(基本情報入力シート!W827="","",基本情報入力シート!W827)</f>
        <v/>
      </c>
      <c r="M796" s="413" t="str">
        <f>IF(基本情報入力シート!X827="","",基本情報入力シート!X827)</f>
        <v/>
      </c>
      <c r="N796" s="491" t="str">
        <f>IF(基本情報入力シート!Y827="","",基本情報入力シート!Y827)</f>
        <v/>
      </c>
      <c r="O796" s="490"/>
      <c r="P796" s="432"/>
      <c r="Q796" s="38" t="str">
        <f>IFERROR(ROUNDDOWN(P796*VLOOKUP(N796,【参考】数式用!$V$2:$AA$58,MATCH(O796,【参考】数式用!$X$4:$AA$4)+2,FALSE)*0.5, 0), "")</f>
        <v/>
      </c>
      <c r="R796" s="433"/>
      <c r="S796" s="867"/>
      <c r="T796" s="867"/>
      <c r="U796" s="499"/>
      <c r="V796" s="439"/>
      <c r="W796" s="487"/>
      <c r="X796" s="414" t="str">
        <f>IFERROR(IF(V796="ー", "", ROUNDDOWN(W796*VLOOKUP(N796,【参考】数式用!$V$2:$AG$51,MATCH(V796,【参考】数式用!$AB$4:$AG$4)+6,FALSE)*0.5, 0)), "")</f>
        <v/>
      </c>
      <c r="Y796" s="440"/>
      <c r="Z796" s="487"/>
      <c r="AA796" s="501"/>
      <c r="AB796" s="481" t="e">
        <f>VLOOKUP(N796,【参考】数式用!$A$3:$N$58,14,FALSE)</f>
        <v>#N/A</v>
      </c>
      <c r="AC796" s="481" t="str">
        <f>IFERROR(VLOOKUP(N796,【参考】数式用!$A$3:$N$58,14,FALSE),"")&amp;"_4_5"</f>
        <v>_4_5</v>
      </c>
      <c r="AD796" s="481" t="str">
        <f>IFERROR(VLOOKUP(N796,【参考】数式用!$A$3:$N$58,14,FALSE),"")&amp;"_6"</f>
        <v>_6</v>
      </c>
      <c r="AE796" s="482" t="str">
        <f>IFERROR(VLOOKUP(N796,【参考】数式用!$AI$5:$AJ$51, 2, FALSE), "")</f>
        <v/>
      </c>
      <c r="AF796" s="483" t="str">
        <f t="shared" si="24"/>
        <v/>
      </c>
      <c r="AG796" s="484" t="str">
        <f t="shared" si="25"/>
        <v/>
      </c>
      <c r="AH796" s="485" t="str">
        <f>IFERROR(VLOOKUP(N796,【参考】数式用!$AM$3:$AN$56, 2, FALSE), "")</f>
        <v/>
      </c>
      <c r="AI796" s="411"/>
      <c r="AJ796" s="389"/>
      <c r="AK796" s="389"/>
      <c r="AL796" s="389"/>
      <c r="AM796" s="389"/>
      <c r="AN796" s="389"/>
      <c r="AO796" s="389"/>
      <c r="AP796" s="389"/>
      <c r="AQ796" s="389"/>
    </row>
    <row r="797" spans="1:43" s="128" customFormat="1" ht="40.15" customHeight="1">
      <c r="A797" s="488">
        <v>784</v>
      </c>
      <c r="B797" s="866" t="str">
        <f>IF(基本情報入力シート!C828="","",基本情報入力シート!C828)</f>
        <v/>
      </c>
      <c r="C797" s="866"/>
      <c r="D797" s="866"/>
      <c r="E797" s="866"/>
      <c r="F797" s="866"/>
      <c r="G797" s="866"/>
      <c r="H797" s="866"/>
      <c r="I797" s="866"/>
      <c r="J797" s="413" t="str">
        <f>IF(基本情報入力シート!M828="","",基本情報入力シート!M828)</f>
        <v/>
      </c>
      <c r="K797" s="413" t="str">
        <f>IF(基本情報入力シート!R828="","",基本情報入力シート!R828)</f>
        <v/>
      </c>
      <c r="L797" s="413" t="str">
        <f>IF(基本情報入力シート!W828="","",基本情報入力シート!W828)</f>
        <v/>
      </c>
      <c r="M797" s="413" t="str">
        <f>IF(基本情報入力シート!X828="","",基本情報入力シート!X828)</f>
        <v/>
      </c>
      <c r="N797" s="491" t="str">
        <f>IF(基本情報入力シート!Y828="","",基本情報入力シート!Y828)</f>
        <v/>
      </c>
      <c r="O797" s="490"/>
      <c r="P797" s="432"/>
      <c r="Q797" s="38" t="str">
        <f>IFERROR(ROUNDDOWN(P797*VLOOKUP(N797,【参考】数式用!$V$2:$AA$58,MATCH(O797,【参考】数式用!$X$4:$AA$4)+2,FALSE)*0.5, 0), "")</f>
        <v/>
      </c>
      <c r="R797" s="433"/>
      <c r="S797" s="867"/>
      <c r="T797" s="867"/>
      <c r="U797" s="499"/>
      <c r="V797" s="439"/>
      <c r="W797" s="487"/>
      <c r="X797" s="414" t="str">
        <f>IFERROR(IF(V797="ー", "", ROUNDDOWN(W797*VLOOKUP(N797,【参考】数式用!$V$2:$AG$51,MATCH(V797,【参考】数式用!$AB$4:$AG$4)+6,FALSE)*0.5, 0)), "")</f>
        <v/>
      </c>
      <c r="Y797" s="440"/>
      <c r="Z797" s="487"/>
      <c r="AA797" s="501"/>
      <c r="AB797" s="481" t="e">
        <f>VLOOKUP(N797,【参考】数式用!$A$3:$N$58,14,FALSE)</f>
        <v>#N/A</v>
      </c>
      <c r="AC797" s="481" t="str">
        <f>IFERROR(VLOOKUP(N797,【参考】数式用!$A$3:$N$58,14,FALSE),"")&amp;"_4_5"</f>
        <v>_4_5</v>
      </c>
      <c r="AD797" s="481" t="str">
        <f>IFERROR(VLOOKUP(N797,【参考】数式用!$A$3:$N$58,14,FALSE),"")&amp;"_6"</f>
        <v>_6</v>
      </c>
      <c r="AE797" s="482" t="str">
        <f>IFERROR(VLOOKUP(N797,【参考】数式用!$AI$5:$AJ$51, 2, FALSE), "")</f>
        <v/>
      </c>
      <c r="AF797" s="483" t="str">
        <f t="shared" si="24"/>
        <v/>
      </c>
      <c r="AG797" s="484" t="str">
        <f t="shared" si="25"/>
        <v/>
      </c>
      <c r="AH797" s="485" t="str">
        <f>IFERROR(VLOOKUP(N797,【参考】数式用!$AM$3:$AN$56, 2, FALSE), "")</f>
        <v/>
      </c>
      <c r="AI797" s="411"/>
      <c r="AJ797" s="389"/>
      <c r="AK797" s="389"/>
      <c r="AL797" s="389"/>
      <c r="AM797" s="389"/>
      <c r="AN797" s="389"/>
      <c r="AO797" s="389"/>
      <c r="AP797" s="389"/>
      <c r="AQ797" s="389"/>
    </row>
    <row r="798" spans="1:43" s="128" customFormat="1" ht="40.15" customHeight="1">
      <c r="A798" s="488">
        <v>785</v>
      </c>
      <c r="B798" s="866" t="str">
        <f>IF(基本情報入力シート!C829="","",基本情報入力シート!C829)</f>
        <v/>
      </c>
      <c r="C798" s="866"/>
      <c r="D798" s="866"/>
      <c r="E798" s="866"/>
      <c r="F798" s="866"/>
      <c r="G798" s="866"/>
      <c r="H798" s="866"/>
      <c r="I798" s="866"/>
      <c r="J798" s="413" t="str">
        <f>IF(基本情報入力シート!M829="","",基本情報入力シート!M829)</f>
        <v/>
      </c>
      <c r="K798" s="413" t="str">
        <f>IF(基本情報入力シート!R829="","",基本情報入力シート!R829)</f>
        <v/>
      </c>
      <c r="L798" s="413" t="str">
        <f>IF(基本情報入力シート!W829="","",基本情報入力シート!W829)</f>
        <v/>
      </c>
      <c r="M798" s="413" t="str">
        <f>IF(基本情報入力シート!X829="","",基本情報入力シート!X829)</f>
        <v/>
      </c>
      <c r="N798" s="491" t="str">
        <f>IF(基本情報入力シート!Y829="","",基本情報入力シート!Y829)</f>
        <v/>
      </c>
      <c r="O798" s="490"/>
      <c r="P798" s="432"/>
      <c r="Q798" s="38" t="str">
        <f>IFERROR(ROUNDDOWN(P798*VLOOKUP(N798,【参考】数式用!$V$2:$AA$58,MATCH(O798,【参考】数式用!$X$4:$AA$4)+2,FALSE)*0.5, 0), "")</f>
        <v/>
      </c>
      <c r="R798" s="433"/>
      <c r="S798" s="867"/>
      <c r="T798" s="867"/>
      <c r="U798" s="499"/>
      <c r="V798" s="439"/>
      <c r="W798" s="487"/>
      <c r="X798" s="414" t="str">
        <f>IFERROR(IF(V798="ー", "", ROUNDDOWN(W798*VLOOKUP(N798,【参考】数式用!$V$2:$AG$51,MATCH(V798,【参考】数式用!$AB$4:$AG$4)+6,FALSE)*0.5, 0)), "")</f>
        <v/>
      </c>
      <c r="Y798" s="440"/>
      <c r="Z798" s="487"/>
      <c r="AA798" s="501"/>
      <c r="AB798" s="481" t="e">
        <f>VLOOKUP(N798,【参考】数式用!$A$3:$N$58,14,FALSE)</f>
        <v>#N/A</v>
      </c>
      <c r="AC798" s="481" t="str">
        <f>IFERROR(VLOOKUP(N798,【参考】数式用!$A$3:$N$58,14,FALSE),"")&amp;"_4_5"</f>
        <v>_4_5</v>
      </c>
      <c r="AD798" s="481" t="str">
        <f>IFERROR(VLOOKUP(N798,【参考】数式用!$A$3:$N$58,14,FALSE),"")&amp;"_6"</f>
        <v>_6</v>
      </c>
      <c r="AE798" s="482" t="str">
        <f>IFERROR(VLOOKUP(N798,【参考】数式用!$AI$5:$AJ$51, 2, FALSE), "")</f>
        <v/>
      </c>
      <c r="AF798" s="483" t="str">
        <f t="shared" si="24"/>
        <v/>
      </c>
      <c r="AG798" s="484" t="str">
        <f t="shared" si="25"/>
        <v/>
      </c>
      <c r="AH798" s="485" t="str">
        <f>IFERROR(VLOOKUP(N798,【参考】数式用!$AM$3:$AN$56, 2, FALSE), "")</f>
        <v/>
      </c>
      <c r="AI798" s="411"/>
      <c r="AJ798" s="389"/>
      <c r="AK798" s="389"/>
      <c r="AL798" s="389"/>
      <c r="AM798" s="389"/>
      <c r="AN798" s="389"/>
      <c r="AO798" s="389"/>
      <c r="AP798" s="389"/>
      <c r="AQ798" s="389"/>
    </row>
    <row r="799" spans="1:43" s="128" customFormat="1" ht="40.15" customHeight="1">
      <c r="A799" s="488">
        <v>786</v>
      </c>
      <c r="B799" s="866" t="str">
        <f>IF(基本情報入力シート!C830="","",基本情報入力シート!C830)</f>
        <v/>
      </c>
      <c r="C799" s="866"/>
      <c r="D799" s="866"/>
      <c r="E799" s="866"/>
      <c r="F799" s="866"/>
      <c r="G799" s="866"/>
      <c r="H799" s="866"/>
      <c r="I799" s="866"/>
      <c r="J799" s="413" t="str">
        <f>IF(基本情報入力シート!M830="","",基本情報入力シート!M830)</f>
        <v/>
      </c>
      <c r="K799" s="413" t="str">
        <f>IF(基本情報入力シート!R830="","",基本情報入力シート!R830)</f>
        <v/>
      </c>
      <c r="L799" s="413" t="str">
        <f>IF(基本情報入力シート!W830="","",基本情報入力シート!W830)</f>
        <v/>
      </c>
      <c r="M799" s="413" t="str">
        <f>IF(基本情報入力シート!X830="","",基本情報入力シート!X830)</f>
        <v/>
      </c>
      <c r="N799" s="491" t="str">
        <f>IF(基本情報入力シート!Y830="","",基本情報入力シート!Y830)</f>
        <v/>
      </c>
      <c r="O799" s="490"/>
      <c r="P799" s="432"/>
      <c r="Q799" s="38" t="str">
        <f>IFERROR(ROUNDDOWN(P799*VLOOKUP(N799,【参考】数式用!$V$2:$AA$58,MATCH(O799,【参考】数式用!$X$4:$AA$4)+2,FALSE)*0.5, 0), "")</f>
        <v/>
      </c>
      <c r="R799" s="433"/>
      <c r="S799" s="867"/>
      <c r="T799" s="867"/>
      <c r="U799" s="499"/>
      <c r="V799" s="439"/>
      <c r="W799" s="487"/>
      <c r="X799" s="414" t="str">
        <f>IFERROR(IF(V799="ー", "", ROUNDDOWN(W799*VLOOKUP(N799,【参考】数式用!$V$2:$AG$51,MATCH(V799,【参考】数式用!$AB$4:$AG$4)+6,FALSE)*0.5, 0)), "")</f>
        <v/>
      </c>
      <c r="Y799" s="440"/>
      <c r="Z799" s="487"/>
      <c r="AA799" s="501"/>
      <c r="AB799" s="481" t="e">
        <f>VLOOKUP(N799,【参考】数式用!$A$3:$N$58,14,FALSE)</f>
        <v>#N/A</v>
      </c>
      <c r="AC799" s="481" t="str">
        <f>IFERROR(VLOOKUP(N799,【参考】数式用!$A$3:$N$58,14,FALSE),"")&amp;"_4_5"</f>
        <v>_4_5</v>
      </c>
      <c r="AD799" s="481" t="str">
        <f>IFERROR(VLOOKUP(N799,【参考】数式用!$A$3:$N$58,14,FALSE),"")&amp;"_6"</f>
        <v>_6</v>
      </c>
      <c r="AE799" s="482" t="str">
        <f>IFERROR(VLOOKUP(N799,【参考】数式用!$AI$5:$AJ$51, 2, FALSE), "")</f>
        <v/>
      </c>
      <c r="AF799" s="483" t="str">
        <f t="shared" si="24"/>
        <v/>
      </c>
      <c r="AG799" s="484" t="str">
        <f t="shared" si="25"/>
        <v/>
      </c>
      <c r="AH799" s="485" t="str">
        <f>IFERROR(VLOOKUP(N799,【参考】数式用!$AM$3:$AN$56, 2, FALSE), "")</f>
        <v/>
      </c>
      <c r="AI799" s="411"/>
      <c r="AJ799" s="389"/>
      <c r="AK799" s="389"/>
      <c r="AL799" s="389"/>
      <c r="AM799" s="389"/>
      <c r="AN799" s="389"/>
      <c r="AO799" s="389"/>
      <c r="AP799" s="389"/>
      <c r="AQ799" s="389"/>
    </row>
    <row r="800" spans="1:43" s="128" customFormat="1" ht="40.15" customHeight="1">
      <c r="A800" s="488">
        <v>787</v>
      </c>
      <c r="B800" s="866" t="str">
        <f>IF(基本情報入力シート!C831="","",基本情報入力シート!C831)</f>
        <v/>
      </c>
      <c r="C800" s="866"/>
      <c r="D800" s="866"/>
      <c r="E800" s="866"/>
      <c r="F800" s="866"/>
      <c r="G800" s="866"/>
      <c r="H800" s="866"/>
      <c r="I800" s="866"/>
      <c r="J800" s="413" t="str">
        <f>IF(基本情報入力シート!M831="","",基本情報入力シート!M831)</f>
        <v/>
      </c>
      <c r="K800" s="413" t="str">
        <f>IF(基本情報入力シート!R831="","",基本情報入力シート!R831)</f>
        <v/>
      </c>
      <c r="L800" s="413" t="str">
        <f>IF(基本情報入力シート!W831="","",基本情報入力シート!W831)</f>
        <v/>
      </c>
      <c r="M800" s="413" t="str">
        <f>IF(基本情報入力シート!X831="","",基本情報入力シート!X831)</f>
        <v/>
      </c>
      <c r="N800" s="491" t="str">
        <f>IF(基本情報入力シート!Y831="","",基本情報入力シート!Y831)</f>
        <v/>
      </c>
      <c r="O800" s="490"/>
      <c r="P800" s="432"/>
      <c r="Q800" s="38" t="str">
        <f>IFERROR(ROUNDDOWN(P800*VLOOKUP(N800,【参考】数式用!$V$2:$AA$58,MATCH(O800,【参考】数式用!$X$4:$AA$4)+2,FALSE)*0.5, 0), "")</f>
        <v/>
      </c>
      <c r="R800" s="433"/>
      <c r="S800" s="867"/>
      <c r="T800" s="867"/>
      <c r="U800" s="499"/>
      <c r="V800" s="439"/>
      <c r="W800" s="487"/>
      <c r="X800" s="414" t="str">
        <f>IFERROR(IF(V800="ー", "", ROUNDDOWN(W800*VLOOKUP(N800,【参考】数式用!$V$2:$AG$51,MATCH(V800,【参考】数式用!$AB$4:$AG$4)+6,FALSE)*0.5, 0)), "")</f>
        <v/>
      </c>
      <c r="Y800" s="440"/>
      <c r="Z800" s="487"/>
      <c r="AA800" s="501"/>
      <c r="AB800" s="481" t="e">
        <f>VLOOKUP(N800,【参考】数式用!$A$3:$N$58,14,FALSE)</f>
        <v>#N/A</v>
      </c>
      <c r="AC800" s="481" t="str">
        <f>IFERROR(VLOOKUP(N800,【参考】数式用!$A$3:$N$58,14,FALSE),"")&amp;"_4_5"</f>
        <v>_4_5</v>
      </c>
      <c r="AD800" s="481" t="str">
        <f>IFERROR(VLOOKUP(N800,【参考】数式用!$A$3:$N$58,14,FALSE),"")&amp;"_6"</f>
        <v>_6</v>
      </c>
      <c r="AE800" s="482" t="str">
        <f>IFERROR(VLOOKUP(N800,【参考】数式用!$AI$5:$AJ$51, 2, FALSE), "")</f>
        <v/>
      </c>
      <c r="AF800" s="483" t="str">
        <f t="shared" si="24"/>
        <v/>
      </c>
      <c r="AG800" s="484" t="str">
        <f t="shared" si="25"/>
        <v/>
      </c>
      <c r="AH800" s="485" t="str">
        <f>IFERROR(VLOOKUP(N800,【参考】数式用!$AM$3:$AN$56, 2, FALSE), "")</f>
        <v/>
      </c>
      <c r="AI800" s="411"/>
      <c r="AJ800" s="389"/>
      <c r="AK800" s="389"/>
      <c r="AL800" s="389"/>
      <c r="AM800" s="389"/>
      <c r="AN800" s="389"/>
      <c r="AO800" s="389"/>
      <c r="AP800" s="389"/>
      <c r="AQ800" s="389"/>
    </row>
    <row r="801" spans="1:43" s="128" customFormat="1" ht="40.15" customHeight="1">
      <c r="A801" s="488">
        <v>788</v>
      </c>
      <c r="B801" s="866" t="str">
        <f>IF(基本情報入力シート!C832="","",基本情報入力シート!C832)</f>
        <v/>
      </c>
      <c r="C801" s="866"/>
      <c r="D801" s="866"/>
      <c r="E801" s="866"/>
      <c r="F801" s="866"/>
      <c r="G801" s="866"/>
      <c r="H801" s="866"/>
      <c r="I801" s="866"/>
      <c r="J801" s="413" t="str">
        <f>IF(基本情報入力シート!M832="","",基本情報入力シート!M832)</f>
        <v/>
      </c>
      <c r="K801" s="413" t="str">
        <f>IF(基本情報入力シート!R832="","",基本情報入力シート!R832)</f>
        <v/>
      </c>
      <c r="L801" s="413" t="str">
        <f>IF(基本情報入力シート!W832="","",基本情報入力シート!W832)</f>
        <v/>
      </c>
      <c r="M801" s="413" t="str">
        <f>IF(基本情報入力シート!X832="","",基本情報入力シート!X832)</f>
        <v/>
      </c>
      <c r="N801" s="491" t="str">
        <f>IF(基本情報入力シート!Y832="","",基本情報入力シート!Y832)</f>
        <v/>
      </c>
      <c r="O801" s="490"/>
      <c r="P801" s="432"/>
      <c r="Q801" s="38" t="str">
        <f>IFERROR(ROUNDDOWN(P801*VLOOKUP(N801,【参考】数式用!$V$2:$AA$58,MATCH(O801,【参考】数式用!$X$4:$AA$4)+2,FALSE)*0.5, 0), "")</f>
        <v/>
      </c>
      <c r="R801" s="433"/>
      <c r="S801" s="867"/>
      <c r="T801" s="867"/>
      <c r="U801" s="499"/>
      <c r="V801" s="439"/>
      <c r="W801" s="487"/>
      <c r="X801" s="414" t="str">
        <f>IFERROR(IF(V801="ー", "", ROUNDDOWN(W801*VLOOKUP(N801,【参考】数式用!$V$2:$AG$51,MATCH(V801,【参考】数式用!$AB$4:$AG$4)+6,FALSE)*0.5, 0)), "")</f>
        <v/>
      </c>
      <c r="Y801" s="440"/>
      <c r="Z801" s="487"/>
      <c r="AA801" s="501"/>
      <c r="AB801" s="481" t="e">
        <f>VLOOKUP(N801,【参考】数式用!$A$3:$N$58,14,FALSE)</f>
        <v>#N/A</v>
      </c>
      <c r="AC801" s="481" t="str">
        <f>IFERROR(VLOOKUP(N801,【参考】数式用!$A$3:$N$58,14,FALSE),"")&amp;"_4_5"</f>
        <v>_4_5</v>
      </c>
      <c r="AD801" s="481" t="str">
        <f>IFERROR(VLOOKUP(N801,【参考】数式用!$A$3:$N$58,14,FALSE),"")&amp;"_6"</f>
        <v>_6</v>
      </c>
      <c r="AE801" s="482" t="str">
        <f>IFERROR(VLOOKUP(N801,【参考】数式用!$AI$5:$AJ$51, 2, FALSE), "")</f>
        <v/>
      </c>
      <c r="AF801" s="483" t="str">
        <f t="shared" si="24"/>
        <v/>
      </c>
      <c r="AG801" s="484" t="str">
        <f t="shared" si="25"/>
        <v/>
      </c>
      <c r="AH801" s="485" t="str">
        <f>IFERROR(VLOOKUP(N801,【参考】数式用!$AM$3:$AN$56, 2, FALSE), "")</f>
        <v/>
      </c>
      <c r="AI801" s="411"/>
      <c r="AJ801" s="389"/>
      <c r="AK801" s="389"/>
      <c r="AL801" s="389"/>
      <c r="AM801" s="389"/>
      <c r="AN801" s="389"/>
      <c r="AO801" s="389"/>
      <c r="AP801" s="389"/>
      <c r="AQ801" s="389"/>
    </row>
    <row r="802" spans="1:43" s="128" customFormat="1" ht="40.15" customHeight="1">
      <c r="A802" s="488">
        <v>789</v>
      </c>
      <c r="B802" s="866" t="str">
        <f>IF(基本情報入力シート!C833="","",基本情報入力シート!C833)</f>
        <v/>
      </c>
      <c r="C802" s="866"/>
      <c r="D802" s="866"/>
      <c r="E802" s="866"/>
      <c r="F802" s="866"/>
      <c r="G802" s="866"/>
      <c r="H802" s="866"/>
      <c r="I802" s="866"/>
      <c r="J802" s="413" t="str">
        <f>IF(基本情報入力シート!M833="","",基本情報入力シート!M833)</f>
        <v/>
      </c>
      <c r="K802" s="413" t="str">
        <f>IF(基本情報入力シート!R833="","",基本情報入力シート!R833)</f>
        <v/>
      </c>
      <c r="L802" s="413" t="str">
        <f>IF(基本情報入力シート!W833="","",基本情報入力シート!W833)</f>
        <v/>
      </c>
      <c r="M802" s="413" t="str">
        <f>IF(基本情報入力シート!X833="","",基本情報入力シート!X833)</f>
        <v/>
      </c>
      <c r="N802" s="491" t="str">
        <f>IF(基本情報入力シート!Y833="","",基本情報入力シート!Y833)</f>
        <v/>
      </c>
      <c r="O802" s="490"/>
      <c r="P802" s="432"/>
      <c r="Q802" s="38" t="str">
        <f>IFERROR(ROUNDDOWN(P802*VLOOKUP(N802,【参考】数式用!$V$2:$AA$58,MATCH(O802,【参考】数式用!$X$4:$AA$4)+2,FALSE)*0.5, 0), "")</f>
        <v/>
      </c>
      <c r="R802" s="433"/>
      <c r="S802" s="867"/>
      <c r="T802" s="867"/>
      <c r="U802" s="499"/>
      <c r="V802" s="439"/>
      <c r="W802" s="487"/>
      <c r="X802" s="414" t="str">
        <f>IFERROR(IF(V802="ー", "", ROUNDDOWN(W802*VLOOKUP(N802,【参考】数式用!$V$2:$AG$51,MATCH(V802,【参考】数式用!$AB$4:$AG$4)+6,FALSE)*0.5, 0)), "")</f>
        <v/>
      </c>
      <c r="Y802" s="440"/>
      <c r="Z802" s="487"/>
      <c r="AA802" s="501"/>
      <c r="AB802" s="481" t="e">
        <f>VLOOKUP(N802,【参考】数式用!$A$3:$N$58,14,FALSE)</f>
        <v>#N/A</v>
      </c>
      <c r="AC802" s="481" t="str">
        <f>IFERROR(VLOOKUP(N802,【参考】数式用!$A$3:$N$58,14,FALSE),"")&amp;"_4_5"</f>
        <v>_4_5</v>
      </c>
      <c r="AD802" s="481" t="str">
        <f>IFERROR(VLOOKUP(N802,【参考】数式用!$A$3:$N$58,14,FALSE),"")&amp;"_6"</f>
        <v>_6</v>
      </c>
      <c r="AE802" s="482" t="str">
        <f>IFERROR(VLOOKUP(N802,【参考】数式用!$AI$5:$AJ$51, 2, FALSE), "")</f>
        <v/>
      </c>
      <c r="AF802" s="483" t="str">
        <f t="shared" si="24"/>
        <v/>
      </c>
      <c r="AG802" s="484" t="str">
        <f t="shared" si="25"/>
        <v/>
      </c>
      <c r="AH802" s="485" t="str">
        <f>IFERROR(VLOOKUP(N802,【参考】数式用!$AM$3:$AN$56, 2, FALSE), "")</f>
        <v/>
      </c>
      <c r="AI802" s="411"/>
      <c r="AJ802" s="389"/>
      <c r="AK802" s="389"/>
      <c r="AL802" s="389"/>
      <c r="AM802" s="389"/>
      <c r="AN802" s="389"/>
      <c r="AO802" s="389"/>
      <c r="AP802" s="389"/>
      <c r="AQ802" s="389"/>
    </row>
    <row r="803" spans="1:43" s="128" customFormat="1" ht="40.15" customHeight="1">
      <c r="A803" s="488">
        <v>790</v>
      </c>
      <c r="B803" s="866" t="str">
        <f>IF(基本情報入力シート!C834="","",基本情報入力シート!C834)</f>
        <v/>
      </c>
      <c r="C803" s="866"/>
      <c r="D803" s="866"/>
      <c r="E803" s="866"/>
      <c r="F803" s="866"/>
      <c r="G803" s="866"/>
      <c r="H803" s="866"/>
      <c r="I803" s="866"/>
      <c r="J803" s="413" t="str">
        <f>IF(基本情報入力シート!M834="","",基本情報入力シート!M834)</f>
        <v/>
      </c>
      <c r="K803" s="413" t="str">
        <f>IF(基本情報入力シート!R834="","",基本情報入力シート!R834)</f>
        <v/>
      </c>
      <c r="L803" s="413" t="str">
        <f>IF(基本情報入力シート!W834="","",基本情報入力シート!W834)</f>
        <v/>
      </c>
      <c r="M803" s="413" t="str">
        <f>IF(基本情報入力シート!X834="","",基本情報入力シート!X834)</f>
        <v/>
      </c>
      <c r="N803" s="491" t="str">
        <f>IF(基本情報入力シート!Y834="","",基本情報入力シート!Y834)</f>
        <v/>
      </c>
      <c r="O803" s="490"/>
      <c r="P803" s="432"/>
      <c r="Q803" s="38" t="str">
        <f>IFERROR(ROUNDDOWN(P803*VLOOKUP(N803,【参考】数式用!$V$2:$AA$58,MATCH(O803,【参考】数式用!$X$4:$AA$4)+2,FALSE)*0.5, 0), "")</f>
        <v/>
      </c>
      <c r="R803" s="433"/>
      <c r="S803" s="867"/>
      <c r="T803" s="867"/>
      <c r="U803" s="499"/>
      <c r="V803" s="439"/>
      <c r="W803" s="487"/>
      <c r="X803" s="414" t="str">
        <f>IFERROR(IF(V803="ー", "", ROUNDDOWN(W803*VLOOKUP(N803,【参考】数式用!$V$2:$AG$51,MATCH(V803,【参考】数式用!$AB$4:$AG$4)+6,FALSE)*0.5, 0)), "")</f>
        <v/>
      </c>
      <c r="Y803" s="440"/>
      <c r="Z803" s="487"/>
      <c r="AA803" s="501"/>
      <c r="AB803" s="481" t="e">
        <f>VLOOKUP(N803,【参考】数式用!$A$3:$N$58,14,FALSE)</f>
        <v>#N/A</v>
      </c>
      <c r="AC803" s="481" t="str">
        <f>IFERROR(VLOOKUP(N803,【参考】数式用!$A$3:$N$58,14,FALSE),"")&amp;"_4_5"</f>
        <v>_4_5</v>
      </c>
      <c r="AD803" s="481" t="str">
        <f>IFERROR(VLOOKUP(N803,【参考】数式用!$A$3:$N$58,14,FALSE),"")&amp;"_6"</f>
        <v>_6</v>
      </c>
      <c r="AE803" s="482" t="str">
        <f>IFERROR(VLOOKUP(N803,【参考】数式用!$AI$5:$AJ$51, 2, FALSE), "")</f>
        <v/>
      </c>
      <c r="AF803" s="483" t="str">
        <f t="shared" si="24"/>
        <v/>
      </c>
      <c r="AG803" s="484" t="str">
        <f t="shared" si="25"/>
        <v/>
      </c>
      <c r="AH803" s="485" t="str">
        <f>IFERROR(VLOOKUP(N803,【参考】数式用!$AM$3:$AN$56, 2, FALSE), "")</f>
        <v/>
      </c>
      <c r="AI803" s="411"/>
      <c r="AJ803" s="389"/>
      <c r="AK803" s="389"/>
      <c r="AL803" s="389"/>
      <c r="AM803" s="389"/>
      <c r="AN803" s="389"/>
      <c r="AO803" s="389"/>
      <c r="AP803" s="389"/>
      <c r="AQ803" s="389"/>
    </row>
    <row r="804" spans="1:43" s="128" customFormat="1" ht="40.15" customHeight="1">
      <c r="A804" s="488">
        <v>791</v>
      </c>
      <c r="B804" s="866" t="str">
        <f>IF(基本情報入力シート!C835="","",基本情報入力シート!C835)</f>
        <v/>
      </c>
      <c r="C804" s="866"/>
      <c r="D804" s="866"/>
      <c r="E804" s="866"/>
      <c r="F804" s="866"/>
      <c r="G804" s="866"/>
      <c r="H804" s="866"/>
      <c r="I804" s="866"/>
      <c r="J804" s="413" t="str">
        <f>IF(基本情報入力シート!M835="","",基本情報入力シート!M835)</f>
        <v/>
      </c>
      <c r="K804" s="413" t="str">
        <f>IF(基本情報入力シート!R835="","",基本情報入力シート!R835)</f>
        <v/>
      </c>
      <c r="L804" s="413" t="str">
        <f>IF(基本情報入力シート!W835="","",基本情報入力シート!W835)</f>
        <v/>
      </c>
      <c r="M804" s="413" t="str">
        <f>IF(基本情報入力シート!X835="","",基本情報入力シート!X835)</f>
        <v/>
      </c>
      <c r="N804" s="491" t="str">
        <f>IF(基本情報入力シート!Y835="","",基本情報入力シート!Y835)</f>
        <v/>
      </c>
      <c r="O804" s="490"/>
      <c r="P804" s="432"/>
      <c r="Q804" s="38" t="str">
        <f>IFERROR(ROUNDDOWN(P804*VLOOKUP(N804,【参考】数式用!$V$2:$AA$58,MATCH(O804,【参考】数式用!$X$4:$AA$4)+2,FALSE)*0.5, 0), "")</f>
        <v/>
      </c>
      <c r="R804" s="433"/>
      <c r="S804" s="867"/>
      <c r="T804" s="867"/>
      <c r="U804" s="499"/>
      <c r="V804" s="439"/>
      <c r="W804" s="487"/>
      <c r="X804" s="414" t="str">
        <f>IFERROR(IF(V804="ー", "", ROUNDDOWN(W804*VLOOKUP(N804,【参考】数式用!$V$2:$AG$51,MATCH(V804,【参考】数式用!$AB$4:$AG$4)+6,FALSE)*0.5, 0)), "")</f>
        <v/>
      </c>
      <c r="Y804" s="440"/>
      <c r="Z804" s="487"/>
      <c r="AA804" s="501"/>
      <c r="AB804" s="481" t="e">
        <f>VLOOKUP(N804,【参考】数式用!$A$3:$N$58,14,FALSE)</f>
        <v>#N/A</v>
      </c>
      <c r="AC804" s="481" t="str">
        <f>IFERROR(VLOOKUP(N804,【参考】数式用!$A$3:$N$58,14,FALSE),"")&amp;"_4_5"</f>
        <v>_4_5</v>
      </c>
      <c r="AD804" s="481" t="str">
        <f>IFERROR(VLOOKUP(N804,【参考】数式用!$A$3:$N$58,14,FALSE),"")&amp;"_6"</f>
        <v>_6</v>
      </c>
      <c r="AE804" s="482" t="str">
        <f>IFERROR(VLOOKUP(N804,【参考】数式用!$AI$5:$AJ$51, 2, FALSE), "")</f>
        <v/>
      </c>
      <c r="AF804" s="483" t="str">
        <f t="shared" si="24"/>
        <v/>
      </c>
      <c r="AG804" s="484" t="str">
        <f t="shared" si="25"/>
        <v/>
      </c>
      <c r="AH804" s="485" t="str">
        <f>IFERROR(VLOOKUP(N804,【参考】数式用!$AM$3:$AN$56, 2, FALSE), "")</f>
        <v/>
      </c>
      <c r="AI804" s="411"/>
      <c r="AJ804" s="389"/>
      <c r="AK804" s="389"/>
      <c r="AL804" s="389"/>
      <c r="AM804" s="389"/>
      <c r="AN804" s="389"/>
      <c r="AO804" s="389"/>
      <c r="AP804" s="389"/>
      <c r="AQ804" s="389"/>
    </row>
    <row r="805" spans="1:43" s="128" customFormat="1" ht="40.15" customHeight="1">
      <c r="A805" s="488">
        <v>792</v>
      </c>
      <c r="B805" s="866" t="str">
        <f>IF(基本情報入力シート!C836="","",基本情報入力シート!C836)</f>
        <v/>
      </c>
      <c r="C805" s="866"/>
      <c r="D805" s="866"/>
      <c r="E805" s="866"/>
      <c r="F805" s="866"/>
      <c r="G805" s="866"/>
      <c r="H805" s="866"/>
      <c r="I805" s="866"/>
      <c r="J805" s="413" t="str">
        <f>IF(基本情報入力シート!M836="","",基本情報入力シート!M836)</f>
        <v/>
      </c>
      <c r="K805" s="413" t="str">
        <f>IF(基本情報入力シート!R836="","",基本情報入力シート!R836)</f>
        <v/>
      </c>
      <c r="L805" s="413" t="str">
        <f>IF(基本情報入力シート!W836="","",基本情報入力シート!W836)</f>
        <v/>
      </c>
      <c r="M805" s="413" t="str">
        <f>IF(基本情報入力シート!X836="","",基本情報入力シート!X836)</f>
        <v/>
      </c>
      <c r="N805" s="491" t="str">
        <f>IF(基本情報入力シート!Y836="","",基本情報入力シート!Y836)</f>
        <v/>
      </c>
      <c r="O805" s="490"/>
      <c r="P805" s="432"/>
      <c r="Q805" s="38" t="str">
        <f>IFERROR(ROUNDDOWN(P805*VLOOKUP(N805,【参考】数式用!$V$2:$AA$58,MATCH(O805,【参考】数式用!$X$4:$AA$4)+2,FALSE)*0.5, 0), "")</f>
        <v/>
      </c>
      <c r="R805" s="433"/>
      <c r="S805" s="867"/>
      <c r="T805" s="867"/>
      <c r="U805" s="499"/>
      <c r="V805" s="439"/>
      <c r="W805" s="487"/>
      <c r="X805" s="414" t="str">
        <f>IFERROR(IF(V805="ー", "", ROUNDDOWN(W805*VLOOKUP(N805,【参考】数式用!$V$2:$AG$51,MATCH(V805,【参考】数式用!$AB$4:$AG$4)+6,FALSE)*0.5, 0)), "")</f>
        <v/>
      </c>
      <c r="Y805" s="440"/>
      <c r="Z805" s="487"/>
      <c r="AA805" s="501"/>
      <c r="AB805" s="481" t="e">
        <f>VLOOKUP(N805,【参考】数式用!$A$3:$N$58,14,FALSE)</f>
        <v>#N/A</v>
      </c>
      <c r="AC805" s="481" t="str">
        <f>IFERROR(VLOOKUP(N805,【参考】数式用!$A$3:$N$58,14,FALSE),"")&amp;"_4_5"</f>
        <v>_4_5</v>
      </c>
      <c r="AD805" s="481" t="str">
        <f>IFERROR(VLOOKUP(N805,【参考】数式用!$A$3:$N$58,14,FALSE),"")&amp;"_6"</f>
        <v>_6</v>
      </c>
      <c r="AE805" s="482" t="str">
        <f>IFERROR(VLOOKUP(N805,【参考】数式用!$AI$5:$AJ$51, 2, FALSE), "")</f>
        <v/>
      </c>
      <c r="AF805" s="483" t="str">
        <f t="shared" si="24"/>
        <v/>
      </c>
      <c r="AG805" s="484" t="str">
        <f t="shared" si="25"/>
        <v/>
      </c>
      <c r="AH805" s="485" t="str">
        <f>IFERROR(VLOOKUP(N805,【参考】数式用!$AM$3:$AN$56, 2, FALSE), "")</f>
        <v/>
      </c>
      <c r="AI805" s="411"/>
      <c r="AJ805" s="389"/>
      <c r="AK805" s="389"/>
      <c r="AL805" s="389"/>
      <c r="AM805" s="389"/>
      <c r="AN805" s="389"/>
      <c r="AO805" s="389"/>
      <c r="AP805" s="389"/>
      <c r="AQ805" s="389"/>
    </row>
    <row r="806" spans="1:43" s="128" customFormat="1" ht="40.15" customHeight="1">
      <c r="A806" s="488">
        <v>793</v>
      </c>
      <c r="B806" s="866" t="str">
        <f>IF(基本情報入力シート!C837="","",基本情報入力シート!C837)</f>
        <v/>
      </c>
      <c r="C806" s="866"/>
      <c r="D806" s="866"/>
      <c r="E806" s="866"/>
      <c r="F806" s="866"/>
      <c r="G806" s="866"/>
      <c r="H806" s="866"/>
      <c r="I806" s="866"/>
      <c r="J806" s="413" t="str">
        <f>IF(基本情報入力シート!M837="","",基本情報入力シート!M837)</f>
        <v/>
      </c>
      <c r="K806" s="413" t="str">
        <f>IF(基本情報入力シート!R837="","",基本情報入力シート!R837)</f>
        <v/>
      </c>
      <c r="L806" s="413" t="str">
        <f>IF(基本情報入力シート!W837="","",基本情報入力シート!W837)</f>
        <v/>
      </c>
      <c r="M806" s="413" t="str">
        <f>IF(基本情報入力シート!X837="","",基本情報入力シート!X837)</f>
        <v/>
      </c>
      <c r="N806" s="491" t="str">
        <f>IF(基本情報入力シート!Y837="","",基本情報入力シート!Y837)</f>
        <v/>
      </c>
      <c r="O806" s="490"/>
      <c r="P806" s="432"/>
      <c r="Q806" s="38" t="str">
        <f>IFERROR(ROUNDDOWN(P806*VLOOKUP(N806,【参考】数式用!$V$2:$AA$58,MATCH(O806,【参考】数式用!$X$4:$AA$4)+2,FALSE)*0.5, 0), "")</f>
        <v/>
      </c>
      <c r="R806" s="433"/>
      <c r="S806" s="867"/>
      <c r="T806" s="867"/>
      <c r="U806" s="499"/>
      <c r="V806" s="439"/>
      <c r="W806" s="487"/>
      <c r="X806" s="414" t="str">
        <f>IFERROR(IF(V806="ー", "", ROUNDDOWN(W806*VLOOKUP(N806,【参考】数式用!$V$2:$AG$51,MATCH(V806,【参考】数式用!$AB$4:$AG$4)+6,FALSE)*0.5, 0)), "")</f>
        <v/>
      </c>
      <c r="Y806" s="440"/>
      <c r="Z806" s="487"/>
      <c r="AA806" s="501"/>
      <c r="AB806" s="481" t="e">
        <f>VLOOKUP(N806,【参考】数式用!$A$3:$N$58,14,FALSE)</f>
        <v>#N/A</v>
      </c>
      <c r="AC806" s="481" t="str">
        <f>IFERROR(VLOOKUP(N806,【参考】数式用!$A$3:$N$58,14,FALSE),"")&amp;"_4_5"</f>
        <v>_4_5</v>
      </c>
      <c r="AD806" s="481" t="str">
        <f>IFERROR(VLOOKUP(N806,【参考】数式用!$A$3:$N$58,14,FALSE),"")&amp;"_6"</f>
        <v>_6</v>
      </c>
      <c r="AE806" s="482" t="str">
        <f>IFERROR(VLOOKUP(N806,【参考】数式用!$AI$5:$AJ$51, 2, FALSE), "")</f>
        <v/>
      </c>
      <c r="AF806" s="483" t="str">
        <f t="shared" si="24"/>
        <v/>
      </c>
      <c r="AG806" s="484" t="str">
        <f t="shared" si="25"/>
        <v/>
      </c>
      <c r="AH806" s="485" t="str">
        <f>IFERROR(VLOOKUP(N806,【参考】数式用!$AM$3:$AN$56, 2, FALSE), "")</f>
        <v/>
      </c>
      <c r="AI806" s="411"/>
      <c r="AJ806" s="389"/>
      <c r="AK806" s="389"/>
      <c r="AL806" s="389"/>
      <c r="AM806" s="389"/>
      <c r="AN806" s="389"/>
      <c r="AO806" s="389"/>
      <c r="AP806" s="389"/>
      <c r="AQ806" s="389"/>
    </row>
    <row r="807" spans="1:43" s="128" customFormat="1" ht="40.15" customHeight="1">
      <c r="A807" s="488">
        <v>794</v>
      </c>
      <c r="B807" s="866" t="str">
        <f>IF(基本情報入力シート!C838="","",基本情報入力シート!C838)</f>
        <v/>
      </c>
      <c r="C807" s="866"/>
      <c r="D807" s="866"/>
      <c r="E807" s="866"/>
      <c r="F807" s="866"/>
      <c r="G807" s="866"/>
      <c r="H807" s="866"/>
      <c r="I807" s="866"/>
      <c r="J807" s="413" t="str">
        <f>IF(基本情報入力シート!M838="","",基本情報入力シート!M838)</f>
        <v/>
      </c>
      <c r="K807" s="413" t="str">
        <f>IF(基本情報入力シート!R838="","",基本情報入力シート!R838)</f>
        <v/>
      </c>
      <c r="L807" s="413" t="str">
        <f>IF(基本情報入力シート!W838="","",基本情報入力シート!W838)</f>
        <v/>
      </c>
      <c r="M807" s="413" t="str">
        <f>IF(基本情報入力シート!X838="","",基本情報入力シート!X838)</f>
        <v/>
      </c>
      <c r="N807" s="491" t="str">
        <f>IF(基本情報入力シート!Y838="","",基本情報入力シート!Y838)</f>
        <v/>
      </c>
      <c r="O807" s="490"/>
      <c r="P807" s="432"/>
      <c r="Q807" s="38" t="str">
        <f>IFERROR(ROUNDDOWN(P807*VLOOKUP(N807,【参考】数式用!$V$2:$AA$58,MATCH(O807,【参考】数式用!$X$4:$AA$4)+2,FALSE)*0.5, 0), "")</f>
        <v/>
      </c>
      <c r="R807" s="433"/>
      <c r="S807" s="867"/>
      <c r="T807" s="867"/>
      <c r="U807" s="499"/>
      <c r="V807" s="439"/>
      <c r="W807" s="487"/>
      <c r="X807" s="414" t="str">
        <f>IFERROR(IF(V807="ー", "", ROUNDDOWN(W807*VLOOKUP(N807,【参考】数式用!$V$2:$AG$51,MATCH(V807,【参考】数式用!$AB$4:$AG$4)+6,FALSE)*0.5, 0)), "")</f>
        <v/>
      </c>
      <c r="Y807" s="440"/>
      <c r="Z807" s="487"/>
      <c r="AA807" s="501"/>
      <c r="AB807" s="481" t="e">
        <f>VLOOKUP(N807,【参考】数式用!$A$3:$N$58,14,FALSE)</f>
        <v>#N/A</v>
      </c>
      <c r="AC807" s="481" t="str">
        <f>IFERROR(VLOOKUP(N807,【参考】数式用!$A$3:$N$58,14,FALSE),"")&amp;"_4_5"</f>
        <v>_4_5</v>
      </c>
      <c r="AD807" s="481" t="str">
        <f>IFERROR(VLOOKUP(N807,【参考】数式用!$A$3:$N$58,14,FALSE),"")&amp;"_6"</f>
        <v>_6</v>
      </c>
      <c r="AE807" s="482" t="str">
        <f>IFERROR(VLOOKUP(N807,【参考】数式用!$AI$5:$AJ$51, 2, FALSE), "")</f>
        <v/>
      </c>
      <c r="AF807" s="483" t="str">
        <f t="shared" si="24"/>
        <v/>
      </c>
      <c r="AG807" s="484" t="str">
        <f t="shared" si="25"/>
        <v/>
      </c>
      <c r="AH807" s="485" t="str">
        <f>IFERROR(VLOOKUP(N807,【参考】数式用!$AM$3:$AN$56, 2, FALSE), "")</f>
        <v/>
      </c>
      <c r="AI807" s="411"/>
      <c r="AJ807" s="389"/>
      <c r="AK807" s="389"/>
      <c r="AL807" s="389"/>
      <c r="AM807" s="389"/>
      <c r="AN807" s="389"/>
      <c r="AO807" s="389"/>
      <c r="AP807" s="389"/>
      <c r="AQ807" s="389"/>
    </row>
    <row r="808" spans="1:43" s="128" customFormat="1" ht="40.15" customHeight="1">
      <c r="A808" s="488">
        <v>795</v>
      </c>
      <c r="B808" s="866" t="str">
        <f>IF(基本情報入力シート!C839="","",基本情報入力シート!C839)</f>
        <v/>
      </c>
      <c r="C808" s="866"/>
      <c r="D808" s="866"/>
      <c r="E808" s="866"/>
      <c r="F808" s="866"/>
      <c r="G808" s="866"/>
      <c r="H808" s="866"/>
      <c r="I808" s="866"/>
      <c r="J808" s="413" t="str">
        <f>IF(基本情報入力シート!M839="","",基本情報入力シート!M839)</f>
        <v/>
      </c>
      <c r="K808" s="413" t="str">
        <f>IF(基本情報入力シート!R839="","",基本情報入力シート!R839)</f>
        <v/>
      </c>
      <c r="L808" s="413" t="str">
        <f>IF(基本情報入力シート!W839="","",基本情報入力シート!W839)</f>
        <v/>
      </c>
      <c r="M808" s="413" t="str">
        <f>IF(基本情報入力シート!X839="","",基本情報入力シート!X839)</f>
        <v/>
      </c>
      <c r="N808" s="491" t="str">
        <f>IF(基本情報入力シート!Y839="","",基本情報入力シート!Y839)</f>
        <v/>
      </c>
      <c r="O808" s="490"/>
      <c r="P808" s="432"/>
      <c r="Q808" s="38" t="str">
        <f>IFERROR(ROUNDDOWN(P808*VLOOKUP(N808,【参考】数式用!$V$2:$AA$58,MATCH(O808,【参考】数式用!$X$4:$AA$4)+2,FALSE)*0.5, 0), "")</f>
        <v/>
      </c>
      <c r="R808" s="433"/>
      <c r="S808" s="867"/>
      <c r="T808" s="867"/>
      <c r="U808" s="499"/>
      <c r="V808" s="439"/>
      <c r="W808" s="487"/>
      <c r="X808" s="414" t="str">
        <f>IFERROR(IF(V808="ー", "", ROUNDDOWN(W808*VLOOKUP(N808,【参考】数式用!$V$2:$AG$51,MATCH(V808,【参考】数式用!$AB$4:$AG$4)+6,FALSE)*0.5, 0)), "")</f>
        <v/>
      </c>
      <c r="Y808" s="440"/>
      <c r="Z808" s="487"/>
      <c r="AA808" s="501"/>
      <c r="AB808" s="481" t="e">
        <f>VLOOKUP(N808,【参考】数式用!$A$3:$N$58,14,FALSE)</f>
        <v>#N/A</v>
      </c>
      <c r="AC808" s="481" t="str">
        <f>IFERROR(VLOOKUP(N808,【参考】数式用!$A$3:$N$58,14,FALSE),"")&amp;"_4_5"</f>
        <v>_4_5</v>
      </c>
      <c r="AD808" s="481" t="str">
        <f>IFERROR(VLOOKUP(N808,【参考】数式用!$A$3:$N$58,14,FALSE),"")&amp;"_6"</f>
        <v>_6</v>
      </c>
      <c r="AE808" s="482" t="str">
        <f>IFERROR(VLOOKUP(N808,【参考】数式用!$AI$5:$AJ$51, 2, FALSE), "")</f>
        <v/>
      </c>
      <c r="AF808" s="483" t="str">
        <f t="shared" si="24"/>
        <v/>
      </c>
      <c r="AG808" s="484" t="str">
        <f t="shared" si="25"/>
        <v/>
      </c>
      <c r="AH808" s="485" t="str">
        <f>IFERROR(VLOOKUP(N808,【参考】数式用!$AM$3:$AN$56, 2, FALSE), "")</f>
        <v/>
      </c>
      <c r="AI808" s="411"/>
      <c r="AJ808" s="389"/>
      <c r="AK808" s="389"/>
      <c r="AL808" s="389"/>
      <c r="AM808" s="389"/>
      <c r="AN808" s="389"/>
      <c r="AO808" s="389"/>
      <c r="AP808" s="389"/>
      <c r="AQ808" s="389"/>
    </row>
    <row r="809" spans="1:43" s="128" customFormat="1" ht="40.15" customHeight="1">
      <c r="A809" s="488">
        <v>796</v>
      </c>
      <c r="B809" s="866" t="str">
        <f>IF(基本情報入力シート!C840="","",基本情報入力シート!C840)</f>
        <v/>
      </c>
      <c r="C809" s="866"/>
      <c r="D809" s="866"/>
      <c r="E809" s="866"/>
      <c r="F809" s="866"/>
      <c r="G809" s="866"/>
      <c r="H809" s="866"/>
      <c r="I809" s="866"/>
      <c r="J809" s="413" t="str">
        <f>IF(基本情報入力シート!M840="","",基本情報入力シート!M840)</f>
        <v/>
      </c>
      <c r="K809" s="413" t="str">
        <f>IF(基本情報入力シート!R840="","",基本情報入力シート!R840)</f>
        <v/>
      </c>
      <c r="L809" s="413" t="str">
        <f>IF(基本情報入力シート!W840="","",基本情報入力シート!W840)</f>
        <v/>
      </c>
      <c r="M809" s="413" t="str">
        <f>IF(基本情報入力シート!X840="","",基本情報入力シート!X840)</f>
        <v/>
      </c>
      <c r="N809" s="491" t="str">
        <f>IF(基本情報入力シート!Y840="","",基本情報入力シート!Y840)</f>
        <v/>
      </c>
      <c r="O809" s="490"/>
      <c r="P809" s="432"/>
      <c r="Q809" s="38" t="str">
        <f>IFERROR(ROUNDDOWN(P809*VLOOKUP(N809,【参考】数式用!$V$2:$AA$58,MATCH(O809,【参考】数式用!$X$4:$AA$4)+2,FALSE)*0.5, 0), "")</f>
        <v/>
      </c>
      <c r="R809" s="433"/>
      <c r="S809" s="867"/>
      <c r="T809" s="867"/>
      <c r="U809" s="499"/>
      <c r="V809" s="439"/>
      <c r="W809" s="487"/>
      <c r="X809" s="414" t="str">
        <f>IFERROR(IF(V809="ー", "", ROUNDDOWN(W809*VLOOKUP(N809,【参考】数式用!$V$2:$AG$51,MATCH(V809,【参考】数式用!$AB$4:$AG$4)+6,FALSE)*0.5, 0)), "")</f>
        <v/>
      </c>
      <c r="Y809" s="440"/>
      <c r="Z809" s="487"/>
      <c r="AA809" s="501"/>
      <c r="AB809" s="481" t="e">
        <f>VLOOKUP(N809,【参考】数式用!$A$3:$N$58,14,FALSE)</f>
        <v>#N/A</v>
      </c>
      <c r="AC809" s="481" t="str">
        <f>IFERROR(VLOOKUP(N809,【参考】数式用!$A$3:$N$58,14,FALSE),"")&amp;"_4_5"</f>
        <v>_4_5</v>
      </c>
      <c r="AD809" s="481" t="str">
        <f>IFERROR(VLOOKUP(N809,【参考】数式用!$A$3:$N$58,14,FALSE),"")&amp;"_6"</f>
        <v>_6</v>
      </c>
      <c r="AE809" s="482" t="str">
        <f>IFERROR(VLOOKUP(N809,【参考】数式用!$AI$5:$AJ$51, 2, FALSE), "")</f>
        <v/>
      </c>
      <c r="AF809" s="483" t="str">
        <f t="shared" si="24"/>
        <v/>
      </c>
      <c r="AG809" s="484" t="str">
        <f t="shared" si="25"/>
        <v/>
      </c>
      <c r="AH809" s="485" t="str">
        <f>IFERROR(VLOOKUP(N809,【参考】数式用!$AM$3:$AN$56, 2, FALSE), "")</f>
        <v/>
      </c>
      <c r="AI809" s="411"/>
      <c r="AJ809" s="389"/>
      <c r="AK809" s="389"/>
      <c r="AL809" s="389"/>
      <c r="AM809" s="389"/>
      <c r="AN809" s="389"/>
      <c r="AO809" s="389"/>
      <c r="AP809" s="389"/>
      <c r="AQ809" s="389"/>
    </row>
    <row r="810" spans="1:43" s="128" customFormat="1" ht="40.15" customHeight="1">
      <c r="A810" s="488">
        <v>797</v>
      </c>
      <c r="B810" s="866" t="str">
        <f>IF(基本情報入力シート!C841="","",基本情報入力シート!C841)</f>
        <v/>
      </c>
      <c r="C810" s="866"/>
      <c r="D810" s="866"/>
      <c r="E810" s="866"/>
      <c r="F810" s="866"/>
      <c r="G810" s="866"/>
      <c r="H810" s="866"/>
      <c r="I810" s="866"/>
      <c r="J810" s="413" t="str">
        <f>IF(基本情報入力シート!M841="","",基本情報入力シート!M841)</f>
        <v/>
      </c>
      <c r="K810" s="413" t="str">
        <f>IF(基本情報入力シート!R841="","",基本情報入力シート!R841)</f>
        <v/>
      </c>
      <c r="L810" s="413" t="str">
        <f>IF(基本情報入力シート!W841="","",基本情報入力シート!W841)</f>
        <v/>
      </c>
      <c r="M810" s="413" t="str">
        <f>IF(基本情報入力シート!X841="","",基本情報入力シート!X841)</f>
        <v/>
      </c>
      <c r="N810" s="491" t="str">
        <f>IF(基本情報入力シート!Y841="","",基本情報入力シート!Y841)</f>
        <v/>
      </c>
      <c r="O810" s="490"/>
      <c r="P810" s="432"/>
      <c r="Q810" s="38" t="str">
        <f>IFERROR(ROUNDDOWN(P810*VLOOKUP(N810,【参考】数式用!$V$2:$AA$58,MATCH(O810,【参考】数式用!$X$4:$AA$4)+2,FALSE)*0.5, 0), "")</f>
        <v/>
      </c>
      <c r="R810" s="433"/>
      <c r="S810" s="867"/>
      <c r="T810" s="867"/>
      <c r="U810" s="499"/>
      <c r="V810" s="439"/>
      <c r="W810" s="487"/>
      <c r="X810" s="414" t="str">
        <f>IFERROR(IF(V810="ー", "", ROUNDDOWN(W810*VLOOKUP(N810,【参考】数式用!$V$2:$AG$51,MATCH(V810,【参考】数式用!$AB$4:$AG$4)+6,FALSE)*0.5, 0)), "")</f>
        <v/>
      </c>
      <c r="Y810" s="440"/>
      <c r="Z810" s="487"/>
      <c r="AA810" s="501"/>
      <c r="AB810" s="481" t="e">
        <f>VLOOKUP(N810,【参考】数式用!$A$3:$N$58,14,FALSE)</f>
        <v>#N/A</v>
      </c>
      <c r="AC810" s="481" t="str">
        <f>IFERROR(VLOOKUP(N810,【参考】数式用!$A$3:$N$58,14,FALSE),"")&amp;"_4_5"</f>
        <v>_4_5</v>
      </c>
      <c r="AD810" s="481" t="str">
        <f>IFERROR(VLOOKUP(N810,【参考】数式用!$A$3:$N$58,14,FALSE),"")&amp;"_6"</f>
        <v>_6</v>
      </c>
      <c r="AE810" s="482" t="str">
        <f>IFERROR(VLOOKUP(N810,【参考】数式用!$AI$5:$AJ$51, 2, FALSE), "")</f>
        <v/>
      </c>
      <c r="AF810" s="483" t="str">
        <f t="shared" si="24"/>
        <v/>
      </c>
      <c r="AG810" s="484" t="str">
        <f t="shared" si="25"/>
        <v/>
      </c>
      <c r="AH810" s="485" t="str">
        <f>IFERROR(VLOOKUP(N810,【参考】数式用!$AM$3:$AN$56, 2, FALSE), "")</f>
        <v/>
      </c>
      <c r="AI810" s="411"/>
      <c r="AJ810" s="389"/>
      <c r="AK810" s="389"/>
      <c r="AL810" s="389"/>
      <c r="AM810" s="389"/>
      <c r="AN810" s="389"/>
      <c r="AO810" s="389"/>
      <c r="AP810" s="389"/>
      <c r="AQ810" s="389"/>
    </row>
    <row r="811" spans="1:43" s="128" customFormat="1" ht="40.15" customHeight="1">
      <c r="A811" s="488">
        <v>798</v>
      </c>
      <c r="B811" s="866" t="str">
        <f>IF(基本情報入力シート!C842="","",基本情報入力シート!C842)</f>
        <v/>
      </c>
      <c r="C811" s="866"/>
      <c r="D811" s="866"/>
      <c r="E811" s="866"/>
      <c r="F811" s="866"/>
      <c r="G811" s="866"/>
      <c r="H811" s="866"/>
      <c r="I811" s="866"/>
      <c r="J811" s="413" t="str">
        <f>IF(基本情報入力シート!M842="","",基本情報入力シート!M842)</f>
        <v/>
      </c>
      <c r="K811" s="413" t="str">
        <f>IF(基本情報入力シート!R842="","",基本情報入力シート!R842)</f>
        <v/>
      </c>
      <c r="L811" s="413" t="str">
        <f>IF(基本情報入力シート!W842="","",基本情報入力シート!W842)</f>
        <v/>
      </c>
      <c r="M811" s="413" t="str">
        <f>IF(基本情報入力シート!X842="","",基本情報入力シート!X842)</f>
        <v/>
      </c>
      <c r="N811" s="491" t="str">
        <f>IF(基本情報入力シート!Y842="","",基本情報入力シート!Y842)</f>
        <v/>
      </c>
      <c r="O811" s="490"/>
      <c r="P811" s="432"/>
      <c r="Q811" s="38" t="str">
        <f>IFERROR(ROUNDDOWN(P811*VLOOKUP(N811,【参考】数式用!$V$2:$AA$58,MATCH(O811,【参考】数式用!$X$4:$AA$4)+2,FALSE)*0.5, 0), "")</f>
        <v/>
      </c>
      <c r="R811" s="433"/>
      <c r="S811" s="867"/>
      <c r="T811" s="867"/>
      <c r="U811" s="499"/>
      <c r="V811" s="439"/>
      <c r="W811" s="487"/>
      <c r="X811" s="414" t="str">
        <f>IFERROR(IF(V811="ー", "", ROUNDDOWN(W811*VLOOKUP(N811,【参考】数式用!$V$2:$AG$51,MATCH(V811,【参考】数式用!$AB$4:$AG$4)+6,FALSE)*0.5, 0)), "")</f>
        <v/>
      </c>
      <c r="Y811" s="440"/>
      <c r="Z811" s="487"/>
      <c r="AA811" s="501"/>
      <c r="AB811" s="481" t="e">
        <f>VLOOKUP(N811,【参考】数式用!$A$3:$N$58,14,FALSE)</f>
        <v>#N/A</v>
      </c>
      <c r="AC811" s="481" t="str">
        <f>IFERROR(VLOOKUP(N811,【参考】数式用!$A$3:$N$58,14,FALSE),"")&amp;"_4_5"</f>
        <v>_4_5</v>
      </c>
      <c r="AD811" s="481" t="str">
        <f>IFERROR(VLOOKUP(N811,【参考】数式用!$A$3:$N$58,14,FALSE),"")&amp;"_6"</f>
        <v>_6</v>
      </c>
      <c r="AE811" s="482" t="str">
        <f>IFERROR(VLOOKUP(N811,【参考】数式用!$AI$5:$AJ$51, 2, FALSE), "")</f>
        <v/>
      </c>
      <c r="AF811" s="483" t="str">
        <f t="shared" si="24"/>
        <v/>
      </c>
      <c r="AG811" s="484" t="str">
        <f t="shared" si="25"/>
        <v/>
      </c>
      <c r="AH811" s="485" t="str">
        <f>IFERROR(VLOOKUP(N811,【参考】数式用!$AM$3:$AN$56, 2, FALSE), "")</f>
        <v/>
      </c>
      <c r="AI811" s="411"/>
      <c r="AJ811" s="389"/>
      <c r="AK811" s="389"/>
      <c r="AL811" s="389"/>
      <c r="AM811" s="389"/>
      <c r="AN811" s="389"/>
      <c r="AO811" s="389"/>
      <c r="AP811" s="389"/>
      <c r="AQ811" s="389"/>
    </row>
    <row r="812" spans="1:43" s="128" customFormat="1" ht="40.15" customHeight="1">
      <c r="A812" s="488">
        <v>799</v>
      </c>
      <c r="B812" s="866" t="str">
        <f>IF(基本情報入力シート!C843="","",基本情報入力シート!C843)</f>
        <v/>
      </c>
      <c r="C812" s="866"/>
      <c r="D812" s="866"/>
      <c r="E812" s="866"/>
      <c r="F812" s="866"/>
      <c r="G812" s="866"/>
      <c r="H812" s="866"/>
      <c r="I812" s="866"/>
      <c r="J812" s="413" t="str">
        <f>IF(基本情報入力シート!M843="","",基本情報入力シート!M843)</f>
        <v/>
      </c>
      <c r="K812" s="413" t="str">
        <f>IF(基本情報入力シート!R843="","",基本情報入力シート!R843)</f>
        <v/>
      </c>
      <c r="L812" s="413" t="str">
        <f>IF(基本情報入力シート!W843="","",基本情報入力シート!W843)</f>
        <v/>
      </c>
      <c r="M812" s="413" t="str">
        <f>IF(基本情報入力シート!X843="","",基本情報入力シート!X843)</f>
        <v/>
      </c>
      <c r="N812" s="491" t="str">
        <f>IF(基本情報入力シート!Y843="","",基本情報入力シート!Y843)</f>
        <v/>
      </c>
      <c r="O812" s="490"/>
      <c r="P812" s="432"/>
      <c r="Q812" s="38" t="str">
        <f>IFERROR(ROUNDDOWN(P812*VLOOKUP(N812,【参考】数式用!$V$2:$AA$58,MATCH(O812,【参考】数式用!$X$4:$AA$4)+2,FALSE)*0.5, 0), "")</f>
        <v/>
      </c>
      <c r="R812" s="433"/>
      <c r="S812" s="867"/>
      <c r="T812" s="867"/>
      <c r="U812" s="499"/>
      <c r="V812" s="439"/>
      <c r="W812" s="487"/>
      <c r="X812" s="414" t="str">
        <f>IFERROR(IF(V812="ー", "", ROUNDDOWN(W812*VLOOKUP(N812,【参考】数式用!$V$2:$AG$51,MATCH(V812,【参考】数式用!$AB$4:$AG$4)+6,FALSE)*0.5, 0)), "")</f>
        <v/>
      </c>
      <c r="Y812" s="440"/>
      <c r="Z812" s="487"/>
      <c r="AA812" s="501"/>
      <c r="AB812" s="481" t="e">
        <f>VLOOKUP(N812,【参考】数式用!$A$3:$N$58,14,FALSE)</f>
        <v>#N/A</v>
      </c>
      <c r="AC812" s="481" t="str">
        <f>IFERROR(VLOOKUP(N812,【参考】数式用!$A$3:$N$58,14,FALSE),"")&amp;"_4_5"</f>
        <v>_4_5</v>
      </c>
      <c r="AD812" s="481" t="str">
        <f>IFERROR(VLOOKUP(N812,【参考】数式用!$A$3:$N$58,14,FALSE),"")&amp;"_6"</f>
        <v>_6</v>
      </c>
      <c r="AE812" s="482" t="str">
        <f>IFERROR(VLOOKUP(N812,【参考】数式用!$AI$5:$AJ$51, 2, FALSE), "")</f>
        <v/>
      </c>
      <c r="AF812" s="483" t="str">
        <f t="shared" si="24"/>
        <v/>
      </c>
      <c r="AG812" s="484" t="str">
        <f t="shared" si="25"/>
        <v/>
      </c>
      <c r="AH812" s="485" t="str">
        <f>IFERROR(VLOOKUP(N812,【参考】数式用!$AM$3:$AN$56, 2, FALSE), "")</f>
        <v/>
      </c>
      <c r="AI812" s="411"/>
      <c r="AJ812" s="389"/>
      <c r="AK812" s="389"/>
      <c r="AL812" s="389"/>
      <c r="AM812" s="389"/>
      <c r="AN812" s="389"/>
      <c r="AO812" s="389"/>
      <c r="AP812" s="389"/>
      <c r="AQ812" s="389"/>
    </row>
    <row r="813" spans="1:43" s="128" customFormat="1" ht="40.15" customHeight="1">
      <c r="A813" s="488">
        <v>800</v>
      </c>
      <c r="B813" s="866" t="str">
        <f>IF(基本情報入力シート!C844="","",基本情報入力シート!C844)</f>
        <v/>
      </c>
      <c r="C813" s="866"/>
      <c r="D813" s="866"/>
      <c r="E813" s="866"/>
      <c r="F813" s="866"/>
      <c r="G813" s="866"/>
      <c r="H813" s="866"/>
      <c r="I813" s="866"/>
      <c r="J813" s="413" t="str">
        <f>IF(基本情報入力シート!M844="","",基本情報入力シート!M844)</f>
        <v/>
      </c>
      <c r="K813" s="413" t="str">
        <f>IF(基本情報入力シート!R844="","",基本情報入力シート!R844)</f>
        <v/>
      </c>
      <c r="L813" s="413" t="str">
        <f>IF(基本情報入力シート!W844="","",基本情報入力シート!W844)</f>
        <v/>
      </c>
      <c r="M813" s="413" t="str">
        <f>IF(基本情報入力シート!X844="","",基本情報入力シート!X844)</f>
        <v/>
      </c>
      <c r="N813" s="491" t="str">
        <f>IF(基本情報入力シート!Y844="","",基本情報入力シート!Y844)</f>
        <v/>
      </c>
      <c r="O813" s="490"/>
      <c r="P813" s="432"/>
      <c r="Q813" s="38" t="str">
        <f>IFERROR(ROUNDDOWN(P813*VLOOKUP(N813,【参考】数式用!$V$2:$AA$58,MATCH(O813,【参考】数式用!$X$4:$AA$4)+2,FALSE)*0.5, 0), "")</f>
        <v/>
      </c>
      <c r="R813" s="433"/>
      <c r="S813" s="867"/>
      <c r="T813" s="867"/>
      <c r="U813" s="499"/>
      <c r="V813" s="439"/>
      <c r="W813" s="487"/>
      <c r="X813" s="414" t="str">
        <f>IFERROR(IF(V813="ー", "", ROUNDDOWN(W813*VLOOKUP(N813,【参考】数式用!$V$2:$AG$51,MATCH(V813,【参考】数式用!$AB$4:$AG$4)+6,FALSE)*0.5, 0)), "")</f>
        <v/>
      </c>
      <c r="Y813" s="440"/>
      <c r="Z813" s="487"/>
      <c r="AA813" s="501"/>
      <c r="AB813" s="481" t="e">
        <f>VLOOKUP(N813,【参考】数式用!$A$3:$N$58,14,FALSE)</f>
        <v>#N/A</v>
      </c>
      <c r="AC813" s="481" t="str">
        <f>IFERROR(VLOOKUP(N813,【参考】数式用!$A$3:$N$58,14,FALSE),"")&amp;"_4_5"</f>
        <v>_4_5</v>
      </c>
      <c r="AD813" s="481" t="str">
        <f>IFERROR(VLOOKUP(N813,【参考】数式用!$A$3:$N$58,14,FALSE),"")&amp;"_6"</f>
        <v>_6</v>
      </c>
      <c r="AE813" s="482" t="str">
        <f>IFERROR(VLOOKUP(N813,【参考】数式用!$AI$5:$AJ$51, 2, FALSE), "")</f>
        <v/>
      </c>
      <c r="AF813" s="483" t="str">
        <f t="shared" si="24"/>
        <v/>
      </c>
      <c r="AG813" s="484" t="str">
        <f t="shared" si="25"/>
        <v/>
      </c>
      <c r="AH813" s="485" t="str">
        <f>IFERROR(VLOOKUP(N813,【参考】数式用!$AM$3:$AN$56, 2, FALSE), "")</f>
        <v/>
      </c>
      <c r="AI813" s="411"/>
      <c r="AJ813" s="389"/>
      <c r="AK813" s="389"/>
      <c r="AL813" s="389"/>
      <c r="AM813" s="389"/>
      <c r="AN813" s="389"/>
      <c r="AO813" s="389"/>
      <c r="AP813" s="389"/>
      <c r="AQ813" s="389"/>
    </row>
    <row r="814" spans="1:43" s="128" customFormat="1" ht="40.15" customHeight="1">
      <c r="A814" s="488">
        <v>801</v>
      </c>
      <c r="B814" s="866" t="str">
        <f>IF(基本情報入力シート!C845="","",基本情報入力シート!C845)</f>
        <v/>
      </c>
      <c r="C814" s="866"/>
      <c r="D814" s="866"/>
      <c r="E814" s="866"/>
      <c r="F814" s="866"/>
      <c r="G814" s="866"/>
      <c r="H814" s="866"/>
      <c r="I814" s="866"/>
      <c r="J814" s="413" t="str">
        <f>IF(基本情報入力シート!M845="","",基本情報入力シート!M845)</f>
        <v/>
      </c>
      <c r="K814" s="413" t="str">
        <f>IF(基本情報入力シート!R845="","",基本情報入力シート!R845)</f>
        <v/>
      </c>
      <c r="L814" s="413" t="str">
        <f>IF(基本情報入力シート!W845="","",基本情報入力シート!W845)</f>
        <v/>
      </c>
      <c r="M814" s="413" t="str">
        <f>IF(基本情報入力シート!X845="","",基本情報入力シート!X845)</f>
        <v/>
      </c>
      <c r="N814" s="491" t="str">
        <f>IF(基本情報入力シート!Y845="","",基本情報入力シート!Y845)</f>
        <v/>
      </c>
      <c r="O814" s="490"/>
      <c r="P814" s="432"/>
      <c r="Q814" s="38" t="str">
        <f>IFERROR(ROUNDDOWN(P814*VLOOKUP(N814,【参考】数式用!$V$2:$AA$58,MATCH(O814,【参考】数式用!$X$4:$AA$4)+2,FALSE)*0.5, 0), "")</f>
        <v/>
      </c>
      <c r="R814" s="433"/>
      <c r="S814" s="867"/>
      <c r="T814" s="867"/>
      <c r="U814" s="499"/>
      <c r="V814" s="439"/>
      <c r="W814" s="487"/>
      <c r="X814" s="414" t="str">
        <f>IFERROR(IF(V814="ー", "", ROUNDDOWN(W814*VLOOKUP(N814,【参考】数式用!$V$2:$AG$51,MATCH(V814,【参考】数式用!$AB$4:$AG$4)+6,FALSE)*0.5, 0)), "")</f>
        <v/>
      </c>
      <c r="Y814" s="440"/>
      <c r="Z814" s="487"/>
      <c r="AA814" s="501"/>
      <c r="AB814" s="481" t="e">
        <f>VLOOKUP(N814,【参考】数式用!$A$3:$N$58,14,FALSE)</f>
        <v>#N/A</v>
      </c>
      <c r="AC814" s="481" t="str">
        <f>IFERROR(VLOOKUP(N814,【参考】数式用!$A$3:$N$58,14,FALSE),"")&amp;"_4_5"</f>
        <v>_4_5</v>
      </c>
      <c r="AD814" s="481" t="str">
        <f>IFERROR(VLOOKUP(N814,【参考】数式用!$A$3:$N$58,14,FALSE),"")&amp;"_6"</f>
        <v>_6</v>
      </c>
      <c r="AE814" s="482" t="str">
        <f>IFERROR(VLOOKUP(N814,【参考】数式用!$AI$5:$AJ$51, 2, FALSE), "")</f>
        <v/>
      </c>
      <c r="AF814" s="483" t="str">
        <f t="shared" si="24"/>
        <v/>
      </c>
      <c r="AG814" s="484" t="str">
        <f t="shared" si="25"/>
        <v/>
      </c>
      <c r="AH814" s="485" t="str">
        <f>IFERROR(VLOOKUP(N814,【参考】数式用!$AM$3:$AN$56, 2, FALSE), "")</f>
        <v/>
      </c>
      <c r="AI814" s="411"/>
      <c r="AJ814" s="389"/>
      <c r="AK814" s="389"/>
      <c r="AL814" s="389"/>
      <c r="AM814" s="389"/>
      <c r="AN814" s="389"/>
      <c r="AO814" s="389"/>
      <c r="AP814" s="389"/>
      <c r="AQ814" s="389"/>
    </row>
    <row r="815" spans="1:43" s="128" customFormat="1" ht="40.15" customHeight="1">
      <c r="A815" s="488">
        <v>802</v>
      </c>
      <c r="B815" s="866" t="str">
        <f>IF(基本情報入力シート!C846="","",基本情報入力シート!C846)</f>
        <v/>
      </c>
      <c r="C815" s="866"/>
      <c r="D815" s="866"/>
      <c r="E815" s="866"/>
      <c r="F815" s="866"/>
      <c r="G815" s="866"/>
      <c r="H815" s="866"/>
      <c r="I815" s="866"/>
      <c r="J815" s="413" t="str">
        <f>IF(基本情報入力シート!M846="","",基本情報入力シート!M846)</f>
        <v/>
      </c>
      <c r="K815" s="413" t="str">
        <f>IF(基本情報入力シート!R846="","",基本情報入力シート!R846)</f>
        <v/>
      </c>
      <c r="L815" s="413" t="str">
        <f>IF(基本情報入力シート!W846="","",基本情報入力シート!W846)</f>
        <v/>
      </c>
      <c r="M815" s="413" t="str">
        <f>IF(基本情報入力シート!X846="","",基本情報入力シート!X846)</f>
        <v/>
      </c>
      <c r="N815" s="491" t="str">
        <f>IF(基本情報入力シート!Y846="","",基本情報入力シート!Y846)</f>
        <v/>
      </c>
      <c r="O815" s="490"/>
      <c r="P815" s="432"/>
      <c r="Q815" s="38" t="str">
        <f>IFERROR(ROUNDDOWN(P815*VLOOKUP(N815,【参考】数式用!$V$2:$AA$58,MATCH(O815,【参考】数式用!$X$4:$AA$4)+2,FALSE)*0.5, 0), "")</f>
        <v/>
      </c>
      <c r="R815" s="433"/>
      <c r="S815" s="867"/>
      <c r="T815" s="867"/>
      <c r="U815" s="499"/>
      <c r="V815" s="439"/>
      <c r="W815" s="487"/>
      <c r="X815" s="414" t="str">
        <f>IFERROR(IF(V815="ー", "", ROUNDDOWN(W815*VLOOKUP(N815,【参考】数式用!$V$2:$AG$51,MATCH(V815,【参考】数式用!$AB$4:$AG$4)+6,FALSE)*0.5, 0)), "")</f>
        <v/>
      </c>
      <c r="Y815" s="440"/>
      <c r="Z815" s="487"/>
      <c r="AA815" s="501"/>
      <c r="AB815" s="481" t="e">
        <f>VLOOKUP(N815,【参考】数式用!$A$3:$N$58,14,FALSE)</f>
        <v>#N/A</v>
      </c>
      <c r="AC815" s="481" t="str">
        <f>IFERROR(VLOOKUP(N815,【参考】数式用!$A$3:$N$58,14,FALSE),"")&amp;"_4_5"</f>
        <v>_4_5</v>
      </c>
      <c r="AD815" s="481" t="str">
        <f>IFERROR(VLOOKUP(N815,【参考】数式用!$A$3:$N$58,14,FALSE),"")&amp;"_6"</f>
        <v>_6</v>
      </c>
      <c r="AE815" s="482" t="str">
        <f>IFERROR(VLOOKUP(N815,【参考】数式用!$AI$5:$AJ$51, 2, FALSE), "")</f>
        <v/>
      </c>
      <c r="AF815" s="483" t="str">
        <f t="shared" si="24"/>
        <v/>
      </c>
      <c r="AG815" s="484" t="str">
        <f t="shared" si="25"/>
        <v/>
      </c>
      <c r="AH815" s="485" t="str">
        <f>IFERROR(VLOOKUP(N815,【参考】数式用!$AM$3:$AN$56, 2, FALSE), "")</f>
        <v/>
      </c>
      <c r="AI815" s="411"/>
      <c r="AJ815" s="389"/>
      <c r="AK815" s="389"/>
      <c r="AL815" s="389"/>
      <c r="AM815" s="389"/>
      <c r="AN815" s="389"/>
      <c r="AO815" s="389"/>
      <c r="AP815" s="389"/>
      <c r="AQ815" s="389"/>
    </row>
    <row r="816" spans="1:43" s="128" customFormat="1" ht="40.15" customHeight="1">
      <c r="A816" s="488">
        <v>803</v>
      </c>
      <c r="B816" s="866" t="str">
        <f>IF(基本情報入力シート!C847="","",基本情報入力シート!C847)</f>
        <v/>
      </c>
      <c r="C816" s="866"/>
      <c r="D816" s="866"/>
      <c r="E816" s="866"/>
      <c r="F816" s="866"/>
      <c r="G816" s="866"/>
      <c r="H816" s="866"/>
      <c r="I816" s="866"/>
      <c r="J816" s="413" t="str">
        <f>IF(基本情報入力シート!M847="","",基本情報入力シート!M847)</f>
        <v/>
      </c>
      <c r="K816" s="413" t="str">
        <f>IF(基本情報入力シート!R847="","",基本情報入力シート!R847)</f>
        <v/>
      </c>
      <c r="L816" s="413" t="str">
        <f>IF(基本情報入力シート!W847="","",基本情報入力シート!W847)</f>
        <v/>
      </c>
      <c r="M816" s="413" t="str">
        <f>IF(基本情報入力シート!X847="","",基本情報入力シート!X847)</f>
        <v/>
      </c>
      <c r="N816" s="491" t="str">
        <f>IF(基本情報入力シート!Y847="","",基本情報入力シート!Y847)</f>
        <v/>
      </c>
      <c r="O816" s="490"/>
      <c r="P816" s="432"/>
      <c r="Q816" s="38" t="str">
        <f>IFERROR(ROUNDDOWN(P816*VLOOKUP(N816,【参考】数式用!$V$2:$AA$58,MATCH(O816,【参考】数式用!$X$4:$AA$4)+2,FALSE)*0.5, 0), "")</f>
        <v/>
      </c>
      <c r="R816" s="433"/>
      <c r="S816" s="867"/>
      <c r="T816" s="867"/>
      <c r="U816" s="499"/>
      <c r="V816" s="439"/>
      <c r="W816" s="487"/>
      <c r="X816" s="414" t="str">
        <f>IFERROR(IF(V816="ー", "", ROUNDDOWN(W816*VLOOKUP(N816,【参考】数式用!$V$2:$AG$51,MATCH(V816,【参考】数式用!$AB$4:$AG$4)+6,FALSE)*0.5, 0)), "")</f>
        <v/>
      </c>
      <c r="Y816" s="440"/>
      <c r="Z816" s="487"/>
      <c r="AA816" s="501"/>
      <c r="AB816" s="481" t="e">
        <f>VLOOKUP(N816,【参考】数式用!$A$3:$N$58,14,FALSE)</f>
        <v>#N/A</v>
      </c>
      <c r="AC816" s="481" t="str">
        <f>IFERROR(VLOOKUP(N816,【参考】数式用!$A$3:$N$58,14,FALSE),"")&amp;"_4_5"</f>
        <v>_4_5</v>
      </c>
      <c r="AD816" s="481" t="str">
        <f>IFERROR(VLOOKUP(N816,【参考】数式用!$A$3:$N$58,14,FALSE),"")&amp;"_6"</f>
        <v>_6</v>
      </c>
      <c r="AE816" s="482" t="str">
        <f>IFERROR(VLOOKUP(N816,【参考】数式用!$AI$5:$AJ$51, 2, FALSE), "")</f>
        <v/>
      </c>
      <c r="AF816" s="483" t="str">
        <f t="shared" si="24"/>
        <v/>
      </c>
      <c r="AG816" s="484" t="str">
        <f t="shared" si="25"/>
        <v/>
      </c>
      <c r="AH816" s="485" t="str">
        <f>IFERROR(VLOOKUP(N816,【参考】数式用!$AM$3:$AN$56, 2, FALSE), "")</f>
        <v/>
      </c>
      <c r="AI816" s="411"/>
      <c r="AJ816" s="389"/>
      <c r="AK816" s="389"/>
      <c r="AL816" s="389"/>
      <c r="AM816" s="389"/>
      <c r="AN816" s="389"/>
      <c r="AO816" s="389"/>
      <c r="AP816" s="389"/>
      <c r="AQ816" s="389"/>
    </row>
    <row r="817" spans="1:43" s="128" customFormat="1" ht="40.15" customHeight="1">
      <c r="A817" s="488">
        <v>804</v>
      </c>
      <c r="B817" s="866" t="str">
        <f>IF(基本情報入力シート!C848="","",基本情報入力シート!C848)</f>
        <v/>
      </c>
      <c r="C817" s="866"/>
      <c r="D817" s="866"/>
      <c r="E817" s="866"/>
      <c r="F817" s="866"/>
      <c r="G817" s="866"/>
      <c r="H817" s="866"/>
      <c r="I817" s="866"/>
      <c r="J817" s="413" t="str">
        <f>IF(基本情報入力シート!M848="","",基本情報入力シート!M848)</f>
        <v/>
      </c>
      <c r="K817" s="413" t="str">
        <f>IF(基本情報入力シート!R848="","",基本情報入力シート!R848)</f>
        <v/>
      </c>
      <c r="L817" s="413" t="str">
        <f>IF(基本情報入力シート!W848="","",基本情報入力シート!W848)</f>
        <v/>
      </c>
      <c r="M817" s="413" t="str">
        <f>IF(基本情報入力シート!X848="","",基本情報入力シート!X848)</f>
        <v/>
      </c>
      <c r="N817" s="491" t="str">
        <f>IF(基本情報入力シート!Y848="","",基本情報入力シート!Y848)</f>
        <v/>
      </c>
      <c r="O817" s="490"/>
      <c r="P817" s="432"/>
      <c r="Q817" s="38" t="str">
        <f>IFERROR(ROUNDDOWN(P817*VLOOKUP(N817,【参考】数式用!$V$2:$AA$58,MATCH(O817,【参考】数式用!$X$4:$AA$4)+2,FALSE)*0.5, 0), "")</f>
        <v/>
      </c>
      <c r="R817" s="433"/>
      <c r="S817" s="867"/>
      <c r="T817" s="867"/>
      <c r="U817" s="499"/>
      <c r="V817" s="439"/>
      <c r="W817" s="487"/>
      <c r="X817" s="414" t="str">
        <f>IFERROR(IF(V817="ー", "", ROUNDDOWN(W817*VLOOKUP(N817,【参考】数式用!$V$2:$AG$51,MATCH(V817,【参考】数式用!$AB$4:$AG$4)+6,FALSE)*0.5, 0)), "")</f>
        <v/>
      </c>
      <c r="Y817" s="440"/>
      <c r="Z817" s="487"/>
      <c r="AA817" s="501"/>
      <c r="AB817" s="481" t="e">
        <f>VLOOKUP(N817,【参考】数式用!$A$3:$N$58,14,FALSE)</f>
        <v>#N/A</v>
      </c>
      <c r="AC817" s="481" t="str">
        <f>IFERROR(VLOOKUP(N817,【参考】数式用!$A$3:$N$58,14,FALSE),"")&amp;"_4_5"</f>
        <v>_4_5</v>
      </c>
      <c r="AD817" s="481" t="str">
        <f>IFERROR(VLOOKUP(N817,【参考】数式用!$A$3:$N$58,14,FALSE),"")&amp;"_6"</f>
        <v>_6</v>
      </c>
      <c r="AE817" s="482" t="str">
        <f>IFERROR(VLOOKUP(N817,【参考】数式用!$AI$5:$AJ$51, 2, FALSE), "")</f>
        <v/>
      </c>
      <c r="AF817" s="483" t="str">
        <f t="shared" si="24"/>
        <v/>
      </c>
      <c r="AG817" s="484" t="str">
        <f t="shared" si="25"/>
        <v/>
      </c>
      <c r="AH817" s="485" t="str">
        <f>IFERROR(VLOOKUP(N817,【参考】数式用!$AM$3:$AN$56, 2, FALSE), "")</f>
        <v/>
      </c>
      <c r="AI817" s="411"/>
      <c r="AJ817" s="389"/>
      <c r="AK817" s="389"/>
      <c r="AL817" s="389"/>
      <c r="AM817" s="389"/>
      <c r="AN817" s="389"/>
      <c r="AO817" s="389"/>
      <c r="AP817" s="389"/>
      <c r="AQ817" s="389"/>
    </row>
    <row r="818" spans="1:43" s="128" customFormat="1" ht="40.15" customHeight="1">
      <c r="A818" s="488">
        <v>805</v>
      </c>
      <c r="B818" s="866" t="str">
        <f>IF(基本情報入力シート!C849="","",基本情報入力シート!C849)</f>
        <v/>
      </c>
      <c r="C818" s="866"/>
      <c r="D818" s="866"/>
      <c r="E818" s="866"/>
      <c r="F818" s="866"/>
      <c r="G818" s="866"/>
      <c r="H818" s="866"/>
      <c r="I818" s="866"/>
      <c r="J818" s="413" t="str">
        <f>IF(基本情報入力シート!M849="","",基本情報入力シート!M849)</f>
        <v/>
      </c>
      <c r="K818" s="413" t="str">
        <f>IF(基本情報入力シート!R849="","",基本情報入力シート!R849)</f>
        <v/>
      </c>
      <c r="L818" s="413" t="str">
        <f>IF(基本情報入力シート!W849="","",基本情報入力シート!W849)</f>
        <v/>
      </c>
      <c r="M818" s="413" t="str">
        <f>IF(基本情報入力シート!X849="","",基本情報入力シート!X849)</f>
        <v/>
      </c>
      <c r="N818" s="491" t="str">
        <f>IF(基本情報入力シート!Y849="","",基本情報入力シート!Y849)</f>
        <v/>
      </c>
      <c r="O818" s="490"/>
      <c r="P818" s="432"/>
      <c r="Q818" s="38" t="str">
        <f>IFERROR(ROUNDDOWN(P818*VLOOKUP(N818,【参考】数式用!$V$2:$AA$58,MATCH(O818,【参考】数式用!$X$4:$AA$4)+2,FALSE)*0.5, 0), "")</f>
        <v/>
      </c>
      <c r="R818" s="433"/>
      <c r="S818" s="867"/>
      <c r="T818" s="867"/>
      <c r="U818" s="499"/>
      <c r="V818" s="439"/>
      <c r="W818" s="487"/>
      <c r="X818" s="414" t="str">
        <f>IFERROR(IF(V818="ー", "", ROUNDDOWN(W818*VLOOKUP(N818,【参考】数式用!$V$2:$AG$51,MATCH(V818,【参考】数式用!$AB$4:$AG$4)+6,FALSE)*0.5, 0)), "")</f>
        <v/>
      </c>
      <c r="Y818" s="440"/>
      <c r="Z818" s="487"/>
      <c r="AA818" s="501"/>
      <c r="AB818" s="481" t="e">
        <f>VLOOKUP(N818,【参考】数式用!$A$3:$N$58,14,FALSE)</f>
        <v>#N/A</v>
      </c>
      <c r="AC818" s="481" t="str">
        <f>IFERROR(VLOOKUP(N818,【参考】数式用!$A$3:$N$58,14,FALSE),"")&amp;"_4_5"</f>
        <v>_4_5</v>
      </c>
      <c r="AD818" s="481" t="str">
        <f>IFERROR(VLOOKUP(N818,【参考】数式用!$A$3:$N$58,14,FALSE),"")&amp;"_6"</f>
        <v>_6</v>
      </c>
      <c r="AE818" s="482" t="str">
        <f>IFERROR(VLOOKUP(N818,【参考】数式用!$AI$5:$AJ$51, 2, FALSE), "")</f>
        <v/>
      </c>
      <c r="AF818" s="483"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84"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85" t="str">
        <f>IFERROR(VLOOKUP(N818,【参考】数式用!$AM$3:$AN$56, 2, FALSE), "")</f>
        <v/>
      </c>
      <c r="AI818" s="411"/>
      <c r="AJ818" s="389"/>
      <c r="AK818" s="389"/>
      <c r="AL818" s="389"/>
      <c r="AM818" s="389"/>
      <c r="AN818" s="389"/>
      <c r="AO818" s="389"/>
      <c r="AP818" s="389"/>
      <c r="AQ818" s="389"/>
    </row>
    <row r="819" spans="1:43" s="128" customFormat="1" ht="40.15" customHeight="1">
      <c r="A819" s="488">
        <v>806</v>
      </c>
      <c r="B819" s="866" t="str">
        <f>IF(基本情報入力シート!C850="","",基本情報入力シート!C850)</f>
        <v/>
      </c>
      <c r="C819" s="866"/>
      <c r="D819" s="866"/>
      <c r="E819" s="866"/>
      <c r="F819" s="866"/>
      <c r="G819" s="866"/>
      <c r="H819" s="866"/>
      <c r="I819" s="866"/>
      <c r="J819" s="413" t="str">
        <f>IF(基本情報入力シート!M850="","",基本情報入力シート!M850)</f>
        <v/>
      </c>
      <c r="K819" s="413" t="str">
        <f>IF(基本情報入力シート!R850="","",基本情報入力シート!R850)</f>
        <v/>
      </c>
      <c r="L819" s="413" t="str">
        <f>IF(基本情報入力シート!W850="","",基本情報入力シート!W850)</f>
        <v/>
      </c>
      <c r="M819" s="413" t="str">
        <f>IF(基本情報入力シート!X850="","",基本情報入力シート!X850)</f>
        <v/>
      </c>
      <c r="N819" s="491" t="str">
        <f>IF(基本情報入力シート!Y850="","",基本情報入力シート!Y850)</f>
        <v/>
      </c>
      <c r="O819" s="490"/>
      <c r="P819" s="432"/>
      <c r="Q819" s="38" t="str">
        <f>IFERROR(ROUNDDOWN(P819*VLOOKUP(N819,【参考】数式用!$V$2:$AA$58,MATCH(O819,【参考】数式用!$X$4:$AA$4)+2,FALSE)*0.5, 0), "")</f>
        <v/>
      </c>
      <c r="R819" s="433"/>
      <c r="S819" s="867"/>
      <c r="T819" s="867"/>
      <c r="U819" s="499"/>
      <c r="V819" s="439"/>
      <c r="W819" s="487"/>
      <c r="X819" s="414" t="str">
        <f>IFERROR(IF(V819="ー", "", ROUNDDOWN(W819*VLOOKUP(N819,【参考】数式用!$V$2:$AG$51,MATCH(V819,【参考】数式用!$AB$4:$AG$4)+6,FALSE)*0.5, 0)), "")</f>
        <v/>
      </c>
      <c r="Y819" s="440"/>
      <c r="Z819" s="487"/>
      <c r="AA819" s="501"/>
      <c r="AB819" s="481" t="e">
        <f>VLOOKUP(N819,【参考】数式用!$A$3:$N$58,14,FALSE)</f>
        <v>#N/A</v>
      </c>
      <c r="AC819" s="481" t="str">
        <f>IFERROR(VLOOKUP(N819,【参考】数式用!$A$3:$N$58,14,FALSE),"")&amp;"_4_5"</f>
        <v>_4_5</v>
      </c>
      <c r="AD819" s="481" t="str">
        <f>IFERROR(VLOOKUP(N819,【参考】数式用!$A$3:$N$58,14,FALSE),"")&amp;"_6"</f>
        <v>_6</v>
      </c>
      <c r="AE819" s="482" t="str">
        <f>IFERROR(VLOOKUP(N819,【参考】数式用!$AI$5:$AJ$51, 2, FALSE), "")</f>
        <v/>
      </c>
      <c r="AF819" s="483" t="str">
        <f t="shared" si="26"/>
        <v/>
      </c>
      <c r="AG819" s="484" t="str">
        <f t="shared" si="27"/>
        <v/>
      </c>
      <c r="AH819" s="485" t="str">
        <f>IFERROR(VLOOKUP(N819,【参考】数式用!$AM$3:$AN$56, 2, FALSE), "")</f>
        <v/>
      </c>
      <c r="AI819" s="411"/>
      <c r="AJ819" s="389"/>
      <c r="AK819" s="389"/>
      <c r="AL819" s="389"/>
      <c r="AM819" s="389"/>
      <c r="AN819" s="389"/>
      <c r="AO819" s="389"/>
      <c r="AP819" s="389"/>
      <c r="AQ819" s="389"/>
    </row>
    <row r="820" spans="1:43" s="128" customFormat="1" ht="40.15" customHeight="1">
      <c r="A820" s="488">
        <v>807</v>
      </c>
      <c r="B820" s="866" t="str">
        <f>IF(基本情報入力シート!C851="","",基本情報入力シート!C851)</f>
        <v/>
      </c>
      <c r="C820" s="866"/>
      <c r="D820" s="866"/>
      <c r="E820" s="866"/>
      <c r="F820" s="866"/>
      <c r="G820" s="866"/>
      <c r="H820" s="866"/>
      <c r="I820" s="866"/>
      <c r="J820" s="413" t="str">
        <f>IF(基本情報入力シート!M851="","",基本情報入力シート!M851)</f>
        <v/>
      </c>
      <c r="K820" s="413" t="str">
        <f>IF(基本情報入力シート!R851="","",基本情報入力シート!R851)</f>
        <v/>
      </c>
      <c r="L820" s="413" t="str">
        <f>IF(基本情報入力シート!W851="","",基本情報入力シート!W851)</f>
        <v/>
      </c>
      <c r="M820" s="413" t="str">
        <f>IF(基本情報入力シート!X851="","",基本情報入力シート!X851)</f>
        <v/>
      </c>
      <c r="N820" s="491" t="str">
        <f>IF(基本情報入力シート!Y851="","",基本情報入力シート!Y851)</f>
        <v/>
      </c>
      <c r="O820" s="490"/>
      <c r="P820" s="432"/>
      <c r="Q820" s="38" t="str">
        <f>IFERROR(ROUNDDOWN(P820*VLOOKUP(N820,【参考】数式用!$V$2:$AA$58,MATCH(O820,【参考】数式用!$X$4:$AA$4)+2,FALSE)*0.5, 0), "")</f>
        <v/>
      </c>
      <c r="R820" s="433"/>
      <c r="S820" s="867"/>
      <c r="T820" s="867"/>
      <c r="U820" s="499"/>
      <c r="V820" s="439"/>
      <c r="W820" s="487"/>
      <c r="X820" s="414" t="str">
        <f>IFERROR(IF(V820="ー", "", ROUNDDOWN(W820*VLOOKUP(N820,【参考】数式用!$V$2:$AG$51,MATCH(V820,【参考】数式用!$AB$4:$AG$4)+6,FALSE)*0.5, 0)), "")</f>
        <v/>
      </c>
      <c r="Y820" s="440"/>
      <c r="Z820" s="487"/>
      <c r="AA820" s="501"/>
      <c r="AB820" s="481" t="e">
        <f>VLOOKUP(N820,【参考】数式用!$A$3:$N$58,14,FALSE)</f>
        <v>#N/A</v>
      </c>
      <c r="AC820" s="481" t="str">
        <f>IFERROR(VLOOKUP(N820,【参考】数式用!$A$3:$N$58,14,FALSE),"")&amp;"_4_5"</f>
        <v>_4_5</v>
      </c>
      <c r="AD820" s="481" t="str">
        <f>IFERROR(VLOOKUP(N820,【参考】数式用!$A$3:$N$58,14,FALSE),"")&amp;"_6"</f>
        <v>_6</v>
      </c>
      <c r="AE820" s="482" t="str">
        <f>IFERROR(VLOOKUP(N820,【参考】数式用!$AI$5:$AJ$51, 2, FALSE), "")</f>
        <v/>
      </c>
      <c r="AF820" s="483" t="str">
        <f t="shared" si="26"/>
        <v/>
      </c>
      <c r="AG820" s="484" t="str">
        <f t="shared" si="27"/>
        <v/>
      </c>
      <c r="AH820" s="485" t="str">
        <f>IFERROR(VLOOKUP(N820,【参考】数式用!$AM$3:$AN$56, 2, FALSE), "")</f>
        <v/>
      </c>
      <c r="AI820" s="411"/>
      <c r="AJ820" s="389"/>
      <c r="AK820" s="389"/>
      <c r="AL820" s="389"/>
      <c r="AM820" s="389"/>
      <c r="AN820" s="389"/>
      <c r="AO820" s="389"/>
      <c r="AP820" s="389"/>
      <c r="AQ820" s="389"/>
    </row>
    <row r="821" spans="1:43" s="128" customFormat="1" ht="40.15" customHeight="1">
      <c r="A821" s="488">
        <v>808</v>
      </c>
      <c r="B821" s="866" t="str">
        <f>IF(基本情報入力シート!C852="","",基本情報入力シート!C852)</f>
        <v/>
      </c>
      <c r="C821" s="866"/>
      <c r="D821" s="866"/>
      <c r="E821" s="866"/>
      <c r="F821" s="866"/>
      <c r="G821" s="866"/>
      <c r="H821" s="866"/>
      <c r="I821" s="866"/>
      <c r="J821" s="413" t="str">
        <f>IF(基本情報入力シート!M852="","",基本情報入力シート!M852)</f>
        <v/>
      </c>
      <c r="K821" s="413" t="str">
        <f>IF(基本情報入力シート!R852="","",基本情報入力シート!R852)</f>
        <v/>
      </c>
      <c r="L821" s="413" t="str">
        <f>IF(基本情報入力シート!W852="","",基本情報入力シート!W852)</f>
        <v/>
      </c>
      <c r="M821" s="413" t="str">
        <f>IF(基本情報入力シート!X852="","",基本情報入力シート!X852)</f>
        <v/>
      </c>
      <c r="N821" s="491" t="str">
        <f>IF(基本情報入力シート!Y852="","",基本情報入力シート!Y852)</f>
        <v/>
      </c>
      <c r="O821" s="490"/>
      <c r="P821" s="432"/>
      <c r="Q821" s="38" t="str">
        <f>IFERROR(ROUNDDOWN(P821*VLOOKUP(N821,【参考】数式用!$V$2:$AA$58,MATCH(O821,【参考】数式用!$X$4:$AA$4)+2,FALSE)*0.5, 0), "")</f>
        <v/>
      </c>
      <c r="R821" s="433"/>
      <c r="S821" s="867"/>
      <c r="T821" s="867"/>
      <c r="U821" s="499"/>
      <c r="V821" s="439"/>
      <c r="W821" s="487"/>
      <c r="X821" s="414" t="str">
        <f>IFERROR(IF(V821="ー", "", ROUNDDOWN(W821*VLOOKUP(N821,【参考】数式用!$V$2:$AG$51,MATCH(V821,【参考】数式用!$AB$4:$AG$4)+6,FALSE)*0.5, 0)), "")</f>
        <v/>
      </c>
      <c r="Y821" s="440"/>
      <c r="Z821" s="487"/>
      <c r="AA821" s="501"/>
      <c r="AB821" s="481" t="e">
        <f>VLOOKUP(N821,【参考】数式用!$A$3:$N$58,14,FALSE)</f>
        <v>#N/A</v>
      </c>
      <c r="AC821" s="481" t="str">
        <f>IFERROR(VLOOKUP(N821,【参考】数式用!$A$3:$N$58,14,FALSE),"")&amp;"_4_5"</f>
        <v>_4_5</v>
      </c>
      <c r="AD821" s="481" t="str">
        <f>IFERROR(VLOOKUP(N821,【参考】数式用!$A$3:$N$58,14,FALSE),"")&amp;"_6"</f>
        <v>_6</v>
      </c>
      <c r="AE821" s="482" t="str">
        <f>IFERROR(VLOOKUP(N821,【参考】数式用!$AI$5:$AJ$51, 2, FALSE), "")</f>
        <v/>
      </c>
      <c r="AF821" s="483" t="str">
        <f t="shared" si="26"/>
        <v/>
      </c>
      <c r="AG821" s="484" t="str">
        <f t="shared" si="27"/>
        <v/>
      </c>
      <c r="AH821" s="485" t="str">
        <f>IFERROR(VLOOKUP(N821,【参考】数式用!$AM$3:$AN$56, 2, FALSE), "")</f>
        <v/>
      </c>
      <c r="AI821" s="411"/>
      <c r="AJ821" s="389"/>
      <c r="AK821" s="389"/>
      <c r="AL821" s="389"/>
      <c r="AM821" s="389"/>
      <c r="AN821" s="389"/>
      <c r="AO821" s="389"/>
      <c r="AP821" s="389"/>
      <c r="AQ821" s="389"/>
    </row>
    <row r="822" spans="1:43" s="128" customFormat="1" ht="40.15" customHeight="1">
      <c r="A822" s="488">
        <v>809</v>
      </c>
      <c r="B822" s="866" t="str">
        <f>IF(基本情報入力シート!C853="","",基本情報入力シート!C853)</f>
        <v/>
      </c>
      <c r="C822" s="866"/>
      <c r="D822" s="866"/>
      <c r="E822" s="866"/>
      <c r="F822" s="866"/>
      <c r="G822" s="866"/>
      <c r="H822" s="866"/>
      <c r="I822" s="866"/>
      <c r="J822" s="413" t="str">
        <f>IF(基本情報入力シート!M853="","",基本情報入力シート!M853)</f>
        <v/>
      </c>
      <c r="K822" s="413" t="str">
        <f>IF(基本情報入力シート!R853="","",基本情報入力シート!R853)</f>
        <v/>
      </c>
      <c r="L822" s="413" t="str">
        <f>IF(基本情報入力シート!W853="","",基本情報入力シート!W853)</f>
        <v/>
      </c>
      <c r="M822" s="413" t="str">
        <f>IF(基本情報入力シート!X853="","",基本情報入力シート!X853)</f>
        <v/>
      </c>
      <c r="N822" s="491" t="str">
        <f>IF(基本情報入力シート!Y853="","",基本情報入力シート!Y853)</f>
        <v/>
      </c>
      <c r="O822" s="490"/>
      <c r="P822" s="432"/>
      <c r="Q822" s="38" t="str">
        <f>IFERROR(ROUNDDOWN(P822*VLOOKUP(N822,【参考】数式用!$V$2:$AA$58,MATCH(O822,【参考】数式用!$X$4:$AA$4)+2,FALSE)*0.5, 0), "")</f>
        <v/>
      </c>
      <c r="R822" s="433"/>
      <c r="S822" s="867"/>
      <c r="T822" s="867"/>
      <c r="U822" s="499"/>
      <c r="V822" s="439"/>
      <c r="W822" s="487"/>
      <c r="X822" s="414" t="str">
        <f>IFERROR(IF(V822="ー", "", ROUNDDOWN(W822*VLOOKUP(N822,【参考】数式用!$V$2:$AG$51,MATCH(V822,【参考】数式用!$AB$4:$AG$4)+6,FALSE)*0.5, 0)), "")</f>
        <v/>
      </c>
      <c r="Y822" s="440"/>
      <c r="Z822" s="487"/>
      <c r="AA822" s="501"/>
      <c r="AB822" s="481" t="e">
        <f>VLOOKUP(N822,【参考】数式用!$A$3:$N$58,14,FALSE)</f>
        <v>#N/A</v>
      </c>
      <c r="AC822" s="481" t="str">
        <f>IFERROR(VLOOKUP(N822,【参考】数式用!$A$3:$N$58,14,FALSE),"")&amp;"_4_5"</f>
        <v>_4_5</v>
      </c>
      <c r="AD822" s="481" t="str">
        <f>IFERROR(VLOOKUP(N822,【参考】数式用!$A$3:$N$58,14,FALSE),"")&amp;"_6"</f>
        <v>_6</v>
      </c>
      <c r="AE822" s="482" t="str">
        <f>IFERROR(VLOOKUP(N822,【参考】数式用!$AI$5:$AJ$51, 2, FALSE), "")</f>
        <v/>
      </c>
      <c r="AF822" s="483" t="str">
        <f t="shared" si="26"/>
        <v/>
      </c>
      <c r="AG822" s="484" t="str">
        <f t="shared" si="27"/>
        <v/>
      </c>
      <c r="AH822" s="485" t="str">
        <f>IFERROR(VLOOKUP(N822,【参考】数式用!$AM$3:$AN$56, 2, FALSE), "")</f>
        <v/>
      </c>
      <c r="AI822" s="411"/>
      <c r="AJ822" s="389"/>
      <c r="AK822" s="389"/>
      <c r="AL822" s="389"/>
      <c r="AM822" s="389"/>
      <c r="AN822" s="389"/>
      <c r="AO822" s="389"/>
      <c r="AP822" s="389"/>
      <c r="AQ822" s="389"/>
    </row>
    <row r="823" spans="1:43" s="128" customFormat="1" ht="40.15" customHeight="1">
      <c r="A823" s="488">
        <v>810</v>
      </c>
      <c r="B823" s="866" t="str">
        <f>IF(基本情報入力シート!C854="","",基本情報入力シート!C854)</f>
        <v/>
      </c>
      <c r="C823" s="866"/>
      <c r="D823" s="866"/>
      <c r="E823" s="866"/>
      <c r="F823" s="866"/>
      <c r="G823" s="866"/>
      <c r="H823" s="866"/>
      <c r="I823" s="866"/>
      <c r="J823" s="413" t="str">
        <f>IF(基本情報入力シート!M854="","",基本情報入力シート!M854)</f>
        <v/>
      </c>
      <c r="K823" s="413" t="str">
        <f>IF(基本情報入力シート!R854="","",基本情報入力シート!R854)</f>
        <v/>
      </c>
      <c r="L823" s="413" t="str">
        <f>IF(基本情報入力シート!W854="","",基本情報入力シート!W854)</f>
        <v/>
      </c>
      <c r="M823" s="413" t="str">
        <f>IF(基本情報入力シート!X854="","",基本情報入力シート!X854)</f>
        <v/>
      </c>
      <c r="N823" s="491" t="str">
        <f>IF(基本情報入力シート!Y854="","",基本情報入力シート!Y854)</f>
        <v/>
      </c>
      <c r="O823" s="490"/>
      <c r="P823" s="432"/>
      <c r="Q823" s="38" t="str">
        <f>IFERROR(ROUNDDOWN(P823*VLOOKUP(N823,【参考】数式用!$V$2:$AA$58,MATCH(O823,【参考】数式用!$X$4:$AA$4)+2,FALSE)*0.5, 0), "")</f>
        <v/>
      </c>
      <c r="R823" s="433"/>
      <c r="S823" s="867"/>
      <c r="T823" s="867"/>
      <c r="U823" s="499"/>
      <c r="V823" s="439"/>
      <c r="W823" s="487"/>
      <c r="X823" s="414" t="str">
        <f>IFERROR(IF(V823="ー", "", ROUNDDOWN(W823*VLOOKUP(N823,【参考】数式用!$V$2:$AG$51,MATCH(V823,【参考】数式用!$AB$4:$AG$4)+6,FALSE)*0.5, 0)), "")</f>
        <v/>
      </c>
      <c r="Y823" s="440"/>
      <c r="Z823" s="487"/>
      <c r="AA823" s="501"/>
      <c r="AB823" s="481" t="e">
        <f>VLOOKUP(N823,【参考】数式用!$A$3:$N$58,14,FALSE)</f>
        <v>#N/A</v>
      </c>
      <c r="AC823" s="481" t="str">
        <f>IFERROR(VLOOKUP(N823,【参考】数式用!$A$3:$N$58,14,FALSE),"")&amp;"_4_5"</f>
        <v>_4_5</v>
      </c>
      <c r="AD823" s="481" t="str">
        <f>IFERROR(VLOOKUP(N823,【参考】数式用!$A$3:$N$58,14,FALSE),"")&amp;"_6"</f>
        <v>_6</v>
      </c>
      <c r="AE823" s="482" t="str">
        <f>IFERROR(VLOOKUP(N823,【参考】数式用!$AI$5:$AJ$51, 2, FALSE), "")</f>
        <v/>
      </c>
      <c r="AF823" s="483" t="str">
        <f t="shared" si="26"/>
        <v/>
      </c>
      <c r="AG823" s="484" t="str">
        <f t="shared" si="27"/>
        <v/>
      </c>
      <c r="AH823" s="485" t="str">
        <f>IFERROR(VLOOKUP(N823,【参考】数式用!$AM$3:$AN$56, 2, FALSE), "")</f>
        <v/>
      </c>
      <c r="AI823" s="411"/>
      <c r="AJ823" s="389"/>
      <c r="AK823" s="389"/>
      <c r="AL823" s="389"/>
      <c r="AM823" s="389"/>
      <c r="AN823" s="389"/>
      <c r="AO823" s="389"/>
      <c r="AP823" s="389"/>
      <c r="AQ823" s="389"/>
    </row>
    <row r="824" spans="1:43" s="128" customFormat="1" ht="40.15" customHeight="1">
      <c r="A824" s="488">
        <v>811</v>
      </c>
      <c r="B824" s="866" t="str">
        <f>IF(基本情報入力シート!C855="","",基本情報入力シート!C855)</f>
        <v/>
      </c>
      <c r="C824" s="866"/>
      <c r="D824" s="866"/>
      <c r="E824" s="866"/>
      <c r="F824" s="866"/>
      <c r="G824" s="866"/>
      <c r="H824" s="866"/>
      <c r="I824" s="866"/>
      <c r="J824" s="413" t="str">
        <f>IF(基本情報入力シート!M855="","",基本情報入力シート!M855)</f>
        <v/>
      </c>
      <c r="K824" s="413" t="str">
        <f>IF(基本情報入力シート!R855="","",基本情報入力シート!R855)</f>
        <v/>
      </c>
      <c r="L824" s="413" t="str">
        <f>IF(基本情報入力シート!W855="","",基本情報入力シート!W855)</f>
        <v/>
      </c>
      <c r="M824" s="413" t="str">
        <f>IF(基本情報入力シート!X855="","",基本情報入力シート!X855)</f>
        <v/>
      </c>
      <c r="N824" s="491" t="str">
        <f>IF(基本情報入力シート!Y855="","",基本情報入力シート!Y855)</f>
        <v/>
      </c>
      <c r="O824" s="490"/>
      <c r="P824" s="432"/>
      <c r="Q824" s="38" t="str">
        <f>IFERROR(ROUNDDOWN(P824*VLOOKUP(N824,【参考】数式用!$V$2:$AA$58,MATCH(O824,【参考】数式用!$X$4:$AA$4)+2,FALSE)*0.5, 0), "")</f>
        <v/>
      </c>
      <c r="R824" s="433"/>
      <c r="S824" s="867"/>
      <c r="T824" s="867"/>
      <c r="U824" s="499"/>
      <c r="V824" s="439"/>
      <c r="W824" s="487"/>
      <c r="X824" s="414" t="str">
        <f>IFERROR(IF(V824="ー", "", ROUNDDOWN(W824*VLOOKUP(N824,【参考】数式用!$V$2:$AG$51,MATCH(V824,【参考】数式用!$AB$4:$AG$4)+6,FALSE)*0.5, 0)), "")</f>
        <v/>
      </c>
      <c r="Y824" s="440"/>
      <c r="Z824" s="487"/>
      <c r="AA824" s="501"/>
      <c r="AB824" s="481" t="e">
        <f>VLOOKUP(N824,【参考】数式用!$A$3:$N$58,14,FALSE)</f>
        <v>#N/A</v>
      </c>
      <c r="AC824" s="481" t="str">
        <f>IFERROR(VLOOKUP(N824,【参考】数式用!$A$3:$N$58,14,FALSE),"")&amp;"_4_5"</f>
        <v>_4_5</v>
      </c>
      <c r="AD824" s="481" t="str">
        <f>IFERROR(VLOOKUP(N824,【参考】数式用!$A$3:$N$58,14,FALSE),"")&amp;"_6"</f>
        <v>_6</v>
      </c>
      <c r="AE824" s="482" t="str">
        <f>IFERROR(VLOOKUP(N824,【参考】数式用!$AI$5:$AJ$51, 2, FALSE), "")</f>
        <v/>
      </c>
      <c r="AF824" s="483" t="str">
        <f t="shared" si="26"/>
        <v/>
      </c>
      <c r="AG824" s="484" t="str">
        <f t="shared" si="27"/>
        <v/>
      </c>
      <c r="AH824" s="485" t="str">
        <f>IFERROR(VLOOKUP(N824,【参考】数式用!$AM$3:$AN$56, 2, FALSE), "")</f>
        <v/>
      </c>
      <c r="AI824" s="411"/>
      <c r="AJ824" s="389"/>
      <c r="AK824" s="389"/>
      <c r="AL824" s="389"/>
      <c r="AM824" s="389"/>
      <c r="AN824" s="389"/>
      <c r="AO824" s="389"/>
      <c r="AP824" s="389"/>
      <c r="AQ824" s="389"/>
    </row>
    <row r="825" spans="1:43" s="128" customFormat="1" ht="40.15" customHeight="1">
      <c r="A825" s="488">
        <v>812</v>
      </c>
      <c r="B825" s="866" t="str">
        <f>IF(基本情報入力シート!C856="","",基本情報入力シート!C856)</f>
        <v/>
      </c>
      <c r="C825" s="866"/>
      <c r="D825" s="866"/>
      <c r="E825" s="866"/>
      <c r="F825" s="866"/>
      <c r="G825" s="866"/>
      <c r="H825" s="866"/>
      <c r="I825" s="866"/>
      <c r="J825" s="413" t="str">
        <f>IF(基本情報入力シート!M856="","",基本情報入力シート!M856)</f>
        <v/>
      </c>
      <c r="K825" s="413" t="str">
        <f>IF(基本情報入力シート!R856="","",基本情報入力シート!R856)</f>
        <v/>
      </c>
      <c r="L825" s="413" t="str">
        <f>IF(基本情報入力シート!W856="","",基本情報入力シート!W856)</f>
        <v/>
      </c>
      <c r="M825" s="413" t="str">
        <f>IF(基本情報入力シート!X856="","",基本情報入力シート!X856)</f>
        <v/>
      </c>
      <c r="N825" s="491" t="str">
        <f>IF(基本情報入力シート!Y856="","",基本情報入力シート!Y856)</f>
        <v/>
      </c>
      <c r="O825" s="490"/>
      <c r="P825" s="432"/>
      <c r="Q825" s="38" t="str">
        <f>IFERROR(ROUNDDOWN(P825*VLOOKUP(N825,【参考】数式用!$V$2:$AA$58,MATCH(O825,【参考】数式用!$X$4:$AA$4)+2,FALSE)*0.5, 0), "")</f>
        <v/>
      </c>
      <c r="R825" s="433"/>
      <c r="S825" s="867"/>
      <c r="T825" s="867"/>
      <c r="U825" s="499"/>
      <c r="V825" s="439"/>
      <c r="W825" s="487"/>
      <c r="X825" s="414" t="str">
        <f>IFERROR(IF(V825="ー", "", ROUNDDOWN(W825*VLOOKUP(N825,【参考】数式用!$V$2:$AG$51,MATCH(V825,【参考】数式用!$AB$4:$AG$4)+6,FALSE)*0.5, 0)), "")</f>
        <v/>
      </c>
      <c r="Y825" s="440"/>
      <c r="Z825" s="487"/>
      <c r="AA825" s="501"/>
      <c r="AB825" s="481" t="e">
        <f>VLOOKUP(N825,【参考】数式用!$A$3:$N$58,14,FALSE)</f>
        <v>#N/A</v>
      </c>
      <c r="AC825" s="481" t="str">
        <f>IFERROR(VLOOKUP(N825,【参考】数式用!$A$3:$N$58,14,FALSE),"")&amp;"_4_5"</f>
        <v>_4_5</v>
      </c>
      <c r="AD825" s="481" t="str">
        <f>IFERROR(VLOOKUP(N825,【参考】数式用!$A$3:$N$58,14,FALSE),"")&amp;"_6"</f>
        <v>_6</v>
      </c>
      <c r="AE825" s="482" t="str">
        <f>IFERROR(VLOOKUP(N825,【参考】数式用!$AI$5:$AJ$51, 2, FALSE), "")</f>
        <v/>
      </c>
      <c r="AF825" s="483" t="str">
        <f t="shared" si="26"/>
        <v/>
      </c>
      <c r="AG825" s="484" t="str">
        <f t="shared" si="27"/>
        <v/>
      </c>
      <c r="AH825" s="485" t="str">
        <f>IFERROR(VLOOKUP(N825,【参考】数式用!$AM$3:$AN$56, 2, FALSE), "")</f>
        <v/>
      </c>
      <c r="AI825" s="411"/>
      <c r="AJ825" s="389"/>
      <c r="AK825" s="389"/>
      <c r="AL825" s="389"/>
      <c r="AM825" s="389"/>
      <c r="AN825" s="389"/>
      <c r="AO825" s="389"/>
      <c r="AP825" s="389"/>
      <c r="AQ825" s="389"/>
    </row>
    <row r="826" spans="1:43" s="128" customFormat="1" ht="40.15" customHeight="1">
      <c r="A826" s="488">
        <v>813</v>
      </c>
      <c r="B826" s="866" t="str">
        <f>IF(基本情報入力シート!C857="","",基本情報入力シート!C857)</f>
        <v/>
      </c>
      <c r="C826" s="866"/>
      <c r="D826" s="866"/>
      <c r="E826" s="866"/>
      <c r="F826" s="866"/>
      <c r="G826" s="866"/>
      <c r="H826" s="866"/>
      <c r="I826" s="866"/>
      <c r="J826" s="413" t="str">
        <f>IF(基本情報入力シート!M857="","",基本情報入力シート!M857)</f>
        <v/>
      </c>
      <c r="K826" s="413" t="str">
        <f>IF(基本情報入力シート!R857="","",基本情報入力シート!R857)</f>
        <v/>
      </c>
      <c r="L826" s="413" t="str">
        <f>IF(基本情報入力シート!W857="","",基本情報入力シート!W857)</f>
        <v/>
      </c>
      <c r="M826" s="413" t="str">
        <f>IF(基本情報入力シート!X857="","",基本情報入力シート!X857)</f>
        <v/>
      </c>
      <c r="N826" s="491" t="str">
        <f>IF(基本情報入力シート!Y857="","",基本情報入力シート!Y857)</f>
        <v/>
      </c>
      <c r="O826" s="490"/>
      <c r="P826" s="432"/>
      <c r="Q826" s="38" t="str">
        <f>IFERROR(ROUNDDOWN(P826*VLOOKUP(N826,【参考】数式用!$V$2:$AA$58,MATCH(O826,【参考】数式用!$X$4:$AA$4)+2,FALSE)*0.5, 0), "")</f>
        <v/>
      </c>
      <c r="R826" s="433"/>
      <c r="S826" s="867"/>
      <c r="T826" s="867"/>
      <c r="U826" s="499"/>
      <c r="V826" s="439"/>
      <c r="W826" s="487"/>
      <c r="X826" s="414" t="str">
        <f>IFERROR(IF(V826="ー", "", ROUNDDOWN(W826*VLOOKUP(N826,【参考】数式用!$V$2:$AG$51,MATCH(V826,【参考】数式用!$AB$4:$AG$4)+6,FALSE)*0.5, 0)), "")</f>
        <v/>
      </c>
      <c r="Y826" s="440"/>
      <c r="Z826" s="487"/>
      <c r="AA826" s="501"/>
      <c r="AB826" s="481" t="e">
        <f>VLOOKUP(N826,【参考】数式用!$A$3:$N$58,14,FALSE)</f>
        <v>#N/A</v>
      </c>
      <c r="AC826" s="481" t="str">
        <f>IFERROR(VLOOKUP(N826,【参考】数式用!$A$3:$N$58,14,FALSE),"")&amp;"_4_5"</f>
        <v>_4_5</v>
      </c>
      <c r="AD826" s="481" t="str">
        <f>IFERROR(VLOOKUP(N826,【参考】数式用!$A$3:$N$58,14,FALSE),"")&amp;"_6"</f>
        <v>_6</v>
      </c>
      <c r="AE826" s="482" t="str">
        <f>IFERROR(VLOOKUP(N826,【参考】数式用!$AI$5:$AJ$51, 2, FALSE), "")</f>
        <v/>
      </c>
      <c r="AF826" s="483" t="str">
        <f t="shared" si="26"/>
        <v/>
      </c>
      <c r="AG826" s="484" t="str">
        <f t="shared" si="27"/>
        <v/>
      </c>
      <c r="AH826" s="485" t="str">
        <f>IFERROR(VLOOKUP(N826,【参考】数式用!$AM$3:$AN$56, 2, FALSE), "")</f>
        <v/>
      </c>
      <c r="AI826" s="411"/>
      <c r="AJ826" s="389"/>
      <c r="AK826" s="389"/>
      <c r="AL826" s="389"/>
      <c r="AM826" s="389"/>
      <c r="AN826" s="389"/>
      <c r="AO826" s="389"/>
      <c r="AP826" s="389"/>
      <c r="AQ826" s="389"/>
    </row>
    <row r="827" spans="1:43" s="128" customFormat="1" ht="40.15" customHeight="1">
      <c r="A827" s="488">
        <v>814</v>
      </c>
      <c r="B827" s="866" t="str">
        <f>IF(基本情報入力シート!C858="","",基本情報入力シート!C858)</f>
        <v/>
      </c>
      <c r="C827" s="866"/>
      <c r="D827" s="866"/>
      <c r="E827" s="866"/>
      <c r="F827" s="866"/>
      <c r="G827" s="866"/>
      <c r="H827" s="866"/>
      <c r="I827" s="866"/>
      <c r="J827" s="413" t="str">
        <f>IF(基本情報入力シート!M858="","",基本情報入力シート!M858)</f>
        <v/>
      </c>
      <c r="K827" s="413" t="str">
        <f>IF(基本情報入力シート!R858="","",基本情報入力シート!R858)</f>
        <v/>
      </c>
      <c r="L827" s="413" t="str">
        <f>IF(基本情報入力シート!W858="","",基本情報入力シート!W858)</f>
        <v/>
      </c>
      <c r="M827" s="413" t="str">
        <f>IF(基本情報入力シート!X858="","",基本情報入力シート!X858)</f>
        <v/>
      </c>
      <c r="N827" s="491" t="str">
        <f>IF(基本情報入力シート!Y858="","",基本情報入力シート!Y858)</f>
        <v/>
      </c>
      <c r="O827" s="490"/>
      <c r="P827" s="432"/>
      <c r="Q827" s="38" t="str">
        <f>IFERROR(ROUNDDOWN(P827*VLOOKUP(N827,【参考】数式用!$V$2:$AA$58,MATCH(O827,【参考】数式用!$X$4:$AA$4)+2,FALSE)*0.5, 0), "")</f>
        <v/>
      </c>
      <c r="R827" s="433"/>
      <c r="S827" s="867"/>
      <c r="T827" s="867"/>
      <c r="U827" s="499"/>
      <c r="V827" s="439"/>
      <c r="W827" s="487"/>
      <c r="X827" s="414" t="str">
        <f>IFERROR(IF(V827="ー", "", ROUNDDOWN(W827*VLOOKUP(N827,【参考】数式用!$V$2:$AG$51,MATCH(V827,【参考】数式用!$AB$4:$AG$4)+6,FALSE)*0.5, 0)), "")</f>
        <v/>
      </c>
      <c r="Y827" s="440"/>
      <c r="Z827" s="487"/>
      <c r="AA827" s="501"/>
      <c r="AB827" s="481" t="e">
        <f>VLOOKUP(N827,【参考】数式用!$A$3:$N$58,14,FALSE)</f>
        <v>#N/A</v>
      </c>
      <c r="AC827" s="481" t="str">
        <f>IFERROR(VLOOKUP(N827,【参考】数式用!$A$3:$N$58,14,FALSE),"")&amp;"_4_5"</f>
        <v>_4_5</v>
      </c>
      <c r="AD827" s="481" t="str">
        <f>IFERROR(VLOOKUP(N827,【参考】数式用!$A$3:$N$58,14,FALSE),"")&amp;"_6"</f>
        <v>_6</v>
      </c>
      <c r="AE827" s="482" t="str">
        <f>IFERROR(VLOOKUP(N827,【参考】数式用!$AI$5:$AJ$51, 2, FALSE), "")</f>
        <v/>
      </c>
      <c r="AF827" s="483" t="str">
        <f t="shared" si="26"/>
        <v/>
      </c>
      <c r="AG827" s="484" t="str">
        <f t="shared" si="27"/>
        <v/>
      </c>
      <c r="AH827" s="485" t="str">
        <f>IFERROR(VLOOKUP(N827,【参考】数式用!$AM$3:$AN$56, 2, FALSE), "")</f>
        <v/>
      </c>
      <c r="AI827" s="411"/>
      <c r="AJ827" s="389"/>
      <c r="AK827" s="389"/>
      <c r="AL827" s="389"/>
      <c r="AM827" s="389"/>
      <c r="AN827" s="389"/>
      <c r="AO827" s="389"/>
      <c r="AP827" s="389"/>
      <c r="AQ827" s="389"/>
    </row>
    <row r="828" spans="1:43" s="128" customFormat="1" ht="40.15" customHeight="1">
      <c r="A828" s="488">
        <v>815</v>
      </c>
      <c r="B828" s="866" t="str">
        <f>IF(基本情報入力シート!C859="","",基本情報入力シート!C859)</f>
        <v/>
      </c>
      <c r="C828" s="866"/>
      <c r="D828" s="866"/>
      <c r="E828" s="866"/>
      <c r="F828" s="866"/>
      <c r="G828" s="866"/>
      <c r="H828" s="866"/>
      <c r="I828" s="866"/>
      <c r="J828" s="413" t="str">
        <f>IF(基本情報入力シート!M859="","",基本情報入力シート!M859)</f>
        <v/>
      </c>
      <c r="K828" s="413" t="str">
        <f>IF(基本情報入力シート!R859="","",基本情報入力シート!R859)</f>
        <v/>
      </c>
      <c r="L828" s="413" t="str">
        <f>IF(基本情報入力シート!W859="","",基本情報入力シート!W859)</f>
        <v/>
      </c>
      <c r="M828" s="413" t="str">
        <f>IF(基本情報入力シート!X859="","",基本情報入力シート!X859)</f>
        <v/>
      </c>
      <c r="N828" s="491" t="str">
        <f>IF(基本情報入力シート!Y859="","",基本情報入力シート!Y859)</f>
        <v/>
      </c>
      <c r="O828" s="490"/>
      <c r="P828" s="432"/>
      <c r="Q828" s="38" t="str">
        <f>IFERROR(ROUNDDOWN(P828*VLOOKUP(N828,【参考】数式用!$V$2:$AA$58,MATCH(O828,【参考】数式用!$X$4:$AA$4)+2,FALSE)*0.5, 0), "")</f>
        <v/>
      </c>
      <c r="R828" s="433"/>
      <c r="S828" s="867"/>
      <c r="T828" s="867"/>
      <c r="U828" s="499"/>
      <c r="V828" s="439"/>
      <c r="W828" s="487"/>
      <c r="X828" s="414" t="str">
        <f>IFERROR(IF(V828="ー", "", ROUNDDOWN(W828*VLOOKUP(N828,【参考】数式用!$V$2:$AG$51,MATCH(V828,【参考】数式用!$AB$4:$AG$4)+6,FALSE)*0.5, 0)), "")</f>
        <v/>
      </c>
      <c r="Y828" s="440"/>
      <c r="Z828" s="487"/>
      <c r="AA828" s="501"/>
      <c r="AB828" s="481" t="e">
        <f>VLOOKUP(N828,【参考】数式用!$A$3:$N$58,14,FALSE)</f>
        <v>#N/A</v>
      </c>
      <c r="AC828" s="481" t="str">
        <f>IFERROR(VLOOKUP(N828,【参考】数式用!$A$3:$N$58,14,FALSE),"")&amp;"_4_5"</f>
        <v>_4_5</v>
      </c>
      <c r="AD828" s="481" t="str">
        <f>IFERROR(VLOOKUP(N828,【参考】数式用!$A$3:$N$58,14,FALSE),"")&amp;"_6"</f>
        <v>_6</v>
      </c>
      <c r="AE828" s="482" t="str">
        <f>IFERROR(VLOOKUP(N828,【参考】数式用!$AI$5:$AJ$51, 2, FALSE), "")</f>
        <v/>
      </c>
      <c r="AF828" s="483" t="str">
        <f t="shared" si="26"/>
        <v/>
      </c>
      <c r="AG828" s="484" t="str">
        <f t="shared" si="27"/>
        <v/>
      </c>
      <c r="AH828" s="485" t="str">
        <f>IFERROR(VLOOKUP(N828,【参考】数式用!$AM$3:$AN$56, 2, FALSE), "")</f>
        <v/>
      </c>
      <c r="AI828" s="411"/>
      <c r="AJ828" s="389"/>
      <c r="AK828" s="389"/>
      <c r="AL828" s="389"/>
      <c r="AM828" s="389"/>
      <c r="AN828" s="389"/>
      <c r="AO828" s="389"/>
      <c r="AP828" s="389"/>
      <c r="AQ828" s="389"/>
    </row>
    <row r="829" spans="1:43" s="128" customFormat="1" ht="40.15" customHeight="1">
      <c r="A829" s="488">
        <v>816</v>
      </c>
      <c r="B829" s="866" t="str">
        <f>IF(基本情報入力シート!C860="","",基本情報入力シート!C860)</f>
        <v/>
      </c>
      <c r="C829" s="866"/>
      <c r="D829" s="866"/>
      <c r="E829" s="866"/>
      <c r="F829" s="866"/>
      <c r="G829" s="866"/>
      <c r="H829" s="866"/>
      <c r="I829" s="866"/>
      <c r="J829" s="413" t="str">
        <f>IF(基本情報入力シート!M860="","",基本情報入力シート!M860)</f>
        <v/>
      </c>
      <c r="K829" s="413" t="str">
        <f>IF(基本情報入力シート!R860="","",基本情報入力シート!R860)</f>
        <v/>
      </c>
      <c r="L829" s="413" t="str">
        <f>IF(基本情報入力シート!W860="","",基本情報入力シート!W860)</f>
        <v/>
      </c>
      <c r="M829" s="413" t="str">
        <f>IF(基本情報入力シート!X860="","",基本情報入力シート!X860)</f>
        <v/>
      </c>
      <c r="N829" s="491" t="str">
        <f>IF(基本情報入力シート!Y860="","",基本情報入力シート!Y860)</f>
        <v/>
      </c>
      <c r="O829" s="490"/>
      <c r="P829" s="432"/>
      <c r="Q829" s="38" t="str">
        <f>IFERROR(ROUNDDOWN(P829*VLOOKUP(N829,【参考】数式用!$V$2:$AA$58,MATCH(O829,【参考】数式用!$X$4:$AA$4)+2,FALSE)*0.5, 0), "")</f>
        <v/>
      </c>
      <c r="R829" s="433"/>
      <c r="S829" s="867"/>
      <c r="T829" s="867"/>
      <c r="U829" s="499"/>
      <c r="V829" s="439"/>
      <c r="W829" s="487"/>
      <c r="X829" s="414" t="str">
        <f>IFERROR(IF(V829="ー", "", ROUNDDOWN(W829*VLOOKUP(N829,【参考】数式用!$V$2:$AG$51,MATCH(V829,【参考】数式用!$AB$4:$AG$4)+6,FALSE)*0.5, 0)), "")</f>
        <v/>
      </c>
      <c r="Y829" s="440"/>
      <c r="Z829" s="487"/>
      <c r="AA829" s="501"/>
      <c r="AB829" s="481" t="e">
        <f>VLOOKUP(N829,【参考】数式用!$A$3:$N$58,14,FALSE)</f>
        <v>#N/A</v>
      </c>
      <c r="AC829" s="481" t="str">
        <f>IFERROR(VLOOKUP(N829,【参考】数式用!$A$3:$N$58,14,FALSE),"")&amp;"_4_5"</f>
        <v>_4_5</v>
      </c>
      <c r="AD829" s="481" t="str">
        <f>IFERROR(VLOOKUP(N829,【参考】数式用!$A$3:$N$58,14,FALSE),"")&amp;"_6"</f>
        <v>_6</v>
      </c>
      <c r="AE829" s="482" t="str">
        <f>IFERROR(VLOOKUP(N829,【参考】数式用!$AI$5:$AJ$51, 2, FALSE), "")</f>
        <v/>
      </c>
      <c r="AF829" s="483" t="str">
        <f t="shared" si="26"/>
        <v/>
      </c>
      <c r="AG829" s="484" t="str">
        <f t="shared" si="27"/>
        <v/>
      </c>
      <c r="AH829" s="485" t="str">
        <f>IFERROR(VLOOKUP(N829,【参考】数式用!$AM$3:$AN$56, 2, FALSE), "")</f>
        <v/>
      </c>
      <c r="AI829" s="411"/>
      <c r="AJ829" s="389"/>
      <c r="AK829" s="389"/>
      <c r="AL829" s="389"/>
      <c r="AM829" s="389"/>
      <c r="AN829" s="389"/>
      <c r="AO829" s="389"/>
      <c r="AP829" s="389"/>
      <c r="AQ829" s="389"/>
    </row>
    <row r="830" spans="1:43" s="128" customFormat="1" ht="40.15" customHeight="1">
      <c r="A830" s="488">
        <v>817</v>
      </c>
      <c r="B830" s="866" t="str">
        <f>IF(基本情報入力シート!C861="","",基本情報入力シート!C861)</f>
        <v/>
      </c>
      <c r="C830" s="866"/>
      <c r="D830" s="866"/>
      <c r="E830" s="866"/>
      <c r="F830" s="866"/>
      <c r="G830" s="866"/>
      <c r="H830" s="866"/>
      <c r="I830" s="866"/>
      <c r="J830" s="413" t="str">
        <f>IF(基本情報入力シート!M861="","",基本情報入力シート!M861)</f>
        <v/>
      </c>
      <c r="K830" s="413" t="str">
        <f>IF(基本情報入力シート!R861="","",基本情報入力シート!R861)</f>
        <v/>
      </c>
      <c r="L830" s="413" t="str">
        <f>IF(基本情報入力シート!W861="","",基本情報入力シート!W861)</f>
        <v/>
      </c>
      <c r="M830" s="413" t="str">
        <f>IF(基本情報入力シート!X861="","",基本情報入力シート!X861)</f>
        <v/>
      </c>
      <c r="N830" s="491" t="str">
        <f>IF(基本情報入力シート!Y861="","",基本情報入力シート!Y861)</f>
        <v/>
      </c>
      <c r="O830" s="490"/>
      <c r="P830" s="432"/>
      <c r="Q830" s="38" t="str">
        <f>IFERROR(ROUNDDOWN(P830*VLOOKUP(N830,【参考】数式用!$V$2:$AA$58,MATCH(O830,【参考】数式用!$X$4:$AA$4)+2,FALSE)*0.5, 0), "")</f>
        <v/>
      </c>
      <c r="R830" s="433"/>
      <c r="S830" s="867"/>
      <c r="T830" s="867"/>
      <c r="U830" s="499"/>
      <c r="V830" s="439"/>
      <c r="W830" s="487"/>
      <c r="X830" s="414" t="str">
        <f>IFERROR(IF(V830="ー", "", ROUNDDOWN(W830*VLOOKUP(N830,【参考】数式用!$V$2:$AG$51,MATCH(V830,【参考】数式用!$AB$4:$AG$4)+6,FALSE)*0.5, 0)), "")</f>
        <v/>
      </c>
      <c r="Y830" s="440"/>
      <c r="Z830" s="487"/>
      <c r="AA830" s="501"/>
      <c r="AB830" s="481" t="e">
        <f>VLOOKUP(N830,【参考】数式用!$A$3:$N$58,14,FALSE)</f>
        <v>#N/A</v>
      </c>
      <c r="AC830" s="481" t="str">
        <f>IFERROR(VLOOKUP(N830,【参考】数式用!$A$3:$N$58,14,FALSE),"")&amp;"_4_5"</f>
        <v>_4_5</v>
      </c>
      <c r="AD830" s="481" t="str">
        <f>IFERROR(VLOOKUP(N830,【参考】数式用!$A$3:$N$58,14,FALSE),"")&amp;"_6"</f>
        <v>_6</v>
      </c>
      <c r="AE830" s="482" t="str">
        <f>IFERROR(VLOOKUP(N830,【参考】数式用!$AI$5:$AJ$51, 2, FALSE), "")</f>
        <v/>
      </c>
      <c r="AF830" s="483" t="str">
        <f t="shared" si="26"/>
        <v/>
      </c>
      <c r="AG830" s="484" t="str">
        <f t="shared" si="27"/>
        <v/>
      </c>
      <c r="AH830" s="485" t="str">
        <f>IFERROR(VLOOKUP(N830,【参考】数式用!$AM$3:$AN$56, 2, FALSE), "")</f>
        <v/>
      </c>
      <c r="AI830" s="411"/>
      <c r="AJ830" s="389"/>
      <c r="AK830" s="389"/>
      <c r="AL830" s="389"/>
      <c r="AM830" s="389"/>
      <c r="AN830" s="389"/>
      <c r="AO830" s="389"/>
      <c r="AP830" s="389"/>
      <c r="AQ830" s="389"/>
    </row>
    <row r="831" spans="1:43" s="128" customFormat="1" ht="40.15" customHeight="1">
      <c r="A831" s="488">
        <v>818</v>
      </c>
      <c r="B831" s="866" t="str">
        <f>IF(基本情報入力シート!C862="","",基本情報入力シート!C862)</f>
        <v/>
      </c>
      <c r="C831" s="866"/>
      <c r="D831" s="866"/>
      <c r="E831" s="866"/>
      <c r="F831" s="866"/>
      <c r="G831" s="866"/>
      <c r="H831" s="866"/>
      <c r="I831" s="866"/>
      <c r="J831" s="413" t="str">
        <f>IF(基本情報入力シート!M862="","",基本情報入力シート!M862)</f>
        <v/>
      </c>
      <c r="K831" s="413" t="str">
        <f>IF(基本情報入力シート!R862="","",基本情報入力シート!R862)</f>
        <v/>
      </c>
      <c r="L831" s="413" t="str">
        <f>IF(基本情報入力シート!W862="","",基本情報入力シート!W862)</f>
        <v/>
      </c>
      <c r="M831" s="413" t="str">
        <f>IF(基本情報入力シート!X862="","",基本情報入力シート!X862)</f>
        <v/>
      </c>
      <c r="N831" s="491" t="str">
        <f>IF(基本情報入力シート!Y862="","",基本情報入力シート!Y862)</f>
        <v/>
      </c>
      <c r="O831" s="490"/>
      <c r="P831" s="432"/>
      <c r="Q831" s="38" t="str">
        <f>IFERROR(ROUNDDOWN(P831*VLOOKUP(N831,【参考】数式用!$V$2:$AA$58,MATCH(O831,【参考】数式用!$X$4:$AA$4)+2,FALSE)*0.5, 0), "")</f>
        <v/>
      </c>
      <c r="R831" s="433"/>
      <c r="S831" s="867"/>
      <c r="T831" s="867"/>
      <c r="U831" s="499"/>
      <c r="V831" s="439"/>
      <c r="W831" s="487"/>
      <c r="X831" s="414" t="str">
        <f>IFERROR(IF(V831="ー", "", ROUNDDOWN(W831*VLOOKUP(N831,【参考】数式用!$V$2:$AG$51,MATCH(V831,【参考】数式用!$AB$4:$AG$4)+6,FALSE)*0.5, 0)), "")</f>
        <v/>
      </c>
      <c r="Y831" s="440"/>
      <c r="Z831" s="487"/>
      <c r="AA831" s="501"/>
      <c r="AB831" s="481" t="e">
        <f>VLOOKUP(N831,【参考】数式用!$A$3:$N$58,14,FALSE)</f>
        <v>#N/A</v>
      </c>
      <c r="AC831" s="481" t="str">
        <f>IFERROR(VLOOKUP(N831,【参考】数式用!$A$3:$N$58,14,FALSE),"")&amp;"_4_5"</f>
        <v>_4_5</v>
      </c>
      <c r="AD831" s="481" t="str">
        <f>IFERROR(VLOOKUP(N831,【参考】数式用!$A$3:$N$58,14,FALSE),"")&amp;"_6"</f>
        <v>_6</v>
      </c>
      <c r="AE831" s="482" t="str">
        <f>IFERROR(VLOOKUP(N831,【参考】数式用!$AI$5:$AJ$51, 2, FALSE), "")</f>
        <v/>
      </c>
      <c r="AF831" s="483" t="str">
        <f t="shared" si="26"/>
        <v/>
      </c>
      <c r="AG831" s="484" t="str">
        <f t="shared" si="27"/>
        <v/>
      </c>
      <c r="AH831" s="485" t="str">
        <f>IFERROR(VLOOKUP(N831,【参考】数式用!$AM$3:$AN$56, 2, FALSE), "")</f>
        <v/>
      </c>
      <c r="AI831" s="411"/>
      <c r="AJ831" s="389"/>
      <c r="AK831" s="389"/>
      <c r="AL831" s="389"/>
      <c r="AM831" s="389"/>
      <c r="AN831" s="389"/>
      <c r="AO831" s="389"/>
      <c r="AP831" s="389"/>
      <c r="AQ831" s="389"/>
    </row>
    <row r="832" spans="1:43" s="128" customFormat="1" ht="40.15" customHeight="1">
      <c r="A832" s="488">
        <v>819</v>
      </c>
      <c r="B832" s="866" t="str">
        <f>IF(基本情報入力シート!C863="","",基本情報入力シート!C863)</f>
        <v/>
      </c>
      <c r="C832" s="866"/>
      <c r="D832" s="866"/>
      <c r="E832" s="866"/>
      <c r="F832" s="866"/>
      <c r="G832" s="866"/>
      <c r="H832" s="866"/>
      <c r="I832" s="866"/>
      <c r="J832" s="413" t="str">
        <f>IF(基本情報入力シート!M863="","",基本情報入力シート!M863)</f>
        <v/>
      </c>
      <c r="K832" s="413" t="str">
        <f>IF(基本情報入力シート!R863="","",基本情報入力シート!R863)</f>
        <v/>
      </c>
      <c r="L832" s="413" t="str">
        <f>IF(基本情報入力シート!W863="","",基本情報入力シート!W863)</f>
        <v/>
      </c>
      <c r="M832" s="413" t="str">
        <f>IF(基本情報入力シート!X863="","",基本情報入力シート!X863)</f>
        <v/>
      </c>
      <c r="N832" s="491" t="str">
        <f>IF(基本情報入力シート!Y863="","",基本情報入力シート!Y863)</f>
        <v/>
      </c>
      <c r="O832" s="490"/>
      <c r="P832" s="432"/>
      <c r="Q832" s="38" t="str">
        <f>IFERROR(ROUNDDOWN(P832*VLOOKUP(N832,【参考】数式用!$V$2:$AA$58,MATCH(O832,【参考】数式用!$X$4:$AA$4)+2,FALSE)*0.5, 0), "")</f>
        <v/>
      </c>
      <c r="R832" s="433"/>
      <c r="S832" s="867"/>
      <c r="T832" s="867"/>
      <c r="U832" s="499"/>
      <c r="V832" s="439"/>
      <c r="W832" s="487"/>
      <c r="X832" s="414" t="str">
        <f>IFERROR(IF(V832="ー", "", ROUNDDOWN(W832*VLOOKUP(N832,【参考】数式用!$V$2:$AG$51,MATCH(V832,【参考】数式用!$AB$4:$AG$4)+6,FALSE)*0.5, 0)), "")</f>
        <v/>
      </c>
      <c r="Y832" s="440"/>
      <c r="Z832" s="487"/>
      <c r="AA832" s="501"/>
      <c r="AB832" s="481" t="e">
        <f>VLOOKUP(N832,【参考】数式用!$A$3:$N$58,14,FALSE)</f>
        <v>#N/A</v>
      </c>
      <c r="AC832" s="481" t="str">
        <f>IFERROR(VLOOKUP(N832,【参考】数式用!$A$3:$N$58,14,FALSE),"")&amp;"_4_5"</f>
        <v>_4_5</v>
      </c>
      <c r="AD832" s="481" t="str">
        <f>IFERROR(VLOOKUP(N832,【参考】数式用!$A$3:$N$58,14,FALSE),"")&amp;"_6"</f>
        <v>_6</v>
      </c>
      <c r="AE832" s="482" t="str">
        <f>IFERROR(VLOOKUP(N832,【参考】数式用!$AI$5:$AJ$51, 2, FALSE), "")</f>
        <v/>
      </c>
      <c r="AF832" s="483" t="str">
        <f t="shared" si="26"/>
        <v/>
      </c>
      <c r="AG832" s="484" t="str">
        <f t="shared" si="27"/>
        <v/>
      </c>
      <c r="AH832" s="485" t="str">
        <f>IFERROR(VLOOKUP(N832,【参考】数式用!$AM$3:$AN$56, 2, FALSE), "")</f>
        <v/>
      </c>
      <c r="AI832" s="411"/>
      <c r="AJ832" s="389"/>
      <c r="AK832" s="389"/>
      <c r="AL832" s="389"/>
      <c r="AM832" s="389"/>
      <c r="AN832" s="389"/>
      <c r="AO832" s="389"/>
      <c r="AP832" s="389"/>
      <c r="AQ832" s="389"/>
    </row>
    <row r="833" spans="1:43" s="128" customFormat="1" ht="40.15" customHeight="1">
      <c r="A833" s="488">
        <v>820</v>
      </c>
      <c r="B833" s="866" t="str">
        <f>IF(基本情報入力シート!C864="","",基本情報入力シート!C864)</f>
        <v/>
      </c>
      <c r="C833" s="866"/>
      <c r="D833" s="866"/>
      <c r="E833" s="866"/>
      <c r="F833" s="866"/>
      <c r="G833" s="866"/>
      <c r="H833" s="866"/>
      <c r="I833" s="866"/>
      <c r="J833" s="413" t="str">
        <f>IF(基本情報入力シート!M864="","",基本情報入力シート!M864)</f>
        <v/>
      </c>
      <c r="K833" s="413" t="str">
        <f>IF(基本情報入力シート!R864="","",基本情報入力シート!R864)</f>
        <v/>
      </c>
      <c r="L833" s="413" t="str">
        <f>IF(基本情報入力シート!W864="","",基本情報入力シート!W864)</f>
        <v/>
      </c>
      <c r="M833" s="413" t="str">
        <f>IF(基本情報入力シート!X864="","",基本情報入力シート!X864)</f>
        <v/>
      </c>
      <c r="N833" s="491" t="str">
        <f>IF(基本情報入力シート!Y864="","",基本情報入力シート!Y864)</f>
        <v/>
      </c>
      <c r="O833" s="490"/>
      <c r="P833" s="432"/>
      <c r="Q833" s="38" t="str">
        <f>IFERROR(ROUNDDOWN(P833*VLOOKUP(N833,【参考】数式用!$V$2:$AA$58,MATCH(O833,【参考】数式用!$X$4:$AA$4)+2,FALSE)*0.5, 0), "")</f>
        <v/>
      </c>
      <c r="R833" s="433"/>
      <c r="S833" s="867"/>
      <c r="T833" s="867"/>
      <c r="U833" s="499"/>
      <c r="V833" s="439"/>
      <c r="W833" s="487"/>
      <c r="X833" s="414" t="str">
        <f>IFERROR(IF(V833="ー", "", ROUNDDOWN(W833*VLOOKUP(N833,【参考】数式用!$V$2:$AG$51,MATCH(V833,【参考】数式用!$AB$4:$AG$4)+6,FALSE)*0.5, 0)), "")</f>
        <v/>
      </c>
      <c r="Y833" s="440"/>
      <c r="Z833" s="487"/>
      <c r="AA833" s="501"/>
      <c r="AB833" s="481" t="e">
        <f>VLOOKUP(N833,【参考】数式用!$A$3:$N$58,14,FALSE)</f>
        <v>#N/A</v>
      </c>
      <c r="AC833" s="481" t="str">
        <f>IFERROR(VLOOKUP(N833,【参考】数式用!$A$3:$N$58,14,FALSE),"")&amp;"_4_5"</f>
        <v>_4_5</v>
      </c>
      <c r="AD833" s="481" t="str">
        <f>IFERROR(VLOOKUP(N833,【参考】数式用!$A$3:$N$58,14,FALSE),"")&amp;"_6"</f>
        <v>_6</v>
      </c>
      <c r="AE833" s="482" t="str">
        <f>IFERROR(VLOOKUP(N833,【参考】数式用!$AI$5:$AJ$51, 2, FALSE), "")</f>
        <v/>
      </c>
      <c r="AF833" s="483" t="str">
        <f t="shared" si="26"/>
        <v/>
      </c>
      <c r="AG833" s="484" t="str">
        <f t="shared" si="27"/>
        <v/>
      </c>
      <c r="AH833" s="485" t="str">
        <f>IFERROR(VLOOKUP(N833,【参考】数式用!$AM$3:$AN$56, 2, FALSE), "")</f>
        <v/>
      </c>
      <c r="AI833" s="411"/>
      <c r="AJ833" s="389"/>
      <c r="AK833" s="389"/>
      <c r="AL833" s="389"/>
      <c r="AM833" s="389"/>
      <c r="AN833" s="389"/>
      <c r="AO833" s="389"/>
      <c r="AP833" s="389"/>
      <c r="AQ833" s="389"/>
    </row>
    <row r="834" spans="1:43" s="128" customFormat="1" ht="40.15" customHeight="1">
      <c r="A834" s="488">
        <v>821</v>
      </c>
      <c r="B834" s="866" t="str">
        <f>IF(基本情報入力シート!C865="","",基本情報入力シート!C865)</f>
        <v/>
      </c>
      <c r="C834" s="866"/>
      <c r="D834" s="866"/>
      <c r="E834" s="866"/>
      <c r="F834" s="866"/>
      <c r="G834" s="866"/>
      <c r="H834" s="866"/>
      <c r="I834" s="866"/>
      <c r="J834" s="413" t="str">
        <f>IF(基本情報入力シート!M865="","",基本情報入力シート!M865)</f>
        <v/>
      </c>
      <c r="K834" s="413" t="str">
        <f>IF(基本情報入力シート!R865="","",基本情報入力シート!R865)</f>
        <v/>
      </c>
      <c r="L834" s="413" t="str">
        <f>IF(基本情報入力シート!W865="","",基本情報入力シート!W865)</f>
        <v/>
      </c>
      <c r="M834" s="413" t="str">
        <f>IF(基本情報入力シート!X865="","",基本情報入力シート!X865)</f>
        <v/>
      </c>
      <c r="N834" s="491" t="str">
        <f>IF(基本情報入力シート!Y865="","",基本情報入力シート!Y865)</f>
        <v/>
      </c>
      <c r="O834" s="490"/>
      <c r="P834" s="432"/>
      <c r="Q834" s="38" t="str">
        <f>IFERROR(ROUNDDOWN(P834*VLOOKUP(N834,【参考】数式用!$V$2:$AA$58,MATCH(O834,【参考】数式用!$X$4:$AA$4)+2,FALSE)*0.5, 0), "")</f>
        <v/>
      </c>
      <c r="R834" s="433"/>
      <c r="S834" s="867"/>
      <c r="T834" s="867"/>
      <c r="U834" s="499"/>
      <c r="V834" s="439"/>
      <c r="W834" s="487"/>
      <c r="X834" s="414" t="str">
        <f>IFERROR(IF(V834="ー", "", ROUNDDOWN(W834*VLOOKUP(N834,【参考】数式用!$V$2:$AG$51,MATCH(V834,【参考】数式用!$AB$4:$AG$4)+6,FALSE)*0.5, 0)), "")</f>
        <v/>
      </c>
      <c r="Y834" s="440"/>
      <c r="Z834" s="487"/>
      <c r="AA834" s="501"/>
      <c r="AB834" s="481" t="e">
        <f>VLOOKUP(N834,【参考】数式用!$A$3:$N$58,14,FALSE)</f>
        <v>#N/A</v>
      </c>
      <c r="AC834" s="481" t="str">
        <f>IFERROR(VLOOKUP(N834,【参考】数式用!$A$3:$N$58,14,FALSE),"")&amp;"_4_5"</f>
        <v>_4_5</v>
      </c>
      <c r="AD834" s="481" t="str">
        <f>IFERROR(VLOOKUP(N834,【参考】数式用!$A$3:$N$58,14,FALSE),"")&amp;"_6"</f>
        <v>_6</v>
      </c>
      <c r="AE834" s="482" t="str">
        <f>IFERROR(VLOOKUP(N834,【参考】数式用!$AI$5:$AJ$51, 2, FALSE), "")</f>
        <v/>
      </c>
      <c r="AF834" s="483" t="str">
        <f t="shared" si="26"/>
        <v/>
      </c>
      <c r="AG834" s="484" t="str">
        <f t="shared" si="27"/>
        <v/>
      </c>
      <c r="AH834" s="485" t="str">
        <f>IFERROR(VLOOKUP(N834,【参考】数式用!$AM$3:$AN$56, 2, FALSE), "")</f>
        <v/>
      </c>
      <c r="AI834" s="411"/>
      <c r="AJ834" s="389"/>
      <c r="AK834" s="389"/>
      <c r="AL834" s="389"/>
      <c r="AM834" s="389"/>
      <c r="AN834" s="389"/>
      <c r="AO834" s="389"/>
      <c r="AP834" s="389"/>
      <c r="AQ834" s="389"/>
    </row>
    <row r="835" spans="1:43" s="128" customFormat="1" ht="40.15" customHeight="1">
      <c r="A835" s="488">
        <v>822</v>
      </c>
      <c r="B835" s="866" t="str">
        <f>IF(基本情報入力シート!C866="","",基本情報入力シート!C866)</f>
        <v/>
      </c>
      <c r="C835" s="866"/>
      <c r="D835" s="866"/>
      <c r="E835" s="866"/>
      <c r="F835" s="866"/>
      <c r="G835" s="866"/>
      <c r="H835" s="866"/>
      <c r="I835" s="866"/>
      <c r="J835" s="413" t="str">
        <f>IF(基本情報入力シート!M866="","",基本情報入力シート!M866)</f>
        <v/>
      </c>
      <c r="K835" s="413" t="str">
        <f>IF(基本情報入力シート!R866="","",基本情報入力シート!R866)</f>
        <v/>
      </c>
      <c r="L835" s="413" t="str">
        <f>IF(基本情報入力シート!W866="","",基本情報入力シート!W866)</f>
        <v/>
      </c>
      <c r="M835" s="413" t="str">
        <f>IF(基本情報入力シート!X866="","",基本情報入力シート!X866)</f>
        <v/>
      </c>
      <c r="N835" s="491" t="str">
        <f>IF(基本情報入力シート!Y866="","",基本情報入力シート!Y866)</f>
        <v/>
      </c>
      <c r="O835" s="490"/>
      <c r="P835" s="432"/>
      <c r="Q835" s="38" t="str">
        <f>IFERROR(ROUNDDOWN(P835*VLOOKUP(N835,【参考】数式用!$V$2:$AA$58,MATCH(O835,【参考】数式用!$X$4:$AA$4)+2,FALSE)*0.5, 0), "")</f>
        <v/>
      </c>
      <c r="R835" s="433"/>
      <c r="S835" s="867"/>
      <c r="T835" s="867"/>
      <c r="U835" s="499"/>
      <c r="V835" s="439"/>
      <c r="W835" s="487"/>
      <c r="X835" s="414" t="str">
        <f>IFERROR(IF(V835="ー", "", ROUNDDOWN(W835*VLOOKUP(N835,【参考】数式用!$V$2:$AG$51,MATCH(V835,【参考】数式用!$AB$4:$AG$4)+6,FALSE)*0.5, 0)), "")</f>
        <v/>
      </c>
      <c r="Y835" s="440"/>
      <c r="Z835" s="487"/>
      <c r="AA835" s="501"/>
      <c r="AB835" s="481" t="e">
        <f>VLOOKUP(N835,【参考】数式用!$A$3:$N$58,14,FALSE)</f>
        <v>#N/A</v>
      </c>
      <c r="AC835" s="481" t="str">
        <f>IFERROR(VLOOKUP(N835,【参考】数式用!$A$3:$N$58,14,FALSE),"")&amp;"_4_5"</f>
        <v>_4_5</v>
      </c>
      <c r="AD835" s="481" t="str">
        <f>IFERROR(VLOOKUP(N835,【参考】数式用!$A$3:$N$58,14,FALSE),"")&amp;"_6"</f>
        <v>_6</v>
      </c>
      <c r="AE835" s="482" t="str">
        <f>IFERROR(VLOOKUP(N835,【参考】数式用!$AI$5:$AJ$51, 2, FALSE), "")</f>
        <v/>
      </c>
      <c r="AF835" s="483" t="str">
        <f t="shared" si="26"/>
        <v/>
      </c>
      <c r="AG835" s="484" t="str">
        <f t="shared" si="27"/>
        <v/>
      </c>
      <c r="AH835" s="485" t="str">
        <f>IFERROR(VLOOKUP(N835,【参考】数式用!$AM$3:$AN$56, 2, FALSE), "")</f>
        <v/>
      </c>
      <c r="AI835" s="411"/>
      <c r="AJ835" s="389"/>
      <c r="AK835" s="389"/>
      <c r="AL835" s="389"/>
      <c r="AM835" s="389"/>
      <c r="AN835" s="389"/>
      <c r="AO835" s="389"/>
      <c r="AP835" s="389"/>
      <c r="AQ835" s="389"/>
    </row>
    <row r="836" spans="1:43" s="128" customFormat="1" ht="40.15" customHeight="1">
      <c r="A836" s="488">
        <v>823</v>
      </c>
      <c r="B836" s="866" t="str">
        <f>IF(基本情報入力シート!C867="","",基本情報入力シート!C867)</f>
        <v/>
      </c>
      <c r="C836" s="866"/>
      <c r="D836" s="866"/>
      <c r="E836" s="866"/>
      <c r="F836" s="866"/>
      <c r="G836" s="866"/>
      <c r="H836" s="866"/>
      <c r="I836" s="866"/>
      <c r="J836" s="413" t="str">
        <f>IF(基本情報入力シート!M867="","",基本情報入力シート!M867)</f>
        <v/>
      </c>
      <c r="K836" s="413" t="str">
        <f>IF(基本情報入力シート!R867="","",基本情報入力シート!R867)</f>
        <v/>
      </c>
      <c r="L836" s="413" t="str">
        <f>IF(基本情報入力シート!W867="","",基本情報入力シート!W867)</f>
        <v/>
      </c>
      <c r="M836" s="413" t="str">
        <f>IF(基本情報入力シート!X867="","",基本情報入力シート!X867)</f>
        <v/>
      </c>
      <c r="N836" s="491" t="str">
        <f>IF(基本情報入力シート!Y867="","",基本情報入力シート!Y867)</f>
        <v/>
      </c>
      <c r="O836" s="490"/>
      <c r="P836" s="432"/>
      <c r="Q836" s="38" t="str">
        <f>IFERROR(ROUNDDOWN(P836*VLOOKUP(N836,【参考】数式用!$V$2:$AA$58,MATCH(O836,【参考】数式用!$X$4:$AA$4)+2,FALSE)*0.5, 0), "")</f>
        <v/>
      </c>
      <c r="R836" s="433"/>
      <c r="S836" s="867"/>
      <c r="T836" s="867"/>
      <c r="U836" s="499"/>
      <c r="V836" s="439"/>
      <c r="W836" s="487"/>
      <c r="X836" s="414" t="str">
        <f>IFERROR(IF(V836="ー", "", ROUNDDOWN(W836*VLOOKUP(N836,【参考】数式用!$V$2:$AG$51,MATCH(V836,【参考】数式用!$AB$4:$AG$4)+6,FALSE)*0.5, 0)), "")</f>
        <v/>
      </c>
      <c r="Y836" s="440"/>
      <c r="Z836" s="487"/>
      <c r="AA836" s="501"/>
      <c r="AB836" s="481" t="e">
        <f>VLOOKUP(N836,【参考】数式用!$A$3:$N$58,14,FALSE)</f>
        <v>#N/A</v>
      </c>
      <c r="AC836" s="481" t="str">
        <f>IFERROR(VLOOKUP(N836,【参考】数式用!$A$3:$N$58,14,FALSE),"")&amp;"_4_5"</f>
        <v>_4_5</v>
      </c>
      <c r="AD836" s="481" t="str">
        <f>IFERROR(VLOOKUP(N836,【参考】数式用!$A$3:$N$58,14,FALSE),"")&amp;"_6"</f>
        <v>_6</v>
      </c>
      <c r="AE836" s="482" t="str">
        <f>IFERROR(VLOOKUP(N836,【参考】数式用!$AI$5:$AJ$51, 2, FALSE), "")</f>
        <v/>
      </c>
      <c r="AF836" s="483" t="str">
        <f t="shared" si="26"/>
        <v/>
      </c>
      <c r="AG836" s="484" t="str">
        <f t="shared" si="27"/>
        <v/>
      </c>
      <c r="AH836" s="485" t="str">
        <f>IFERROR(VLOOKUP(N836,【参考】数式用!$AM$3:$AN$56, 2, FALSE), "")</f>
        <v/>
      </c>
      <c r="AI836" s="411"/>
      <c r="AJ836" s="389"/>
      <c r="AK836" s="389"/>
      <c r="AL836" s="389"/>
      <c r="AM836" s="389"/>
      <c r="AN836" s="389"/>
      <c r="AO836" s="389"/>
      <c r="AP836" s="389"/>
      <c r="AQ836" s="389"/>
    </row>
    <row r="837" spans="1:43" s="128" customFormat="1" ht="40.15" customHeight="1">
      <c r="A837" s="488">
        <v>824</v>
      </c>
      <c r="B837" s="866" t="str">
        <f>IF(基本情報入力シート!C868="","",基本情報入力シート!C868)</f>
        <v/>
      </c>
      <c r="C837" s="866"/>
      <c r="D837" s="866"/>
      <c r="E837" s="866"/>
      <c r="F837" s="866"/>
      <c r="G837" s="866"/>
      <c r="H837" s="866"/>
      <c r="I837" s="866"/>
      <c r="J837" s="413" t="str">
        <f>IF(基本情報入力シート!M868="","",基本情報入力シート!M868)</f>
        <v/>
      </c>
      <c r="K837" s="413" t="str">
        <f>IF(基本情報入力シート!R868="","",基本情報入力シート!R868)</f>
        <v/>
      </c>
      <c r="L837" s="413" t="str">
        <f>IF(基本情報入力シート!W868="","",基本情報入力シート!W868)</f>
        <v/>
      </c>
      <c r="M837" s="413" t="str">
        <f>IF(基本情報入力シート!X868="","",基本情報入力シート!X868)</f>
        <v/>
      </c>
      <c r="N837" s="491" t="str">
        <f>IF(基本情報入力シート!Y868="","",基本情報入力シート!Y868)</f>
        <v/>
      </c>
      <c r="O837" s="490"/>
      <c r="P837" s="432"/>
      <c r="Q837" s="38" t="str">
        <f>IFERROR(ROUNDDOWN(P837*VLOOKUP(N837,【参考】数式用!$V$2:$AA$58,MATCH(O837,【参考】数式用!$X$4:$AA$4)+2,FALSE)*0.5, 0), "")</f>
        <v/>
      </c>
      <c r="R837" s="433"/>
      <c r="S837" s="867"/>
      <c r="T837" s="867"/>
      <c r="U837" s="499"/>
      <c r="V837" s="439"/>
      <c r="W837" s="487"/>
      <c r="X837" s="414" t="str">
        <f>IFERROR(IF(V837="ー", "", ROUNDDOWN(W837*VLOOKUP(N837,【参考】数式用!$V$2:$AG$51,MATCH(V837,【参考】数式用!$AB$4:$AG$4)+6,FALSE)*0.5, 0)), "")</f>
        <v/>
      </c>
      <c r="Y837" s="440"/>
      <c r="Z837" s="487"/>
      <c r="AA837" s="501"/>
      <c r="AB837" s="481" t="e">
        <f>VLOOKUP(N837,【参考】数式用!$A$3:$N$58,14,FALSE)</f>
        <v>#N/A</v>
      </c>
      <c r="AC837" s="481" t="str">
        <f>IFERROR(VLOOKUP(N837,【参考】数式用!$A$3:$N$58,14,FALSE),"")&amp;"_4_5"</f>
        <v>_4_5</v>
      </c>
      <c r="AD837" s="481" t="str">
        <f>IFERROR(VLOOKUP(N837,【参考】数式用!$A$3:$N$58,14,FALSE),"")&amp;"_6"</f>
        <v>_6</v>
      </c>
      <c r="AE837" s="482" t="str">
        <f>IFERROR(VLOOKUP(N837,【参考】数式用!$AI$5:$AJ$51, 2, FALSE), "")</f>
        <v/>
      </c>
      <c r="AF837" s="483" t="str">
        <f t="shared" si="26"/>
        <v/>
      </c>
      <c r="AG837" s="484" t="str">
        <f t="shared" si="27"/>
        <v/>
      </c>
      <c r="AH837" s="485" t="str">
        <f>IFERROR(VLOOKUP(N837,【参考】数式用!$AM$3:$AN$56, 2, FALSE), "")</f>
        <v/>
      </c>
      <c r="AI837" s="411"/>
      <c r="AJ837" s="389"/>
      <c r="AK837" s="389"/>
      <c r="AL837" s="389"/>
      <c r="AM837" s="389"/>
      <c r="AN837" s="389"/>
      <c r="AO837" s="389"/>
      <c r="AP837" s="389"/>
      <c r="AQ837" s="389"/>
    </row>
    <row r="838" spans="1:43" s="128" customFormat="1" ht="40.15" customHeight="1">
      <c r="A838" s="488">
        <v>825</v>
      </c>
      <c r="B838" s="866" t="str">
        <f>IF(基本情報入力シート!C869="","",基本情報入力シート!C869)</f>
        <v/>
      </c>
      <c r="C838" s="866"/>
      <c r="D838" s="866"/>
      <c r="E838" s="866"/>
      <c r="F838" s="866"/>
      <c r="G838" s="866"/>
      <c r="H838" s="866"/>
      <c r="I838" s="866"/>
      <c r="J838" s="413" t="str">
        <f>IF(基本情報入力シート!M869="","",基本情報入力シート!M869)</f>
        <v/>
      </c>
      <c r="K838" s="413" t="str">
        <f>IF(基本情報入力シート!R869="","",基本情報入力シート!R869)</f>
        <v/>
      </c>
      <c r="L838" s="413" t="str">
        <f>IF(基本情報入力シート!W869="","",基本情報入力シート!W869)</f>
        <v/>
      </c>
      <c r="M838" s="413" t="str">
        <f>IF(基本情報入力シート!X869="","",基本情報入力シート!X869)</f>
        <v/>
      </c>
      <c r="N838" s="491" t="str">
        <f>IF(基本情報入力シート!Y869="","",基本情報入力シート!Y869)</f>
        <v/>
      </c>
      <c r="O838" s="490"/>
      <c r="P838" s="432"/>
      <c r="Q838" s="38" t="str">
        <f>IFERROR(ROUNDDOWN(P838*VLOOKUP(N838,【参考】数式用!$V$2:$AA$58,MATCH(O838,【参考】数式用!$X$4:$AA$4)+2,FALSE)*0.5, 0), "")</f>
        <v/>
      </c>
      <c r="R838" s="433"/>
      <c r="S838" s="867"/>
      <c r="T838" s="867"/>
      <c r="U838" s="499"/>
      <c r="V838" s="439"/>
      <c r="W838" s="487"/>
      <c r="X838" s="414" t="str">
        <f>IFERROR(IF(V838="ー", "", ROUNDDOWN(W838*VLOOKUP(N838,【参考】数式用!$V$2:$AG$51,MATCH(V838,【参考】数式用!$AB$4:$AG$4)+6,FALSE)*0.5, 0)), "")</f>
        <v/>
      </c>
      <c r="Y838" s="440"/>
      <c r="Z838" s="487"/>
      <c r="AA838" s="501"/>
      <c r="AB838" s="481" t="e">
        <f>VLOOKUP(N838,【参考】数式用!$A$3:$N$58,14,FALSE)</f>
        <v>#N/A</v>
      </c>
      <c r="AC838" s="481" t="str">
        <f>IFERROR(VLOOKUP(N838,【参考】数式用!$A$3:$N$58,14,FALSE),"")&amp;"_4_5"</f>
        <v>_4_5</v>
      </c>
      <c r="AD838" s="481" t="str">
        <f>IFERROR(VLOOKUP(N838,【参考】数式用!$A$3:$N$58,14,FALSE),"")&amp;"_6"</f>
        <v>_6</v>
      </c>
      <c r="AE838" s="482" t="str">
        <f>IFERROR(VLOOKUP(N838,【参考】数式用!$AI$5:$AJ$51, 2, FALSE), "")</f>
        <v/>
      </c>
      <c r="AF838" s="483" t="str">
        <f t="shared" si="26"/>
        <v/>
      </c>
      <c r="AG838" s="484" t="str">
        <f t="shared" si="27"/>
        <v/>
      </c>
      <c r="AH838" s="485" t="str">
        <f>IFERROR(VLOOKUP(N838,【参考】数式用!$AM$3:$AN$56, 2, FALSE), "")</f>
        <v/>
      </c>
      <c r="AI838" s="411"/>
      <c r="AJ838" s="389"/>
      <c r="AK838" s="389"/>
      <c r="AL838" s="389"/>
      <c r="AM838" s="389"/>
      <c r="AN838" s="389"/>
      <c r="AO838" s="389"/>
      <c r="AP838" s="389"/>
      <c r="AQ838" s="389"/>
    </row>
    <row r="839" spans="1:43" s="128" customFormat="1" ht="40.15" customHeight="1">
      <c r="A839" s="488">
        <v>826</v>
      </c>
      <c r="B839" s="866" t="str">
        <f>IF(基本情報入力シート!C870="","",基本情報入力シート!C870)</f>
        <v/>
      </c>
      <c r="C839" s="866"/>
      <c r="D839" s="866"/>
      <c r="E839" s="866"/>
      <c r="F839" s="866"/>
      <c r="G839" s="866"/>
      <c r="H839" s="866"/>
      <c r="I839" s="866"/>
      <c r="J839" s="413" t="str">
        <f>IF(基本情報入力シート!M870="","",基本情報入力シート!M870)</f>
        <v/>
      </c>
      <c r="K839" s="413" t="str">
        <f>IF(基本情報入力シート!R870="","",基本情報入力シート!R870)</f>
        <v/>
      </c>
      <c r="L839" s="413" t="str">
        <f>IF(基本情報入力シート!W870="","",基本情報入力シート!W870)</f>
        <v/>
      </c>
      <c r="M839" s="413" t="str">
        <f>IF(基本情報入力シート!X870="","",基本情報入力シート!X870)</f>
        <v/>
      </c>
      <c r="N839" s="491" t="str">
        <f>IF(基本情報入力シート!Y870="","",基本情報入力シート!Y870)</f>
        <v/>
      </c>
      <c r="O839" s="490"/>
      <c r="P839" s="432"/>
      <c r="Q839" s="38" t="str">
        <f>IFERROR(ROUNDDOWN(P839*VLOOKUP(N839,【参考】数式用!$V$2:$AA$58,MATCH(O839,【参考】数式用!$X$4:$AA$4)+2,FALSE)*0.5, 0), "")</f>
        <v/>
      </c>
      <c r="R839" s="433"/>
      <c r="S839" s="867"/>
      <c r="T839" s="867"/>
      <c r="U839" s="499"/>
      <c r="V839" s="439"/>
      <c r="W839" s="487"/>
      <c r="X839" s="414" t="str">
        <f>IFERROR(IF(V839="ー", "", ROUNDDOWN(W839*VLOOKUP(N839,【参考】数式用!$V$2:$AG$51,MATCH(V839,【参考】数式用!$AB$4:$AG$4)+6,FALSE)*0.5, 0)), "")</f>
        <v/>
      </c>
      <c r="Y839" s="440"/>
      <c r="Z839" s="487"/>
      <c r="AA839" s="501"/>
      <c r="AB839" s="481" t="e">
        <f>VLOOKUP(N839,【参考】数式用!$A$3:$N$58,14,FALSE)</f>
        <v>#N/A</v>
      </c>
      <c r="AC839" s="481" t="str">
        <f>IFERROR(VLOOKUP(N839,【参考】数式用!$A$3:$N$58,14,FALSE),"")&amp;"_4_5"</f>
        <v>_4_5</v>
      </c>
      <c r="AD839" s="481" t="str">
        <f>IFERROR(VLOOKUP(N839,【参考】数式用!$A$3:$N$58,14,FALSE),"")&amp;"_6"</f>
        <v>_6</v>
      </c>
      <c r="AE839" s="482" t="str">
        <f>IFERROR(VLOOKUP(N839,【参考】数式用!$AI$5:$AJ$51, 2, FALSE), "")</f>
        <v/>
      </c>
      <c r="AF839" s="483" t="str">
        <f t="shared" si="26"/>
        <v/>
      </c>
      <c r="AG839" s="484" t="str">
        <f t="shared" si="27"/>
        <v/>
      </c>
      <c r="AH839" s="485" t="str">
        <f>IFERROR(VLOOKUP(N839,【参考】数式用!$AM$3:$AN$56, 2, FALSE), "")</f>
        <v/>
      </c>
      <c r="AI839" s="411"/>
      <c r="AJ839" s="389"/>
      <c r="AK839" s="389"/>
      <c r="AL839" s="389"/>
      <c r="AM839" s="389"/>
      <c r="AN839" s="389"/>
      <c r="AO839" s="389"/>
      <c r="AP839" s="389"/>
      <c r="AQ839" s="389"/>
    </row>
    <row r="840" spans="1:43" s="128" customFormat="1" ht="40.15" customHeight="1">
      <c r="A840" s="488">
        <v>827</v>
      </c>
      <c r="B840" s="866" t="str">
        <f>IF(基本情報入力シート!C871="","",基本情報入力シート!C871)</f>
        <v/>
      </c>
      <c r="C840" s="866"/>
      <c r="D840" s="866"/>
      <c r="E840" s="866"/>
      <c r="F840" s="866"/>
      <c r="G840" s="866"/>
      <c r="H840" s="866"/>
      <c r="I840" s="866"/>
      <c r="J840" s="413" t="str">
        <f>IF(基本情報入力シート!M871="","",基本情報入力シート!M871)</f>
        <v/>
      </c>
      <c r="K840" s="413" t="str">
        <f>IF(基本情報入力シート!R871="","",基本情報入力シート!R871)</f>
        <v/>
      </c>
      <c r="L840" s="413" t="str">
        <f>IF(基本情報入力シート!W871="","",基本情報入力シート!W871)</f>
        <v/>
      </c>
      <c r="M840" s="413" t="str">
        <f>IF(基本情報入力シート!X871="","",基本情報入力シート!X871)</f>
        <v/>
      </c>
      <c r="N840" s="491" t="str">
        <f>IF(基本情報入力シート!Y871="","",基本情報入力シート!Y871)</f>
        <v/>
      </c>
      <c r="O840" s="490"/>
      <c r="P840" s="432"/>
      <c r="Q840" s="38" t="str">
        <f>IFERROR(ROUNDDOWN(P840*VLOOKUP(N840,【参考】数式用!$V$2:$AA$58,MATCH(O840,【参考】数式用!$X$4:$AA$4)+2,FALSE)*0.5, 0), "")</f>
        <v/>
      </c>
      <c r="R840" s="433"/>
      <c r="S840" s="867"/>
      <c r="T840" s="867"/>
      <c r="U840" s="499"/>
      <c r="V840" s="439"/>
      <c r="W840" s="487"/>
      <c r="X840" s="414" t="str">
        <f>IFERROR(IF(V840="ー", "", ROUNDDOWN(W840*VLOOKUP(N840,【参考】数式用!$V$2:$AG$51,MATCH(V840,【参考】数式用!$AB$4:$AG$4)+6,FALSE)*0.5, 0)), "")</f>
        <v/>
      </c>
      <c r="Y840" s="440"/>
      <c r="Z840" s="487"/>
      <c r="AA840" s="501"/>
      <c r="AB840" s="481" t="e">
        <f>VLOOKUP(N840,【参考】数式用!$A$3:$N$58,14,FALSE)</f>
        <v>#N/A</v>
      </c>
      <c r="AC840" s="481" t="str">
        <f>IFERROR(VLOOKUP(N840,【参考】数式用!$A$3:$N$58,14,FALSE),"")&amp;"_4_5"</f>
        <v>_4_5</v>
      </c>
      <c r="AD840" s="481" t="str">
        <f>IFERROR(VLOOKUP(N840,【参考】数式用!$A$3:$N$58,14,FALSE),"")&amp;"_6"</f>
        <v>_6</v>
      </c>
      <c r="AE840" s="482" t="str">
        <f>IFERROR(VLOOKUP(N840,【参考】数式用!$AI$5:$AJ$51, 2, FALSE), "")</f>
        <v/>
      </c>
      <c r="AF840" s="483" t="str">
        <f t="shared" si="26"/>
        <v/>
      </c>
      <c r="AG840" s="484" t="str">
        <f t="shared" si="27"/>
        <v/>
      </c>
      <c r="AH840" s="485" t="str">
        <f>IFERROR(VLOOKUP(N840,【参考】数式用!$AM$3:$AN$56, 2, FALSE), "")</f>
        <v/>
      </c>
      <c r="AI840" s="411"/>
      <c r="AJ840" s="389"/>
      <c r="AK840" s="389"/>
      <c r="AL840" s="389"/>
      <c r="AM840" s="389"/>
      <c r="AN840" s="389"/>
      <c r="AO840" s="389"/>
      <c r="AP840" s="389"/>
      <c r="AQ840" s="389"/>
    </row>
    <row r="841" spans="1:43" s="128" customFormat="1" ht="40.15" customHeight="1">
      <c r="A841" s="488">
        <v>828</v>
      </c>
      <c r="B841" s="866" t="str">
        <f>IF(基本情報入力シート!C872="","",基本情報入力シート!C872)</f>
        <v/>
      </c>
      <c r="C841" s="866"/>
      <c r="D841" s="866"/>
      <c r="E841" s="866"/>
      <c r="F841" s="866"/>
      <c r="G841" s="866"/>
      <c r="H841" s="866"/>
      <c r="I841" s="866"/>
      <c r="J841" s="413" t="str">
        <f>IF(基本情報入力シート!M872="","",基本情報入力シート!M872)</f>
        <v/>
      </c>
      <c r="K841" s="413" t="str">
        <f>IF(基本情報入力シート!R872="","",基本情報入力シート!R872)</f>
        <v/>
      </c>
      <c r="L841" s="413" t="str">
        <f>IF(基本情報入力シート!W872="","",基本情報入力シート!W872)</f>
        <v/>
      </c>
      <c r="M841" s="413" t="str">
        <f>IF(基本情報入力シート!X872="","",基本情報入力シート!X872)</f>
        <v/>
      </c>
      <c r="N841" s="491" t="str">
        <f>IF(基本情報入力シート!Y872="","",基本情報入力シート!Y872)</f>
        <v/>
      </c>
      <c r="O841" s="490"/>
      <c r="P841" s="432"/>
      <c r="Q841" s="38" t="str">
        <f>IFERROR(ROUNDDOWN(P841*VLOOKUP(N841,【参考】数式用!$V$2:$AA$58,MATCH(O841,【参考】数式用!$X$4:$AA$4)+2,FALSE)*0.5, 0), "")</f>
        <v/>
      </c>
      <c r="R841" s="433"/>
      <c r="S841" s="867"/>
      <c r="T841" s="867"/>
      <c r="U841" s="499"/>
      <c r="V841" s="439"/>
      <c r="W841" s="487"/>
      <c r="X841" s="414" t="str">
        <f>IFERROR(IF(V841="ー", "", ROUNDDOWN(W841*VLOOKUP(N841,【参考】数式用!$V$2:$AG$51,MATCH(V841,【参考】数式用!$AB$4:$AG$4)+6,FALSE)*0.5, 0)), "")</f>
        <v/>
      </c>
      <c r="Y841" s="440"/>
      <c r="Z841" s="487"/>
      <c r="AA841" s="501"/>
      <c r="AB841" s="481" t="e">
        <f>VLOOKUP(N841,【参考】数式用!$A$3:$N$58,14,FALSE)</f>
        <v>#N/A</v>
      </c>
      <c r="AC841" s="481" t="str">
        <f>IFERROR(VLOOKUP(N841,【参考】数式用!$A$3:$N$58,14,FALSE),"")&amp;"_4_5"</f>
        <v>_4_5</v>
      </c>
      <c r="AD841" s="481" t="str">
        <f>IFERROR(VLOOKUP(N841,【参考】数式用!$A$3:$N$58,14,FALSE),"")&amp;"_6"</f>
        <v>_6</v>
      </c>
      <c r="AE841" s="482" t="str">
        <f>IFERROR(VLOOKUP(N841,【参考】数式用!$AI$5:$AJ$51, 2, FALSE), "")</f>
        <v/>
      </c>
      <c r="AF841" s="483" t="str">
        <f t="shared" si="26"/>
        <v/>
      </c>
      <c r="AG841" s="484" t="str">
        <f t="shared" si="27"/>
        <v/>
      </c>
      <c r="AH841" s="485" t="str">
        <f>IFERROR(VLOOKUP(N841,【参考】数式用!$AM$3:$AN$56, 2, FALSE), "")</f>
        <v/>
      </c>
      <c r="AI841" s="411"/>
      <c r="AJ841" s="389"/>
      <c r="AK841" s="389"/>
      <c r="AL841" s="389"/>
      <c r="AM841" s="389"/>
      <c r="AN841" s="389"/>
      <c r="AO841" s="389"/>
      <c r="AP841" s="389"/>
      <c r="AQ841" s="389"/>
    </row>
    <row r="842" spans="1:43" s="128" customFormat="1" ht="40.15" customHeight="1">
      <c r="A842" s="488">
        <v>829</v>
      </c>
      <c r="B842" s="866" t="str">
        <f>IF(基本情報入力シート!C873="","",基本情報入力シート!C873)</f>
        <v/>
      </c>
      <c r="C842" s="866"/>
      <c r="D842" s="866"/>
      <c r="E842" s="866"/>
      <c r="F842" s="866"/>
      <c r="G842" s="866"/>
      <c r="H842" s="866"/>
      <c r="I842" s="866"/>
      <c r="J842" s="413" t="str">
        <f>IF(基本情報入力シート!M873="","",基本情報入力シート!M873)</f>
        <v/>
      </c>
      <c r="K842" s="413" t="str">
        <f>IF(基本情報入力シート!R873="","",基本情報入力シート!R873)</f>
        <v/>
      </c>
      <c r="L842" s="413" t="str">
        <f>IF(基本情報入力シート!W873="","",基本情報入力シート!W873)</f>
        <v/>
      </c>
      <c r="M842" s="413" t="str">
        <f>IF(基本情報入力シート!X873="","",基本情報入力シート!X873)</f>
        <v/>
      </c>
      <c r="N842" s="491" t="str">
        <f>IF(基本情報入力シート!Y873="","",基本情報入力シート!Y873)</f>
        <v/>
      </c>
      <c r="O842" s="490"/>
      <c r="P842" s="432"/>
      <c r="Q842" s="38" t="str">
        <f>IFERROR(ROUNDDOWN(P842*VLOOKUP(N842,【参考】数式用!$V$2:$AA$58,MATCH(O842,【参考】数式用!$X$4:$AA$4)+2,FALSE)*0.5, 0), "")</f>
        <v/>
      </c>
      <c r="R842" s="433"/>
      <c r="S842" s="867"/>
      <c r="T842" s="867"/>
      <c r="U842" s="499"/>
      <c r="V842" s="439"/>
      <c r="W842" s="487"/>
      <c r="X842" s="414" t="str">
        <f>IFERROR(IF(V842="ー", "", ROUNDDOWN(W842*VLOOKUP(N842,【参考】数式用!$V$2:$AG$51,MATCH(V842,【参考】数式用!$AB$4:$AG$4)+6,FALSE)*0.5, 0)), "")</f>
        <v/>
      </c>
      <c r="Y842" s="440"/>
      <c r="Z842" s="487"/>
      <c r="AA842" s="501"/>
      <c r="AB842" s="481" t="e">
        <f>VLOOKUP(N842,【参考】数式用!$A$3:$N$58,14,FALSE)</f>
        <v>#N/A</v>
      </c>
      <c r="AC842" s="481" t="str">
        <f>IFERROR(VLOOKUP(N842,【参考】数式用!$A$3:$N$58,14,FALSE),"")&amp;"_4_5"</f>
        <v>_4_5</v>
      </c>
      <c r="AD842" s="481" t="str">
        <f>IFERROR(VLOOKUP(N842,【参考】数式用!$A$3:$N$58,14,FALSE),"")&amp;"_6"</f>
        <v>_6</v>
      </c>
      <c r="AE842" s="482" t="str">
        <f>IFERROR(VLOOKUP(N842,【参考】数式用!$AI$5:$AJ$51, 2, FALSE), "")</f>
        <v/>
      </c>
      <c r="AF842" s="483" t="str">
        <f t="shared" si="26"/>
        <v/>
      </c>
      <c r="AG842" s="484" t="str">
        <f t="shared" si="27"/>
        <v/>
      </c>
      <c r="AH842" s="485" t="str">
        <f>IFERROR(VLOOKUP(N842,【参考】数式用!$AM$3:$AN$56, 2, FALSE), "")</f>
        <v/>
      </c>
      <c r="AI842" s="411"/>
      <c r="AJ842" s="389"/>
      <c r="AK842" s="389"/>
      <c r="AL842" s="389"/>
      <c r="AM842" s="389"/>
      <c r="AN842" s="389"/>
      <c r="AO842" s="389"/>
      <c r="AP842" s="389"/>
      <c r="AQ842" s="389"/>
    </row>
    <row r="843" spans="1:43" s="128" customFormat="1" ht="40.15" customHeight="1">
      <c r="A843" s="488">
        <v>830</v>
      </c>
      <c r="B843" s="866" t="str">
        <f>IF(基本情報入力シート!C874="","",基本情報入力シート!C874)</f>
        <v/>
      </c>
      <c r="C843" s="866"/>
      <c r="D843" s="866"/>
      <c r="E843" s="866"/>
      <c r="F843" s="866"/>
      <c r="G843" s="866"/>
      <c r="H843" s="866"/>
      <c r="I843" s="866"/>
      <c r="J843" s="413" t="str">
        <f>IF(基本情報入力シート!M874="","",基本情報入力シート!M874)</f>
        <v/>
      </c>
      <c r="K843" s="413" t="str">
        <f>IF(基本情報入力シート!R874="","",基本情報入力シート!R874)</f>
        <v/>
      </c>
      <c r="L843" s="413" t="str">
        <f>IF(基本情報入力シート!W874="","",基本情報入力シート!W874)</f>
        <v/>
      </c>
      <c r="M843" s="413" t="str">
        <f>IF(基本情報入力シート!X874="","",基本情報入力シート!X874)</f>
        <v/>
      </c>
      <c r="N843" s="491" t="str">
        <f>IF(基本情報入力シート!Y874="","",基本情報入力シート!Y874)</f>
        <v/>
      </c>
      <c r="O843" s="490"/>
      <c r="P843" s="432"/>
      <c r="Q843" s="38" t="str">
        <f>IFERROR(ROUNDDOWN(P843*VLOOKUP(N843,【参考】数式用!$V$2:$AA$58,MATCH(O843,【参考】数式用!$X$4:$AA$4)+2,FALSE)*0.5, 0), "")</f>
        <v/>
      </c>
      <c r="R843" s="433"/>
      <c r="S843" s="867"/>
      <c r="T843" s="867"/>
      <c r="U843" s="499"/>
      <c r="V843" s="439"/>
      <c r="W843" s="487"/>
      <c r="X843" s="414" t="str">
        <f>IFERROR(IF(V843="ー", "", ROUNDDOWN(W843*VLOOKUP(N843,【参考】数式用!$V$2:$AG$51,MATCH(V843,【参考】数式用!$AB$4:$AG$4)+6,FALSE)*0.5, 0)), "")</f>
        <v/>
      </c>
      <c r="Y843" s="440"/>
      <c r="Z843" s="487"/>
      <c r="AA843" s="501"/>
      <c r="AB843" s="481" t="e">
        <f>VLOOKUP(N843,【参考】数式用!$A$3:$N$58,14,FALSE)</f>
        <v>#N/A</v>
      </c>
      <c r="AC843" s="481" t="str">
        <f>IFERROR(VLOOKUP(N843,【参考】数式用!$A$3:$N$58,14,FALSE),"")&amp;"_4_5"</f>
        <v>_4_5</v>
      </c>
      <c r="AD843" s="481" t="str">
        <f>IFERROR(VLOOKUP(N843,【参考】数式用!$A$3:$N$58,14,FALSE),"")&amp;"_6"</f>
        <v>_6</v>
      </c>
      <c r="AE843" s="482" t="str">
        <f>IFERROR(VLOOKUP(N843,【参考】数式用!$AI$5:$AJ$51, 2, FALSE), "")</f>
        <v/>
      </c>
      <c r="AF843" s="483" t="str">
        <f t="shared" si="26"/>
        <v/>
      </c>
      <c r="AG843" s="484" t="str">
        <f t="shared" si="27"/>
        <v/>
      </c>
      <c r="AH843" s="485" t="str">
        <f>IFERROR(VLOOKUP(N843,【参考】数式用!$AM$3:$AN$56, 2, FALSE), "")</f>
        <v/>
      </c>
      <c r="AI843" s="411"/>
      <c r="AJ843" s="389"/>
      <c r="AK843" s="389"/>
      <c r="AL843" s="389"/>
      <c r="AM843" s="389"/>
      <c r="AN843" s="389"/>
      <c r="AO843" s="389"/>
      <c r="AP843" s="389"/>
      <c r="AQ843" s="389"/>
    </row>
    <row r="844" spans="1:43" s="128" customFormat="1" ht="40.15" customHeight="1">
      <c r="A844" s="488">
        <v>831</v>
      </c>
      <c r="B844" s="866" t="str">
        <f>IF(基本情報入力シート!C875="","",基本情報入力シート!C875)</f>
        <v/>
      </c>
      <c r="C844" s="866"/>
      <c r="D844" s="866"/>
      <c r="E844" s="866"/>
      <c r="F844" s="866"/>
      <c r="G844" s="866"/>
      <c r="H844" s="866"/>
      <c r="I844" s="866"/>
      <c r="J844" s="413" t="str">
        <f>IF(基本情報入力シート!M875="","",基本情報入力シート!M875)</f>
        <v/>
      </c>
      <c r="K844" s="413" t="str">
        <f>IF(基本情報入力シート!R875="","",基本情報入力シート!R875)</f>
        <v/>
      </c>
      <c r="L844" s="413" t="str">
        <f>IF(基本情報入力シート!W875="","",基本情報入力シート!W875)</f>
        <v/>
      </c>
      <c r="M844" s="413" t="str">
        <f>IF(基本情報入力シート!X875="","",基本情報入力シート!X875)</f>
        <v/>
      </c>
      <c r="N844" s="491" t="str">
        <f>IF(基本情報入力シート!Y875="","",基本情報入力シート!Y875)</f>
        <v/>
      </c>
      <c r="O844" s="490"/>
      <c r="P844" s="432"/>
      <c r="Q844" s="38" t="str">
        <f>IFERROR(ROUNDDOWN(P844*VLOOKUP(N844,【参考】数式用!$V$2:$AA$58,MATCH(O844,【参考】数式用!$X$4:$AA$4)+2,FALSE)*0.5, 0), "")</f>
        <v/>
      </c>
      <c r="R844" s="433"/>
      <c r="S844" s="867"/>
      <c r="T844" s="867"/>
      <c r="U844" s="499"/>
      <c r="V844" s="439"/>
      <c r="W844" s="487"/>
      <c r="X844" s="414" t="str">
        <f>IFERROR(IF(V844="ー", "", ROUNDDOWN(W844*VLOOKUP(N844,【参考】数式用!$V$2:$AG$51,MATCH(V844,【参考】数式用!$AB$4:$AG$4)+6,FALSE)*0.5, 0)), "")</f>
        <v/>
      </c>
      <c r="Y844" s="440"/>
      <c r="Z844" s="487"/>
      <c r="AA844" s="501"/>
      <c r="AB844" s="481" t="e">
        <f>VLOOKUP(N844,【参考】数式用!$A$3:$N$58,14,FALSE)</f>
        <v>#N/A</v>
      </c>
      <c r="AC844" s="481" t="str">
        <f>IFERROR(VLOOKUP(N844,【参考】数式用!$A$3:$N$58,14,FALSE),"")&amp;"_4_5"</f>
        <v>_4_5</v>
      </c>
      <c r="AD844" s="481" t="str">
        <f>IFERROR(VLOOKUP(N844,【参考】数式用!$A$3:$N$58,14,FALSE),"")&amp;"_6"</f>
        <v>_6</v>
      </c>
      <c r="AE844" s="482" t="str">
        <f>IFERROR(VLOOKUP(N844,【参考】数式用!$AI$5:$AJ$51, 2, FALSE), "")</f>
        <v/>
      </c>
      <c r="AF844" s="483" t="str">
        <f t="shared" si="26"/>
        <v/>
      </c>
      <c r="AG844" s="484" t="str">
        <f t="shared" si="27"/>
        <v/>
      </c>
      <c r="AH844" s="485" t="str">
        <f>IFERROR(VLOOKUP(N844,【参考】数式用!$AM$3:$AN$56, 2, FALSE), "")</f>
        <v/>
      </c>
      <c r="AI844" s="411"/>
      <c r="AJ844" s="389"/>
      <c r="AK844" s="389"/>
      <c r="AL844" s="389"/>
      <c r="AM844" s="389"/>
      <c r="AN844" s="389"/>
      <c r="AO844" s="389"/>
      <c r="AP844" s="389"/>
      <c r="AQ844" s="389"/>
    </row>
    <row r="845" spans="1:43" s="128" customFormat="1" ht="40.15" customHeight="1">
      <c r="A845" s="488">
        <v>832</v>
      </c>
      <c r="B845" s="866" t="str">
        <f>IF(基本情報入力シート!C876="","",基本情報入力シート!C876)</f>
        <v/>
      </c>
      <c r="C845" s="866"/>
      <c r="D845" s="866"/>
      <c r="E845" s="866"/>
      <c r="F845" s="866"/>
      <c r="G845" s="866"/>
      <c r="H845" s="866"/>
      <c r="I845" s="866"/>
      <c r="J845" s="413" t="str">
        <f>IF(基本情報入力シート!M876="","",基本情報入力シート!M876)</f>
        <v/>
      </c>
      <c r="K845" s="413" t="str">
        <f>IF(基本情報入力シート!R876="","",基本情報入力シート!R876)</f>
        <v/>
      </c>
      <c r="L845" s="413" t="str">
        <f>IF(基本情報入力シート!W876="","",基本情報入力シート!W876)</f>
        <v/>
      </c>
      <c r="M845" s="413" t="str">
        <f>IF(基本情報入力シート!X876="","",基本情報入力シート!X876)</f>
        <v/>
      </c>
      <c r="N845" s="491" t="str">
        <f>IF(基本情報入力シート!Y876="","",基本情報入力シート!Y876)</f>
        <v/>
      </c>
      <c r="O845" s="490"/>
      <c r="P845" s="432"/>
      <c r="Q845" s="38" t="str">
        <f>IFERROR(ROUNDDOWN(P845*VLOOKUP(N845,【参考】数式用!$V$2:$AA$58,MATCH(O845,【参考】数式用!$X$4:$AA$4)+2,FALSE)*0.5, 0), "")</f>
        <v/>
      </c>
      <c r="R845" s="433"/>
      <c r="S845" s="867"/>
      <c r="T845" s="867"/>
      <c r="U845" s="499"/>
      <c r="V845" s="439"/>
      <c r="W845" s="487"/>
      <c r="X845" s="414" t="str">
        <f>IFERROR(IF(V845="ー", "", ROUNDDOWN(W845*VLOOKUP(N845,【参考】数式用!$V$2:$AG$51,MATCH(V845,【参考】数式用!$AB$4:$AG$4)+6,FALSE)*0.5, 0)), "")</f>
        <v/>
      </c>
      <c r="Y845" s="440"/>
      <c r="Z845" s="487"/>
      <c r="AA845" s="501"/>
      <c r="AB845" s="481" t="e">
        <f>VLOOKUP(N845,【参考】数式用!$A$3:$N$58,14,FALSE)</f>
        <v>#N/A</v>
      </c>
      <c r="AC845" s="481" t="str">
        <f>IFERROR(VLOOKUP(N845,【参考】数式用!$A$3:$N$58,14,FALSE),"")&amp;"_4_5"</f>
        <v>_4_5</v>
      </c>
      <c r="AD845" s="481" t="str">
        <f>IFERROR(VLOOKUP(N845,【参考】数式用!$A$3:$N$58,14,FALSE),"")&amp;"_6"</f>
        <v>_6</v>
      </c>
      <c r="AE845" s="482" t="str">
        <f>IFERROR(VLOOKUP(N845,【参考】数式用!$AI$5:$AJ$51, 2, FALSE), "")</f>
        <v/>
      </c>
      <c r="AF845" s="483" t="str">
        <f t="shared" si="26"/>
        <v/>
      </c>
      <c r="AG845" s="484" t="str">
        <f t="shared" si="27"/>
        <v/>
      </c>
      <c r="AH845" s="485" t="str">
        <f>IFERROR(VLOOKUP(N845,【参考】数式用!$AM$3:$AN$56, 2, FALSE), "")</f>
        <v/>
      </c>
      <c r="AI845" s="411"/>
      <c r="AJ845" s="389"/>
      <c r="AK845" s="389"/>
      <c r="AL845" s="389"/>
      <c r="AM845" s="389"/>
      <c r="AN845" s="389"/>
      <c r="AO845" s="389"/>
      <c r="AP845" s="389"/>
      <c r="AQ845" s="389"/>
    </row>
    <row r="846" spans="1:43" s="128" customFormat="1" ht="40.15" customHeight="1">
      <c r="A846" s="488">
        <v>833</v>
      </c>
      <c r="B846" s="866" t="str">
        <f>IF(基本情報入力シート!C877="","",基本情報入力シート!C877)</f>
        <v/>
      </c>
      <c r="C846" s="866"/>
      <c r="D846" s="866"/>
      <c r="E846" s="866"/>
      <c r="F846" s="866"/>
      <c r="G846" s="866"/>
      <c r="H846" s="866"/>
      <c r="I846" s="866"/>
      <c r="J846" s="413" t="str">
        <f>IF(基本情報入力シート!M877="","",基本情報入力シート!M877)</f>
        <v/>
      </c>
      <c r="K846" s="413" t="str">
        <f>IF(基本情報入力シート!R877="","",基本情報入力シート!R877)</f>
        <v/>
      </c>
      <c r="L846" s="413" t="str">
        <f>IF(基本情報入力シート!W877="","",基本情報入力シート!W877)</f>
        <v/>
      </c>
      <c r="M846" s="413" t="str">
        <f>IF(基本情報入力シート!X877="","",基本情報入力シート!X877)</f>
        <v/>
      </c>
      <c r="N846" s="491" t="str">
        <f>IF(基本情報入力シート!Y877="","",基本情報入力シート!Y877)</f>
        <v/>
      </c>
      <c r="O846" s="490"/>
      <c r="P846" s="432"/>
      <c r="Q846" s="38" t="str">
        <f>IFERROR(ROUNDDOWN(P846*VLOOKUP(N846,【参考】数式用!$V$2:$AA$58,MATCH(O846,【参考】数式用!$X$4:$AA$4)+2,FALSE)*0.5, 0), "")</f>
        <v/>
      </c>
      <c r="R846" s="433"/>
      <c r="S846" s="867"/>
      <c r="T846" s="867"/>
      <c r="U846" s="499"/>
      <c r="V846" s="439"/>
      <c r="W846" s="487"/>
      <c r="X846" s="414" t="str">
        <f>IFERROR(IF(V846="ー", "", ROUNDDOWN(W846*VLOOKUP(N846,【参考】数式用!$V$2:$AG$51,MATCH(V846,【参考】数式用!$AB$4:$AG$4)+6,FALSE)*0.5, 0)), "")</f>
        <v/>
      </c>
      <c r="Y846" s="440"/>
      <c r="Z846" s="487"/>
      <c r="AA846" s="501"/>
      <c r="AB846" s="481" t="e">
        <f>VLOOKUP(N846,【参考】数式用!$A$3:$N$58,14,FALSE)</f>
        <v>#N/A</v>
      </c>
      <c r="AC846" s="481" t="str">
        <f>IFERROR(VLOOKUP(N846,【参考】数式用!$A$3:$N$58,14,FALSE),"")&amp;"_4_5"</f>
        <v>_4_5</v>
      </c>
      <c r="AD846" s="481" t="str">
        <f>IFERROR(VLOOKUP(N846,【参考】数式用!$A$3:$N$58,14,FALSE),"")&amp;"_6"</f>
        <v>_6</v>
      </c>
      <c r="AE846" s="482" t="str">
        <f>IFERROR(VLOOKUP(N846,【参考】数式用!$AI$5:$AJ$51, 2, FALSE), "")</f>
        <v/>
      </c>
      <c r="AF846" s="483" t="str">
        <f t="shared" si="26"/>
        <v/>
      </c>
      <c r="AG846" s="484" t="str">
        <f t="shared" si="27"/>
        <v/>
      </c>
      <c r="AH846" s="485" t="str">
        <f>IFERROR(VLOOKUP(N846,【参考】数式用!$AM$3:$AN$56, 2, FALSE), "")</f>
        <v/>
      </c>
      <c r="AI846" s="411"/>
      <c r="AJ846" s="389"/>
      <c r="AK846" s="389"/>
      <c r="AL846" s="389"/>
      <c r="AM846" s="389"/>
      <c r="AN846" s="389"/>
      <c r="AO846" s="389"/>
      <c r="AP846" s="389"/>
      <c r="AQ846" s="389"/>
    </row>
    <row r="847" spans="1:43" s="128" customFormat="1" ht="40.15" customHeight="1">
      <c r="A847" s="488">
        <v>834</v>
      </c>
      <c r="B847" s="866" t="str">
        <f>IF(基本情報入力シート!C878="","",基本情報入力シート!C878)</f>
        <v/>
      </c>
      <c r="C847" s="866"/>
      <c r="D847" s="866"/>
      <c r="E847" s="866"/>
      <c r="F847" s="866"/>
      <c r="G847" s="866"/>
      <c r="H847" s="866"/>
      <c r="I847" s="866"/>
      <c r="J847" s="413" t="str">
        <f>IF(基本情報入力シート!M878="","",基本情報入力シート!M878)</f>
        <v/>
      </c>
      <c r="K847" s="413" t="str">
        <f>IF(基本情報入力シート!R878="","",基本情報入力シート!R878)</f>
        <v/>
      </c>
      <c r="L847" s="413" t="str">
        <f>IF(基本情報入力シート!W878="","",基本情報入力シート!W878)</f>
        <v/>
      </c>
      <c r="M847" s="413" t="str">
        <f>IF(基本情報入力シート!X878="","",基本情報入力シート!X878)</f>
        <v/>
      </c>
      <c r="N847" s="491" t="str">
        <f>IF(基本情報入力シート!Y878="","",基本情報入力シート!Y878)</f>
        <v/>
      </c>
      <c r="O847" s="490"/>
      <c r="P847" s="432"/>
      <c r="Q847" s="38" t="str">
        <f>IFERROR(ROUNDDOWN(P847*VLOOKUP(N847,【参考】数式用!$V$2:$AA$58,MATCH(O847,【参考】数式用!$X$4:$AA$4)+2,FALSE)*0.5, 0), "")</f>
        <v/>
      </c>
      <c r="R847" s="433"/>
      <c r="S847" s="867"/>
      <c r="T847" s="867"/>
      <c r="U847" s="499"/>
      <c r="V847" s="439"/>
      <c r="W847" s="487"/>
      <c r="X847" s="414" t="str">
        <f>IFERROR(IF(V847="ー", "", ROUNDDOWN(W847*VLOOKUP(N847,【参考】数式用!$V$2:$AG$51,MATCH(V847,【参考】数式用!$AB$4:$AG$4)+6,FALSE)*0.5, 0)), "")</f>
        <v/>
      </c>
      <c r="Y847" s="440"/>
      <c r="Z847" s="487"/>
      <c r="AA847" s="501"/>
      <c r="AB847" s="481" t="e">
        <f>VLOOKUP(N847,【参考】数式用!$A$3:$N$58,14,FALSE)</f>
        <v>#N/A</v>
      </c>
      <c r="AC847" s="481" t="str">
        <f>IFERROR(VLOOKUP(N847,【参考】数式用!$A$3:$N$58,14,FALSE),"")&amp;"_4_5"</f>
        <v>_4_5</v>
      </c>
      <c r="AD847" s="481" t="str">
        <f>IFERROR(VLOOKUP(N847,【参考】数式用!$A$3:$N$58,14,FALSE),"")&amp;"_6"</f>
        <v>_6</v>
      </c>
      <c r="AE847" s="482" t="str">
        <f>IFERROR(VLOOKUP(N847,【参考】数式用!$AI$5:$AJ$51, 2, FALSE), "")</f>
        <v/>
      </c>
      <c r="AF847" s="483" t="str">
        <f t="shared" si="26"/>
        <v/>
      </c>
      <c r="AG847" s="484" t="str">
        <f t="shared" si="27"/>
        <v/>
      </c>
      <c r="AH847" s="485" t="str">
        <f>IFERROR(VLOOKUP(N847,【参考】数式用!$AM$3:$AN$56, 2, FALSE), "")</f>
        <v/>
      </c>
      <c r="AI847" s="411"/>
      <c r="AJ847" s="389"/>
      <c r="AK847" s="389"/>
      <c r="AL847" s="389"/>
      <c r="AM847" s="389"/>
      <c r="AN847" s="389"/>
      <c r="AO847" s="389"/>
      <c r="AP847" s="389"/>
      <c r="AQ847" s="389"/>
    </row>
    <row r="848" spans="1:43" s="128" customFormat="1" ht="40.15" customHeight="1">
      <c r="A848" s="488">
        <v>835</v>
      </c>
      <c r="B848" s="866" t="str">
        <f>IF(基本情報入力シート!C879="","",基本情報入力シート!C879)</f>
        <v/>
      </c>
      <c r="C848" s="866"/>
      <c r="D848" s="866"/>
      <c r="E848" s="866"/>
      <c r="F848" s="866"/>
      <c r="G848" s="866"/>
      <c r="H848" s="866"/>
      <c r="I848" s="866"/>
      <c r="J848" s="413" t="str">
        <f>IF(基本情報入力シート!M879="","",基本情報入力シート!M879)</f>
        <v/>
      </c>
      <c r="K848" s="413" t="str">
        <f>IF(基本情報入力シート!R879="","",基本情報入力シート!R879)</f>
        <v/>
      </c>
      <c r="L848" s="413" t="str">
        <f>IF(基本情報入力シート!W879="","",基本情報入力シート!W879)</f>
        <v/>
      </c>
      <c r="M848" s="413" t="str">
        <f>IF(基本情報入力シート!X879="","",基本情報入力シート!X879)</f>
        <v/>
      </c>
      <c r="N848" s="491" t="str">
        <f>IF(基本情報入力シート!Y879="","",基本情報入力シート!Y879)</f>
        <v/>
      </c>
      <c r="O848" s="490"/>
      <c r="P848" s="432"/>
      <c r="Q848" s="38" t="str">
        <f>IFERROR(ROUNDDOWN(P848*VLOOKUP(N848,【参考】数式用!$V$2:$AA$58,MATCH(O848,【参考】数式用!$X$4:$AA$4)+2,FALSE)*0.5, 0), "")</f>
        <v/>
      </c>
      <c r="R848" s="433"/>
      <c r="S848" s="867"/>
      <c r="T848" s="867"/>
      <c r="U848" s="499"/>
      <c r="V848" s="439"/>
      <c r="W848" s="487"/>
      <c r="X848" s="414" t="str">
        <f>IFERROR(IF(V848="ー", "", ROUNDDOWN(W848*VLOOKUP(N848,【参考】数式用!$V$2:$AG$51,MATCH(V848,【参考】数式用!$AB$4:$AG$4)+6,FALSE)*0.5, 0)), "")</f>
        <v/>
      </c>
      <c r="Y848" s="440"/>
      <c r="Z848" s="487"/>
      <c r="AA848" s="501"/>
      <c r="AB848" s="481" t="e">
        <f>VLOOKUP(N848,【参考】数式用!$A$3:$N$58,14,FALSE)</f>
        <v>#N/A</v>
      </c>
      <c r="AC848" s="481" t="str">
        <f>IFERROR(VLOOKUP(N848,【参考】数式用!$A$3:$N$58,14,FALSE),"")&amp;"_4_5"</f>
        <v>_4_5</v>
      </c>
      <c r="AD848" s="481" t="str">
        <f>IFERROR(VLOOKUP(N848,【参考】数式用!$A$3:$N$58,14,FALSE),"")&amp;"_6"</f>
        <v>_6</v>
      </c>
      <c r="AE848" s="482" t="str">
        <f>IFERROR(VLOOKUP(N848,【参考】数式用!$AI$5:$AJ$51, 2, FALSE), "")</f>
        <v/>
      </c>
      <c r="AF848" s="483" t="str">
        <f t="shared" si="26"/>
        <v/>
      </c>
      <c r="AG848" s="484" t="str">
        <f t="shared" si="27"/>
        <v/>
      </c>
      <c r="AH848" s="485" t="str">
        <f>IFERROR(VLOOKUP(N848,【参考】数式用!$AM$3:$AN$56, 2, FALSE), "")</f>
        <v/>
      </c>
      <c r="AI848" s="411"/>
      <c r="AJ848" s="389"/>
      <c r="AK848" s="389"/>
      <c r="AL848" s="389"/>
      <c r="AM848" s="389"/>
      <c r="AN848" s="389"/>
      <c r="AO848" s="389"/>
      <c r="AP848" s="389"/>
      <c r="AQ848" s="389"/>
    </row>
    <row r="849" spans="1:43" s="128" customFormat="1" ht="40.15" customHeight="1">
      <c r="A849" s="488">
        <v>836</v>
      </c>
      <c r="B849" s="866" t="str">
        <f>IF(基本情報入力シート!C880="","",基本情報入力シート!C880)</f>
        <v/>
      </c>
      <c r="C849" s="866"/>
      <c r="D849" s="866"/>
      <c r="E849" s="866"/>
      <c r="F849" s="866"/>
      <c r="G849" s="866"/>
      <c r="H849" s="866"/>
      <c r="I849" s="866"/>
      <c r="J849" s="413" t="str">
        <f>IF(基本情報入力シート!M880="","",基本情報入力シート!M880)</f>
        <v/>
      </c>
      <c r="K849" s="413" t="str">
        <f>IF(基本情報入力シート!R880="","",基本情報入力シート!R880)</f>
        <v/>
      </c>
      <c r="L849" s="413" t="str">
        <f>IF(基本情報入力シート!W880="","",基本情報入力シート!W880)</f>
        <v/>
      </c>
      <c r="M849" s="413" t="str">
        <f>IF(基本情報入力シート!X880="","",基本情報入力シート!X880)</f>
        <v/>
      </c>
      <c r="N849" s="491" t="str">
        <f>IF(基本情報入力シート!Y880="","",基本情報入力シート!Y880)</f>
        <v/>
      </c>
      <c r="O849" s="490"/>
      <c r="P849" s="432"/>
      <c r="Q849" s="38" t="str">
        <f>IFERROR(ROUNDDOWN(P849*VLOOKUP(N849,【参考】数式用!$V$2:$AA$58,MATCH(O849,【参考】数式用!$X$4:$AA$4)+2,FALSE)*0.5, 0), "")</f>
        <v/>
      </c>
      <c r="R849" s="433"/>
      <c r="S849" s="867"/>
      <c r="T849" s="867"/>
      <c r="U849" s="499"/>
      <c r="V849" s="439"/>
      <c r="W849" s="487"/>
      <c r="X849" s="414" t="str">
        <f>IFERROR(IF(V849="ー", "", ROUNDDOWN(W849*VLOOKUP(N849,【参考】数式用!$V$2:$AG$51,MATCH(V849,【参考】数式用!$AB$4:$AG$4)+6,FALSE)*0.5, 0)), "")</f>
        <v/>
      </c>
      <c r="Y849" s="440"/>
      <c r="Z849" s="487"/>
      <c r="AA849" s="501"/>
      <c r="AB849" s="481" t="e">
        <f>VLOOKUP(N849,【参考】数式用!$A$3:$N$58,14,FALSE)</f>
        <v>#N/A</v>
      </c>
      <c r="AC849" s="481" t="str">
        <f>IFERROR(VLOOKUP(N849,【参考】数式用!$A$3:$N$58,14,FALSE),"")&amp;"_4_5"</f>
        <v>_4_5</v>
      </c>
      <c r="AD849" s="481" t="str">
        <f>IFERROR(VLOOKUP(N849,【参考】数式用!$A$3:$N$58,14,FALSE),"")&amp;"_6"</f>
        <v>_6</v>
      </c>
      <c r="AE849" s="482" t="str">
        <f>IFERROR(VLOOKUP(N849,【参考】数式用!$AI$5:$AJ$51, 2, FALSE), "")</f>
        <v/>
      </c>
      <c r="AF849" s="483" t="str">
        <f t="shared" si="26"/>
        <v/>
      </c>
      <c r="AG849" s="484" t="str">
        <f t="shared" si="27"/>
        <v/>
      </c>
      <c r="AH849" s="485" t="str">
        <f>IFERROR(VLOOKUP(N849,【参考】数式用!$AM$3:$AN$56, 2, FALSE), "")</f>
        <v/>
      </c>
      <c r="AI849" s="411"/>
      <c r="AJ849" s="389"/>
      <c r="AK849" s="389"/>
      <c r="AL849" s="389"/>
      <c r="AM849" s="389"/>
      <c r="AN849" s="389"/>
      <c r="AO849" s="389"/>
      <c r="AP849" s="389"/>
      <c r="AQ849" s="389"/>
    </row>
    <row r="850" spans="1:43" s="128" customFormat="1" ht="40.15" customHeight="1">
      <c r="A850" s="488">
        <v>837</v>
      </c>
      <c r="B850" s="866" t="str">
        <f>IF(基本情報入力シート!C881="","",基本情報入力シート!C881)</f>
        <v/>
      </c>
      <c r="C850" s="866"/>
      <c r="D850" s="866"/>
      <c r="E850" s="866"/>
      <c r="F850" s="866"/>
      <c r="G850" s="866"/>
      <c r="H850" s="866"/>
      <c r="I850" s="866"/>
      <c r="J850" s="413" t="str">
        <f>IF(基本情報入力シート!M881="","",基本情報入力シート!M881)</f>
        <v/>
      </c>
      <c r="K850" s="413" t="str">
        <f>IF(基本情報入力シート!R881="","",基本情報入力シート!R881)</f>
        <v/>
      </c>
      <c r="L850" s="413" t="str">
        <f>IF(基本情報入力シート!W881="","",基本情報入力シート!W881)</f>
        <v/>
      </c>
      <c r="M850" s="413" t="str">
        <f>IF(基本情報入力シート!X881="","",基本情報入力シート!X881)</f>
        <v/>
      </c>
      <c r="N850" s="491" t="str">
        <f>IF(基本情報入力シート!Y881="","",基本情報入力シート!Y881)</f>
        <v/>
      </c>
      <c r="O850" s="490"/>
      <c r="P850" s="432"/>
      <c r="Q850" s="38" t="str">
        <f>IFERROR(ROUNDDOWN(P850*VLOOKUP(N850,【参考】数式用!$V$2:$AA$58,MATCH(O850,【参考】数式用!$X$4:$AA$4)+2,FALSE)*0.5, 0), "")</f>
        <v/>
      </c>
      <c r="R850" s="433"/>
      <c r="S850" s="867"/>
      <c r="T850" s="867"/>
      <c r="U850" s="499"/>
      <c r="V850" s="439"/>
      <c r="W850" s="487"/>
      <c r="X850" s="414" t="str">
        <f>IFERROR(IF(V850="ー", "", ROUNDDOWN(W850*VLOOKUP(N850,【参考】数式用!$V$2:$AG$51,MATCH(V850,【参考】数式用!$AB$4:$AG$4)+6,FALSE)*0.5, 0)), "")</f>
        <v/>
      </c>
      <c r="Y850" s="440"/>
      <c r="Z850" s="487"/>
      <c r="AA850" s="501"/>
      <c r="AB850" s="481" t="e">
        <f>VLOOKUP(N850,【参考】数式用!$A$3:$N$58,14,FALSE)</f>
        <v>#N/A</v>
      </c>
      <c r="AC850" s="481" t="str">
        <f>IFERROR(VLOOKUP(N850,【参考】数式用!$A$3:$N$58,14,FALSE),"")&amp;"_4_5"</f>
        <v>_4_5</v>
      </c>
      <c r="AD850" s="481" t="str">
        <f>IFERROR(VLOOKUP(N850,【参考】数式用!$A$3:$N$58,14,FALSE),"")&amp;"_6"</f>
        <v>_6</v>
      </c>
      <c r="AE850" s="482" t="str">
        <f>IFERROR(VLOOKUP(N850,【参考】数式用!$AI$5:$AJ$51, 2, FALSE), "")</f>
        <v/>
      </c>
      <c r="AF850" s="483" t="str">
        <f t="shared" si="26"/>
        <v/>
      </c>
      <c r="AG850" s="484" t="str">
        <f t="shared" si="27"/>
        <v/>
      </c>
      <c r="AH850" s="485" t="str">
        <f>IFERROR(VLOOKUP(N850,【参考】数式用!$AM$3:$AN$56, 2, FALSE), "")</f>
        <v/>
      </c>
      <c r="AI850" s="411"/>
      <c r="AJ850" s="389"/>
      <c r="AK850" s="389"/>
      <c r="AL850" s="389"/>
      <c r="AM850" s="389"/>
      <c r="AN850" s="389"/>
      <c r="AO850" s="389"/>
      <c r="AP850" s="389"/>
      <c r="AQ850" s="389"/>
    </row>
    <row r="851" spans="1:43" s="128" customFormat="1" ht="40.15" customHeight="1">
      <c r="A851" s="488">
        <v>838</v>
      </c>
      <c r="B851" s="866" t="str">
        <f>IF(基本情報入力シート!C882="","",基本情報入力シート!C882)</f>
        <v/>
      </c>
      <c r="C851" s="866"/>
      <c r="D851" s="866"/>
      <c r="E851" s="866"/>
      <c r="F851" s="866"/>
      <c r="G851" s="866"/>
      <c r="H851" s="866"/>
      <c r="I851" s="866"/>
      <c r="J851" s="413" t="str">
        <f>IF(基本情報入力シート!M882="","",基本情報入力シート!M882)</f>
        <v/>
      </c>
      <c r="K851" s="413" t="str">
        <f>IF(基本情報入力シート!R882="","",基本情報入力シート!R882)</f>
        <v/>
      </c>
      <c r="L851" s="413" t="str">
        <f>IF(基本情報入力シート!W882="","",基本情報入力シート!W882)</f>
        <v/>
      </c>
      <c r="M851" s="413" t="str">
        <f>IF(基本情報入力シート!X882="","",基本情報入力シート!X882)</f>
        <v/>
      </c>
      <c r="N851" s="491" t="str">
        <f>IF(基本情報入力シート!Y882="","",基本情報入力シート!Y882)</f>
        <v/>
      </c>
      <c r="O851" s="490"/>
      <c r="P851" s="432"/>
      <c r="Q851" s="38" t="str">
        <f>IFERROR(ROUNDDOWN(P851*VLOOKUP(N851,【参考】数式用!$V$2:$AA$58,MATCH(O851,【参考】数式用!$X$4:$AA$4)+2,FALSE)*0.5, 0), "")</f>
        <v/>
      </c>
      <c r="R851" s="433"/>
      <c r="S851" s="867"/>
      <c r="T851" s="867"/>
      <c r="U851" s="499"/>
      <c r="V851" s="439"/>
      <c r="W851" s="487"/>
      <c r="X851" s="414" t="str">
        <f>IFERROR(IF(V851="ー", "", ROUNDDOWN(W851*VLOOKUP(N851,【参考】数式用!$V$2:$AG$51,MATCH(V851,【参考】数式用!$AB$4:$AG$4)+6,FALSE)*0.5, 0)), "")</f>
        <v/>
      </c>
      <c r="Y851" s="440"/>
      <c r="Z851" s="487"/>
      <c r="AA851" s="501"/>
      <c r="AB851" s="481" t="e">
        <f>VLOOKUP(N851,【参考】数式用!$A$3:$N$58,14,FALSE)</f>
        <v>#N/A</v>
      </c>
      <c r="AC851" s="481" t="str">
        <f>IFERROR(VLOOKUP(N851,【参考】数式用!$A$3:$N$58,14,FALSE),"")&amp;"_4_5"</f>
        <v>_4_5</v>
      </c>
      <c r="AD851" s="481" t="str">
        <f>IFERROR(VLOOKUP(N851,【参考】数式用!$A$3:$N$58,14,FALSE),"")&amp;"_6"</f>
        <v>_6</v>
      </c>
      <c r="AE851" s="482" t="str">
        <f>IFERROR(VLOOKUP(N851,【参考】数式用!$AI$5:$AJ$51, 2, FALSE), "")</f>
        <v/>
      </c>
      <c r="AF851" s="483" t="str">
        <f t="shared" si="26"/>
        <v/>
      </c>
      <c r="AG851" s="484" t="str">
        <f t="shared" si="27"/>
        <v/>
      </c>
      <c r="AH851" s="485" t="str">
        <f>IFERROR(VLOOKUP(N851,【参考】数式用!$AM$3:$AN$56, 2, FALSE), "")</f>
        <v/>
      </c>
      <c r="AI851" s="411"/>
      <c r="AJ851" s="389"/>
      <c r="AK851" s="389"/>
      <c r="AL851" s="389"/>
      <c r="AM851" s="389"/>
      <c r="AN851" s="389"/>
      <c r="AO851" s="389"/>
      <c r="AP851" s="389"/>
      <c r="AQ851" s="389"/>
    </row>
    <row r="852" spans="1:43" s="128" customFormat="1" ht="40.15" customHeight="1">
      <c r="A852" s="488">
        <v>839</v>
      </c>
      <c r="B852" s="866" t="str">
        <f>IF(基本情報入力シート!C883="","",基本情報入力シート!C883)</f>
        <v/>
      </c>
      <c r="C852" s="866"/>
      <c r="D852" s="866"/>
      <c r="E852" s="866"/>
      <c r="F852" s="866"/>
      <c r="G852" s="866"/>
      <c r="H852" s="866"/>
      <c r="I852" s="866"/>
      <c r="J852" s="413" t="str">
        <f>IF(基本情報入力シート!M883="","",基本情報入力シート!M883)</f>
        <v/>
      </c>
      <c r="K852" s="413" t="str">
        <f>IF(基本情報入力シート!R883="","",基本情報入力シート!R883)</f>
        <v/>
      </c>
      <c r="L852" s="413" t="str">
        <f>IF(基本情報入力シート!W883="","",基本情報入力シート!W883)</f>
        <v/>
      </c>
      <c r="M852" s="413" t="str">
        <f>IF(基本情報入力シート!X883="","",基本情報入力シート!X883)</f>
        <v/>
      </c>
      <c r="N852" s="491" t="str">
        <f>IF(基本情報入力シート!Y883="","",基本情報入力シート!Y883)</f>
        <v/>
      </c>
      <c r="O852" s="490"/>
      <c r="P852" s="432"/>
      <c r="Q852" s="38" t="str">
        <f>IFERROR(ROUNDDOWN(P852*VLOOKUP(N852,【参考】数式用!$V$2:$AA$58,MATCH(O852,【参考】数式用!$X$4:$AA$4)+2,FALSE)*0.5, 0), "")</f>
        <v/>
      </c>
      <c r="R852" s="433"/>
      <c r="S852" s="867"/>
      <c r="T852" s="867"/>
      <c r="U852" s="499"/>
      <c r="V852" s="439"/>
      <c r="W852" s="487"/>
      <c r="X852" s="414" t="str">
        <f>IFERROR(IF(V852="ー", "", ROUNDDOWN(W852*VLOOKUP(N852,【参考】数式用!$V$2:$AG$51,MATCH(V852,【参考】数式用!$AB$4:$AG$4)+6,FALSE)*0.5, 0)), "")</f>
        <v/>
      </c>
      <c r="Y852" s="440"/>
      <c r="Z852" s="487"/>
      <c r="AA852" s="501"/>
      <c r="AB852" s="481" t="e">
        <f>VLOOKUP(N852,【参考】数式用!$A$3:$N$58,14,FALSE)</f>
        <v>#N/A</v>
      </c>
      <c r="AC852" s="481" t="str">
        <f>IFERROR(VLOOKUP(N852,【参考】数式用!$A$3:$N$58,14,FALSE),"")&amp;"_4_5"</f>
        <v>_4_5</v>
      </c>
      <c r="AD852" s="481" t="str">
        <f>IFERROR(VLOOKUP(N852,【参考】数式用!$A$3:$N$58,14,FALSE),"")&amp;"_6"</f>
        <v>_6</v>
      </c>
      <c r="AE852" s="482" t="str">
        <f>IFERROR(VLOOKUP(N852,【参考】数式用!$AI$5:$AJ$51, 2, FALSE), "")</f>
        <v/>
      </c>
      <c r="AF852" s="483" t="str">
        <f t="shared" si="26"/>
        <v/>
      </c>
      <c r="AG852" s="484" t="str">
        <f t="shared" si="27"/>
        <v/>
      </c>
      <c r="AH852" s="485" t="str">
        <f>IFERROR(VLOOKUP(N852,【参考】数式用!$AM$3:$AN$56, 2, FALSE), "")</f>
        <v/>
      </c>
      <c r="AI852" s="411"/>
      <c r="AJ852" s="389"/>
      <c r="AK852" s="389"/>
      <c r="AL852" s="389"/>
      <c r="AM852" s="389"/>
      <c r="AN852" s="389"/>
      <c r="AO852" s="389"/>
      <c r="AP852" s="389"/>
      <c r="AQ852" s="389"/>
    </row>
    <row r="853" spans="1:43" s="128" customFormat="1" ht="40.15" customHeight="1">
      <c r="A853" s="488">
        <v>840</v>
      </c>
      <c r="B853" s="866" t="str">
        <f>IF(基本情報入力シート!C884="","",基本情報入力シート!C884)</f>
        <v/>
      </c>
      <c r="C853" s="866"/>
      <c r="D853" s="866"/>
      <c r="E853" s="866"/>
      <c r="F853" s="866"/>
      <c r="G853" s="866"/>
      <c r="H853" s="866"/>
      <c r="I853" s="866"/>
      <c r="J853" s="413" t="str">
        <f>IF(基本情報入力シート!M884="","",基本情報入力シート!M884)</f>
        <v/>
      </c>
      <c r="K853" s="413" t="str">
        <f>IF(基本情報入力シート!R884="","",基本情報入力シート!R884)</f>
        <v/>
      </c>
      <c r="L853" s="413" t="str">
        <f>IF(基本情報入力シート!W884="","",基本情報入力シート!W884)</f>
        <v/>
      </c>
      <c r="M853" s="413" t="str">
        <f>IF(基本情報入力シート!X884="","",基本情報入力シート!X884)</f>
        <v/>
      </c>
      <c r="N853" s="491" t="str">
        <f>IF(基本情報入力シート!Y884="","",基本情報入力シート!Y884)</f>
        <v/>
      </c>
      <c r="O853" s="490"/>
      <c r="P853" s="432"/>
      <c r="Q853" s="38" t="str">
        <f>IFERROR(ROUNDDOWN(P853*VLOOKUP(N853,【参考】数式用!$V$2:$AA$58,MATCH(O853,【参考】数式用!$X$4:$AA$4)+2,FALSE)*0.5, 0), "")</f>
        <v/>
      </c>
      <c r="R853" s="433"/>
      <c r="S853" s="867"/>
      <c r="T853" s="867"/>
      <c r="U853" s="499"/>
      <c r="V853" s="439"/>
      <c r="W853" s="487"/>
      <c r="X853" s="414" t="str">
        <f>IFERROR(IF(V853="ー", "", ROUNDDOWN(W853*VLOOKUP(N853,【参考】数式用!$V$2:$AG$51,MATCH(V853,【参考】数式用!$AB$4:$AG$4)+6,FALSE)*0.5, 0)), "")</f>
        <v/>
      </c>
      <c r="Y853" s="440"/>
      <c r="Z853" s="487"/>
      <c r="AA853" s="501"/>
      <c r="AB853" s="481" t="e">
        <f>VLOOKUP(N853,【参考】数式用!$A$3:$N$58,14,FALSE)</f>
        <v>#N/A</v>
      </c>
      <c r="AC853" s="481" t="str">
        <f>IFERROR(VLOOKUP(N853,【参考】数式用!$A$3:$N$58,14,FALSE),"")&amp;"_4_5"</f>
        <v>_4_5</v>
      </c>
      <c r="AD853" s="481" t="str">
        <f>IFERROR(VLOOKUP(N853,【参考】数式用!$A$3:$N$58,14,FALSE),"")&amp;"_6"</f>
        <v>_6</v>
      </c>
      <c r="AE853" s="482" t="str">
        <f>IFERROR(VLOOKUP(N853,【参考】数式用!$AI$5:$AJ$51, 2, FALSE), "")</f>
        <v/>
      </c>
      <c r="AF853" s="483" t="str">
        <f t="shared" si="26"/>
        <v/>
      </c>
      <c r="AG853" s="484" t="str">
        <f t="shared" si="27"/>
        <v/>
      </c>
      <c r="AH853" s="485" t="str">
        <f>IFERROR(VLOOKUP(N853,【参考】数式用!$AM$3:$AN$56, 2, FALSE), "")</f>
        <v/>
      </c>
      <c r="AI853" s="411"/>
      <c r="AJ853" s="389"/>
      <c r="AK853" s="389"/>
      <c r="AL853" s="389"/>
      <c r="AM853" s="389"/>
      <c r="AN853" s="389"/>
      <c r="AO853" s="389"/>
      <c r="AP853" s="389"/>
      <c r="AQ853" s="389"/>
    </row>
    <row r="854" spans="1:43" s="128" customFormat="1" ht="40.15" customHeight="1">
      <c r="A854" s="488">
        <v>841</v>
      </c>
      <c r="B854" s="866" t="str">
        <f>IF(基本情報入力シート!C885="","",基本情報入力シート!C885)</f>
        <v/>
      </c>
      <c r="C854" s="866"/>
      <c r="D854" s="866"/>
      <c r="E854" s="866"/>
      <c r="F854" s="866"/>
      <c r="G854" s="866"/>
      <c r="H854" s="866"/>
      <c r="I854" s="866"/>
      <c r="J854" s="413" t="str">
        <f>IF(基本情報入力シート!M885="","",基本情報入力シート!M885)</f>
        <v/>
      </c>
      <c r="K854" s="413" t="str">
        <f>IF(基本情報入力シート!R885="","",基本情報入力シート!R885)</f>
        <v/>
      </c>
      <c r="L854" s="413" t="str">
        <f>IF(基本情報入力シート!W885="","",基本情報入力シート!W885)</f>
        <v/>
      </c>
      <c r="M854" s="413" t="str">
        <f>IF(基本情報入力シート!X885="","",基本情報入力シート!X885)</f>
        <v/>
      </c>
      <c r="N854" s="491" t="str">
        <f>IF(基本情報入力シート!Y885="","",基本情報入力シート!Y885)</f>
        <v/>
      </c>
      <c r="O854" s="490"/>
      <c r="P854" s="432"/>
      <c r="Q854" s="38" t="str">
        <f>IFERROR(ROUNDDOWN(P854*VLOOKUP(N854,【参考】数式用!$V$2:$AA$58,MATCH(O854,【参考】数式用!$X$4:$AA$4)+2,FALSE)*0.5, 0), "")</f>
        <v/>
      </c>
      <c r="R854" s="433"/>
      <c r="S854" s="867"/>
      <c r="T854" s="867"/>
      <c r="U854" s="499"/>
      <c r="V854" s="439"/>
      <c r="W854" s="487"/>
      <c r="X854" s="414" t="str">
        <f>IFERROR(IF(V854="ー", "", ROUNDDOWN(W854*VLOOKUP(N854,【参考】数式用!$V$2:$AG$51,MATCH(V854,【参考】数式用!$AB$4:$AG$4)+6,FALSE)*0.5, 0)), "")</f>
        <v/>
      </c>
      <c r="Y854" s="440"/>
      <c r="Z854" s="487"/>
      <c r="AA854" s="501"/>
      <c r="AB854" s="481" t="e">
        <f>VLOOKUP(N854,【参考】数式用!$A$3:$N$58,14,FALSE)</f>
        <v>#N/A</v>
      </c>
      <c r="AC854" s="481" t="str">
        <f>IFERROR(VLOOKUP(N854,【参考】数式用!$A$3:$N$58,14,FALSE),"")&amp;"_4_5"</f>
        <v>_4_5</v>
      </c>
      <c r="AD854" s="481" t="str">
        <f>IFERROR(VLOOKUP(N854,【参考】数式用!$A$3:$N$58,14,FALSE),"")&amp;"_6"</f>
        <v>_6</v>
      </c>
      <c r="AE854" s="482" t="str">
        <f>IFERROR(VLOOKUP(N854,【参考】数式用!$AI$5:$AJ$51, 2, FALSE), "")</f>
        <v/>
      </c>
      <c r="AF854" s="483" t="str">
        <f t="shared" si="26"/>
        <v/>
      </c>
      <c r="AG854" s="484" t="str">
        <f t="shared" si="27"/>
        <v/>
      </c>
      <c r="AH854" s="485" t="str">
        <f>IFERROR(VLOOKUP(N854,【参考】数式用!$AM$3:$AN$56, 2, FALSE), "")</f>
        <v/>
      </c>
      <c r="AI854" s="411"/>
      <c r="AJ854" s="389"/>
      <c r="AK854" s="389"/>
      <c r="AL854" s="389"/>
      <c r="AM854" s="389"/>
      <c r="AN854" s="389"/>
      <c r="AO854" s="389"/>
      <c r="AP854" s="389"/>
      <c r="AQ854" s="389"/>
    </row>
    <row r="855" spans="1:43" s="128" customFormat="1" ht="40.15" customHeight="1">
      <c r="A855" s="488">
        <v>842</v>
      </c>
      <c r="B855" s="866" t="str">
        <f>IF(基本情報入力シート!C886="","",基本情報入力シート!C886)</f>
        <v/>
      </c>
      <c r="C855" s="866"/>
      <c r="D855" s="866"/>
      <c r="E855" s="866"/>
      <c r="F855" s="866"/>
      <c r="G855" s="866"/>
      <c r="H855" s="866"/>
      <c r="I855" s="866"/>
      <c r="J855" s="413" t="str">
        <f>IF(基本情報入力シート!M886="","",基本情報入力シート!M886)</f>
        <v/>
      </c>
      <c r="K855" s="413" t="str">
        <f>IF(基本情報入力シート!R886="","",基本情報入力シート!R886)</f>
        <v/>
      </c>
      <c r="L855" s="413" t="str">
        <f>IF(基本情報入力シート!W886="","",基本情報入力シート!W886)</f>
        <v/>
      </c>
      <c r="M855" s="413" t="str">
        <f>IF(基本情報入力シート!X886="","",基本情報入力シート!X886)</f>
        <v/>
      </c>
      <c r="N855" s="491" t="str">
        <f>IF(基本情報入力シート!Y886="","",基本情報入力シート!Y886)</f>
        <v/>
      </c>
      <c r="O855" s="490"/>
      <c r="P855" s="432"/>
      <c r="Q855" s="38" t="str">
        <f>IFERROR(ROUNDDOWN(P855*VLOOKUP(N855,【参考】数式用!$V$2:$AA$58,MATCH(O855,【参考】数式用!$X$4:$AA$4)+2,FALSE)*0.5, 0), "")</f>
        <v/>
      </c>
      <c r="R855" s="433"/>
      <c r="S855" s="867"/>
      <c r="T855" s="867"/>
      <c r="U855" s="499"/>
      <c r="V855" s="439"/>
      <c r="W855" s="487"/>
      <c r="X855" s="414" t="str">
        <f>IFERROR(IF(V855="ー", "", ROUNDDOWN(W855*VLOOKUP(N855,【参考】数式用!$V$2:$AG$51,MATCH(V855,【参考】数式用!$AB$4:$AG$4)+6,FALSE)*0.5, 0)), "")</f>
        <v/>
      </c>
      <c r="Y855" s="440"/>
      <c r="Z855" s="487"/>
      <c r="AA855" s="501"/>
      <c r="AB855" s="481" t="e">
        <f>VLOOKUP(N855,【参考】数式用!$A$3:$N$58,14,FALSE)</f>
        <v>#N/A</v>
      </c>
      <c r="AC855" s="481" t="str">
        <f>IFERROR(VLOOKUP(N855,【参考】数式用!$A$3:$N$58,14,FALSE),"")&amp;"_4_5"</f>
        <v>_4_5</v>
      </c>
      <c r="AD855" s="481" t="str">
        <f>IFERROR(VLOOKUP(N855,【参考】数式用!$A$3:$N$58,14,FALSE),"")&amp;"_6"</f>
        <v>_6</v>
      </c>
      <c r="AE855" s="482" t="str">
        <f>IFERROR(VLOOKUP(N855,【参考】数式用!$AI$5:$AJ$51, 2, FALSE), "")</f>
        <v/>
      </c>
      <c r="AF855" s="483" t="str">
        <f t="shared" si="26"/>
        <v/>
      </c>
      <c r="AG855" s="484" t="str">
        <f t="shared" si="27"/>
        <v/>
      </c>
      <c r="AH855" s="485" t="str">
        <f>IFERROR(VLOOKUP(N855,【参考】数式用!$AM$3:$AN$56, 2, FALSE), "")</f>
        <v/>
      </c>
      <c r="AI855" s="411"/>
      <c r="AJ855" s="389"/>
      <c r="AK855" s="389"/>
      <c r="AL855" s="389"/>
      <c r="AM855" s="389"/>
      <c r="AN855" s="389"/>
      <c r="AO855" s="389"/>
      <c r="AP855" s="389"/>
      <c r="AQ855" s="389"/>
    </row>
    <row r="856" spans="1:43" s="128" customFormat="1" ht="40.15" customHeight="1">
      <c r="A856" s="488">
        <v>843</v>
      </c>
      <c r="B856" s="866" t="str">
        <f>IF(基本情報入力シート!C887="","",基本情報入力シート!C887)</f>
        <v/>
      </c>
      <c r="C856" s="866"/>
      <c r="D856" s="866"/>
      <c r="E856" s="866"/>
      <c r="F856" s="866"/>
      <c r="G856" s="866"/>
      <c r="H856" s="866"/>
      <c r="I856" s="866"/>
      <c r="J856" s="413" t="str">
        <f>IF(基本情報入力シート!M887="","",基本情報入力シート!M887)</f>
        <v/>
      </c>
      <c r="K856" s="413" t="str">
        <f>IF(基本情報入力シート!R887="","",基本情報入力シート!R887)</f>
        <v/>
      </c>
      <c r="L856" s="413" t="str">
        <f>IF(基本情報入力シート!W887="","",基本情報入力シート!W887)</f>
        <v/>
      </c>
      <c r="M856" s="413" t="str">
        <f>IF(基本情報入力シート!X887="","",基本情報入力シート!X887)</f>
        <v/>
      </c>
      <c r="N856" s="491" t="str">
        <f>IF(基本情報入力シート!Y887="","",基本情報入力シート!Y887)</f>
        <v/>
      </c>
      <c r="O856" s="490"/>
      <c r="P856" s="432"/>
      <c r="Q856" s="38" t="str">
        <f>IFERROR(ROUNDDOWN(P856*VLOOKUP(N856,【参考】数式用!$V$2:$AA$58,MATCH(O856,【参考】数式用!$X$4:$AA$4)+2,FALSE)*0.5, 0), "")</f>
        <v/>
      </c>
      <c r="R856" s="433"/>
      <c r="S856" s="867"/>
      <c r="T856" s="867"/>
      <c r="U856" s="499"/>
      <c r="V856" s="439"/>
      <c r="W856" s="487"/>
      <c r="X856" s="414" t="str">
        <f>IFERROR(IF(V856="ー", "", ROUNDDOWN(W856*VLOOKUP(N856,【参考】数式用!$V$2:$AG$51,MATCH(V856,【参考】数式用!$AB$4:$AG$4)+6,FALSE)*0.5, 0)), "")</f>
        <v/>
      </c>
      <c r="Y856" s="440"/>
      <c r="Z856" s="487"/>
      <c r="AA856" s="501"/>
      <c r="AB856" s="481" t="e">
        <f>VLOOKUP(N856,【参考】数式用!$A$3:$N$58,14,FALSE)</f>
        <v>#N/A</v>
      </c>
      <c r="AC856" s="481" t="str">
        <f>IFERROR(VLOOKUP(N856,【参考】数式用!$A$3:$N$58,14,FALSE),"")&amp;"_4_5"</f>
        <v>_4_5</v>
      </c>
      <c r="AD856" s="481" t="str">
        <f>IFERROR(VLOOKUP(N856,【参考】数式用!$A$3:$N$58,14,FALSE),"")&amp;"_6"</f>
        <v>_6</v>
      </c>
      <c r="AE856" s="482" t="str">
        <f>IFERROR(VLOOKUP(N856,【参考】数式用!$AI$5:$AJ$51, 2, FALSE), "")</f>
        <v/>
      </c>
      <c r="AF856" s="483" t="str">
        <f t="shared" si="26"/>
        <v/>
      </c>
      <c r="AG856" s="484" t="str">
        <f t="shared" si="27"/>
        <v/>
      </c>
      <c r="AH856" s="485" t="str">
        <f>IFERROR(VLOOKUP(N856,【参考】数式用!$AM$3:$AN$56, 2, FALSE), "")</f>
        <v/>
      </c>
      <c r="AI856" s="411"/>
      <c r="AJ856" s="389"/>
      <c r="AK856" s="389"/>
      <c r="AL856" s="389"/>
      <c r="AM856" s="389"/>
      <c r="AN856" s="389"/>
      <c r="AO856" s="389"/>
      <c r="AP856" s="389"/>
      <c r="AQ856" s="389"/>
    </row>
    <row r="857" spans="1:43" s="128" customFormat="1" ht="40.15" customHeight="1">
      <c r="A857" s="488">
        <v>844</v>
      </c>
      <c r="B857" s="866" t="str">
        <f>IF(基本情報入力シート!C888="","",基本情報入力シート!C888)</f>
        <v/>
      </c>
      <c r="C857" s="866"/>
      <c r="D857" s="866"/>
      <c r="E857" s="866"/>
      <c r="F857" s="866"/>
      <c r="G857" s="866"/>
      <c r="H857" s="866"/>
      <c r="I857" s="866"/>
      <c r="J857" s="413" t="str">
        <f>IF(基本情報入力シート!M888="","",基本情報入力シート!M888)</f>
        <v/>
      </c>
      <c r="K857" s="413" t="str">
        <f>IF(基本情報入力シート!R888="","",基本情報入力シート!R888)</f>
        <v/>
      </c>
      <c r="L857" s="413" t="str">
        <f>IF(基本情報入力シート!W888="","",基本情報入力シート!W888)</f>
        <v/>
      </c>
      <c r="M857" s="413" t="str">
        <f>IF(基本情報入力シート!X888="","",基本情報入力シート!X888)</f>
        <v/>
      </c>
      <c r="N857" s="491" t="str">
        <f>IF(基本情報入力シート!Y888="","",基本情報入力シート!Y888)</f>
        <v/>
      </c>
      <c r="O857" s="490"/>
      <c r="P857" s="432"/>
      <c r="Q857" s="38" t="str">
        <f>IFERROR(ROUNDDOWN(P857*VLOOKUP(N857,【参考】数式用!$V$2:$AA$58,MATCH(O857,【参考】数式用!$X$4:$AA$4)+2,FALSE)*0.5, 0), "")</f>
        <v/>
      </c>
      <c r="R857" s="433"/>
      <c r="S857" s="867"/>
      <c r="T857" s="867"/>
      <c r="U857" s="499"/>
      <c r="V857" s="439"/>
      <c r="W857" s="487"/>
      <c r="X857" s="414" t="str">
        <f>IFERROR(IF(V857="ー", "", ROUNDDOWN(W857*VLOOKUP(N857,【参考】数式用!$V$2:$AG$51,MATCH(V857,【参考】数式用!$AB$4:$AG$4)+6,FALSE)*0.5, 0)), "")</f>
        <v/>
      </c>
      <c r="Y857" s="440"/>
      <c r="Z857" s="487"/>
      <c r="AA857" s="501"/>
      <c r="AB857" s="481" t="e">
        <f>VLOOKUP(N857,【参考】数式用!$A$3:$N$58,14,FALSE)</f>
        <v>#N/A</v>
      </c>
      <c r="AC857" s="481" t="str">
        <f>IFERROR(VLOOKUP(N857,【参考】数式用!$A$3:$N$58,14,FALSE),"")&amp;"_4_5"</f>
        <v>_4_5</v>
      </c>
      <c r="AD857" s="481" t="str">
        <f>IFERROR(VLOOKUP(N857,【参考】数式用!$A$3:$N$58,14,FALSE),"")&amp;"_6"</f>
        <v>_6</v>
      </c>
      <c r="AE857" s="482" t="str">
        <f>IFERROR(VLOOKUP(N857,【参考】数式用!$AI$5:$AJ$51, 2, FALSE), "")</f>
        <v/>
      </c>
      <c r="AF857" s="483" t="str">
        <f t="shared" si="26"/>
        <v/>
      </c>
      <c r="AG857" s="484" t="str">
        <f t="shared" si="27"/>
        <v/>
      </c>
      <c r="AH857" s="485" t="str">
        <f>IFERROR(VLOOKUP(N857,【参考】数式用!$AM$3:$AN$56, 2, FALSE), "")</f>
        <v/>
      </c>
      <c r="AI857" s="411"/>
      <c r="AJ857" s="389"/>
      <c r="AK857" s="389"/>
      <c r="AL857" s="389"/>
      <c r="AM857" s="389"/>
      <c r="AN857" s="389"/>
      <c r="AO857" s="389"/>
      <c r="AP857" s="389"/>
      <c r="AQ857" s="389"/>
    </row>
    <row r="858" spans="1:43" s="128" customFormat="1" ht="40.15" customHeight="1">
      <c r="A858" s="488">
        <v>845</v>
      </c>
      <c r="B858" s="866" t="str">
        <f>IF(基本情報入力シート!C889="","",基本情報入力シート!C889)</f>
        <v/>
      </c>
      <c r="C858" s="866"/>
      <c r="D858" s="866"/>
      <c r="E858" s="866"/>
      <c r="F858" s="866"/>
      <c r="G858" s="866"/>
      <c r="H858" s="866"/>
      <c r="I858" s="866"/>
      <c r="J858" s="413" t="str">
        <f>IF(基本情報入力シート!M889="","",基本情報入力シート!M889)</f>
        <v/>
      </c>
      <c r="K858" s="413" t="str">
        <f>IF(基本情報入力シート!R889="","",基本情報入力シート!R889)</f>
        <v/>
      </c>
      <c r="L858" s="413" t="str">
        <f>IF(基本情報入力シート!W889="","",基本情報入力シート!W889)</f>
        <v/>
      </c>
      <c r="M858" s="413" t="str">
        <f>IF(基本情報入力シート!X889="","",基本情報入力シート!X889)</f>
        <v/>
      </c>
      <c r="N858" s="491" t="str">
        <f>IF(基本情報入力シート!Y889="","",基本情報入力シート!Y889)</f>
        <v/>
      </c>
      <c r="O858" s="490"/>
      <c r="P858" s="432"/>
      <c r="Q858" s="38" t="str">
        <f>IFERROR(ROUNDDOWN(P858*VLOOKUP(N858,【参考】数式用!$V$2:$AA$58,MATCH(O858,【参考】数式用!$X$4:$AA$4)+2,FALSE)*0.5, 0), "")</f>
        <v/>
      </c>
      <c r="R858" s="433"/>
      <c r="S858" s="867"/>
      <c r="T858" s="867"/>
      <c r="U858" s="499"/>
      <c r="V858" s="439"/>
      <c r="W858" s="487"/>
      <c r="X858" s="414" t="str">
        <f>IFERROR(IF(V858="ー", "", ROUNDDOWN(W858*VLOOKUP(N858,【参考】数式用!$V$2:$AG$51,MATCH(V858,【参考】数式用!$AB$4:$AG$4)+6,FALSE)*0.5, 0)), "")</f>
        <v/>
      </c>
      <c r="Y858" s="440"/>
      <c r="Z858" s="487"/>
      <c r="AA858" s="501"/>
      <c r="AB858" s="481" t="e">
        <f>VLOOKUP(N858,【参考】数式用!$A$3:$N$58,14,FALSE)</f>
        <v>#N/A</v>
      </c>
      <c r="AC858" s="481" t="str">
        <f>IFERROR(VLOOKUP(N858,【参考】数式用!$A$3:$N$58,14,FALSE),"")&amp;"_4_5"</f>
        <v>_4_5</v>
      </c>
      <c r="AD858" s="481" t="str">
        <f>IFERROR(VLOOKUP(N858,【参考】数式用!$A$3:$N$58,14,FALSE),"")&amp;"_6"</f>
        <v>_6</v>
      </c>
      <c r="AE858" s="482" t="str">
        <f>IFERROR(VLOOKUP(N858,【参考】数式用!$AI$5:$AJ$51, 2, FALSE), "")</f>
        <v/>
      </c>
      <c r="AF858" s="483" t="str">
        <f t="shared" si="26"/>
        <v/>
      </c>
      <c r="AG858" s="484" t="str">
        <f t="shared" si="27"/>
        <v/>
      </c>
      <c r="AH858" s="485" t="str">
        <f>IFERROR(VLOOKUP(N858,【参考】数式用!$AM$3:$AN$56, 2, FALSE), "")</f>
        <v/>
      </c>
      <c r="AI858" s="411"/>
      <c r="AJ858" s="389"/>
      <c r="AK858" s="389"/>
      <c r="AL858" s="389"/>
      <c r="AM858" s="389"/>
      <c r="AN858" s="389"/>
      <c r="AO858" s="389"/>
      <c r="AP858" s="389"/>
      <c r="AQ858" s="389"/>
    </row>
    <row r="859" spans="1:43" s="128" customFormat="1" ht="40.15" customHeight="1">
      <c r="A859" s="488">
        <v>846</v>
      </c>
      <c r="B859" s="866" t="str">
        <f>IF(基本情報入力シート!C890="","",基本情報入力シート!C890)</f>
        <v/>
      </c>
      <c r="C859" s="866"/>
      <c r="D859" s="866"/>
      <c r="E859" s="866"/>
      <c r="F859" s="866"/>
      <c r="G859" s="866"/>
      <c r="H859" s="866"/>
      <c r="I859" s="866"/>
      <c r="J859" s="413" t="str">
        <f>IF(基本情報入力シート!M890="","",基本情報入力シート!M890)</f>
        <v/>
      </c>
      <c r="K859" s="413" t="str">
        <f>IF(基本情報入力シート!R890="","",基本情報入力シート!R890)</f>
        <v/>
      </c>
      <c r="L859" s="413" t="str">
        <f>IF(基本情報入力シート!W890="","",基本情報入力シート!W890)</f>
        <v/>
      </c>
      <c r="M859" s="413" t="str">
        <f>IF(基本情報入力シート!X890="","",基本情報入力シート!X890)</f>
        <v/>
      </c>
      <c r="N859" s="491" t="str">
        <f>IF(基本情報入力シート!Y890="","",基本情報入力シート!Y890)</f>
        <v/>
      </c>
      <c r="O859" s="490"/>
      <c r="P859" s="432"/>
      <c r="Q859" s="38" t="str">
        <f>IFERROR(ROUNDDOWN(P859*VLOOKUP(N859,【参考】数式用!$V$2:$AA$58,MATCH(O859,【参考】数式用!$X$4:$AA$4)+2,FALSE)*0.5, 0), "")</f>
        <v/>
      </c>
      <c r="R859" s="433"/>
      <c r="S859" s="867"/>
      <c r="T859" s="867"/>
      <c r="U859" s="499"/>
      <c r="V859" s="439"/>
      <c r="W859" s="487"/>
      <c r="X859" s="414" t="str">
        <f>IFERROR(IF(V859="ー", "", ROUNDDOWN(W859*VLOOKUP(N859,【参考】数式用!$V$2:$AG$51,MATCH(V859,【参考】数式用!$AB$4:$AG$4)+6,FALSE)*0.5, 0)), "")</f>
        <v/>
      </c>
      <c r="Y859" s="440"/>
      <c r="Z859" s="487"/>
      <c r="AA859" s="501"/>
      <c r="AB859" s="481" t="e">
        <f>VLOOKUP(N859,【参考】数式用!$A$3:$N$58,14,FALSE)</f>
        <v>#N/A</v>
      </c>
      <c r="AC859" s="481" t="str">
        <f>IFERROR(VLOOKUP(N859,【参考】数式用!$A$3:$N$58,14,FALSE),"")&amp;"_4_5"</f>
        <v>_4_5</v>
      </c>
      <c r="AD859" s="481" t="str">
        <f>IFERROR(VLOOKUP(N859,【参考】数式用!$A$3:$N$58,14,FALSE),"")&amp;"_6"</f>
        <v>_6</v>
      </c>
      <c r="AE859" s="482" t="str">
        <f>IFERROR(VLOOKUP(N859,【参考】数式用!$AI$5:$AJ$51, 2, FALSE), "")</f>
        <v/>
      </c>
      <c r="AF859" s="483" t="str">
        <f t="shared" si="26"/>
        <v/>
      </c>
      <c r="AG859" s="484" t="str">
        <f t="shared" si="27"/>
        <v/>
      </c>
      <c r="AH859" s="485" t="str">
        <f>IFERROR(VLOOKUP(N859,【参考】数式用!$AM$3:$AN$56, 2, FALSE), "")</f>
        <v/>
      </c>
      <c r="AI859" s="411"/>
      <c r="AJ859" s="389"/>
      <c r="AK859" s="389"/>
      <c r="AL859" s="389"/>
      <c r="AM859" s="389"/>
      <c r="AN859" s="389"/>
      <c r="AO859" s="389"/>
      <c r="AP859" s="389"/>
      <c r="AQ859" s="389"/>
    </row>
    <row r="860" spans="1:43" s="128" customFormat="1" ht="40.15" customHeight="1">
      <c r="A860" s="488">
        <v>847</v>
      </c>
      <c r="B860" s="866" t="str">
        <f>IF(基本情報入力シート!C891="","",基本情報入力シート!C891)</f>
        <v/>
      </c>
      <c r="C860" s="866"/>
      <c r="D860" s="866"/>
      <c r="E860" s="866"/>
      <c r="F860" s="866"/>
      <c r="G860" s="866"/>
      <c r="H860" s="866"/>
      <c r="I860" s="866"/>
      <c r="J860" s="413" t="str">
        <f>IF(基本情報入力シート!M891="","",基本情報入力シート!M891)</f>
        <v/>
      </c>
      <c r="K860" s="413" t="str">
        <f>IF(基本情報入力シート!R891="","",基本情報入力シート!R891)</f>
        <v/>
      </c>
      <c r="L860" s="413" t="str">
        <f>IF(基本情報入力シート!W891="","",基本情報入力シート!W891)</f>
        <v/>
      </c>
      <c r="M860" s="413" t="str">
        <f>IF(基本情報入力シート!X891="","",基本情報入力シート!X891)</f>
        <v/>
      </c>
      <c r="N860" s="491" t="str">
        <f>IF(基本情報入力シート!Y891="","",基本情報入力シート!Y891)</f>
        <v/>
      </c>
      <c r="O860" s="490"/>
      <c r="P860" s="432"/>
      <c r="Q860" s="38" t="str">
        <f>IFERROR(ROUNDDOWN(P860*VLOOKUP(N860,【参考】数式用!$V$2:$AA$58,MATCH(O860,【参考】数式用!$X$4:$AA$4)+2,FALSE)*0.5, 0), "")</f>
        <v/>
      </c>
      <c r="R860" s="433"/>
      <c r="S860" s="867"/>
      <c r="T860" s="867"/>
      <c r="U860" s="499"/>
      <c r="V860" s="439"/>
      <c r="W860" s="487"/>
      <c r="X860" s="414" t="str">
        <f>IFERROR(IF(V860="ー", "", ROUNDDOWN(W860*VLOOKUP(N860,【参考】数式用!$V$2:$AG$51,MATCH(V860,【参考】数式用!$AB$4:$AG$4)+6,FALSE)*0.5, 0)), "")</f>
        <v/>
      </c>
      <c r="Y860" s="440"/>
      <c r="Z860" s="487"/>
      <c r="AA860" s="501"/>
      <c r="AB860" s="481" t="e">
        <f>VLOOKUP(N860,【参考】数式用!$A$3:$N$58,14,FALSE)</f>
        <v>#N/A</v>
      </c>
      <c r="AC860" s="481" t="str">
        <f>IFERROR(VLOOKUP(N860,【参考】数式用!$A$3:$N$58,14,FALSE),"")&amp;"_4_5"</f>
        <v>_4_5</v>
      </c>
      <c r="AD860" s="481" t="str">
        <f>IFERROR(VLOOKUP(N860,【参考】数式用!$A$3:$N$58,14,FALSE),"")&amp;"_6"</f>
        <v>_6</v>
      </c>
      <c r="AE860" s="482" t="str">
        <f>IFERROR(VLOOKUP(N860,【参考】数式用!$AI$5:$AJ$51, 2, FALSE), "")</f>
        <v/>
      </c>
      <c r="AF860" s="483" t="str">
        <f t="shared" si="26"/>
        <v/>
      </c>
      <c r="AG860" s="484" t="str">
        <f t="shared" si="27"/>
        <v/>
      </c>
      <c r="AH860" s="485" t="str">
        <f>IFERROR(VLOOKUP(N860,【参考】数式用!$AM$3:$AN$56, 2, FALSE), "")</f>
        <v/>
      </c>
      <c r="AI860" s="411"/>
      <c r="AJ860" s="389"/>
      <c r="AK860" s="389"/>
      <c r="AL860" s="389"/>
      <c r="AM860" s="389"/>
      <c r="AN860" s="389"/>
      <c r="AO860" s="389"/>
      <c r="AP860" s="389"/>
      <c r="AQ860" s="389"/>
    </row>
    <row r="861" spans="1:43" s="128" customFormat="1" ht="40.15" customHeight="1">
      <c r="A861" s="488">
        <v>848</v>
      </c>
      <c r="B861" s="866" t="str">
        <f>IF(基本情報入力シート!C892="","",基本情報入力シート!C892)</f>
        <v/>
      </c>
      <c r="C861" s="866"/>
      <c r="D861" s="866"/>
      <c r="E861" s="866"/>
      <c r="F861" s="866"/>
      <c r="G861" s="866"/>
      <c r="H861" s="866"/>
      <c r="I861" s="866"/>
      <c r="J861" s="413" t="str">
        <f>IF(基本情報入力シート!M892="","",基本情報入力シート!M892)</f>
        <v/>
      </c>
      <c r="K861" s="413" t="str">
        <f>IF(基本情報入力シート!R892="","",基本情報入力シート!R892)</f>
        <v/>
      </c>
      <c r="L861" s="413" t="str">
        <f>IF(基本情報入力シート!W892="","",基本情報入力シート!W892)</f>
        <v/>
      </c>
      <c r="M861" s="413" t="str">
        <f>IF(基本情報入力シート!X892="","",基本情報入力シート!X892)</f>
        <v/>
      </c>
      <c r="N861" s="491" t="str">
        <f>IF(基本情報入力シート!Y892="","",基本情報入力シート!Y892)</f>
        <v/>
      </c>
      <c r="O861" s="490"/>
      <c r="P861" s="432"/>
      <c r="Q861" s="38" t="str">
        <f>IFERROR(ROUNDDOWN(P861*VLOOKUP(N861,【参考】数式用!$V$2:$AA$58,MATCH(O861,【参考】数式用!$X$4:$AA$4)+2,FALSE)*0.5, 0), "")</f>
        <v/>
      </c>
      <c r="R861" s="433"/>
      <c r="S861" s="867"/>
      <c r="T861" s="867"/>
      <c r="U861" s="499"/>
      <c r="V861" s="439"/>
      <c r="W861" s="487"/>
      <c r="X861" s="414" t="str">
        <f>IFERROR(IF(V861="ー", "", ROUNDDOWN(W861*VLOOKUP(N861,【参考】数式用!$V$2:$AG$51,MATCH(V861,【参考】数式用!$AB$4:$AG$4)+6,FALSE)*0.5, 0)), "")</f>
        <v/>
      </c>
      <c r="Y861" s="440"/>
      <c r="Z861" s="487"/>
      <c r="AA861" s="501"/>
      <c r="AB861" s="481" t="e">
        <f>VLOOKUP(N861,【参考】数式用!$A$3:$N$58,14,FALSE)</f>
        <v>#N/A</v>
      </c>
      <c r="AC861" s="481" t="str">
        <f>IFERROR(VLOOKUP(N861,【参考】数式用!$A$3:$N$58,14,FALSE),"")&amp;"_4_5"</f>
        <v>_4_5</v>
      </c>
      <c r="AD861" s="481" t="str">
        <f>IFERROR(VLOOKUP(N861,【参考】数式用!$A$3:$N$58,14,FALSE),"")&amp;"_6"</f>
        <v>_6</v>
      </c>
      <c r="AE861" s="482" t="str">
        <f>IFERROR(VLOOKUP(N861,【参考】数式用!$AI$5:$AJ$51, 2, FALSE), "")</f>
        <v/>
      </c>
      <c r="AF861" s="483" t="str">
        <f t="shared" si="26"/>
        <v/>
      </c>
      <c r="AG861" s="484" t="str">
        <f t="shared" si="27"/>
        <v/>
      </c>
      <c r="AH861" s="485" t="str">
        <f>IFERROR(VLOOKUP(N861,【参考】数式用!$AM$3:$AN$56, 2, FALSE), "")</f>
        <v/>
      </c>
      <c r="AI861" s="411"/>
      <c r="AJ861" s="389"/>
      <c r="AK861" s="389"/>
      <c r="AL861" s="389"/>
      <c r="AM861" s="389"/>
      <c r="AN861" s="389"/>
      <c r="AO861" s="389"/>
      <c r="AP861" s="389"/>
      <c r="AQ861" s="389"/>
    </row>
    <row r="862" spans="1:43" s="128" customFormat="1" ht="40.15" customHeight="1">
      <c r="A862" s="488">
        <v>849</v>
      </c>
      <c r="B862" s="866" t="str">
        <f>IF(基本情報入力シート!C893="","",基本情報入力シート!C893)</f>
        <v/>
      </c>
      <c r="C862" s="866"/>
      <c r="D862" s="866"/>
      <c r="E862" s="866"/>
      <c r="F862" s="866"/>
      <c r="G862" s="866"/>
      <c r="H862" s="866"/>
      <c r="I862" s="866"/>
      <c r="J862" s="413" t="str">
        <f>IF(基本情報入力シート!M893="","",基本情報入力シート!M893)</f>
        <v/>
      </c>
      <c r="K862" s="413" t="str">
        <f>IF(基本情報入力シート!R893="","",基本情報入力シート!R893)</f>
        <v/>
      </c>
      <c r="L862" s="413" t="str">
        <f>IF(基本情報入力シート!W893="","",基本情報入力シート!W893)</f>
        <v/>
      </c>
      <c r="M862" s="413" t="str">
        <f>IF(基本情報入力シート!X893="","",基本情報入力シート!X893)</f>
        <v/>
      </c>
      <c r="N862" s="491" t="str">
        <f>IF(基本情報入力シート!Y893="","",基本情報入力シート!Y893)</f>
        <v/>
      </c>
      <c r="O862" s="490"/>
      <c r="P862" s="432"/>
      <c r="Q862" s="38" t="str">
        <f>IFERROR(ROUNDDOWN(P862*VLOOKUP(N862,【参考】数式用!$V$2:$AA$58,MATCH(O862,【参考】数式用!$X$4:$AA$4)+2,FALSE)*0.5, 0), "")</f>
        <v/>
      </c>
      <c r="R862" s="433"/>
      <c r="S862" s="867"/>
      <c r="T862" s="867"/>
      <c r="U862" s="499"/>
      <c r="V862" s="439"/>
      <c r="W862" s="487"/>
      <c r="X862" s="414" t="str">
        <f>IFERROR(IF(V862="ー", "", ROUNDDOWN(W862*VLOOKUP(N862,【参考】数式用!$V$2:$AG$51,MATCH(V862,【参考】数式用!$AB$4:$AG$4)+6,FALSE)*0.5, 0)), "")</f>
        <v/>
      </c>
      <c r="Y862" s="440"/>
      <c r="Z862" s="487"/>
      <c r="AA862" s="501"/>
      <c r="AB862" s="481" t="e">
        <f>VLOOKUP(N862,【参考】数式用!$A$3:$N$58,14,FALSE)</f>
        <v>#N/A</v>
      </c>
      <c r="AC862" s="481" t="str">
        <f>IFERROR(VLOOKUP(N862,【参考】数式用!$A$3:$N$58,14,FALSE),"")&amp;"_4_5"</f>
        <v>_4_5</v>
      </c>
      <c r="AD862" s="481" t="str">
        <f>IFERROR(VLOOKUP(N862,【参考】数式用!$A$3:$N$58,14,FALSE),"")&amp;"_6"</f>
        <v>_6</v>
      </c>
      <c r="AE862" s="482" t="str">
        <f>IFERROR(VLOOKUP(N862,【参考】数式用!$AI$5:$AJ$51, 2, FALSE), "")</f>
        <v/>
      </c>
      <c r="AF862" s="483" t="str">
        <f t="shared" si="26"/>
        <v/>
      </c>
      <c r="AG862" s="484" t="str">
        <f t="shared" si="27"/>
        <v/>
      </c>
      <c r="AH862" s="485" t="str">
        <f>IFERROR(VLOOKUP(N862,【参考】数式用!$AM$3:$AN$56, 2, FALSE), "")</f>
        <v/>
      </c>
      <c r="AI862" s="411"/>
      <c r="AJ862" s="389"/>
      <c r="AK862" s="389"/>
      <c r="AL862" s="389"/>
      <c r="AM862" s="389"/>
      <c r="AN862" s="389"/>
      <c r="AO862" s="389"/>
      <c r="AP862" s="389"/>
      <c r="AQ862" s="389"/>
    </row>
    <row r="863" spans="1:43" s="128" customFormat="1" ht="40.15" customHeight="1">
      <c r="A863" s="488">
        <v>850</v>
      </c>
      <c r="B863" s="866" t="str">
        <f>IF(基本情報入力シート!C894="","",基本情報入力シート!C894)</f>
        <v/>
      </c>
      <c r="C863" s="866"/>
      <c r="D863" s="866"/>
      <c r="E863" s="866"/>
      <c r="F863" s="866"/>
      <c r="G863" s="866"/>
      <c r="H863" s="866"/>
      <c r="I863" s="866"/>
      <c r="J863" s="413" t="str">
        <f>IF(基本情報入力シート!M894="","",基本情報入力シート!M894)</f>
        <v/>
      </c>
      <c r="K863" s="413" t="str">
        <f>IF(基本情報入力シート!R894="","",基本情報入力シート!R894)</f>
        <v/>
      </c>
      <c r="L863" s="413" t="str">
        <f>IF(基本情報入力シート!W894="","",基本情報入力シート!W894)</f>
        <v/>
      </c>
      <c r="M863" s="413" t="str">
        <f>IF(基本情報入力シート!X894="","",基本情報入力シート!X894)</f>
        <v/>
      </c>
      <c r="N863" s="491" t="str">
        <f>IF(基本情報入力シート!Y894="","",基本情報入力シート!Y894)</f>
        <v/>
      </c>
      <c r="O863" s="490"/>
      <c r="P863" s="432"/>
      <c r="Q863" s="38" t="str">
        <f>IFERROR(ROUNDDOWN(P863*VLOOKUP(N863,【参考】数式用!$V$2:$AA$58,MATCH(O863,【参考】数式用!$X$4:$AA$4)+2,FALSE)*0.5, 0), "")</f>
        <v/>
      </c>
      <c r="R863" s="433"/>
      <c r="S863" s="867"/>
      <c r="T863" s="867"/>
      <c r="U863" s="499"/>
      <c r="V863" s="439"/>
      <c r="W863" s="487"/>
      <c r="X863" s="414" t="str">
        <f>IFERROR(IF(V863="ー", "", ROUNDDOWN(W863*VLOOKUP(N863,【参考】数式用!$V$2:$AG$51,MATCH(V863,【参考】数式用!$AB$4:$AG$4)+6,FALSE)*0.5, 0)), "")</f>
        <v/>
      </c>
      <c r="Y863" s="440"/>
      <c r="Z863" s="487"/>
      <c r="AA863" s="501"/>
      <c r="AB863" s="481" t="e">
        <f>VLOOKUP(N863,【参考】数式用!$A$3:$N$58,14,FALSE)</f>
        <v>#N/A</v>
      </c>
      <c r="AC863" s="481" t="str">
        <f>IFERROR(VLOOKUP(N863,【参考】数式用!$A$3:$N$58,14,FALSE),"")&amp;"_4_5"</f>
        <v>_4_5</v>
      </c>
      <c r="AD863" s="481" t="str">
        <f>IFERROR(VLOOKUP(N863,【参考】数式用!$A$3:$N$58,14,FALSE),"")&amp;"_6"</f>
        <v>_6</v>
      </c>
      <c r="AE863" s="482" t="str">
        <f>IFERROR(VLOOKUP(N863,【参考】数式用!$AI$5:$AJ$51, 2, FALSE), "")</f>
        <v/>
      </c>
      <c r="AF863" s="483" t="str">
        <f t="shared" si="26"/>
        <v/>
      </c>
      <c r="AG863" s="484" t="str">
        <f t="shared" si="27"/>
        <v/>
      </c>
      <c r="AH863" s="485" t="str">
        <f>IFERROR(VLOOKUP(N863,【参考】数式用!$AM$3:$AN$56, 2, FALSE), "")</f>
        <v/>
      </c>
      <c r="AI863" s="411"/>
      <c r="AJ863" s="389"/>
      <c r="AK863" s="389"/>
      <c r="AL863" s="389"/>
      <c r="AM863" s="389"/>
      <c r="AN863" s="389"/>
      <c r="AO863" s="389"/>
      <c r="AP863" s="389"/>
      <c r="AQ863" s="389"/>
    </row>
    <row r="864" spans="1:43" s="128" customFormat="1" ht="40.15" customHeight="1">
      <c r="A864" s="488">
        <v>851</v>
      </c>
      <c r="B864" s="866" t="str">
        <f>IF(基本情報入力シート!C895="","",基本情報入力シート!C895)</f>
        <v/>
      </c>
      <c r="C864" s="866"/>
      <c r="D864" s="866"/>
      <c r="E864" s="866"/>
      <c r="F864" s="866"/>
      <c r="G864" s="866"/>
      <c r="H864" s="866"/>
      <c r="I864" s="866"/>
      <c r="J864" s="413" t="str">
        <f>IF(基本情報入力シート!M895="","",基本情報入力シート!M895)</f>
        <v/>
      </c>
      <c r="K864" s="413" t="str">
        <f>IF(基本情報入力シート!R895="","",基本情報入力シート!R895)</f>
        <v/>
      </c>
      <c r="L864" s="413" t="str">
        <f>IF(基本情報入力シート!W895="","",基本情報入力シート!W895)</f>
        <v/>
      </c>
      <c r="M864" s="413" t="str">
        <f>IF(基本情報入力シート!X895="","",基本情報入力シート!X895)</f>
        <v/>
      </c>
      <c r="N864" s="491" t="str">
        <f>IF(基本情報入力シート!Y895="","",基本情報入力シート!Y895)</f>
        <v/>
      </c>
      <c r="O864" s="490"/>
      <c r="P864" s="432"/>
      <c r="Q864" s="38" t="str">
        <f>IFERROR(ROUNDDOWN(P864*VLOOKUP(N864,【参考】数式用!$V$2:$AA$58,MATCH(O864,【参考】数式用!$X$4:$AA$4)+2,FALSE)*0.5, 0), "")</f>
        <v/>
      </c>
      <c r="R864" s="433"/>
      <c r="S864" s="867"/>
      <c r="T864" s="867"/>
      <c r="U864" s="499"/>
      <c r="V864" s="439"/>
      <c r="W864" s="487"/>
      <c r="X864" s="414" t="str">
        <f>IFERROR(IF(V864="ー", "", ROUNDDOWN(W864*VLOOKUP(N864,【参考】数式用!$V$2:$AG$51,MATCH(V864,【参考】数式用!$AB$4:$AG$4)+6,FALSE)*0.5, 0)), "")</f>
        <v/>
      </c>
      <c r="Y864" s="440"/>
      <c r="Z864" s="487"/>
      <c r="AA864" s="501"/>
      <c r="AB864" s="481" t="e">
        <f>VLOOKUP(N864,【参考】数式用!$A$3:$N$58,14,FALSE)</f>
        <v>#N/A</v>
      </c>
      <c r="AC864" s="481" t="str">
        <f>IFERROR(VLOOKUP(N864,【参考】数式用!$A$3:$N$58,14,FALSE),"")&amp;"_4_5"</f>
        <v>_4_5</v>
      </c>
      <c r="AD864" s="481" t="str">
        <f>IFERROR(VLOOKUP(N864,【参考】数式用!$A$3:$N$58,14,FALSE),"")&amp;"_6"</f>
        <v>_6</v>
      </c>
      <c r="AE864" s="482" t="str">
        <f>IFERROR(VLOOKUP(N864,【参考】数式用!$AI$5:$AJ$51, 2, FALSE), "")</f>
        <v/>
      </c>
      <c r="AF864" s="483" t="str">
        <f t="shared" si="26"/>
        <v/>
      </c>
      <c r="AG864" s="484" t="str">
        <f t="shared" si="27"/>
        <v/>
      </c>
      <c r="AH864" s="485" t="str">
        <f>IFERROR(VLOOKUP(N864,【参考】数式用!$AM$3:$AN$56, 2, FALSE), "")</f>
        <v/>
      </c>
      <c r="AI864" s="411"/>
      <c r="AJ864" s="389"/>
      <c r="AK864" s="389"/>
      <c r="AL864" s="389"/>
      <c r="AM864" s="389"/>
      <c r="AN864" s="389"/>
      <c r="AO864" s="389"/>
      <c r="AP864" s="389"/>
      <c r="AQ864" s="389"/>
    </row>
    <row r="865" spans="1:43" s="128" customFormat="1" ht="40.15" customHeight="1">
      <c r="A865" s="488">
        <v>852</v>
      </c>
      <c r="B865" s="866" t="str">
        <f>IF(基本情報入力シート!C896="","",基本情報入力シート!C896)</f>
        <v/>
      </c>
      <c r="C865" s="866"/>
      <c r="D865" s="866"/>
      <c r="E865" s="866"/>
      <c r="F865" s="866"/>
      <c r="G865" s="866"/>
      <c r="H865" s="866"/>
      <c r="I865" s="866"/>
      <c r="J865" s="413" t="str">
        <f>IF(基本情報入力シート!M896="","",基本情報入力シート!M896)</f>
        <v/>
      </c>
      <c r="K865" s="413" t="str">
        <f>IF(基本情報入力シート!R896="","",基本情報入力シート!R896)</f>
        <v/>
      </c>
      <c r="L865" s="413" t="str">
        <f>IF(基本情報入力シート!W896="","",基本情報入力シート!W896)</f>
        <v/>
      </c>
      <c r="M865" s="413" t="str">
        <f>IF(基本情報入力シート!X896="","",基本情報入力シート!X896)</f>
        <v/>
      </c>
      <c r="N865" s="491" t="str">
        <f>IF(基本情報入力シート!Y896="","",基本情報入力シート!Y896)</f>
        <v/>
      </c>
      <c r="O865" s="490"/>
      <c r="P865" s="432"/>
      <c r="Q865" s="38" t="str">
        <f>IFERROR(ROUNDDOWN(P865*VLOOKUP(N865,【参考】数式用!$V$2:$AA$58,MATCH(O865,【参考】数式用!$X$4:$AA$4)+2,FALSE)*0.5, 0), "")</f>
        <v/>
      </c>
      <c r="R865" s="433"/>
      <c r="S865" s="867"/>
      <c r="T865" s="867"/>
      <c r="U865" s="499"/>
      <c r="V865" s="439"/>
      <c r="W865" s="487"/>
      <c r="X865" s="414" t="str">
        <f>IFERROR(IF(V865="ー", "", ROUNDDOWN(W865*VLOOKUP(N865,【参考】数式用!$V$2:$AG$51,MATCH(V865,【参考】数式用!$AB$4:$AG$4)+6,FALSE)*0.5, 0)), "")</f>
        <v/>
      </c>
      <c r="Y865" s="440"/>
      <c r="Z865" s="487"/>
      <c r="AA865" s="501"/>
      <c r="AB865" s="481" t="e">
        <f>VLOOKUP(N865,【参考】数式用!$A$3:$N$58,14,FALSE)</f>
        <v>#N/A</v>
      </c>
      <c r="AC865" s="481" t="str">
        <f>IFERROR(VLOOKUP(N865,【参考】数式用!$A$3:$N$58,14,FALSE),"")&amp;"_4_5"</f>
        <v>_4_5</v>
      </c>
      <c r="AD865" s="481" t="str">
        <f>IFERROR(VLOOKUP(N865,【参考】数式用!$A$3:$N$58,14,FALSE),"")&amp;"_6"</f>
        <v>_6</v>
      </c>
      <c r="AE865" s="482" t="str">
        <f>IFERROR(VLOOKUP(N865,【参考】数式用!$AI$5:$AJ$51, 2, FALSE), "")</f>
        <v/>
      </c>
      <c r="AF865" s="483" t="str">
        <f t="shared" si="26"/>
        <v/>
      </c>
      <c r="AG865" s="484" t="str">
        <f t="shared" si="27"/>
        <v/>
      </c>
      <c r="AH865" s="485" t="str">
        <f>IFERROR(VLOOKUP(N865,【参考】数式用!$AM$3:$AN$56, 2, FALSE), "")</f>
        <v/>
      </c>
      <c r="AI865" s="411"/>
      <c r="AJ865" s="389"/>
      <c r="AK865" s="389"/>
      <c r="AL865" s="389"/>
      <c r="AM865" s="389"/>
      <c r="AN865" s="389"/>
      <c r="AO865" s="389"/>
      <c r="AP865" s="389"/>
      <c r="AQ865" s="389"/>
    </row>
    <row r="866" spans="1:43" s="128" customFormat="1" ht="40.15" customHeight="1">
      <c r="A866" s="488">
        <v>853</v>
      </c>
      <c r="B866" s="866" t="str">
        <f>IF(基本情報入力シート!C897="","",基本情報入力シート!C897)</f>
        <v/>
      </c>
      <c r="C866" s="866"/>
      <c r="D866" s="866"/>
      <c r="E866" s="866"/>
      <c r="F866" s="866"/>
      <c r="G866" s="866"/>
      <c r="H866" s="866"/>
      <c r="I866" s="866"/>
      <c r="J866" s="413" t="str">
        <f>IF(基本情報入力シート!M897="","",基本情報入力シート!M897)</f>
        <v/>
      </c>
      <c r="K866" s="413" t="str">
        <f>IF(基本情報入力シート!R897="","",基本情報入力シート!R897)</f>
        <v/>
      </c>
      <c r="L866" s="413" t="str">
        <f>IF(基本情報入力シート!W897="","",基本情報入力シート!W897)</f>
        <v/>
      </c>
      <c r="M866" s="413" t="str">
        <f>IF(基本情報入力シート!X897="","",基本情報入力シート!X897)</f>
        <v/>
      </c>
      <c r="N866" s="491" t="str">
        <f>IF(基本情報入力シート!Y897="","",基本情報入力シート!Y897)</f>
        <v/>
      </c>
      <c r="O866" s="490"/>
      <c r="P866" s="432"/>
      <c r="Q866" s="38" t="str">
        <f>IFERROR(ROUNDDOWN(P866*VLOOKUP(N866,【参考】数式用!$V$2:$AA$58,MATCH(O866,【参考】数式用!$X$4:$AA$4)+2,FALSE)*0.5, 0), "")</f>
        <v/>
      </c>
      <c r="R866" s="433"/>
      <c r="S866" s="867"/>
      <c r="T866" s="867"/>
      <c r="U866" s="499"/>
      <c r="V866" s="439"/>
      <c r="W866" s="487"/>
      <c r="X866" s="414" t="str">
        <f>IFERROR(IF(V866="ー", "", ROUNDDOWN(W866*VLOOKUP(N866,【参考】数式用!$V$2:$AG$51,MATCH(V866,【参考】数式用!$AB$4:$AG$4)+6,FALSE)*0.5, 0)), "")</f>
        <v/>
      </c>
      <c r="Y866" s="440"/>
      <c r="Z866" s="487"/>
      <c r="AA866" s="501"/>
      <c r="AB866" s="481" t="e">
        <f>VLOOKUP(N866,【参考】数式用!$A$3:$N$58,14,FALSE)</f>
        <v>#N/A</v>
      </c>
      <c r="AC866" s="481" t="str">
        <f>IFERROR(VLOOKUP(N866,【参考】数式用!$A$3:$N$58,14,FALSE),"")&amp;"_4_5"</f>
        <v>_4_5</v>
      </c>
      <c r="AD866" s="481" t="str">
        <f>IFERROR(VLOOKUP(N866,【参考】数式用!$A$3:$N$58,14,FALSE),"")&amp;"_6"</f>
        <v>_6</v>
      </c>
      <c r="AE866" s="482" t="str">
        <f>IFERROR(VLOOKUP(N866,【参考】数式用!$AI$5:$AJ$51, 2, FALSE), "")</f>
        <v/>
      </c>
      <c r="AF866" s="483" t="str">
        <f t="shared" si="26"/>
        <v/>
      </c>
      <c r="AG866" s="484" t="str">
        <f t="shared" si="27"/>
        <v/>
      </c>
      <c r="AH866" s="485" t="str">
        <f>IFERROR(VLOOKUP(N866,【参考】数式用!$AM$3:$AN$56, 2, FALSE), "")</f>
        <v/>
      </c>
      <c r="AI866" s="411"/>
      <c r="AJ866" s="389"/>
      <c r="AK866" s="389"/>
      <c r="AL866" s="389"/>
      <c r="AM866" s="389"/>
      <c r="AN866" s="389"/>
      <c r="AO866" s="389"/>
      <c r="AP866" s="389"/>
      <c r="AQ866" s="389"/>
    </row>
    <row r="867" spans="1:43" s="128" customFormat="1" ht="40.15" customHeight="1">
      <c r="A867" s="488">
        <v>854</v>
      </c>
      <c r="B867" s="866" t="str">
        <f>IF(基本情報入力シート!C898="","",基本情報入力シート!C898)</f>
        <v/>
      </c>
      <c r="C867" s="866"/>
      <c r="D867" s="866"/>
      <c r="E867" s="866"/>
      <c r="F867" s="866"/>
      <c r="G867" s="866"/>
      <c r="H867" s="866"/>
      <c r="I867" s="866"/>
      <c r="J867" s="413" t="str">
        <f>IF(基本情報入力シート!M898="","",基本情報入力シート!M898)</f>
        <v/>
      </c>
      <c r="K867" s="413" t="str">
        <f>IF(基本情報入力シート!R898="","",基本情報入力シート!R898)</f>
        <v/>
      </c>
      <c r="L867" s="413" t="str">
        <f>IF(基本情報入力シート!W898="","",基本情報入力シート!W898)</f>
        <v/>
      </c>
      <c r="M867" s="413" t="str">
        <f>IF(基本情報入力シート!X898="","",基本情報入力シート!X898)</f>
        <v/>
      </c>
      <c r="N867" s="491" t="str">
        <f>IF(基本情報入力シート!Y898="","",基本情報入力シート!Y898)</f>
        <v/>
      </c>
      <c r="O867" s="490"/>
      <c r="P867" s="432"/>
      <c r="Q867" s="38" t="str">
        <f>IFERROR(ROUNDDOWN(P867*VLOOKUP(N867,【参考】数式用!$V$2:$AA$58,MATCH(O867,【参考】数式用!$X$4:$AA$4)+2,FALSE)*0.5, 0), "")</f>
        <v/>
      </c>
      <c r="R867" s="433"/>
      <c r="S867" s="867"/>
      <c r="T867" s="867"/>
      <c r="U867" s="499"/>
      <c r="V867" s="439"/>
      <c r="W867" s="487"/>
      <c r="X867" s="414" t="str">
        <f>IFERROR(IF(V867="ー", "", ROUNDDOWN(W867*VLOOKUP(N867,【参考】数式用!$V$2:$AG$51,MATCH(V867,【参考】数式用!$AB$4:$AG$4)+6,FALSE)*0.5, 0)), "")</f>
        <v/>
      </c>
      <c r="Y867" s="440"/>
      <c r="Z867" s="487"/>
      <c r="AA867" s="501"/>
      <c r="AB867" s="481" t="e">
        <f>VLOOKUP(N867,【参考】数式用!$A$3:$N$58,14,FALSE)</f>
        <v>#N/A</v>
      </c>
      <c r="AC867" s="481" t="str">
        <f>IFERROR(VLOOKUP(N867,【参考】数式用!$A$3:$N$58,14,FALSE),"")&amp;"_4_5"</f>
        <v>_4_5</v>
      </c>
      <c r="AD867" s="481" t="str">
        <f>IFERROR(VLOOKUP(N867,【参考】数式用!$A$3:$N$58,14,FALSE),"")&amp;"_6"</f>
        <v>_6</v>
      </c>
      <c r="AE867" s="482" t="str">
        <f>IFERROR(VLOOKUP(N867,【参考】数式用!$AI$5:$AJ$51, 2, FALSE), "")</f>
        <v/>
      </c>
      <c r="AF867" s="483" t="str">
        <f t="shared" si="26"/>
        <v/>
      </c>
      <c r="AG867" s="484" t="str">
        <f t="shared" si="27"/>
        <v/>
      </c>
      <c r="AH867" s="485" t="str">
        <f>IFERROR(VLOOKUP(N867,【参考】数式用!$AM$3:$AN$56, 2, FALSE), "")</f>
        <v/>
      </c>
      <c r="AI867" s="411"/>
      <c r="AJ867" s="389"/>
      <c r="AK867" s="389"/>
      <c r="AL867" s="389"/>
      <c r="AM867" s="389"/>
      <c r="AN867" s="389"/>
      <c r="AO867" s="389"/>
      <c r="AP867" s="389"/>
      <c r="AQ867" s="389"/>
    </row>
    <row r="868" spans="1:43" s="128" customFormat="1" ht="40.15" customHeight="1">
      <c r="A868" s="488">
        <v>855</v>
      </c>
      <c r="B868" s="866" t="str">
        <f>IF(基本情報入力シート!C899="","",基本情報入力シート!C899)</f>
        <v/>
      </c>
      <c r="C868" s="866"/>
      <c r="D868" s="866"/>
      <c r="E868" s="866"/>
      <c r="F868" s="866"/>
      <c r="G868" s="866"/>
      <c r="H868" s="866"/>
      <c r="I868" s="866"/>
      <c r="J868" s="413" t="str">
        <f>IF(基本情報入力シート!M899="","",基本情報入力シート!M899)</f>
        <v/>
      </c>
      <c r="K868" s="413" t="str">
        <f>IF(基本情報入力シート!R899="","",基本情報入力シート!R899)</f>
        <v/>
      </c>
      <c r="L868" s="413" t="str">
        <f>IF(基本情報入力シート!W899="","",基本情報入力シート!W899)</f>
        <v/>
      </c>
      <c r="M868" s="413" t="str">
        <f>IF(基本情報入力シート!X899="","",基本情報入力シート!X899)</f>
        <v/>
      </c>
      <c r="N868" s="491" t="str">
        <f>IF(基本情報入力シート!Y899="","",基本情報入力シート!Y899)</f>
        <v/>
      </c>
      <c r="O868" s="490"/>
      <c r="P868" s="432"/>
      <c r="Q868" s="38" t="str">
        <f>IFERROR(ROUNDDOWN(P868*VLOOKUP(N868,【参考】数式用!$V$2:$AA$58,MATCH(O868,【参考】数式用!$X$4:$AA$4)+2,FALSE)*0.5, 0), "")</f>
        <v/>
      </c>
      <c r="R868" s="433"/>
      <c r="S868" s="867"/>
      <c r="T868" s="867"/>
      <c r="U868" s="499"/>
      <c r="V868" s="439"/>
      <c r="W868" s="487"/>
      <c r="X868" s="414" t="str">
        <f>IFERROR(IF(V868="ー", "", ROUNDDOWN(W868*VLOOKUP(N868,【参考】数式用!$V$2:$AG$51,MATCH(V868,【参考】数式用!$AB$4:$AG$4)+6,FALSE)*0.5, 0)), "")</f>
        <v/>
      </c>
      <c r="Y868" s="440"/>
      <c r="Z868" s="487"/>
      <c r="AA868" s="501"/>
      <c r="AB868" s="481" t="e">
        <f>VLOOKUP(N868,【参考】数式用!$A$3:$N$58,14,FALSE)</f>
        <v>#N/A</v>
      </c>
      <c r="AC868" s="481" t="str">
        <f>IFERROR(VLOOKUP(N868,【参考】数式用!$A$3:$N$58,14,FALSE),"")&amp;"_4_5"</f>
        <v>_4_5</v>
      </c>
      <c r="AD868" s="481" t="str">
        <f>IFERROR(VLOOKUP(N868,【参考】数式用!$A$3:$N$58,14,FALSE),"")&amp;"_6"</f>
        <v>_6</v>
      </c>
      <c r="AE868" s="482" t="str">
        <f>IFERROR(VLOOKUP(N868,【参考】数式用!$AI$5:$AJ$51, 2, FALSE), "")</f>
        <v/>
      </c>
      <c r="AF868" s="483" t="str">
        <f t="shared" si="26"/>
        <v/>
      </c>
      <c r="AG868" s="484" t="str">
        <f t="shared" si="27"/>
        <v/>
      </c>
      <c r="AH868" s="485" t="str">
        <f>IFERROR(VLOOKUP(N868,【参考】数式用!$AM$3:$AN$56, 2, FALSE), "")</f>
        <v/>
      </c>
      <c r="AI868" s="411"/>
      <c r="AJ868" s="389"/>
      <c r="AK868" s="389"/>
      <c r="AL868" s="389"/>
      <c r="AM868" s="389"/>
      <c r="AN868" s="389"/>
      <c r="AO868" s="389"/>
      <c r="AP868" s="389"/>
      <c r="AQ868" s="389"/>
    </row>
    <row r="869" spans="1:43" s="128" customFormat="1" ht="40.15" customHeight="1">
      <c r="A869" s="488">
        <v>856</v>
      </c>
      <c r="B869" s="866" t="str">
        <f>IF(基本情報入力シート!C900="","",基本情報入力シート!C900)</f>
        <v/>
      </c>
      <c r="C869" s="866"/>
      <c r="D869" s="866"/>
      <c r="E869" s="866"/>
      <c r="F869" s="866"/>
      <c r="G869" s="866"/>
      <c r="H869" s="866"/>
      <c r="I869" s="866"/>
      <c r="J869" s="413" t="str">
        <f>IF(基本情報入力シート!M900="","",基本情報入力シート!M900)</f>
        <v/>
      </c>
      <c r="K869" s="413" t="str">
        <f>IF(基本情報入力シート!R900="","",基本情報入力シート!R900)</f>
        <v/>
      </c>
      <c r="L869" s="413" t="str">
        <f>IF(基本情報入力シート!W900="","",基本情報入力シート!W900)</f>
        <v/>
      </c>
      <c r="M869" s="413" t="str">
        <f>IF(基本情報入力シート!X900="","",基本情報入力シート!X900)</f>
        <v/>
      </c>
      <c r="N869" s="491" t="str">
        <f>IF(基本情報入力シート!Y900="","",基本情報入力シート!Y900)</f>
        <v/>
      </c>
      <c r="O869" s="490"/>
      <c r="P869" s="432"/>
      <c r="Q869" s="38" t="str">
        <f>IFERROR(ROUNDDOWN(P869*VLOOKUP(N869,【参考】数式用!$V$2:$AA$58,MATCH(O869,【参考】数式用!$X$4:$AA$4)+2,FALSE)*0.5, 0), "")</f>
        <v/>
      </c>
      <c r="R869" s="433"/>
      <c r="S869" s="867"/>
      <c r="T869" s="867"/>
      <c r="U869" s="499"/>
      <c r="V869" s="439"/>
      <c r="W869" s="487"/>
      <c r="X869" s="414" t="str">
        <f>IFERROR(IF(V869="ー", "", ROUNDDOWN(W869*VLOOKUP(N869,【参考】数式用!$V$2:$AG$51,MATCH(V869,【参考】数式用!$AB$4:$AG$4)+6,FALSE)*0.5, 0)), "")</f>
        <v/>
      </c>
      <c r="Y869" s="440"/>
      <c r="Z869" s="487"/>
      <c r="AA869" s="501"/>
      <c r="AB869" s="481" t="e">
        <f>VLOOKUP(N869,【参考】数式用!$A$3:$N$58,14,FALSE)</f>
        <v>#N/A</v>
      </c>
      <c r="AC869" s="481" t="str">
        <f>IFERROR(VLOOKUP(N869,【参考】数式用!$A$3:$N$58,14,FALSE),"")&amp;"_4_5"</f>
        <v>_4_5</v>
      </c>
      <c r="AD869" s="481" t="str">
        <f>IFERROR(VLOOKUP(N869,【参考】数式用!$A$3:$N$58,14,FALSE),"")&amp;"_6"</f>
        <v>_6</v>
      </c>
      <c r="AE869" s="482" t="str">
        <f>IFERROR(VLOOKUP(N869,【参考】数式用!$AI$5:$AJ$51, 2, FALSE), "")</f>
        <v/>
      </c>
      <c r="AF869" s="483" t="str">
        <f t="shared" si="26"/>
        <v/>
      </c>
      <c r="AG869" s="484" t="str">
        <f t="shared" si="27"/>
        <v/>
      </c>
      <c r="AH869" s="485" t="str">
        <f>IFERROR(VLOOKUP(N869,【参考】数式用!$AM$3:$AN$56, 2, FALSE), "")</f>
        <v/>
      </c>
      <c r="AI869" s="411"/>
      <c r="AJ869" s="389"/>
      <c r="AK869" s="389"/>
      <c r="AL869" s="389"/>
      <c r="AM869" s="389"/>
      <c r="AN869" s="389"/>
      <c r="AO869" s="389"/>
      <c r="AP869" s="389"/>
      <c r="AQ869" s="389"/>
    </row>
    <row r="870" spans="1:43" s="128" customFormat="1" ht="40.15" customHeight="1">
      <c r="A870" s="488">
        <v>857</v>
      </c>
      <c r="B870" s="866" t="str">
        <f>IF(基本情報入力シート!C901="","",基本情報入力シート!C901)</f>
        <v/>
      </c>
      <c r="C870" s="866"/>
      <c r="D870" s="866"/>
      <c r="E870" s="866"/>
      <c r="F870" s="866"/>
      <c r="G870" s="866"/>
      <c r="H870" s="866"/>
      <c r="I870" s="866"/>
      <c r="J870" s="413" t="str">
        <f>IF(基本情報入力シート!M901="","",基本情報入力シート!M901)</f>
        <v/>
      </c>
      <c r="K870" s="413" t="str">
        <f>IF(基本情報入力シート!R901="","",基本情報入力シート!R901)</f>
        <v/>
      </c>
      <c r="L870" s="413" t="str">
        <f>IF(基本情報入力シート!W901="","",基本情報入力シート!W901)</f>
        <v/>
      </c>
      <c r="M870" s="413" t="str">
        <f>IF(基本情報入力シート!X901="","",基本情報入力シート!X901)</f>
        <v/>
      </c>
      <c r="N870" s="491" t="str">
        <f>IF(基本情報入力シート!Y901="","",基本情報入力シート!Y901)</f>
        <v/>
      </c>
      <c r="O870" s="490"/>
      <c r="P870" s="432"/>
      <c r="Q870" s="38" t="str">
        <f>IFERROR(ROUNDDOWN(P870*VLOOKUP(N870,【参考】数式用!$V$2:$AA$58,MATCH(O870,【参考】数式用!$X$4:$AA$4)+2,FALSE)*0.5, 0), "")</f>
        <v/>
      </c>
      <c r="R870" s="433"/>
      <c r="S870" s="867"/>
      <c r="T870" s="867"/>
      <c r="U870" s="499"/>
      <c r="V870" s="439"/>
      <c r="W870" s="487"/>
      <c r="X870" s="414" t="str">
        <f>IFERROR(IF(V870="ー", "", ROUNDDOWN(W870*VLOOKUP(N870,【参考】数式用!$V$2:$AG$51,MATCH(V870,【参考】数式用!$AB$4:$AG$4)+6,FALSE)*0.5, 0)), "")</f>
        <v/>
      </c>
      <c r="Y870" s="440"/>
      <c r="Z870" s="487"/>
      <c r="AA870" s="501"/>
      <c r="AB870" s="481" t="e">
        <f>VLOOKUP(N870,【参考】数式用!$A$3:$N$58,14,FALSE)</f>
        <v>#N/A</v>
      </c>
      <c r="AC870" s="481" t="str">
        <f>IFERROR(VLOOKUP(N870,【参考】数式用!$A$3:$N$58,14,FALSE),"")&amp;"_4_5"</f>
        <v>_4_5</v>
      </c>
      <c r="AD870" s="481" t="str">
        <f>IFERROR(VLOOKUP(N870,【参考】数式用!$A$3:$N$58,14,FALSE),"")&amp;"_6"</f>
        <v>_6</v>
      </c>
      <c r="AE870" s="482" t="str">
        <f>IFERROR(VLOOKUP(N870,【参考】数式用!$AI$5:$AJ$51, 2, FALSE), "")</f>
        <v/>
      </c>
      <c r="AF870" s="483" t="str">
        <f t="shared" si="26"/>
        <v/>
      </c>
      <c r="AG870" s="484" t="str">
        <f t="shared" si="27"/>
        <v/>
      </c>
      <c r="AH870" s="485" t="str">
        <f>IFERROR(VLOOKUP(N870,【参考】数式用!$AM$3:$AN$56, 2, FALSE), "")</f>
        <v/>
      </c>
      <c r="AI870" s="411"/>
      <c r="AJ870" s="389"/>
      <c r="AK870" s="389"/>
      <c r="AL870" s="389"/>
      <c r="AM870" s="389"/>
      <c r="AN870" s="389"/>
      <c r="AO870" s="389"/>
      <c r="AP870" s="389"/>
      <c r="AQ870" s="389"/>
    </row>
    <row r="871" spans="1:43" s="128" customFormat="1" ht="40.15" customHeight="1">
      <c r="A871" s="488">
        <v>858</v>
      </c>
      <c r="B871" s="866" t="str">
        <f>IF(基本情報入力シート!C902="","",基本情報入力シート!C902)</f>
        <v/>
      </c>
      <c r="C871" s="866"/>
      <c r="D871" s="866"/>
      <c r="E871" s="866"/>
      <c r="F871" s="866"/>
      <c r="G871" s="866"/>
      <c r="H871" s="866"/>
      <c r="I871" s="866"/>
      <c r="J871" s="413" t="str">
        <f>IF(基本情報入力シート!M902="","",基本情報入力シート!M902)</f>
        <v/>
      </c>
      <c r="K871" s="413" t="str">
        <f>IF(基本情報入力シート!R902="","",基本情報入力シート!R902)</f>
        <v/>
      </c>
      <c r="L871" s="413" t="str">
        <f>IF(基本情報入力シート!W902="","",基本情報入力シート!W902)</f>
        <v/>
      </c>
      <c r="M871" s="413" t="str">
        <f>IF(基本情報入力シート!X902="","",基本情報入力シート!X902)</f>
        <v/>
      </c>
      <c r="N871" s="491" t="str">
        <f>IF(基本情報入力シート!Y902="","",基本情報入力シート!Y902)</f>
        <v/>
      </c>
      <c r="O871" s="490"/>
      <c r="P871" s="432"/>
      <c r="Q871" s="38" t="str">
        <f>IFERROR(ROUNDDOWN(P871*VLOOKUP(N871,【参考】数式用!$V$2:$AA$58,MATCH(O871,【参考】数式用!$X$4:$AA$4)+2,FALSE)*0.5, 0), "")</f>
        <v/>
      </c>
      <c r="R871" s="433"/>
      <c r="S871" s="867"/>
      <c r="T871" s="867"/>
      <c r="U871" s="499"/>
      <c r="V871" s="439"/>
      <c r="W871" s="487"/>
      <c r="X871" s="414" t="str">
        <f>IFERROR(IF(V871="ー", "", ROUNDDOWN(W871*VLOOKUP(N871,【参考】数式用!$V$2:$AG$51,MATCH(V871,【参考】数式用!$AB$4:$AG$4)+6,FALSE)*0.5, 0)), "")</f>
        <v/>
      </c>
      <c r="Y871" s="440"/>
      <c r="Z871" s="487"/>
      <c r="AA871" s="501"/>
      <c r="AB871" s="481" t="e">
        <f>VLOOKUP(N871,【参考】数式用!$A$3:$N$58,14,FALSE)</f>
        <v>#N/A</v>
      </c>
      <c r="AC871" s="481" t="str">
        <f>IFERROR(VLOOKUP(N871,【参考】数式用!$A$3:$N$58,14,FALSE),"")&amp;"_4_5"</f>
        <v>_4_5</v>
      </c>
      <c r="AD871" s="481" t="str">
        <f>IFERROR(VLOOKUP(N871,【参考】数式用!$A$3:$N$58,14,FALSE),"")&amp;"_6"</f>
        <v>_6</v>
      </c>
      <c r="AE871" s="482" t="str">
        <f>IFERROR(VLOOKUP(N871,【参考】数式用!$AI$5:$AJ$51, 2, FALSE), "")</f>
        <v/>
      </c>
      <c r="AF871" s="483" t="str">
        <f t="shared" si="26"/>
        <v/>
      </c>
      <c r="AG871" s="484" t="str">
        <f t="shared" si="27"/>
        <v/>
      </c>
      <c r="AH871" s="485" t="str">
        <f>IFERROR(VLOOKUP(N871,【参考】数式用!$AM$3:$AN$56, 2, FALSE), "")</f>
        <v/>
      </c>
      <c r="AI871" s="411"/>
      <c r="AJ871" s="389"/>
      <c r="AK871" s="389"/>
      <c r="AL871" s="389"/>
      <c r="AM871" s="389"/>
      <c r="AN871" s="389"/>
      <c r="AO871" s="389"/>
      <c r="AP871" s="389"/>
      <c r="AQ871" s="389"/>
    </row>
    <row r="872" spans="1:43" s="128" customFormat="1" ht="40.15" customHeight="1">
      <c r="A872" s="488">
        <v>859</v>
      </c>
      <c r="B872" s="866" t="str">
        <f>IF(基本情報入力シート!C903="","",基本情報入力シート!C903)</f>
        <v/>
      </c>
      <c r="C872" s="866"/>
      <c r="D872" s="866"/>
      <c r="E872" s="866"/>
      <c r="F872" s="866"/>
      <c r="G872" s="866"/>
      <c r="H872" s="866"/>
      <c r="I872" s="866"/>
      <c r="J872" s="413" t="str">
        <f>IF(基本情報入力シート!M903="","",基本情報入力シート!M903)</f>
        <v/>
      </c>
      <c r="K872" s="413" t="str">
        <f>IF(基本情報入力シート!R903="","",基本情報入力シート!R903)</f>
        <v/>
      </c>
      <c r="L872" s="413" t="str">
        <f>IF(基本情報入力シート!W903="","",基本情報入力シート!W903)</f>
        <v/>
      </c>
      <c r="M872" s="413" t="str">
        <f>IF(基本情報入力シート!X903="","",基本情報入力シート!X903)</f>
        <v/>
      </c>
      <c r="N872" s="491" t="str">
        <f>IF(基本情報入力シート!Y903="","",基本情報入力シート!Y903)</f>
        <v/>
      </c>
      <c r="O872" s="490"/>
      <c r="P872" s="432"/>
      <c r="Q872" s="38" t="str">
        <f>IFERROR(ROUNDDOWN(P872*VLOOKUP(N872,【参考】数式用!$V$2:$AA$58,MATCH(O872,【参考】数式用!$X$4:$AA$4)+2,FALSE)*0.5, 0), "")</f>
        <v/>
      </c>
      <c r="R872" s="433"/>
      <c r="S872" s="867"/>
      <c r="T872" s="867"/>
      <c r="U872" s="499"/>
      <c r="V872" s="439"/>
      <c r="W872" s="487"/>
      <c r="X872" s="414" t="str">
        <f>IFERROR(IF(V872="ー", "", ROUNDDOWN(W872*VLOOKUP(N872,【参考】数式用!$V$2:$AG$51,MATCH(V872,【参考】数式用!$AB$4:$AG$4)+6,FALSE)*0.5, 0)), "")</f>
        <v/>
      </c>
      <c r="Y872" s="440"/>
      <c r="Z872" s="487"/>
      <c r="AA872" s="501"/>
      <c r="AB872" s="481" t="e">
        <f>VLOOKUP(N872,【参考】数式用!$A$3:$N$58,14,FALSE)</f>
        <v>#N/A</v>
      </c>
      <c r="AC872" s="481" t="str">
        <f>IFERROR(VLOOKUP(N872,【参考】数式用!$A$3:$N$58,14,FALSE),"")&amp;"_4_5"</f>
        <v>_4_5</v>
      </c>
      <c r="AD872" s="481" t="str">
        <f>IFERROR(VLOOKUP(N872,【参考】数式用!$A$3:$N$58,14,FALSE),"")&amp;"_6"</f>
        <v>_6</v>
      </c>
      <c r="AE872" s="482" t="str">
        <f>IFERROR(VLOOKUP(N872,【参考】数式用!$AI$5:$AJ$51, 2, FALSE), "")</f>
        <v/>
      </c>
      <c r="AF872" s="483" t="str">
        <f t="shared" si="26"/>
        <v/>
      </c>
      <c r="AG872" s="484" t="str">
        <f t="shared" si="27"/>
        <v/>
      </c>
      <c r="AH872" s="485" t="str">
        <f>IFERROR(VLOOKUP(N872,【参考】数式用!$AM$3:$AN$56, 2, FALSE), "")</f>
        <v/>
      </c>
      <c r="AI872" s="411"/>
      <c r="AJ872" s="389"/>
      <c r="AK872" s="389"/>
      <c r="AL872" s="389"/>
      <c r="AM872" s="389"/>
      <c r="AN872" s="389"/>
      <c r="AO872" s="389"/>
      <c r="AP872" s="389"/>
      <c r="AQ872" s="389"/>
    </row>
    <row r="873" spans="1:43" s="128" customFormat="1" ht="40.15" customHeight="1">
      <c r="A873" s="488">
        <v>860</v>
      </c>
      <c r="B873" s="866" t="str">
        <f>IF(基本情報入力シート!C904="","",基本情報入力シート!C904)</f>
        <v/>
      </c>
      <c r="C873" s="866"/>
      <c r="D873" s="866"/>
      <c r="E873" s="866"/>
      <c r="F873" s="866"/>
      <c r="G873" s="866"/>
      <c r="H873" s="866"/>
      <c r="I873" s="866"/>
      <c r="J873" s="413" t="str">
        <f>IF(基本情報入力シート!M904="","",基本情報入力シート!M904)</f>
        <v/>
      </c>
      <c r="K873" s="413" t="str">
        <f>IF(基本情報入力シート!R904="","",基本情報入力シート!R904)</f>
        <v/>
      </c>
      <c r="L873" s="413" t="str">
        <f>IF(基本情報入力シート!W904="","",基本情報入力シート!W904)</f>
        <v/>
      </c>
      <c r="M873" s="413" t="str">
        <f>IF(基本情報入力シート!X904="","",基本情報入力シート!X904)</f>
        <v/>
      </c>
      <c r="N873" s="491" t="str">
        <f>IF(基本情報入力シート!Y904="","",基本情報入力シート!Y904)</f>
        <v/>
      </c>
      <c r="O873" s="490"/>
      <c r="P873" s="432"/>
      <c r="Q873" s="38" t="str">
        <f>IFERROR(ROUNDDOWN(P873*VLOOKUP(N873,【参考】数式用!$V$2:$AA$58,MATCH(O873,【参考】数式用!$X$4:$AA$4)+2,FALSE)*0.5, 0), "")</f>
        <v/>
      </c>
      <c r="R873" s="433"/>
      <c r="S873" s="867"/>
      <c r="T873" s="867"/>
      <c r="U873" s="499"/>
      <c r="V873" s="439"/>
      <c r="W873" s="487"/>
      <c r="X873" s="414" t="str">
        <f>IFERROR(IF(V873="ー", "", ROUNDDOWN(W873*VLOOKUP(N873,【参考】数式用!$V$2:$AG$51,MATCH(V873,【参考】数式用!$AB$4:$AG$4)+6,FALSE)*0.5, 0)), "")</f>
        <v/>
      </c>
      <c r="Y873" s="440"/>
      <c r="Z873" s="487"/>
      <c r="AA873" s="501"/>
      <c r="AB873" s="481" t="e">
        <f>VLOOKUP(N873,【参考】数式用!$A$3:$N$58,14,FALSE)</f>
        <v>#N/A</v>
      </c>
      <c r="AC873" s="481" t="str">
        <f>IFERROR(VLOOKUP(N873,【参考】数式用!$A$3:$N$58,14,FALSE),"")&amp;"_4_5"</f>
        <v>_4_5</v>
      </c>
      <c r="AD873" s="481" t="str">
        <f>IFERROR(VLOOKUP(N873,【参考】数式用!$A$3:$N$58,14,FALSE),"")&amp;"_6"</f>
        <v>_6</v>
      </c>
      <c r="AE873" s="482" t="str">
        <f>IFERROR(VLOOKUP(N873,【参考】数式用!$AI$5:$AJ$51, 2, FALSE), "")</f>
        <v/>
      </c>
      <c r="AF873" s="483" t="str">
        <f t="shared" si="26"/>
        <v/>
      </c>
      <c r="AG873" s="484" t="str">
        <f t="shared" si="27"/>
        <v/>
      </c>
      <c r="AH873" s="485" t="str">
        <f>IFERROR(VLOOKUP(N873,【参考】数式用!$AM$3:$AN$56, 2, FALSE), "")</f>
        <v/>
      </c>
      <c r="AI873" s="411"/>
      <c r="AJ873" s="389"/>
      <c r="AK873" s="389"/>
      <c r="AL873" s="389"/>
      <c r="AM873" s="389"/>
      <c r="AN873" s="389"/>
      <c r="AO873" s="389"/>
      <c r="AP873" s="389"/>
      <c r="AQ873" s="389"/>
    </row>
    <row r="874" spans="1:43" s="128" customFormat="1" ht="40.15" customHeight="1">
      <c r="A874" s="488">
        <v>861</v>
      </c>
      <c r="B874" s="866" t="str">
        <f>IF(基本情報入力シート!C905="","",基本情報入力シート!C905)</f>
        <v/>
      </c>
      <c r="C874" s="866"/>
      <c r="D874" s="866"/>
      <c r="E874" s="866"/>
      <c r="F874" s="866"/>
      <c r="G874" s="866"/>
      <c r="H874" s="866"/>
      <c r="I874" s="866"/>
      <c r="J874" s="413" t="str">
        <f>IF(基本情報入力シート!M905="","",基本情報入力シート!M905)</f>
        <v/>
      </c>
      <c r="K874" s="413" t="str">
        <f>IF(基本情報入力シート!R905="","",基本情報入力シート!R905)</f>
        <v/>
      </c>
      <c r="L874" s="413" t="str">
        <f>IF(基本情報入力シート!W905="","",基本情報入力シート!W905)</f>
        <v/>
      </c>
      <c r="M874" s="413" t="str">
        <f>IF(基本情報入力シート!X905="","",基本情報入力シート!X905)</f>
        <v/>
      </c>
      <c r="N874" s="491" t="str">
        <f>IF(基本情報入力シート!Y905="","",基本情報入力シート!Y905)</f>
        <v/>
      </c>
      <c r="O874" s="490"/>
      <c r="P874" s="432"/>
      <c r="Q874" s="38" t="str">
        <f>IFERROR(ROUNDDOWN(P874*VLOOKUP(N874,【参考】数式用!$V$2:$AA$58,MATCH(O874,【参考】数式用!$X$4:$AA$4)+2,FALSE)*0.5, 0), "")</f>
        <v/>
      </c>
      <c r="R874" s="433"/>
      <c r="S874" s="867"/>
      <c r="T874" s="867"/>
      <c r="U874" s="499"/>
      <c r="V874" s="439"/>
      <c r="W874" s="487"/>
      <c r="X874" s="414" t="str">
        <f>IFERROR(IF(V874="ー", "", ROUNDDOWN(W874*VLOOKUP(N874,【参考】数式用!$V$2:$AG$51,MATCH(V874,【参考】数式用!$AB$4:$AG$4)+6,FALSE)*0.5, 0)), "")</f>
        <v/>
      </c>
      <c r="Y874" s="440"/>
      <c r="Z874" s="487"/>
      <c r="AA874" s="501"/>
      <c r="AB874" s="481" t="e">
        <f>VLOOKUP(N874,【参考】数式用!$A$3:$N$58,14,FALSE)</f>
        <v>#N/A</v>
      </c>
      <c r="AC874" s="481" t="str">
        <f>IFERROR(VLOOKUP(N874,【参考】数式用!$A$3:$N$58,14,FALSE),"")&amp;"_4_5"</f>
        <v>_4_5</v>
      </c>
      <c r="AD874" s="481" t="str">
        <f>IFERROR(VLOOKUP(N874,【参考】数式用!$A$3:$N$58,14,FALSE),"")&amp;"_6"</f>
        <v>_6</v>
      </c>
      <c r="AE874" s="482" t="str">
        <f>IFERROR(VLOOKUP(N874,【参考】数式用!$AI$5:$AJ$51, 2, FALSE), "")</f>
        <v/>
      </c>
      <c r="AF874" s="483" t="str">
        <f t="shared" si="26"/>
        <v/>
      </c>
      <c r="AG874" s="484" t="str">
        <f t="shared" si="27"/>
        <v/>
      </c>
      <c r="AH874" s="485" t="str">
        <f>IFERROR(VLOOKUP(N874,【参考】数式用!$AM$3:$AN$56, 2, FALSE), "")</f>
        <v/>
      </c>
      <c r="AI874" s="411"/>
      <c r="AJ874" s="389"/>
      <c r="AK874" s="389"/>
      <c r="AL874" s="389"/>
      <c r="AM874" s="389"/>
      <c r="AN874" s="389"/>
      <c r="AO874" s="389"/>
      <c r="AP874" s="389"/>
      <c r="AQ874" s="389"/>
    </row>
    <row r="875" spans="1:43" s="128" customFormat="1" ht="40.15" customHeight="1">
      <c r="A875" s="488">
        <v>862</v>
      </c>
      <c r="B875" s="866" t="str">
        <f>IF(基本情報入力シート!C906="","",基本情報入力シート!C906)</f>
        <v/>
      </c>
      <c r="C875" s="866"/>
      <c r="D875" s="866"/>
      <c r="E875" s="866"/>
      <c r="F875" s="866"/>
      <c r="G875" s="866"/>
      <c r="H875" s="866"/>
      <c r="I875" s="866"/>
      <c r="J875" s="413" t="str">
        <f>IF(基本情報入力シート!M906="","",基本情報入力シート!M906)</f>
        <v/>
      </c>
      <c r="K875" s="413" t="str">
        <f>IF(基本情報入力シート!R906="","",基本情報入力シート!R906)</f>
        <v/>
      </c>
      <c r="L875" s="413" t="str">
        <f>IF(基本情報入力シート!W906="","",基本情報入力シート!W906)</f>
        <v/>
      </c>
      <c r="M875" s="413" t="str">
        <f>IF(基本情報入力シート!X906="","",基本情報入力シート!X906)</f>
        <v/>
      </c>
      <c r="N875" s="491" t="str">
        <f>IF(基本情報入力シート!Y906="","",基本情報入力シート!Y906)</f>
        <v/>
      </c>
      <c r="O875" s="490"/>
      <c r="P875" s="432"/>
      <c r="Q875" s="38" t="str">
        <f>IFERROR(ROUNDDOWN(P875*VLOOKUP(N875,【参考】数式用!$V$2:$AA$58,MATCH(O875,【参考】数式用!$X$4:$AA$4)+2,FALSE)*0.5, 0), "")</f>
        <v/>
      </c>
      <c r="R875" s="433"/>
      <c r="S875" s="867"/>
      <c r="T875" s="867"/>
      <c r="U875" s="499"/>
      <c r="V875" s="439"/>
      <c r="W875" s="487"/>
      <c r="X875" s="414" t="str">
        <f>IFERROR(IF(V875="ー", "", ROUNDDOWN(W875*VLOOKUP(N875,【参考】数式用!$V$2:$AG$51,MATCH(V875,【参考】数式用!$AB$4:$AG$4)+6,FALSE)*0.5, 0)), "")</f>
        <v/>
      </c>
      <c r="Y875" s="440"/>
      <c r="Z875" s="487"/>
      <c r="AA875" s="501"/>
      <c r="AB875" s="481" t="e">
        <f>VLOOKUP(N875,【参考】数式用!$A$3:$N$58,14,FALSE)</f>
        <v>#N/A</v>
      </c>
      <c r="AC875" s="481" t="str">
        <f>IFERROR(VLOOKUP(N875,【参考】数式用!$A$3:$N$58,14,FALSE),"")&amp;"_4_5"</f>
        <v>_4_5</v>
      </c>
      <c r="AD875" s="481" t="str">
        <f>IFERROR(VLOOKUP(N875,【参考】数式用!$A$3:$N$58,14,FALSE),"")&amp;"_6"</f>
        <v>_6</v>
      </c>
      <c r="AE875" s="482" t="str">
        <f>IFERROR(VLOOKUP(N875,【参考】数式用!$AI$5:$AJ$51, 2, FALSE), "")</f>
        <v/>
      </c>
      <c r="AF875" s="483" t="str">
        <f t="shared" si="26"/>
        <v/>
      </c>
      <c r="AG875" s="484" t="str">
        <f t="shared" si="27"/>
        <v/>
      </c>
      <c r="AH875" s="485" t="str">
        <f>IFERROR(VLOOKUP(N875,【参考】数式用!$AM$3:$AN$56, 2, FALSE), "")</f>
        <v/>
      </c>
      <c r="AI875" s="411"/>
      <c r="AJ875" s="389"/>
      <c r="AK875" s="389"/>
      <c r="AL875" s="389"/>
      <c r="AM875" s="389"/>
      <c r="AN875" s="389"/>
      <c r="AO875" s="389"/>
      <c r="AP875" s="389"/>
      <c r="AQ875" s="389"/>
    </row>
    <row r="876" spans="1:43" s="128" customFormat="1" ht="40.15" customHeight="1">
      <c r="A876" s="488">
        <v>863</v>
      </c>
      <c r="B876" s="866" t="str">
        <f>IF(基本情報入力シート!C907="","",基本情報入力シート!C907)</f>
        <v/>
      </c>
      <c r="C876" s="866"/>
      <c r="D876" s="866"/>
      <c r="E876" s="866"/>
      <c r="F876" s="866"/>
      <c r="G876" s="866"/>
      <c r="H876" s="866"/>
      <c r="I876" s="866"/>
      <c r="J876" s="413" t="str">
        <f>IF(基本情報入力シート!M907="","",基本情報入力シート!M907)</f>
        <v/>
      </c>
      <c r="K876" s="413" t="str">
        <f>IF(基本情報入力シート!R907="","",基本情報入力シート!R907)</f>
        <v/>
      </c>
      <c r="L876" s="413" t="str">
        <f>IF(基本情報入力シート!W907="","",基本情報入力シート!W907)</f>
        <v/>
      </c>
      <c r="M876" s="413" t="str">
        <f>IF(基本情報入力シート!X907="","",基本情報入力シート!X907)</f>
        <v/>
      </c>
      <c r="N876" s="491" t="str">
        <f>IF(基本情報入力シート!Y907="","",基本情報入力シート!Y907)</f>
        <v/>
      </c>
      <c r="O876" s="490"/>
      <c r="P876" s="432"/>
      <c r="Q876" s="38" t="str">
        <f>IFERROR(ROUNDDOWN(P876*VLOOKUP(N876,【参考】数式用!$V$2:$AA$58,MATCH(O876,【参考】数式用!$X$4:$AA$4)+2,FALSE)*0.5, 0), "")</f>
        <v/>
      </c>
      <c r="R876" s="433"/>
      <c r="S876" s="867"/>
      <c r="T876" s="867"/>
      <c r="U876" s="499"/>
      <c r="V876" s="439"/>
      <c r="W876" s="487"/>
      <c r="X876" s="414" t="str">
        <f>IFERROR(IF(V876="ー", "", ROUNDDOWN(W876*VLOOKUP(N876,【参考】数式用!$V$2:$AG$51,MATCH(V876,【参考】数式用!$AB$4:$AG$4)+6,FALSE)*0.5, 0)), "")</f>
        <v/>
      </c>
      <c r="Y876" s="440"/>
      <c r="Z876" s="487"/>
      <c r="AA876" s="501"/>
      <c r="AB876" s="481" t="e">
        <f>VLOOKUP(N876,【参考】数式用!$A$3:$N$58,14,FALSE)</f>
        <v>#N/A</v>
      </c>
      <c r="AC876" s="481" t="str">
        <f>IFERROR(VLOOKUP(N876,【参考】数式用!$A$3:$N$58,14,FALSE),"")&amp;"_4_5"</f>
        <v>_4_5</v>
      </c>
      <c r="AD876" s="481" t="str">
        <f>IFERROR(VLOOKUP(N876,【参考】数式用!$A$3:$N$58,14,FALSE),"")&amp;"_6"</f>
        <v>_6</v>
      </c>
      <c r="AE876" s="482" t="str">
        <f>IFERROR(VLOOKUP(N876,【参考】数式用!$AI$5:$AJ$51, 2, FALSE), "")</f>
        <v/>
      </c>
      <c r="AF876" s="483" t="str">
        <f t="shared" si="26"/>
        <v/>
      </c>
      <c r="AG876" s="484" t="str">
        <f t="shared" si="27"/>
        <v/>
      </c>
      <c r="AH876" s="485" t="str">
        <f>IFERROR(VLOOKUP(N876,【参考】数式用!$AM$3:$AN$56, 2, FALSE), "")</f>
        <v/>
      </c>
      <c r="AI876" s="411"/>
      <c r="AJ876" s="389"/>
      <c r="AK876" s="389"/>
      <c r="AL876" s="389"/>
      <c r="AM876" s="389"/>
      <c r="AN876" s="389"/>
      <c r="AO876" s="389"/>
      <c r="AP876" s="389"/>
      <c r="AQ876" s="389"/>
    </row>
    <row r="877" spans="1:43" s="128" customFormat="1" ht="40.15" customHeight="1">
      <c r="A877" s="488">
        <v>864</v>
      </c>
      <c r="B877" s="866" t="str">
        <f>IF(基本情報入力シート!C908="","",基本情報入力シート!C908)</f>
        <v/>
      </c>
      <c r="C877" s="866"/>
      <c r="D877" s="866"/>
      <c r="E877" s="866"/>
      <c r="F877" s="866"/>
      <c r="G877" s="866"/>
      <c r="H877" s="866"/>
      <c r="I877" s="866"/>
      <c r="J877" s="413" t="str">
        <f>IF(基本情報入力シート!M908="","",基本情報入力シート!M908)</f>
        <v/>
      </c>
      <c r="K877" s="413" t="str">
        <f>IF(基本情報入力シート!R908="","",基本情報入力シート!R908)</f>
        <v/>
      </c>
      <c r="L877" s="413" t="str">
        <f>IF(基本情報入力シート!W908="","",基本情報入力シート!W908)</f>
        <v/>
      </c>
      <c r="M877" s="413" t="str">
        <f>IF(基本情報入力シート!X908="","",基本情報入力シート!X908)</f>
        <v/>
      </c>
      <c r="N877" s="491" t="str">
        <f>IF(基本情報入力シート!Y908="","",基本情報入力シート!Y908)</f>
        <v/>
      </c>
      <c r="O877" s="490"/>
      <c r="P877" s="432"/>
      <c r="Q877" s="38" t="str">
        <f>IFERROR(ROUNDDOWN(P877*VLOOKUP(N877,【参考】数式用!$V$2:$AA$58,MATCH(O877,【参考】数式用!$X$4:$AA$4)+2,FALSE)*0.5, 0), "")</f>
        <v/>
      </c>
      <c r="R877" s="433"/>
      <c r="S877" s="867"/>
      <c r="T877" s="867"/>
      <c r="U877" s="499"/>
      <c r="V877" s="439"/>
      <c r="W877" s="487"/>
      <c r="X877" s="414" t="str">
        <f>IFERROR(IF(V877="ー", "", ROUNDDOWN(W877*VLOOKUP(N877,【参考】数式用!$V$2:$AG$51,MATCH(V877,【参考】数式用!$AB$4:$AG$4)+6,FALSE)*0.5, 0)), "")</f>
        <v/>
      </c>
      <c r="Y877" s="440"/>
      <c r="Z877" s="487"/>
      <c r="AA877" s="501"/>
      <c r="AB877" s="481" t="e">
        <f>VLOOKUP(N877,【参考】数式用!$A$3:$N$58,14,FALSE)</f>
        <v>#N/A</v>
      </c>
      <c r="AC877" s="481" t="str">
        <f>IFERROR(VLOOKUP(N877,【参考】数式用!$A$3:$N$58,14,FALSE),"")&amp;"_4_5"</f>
        <v>_4_5</v>
      </c>
      <c r="AD877" s="481" t="str">
        <f>IFERROR(VLOOKUP(N877,【参考】数式用!$A$3:$N$58,14,FALSE),"")&amp;"_6"</f>
        <v>_6</v>
      </c>
      <c r="AE877" s="482" t="str">
        <f>IFERROR(VLOOKUP(N877,【参考】数式用!$AI$5:$AJ$51, 2, FALSE), "")</f>
        <v/>
      </c>
      <c r="AF877" s="483" t="str">
        <f t="shared" si="26"/>
        <v/>
      </c>
      <c r="AG877" s="484" t="str">
        <f t="shared" si="27"/>
        <v/>
      </c>
      <c r="AH877" s="485" t="str">
        <f>IFERROR(VLOOKUP(N877,【参考】数式用!$AM$3:$AN$56, 2, FALSE), "")</f>
        <v/>
      </c>
      <c r="AI877" s="411"/>
      <c r="AJ877" s="389"/>
      <c r="AK877" s="389"/>
      <c r="AL877" s="389"/>
      <c r="AM877" s="389"/>
      <c r="AN877" s="389"/>
      <c r="AO877" s="389"/>
      <c r="AP877" s="389"/>
      <c r="AQ877" s="389"/>
    </row>
    <row r="878" spans="1:43" s="128" customFormat="1" ht="40.15" customHeight="1">
      <c r="A878" s="488">
        <v>865</v>
      </c>
      <c r="B878" s="866" t="str">
        <f>IF(基本情報入力シート!C909="","",基本情報入力シート!C909)</f>
        <v/>
      </c>
      <c r="C878" s="866"/>
      <c r="D878" s="866"/>
      <c r="E878" s="866"/>
      <c r="F878" s="866"/>
      <c r="G878" s="866"/>
      <c r="H878" s="866"/>
      <c r="I878" s="866"/>
      <c r="J878" s="413" t="str">
        <f>IF(基本情報入力シート!M909="","",基本情報入力シート!M909)</f>
        <v/>
      </c>
      <c r="K878" s="413" t="str">
        <f>IF(基本情報入力シート!R909="","",基本情報入力シート!R909)</f>
        <v/>
      </c>
      <c r="L878" s="413" t="str">
        <f>IF(基本情報入力シート!W909="","",基本情報入力シート!W909)</f>
        <v/>
      </c>
      <c r="M878" s="413" t="str">
        <f>IF(基本情報入力シート!X909="","",基本情報入力シート!X909)</f>
        <v/>
      </c>
      <c r="N878" s="491" t="str">
        <f>IF(基本情報入力シート!Y909="","",基本情報入力シート!Y909)</f>
        <v/>
      </c>
      <c r="O878" s="490"/>
      <c r="P878" s="432"/>
      <c r="Q878" s="38" t="str">
        <f>IFERROR(ROUNDDOWN(P878*VLOOKUP(N878,【参考】数式用!$V$2:$AA$58,MATCH(O878,【参考】数式用!$X$4:$AA$4)+2,FALSE)*0.5, 0), "")</f>
        <v/>
      </c>
      <c r="R878" s="433"/>
      <c r="S878" s="867"/>
      <c r="T878" s="867"/>
      <c r="U878" s="499"/>
      <c r="V878" s="439"/>
      <c r="W878" s="487"/>
      <c r="X878" s="414" t="str">
        <f>IFERROR(IF(V878="ー", "", ROUNDDOWN(W878*VLOOKUP(N878,【参考】数式用!$V$2:$AG$51,MATCH(V878,【参考】数式用!$AB$4:$AG$4)+6,FALSE)*0.5, 0)), "")</f>
        <v/>
      </c>
      <c r="Y878" s="440"/>
      <c r="Z878" s="487"/>
      <c r="AA878" s="501"/>
      <c r="AB878" s="481" t="e">
        <f>VLOOKUP(N878,【参考】数式用!$A$3:$N$58,14,FALSE)</f>
        <v>#N/A</v>
      </c>
      <c r="AC878" s="481" t="str">
        <f>IFERROR(VLOOKUP(N878,【参考】数式用!$A$3:$N$58,14,FALSE),"")&amp;"_4_5"</f>
        <v>_4_5</v>
      </c>
      <c r="AD878" s="481" t="str">
        <f>IFERROR(VLOOKUP(N878,【参考】数式用!$A$3:$N$58,14,FALSE),"")&amp;"_6"</f>
        <v>_6</v>
      </c>
      <c r="AE878" s="482" t="str">
        <f>IFERROR(VLOOKUP(N878,【参考】数式用!$AI$5:$AJ$51, 2, FALSE), "")</f>
        <v/>
      </c>
      <c r="AF878" s="483" t="str">
        <f t="shared" si="26"/>
        <v/>
      </c>
      <c r="AG878" s="484" t="str">
        <f t="shared" si="27"/>
        <v/>
      </c>
      <c r="AH878" s="485" t="str">
        <f>IFERROR(VLOOKUP(N878,【参考】数式用!$AM$3:$AN$56, 2, FALSE), "")</f>
        <v/>
      </c>
      <c r="AI878" s="411"/>
      <c r="AJ878" s="389"/>
      <c r="AK878" s="389"/>
      <c r="AL878" s="389"/>
      <c r="AM878" s="389"/>
      <c r="AN878" s="389"/>
      <c r="AO878" s="389"/>
      <c r="AP878" s="389"/>
      <c r="AQ878" s="389"/>
    </row>
    <row r="879" spans="1:43" s="128" customFormat="1" ht="40.15" customHeight="1">
      <c r="A879" s="488">
        <v>866</v>
      </c>
      <c r="B879" s="866" t="str">
        <f>IF(基本情報入力シート!C910="","",基本情報入力シート!C910)</f>
        <v/>
      </c>
      <c r="C879" s="866"/>
      <c r="D879" s="866"/>
      <c r="E879" s="866"/>
      <c r="F879" s="866"/>
      <c r="G879" s="866"/>
      <c r="H879" s="866"/>
      <c r="I879" s="866"/>
      <c r="J879" s="413" t="str">
        <f>IF(基本情報入力シート!M910="","",基本情報入力シート!M910)</f>
        <v/>
      </c>
      <c r="K879" s="413" t="str">
        <f>IF(基本情報入力シート!R910="","",基本情報入力シート!R910)</f>
        <v/>
      </c>
      <c r="L879" s="413" t="str">
        <f>IF(基本情報入力シート!W910="","",基本情報入力シート!W910)</f>
        <v/>
      </c>
      <c r="M879" s="413" t="str">
        <f>IF(基本情報入力シート!X910="","",基本情報入力シート!X910)</f>
        <v/>
      </c>
      <c r="N879" s="491" t="str">
        <f>IF(基本情報入力シート!Y910="","",基本情報入力シート!Y910)</f>
        <v/>
      </c>
      <c r="O879" s="490"/>
      <c r="P879" s="432"/>
      <c r="Q879" s="38" t="str">
        <f>IFERROR(ROUNDDOWN(P879*VLOOKUP(N879,【参考】数式用!$V$2:$AA$58,MATCH(O879,【参考】数式用!$X$4:$AA$4)+2,FALSE)*0.5, 0), "")</f>
        <v/>
      </c>
      <c r="R879" s="433"/>
      <c r="S879" s="867"/>
      <c r="T879" s="867"/>
      <c r="U879" s="499"/>
      <c r="V879" s="439"/>
      <c r="W879" s="487"/>
      <c r="X879" s="414" t="str">
        <f>IFERROR(IF(V879="ー", "", ROUNDDOWN(W879*VLOOKUP(N879,【参考】数式用!$V$2:$AG$51,MATCH(V879,【参考】数式用!$AB$4:$AG$4)+6,FALSE)*0.5, 0)), "")</f>
        <v/>
      </c>
      <c r="Y879" s="440"/>
      <c r="Z879" s="487"/>
      <c r="AA879" s="501"/>
      <c r="AB879" s="481" t="e">
        <f>VLOOKUP(N879,【参考】数式用!$A$3:$N$58,14,FALSE)</f>
        <v>#N/A</v>
      </c>
      <c r="AC879" s="481" t="str">
        <f>IFERROR(VLOOKUP(N879,【参考】数式用!$A$3:$N$58,14,FALSE),"")&amp;"_4_5"</f>
        <v>_4_5</v>
      </c>
      <c r="AD879" s="481" t="str">
        <f>IFERROR(VLOOKUP(N879,【参考】数式用!$A$3:$N$58,14,FALSE),"")&amp;"_6"</f>
        <v>_6</v>
      </c>
      <c r="AE879" s="482" t="str">
        <f>IFERROR(VLOOKUP(N879,【参考】数式用!$AI$5:$AJ$51, 2, FALSE), "")</f>
        <v/>
      </c>
      <c r="AF879" s="483" t="str">
        <f t="shared" si="26"/>
        <v/>
      </c>
      <c r="AG879" s="484" t="str">
        <f t="shared" si="27"/>
        <v/>
      </c>
      <c r="AH879" s="485" t="str">
        <f>IFERROR(VLOOKUP(N879,【参考】数式用!$AM$3:$AN$56, 2, FALSE), "")</f>
        <v/>
      </c>
      <c r="AI879" s="411"/>
      <c r="AJ879" s="389"/>
      <c r="AK879" s="389"/>
      <c r="AL879" s="389"/>
      <c r="AM879" s="389"/>
      <c r="AN879" s="389"/>
      <c r="AO879" s="389"/>
      <c r="AP879" s="389"/>
      <c r="AQ879" s="389"/>
    </row>
    <row r="880" spans="1:43" s="128" customFormat="1" ht="40.15" customHeight="1">
      <c r="A880" s="488">
        <v>867</v>
      </c>
      <c r="B880" s="866" t="str">
        <f>IF(基本情報入力シート!C911="","",基本情報入力シート!C911)</f>
        <v/>
      </c>
      <c r="C880" s="866"/>
      <c r="D880" s="866"/>
      <c r="E880" s="866"/>
      <c r="F880" s="866"/>
      <c r="G880" s="866"/>
      <c r="H880" s="866"/>
      <c r="I880" s="866"/>
      <c r="J880" s="413" t="str">
        <f>IF(基本情報入力シート!M911="","",基本情報入力シート!M911)</f>
        <v/>
      </c>
      <c r="K880" s="413" t="str">
        <f>IF(基本情報入力シート!R911="","",基本情報入力シート!R911)</f>
        <v/>
      </c>
      <c r="L880" s="413" t="str">
        <f>IF(基本情報入力シート!W911="","",基本情報入力シート!W911)</f>
        <v/>
      </c>
      <c r="M880" s="413" t="str">
        <f>IF(基本情報入力シート!X911="","",基本情報入力シート!X911)</f>
        <v/>
      </c>
      <c r="N880" s="491" t="str">
        <f>IF(基本情報入力シート!Y911="","",基本情報入力シート!Y911)</f>
        <v/>
      </c>
      <c r="O880" s="490"/>
      <c r="P880" s="432"/>
      <c r="Q880" s="38" t="str">
        <f>IFERROR(ROUNDDOWN(P880*VLOOKUP(N880,【参考】数式用!$V$2:$AA$58,MATCH(O880,【参考】数式用!$X$4:$AA$4)+2,FALSE)*0.5, 0), "")</f>
        <v/>
      </c>
      <c r="R880" s="433"/>
      <c r="S880" s="867"/>
      <c r="T880" s="867"/>
      <c r="U880" s="499"/>
      <c r="V880" s="439"/>
      <c r="W880" s="487"/>
      <c r="X880" s="414" t="str">
        <f>IFERROR(IF(V880="ー", "", ROUNDDOWN(W880*VLOOKUP(N880,【参考】数式用!$V$2:$AG$51,MATCH(V880,【参考】数式用!$AB$4:$AG$4)+6,FALSE)*0.5, 0)), "")</f>
        <v/>
      </c>
      <c r="Y880" s="440"/>
      <c r="Z880" s="487"/>
      <c r="AA880" s="501"/>
      <c r="AB880" s="481" t="e">
        <f>VLOOKUP(N880,【参考】数式用!$A$3:$N$58,14,FALSE)</f>
        <v>#N/A</v>
      </c>
      <c r="AC880" s="481" t="str">
        <f>IFERROR(VLOOKUP(N880,【参考】数式用!$A$3:$N$58,14,FALSE),"")&amp;"_4_5"</f>
        <v>_4_5</v>
      </c>
      <c r="AD880" s="481" t="str">
        <f>IFERROR(VLOOKUP(N880,【参考】数式用!$A$3:$N$58,14,FALSE),"")&amp;"_6"</f>
        <v>_6</v>
      </c>
      <c r="AE880" s="482" t="str">
        <f>IFERROR(VLOOKUP(N880,【参考】数式用!$AI$5:$AJ$51, 2, FALSE), "")</f>
        <v/>
      </c>
      <c r="AF880" s="483" t="str">
        <f t="shared" si="26"/>
        <v/>
      </c>
      <c r="AG880" s="484" t="str">
        <f t="shared" si="27"/>
        <v/>
      </c>
      <c r="AH880" s="485" t="str">
        <f>IFERROR(VLOOKUP(N880,【参考】数式用!$AM$3:$AN$56, 2, FALSE), "")</f>
        <v/>
      </c>
      <c r="AI880" s="411"/>
      <c r="AJ880" s="389"/>
      <c r="AK880" s="389"/>
      <c r="AL880" s="389"/>
      <c r="AM880" s="389"/>
      <c r="AN880" s="389"/>
      <c r="AO880" s="389"/>
      <c r="AP880" s="389"/>
      <c r="AQ880" s="389"/>
    </row>
    <row r="881" spans="1:43" s="128" customFormat="1" ht="40.15" customHeight="1">
      <c r="A881" s="488">
        <v>868</v>
      </c>
      <c r="B881" s="866" t="str">
        <f>IF(基本情報入力シート!C912="","",基本情報入力シート!C912)</f>
        <v/>
      </c>
      <c r="C881" s="866"/>
      <c r="D881" s="866"/>
      <c r="E881" s="866"/>
      <c r="F881" s="866"/>
      <c r="G881" s="866"/>
      <c r="H881" s="866"/>
      <c r="I881" s="866"/>
      <c r="J881" s="413" t="str">
        <f>IF(基本情報入力シート!M912="","",基本情報入力シート!M912)</f>
        <v/>
      </c>
      <c r="K881" s="413" t="str">
        <f>IF(基本情報入力シート!R912="","",基本情報入力シート!R912)</f>
        <v/>
      </c>
      <c r="L881" s="413" t="str">
        <f>IF(基本情報入力シート!W912="","",基本情報入力シート!W912)</f>
        <v/>
      </c>
      <c r="M881" s="413" t="str">
        <f>IF(基本情報入力シート!X912="","",基本情報入力シート!X912)</f>
        <v/>
      </c>
      <c r="N881" s="491" t="str">
        <f>IF(基本情報入力シート!Y912="","",基本情報入力シート!Y912)</f>
        <v/>
      </c>
      <c r="O881" s="490"/>
      <c r="P881" s="432"/>
      <c r="Q881" s="38" t="str">
        <f>IFERROR(ROUNDDOWN(P881*VLOOKUP(N881,【参考】数式用!$V$2:$AA$58,MATCH(O881,【参考】数式用!$X$4:$AA$4)+2,FALSE)*0.5, 0), "")</f>
        <v/>
      </c>
      <c r="R881" s="433"/>
      <c r="S881" s="867"/>
      <c r="T881" s="867"/>
      <c r="U881" s="499"/>
      <c r="V881" s="439"/>
      <c r="W881" s="487"/>
      <c r="X881" s="414" t="str">
        <f>IFERROR(IF(V881="ー", "", ROUNDDOWN(W881*VLOOKUP(N881,【参考】数式用!$V$2:$AG$51,MATCH(V881,【参考】数式用!$AB$4:$AG$4)+6,FALSE)*0.5, 0)), "")</f>
        <v/>
      </c>
      <c r="Y881" s="440"/>
      <c r="Z881" s="487"/>
      <c r="AA881" s="501"/>
      <c r="AB881" s="481" t="e">
        <f>VLOOKUP(N881,【参考】数式用!$A$3:$N$58,14,FALSE)</f>
        <v>#N/A</v>
      </c>
      <c r="AC881" s="481" t="str">
        <f>IFERROR(VLOOKUP(N881,【参考】数式用!$A$3:$N$58,14,FALSE),"")&amp;"_4_5"</f>
        <v>_4_5</v>
      </c>
      <c r="AD881" s="481" t="str">
        <f>IFERROR(VLOOKUP(N881,【参考】数式用!$A$3:$N$58,14,FALSE),"")&amp;"_6"</f>
        <v>_6</v>
      </c>
      <c r="AE881" s="482" t="str">
        <f>IFERROR(VLOOKUP(N881,【参考】数式用!$AI$5:$AJ$51, 2, FALSE), "")</f>
        <v/>
      </c>
      <c r="AF881" s="483" t="str">
        <f t="shared" si="26"/>
        <v/>
      </c>
      <c r="AG881" s="484" t="str">
        <f t="shared" si="27"/>
        <v/>
      </c>
      <c r="AH881" s="485" t="str">
        <f>IFERROR(VLOOKUP(N881,【参考】数式用!$AM$3:$AN$56, 2, FALSE), "")</f>
        <v/>
      </c>
      <c r="AI881" s="411"/>
      <c r="AJ881" s="389"/>
      <c r="AK881" s="389"/>
      <c r="AL881" s="389"/>
      <c r="AM881" s="389"/>
      <c r="AN881" s="389"/>
      <c r="AO881" s="389"/>
      <c r="AP881" s="389"/>
      <c r="AQ881" s="389"/>
    </row>
    <row r="882" spans="1:43" s="128" customFormat="1" ht="40.15" customHeight="1">
      <c r="A882" s="488">
        <v>869</v>
      </c>
      <c r="B882" s="866" t="str">
        <f>IF(基本情報入力シート!C913="","",基本情報入力シート!C913)</f>
        <v/>
      </c>
      <c r="C882" s="866"/>
      <c r="D882" s="866"/>
      <c r="E882" s="866"/>
      <c r="F882" s="866"/>
      <c r="G882" s="866"/>
      <c r="H882" s="866"/>
      <c r="I882" s="866"/>
      <c r="J882" s="413" t="str">
        <f>IF(基本情報入力シート!M913="","",基本情報入力シート!M913)</f>
        <v/>
      </c>
      <c r="K882" s="413" t="str">
        <f>IF(基本情報入力シート!R913="","",基本情報入力シート!R913)</f>
        <v/>
      </c>
      <c r="L882" s="413" t="str">
        <f>IF(基本情報入力シート!W913="","",基本情報入力シート!W913)</f>
        <v/>
      </c>
      <c r="M882" s="413" t="str">
        <f>IF(基本情報入力シート!X913="","",基本情報入力シート!X913)</f>
        <v/>
      </c>
      <c r="N882" s="491" t="str">
        <f>IF(基本情報入力シート!Y913="","",基本情報入力シート!Y913)</f>
        <v/>
      </c>
      <c r="O882" s="490"/>
      <c r="P882" s="432"/>
      <c r="Q882" s="38" t="str">
        <f>IFERROR(ROUNDDOWN(P882*VLOOKUP(N882,【参考】数式用!$V$2:$AA$58,MATCH(O882,【参考】数式用!$X$4:$AA$4)+2,FALSE)*0.5, 0), "")</f>
        <v/>
      </c>
      <c r="R882" s="433"/>
      <c r="S882" s="867"/>
      <c r="T882" s="867"/>
      <c r="U882" s="499"/>
      <c r="V882" s="439"/>
      <c r="W882" s="487"/>
      <c r="X882" s="414" t="str">
        <f>IFERROR(IF(V882="ー", "", ROUNDDOWN(W882*VLOOKUP(N882,【参考】数式用!$V$2:$AG$51,MATCH(V882,【参考】数式用!$AB$4:$AG$4)+6,FALSE)*0.5, 0)), "")</f>
        <v/>
      </c>
      <c r="Y882" s="440"/>
      <c r="Z882" s="487"/>
      <c r="AA882" s="501"/>
      <c r="AB882" s="481" t="e">
        <f>VLOOKUP(N882,【参考】数式用!$A$3:$N$58,14,FALSE)</f>
        <v>#N/A</v>
      </c>
      <c r="AC882" s="481" t="str">
        <f>IFERROR(VLOOKUP(N882,【参考】数式用!$A$3:$N$58,14,FALSE),"")&amp;"_4_5"</f>
        <v>_4_5</v>
      </c>
      <c r="AD882" s="481" t="str">
        <f>IFERROR(VLOOKUP(N882,【参考】数式用!$A$3:$N$58,14,FALSE),"")&amp;"_6"</f>
        <v>_6</v>
      </c>
      <c r="AE882" s="482" t="str">
        <f>IFERROR(VLOOKUP(N882,【参考】数式用!$AI$5:$AJ$51, 2, FALSE), "")</f>
        <v/>
      </c>
      <c r="AF882" s="483"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84"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85" t="str">
        <f>IFERROR(VLOOKUP(N882,【参考】数式用!$AM$3:$AN$56, 2, FALSE), "")</f>
        <v/>
      </c>
      <c r="AI882" s="411"/>
      <c r="AJ882" s="389"/>
      <c r="AK882" s="389"/>
      <c r="AL882" s="389"/>
      <c r="AM882" s="389"/>
      <c r="AN882" s="389"/>
      <c r="AO882" s="389"/>
      <c r="AP882" s="389"/>
      <c r="AQ882" s="389"/>
    </row>
    <row r="883" spans="1:43" s="128" customFormat="1" ht="40.15" customHeight="1">
      <c r="A883" s="488">
        <v>870</v>
      </c>
      <c r="B883" s="866" t="str">
        <f>IF(基本情報入力シート!C914="","",基本情報入力シート!C914)</f>
        <v/>
      </c>
      <c r="C883" s="866"/>
      <c r="D883" s="866"/>
      <c r="E883" s="866"/>
      <c r="F883" s="866"/>
      <c r="G883" s="866"/>
      <c r="H883" s="866"/>
      <c r="I883" s="866"/>
      <c r="J883" s="413" t="str">
        <f>IF(基本情報入力シート!M914="","",基本情報入力シート!M914)</f>
        <v/>
      </c>
      <c r="K883" s="413" t="str">
        <f>IF(基本情報入力シート!R914="","",基本情報入力シート!R914)</f>
        <v/>
      </c>
      <c r="L883" s="413" t="str">
        <f>IF(基本情報入力シート!W914="","",基本情報入力シート!W914)</f>
        <v/>
      </c>
      <c r="M883" s="413" t="str">
        <f>IF(基本情報入力シート!X914="","",基本情報入力シート!X914)</f>
        <v/>
      </c>
      <c r="N883" s="491" t="str">
        <f>IF(基本情報入力シート!Y914="","",基本情報入力シート!Y914)</f>
        <v/>
      </c>
      <c r="O883" s="490"/>
      <c r="P883" s="432"/>
      <c r="Q883" s="38" t="str">
        <f>IFERROR(ROUNDDOWN(P883*VLOOKUP(N883,【参考】数式用!$V$2:$AA$58,MATCH(O883,【参考】数式用!$X$4:$AA$4)+2,FALSE)*0.5, 0), "")</f>
        <v/>
      </c>
      <c r="R883" s="433"/>
      <c r="S883" s="867"/>
      <c r="T883" s="867"/>
      <c r="U883" s="499"/>
      <c r="V883" s="439"/>
      <c r="W883" s="487"/>
      <c r="X883" s="414" t="str">
        <f>IFERROR(IF(V883="ー", "", ROUNDDOWN(W883*VLOOKUP(N883,【参考】数式用!$V$2:$AG$51,MATCH(V883,【参考】数式用!$AB$4:$AG$4)+6,FALSE)*0.5, 0)), "")</f>
        <v/>
      </c>
      <c r="Y883" s="440"/>
      <c r="Z883" s="487"/>
      <c r="AA883" s="501"/>
      <c r="AB883" s="481" t="e">
        <f>VLOOKUP(N883,【参考】数式用!$A$3:$N$58,14,FALSE)</f>
        <v>#N/A</v>
      </c>
      <c r="AC883" s="481" t="str">
        <f>IFERROR(VLOOKUP(N883,【参考】数式用!$A$3:$N$58,14,FALSE),"")&amp;"_4_5"</f>
        <v>_4_5</v>
      </c>
      <c r="AD883" s="481" t="str">
        <f>IFERROR(VLOOKUP(N883,【参考】数式用!$A$3:$N$58,14,FALSE),"")&amp;"_6"</f>
        <v>_6</v>
      </c>
      <c r="AE883" s="482" t="str">
        <f>IFERROR(VLOOKUP(N883,【参考】数式用!$AI$5:$AJ$51, 2, FALSE), "")</f>
        <v/>
      </c>
      <c r="AF883" s="483" t="str">
        <f t="shared" si="28"/>
        <v/>
      </c>
      <c r="AG883" s="484" t="str">
        <f t="shared" si="29"/>
        <v/>
      </c>
      <c r="AH883" s="485" t="str">
        <f>IFERROR(VLOOKUP(N883,【参考】数式用!$AM$3:$AN$56, 2, FALSE), "")</f>
        <v/>
      </c>
      <c r="AI883" s="411"/>
      <c r="AJ883" s="389"/>
      <c r="AK883" s="389"/>
      <c r="AL883" s="389"/>
      <c r="AM883" s="389"/>
      <c r="AN883" s="389"/>
      <c r="AO883" s="389"/>
      <c r="AP883" s="389"/>
      <c r="AQ883" s="389"/>
    </row>
    <row r="884" spans="1:43" s="128" customFormat="1" ht="40.15" customHeight="1">
      <c r="A884" s="488">
        <v>871</v>
      </c>
      <c r="B884" s="866" t="str">
        <f>IF(基本情報入力シート!C915="","",基本情報入力シート!C915)</f>
        <v/>
      </c>
      <c r="C884" s="866"/>
      <c r="D884" s="866"/>
      <c r="E884" s="866"/>
      <c r="F884" s="866"/>
      <c r="G884" s="866"/>
      <c r="H884" s="866"/>
      <c r="I884" s="866"/>
      <c r="J884" s="413" t="str">
        <f>IF(基本情報入力シート!M915="","",基本情報入力シート!M915)</f>
        <v/>
      </c>
      <c r="K884" s="413" t="str">
        <f>IF(基本情報入力シート!R915="","",基本情報入力シート!R915)</f>
        <v/>
      </c>
      <c r="L884" s="413" t="str">
        <f>IF(基本情報入力シート!W915="","",基本情報入力シート!W915)</f>
        <v/>
      </c>
      <c r="M884" s="413" t="str">
        <f>IF(基本情報入力シート!X915="","",基本情報入力シート!X915)</f>
        <v/>
      </c>
      <c r="N884" s="491" t="str">
        <f>IF(基本情報入力シート!Y915="","",基本情報入力シート!Y915)</f>
        <v/>
      </c>
      <c r="O884" s="490"/>
      <c r="P884" s="432"/>
      <c r="Q884" s="38" t="str">
        <f>IFERROR(ROUNDDOWN(P884*VLOOKUP(N884,【参考】数式用!$V$2:$AA$58,MATCH(O884,【参考】数式用!$X$4:$AA$4)+2,FALSE)*0.5, 0), "")</f>
        <v/>
      </c>
      <c r="R884" s="433"/>
      <c r="S884" s="867"/>
      <c r="T884" s="867"/>
      <c r="U884" s="499"/>
      <c r="V884" s="439"/>
      <c r="W884" s="487"/>
      <c r="X884" s="414" t="str">
        <f>IFERROR(IF(V884="ー", "", ROUNDDOWN(W884*VLOOKUP(N884,【参考】数式用!$V$2:$AG$51,MATCH(V884,【参考】数式用!$AB$4:$AG$4)+6,FALSE)*0.5, 0)), "")</f>
        <v/>
      </c>
      <c r="Y884" s="440"/>
      <c r="Z884" s="487"/>
      <c r="AA884" s="501"/>
      <c r="AB884" s="481" t="e">
        <f>VLOOKUP(N884,【参考】数式用!$A$3:$N$58,14,FALSE)</f>
        <v>#N/A</v>
      </c>
      <c r="AC884" s="481" t="str">
        <f>IFERROR(VLOOKUP(N884,【参考】数式用!$A$3:$N$58,14,FALSE),"")&amp;"_4_5"</f>
        <v>_4_5</v>
      </c>
      <c r="AD884" s="481" t="str">
        <f>IFERROR(VLOOKUP(N884,【参考】数式用!$A$3:$N$58,14,FALSE),"")&amp;"_6"</f>
        <v>_6</v>
      </c>
      <c r="AE884" s="482" t="str">
        <f>IFERROR(VLOOKUP(N884,【参考】数式用!$AI$5:$AJ$51, 2, FALSE), "")</f>
        <v/>
      </c>
      <c r="AF884" s="483" t="str">
        <f t="shared" si="28"/>
        <v/>
      </c>
      <c r="AG884" s="484" t="str">
        <f t="shared" si="29"/>
        <v/>
      </c>
      <c r="AH884" s="485" t="str">
        <f>IFERROR(VLOOKUP(N884,【参考】数式用!$AM$3:$AN$56, 2, FALSE), "")</f>
        <v/>
      </c>
      <c r="AI884" s="411"/>
      <c r="AJ884" s="389"/>
      <c r="AK884" s="389"/>
      <c r="AL884" s="389"/>
      <c r="AM884" s="389"/>
      <c r="AN884" s="389"/>
      <c r="AO884" s="389"/>
      <c r="AP884" s="389"/>
      <c r="AQ884" s="389"/>
    </row>
    <row r="885" spans="1:43" s="128" customFormat="1" ht="40.15" customHeight="1">
      <c r="A885" s="488">
        <v>872</v>
      </c>
      <c r="B885" s="866" t="str">
        <f>IF(基本情報入力シート!C916="","",基本情報入力シート!C916)</f>
        <v/>
      </c>
      <c r="C885" s="866"/>
      <c r="D885" s="866"/>
      <c r="E885" s="866"/>
      <c r="F885" s="866"/>
      <c r="G885" s="866"/>
      <c r="H885" s="866"/>
      <c r="I885" s="866"/>
      <c r="J885" s="413" t="str">
        <f>IF(基本情報入力シート!M916="","",基本情報入力シート!M916)</f>
        <v/>
      </c>
      <c r="K885" s="413" t="str">
        <f>IF(基本情報入力シート!R916="","",基本情報入力シート!R916)</f>
        <v/>
      </c>
      <c r="L885" s="413" t="str">
        <f>IF(基本情報入力シート!W916="","",基本情報入力シート!W916)</f>
        <v/>
      </c>
      <c r="M885" s="413" t="str">
        <f>IF(基本情報入力シート!X916="","",基本情報入力シート!X916)</f>
        <v/>
      </c>
      <c r="N885" s="491" t="str">
        <f>IF(基本情報入力シート!Y916="","",基本情報入力シート!Y916)</f>
        <v/>
      </c>
      <c r="O885" s="490"/>
      <c r="P885" s="432"/>
      <c r="Q885" s="38" t="str">
        <f>IFERROR(ROUNDDOWN(P885*VLOOKUP(N885,【参考】数式用!$V$2:$AA$58,MATCH(O885,【参考】数式用!$X$4:$AA$4)+2,FALSE)*0.5, 0), "")</f>
        <v/>
      </c>
      <c r="R885" s="433"/>
      <c r="S885" s="867"/>
      <c r="T885" s="867"/>
      <c r="U885" s="499"/>
      <c r="V885" s="439"/>
      <c r="W885" s="487"/>
      <c r="X885" s="414" t="str">
        <f>IFERROR(IF(V885="ー", "", ROUNDDOWN(W885*VLOOKUP(N885,【参考】数式用!$V$2:$AG$51,MATCH(V885,【参考】数式用!$AB$4:$AG$4)+6,FALSE)*0.5, 0)), "")</f>
        <v/>
      </c>
      <c r="Y885" s="440"/>
      <c r="Z885" s="487"/>
      <c r="AA885" s="501"/>
      <c r="AB885" s="481" t="e">
        <f>VLOOKUP(N885,【参考】数式用!$A$3:$N$58,14,FALSE)</f>
        <v>#N/A</v>
      </c>
      <c r="AC885" s="481" t="str">
        <f>IFERROR(VLOOKUP(N885,【参考】数式用!$A$3:$N$58,14,FALSE),"")&amp;"_4_5"</f>
        <v>_4_5</v>
      </c>
      <c r="AD885" s="481" t="str">
        <f>IFERROR(VLOOKUP(N885,【参考】数式用!$A$3:$N$58,14,FALSE),"")&amp;"_6"</f>
        <v>_6</v>
      </c>
      <c r="AE885" s="482" t="str">
        <f>IFERROR(VLOOKUP(N885,【参考】数式用!$AI$5:$AJ$51, 2, FALSE), "")</f>
        <v/>
      </c>
      <c r="AF885" s="483" t="str">
        <f t="shared" si="28"/>
        <v/>
      </c>
      <c r="AG885" s="484" t="str">
        <f t="shared" si="29"/>
        <v/>
      </c>
      <c r="AH885" s="485" t="str">
        <f>IFERROR(VLOOKUP(N885,【参考】数式用!$AM$3:$AN$56, 2, FALSE), "")</f>
        <v/>
      </c>
      <c r="AI885" s="411"/>
      <c r="AJ885" s="389"/>
      <c r="AK885" s="389"/>
      <c r="AL885" s="389"/>
      <c r="AM885" s="389"/>
      <c r="AN885" s="389"/>
      <c r="AO885" s="389"/>
      <c r="AP885" s="389"/>
      <c r="AQ885" s="389"/>
    </row>
    <row r="886" spans="1:43" s="128" customFormat="1" ht="40.15" customHeight="1">
      <c r="A886" s="488">
        <v>873</v>
      </c>
      <c r="B886" s="866" t="str">
        <f>IF(基本情報入力シート!C917="","",基本情報入力シート!C917)</f>
        <v/>
      </c>
      <c r="C886" s="866"/>
      <c r="D886" s="866"/>
      <c r="E886" s="866"/>
      <c r="F886" s="866"/>
      <c r="G886" s="866"/>
      <c r="H886" s="866"/>
      <c r="I886" s="866"/>
      <c r="J886" s="413" t="str">
        <f>IF(基本情報入力シート!M917="","",基本情報入力シート!M917)</f>
        <v/>
      </c>
      <c r="K886" s="413" t="str">
        <f>IF(基本情報入力シート!R917="","",基本情報入力シート!R917)</f>
        <v/>
      </c>
      <c r="L886" s="413" t="str">
        <f>IF(基本情報入力シート!W917="","",基本情報入力シート!W917)</f>
        <v/>
      </c>
      <c r="M886" s="413" t="str">
        <f>IF(基本情報入力シート!X917="","",基本情報入力シート!X917)</f>
        <v/>
      </c>
      <c r="N886" s="491" t="str">
        <f>IF(基本情報入力シート!Y917="","",基本情報入力シート!Y917)</f>
        <v/>
      </c>
      <c r="O886" s="490"/>
      <c r="P886" s="432"/>
      <c r="Q886" s="38" t="str">
        <f>IFERROR(ROUNDDOWN(P886*VLOOKUP(N886,【参考】数式用!$V$2:$AA$58,MATCH(O886,【参考】数式用!$X$4:$AA$4)+2,FALSE)*0.5, 0), "")</f>
        <v/>
      </c>
      <c r="R886" s="433"/>
      <c r="S886" s="867"/>
      <c r="T886" s="867"/>
      <c r="U886" s="499"/>
      <c r="V886" s="439"/>
      <c r="W886" s="487"/>
      <c r="X886" s="414" t="str">
        <f>IFERROR(IF(V886="ー", "", ROUNDDOWN(W886*VLOOKUP(N886,【参考】数式用!$V$2:$AG$51,MATCH(V886,【参考】数式用!$AB$4:$AG$4)+6,FALSE)*0.5, 0)), "")</f>
        <v/>
      </c>
      <c r="Y886" s="440"/>
      <c r="Z886" s="487"/>
      <c r="AA886" s="501"/>
      <c r="AB886" s="481" t="e">
        <f>VLOOKUP(N886,【参考】数式用!$A$3:$N$58,14,FALSE)</f>
        <v>#N/A</v>
      </c>
      <c r="AC886" s="481" t="str">
        <f>IFERROR(VLOOKUP(N886,【参考】数式用!$A$3:$N$58,14,FALSE),"")&amp;"_4_5"</f>
        <v>_4_5</v>
      </c>
      <c r="AD886" s="481" t="str">
        <f>IFERROR(VLOOKUP(N886,【参考】数式用!$A$3:$N$58,14,FALSE),"")&amp;"_6"</f>
        <v>_6</v>
      </c>
      <c r="AE886" s="482" t="str">
        <f>IFERROR(VLOOKUP(N886,【参考】数式用!$AI$5:$AJ$51, 2, FALSE), "")</f>
        <v/>
      </c>
      <c r="AF886" s="483" t="str">
        <f t="shared" si="28"/>
        <v/>
      </c>
      <c r="AG886" s="484" t="str">
        <f t="shared" si="29"/>
        <v/>
      </c>
      <c r="AH886" s="485" t="str">
        <f>IFERROR(VLOOKUP(N886,【参考】数式用!$AM$3:$AN$56, 2, FALSE), "")</f>
        <v/>
      </c>
      <c r="AI886" s="411"/>
      <c r="AJ886" s="389"/>
      <c r="AK886" s="389"/>
      <c r="AL886" s="389"/>
      <c r="AM886" s="389"/>
      <c r="AN886" s="389"/>
      <c r="AO886" s="389"/>
      <c r="AP886" s="389"/>
      <c r="AQ886" s="389"/>
    </row>
    <row r="887" spans="1:43" s="128" customFormat="1" ht="40.15" customHeight="1">
      <c r="A887" s="488">
        <v>874</v>
      </c>
      <c r="B887" s="866" t="str">
        <f>IF(基本情報入力シート!C918="","",基本情報入力シート!C918)</f>
        <v/>
      </c>
      <c r="C887" s="866"/>
      <c r="D887" s="866"/>
      <c r="E887" s="866"/>
      <c r="F887" s="866"/>
      <c r="G887" s="866"/>
      <c r="H887" s="866"/>
      <c r="I887" s="866"/>
      <c r="J887" s="413" t="str">
        <f>IF(基本情報入力シート!M918="","",基本情報入力シート!M918)</f>
        <v/>
      </c>
      <c r="K887" s="413" t="str">
        <f>IF(基本情報入力シート!R918="","",基本情報入力シート!R918)</f>
        <v/>
      </c>
      <c r="L887" s="413" t="str">
        <f>IF(基本情報入力シート!W918="","",基本情報入力シート!W918)</f>
        <v/>
      </c>
      <c r="M887" s="413" t="str">
        <f>IF(基本情報入力シート!X918="","",基本情報入力シート!X918)</f>
        <v/>
      </c>
      <c r="N887" s="491" t="str">
        <f>IF(基本情報入力シート!Y918="","",基本情報入力シート!Y918)</f>
        <v/>
      </c>
      <c r="O887" s="490"/>
      <c r="P887" s="432"/>
      <c r="Q887" s="38" t="str">
        <f>IFERROR(ROUNDDOWN(P887*VLOOKUP(N887,【参考】数式用!$V$2:$AA$58,MATCH(O887,【参考】数式用!$X$4:$AA$4)+2,FALSE)*0.5, 0), "")</f>
        <v/>
      </c>
      <c r="R887" s="433"/>
      <c r="S887" s="867"/>
      <c r="T887" s="867"/>
      <c r="U887" s="499"/>
      <c r="V887" s="439"/>
      <c r="W887" s="487"/>
      <c r="X887" s="414" t="str">
        <f>IFERROR(IF(V887="ー", "", ROUNDDOWN(W887*VLOOKUP(N887,【参考】数式用!$V$2:$AG$51,MATCH(V887,【参考】数式用!$AB$4:$AG$4)+6,FALSE)*0.5, 0)), "")</f>
        <v/>
      </c>
      <c r="Y887" s="440"/>
      <c r="Z887" s="487"/>
      <c r="AA887" s="501"/>
      <c r="AB887" s="481" t="e">
        <f>VLOOKUP(N887,【参考】数式用!$A$3:$N$58,14,FALSE)</f>
        <v>#N/A</v>
      </c>
      <c r="AC887" s="481" t="str">
        <f>IFERROR(VLOOKUP(N887,【参考】数式用!$A$3:$N$58,14,FALSE),"")&amp;"_4_5"</f>
        <v>_4_5</v>
      </c>
      <c r="AD887" s="481" t="str">
        <f>IFERROR(VLOOKUP(N887,【参考】数式用!$A$3:$N$58,14,FALSE),"")&amp;"_6"</f>
        <v>_6</v>
      </c>
      <c r="AE887" s="482" t="str">
        <f>IFERROR(VLOOKUP(N887,【参考】数式用!$AI$5:$AJ$51, 2, FALSE), "")</f>
        <v/>
      </c>
      <c r="AF887" s="483" t="str">
        <f t="shared" si="28"/>
        <v/>
      </c>
      <c r="AG887" s="484" t="str">
        <f t="shared" si="29"/>
        <v/>
      </c>
      <c r="AH887" s="485" t="str">
        <f>IFERROR(VLOOKUP(N887,【参考】数式用!$AM$3:$AN$56, 2, FALSE), "")</f>
        <v/>
      </c>
      <c r="AI887" s="411"/>
      <c r="AJ887" s="389"/>
      <c r="AK887" s="389"/>
      <c r="AL887" s="389"/>
      <c r="AM887" s="389"/>
      <c r="AN887" s="389"/>
      <c r="AO887" s="389"/>
      <c r="AP887" s="389"/>
      <c r="AQ887" s="389"/>
    </row>
    <row r="888" spans="1:43" s="128" customFormat="1" ht="40.15" customHeight="1">
      <c r="A888" s="488">
        <v>875</v>
      </c>
      <c r="B888" s="866" t="str">
        <f>IF(基本情報入力シート!C919="","",基本情報入力シート!C919)</f>
        <v/>
      </c>
      <c r="C888" s="866"/>
      <c r="D888" s="866"/>
      <c r="E888" s="866"/>
      <c r="F888" s="866"/>
      <c r="G888" s="866"/>
      <c r="H888" s="866"/>
      <c r="I888" s="866"/>
      <c r="J888" s="413" t="str">
        <f>IF(基本情報入力シート!M919="","",基本情報入力シート!M919)</f>
        <v/>
      </c>
      <c r="K888" s="413" t="str">
        <f>IF(基本情報入力シート!R919="","",基本情報入力シート!R919)</f>
        <v/>
      </c>
      <c r="L888" s="413" t="str">
        <f>IF(基本情報入力シート!W919="","",基本情報入力シート!W919)</f>
        <v/>
      </c>
      <c r="M888" s="413" t="str">
        <f>IF(基本情報入力シート!X919="","",基本情報入力シート!X919)</f>
        <v/>
      </c>
      <c r="N888" s="491" t="str">
        <f>IF(基本情報入力シート!Y919="","",基本情報入力シート!Y919)</f>
        <v/>
      </c>
      <c r="O888" s="490"/>
      <c r="P888" s="432"/>
      <c r="Q888" s="38" t="str">
        <f>IFERROR(ROUNDDOWN(P888*VLOOKUP(N888,【参考】数式用!$V$2:$AA$58,MATCH(O888,【参考】数式用!$X$4:$AA$4)+2,FALSE)*0.5, 0), "")</f>
        <v/>
      </c>
      <c r="R888" s="433"/>
      <c r="S888" s="867"/>
      <c r="T888" s="867"/>
      <c r="U888" s="499"/>
      <c r="V888" s="439"/>
      <c r="W888" s="487"/>
      <c r="X888" s="414" t="str">
        <f>IFERROR(IF(V888="ー", "", ROUNDDOWN(W888*VLOOKUP(N888,【参考】数式用!$V$2:$AG$51,MATCH(V888,【参考】数式用!$AB$4:$AG$4)+6,FALSE)*0.5, 0)), "")</f>
        <v/>
      </c>
      <c r="Y888" s="440"/>
      <c r="Z888" s="487"/>
      <c r="AA888" s="501"/>
      <c r="AB888" s="481" t="e">
        <f>VLOOKUP(N888,【参考】数式用!$A$3:$N$58,14,FALSE)</f>
        <v>#N/A</v>
      </c>
      <c r="AC888" s="481" t="str">
        <f>IFERROR(VLOOKUP(N888,【参考】数式用!$A$3:$N$58,14,FALSE),"")&amp;"_4_5"</f>
        <v>_4_5</v>
      </c>
      <c r="AD888" s="481" t="str">
        <f>IFERROR(VLOOKUP(N888,【参考】数式用!$A$3:$N$58,14,FALSE),"")&amp;"_6"</f>
        <v>_6</v>
      </c>
      <c r="AE888" s="482" t="str">
        <f>IFERROR(VLOOKUP(N888,【参考】数式用!$AI$5:$AJ$51, 2, FALSE), "")</f>
        <v/>
      </c>
      <c r="AF888" s="483" t="str">
        <f t="shared" si="28"/>
        <v/>
      </c>
      <c r="AG888" s="484" t="str">
        <f t="shared" si="29"/>
        <v/>
      </c>
      <c r="AH888" s="485" t="str">
        <f>IFERROR(VLOOKUP(N888,【参考】数式用!$AM$3:$AN$56, 2, FALSE), "")</f>
        <v/>
      </c>
      <c r="AI888" s="411"/>
      <c r="AJ888" s="389"/>
      <c r="AK888" s="389"/>
      <c r="AL888" s="389"/>
      <c r="AM888" s="389"/>
      <c r="AN888" s="389"/>
      <c r="AO888" s="389"/>
      <c r="AP888" s="389"/>
      <c r="AQ888" s="389"/>
    </row>
    <row r="889" spans="1:43" s="128" customFormat="1" ht="40.15" customHeight="1">
      <c r="A889" s="488">
        <v>876</v>
      </c>
      <c r="B889" s="866" t="str">
        <f>IF(基本情報入力シート!C920="","",基本情報入力シート!C920)</f>
        <v/>
      </c>
      <c r="C889" s="866"/>
      <c r="D889" s="866"/>
      <c r="E889" s="866"/>
      <c r="F889" s="866"/>
      <c r="G889" s="866"/>
      <c r="H889" s="866"/>
      <c r="I889" s="866"/>
      <c r="J889" s="413" t="str">
        <f>IF(基本情報入力シート!M920="","",基本情報入力シート!M920)</f>
        <v/>
      </c>
      <c r="K889" s="413" t="str">
        <f>IF(基本情報入力シート!R920="","",基本情報入力シート!R920)</f>
        <v/>
      </c>
      <c r="L889" s="413" t="str">
        <f>IF(基本情報入力シート!W920="","",基本情報入力シート!W920)</f>
        <v/>
      </c>
      <c r="M889" s="413" t="str">
        <f>IF(基本情報入力シート!X920="","",基本情報入力シート!X920)</f>
        <v/>
      </c>
      <c r="N889" s="491" t="str">
        <f>IF(基本情報入力シート!Y920="","",基本情報入力シート!Y920)</f>
        <v/>
      </c>
      <c r="O889" s="490"/>
      <c r="P889" s="432"/>
      <c r="Q889" s="38" t="str">
        <f>IFERROR(ROUNDDOWN(P889*VLOOKUP(N889,【参考】数式用!$V$2:$AA$58,MATCH(O889,【参考】数式用!$X$4:$AA$4)+2,FALSE)*0.5, 0), "")</f>
        <v/>
      </c>
      <c r="R889" s="433"/>
      <c r="S889" s="867"/>
      <c r="T889" s="867"/>
      <c r="U889" s="499"/>
      <c r="V889" s="439"/>
      <c r="W889" s="487"/>
      <c r="X889" s="414" t="str">
        <f>IFERROR(IF(V889="ー", "", ROUNDDOWN(W889*VLOOKUP(N889,【参考】数式用!$V$2:$AG$51,MATCH(V889,【参考】数式用!$AB$4:$AG$4)+6,FALSE)*0.5, 0)), "")</f>
        <v/>
      </c>
      <c r="Y889" s="440"/>
      <c r="Z889" s="487"/>
      <c r="AA889" s="501"/>
      <c r="AB889" s="481" t="e">
        <f>VLOOKUP(N889,【参考】数式用!$A$3:$N$58,14,FALSE)</f>
        <v>#N/A</v>
      </c>
      <c r="AC889" s="481" t="str">
        <f>IFERROR(VLOOKUP(N889,【参考】数式用!$A$3:$N$58,14,FALSE),"")&amp;"_4_5"</f>
        <v>_4_5</v>
      </c>
      <c r="AD889" s="481" t="str">
        <f>IFERROR(VLOOKUP(N889,【参考】数式用!$A$3:$N$58,14,FALSE),"")&amp;"_6"</f>
        <v>_6</v>
      </c>
      <c r="AE889" s="482" t="str">
        <f>IFERROR(VLOOKUP(N889,【参考】数式用!$AI$5:$AJ$51, 2, FALSE), "")</f>
        <v/>
      </c>
      <c r="AF889" s="483" t="str">
        <f t="shared" si="28"/>
        <v/>
      </c>
      <c r="AG889" s="484" t="str">
        <f t="shared" si="29"/>
        <v/>
      </c>
      <c r="AH889" s="485" t="str">
        <f>IFERROR(VLOOKUP(N889,【参考】数式用!$AM$3:$AN$56, 2, FALSE), "")</f>
        <v/>
      </c>
      <c r="AI889" s="411"/>
      <c r="AJ889" s="389"/>
      <c r="AK889" s="389"/>
      <c r="AL889" s="389"/>
      <c r="AM889" s="389"/>
      <c r="AN889" s="389"/>
      <c r="AO889" s="389"/>
      <c r="AP889" s="389"/>
      <c r="AQ889" s="389"/>
    </row>
    <row r="890" spans="1:43" s="128" customFormat="1" ht="40.15" customHeight="1">
      <c r="A890" s="488">
        <v>877</v>
      </c>
      <c r="B890" s="866" t="str">
        <f>IF(基本情報入力シート!C921="","",基本情報入力シート!C921)</f>
        <v/>
      </c>
      <c r="C890" s="866"/>
      <c r="D890" s="866"/>
      <c r="E890" s="866"/>
      <c r="F890" s="866"/>
      <c r="G890" s="866"/>
      <c r="H890" s="866"/>
      <c r="I890" s="866"/>
      <c r="J890" s="413" t="str">
        <f>IF(基本情報入力シート!M921="","",基本情報入力シート!M921)</f>
        <v/>
      </c>
      <c r="K890" s="413" t="str">
        <f>IF(基本情報入力シート!R921="","",基本情報入力シート!R921)</f>
        <v/>
      </c>
      <c r="L890" s="413" t="str">
        <f>IF(基本情報入力シート!W921="","",基本情報入力シート!W921)</f>
        <v/>
      </c>
      <c r="M890" s="413" t="str">
        <f>IF(基本情報入力シート!X921="","",基本情報入力シート!X921)</f>
        <v/>
      </c>
      <c r="N890" s="491" t="str">
        <f>IF(基本情報入力シート!Y921="","",基本情報入力シート!Y921)</f>
        <v/>
      </c>
      <c r="O890" s="490"/>
      <c r="P890" s="432"/>
      <c r="Q890" s="38" t="str">
        <f>IFERROR(ROUNDDOWN(P890*VLOOKUP(N890,【参考】数式用!$V$2:$AA$58,MATCH(O890,【参考】数式用!$X$4:$AA$4)+2,FALSE)*0.5, 0), "")</f>
        <v/>
      </c>
      <c r="R890" s="433"/>
      <c r="S890" s="867"/>
      <c r="T890" s="867"/>
      <c r="U890" s="499"/>
      <c r="V890" s="439"/>
      <c r="W890" s="487"/>
      <c r="X890" s="414" t="str">
        <f>IFERROR(IF(V890="ー", "", ROUNDDOWN(W890*VLOOKUP(N890,【参考】数式用!$V$2:$AG$51,MATCH(V890,【参考】数式用!$AB$4:$AG$4)+6,FALSE)*0.5, 0)), "")</f>
        <v/>
      </c>
      <c r="Y890" s="440"/>
      <c r="Z890" s="487"/>
      <c r="AA890" s="501"/>
      <c r="AB890" s="481" t="e">
        <f>VLOOKUP(N890,【参考】数式用!$A$3:$N$58,14,FALSE)</f>
        <v>#N/A</v>
      </c>
      <c r="AC890" s="481" t="str">
        <f>IFERROR(VLOOKUP(N890,【参考】数式用!$A$3:$N$58,14,FALSE),"")&amp;"_4_5"</f>
        <v>_4_5</v>
      </c>
      <c r="AD890" s="481" t="str">
        <f>IFERROR(VLOOKUP(N890,【参考】数式用!$A$3:$N$58,14,FALSE),"")&amp;"_6"</f>
        <v>_6</v>
      </c>
      <c r="AE890" s="482" t="str">
        <f>IFERROR(VLOOKUP(N890,【参考】数式用!$AI$5:$AJ$51, 2, FALSE), "")</f>
        <v/>
      </c>
      <c r="AF890" s="483" t="str">
        <f t="shared" si="28"/>
        <v/>
      </c>
      <c r="AG890" s="484" t="str">
        <f t="shared" si="29"/>
        <v/>
      </c>
      <c r="AH890" s="485" t="str">
        <f>IFERROR(VLOOKUP(N890,【参考】数式用!$AM$3:$AN$56, 2, FALSE), "")</f>
        <v/>
      </c>
      <c r="AI890" s="411"/>
      <c r="AJ890" s="389"/>
      <c r="AK890" s="389"/>
      <c r="AL890" s="389"/>
      <c r="AM890" s="389"/>
      <c r="AN890" s="389"/>
      <c r="AO890" s="389"/>
      <c r="AP890" s="389"/>
      <c r="AQ890" s="389"/>
    </row>
    <row r="891" spans="1:43" s="128" customFormat="1" ht="40.15" customHeight="1">
      <c r="A891" s="488">
        <v>878</v>
      </c>
      <c r="B891" s="866" t="str">
        <f>IF(基本情報入力シート!C922="","",基本情報入力シート!C922)</f>
        <v/>
      </c>
      <c r="C891" s="866"/>
      <c r="D891" s="866"/>
      <c r="E891" s="866"/>
      <c r="F891" s="866"/>
      <c r="G891" s="866"/>
      <c r="H891" s="866"/>
      <c r="I891" s="866"/>
      <c r="J891" s="413" t="str">
        <f>IF(基本情報入力シート!M922="","",基本情報入力シート!M922)</f>
        <v/>
      </c>
      <c r="K891" s="413" t="str">
        <f>IF(基本情報入力シート!R922="","",基本情報入力シート!R922)</f>
        <v/>
      </c>
      <c r="L891" s="413" t="str">
        <f>IF(基本情報入力シート!W922="","",基本情報入力シート!W922)</f>
        <v/>
      </c>
      <c r="M891" s="413" t="str">
        <f>IF(基本情報入力シート!X922="","",基本情報入力シート!X922)</f>
        <v/>
      </c>
      <c r="N891" s="491" t="str">
        <f>IF(基本情報入力シート!Y922="","",基本情報入力シート!Y922)</f>
        <v/>
      </c>
      <c r="O891" s="490"/>
      <c r="P891" s="432"/>
      <c r="Q891" s="38" t="str">
        <f>IFERROR(ROUNDDOWN(P891*VLOOKUP(N891,【参考】数式用!$V$2:$AA$58,MATCH(O891,【参考】数式用!$X$4:$AA$4)+2,FALSE)*0.5, 0), "")</f>
        <v/>
      </c>
      <c r="R891" s="433"/>
      <c r="S891" s="867"/>
      <c r="T891" s="867"/>
      <c r="U891" s="499"/>
      <c r="V891" s="439"/>
      <c r="W891" s="487"/>
      <c r="X891" s="414" t="str">
        <f>IFERROR(IF(V891="ー", "", ROUNDDOWN(W891*VLOOKUP(N891,【参考】数式用!$V$2:$AG$51,MATCH(V891,【参考】数式用!$AB$4:$AG$4)+6,FALSE)*0.5, 0)), "")</f>
        <v/>
      </c>
      <c r="Y891" s="440"/>
      <c r="Z891" s="487"/>
      <c r="AA891" s="501"/>
      <c r="AB891" s="481" t="e">
        <f>VLOOKUP(N891,【参考】数式用!$A$3:$N$58,14,FALSE)</f>
        <v>#N/A</v>
      </c>
      <c r="AC891" s="481" t="str">
        <f>IFERROR(VLOOKUP(N891,【参考】数式用!$A$3:$N$58,14,FALSE),"")&amp;"_4_5"</f>
        <v>_4_5</v>
      </c>
      <c r="AD891" s="481" t="str">
        <f>IFERROR(VLOOKUP(N891,【参考】数式用!$A$3:$N$58,14,FALSE),"")&amp;"_6"</f>
        <v>_6</v>
      </c>
      <c r="AE891" s="482" t="str">
        <f>IFERROR(VLOOKUP(N891,【参考】数式用!$AI$5:$AJ$51, 2, FALSE), "")</f>
        <v/>
      </c>
      <c r="AF891" s="483" t="str">
        <f t="shared" si="28"/>
        <v/>
      </c>
      <c r="AG891" s="484" t="str">
        <f t="shared" si="29"/>
        <v/>
      </c>
      <c r="AH891" s="485" t="str">
        <f>IFERROR(VLOOKUP(N891,【参考】数式用!$AM$3:$AN$56, 2, FALSE), "")</f>
        <v/>
      </c>
      <c r="AI891" s="411"/>
      <c r="AJ891" s="389"/>
      <c r="AK891" s="389"/>
      <c r="AL891" s="389"/>
      <c r="AM891" s="389"/>
      <c r="AN891" s="389"/>
      <c r="AO891" s="389"/>
      <c r="AP891" s="389"/>
      <c r="AQ891" s="389"/>
    </row>
    <row r="892" spans="1:43" s="128" customFormat="1" ht="40.15" customHeight="1">
      <c r="A892" s="488">
        <v>879</v>
      </c>
      <c r="B892" s="866" t="str">
        <f>IF(基本情報入力シート!C923="","",基本情報入力シート!C923)</f>
        <v/>
      </c>
      <c r="C892" s="866"/>
      <c r="D892" s="866"/>
      <c r="E892" s="866"/>
      <c r="F892" s="866"/>
      <c r="G892" s="866"/>
      <c r="H892" s="866"/>
      <c r="I892" s="866"/>
      <c r="J892" s="413" t="str">
        <f>IF(基本情報入力シート!M923="","",基本情報入力シート!M923)</f>
        <v/>
      </c>
      <c r="K892" s="413" t="str">
        <f>IF(基本情報入力シート!R923="","",基本情報入力シート!R923)</f>
        <v/>
      </c>
      <c r="L892" s="413" t="str">
        <f>IF(基本情報入力シート!W923="","",基本情報入力シート!W923)</f>
        <v/>
      </c>
      <c r="M892" s="413" t="str">
        <f>IF(基本情報入力シート!X923="","",基本情報入力シート!X923)</f>
        <v/>
      </c>
      <c r="N892" s="491" t="str">
        <f>IF(基本情報入力シート!Y923="","",基本情報入力シート!Y923)</f>
        <v/>
      </c>
      <c r="O892" s="490"/>
      <c r="P892" s="432"/>
      <c r="Q892" s="38" t="str">
        <f>IFERROR(ROUNDDOWN(P892*VLOOKUP(N892,【参考】数式用!$V$2:$AA$58,MATCH(O892,【参考】数式用!$X$4:$AA$4)+2,FALSE)*0.5, 0), "")</f>
        <v/>
      </c>
      <c r="R892" s="433"/>
      <c r="S892" s="867"/>
      <c r="T892" s="867"/>
      <c r="U892" s="499"/>
      <c r="V892" s="439"/>
      <c r="W892" s="487"/>
      <c r="X892" s="414" t="str">
        <f>IFERROR(IF(V892="ー", "", ROUNDDOWN(W892*VLOOKUP(N892,【参考】数式用!$V$2:$AG$51,MATCH(V892,【参考】数式用!$AB$4:$AG$4)+6,FALSE)*0.5, 0)), "")</f>
        <v/>
      </c>
      <c r="Y892" s="440"/>
      <c r="Z892" s="487"/>
      <c r="AA892" s="501"/>
      <c r="AB892" s="481" t="e">
        <f>VLOOKUP(N892,【参考】数式用!$A$3:$N$58,14,FALSE)</f>
        <v>#N/A</v>
      </c>
      <c r="AC892" s="481" t="str">
        <f>IFERROR(VLOOKUP(N892,【参考】数式用!$A$3:$N$58,14,FALSE),"")&amp;"_4_5"</f>
        <v>_4_5</v>
      </c>
      <c r="AD892" s="481" t="str">
        <f>IFERROR(VLOOKUP(N892,【参考】数式用!$A$3:$N$58,14,FALSE),"")&amp;"_6"</f>
        <v>_6</v>
      </c>
      <c r="AE892" s="482" t="str">
        <f>IFERROR(VLOOKUP(N892,【参考】数式用!$AI$5:$AJ$51, 2, FALSE), "")</f>
        <v/>
      </c>
      <c r="AF892" s="483" t="str">
        <f t="shared" si="28"/>
        <v/>
      </c>
      <c r="AG892" s="484" t="str">
        <f t="shared" si="29"/>
        <v/>
      </c>
      <c r="AH892" s="485" t="str">
        <f>IFERROR(VLOOKUP(N892,【参考】数式用!$AM$3:$AN$56, 2, FALSE), "")</f>
        <v/>
      </c>
      <c r="AI892" s="411"/>
      <c r="AJ892" s="389"/>
      <c r="AK892" s="389"/>
      <c r="AL892" s="389"/>
      <c r="AM892" s="389"/>
      <c r="AN892" s="389"/>
      <c r="AO892" s="389"/>
      <c r="AP892" s="389"/>
      <c r="AQ892" s="389"/>
    </row>
    <row r="893" spans="1:43" s="128" customFormat="1" ht="40.15" customHeight="1">
      <c r="A893" s="488">
        <v>880</v>
      </c>
      <c r="B893" s="866" t="str">
        <f>IF(基本情報入力シート!C924="","",基本情報入力シート!C924)</f>
        <v/>
      </c>
      <c r="C893" s="866"/>
      <c r="D893" s="866"/>
      <c r="E893" s="866"/>
      <c r="F893" s="866"/>
      <c r="G893" s="866"/>
      <c r="H893" s="866"/>
      <c r="I893" s="866"/>
      <c r="J893" s="413" t="str">
        <f>IF(基本情報入力シート!M924="","",基本情報入力シート!M924)</f>
        <v/>
      </c>
      <c r="K893" s="413" t="str">
        <f>IF(基本情報入力シート!R924="","",基本情報入力シート!R924)</f>
        <v/>
      </c>
      <c r="L893" s="413" t="str">
        <f>IF(基本情報入力シート!W924="","",基本情報入力シート!W924)</f>
        <v/>
      </c>
      <c r="M893" s="413" t="str">
        <f>IF(基本情報入力シート!X924="","",基本情報入力シート!X924)</f>
        <v/>
      </c>
      <c r="N893" s="491" t="str">
        <f>IF(基本情報入力シート!Y924="","",基本情報入力シート!Y924)</f>
        <v/>
      </c>
      <c r="O893" s="490"/>
      <c r="P893" s="432"/>
      <c r="Q893" s="38" t="str">
        <f>IFERROR(ROUNDDOWN(P893*VLOOKUP(N893,【参考】数式用!$V$2:$AA$58,MATCH(O893,【参考】数式用!$X$4:$AA$4)+2,FALSE)*0.5, 0), "")</f>
        <v/>
      </c>
      <c r="R893" s="433"/>
      <c r="S893" s="867"/>
      <c r="T893" s="867"/>
      <c r="U893" s="499"/>
      <c r="V893" s="439"/>
      <c r="W893" s="487"/>
      <c r="X893" s="414" t="str">
        <f>IFERROR(IF(V893="ー", "", ROUNDDOWN(W893*VLOOKUP(N893,【参考】数式用!$V$2:$AG$51,MATCH(V893,【参考】数式用!$AB$4:$AG$4)+6,FALSE)*0.5, 0)), "")</f>
        <v/>
      </c>
      <c r="Y893" s="440"/>
      <c r="Z893" s="487"/>
      <c r="AA893" s="501"/>
      <c r="AB893" s="481" t="e">
        <f>VLOOKUP(N893,【参考】数式用!$A$3:$N$58,14,FALSE)</f>
        <v>#N/A</v>
      </c>
      <c r="AC893" s="481" t="str">
        <f>IFERROR(VLOOKUP(N893,【参考】数式用!$A$3:$N$58,14,FALSE),"")&amp;"_4_5"</f>
        <v>_4_5</v>
      </c>
      <c r="AD893" s="481" t="str">
        <f>IFERROR(VLOOKUP(N893,【参考】数式用!$A$3:$N$58,14,FALSE),"")&amp;"_6"</f>
        <v>_6</v>
      </c>
      <c r="AE893" s="482" t="str">
        <f>IFERROR(VLOOKUP(N893,【参考】数式用!$AI$5:$AJ$51, 2, FALSE), "")</f>
        <v/>
      </c>
      <c r="AF893" s="483" t="str">
        <f t="shared" si="28"/>
        <v/>
      </c>
      <c r="AG893" s="484" t="str">
        <f t="shared" si="29"/>
        <v/>
      </c>
      <c r="AH893" s="485" t="str">
        <f>IFERROR(VLOOKUP(N893,【参考】数式用!$AM$3:$AN$56, 2, FALSE), "")</f>
        <v/>
      </c>
      <c r="AI893" s="411"/>
      <c r="AJ893" s="389"/>
      <c r="AK893" s="389"/>
      <c r="AL893" s="389"/>
      <c r="AM893" s="389"/>
      <c r="AN893" s="389"/>
      <c r="AO893" s="389"/>
      <c r="AP893" s="389"/>
      <c r="AQ893" s="389"/>
    </row>
    <row r="894" spans="1:43" s="128" customFormat="1" ht="40.15" customHeight="1">
      <c r="A894" s="488">
        <v>881</v>
      </c>
      <c r="B894" s="866" t="str">
        <f>IF(基本情報入力シート!C925="","",基本情報入力シート!C925)</f>
        <v/>
      </c>
      <c r="C894" s="866"/>
      <c r="D894" s="866"/>
      <c r="E894" s="866"/>
      <c r="F894" s="866"/>
      <c r="G894" s="866"/>
      <c r="H894" s="866"/>
      <c r="I894" s="866"/>
      <c r="J894" s="413" t="str">
        <f>IF(基本情報入力シート!M925="","",基本情報入力シート!M925)</f>
        <v/>
      </c>
      <c r="K894" s="413" t="str">
        <f>IF(基本情報入力シート!R925="","",基本情報入力シート!R925)</f>
        <v/>
      </c>
      <c r="L894" s="413" t="str">
        <f>IF(基本情報入力シート!W925="","",基本情報入力シート!W925)</f>
        <v/>
      </c>
      <c r="M894" s="413" t="str">
        <f>IF(基本情報入力シート!X925="","",基本情報入力シート!X925)</f>
        <v/>
      </c>
      <c r="N894" s="491" t="str">
        <f>IF(基本情報入力シート!Y925="","",基本情報入力シート!Y925)</f>
        <v/>
      </c>
      <c r="O894" s="490"/>
      <c r="P894" s="432"/>
      <c r="Q894" s="38" t="str">
        <f>IFERROR(ROUNDDOWN(P894*VLOOKUP(N894,【参考】数式用!$V$2:$AA$58,MATCH(O894,【参考】数式用!$X$4:$AA$4)+2,FALSE)*0.5, 0), "")</f>
        <v/>
      </c>
      <c r="R894" s="433"/>
      <c r="S894" s="867"/>
      <c r="T894" s="867"/>
      <c r="U894" s="499"/>
      <c r="V894" s="439"/>
      <c r="W894" s="487"/>
      <c r="X894" s="414" t="str">
        <f>IFERROR(IF(V894="ー", "", ROUNDDOWN(W894*VLOOKUP(N894,【参考】数式用!$V$2:$AG$51,MATCH(V894,【参考】数式用!$AB$4:$AG$4)+6,FALSE)*0.5, 0)), "")</f>
        <v/>
      </c>
      <c r="Y894" s="440"/>
      <c r="Z894" s="487"/>
      <c r="AA894" s="501"/>
      <c r="AB894" s="481" t="e">
        <f>VLOOKUP(N894,【参考】数式用!$A$3:$N$58,14,FALSE)</f>
        <v>#N/A</v>
      </c>
      <c r="AC894" s="481" t="str">
        <f>IFERROR(VLOOKUP(N894,【参考】数式用!$A$3:$N$58,14,FALSE),"")&amp;"_4_5"</f>
        <v>_4_5</v>
      </c>
      <c r="AD894" s="481" t="str">
        <f>IFERROR(VLOOKUP(N894,【参考】数式用!$A$3:$N$58,14,FALSE),"")&amp;"_6"</f>
        <v>_6</v>
      </c>
      <c r="AE894" s="482" t="str">
        <f>IFERROR(VLOOKUP(N894,【参考】数式用!$AI$5:$AJ$51, 2, FALSE), "")</f>
        <v/>
      </c>
      <c r="AF894" s="483" t="str">
        <f t="shared" si="28"/>
        <v/>
      </c>
      <c r="AG894" s="484" t="str">
        <f t="shared" si="29"/>
        <v/>
      </c>
      <c r="AH894" s="485" t="str">
        <f>IFERROR(VLOOKUP(N894,【参考】数式用!$AM$3:$AN$56, 2, FALSE), "")</f>
        <v/>
      </c>
      <c r="AI894" s="411"/>
      <c r="AJ894" s="389"/>
      <c r="AK894" s="389"/>
      <c r="AL894" s="389"/>
      <c r="AM894" s="389"/>
      <c r="AN894" s="389"/>
      <c r="AO894" s="389"/>
      <c r="AP894" s="389"/>
      <c r="AQ894" s="389"/>
    </row>
    <row r="895" spans="1:43" s="128" customFormat="1" ht="40.15" customHeight="1">
      <c r="A895" s="488">
        <v>882</v>
      </c>
      <c r="B895" s="866" t="str">
        <f>IF(基本情報入力シート!C926="","",基本情報入力シート!C926)</f>
        <v/>
      </c>
      <c r="C895" s="866"/>
      <c r="D895" s="866"/>
      <c r="E895" s="866"/>
      <c r="F895" s="866"/>
      <c r="G895" s="866"/>
      <c r="H895" s="866"/>
      <c r="I895" s="866"/>
      <c r="J895" s="413" t="str">
        <f>IF(基本情報入力シート!M926="","",基本情報入力シート!M926)</f>
        <v/>
      </c>
      <c r="K895" s="413" t="str">
        <f>IF(基本情報入力シート!R926="","",基本情報入力シート!R926)</f>
        <v/>
      </c>
      <c r="L895" s="413" t="str">
        <f>IF(基本情報入力シート!W926="","",基本情報入力シート!W926)</f>
        <v/>
      </c>
      <c r="M895" s="413" t="str">
        <f>IF(基本情報入力シート!X926="","",基本情報入力シート!X926)</f>
        <v/>
      </c>
      <c r="N895" s="491" t="str">
        <f>IF(基本情報入力シート!Y926="","",基本情報入力シート!Y926)</f>
        <v/>
      </c>
      <c r="O895" s="490"/>
      <c r="P895" s="432"/>
      <c r="Q895" s="38" t="str">
        <f>IFERROR(ROUNDDOWN(P895*VLOOKUP(N895,【参考】数式用!$V$2:$AA$58,MATCH(O895,【参考】数式用!$X$4:$AA$4)+2,FALSE)*0.5, 0), "")</f>
        <v/>
      </c>
      <c r="R895" s="433"/>
      <c r="S895" s="867"/>
      <c r="T895" s="867"/>
      <c r="U895" s="499"/>
      <c r="V895" s="439"/>
      <c r="W895" s="487"/>
      <c r="X895" s="414" t="str">
        <f>IFERROR(IF(V895="ー", "", ROUNDDOWN(W895*VLOOKUP(N895,【参考】数式用!$V$2:$AG$51,MATCH(V895,【参考】数式用!$AB$4:$AG$4)+6,FALSE)*0.5, 0)), "")</f>
        <v/>
      </c>
      <c r="Y895" s="440"/>
      <c r="Z895" s="487"/>
      <c r="AA895" s="501"/>
      <c r="AB895" s="481" t="e">
        <f>VLOOKUP(N895,【参考】数式用!$A$3:$N$58,14,FALSE)</f>
        <v>#N/A</v>
      </c>
      <c r="AC895" s="481" t="str">
        <f>IFERROR(VLOOKUP(N895,【参考】数式用!$A$3:$N$58,14,FALSE),"")&amp;"_4_5"</f>
        <v>_4_5</v>
      </c>
      <c r="AD895" s="481" t="str">
        <f>IFERROR(VLOOKUP(N895,【参考】数式用!$A$3:$N$58,14,FALSE),"")&amp;"_6"</f>
        <v>_6</v>
      </c>
      <c r="AE895" s="482" t="str">
        <f>IFERROR(VLOOKUP(N895,【参考】数式用!$AI$5:$AJ$51, 2, FALSE), "")</f>
        <v/>
      </c>
      <c r="AF895" s="483" t="str">
        <f t="shared" si="28"/>
        <v/>
      </c>
      <c r="AG895" s="484" t="str">
        <f t="shared" si="29"/>
        <v/>
      </c>
      <c r="AH895" s="485" t="str">
        <f>IFERROR(VLOOKUP(N895,【参考】数式用!$AM$3:$AN$56, 2, FALSE), "")</f>
        <v/>
      </c>
      <c r="AI895" s="411"/>
      <c r="AJ895" s="389"/>
      <c r="AK895" s="389"/>
      <c r="AL895" s="389"/>
      <c r="AM895" s="389"/>
      <c r="AN895" s="389"/>
      <c r="AO895" s="389"/>
      <c r="AP895" s="389"/>
      <c r="AQ895" s="389"/>
    </row>
    <row r="896" spans="1:43" s="128" customFormat="1" ht="40.15" customHeight="1">
      <c r="A896" s="488">
        <v>883</v>
      </c>
      <c r="B896" s="866" t="str">
        <f>IF(基本情報入力シート!C927="","",基本情報入力シート!C927)</f>
        <v/>
      </c>
      <c r="C896" s="866"/>
      <c r="D896" s="866"/>
      <c r="E896" s="866"/>
      <c r="F896" s="866"/>
      <c r="G896" s="866"/>
      <c r="H896" s="866"/>
      <c r="I896" s="866"/>
      <c r="J896" s="413" t="str">
        <f>IF(基本情報入力シート!M927="","",基本情報入力シート!M927)</f>
        <v/>
      </c>
      <c r="K896" s="413" t="str">
        <f>IF(基本情報入力シート!R927="","",基本情報入力シート!R927)</f>
        <v/>
      </c>
      <c r="L896" s="413" t="str">
        <f>IF(基本情報入力シート!W927="","",基本情報入力シート!W927)</f>
        <v/>
      </c>
      <c r="M896" s="413" t="str">
        <f>IF(基本情報入力シート!X927="","",基本情報入力シート!X927)</f>
        <v/>
      </c>
      <c r="N896" s="491" t="str">
        <f>IF(基本情報入力シート!Y927="","",基本情報入力シート!Y927)</f>
        <v/>
      </c>
      <c r="O896" s="490"/>
      <c r="P896" s="432"/>
      <c r="Q896" s="38" t="str">
        <f>IFERROR(ROUNDDOWN(P896*VLOOKUP(N896,【参考】数式用!$V$2:$AA$58,MATCH(O896,【参考】数式用!$X$4:$AA$4)+2,FALSE)*0.5, 0), "")</f>
        <v/>
      </c>
      <c r="R896" s="433"/>
      <c r="S896" s="867"/>
      <c r="T896" s="867"/>
      <c r="U896" s="499"/>
      <c r="V896" s="439"/>
      <c r="W896" s="487"/>
      <c r="X896" s="414" t="str">
        <f>IFERROR(IF(V896="ー", "", ROUNDDOWN(W896*VLOOKUP(N896,【参考】数式用!$V$2:$AG$51,MATCH(V896,【参考】数式用!$AB$4:$AG$4)+6,FALSE)*0.5, 0)), "")</f>
        <v/>
      </c>
      <c r="Y896" s="440"/>
      <c r="Z896" s="487"/>
      <c r="AA896" s="501"/>
      <c r="AB896" s="481" t="e">
        <f>VLOOKUP(N896,【参考】数式用!$A$3:$N$58,14,FALSE)</f>
        <v>#N/A</v>
      </c>
      <c r="AC896" s="481" t="str">
        <f>IFERROR(VLOOKUP(N896,【参考】数式用!$A$3:$N$58,14,FALSE),"")&amp;"_4_5"</f>
        <v>_4_5</v>
      </c>
      <c r="AD896" s="481" t="str">
        <f>IFERROR(VLOOKUP(N896,【参考】数式用!$A$3:$N$58,14,FALSE),"")&amp;"_6"</f>
        <v>_6</v>
      </c>
      <c r="AE896" s="482" t="str">
        <f>IFERROR(VLOOKUP(N896,【参考】数式用!$AI$5:$AJ$51, 2, FALSE), "")</f>
        <v/>
      </c>
      <c r="AF896" s="483" t="str">
        <f t="shared" si="28"/>
        <v/>
      </c>
      <c r="AG896" s="484" t="str">
        <f t="shared" si="29"/>
        <v/>
      </c>
      <c r="AH896" s="485" t="str">
        <f>IFERROR(VLOOKUP(N896,【参考】数式用!$AM$3:$AN$56, 2, FALSE), "")</f>
        <v/>
      </c>
      <c r="AI896" s="411"/>
      <c r="AJ896" s="389"/>
      <c r="AK896" s="389"/>
      <c r="AL896" s="389"/>
      <c r="AM896" s="389"/>
      <c r="AN896" s="389"/>
      <c r="AO896" s="389"/>
      <c r="AP896" s="389"/>
      <c r="AQ896" s="389"/>
    </row>
    <row r="897" spans="1:43" s="128" customFormat="1" ht="40.15" customHeight="1">
      <c r="A897" s="488">
        <v>884</v>
      </c>
      <c r="B897" s="866" t="str">
        <f>IF(基本情報入力シート!C928="","",基本情報入力シート!C928)</f>
        <v/>
      </c>
      <c r="C897" s="866"/>
      <c r="D897" s="866"/>
      <c r="E897" s="866"/>
      <c r="F897" s="866"/>
      <c r="G897" s="866"/>
      <c r="H897" s="866"/>
      <c r="I897" s="866"/>
      <c r="J897" s="413" t="str">
        <f>IF(基本情報入力シート!M928="","",基本情報入力シート!M928)</f>
        <v/>
      </c>
      <c r="K897" s="413" t="str">
        <f>IF(基本情報入力シート!R928="","",基本情報入力シート!R928)</f>
        <v/>
      </c>
      <c r="L897" s="413" t="str">
        <f>IF(基本情報入力シート!W928="","",基本情報入力シート!W928)</f>
        <v/>
      </c>
      <c r="M897" s="413" t="str">
        <f>IF(基本情報入力シート!X928="","",基本情報入力シート!X928)</f>
        <v/>
      </c>
      <c r="N897" s="491" t="str">
        <f>IF(基本情報入力シート!Y928="","",基本情報入力シート!Y928)</f>
        <v/>
      </c>
      <c r="O897" s="490"/>
      <c r="P897" s="432"/>
      <c r="Q897" s="38" t="str">
        <f>IFERROR(ROUNDDOWN(P897*VLOOKUP(N897,【参考】数式用!$V$2:$AA$58,MATCH(O897,【参考】数式用!$X$4:$AA$4)+2,FALSE)*0.5, 0), "")</f>
        <v/>
      </c>
      <c r="R897" s="433"/>
      <c r="S897" s="867"/>
      <c r="T897" s="867"/>
      <c r="U897" s="499"/>
      <c r="V897" s="439"/>
      <c r="W897" s="487"/>
      <c r="X897" s="414" t="str">
        <f>IFERROR(IF(V897="ー", "", ROUNDDOWN(W897*VLOOKUP(N897,【参考】数式用!$V$2:$AG$51,MATCH(V897,【参考】数式用!$AB$4:$AG$4)+6,FALSE)*0.5, 0)), "")</f>
        <v/>
      </c>
      <c r="Y897" s="440"/>
      <c r="Z897" s="487"/>
      <c r="AA897" s="501"/>
      <c r="AB897" s="481" t="e">
        <f>VLOOKUP(N897,【参考】数式用!$A$3:$N$58,14,FALSE)</f>
        <v>#N/A</v>
      </c>
      <c r="AC897" s="481" t="str">
        <f>IFERROR(VLOOKUP(N897,【参考】数式用!$A$3:$N$58,14,FALSE),"")&amp;"_4_5"</f>
        <v>_4_5</v>
      </c>
      <c r="AD897" s="481" t="str">
        <f>IFERROR(VLOOKUP(N897,【参考】数式用!$A$3:$N$58,14,FALSE),"")&amp;"_6"</f>
        <v>_6</v>
      </c>
      <c r="AE897" s="482" t="str">
        <f>IFERROR(VLOOKUP(N897,【参考】数式用!$AI$5:$AJ$51, 2, FALSE), "")</f>
        <v/>
      </c>
      <c r="AF897" s="483" t="str">
        <f t="shared" si="28"/>
        <v/>
      </c>
      <c r="AG897" s="484" t="str">
        <f t="shared" si="29"/>
        <v/>
      </c>
      <c r="AH897" s="485" t="str">
        <f>IFERROR(VLOOKUP(N897,【参考】数式用!$AM$3:$AN$56, 2, FALSE), "")</f>
        <v/>
      </c>
      <c r="AI897" s="411"/>
      <c r="AJ897" s="389"/>
      <c r="AK897" s="389"/>
      <c r="AL897" s="389"/>
      <c r="AM897" s="389"/>
      <c r="AN897" s="389"/>
      <c r="AO897" s="389"/>
      <c r="AP897" s="389"/>
      <c r="AQ897" s="389"/>
    </row>
    <row r="898" spans="1:43" s="128" customFormat="1" ht="40.15" customHeight="1">
      <c r="A898" s="488">
        <v>885</v>
      </c>
      <c r="B898" s="866" t="str">
        <f>IF(基本情報入力シート!C929="","",基本情報入力シート!C929)</f>
        <v/>
      </c>
      <c r="C898" s="866"/>
      <c r="D898" s="866"/>
      <c r="E898" s="866"/>
      <c r="F898" s="866"/>
      <c r="G898" s="866"/>
      <c r="H898" s="866"/>
      <c r="I898" s="866"/>
      <c r="J898" s="413" t="str">
        <f>IF(基本情報入力シート!M929="","",基本情報入力シート!M929)</f>
        <v/>
      </c>
      <c r="K898" s="413" t="str">
        <f>IF(基本情報入力シート!R929="","",基本情報入力シート!R929)</f>
        <v/>
      </c>
      <c r="L898" s="413" t="str">
        <f>IF(基本情報入力シート!W929="","",基本情報入力シート!W929)</f>
        <v/>
      </c>
      <c r="M898" s="413" t="str">
        <f>IF(基本情報入力シート!X929="","",基本情報入力シート!X929)</f>
        <v/>
      </c>
      <c r="N898" s="491" t="str">
        <f>IF(基本情報入力シート!Y929="","",基本情報入力シート!Y929)</f>
        <v/>
      </c>
      <c r="O898" s="490"/>
      <c r="P898" s="432"/>
      <c r="Q898" s="38" t="str">
        <f>IFERROR(ROUNDDOWN(P898*VLOOKUP(N898,【参考】数式用!$V$2:$AA$58,MATCH(O898,【参考】数式用!$X$4:$AA$4)+2,FALSE)*0.5, 0), "")</f>
        <v/>
      </c>
      <c r="R898" s="433"/>
      <c r="S898" s="867"/>
      <c r="T898" s="867"/>
      <c r="U898" s="499"/>
      <c r="V898" s="439"/>
      <c r="W898" s="487"/>
      <c r="X898" s="414" t="str">
        <f>IFERROR(IF(V898="ー", "", ROUNDDOWN(W898*VLOOKUP(N898,【参考】数式用!$V$2:$AG$51,MATCH(V898,【参考】数式用!$AB$4:$AG$4)+6,FALSE)*0.5, 0)), "")</f>
        <v/>
      </c>
      <c r="Y898" s="440"/>
      <c r="Z898" s="487"/>
      <c r="AA898" s="501"/>
      <c r="AB898" s="481" t="e">
        <f>VLOOKUP(N898,【参考】数式用!$A$3:$N$58,14,FALSE)</f>
        <v>#N/A</v>
      </c>
      <c r="AC898" s="481" t="str">
        <f>IFERROR(VLOOKUP(N898,【参考】数式用!$A$3:$N$58,14,FALSE),"")&amp;"_4_5"</f>
        <v>_4_5</v>
      </c>
      <c r="AD898" s="481" t="str">
        <f>IFERROR(VLOOKUP(N898,【参考】数式用!$A$3:$N$58,14,FALSE),"")&amp;"_6"</f>
        <v>_6</v>
      </c>
      <c r="AE898" s="482" t="str">
        <f>IFERROR(VLOOKUP(N898,【参考】数式用!$AI$5:$AJ$51, 2, FALSE), "")</f>
        <v/>
      </c>
      <c r="AF898" s="483" t="str">
        <f t="shared" si="28"/>
        <v/>
      </c>
      <c r="AG898" s="484" t="str">
        <f t="shared" si="29"/>
        <v/>
      </c>
      <c r="AH898" s="485" t="str">
        <f>IFERROR(VLOOKUP(N898,【参考】数式用!$AM$3:$AN$56, 2, FALSE), "")</f>
        <v/>
      </c>
      <c r="AI898" s="411"/>
      <c r="AJ898" s="389"/>
      <c r="AK898" s="389"/>
      <c r="AL898" s="389"/>
      <c r="AM898" s="389"/>
      <c r="AN898" s="389"/>
      <c r="AO898" s="389"/>
      <c r="AP898" s="389"/>
      <c r="AQ898" s="389"/>
    </row>
    <row r="899" spans="1:43" s="128" customFormat="1" ht="40.15" customHeight="1">
      <c r="A899" s="488">
        <v>886</v>
      </c>
      <c r="B899" s="866" t="str">
        <f>IF(基本情報入力シート!C930="","",基本情報入力シート!C930)</f>
        <v/>
      </c>
      <c r="C899" s="866"/>
      <c r="D899" s="866"/>
      <c r="E899" s="866"/>
      <c r="F899" s="866"/>
      <c r="G899" s="866"/>
      <c r="H899" s="866"/>
      <c r="I899" s="866"/>
      <c r="J899" s="413" t="str">
        <f>IF(基本情報入力シート!M930="","",基本情報入力シート!M930)</f>
        <v/>
      </c>
      <c r="K899" s="413" t="str">
        <f>IF(基本情報入力シート!R930="","",基本情報入力シート!R930)</f>
        <v/>
      </c>
      <c r="L899" s="413" t="str">
        <f>IF(基本情報入力シート!W930="","",基本情報入力シート!W930)</f>
        <v/>
      </c>
      <c r="M899" s="413" t="str">
        <f>IF(基本情報入力シート!X930="","",基本情報入力シート!X930)</f>
        <v/>
      </c>
      <c r="N899" s="491" t="str">
        <f>IF(基本情報入力シート!Y930="","",基本情報入力シート!Y930)</f>
        <v/>
      </c>
      <c r="O899" s="490"/>
      <c r="P899" s="432"/>
      <c r="Q899" s="38" t="str">
        <f>IFERROR(ROUNDDOWN(P899*VLOOKUP(N899,【参考】数式用!$V$2:$AA$58,MATCH(O899,【参考】数式用!$X$4:$AA$4)+2,FALSE)*0.5, 0), "")</f>
        <v/>
      </c>
      <c r="R899" s="433"/>
      <c r="S899" s="867"/>
      <c r="T899" s="867"/>
      <c r="U899" s="499"/>
      <c r="V899" s="439"/>
      <c r="W899" s="487"/>
      <c r="X899" s="414" t="str">
        <f>IFERROR(IF(V899="ー", "", ROUNDDOWN(W899*VLOOKUP(N899,【参考】数式用!$V$2:$AG$51,MATCH(V899,【参考】数式用!$AB$4:$AG$4)+6,FALSE)*0.5, 0)), "")</f>
        <v/>
      </c>
      <c r="Y899" s="440"/>
      <c r="Z899" s="487"/>
      <c r="AA899" s="501"/>
      <c r="AB899" s="481" t="e">
        <f>VLOOKUP(N899,【参考】数式用!$A$3:$N$58,14,FALSE)</f>
        <v>#N/A</v>
      </c>
      <c r="AC899" s="481" t="str">
        <f>IFERROR(VLOOKUP(N899,【参考】数式用!$A$3:$N$58,14,FALSE),"")&amp;"_4_5"</f>
        <v>_4_5</v>
      </c>
      <c r="AD899" s="481" t="str">
        <f>IFERROR(VLOOKUP(N899,【参考】数式用!$A$3:$N$58,14,FALSE),"")&amp;"_6"</f>
        <v>_6</v>
      </c>
      <c r="AE899" s="482" t="str">
        <f>IFERROR(VLOOKUP(N899,【参考】数式用!$AI$5:$AJ$51, 2, FALSE), "")</f>
        <v/>
      </c>
      <c r="AF899" s="483" t="str">
        <f t="shared" si="28"/>
        <v/>
      </c>
      <c r="AG899" s="484" t="str">
        <f t="shared" si="29"/>
        <v/>
      </c>
      <c r="AH899" s="485" t="str">
        <f>IFERROR(VLOOKUP(N899,【参考】数式用!$AM$3:$AN$56, 2, FALSE), "")</f>
        <v/>
      </c>
      <c r="AI899" s="411"/>
      <c r="AJ899" s="389"/>
      <c r="AK899" s="389"/>
      <c r="AL899" s="389"/>
      <c r="AM899" s="389"/>
      <c r="AN899" s="389"/>
      <c r="AO899" s="389"/>
      <c r="AP899" s="389"/>
      <c r="AQ899" s="389"/>
    </row>
    <row r="900" spans="1:43" s="128" customFormat="1" ht="40.15" customHeight="1">
      <c r="A900" s="488">
        <v>887</v>
      </c>
      <c r="B900" s="866" t="str">
        <f>IF(基本情報入力シート!C931="","",基本情報入力シート!C931)</f>
        <v/>
      </c>
      <c r="C900" s="866"/>
      <c r="D900" s="866"/>
      <c r="E900" s="866"/>
      <c r="F900" s="866"/>
      <c r="G900" s="866"/>
      <c r="H900" s="866"/>
      <c r="I900" s="866"/>
      <c r="J900" s="413" t="str">
        <f>IF(基本情報入力シート!M931="","",基本情報入力シート!M931)</f>
        <v/>
      </c>
      <c r="K900" s="413" t="str">
        <f>IF(基本情報入力シート!R931="","",基本情報入力シート!R931)</f>
        <v/>
      </c>
      <c r="L900" s="413" t="str">
        <f>IF(基本情報入力シート!W931="","",基本情報入力シート!W931)</f>
        <v/>
      </c>
      <c r="M900" s="413" t="str">
        <f>IF(基本情報入力シート!X931="","",基本情報入力シート!X931)</f>
        <v/>
      </c>
      <c r="N900" s="491" t="str">
        <f>IF(基本情報入力シート!Y931="","",基本情報入力シート!Y931)</f>
        <v/>
      </c>
      <c r="O900" s="490"/>
      <c r="P900" s="432"/>
      <c r="Q900" s="38" t="str">
        <f>IFERROR(ROUNDDOWN(P900*VLOOKUP(N900,【参考】数式用!$V$2:$AA$58,MATCH(O900,【参考】数式用!$X$4:$AA$4)+2,FALSE)*0.5, 0), "")</f>
        <v/>
      </c>
      <c r="R900" s="433"/>
      <c r="S900" s="867"/>
      <c r="T900" s="867"/>
      <c r="U900" s="499"/>
      <c r="V900" s="439"/>
      <c r="W900" s="487"/>
      <c r="X900" s="414" t="str">
        <f>IFERROR(IF(V900="ー", "", ROUNDDOWN(W900*VLOOKUP(N900,【参考】数式用!$V$2:$AG$51,MATCH(V900,【参考】数式用!$AB$4:$AG$4)+6,FALSE)*0.5, 0)), "")</f>
        <v/>
      </c>
      <c r="Y900" s="440"/>
      <c r="Z900" s="487"/>
      <c r="AA900" s="501"/>
      <c r="AB900" s="481" t="e">
        <f>VLOOKUP(N900,【参考】数式用!$A$3:$N$58,14,FALSE)</f>
        <v>#N/A</v>
      </c>
      <c r="AC900" s="481" t="str">
        <f>IFERROR(VLOOKUP(N900,【参考】数式用!$A$3:$N$58,14,FALSE),"")&amp;"_4_5"</f>
        <v>_4_5</v>
      </c>
      <c r="AD900" s="481" t="str">
        <f>IFERROR(VLOOKUP(N900,【参考】数式用!$A$3:$N$58,14,FALSE),"")&amp;"_6"</f>
        <v>_6</v>
      </c>
      <c r="AE900" s="482" t="str">
        <f>IFERROR(VLOOKUP(N900,【参考】数式用!$AI$5:$AJ$51, 2, FALSE), "")</f>
        <v/>
      </c>
      <c r="AF900" s="483" t="str">
        <f t="shared" si="28"/>
        <v/>
      </c>
      <c r="AG900" s="484" t="str">
        <f t="shared" si="29"/>
        <v/>
      </c>
      <c r="AH900" s="485" t="str">
        <f>IFERROR(VLOOKUP(N900,【参考】数式用!$AM$3:$AN$56, 2, FALSE), "")</f>
        <v/>
      </c>
      <c r="AI900" s="411"/>
      <c r="AJ900" s="389"/>
      <c r="AK900" s="389"/>
      <c r="AL900" s="389"/>
      <c r="AM900" s="389"/>
      <c r="AN900" s="389"/>
      <c r="AO900" s="389"/>
      <c r="AP900" s="389"/>
      <c r="AQ900" s="389"/>
    </row>
    <row r="901" spans="1:43" s="128" customFormat="1" ht="40.15" customHeight="1">
      <c r="A901" s="488">
        <v>888</v>
      </c>
      <c r="B901" s="866" t="str">
        <f>IF(基本情報入力シート!C932="","",基本情報入力シート!C932)</f>
        <v/>
      </c>
      <c r="C901" s="866"/>
      <c r="D901" s="866"/>
      <c r="E901" s="866"/>
      <c r="F901" s="866"/>
      <c r="G901" s="866"/>
      <c r="H901" s="866"/>
      <c r="I901" s="866"/>
      <c r="J901" s="413" t="str">
        <f>IF(基本情報入力シート!M932="","",基本情報入力シート!M932)</f>
        <v/>
      </c>
      <c r="K901" s="413" t="str">
        <f>IF(基本情報入力シート!R932="","",基本情報入力シート!R932)</f>
        <v/>
      </c>
      <c r="L901" s="413" t="str">
        <f>IF(基本情報入力シート!W932="","",基本情報入力シート!W932)</f>
        <v/>
      </c>
      <c r="M901" s="413" t="str">
        <f>IF(基本情報入力シート!X932="","",基本情報入力シート!X932)</f>
        <v/>
      </c>
      <c r="N901" s="491" t="str">
        <f>IF(基本情報入力シート!Y932="","",基本情報入力シート!Y932)</f>
        <v/>
      </c>
      <c r="O901" s="490"/>
      <c r="P901" s="432"/>
      <c r="Q901" s="38" t="str">
        <f>IFERROR(ROUNDDOWN(P901*VLOOKUP(N901,【参考】数式用!$V$2:$AA$58,MATCH(O901,【参考】数式用!$X$4:$AA$4)+2,FALSE)*0.5, 0), "")</f>
        <v/>
      </c>
      <c r="R901" s="433"/>
      <c r="S901" s="867"/>
      <c r="T901" s="867"/>
      <c r="U901" s="499"/>
      <c r="V901" s="439"/>
      <c r="W901" s="487"/>
      <c r="X901" s="414" t="str">
        <f>IFERROR(IF(V901="ー", "", ROUNDDOWN(W901*VLOOKUP(N901,【参考】数式用!$V$2:$AG$51,MATCH(V901,【参考】数式用!$AB$4:$AG$4)+6,FALSE)*0.5, 0)), "")</f>
        <v/>
      </c>
      <c r="Y901" s="440"/>
      <c r="Z901" s="487"/>
      <c r="AA901" s="501"/>
      <c r="AB901" s="481" t="e">
        <f>VLOOKUP(N901,【参考】数式用!$A$3:$N$58,14,FALSE)</f>
        <v>#N/A</v>
      </c>
      <c r="AC901" s="481" t="str">
        <f>IFERROR(VLOOKUP(N901,【参考】数式用!$A$3:$N$58,14,FALSE),"")&amp;"_4_5"</f>
        <v>_4_5</v>
      </c>
      <c r="AD901" s="481" t="str">
        <f>IFERROR(VLOOKUP(N901,【参考】数式用!$A$3:$N$58,14,FALSE),"")&amp;"_6"</f>
        <v>_6</v>
      </c>
      <c r="AE901" s="482" t="str">
        <f>IFERROR(VLOOKUP(N901,【参考】数式用!$AI$5:$AJ$51, 2, FALSE), "")</f>
        <v/>
      </c>
      <c r="AF901" s="483" t="str">
        <f t="shared" si="28"/>
        <v/>
      </c>
      <c r="AG901" s="484" t="str">
        <f t="shared" si="29"/>
        <v/>
      </c>
      <c r="AH901" s="485" t="str">
        <f>IFERROR(VLOOKUP(N901,【参考】数式用!$AM$3:$AN$56, 2, FALSE), "")</f>
        <v/>
      </c>
      <c r="AI901" s="411"/>
      <c r="AJ901" s="389"/>
      <c r="AK901" s="389"/>
      <c r="AL901" s="389"/>
      <c r="AM901" s="389"/>
      <c r="AN901" s="389"/>
      <c r="AO901" s="389"/>
      <c r="AP901" s="389"/>
      <c r="AQ901" s="389"/>
    </row>
    <row r="902" spans="1:43" s="128" customFormat="1" ht="40.15" customHeight="1">
      <c r="A902" s="488">
        <v>889</v>
      </c>
      <c r="B902" s="866" t="str">
        <f>IF(基本情報入力シート!C933="","",基本情報入力シート!C933)</f>
        <v/>
      </c>
      <c r="C902" s="866"/>
      <c r="D902" s="866"/>
      <c r="E902" s="866"/>
      <c r="F902" s="866"/>
      <c r="G902" s="866"/>
      <c r="H902" s="866"/>
      <c r="I902" s="866"/>
      <c r="J902" s="413" t="str">
        <f>IF(基本情報入力シート!M933="","",基本情報入力シート!M933)</f>
        <v/>
      </c>
      <c r="K902" s="413" t="str">
        <f>IF(基本情報入力シート!R933="","",基本情報入力シート!R933)</f>
        <v/>
      </c>
      <c r="L902" s="413" t="str">
        <f>IF(基本情報入力シート!W933="","",基本情報入力シート!W933)</f>
        <v/>
      </c>
      <c r="M902" s="413" t="str">
        <f>IF(基本情報入力シート!X933="","",基本情報入力シート!X933)</f>
        <v/>
      </c>
      <c r="N902" s="491" t="str">
        <f>IF(基本情報入力シート!Y933="","",基本情報入力シート!Y933)</f>
        <v/>
      </c>
      <c r="O902" s="490"/>
      <c r="P902" s="432"/>
      <c r="Q902" s="38" t="str">
        <f>IFERROR(ROUNDDOWN(P902*VLOOKUP(N902,【参考】数式用!$V$2:$AA$58,MATCH(O902,【参考】数式用!$X$4:$AA$4)+2,FALSE)*0.5, 0), "")</f>
        <v/>
      </c>
      <c r="R902" s="433"/>
      <c r="S902" s="867"/>
      <c r="T902" s="867"/>
      <c r="U902" s="499"/>
      <c r="V902" s="439"/>
      <c r="W902" s="487"/>
      <c r="X902" s="414" t="str">
        <f>IFERROR(IF(V902="ー", "", ROUNDDOWN(W902*VLOOKUP(N902,【参考】数式用!$V$2:$AG$51,MATCH(V902,【参考】数式用!$AB$4:$AG$4)+6,FALSE)*0.5, 0)), "")</f>
        <v/>
      </c>
      <c r="Y902" s="440"/>
      <c r="Z902" s="487"/>
      <c r="AA902" s="501"/>
      <c r="AB902" s="481" t="e">
        <f>VLOOKUP(N902,【参考】数式用!$A$3:$N$58,14,FALSE)</f>
        <v>#N/A</v>
      </c>
      <c r="AC902" s="481" t="str">
        <f>IFERROR(VLOOKUP(N902,【参考】数式用!$A$3:$N$58,14,FALSE),"")&amp;"_4_5"</f>
        <v>_4_5</v>
      </c>
      <c r="AD902" s="481" t="str">
        <f>IFERROR(VLOOKUP(N902,【参考】数式用!$A$3:$N$58,14,FALSE),"")&amp;"_6"</f>
        <v>_6</v>
      </c>
      <c r="AE902" s="482" t="str">
        <f>IFERROR(VLOOKUP(N902,【参考】数式用!$AI$5:$AJ$51, 2, FALSE), "")</f>
        <v/>
      </c>
      <c r="AF902" s="483" t="str">
        <f t="shared" si="28"/>
        <v/>
      </c>
      <c r="AG902" s="484" t="str">
        <f t="shared" si="29"/>
        <v/>
      </c>
      <c r="AH902" s="485" t="str">
        <f>IFERROR(VLOOKUP(N902,【参考】数式用!$AM$3:$AN$56, 2, FALSE), "")</f>
        <v/>
      </c>
      <c r="AI902" s="411"/>
      <c r="AJ902" s="389"/>
      <c r="AK902" s="389"/>
      <c r="AL902" s="389"/>
      <c r="AM902" s="389"/>
      <c r="AN902" s="389"/>
      <c r="AO902" s="389"/>
      <c r="AP902" s="389"/>
      <c r="AQ902" s="389"/>
    </row>
    <row r="903" spans="1:43" s="128" customFormat="1" ht="40.15" customHeight="1">
      <c r="A903" s="488">
        <v>890</v>
      </c>
      <c r="B903" s="866" t="str">
        <f>IF(基本情報入力シート!C934="","",基本情報入力シート!C934)</f>
        <v/>
      </c>
      <c r="C903" s="866"/>
      <c r="D903" s="866"/>
      <c r="E903" s="866"/>
      <c r="F903" s="866"/>
      <c r="G903" s="866"/>
      <c r="H903" s="866"/>
      <c r="I903" s="866"/>
      <c r="J903" s="413" t="str">
        <f>IF(基本情報入力シート!M934="","",基本情報入力シート!M934)</f>
        <v/>
      </c>
      <c r="K903" s="413" t="str">
        <f>IF(基本情報入力シート!R934="","",基本情報入力シート!R934)</f>
        <v/>
      </c>
      <c r="L903" s="413" t="str">
        <f>IF(基本情報入力シート!W934="","",基本情報入力シート!W934)</f>
        <v/>
      </c>
      <c r="M903" s="413" t="str">
        <f>IF(基本情報入力シート!X934="","",基本情報入力シート!X934)</f>
        <v/>
      </c>
      <c r="N903" s="491" t="str">
        <f>IF(基本情報入力シート!Y934="","",基本情報入力シート!Y934)</f>
        <v/>
      </c>
      <c r="O903" s="490"/>
      <c r="P903" s="432"/>
      <c r="Q903" s="38" t="str">
        <f>IFERROR(ROUNDDOWN(P903*VLOOKUP(N903,【参考】数式用!$V$2:$AA$58,MATCH(O903,【参考】数式用!$X$4:$AA$4)+2,FALSE)*0.5, 0), "")</f>
        <v/>
      </c>
      <c r="R903" s="433"/>
      <c r="S903" s="867"/>
      <c r="T903" s="867"/>
      <c r="U903" s="499"/>
      <c r="V903" s="439"/>
      <c r="W903" s="487"/>
      <c r="X903" s="414" t="str">
        <f>IFERROR(IF(V903="ー", "", ROUNDDOWN(W903*VLOOKUP(N903,【参考】数式用!$V$2:$AG$51,MATCH(V903,【参考】数式用!$AB$4:$AG$4)+6,FALSE)*0.5, 0)), "")</f>
        <v/>
      </c>
      <c r="Y903" s="440"/>
      <c r="Z903" s="487"/>
      <c r="AA903" s="501"/>
      <c r="AB903" s="481" t="e">
        <f>VLOOKUP(N903,【参考】数式用!$A$3:$N$58,14,FALSE)</f>
        <v>#N/A</v>
      </c>
      <c r="AC903" s="481" t="str">
        <f>IFERROR(VLOOKUP(N903,【参考】数式用!$A$3:$N$58,14,FALSE),"")&amp;"_4_5"</f>
        <v>_4_5</v>
      </c>
      <c r="AD903" s="481" t="str">
        <f>IFERROR(VLOOKUP(N903,【参考】数式用!$A$3:$N$58,14,FALSE),"")&amp;"_6"</f>
        <v>_6</v>
      </c>
      <c r="AE903" s="482" t="str">
        <f>IFERROR(VLOOKUP(N903,【参考】数式用!$AI$5:$AJ$51, 2, FALSE), "")</f>
        <v/>
      </c>
      <c r="AF903" s="483" t="str">
        <f t="shared" si="28"/>
        <v/>
      </c>
      <c r="AG903" s="484" t="str">
        <f t="shared" si="29"/>
        <v/>
      </c>
      <c r="AH903" s="485" t="str">
        <f>IFERROR(VLOOKUP(N903,【参考】数式用!$AM$3:$AN$56, 2, FALSE), "")</f>
        <v/>
      </c>
      <c r="AI903" s="411"/>
      <c r="AJ903" s="389"/>
      <c r="AK903" s="389"/>
      <c r="AL903" s="389"/>
      <c r="AM903" s="389"/>
      <c r="AN903" s="389"/>
      <c r="AO903" s="389"/>
      <c r="AP903" s="389"/>
      <c r="AQ903" s="389"/>
    </row>
    <row r="904" spans="1:43" s="128" customFormat="1" ht="40.15" customHeight="1">
      <c r="A904" s="488">
        <v>891</v>
      </c>
      <c r="B904" s="866" t="str">
        <f>IF(基本情報入力シート!C935="","",基本情報入力シート!C935)</f>
        <v/>
      </c>
      <c r="C904" s="866"/>
      <c r="D904" s="866"/>
      <c r="E904" s="866"/>
      <c r="F904" s="866"/>
      <c r="G904" s="866"/>
      <c r="H904" s="866"/>
      <c r="I904" s="866"/>
      <c r="J904" s="413" t="str">
        <f>IF(基本情報入力シート!M935="","",基本情報入力シート!M935)</f>
        <v/>
      </c>
      <c r="K904" s="413" t="str">
        <f>IF(基本情報入力シート!R935="","",基本情報入力シート!R935)</f>
        <v/>
      </c>
      <c r="L904" s="413" t="str">
        <f>IF(基本情報入力シート!W935="","",基本情報入力シート!W935)</f>
        <v/>
      </c>
      <c r="M904" s="413" t="str">
        <f>IF(基本情報入力シート!X935="","",基本情報入力シート!X935)</f>
        <v/>
      </c>
      <c r="N904" s="491" t="str">
        <f>IF(基本情報入力シート!Y935="","",基本情報入力シート!Y935)</f>
        <v/>
      </c>
      <c r="O904" s="490"/>
      <c r="P904" s="432"/>
      <c r="Q904" s="38" t="str">
        <f>IFERROR(ROUNDDOWN(P904*VLOOKUP(N904,【参考】数式用!$V$2:$AA$58,MATCH(O904,【参考】数式用!$X$4:$AA$4)+2,FALSE)*0.5, 0), "")</f>
        <v/>
      </c>
      <c r="R904" s="433"/>
      <c r="S904" s="867"/>
      <c r="T904" s="867"/>
      <c r="U904" s="499"/>
      <c r="V904" s="439"/>
      <c r="W904" s="487"/>
      <c r="X904" s="414" t="str">
        <f>IFERROR(IF(V904="ー", "", ROUNDDOWN(W904*VLOOKUP(N904,【参考】数式用!$V$2:$AG$51,MATCH(V904,【参考】数式用!$AB$4:$AG$4)+6,FALSE)*0.5, 0)), "")</f>
        <v/>
      </c>
      <c r="Y904" s="440"/>
      <c r="Z904" s="487"/>
      <c r="AA904" s="501"/>
      <c r="AB904" s="481" t="e">
        <f>VLOOKUP(N904,【参考】数式用!$A$3:$N$58,14,FALSE)</f>
        <v>#N/A</v>
      </c>
      <c r="AC904" s="481" t="str">
        <f>IFERROR(VLOOKUP(N904,【参考】数式用!$A$3:$N$58,14,FALSE),"")&amp;"_4_5"</f>
        <v>_4_5</v>
      </c>
      <c r="AD904" s="481" t="str">
        <f>IFERROR(VLOOKUP(N904,【参考】数式用!$A$3:$N$58,14,FALSE),"")&amp;"_6"</f>
        <v>_6</v>
      </c>
      <c r="AE904" s="482" t="str">
        <f>IFERROR(VLOOKUP(N904,【参考】数式用!$AI$5:$AJ$51, 2, FALSE), "")</f>
        <v/>
      </c>
      <c r="AF904" s="483" t="str">
        <f t="shared" si="28"/>
        <v/>
      </c>
      <c r="AG904" s="484" t="str">
        <f t="shared" si="29"/>
        <v/>
      </c>
      <c r="AH904" s="485" t="str">
        <f>IFERROR(VLOOKUP(N904,【参考】数式用!$AM$3:$AN$56, 2, FALSE), "")</f>
        <v/>
      </c>
      <c r="AI904" s="411"/>
      <c r="AJ904" s="389"/>
      <c r="AK904" s="389"/>
      <c r="AL904" s="389"/>
      <c r="AM904" s="389"/>
      <c r="AN904" s="389"/>
      <c r="AO904" s="389"/>
      <c r="AP904" s="389"/>
      <c r="AQ904" s="389"/>
    </row>
    <row r="905" spans="1:43" s="128" customFormat="1" ht="40.15" customHeight="1">
      <c r="A905" s="488">
        <v>892</v>
      </c>
      <c r="B905" s="866" t="str">
        <f>IF(基本情報入力シート!C936="","",基本情報入力シート!C936)</f>
        <v/>
      </c>
      <c r="C905" s="866"/>
      <c r="D905" s="866"/>
      <c r="E905" s="866"/>
      <c r="F905" s="866"/>
      <c r="G905" s="866"/>
      <c r="H905" s="866"/>
      <c r="I905" s="866"/>
      <c r="J905" s="413" t="str">
        <f>IF(基本情報入力シート!M936="","",基本情報入力シート!M936)</f>
        <v/>
      </c>
      <c r="K905" s="413" t="str">
        <f>IF(基本情報入力シート!R936="","",基本情報入力シート!R936)</f>
        <v/>
      </c>
      <c r="L905" s="413" t="str">
        <f>IF(基本情報入力シート!W936="","",基本情報入力シート!W936)</f>
        <v/>
      </c>
      <c r="M905" s="413" t="str">
        <f>IF(基本情報入力シート!X936="","",基本情報入力シート!X936)</f>
        <v/>
      </c>
      <c r="N905" s="491" t="str">
        <f>IF(基本情報入力シート!Y936="","",基本情報入力シート!Y936)</f>
        <v/>
      </c>
      <c r="O905" s="490"/>
      <c r="P905" s="432"/>
      <c r="Q905" s="38" t="str">
        <f>IFERROR(ROUNDDOWN(P905*VLOOKUP(N905,【参考】数式用!$V$2:$AA$58,MATCH(O905,【参考】数式用!$X$4:$AA$4)+2,FALSE)*0.5, 0), "")</f>
        <v/>
      </c>
      <c r="R905" s="433"/>
      <c r="S905" s="867"/>
      <c r="T905" s="867"/>
      <c r="U905" s="499"/>
      <c r="V905" s="439"/>
      <c r="W905" s="487"/>
      <c r="X905" s="414" t="str">
        <f>IFERROR(IF(V905="ー", "", ROUNDDOWN(W905*VLOOKUP(N905,【参考】数式用!$V$2:$AG$51,MATCH(V905,【参考】数式用!$AB$4:$AG$4)+6,FALSE)*0.5, 0)), "")</f>
        <v/>
      </c>
      <c r="Y905" s="440"/>
      <c r="Z905" s="487"/>
      <c r="AA905" s="501"/>
      <c r="AB905" s="481" t="e">
        <f>VLOOKUP(N905,【参考】数式用!$A$3:$N$58,14,FALSE)</f>
        <v>#N/A</v>
      </c>
      <c r="AC905" s="481" t="str">
        <f>IFERROR(VLOOKUP(N905,【参考】数式用!$A$3:$N$58,14,FALSE),"")&amp;"_4_5"</f>
        <v>_4_5</v>
      </c>
      <c r="AD905" s="481" t="str">
        <f>IFERROR(VLOOKUP(N905,【参考】数式用!$A$3:$N$58,14,FALSE),"")&amp;"_6"</f>
        <v>_6</v>
      </c>
      <c r="AE905" s="482" t="str">
        <f>IFERROR(VLOOKUP(N905,【参考】数式用!$AI$5:$AJ$51, 2, FALSE), "")</f>
        <v/>
      </c>
      <c r="AF905" s="483" t="str">
        <f t="shared" si="28"/>
        <v/>
      </c>
      <c r="AG905" s="484" t="str">
        <f t="shared" si="29"/>
        <v/>
      </c>
      <c r="AH905" s="485" t="str">
        <f>IFERROR(VLOOKUP(N905,【参考】数式用!$AM$3:$AN$56, 2, FALSE), "")</f>
        <v/>
      </c>
      <c r="AI905" s="411"/>
      <c r="AJ905" s="389"/>
      <c r="AK905" s="389"/>
      <c r="AL905" s="389"/>
      <c r="AM905" s="389"/>
      <c r="AN905" s="389"/>
      <c r="AO905" s="389"/>
      <c r="AP905" s="389"/>
      <c r="AQ905" s="389"/>
    </row>
    <row r="906" spans="1:43" s="128" customFormat="1" ht="40.15" customHeight="1">
      <c r="A906" s="488">
        <v>893</v>
      </c>
      <c r="B906" s="866" t="str">
        <f>IF(基本情報入力シート!C937="","",基本情報入力シート!C937)</f>
        <v/>
      </c>
      <c r="C906" s="866"/>
      <c r="D906" s="866"/>
      <c r="E906" s="866"/>
      <c r="F906" s="866"/>
      <c r="G906" s="866"/>
      <c r="H906" s="866"/>
      <c r="I906" s="866"/>
      <c r="J906" s="413" t="str">
        <f>IF(基本情報入力シート!M937="","",基本情報入力シート!M937)</f>
        <v/>
      </c>
      <c r="K906" s="413" t="str">
        <f>IF(基本情報入力シート!R937="","",基本情報入力シート!R937)</f>
        <v/>
      </c>
      <c r="L906" s="413" t="str">
        <f>IF(基本情報入力シート!W937="","",基本情報入力シート!W937)</f>
        <v/>
      </c>
      <c r="M906" s="413" t="str">
        <f>IF(基本情報入力シート!X937="","",基本情報入力シート!X937)</f>
        <v/>
      </c>
      <c r="N906" s="491" t="str">
        <f>IF(基本情報入力シート!Y937="","",基本情報入力シート!Y937)</f>
        <v/>
      </c>
      <c r="O906" s="490"/>
      <c r="P906" s="432"/>
      <c r="Q906" s="38" t="str">
        <f>IFERROR(ROUNDDOWN(P906*VLOOKUP(N906,【参考】数式用!$V$2:$AA$58,MATCH(O906,【参考】数式用!$X$4:$AA$4)+2,FALSE)*0.5, 0), "")</f>
        <v/>
      </c>
      <c r="R906" s="433"/>
      <c r="S906" s="867"/>
      <c r="T906" s="867"/>
      <c r="U906" s="499"/>
      <c r="V906" s="439"/>
      <c r="W906" s="487"/>
      <c r="X906" s="414" t="str">
        <f>IFERROR(IF(V906="ー", "", ROUNDDOWN(W906*VLOOKUP(N906,【参考】数式用!$V$2:$AG$51,MATCH(V906,【参考】数式用!$AB$4:$AG$4)+6,FALSE)*0.5, 0)), "")</f>
        <v/>
      </c>
      <c r="Y906" s="440"/>
      <c r="Z906" s="487"/>
      <c r="AA906" s="501"/>
      <c r="AB906" s="481" t="e">
        <f>VLOOKUP(N906,【参考】数式用!$A$3:$N$58,14,FALSE)</f>
        <v>#N/A</v>
      </c>
      <c r="AC906" s="481" t="str">
        <f>IFERROR(VLOOKUP(N906,【参考】数式用!$A$3:$N$58,14,FALSE),"")&amp;"_4_5"</f>
        <v>_4_5</v>
      </c>
      <c r="AD906" s="481" t="str">
        <f>IFERROR(VLOOKUP(N906,【参考】数式用!$A$3:$N$58,14,FALSE),"")&amp;"_6"</f>
        <v>_6</v>
      </c>
      <c r="AE906" s="482" t="str">
        <f>IFERROR(VLOOKUP(N906,【参考】数式用!$AI$5:$AJ$51, 2, FALSE), "")</f>
        <v/>
      </c>
      <c r="AF906" s="483" t="str">
        <f t="shared" si="28"/>
        <v/>
      </c>
      <c r="AG906" s="484" t="str">
        <f t="shared" si="29"/>
        <v/>
      </c>
      <c r="AH906" s="485" t="str">
        <f>IFERROR(VLOOKUP(N906,【参考】数式用!$AM$3:$AN$56, 2, FALSE), "")</f>
        <v/>
      </c>
      <c r="AI906" s="411"/>
      <c r="AJ906" s="389"/>
      <c r="AK906" s="389"/>
      <c r="AL906" s="389"/>
      <c r="AM906" s="389"/>
      <c r="AN906" s="389"/>
      <c r="AO906" s="389"/>
      <c r="AP906" s="389"/>
      <c r="AQ906" s="389"/>
    </row>
    <row r="907" spans="1:43" s="128" customFormat="1" ht="40.15" customHeight="1">
      <c r="A907" s="488">
        <v>894</v>
      </c>
      <c r="B907" s="866" t="str">
        <f>IF(基本情報入力シート!C938="","",基本情報入力シート!C938)</f>
        <v/>
      </c>
      <c r="C907" s="866"/>
      <c r="D907" s="866"/>
      <c r="E907" s="866"/>
      <c r="F907" s="866"/>
      <c r="G907" s="866"/>
      <c r="H907" s="866"/>
      <c r="I907" s="866"/>
      <c r="J907" s="413" t="str">
        <f>IF(基本情報入力シート!M938="","",基本情報入力シート!M938)</f>
        <v/>
      </c>
      <c r="K907" s="413" t="str">
        <f>IF(基本情報入力シート!R938="","",基本情報入力シート!R938)</f>
        <v/>
      </c>
      <c r="L907" s="413" t="str">
        <f>IF(基本情報入力シート!W938="","",基本情報入力シート!W938)</f>
        <v/>
      </c>
      <c r="M907" s="413" t="str">
        <f>IF(基本情報入力シート!X938="","",基本情報入力シート!X938)</f>
        <v/>
      </c>
      <c r="N907" s="491" t="str">
        <f>IF(基本情報入力シート!Y938="","",基本情報入力シート!Y938)</f>
        <v/>
      </c>
      <c r="O907" s="490"/>
      <c r="P907" s="432"/>
      <c r="Q907" s="38" t="str">
        <f>IFERROR(ROUNDDOWN(P907*VLOOKUP(N907,【参考】数式用!$V$2:$AA$58,MATCH(O907,【参考】数式用!$X$4:$AA$4)+2,FALSE)*0.5, 0), "")</f>
        <v/>
      </c>
      <c r="R907" s="433"/>
      <c r="S907" s="867"/>
      <c r="T907" s="867"/>
      <c r="U907" s="499"/>
      <c r="V907" s="439"/>
      <c r="W907" s="487"/>
      <c r="X907" s="414" t="str">
        <f>IFERROR(IF(V907="ー", "", ROUNDDOWN(W907*VLOOKUP(N907,【参考】数式用!$V$2:$AG$51,MATCH(V907,【参考】数式用!$AB$4:$AG$4)+6,FALSE)*0.5, 0)), "")</f>
        <v/>
      </c>
      <c r="Y907" s="440"/>
      <c r="Z907" s="487"/>
      <c r="AA907" s="501"/>
      <c r="AB907" s="481" t="e">
        <f>VLOOKUP(N907,【参考】数式用!$A$3:$N$58,14,FALSE)</f>
        <v>#N/A</v>
      </c>
      <c r="AC907" s="481" t="str">
        <f>IFERROR(VLOOKUP(N907,【参考】数式用!$A$3:$N$58,14,FALSE),"")&amp;"_4_5"</f>
        <v>_4_5</v>
      </c>
      <c r="AD907" s="481" t="str">
        <f>IFERROR(VLOOKUP(N907,【参考】数式用!$A$3:$N$58,14,FALSE),"")&amp;"_6"</f>
        <v>_6</v>
      </c>
      <c r="AE907" s="482" t="str">
        <f>IFERROR(VLOOKUP(N907,【参考】数式用!$AI$5:$AJ$51, 2, FALSE), "")</f>
        <v/>
      </c>
      <c r="AF907" s="483" t="str">
        <f t="shared" si="28"/>
        <v/>
      </c>
      <c r="AG907" s="484" t="str">
        <f t="shared" si="29"/>
        <v/>
      </c>
      <c r="AH907" s="485" t="str">
        <f>IFERROR(VLOOKUP(N907,【参考】数式用!$AM$3:$AN$56, 2, FALSE), "")</f>
        <v/>
      </c>
      <c r="AI907" s="411"/>
      <c r="AJ907" s="389"/>
      <c r="AK907" s="389"/>
      <c r="AL907" s="389"/>
      <c r="AM907" s="389"/>
      <c r="AN907" s="389"/>
      <c r="AO907" s="389"/>
      <c r="AP907" s="389"/>
      <c r="AQ907" s="389"/>
    </row>
    <row r="908" spans="1:43" s="128" customFormat="1" ht="40.15" customHeight="1">
      <c r="A908" s="488">
        <v>895</v>
      </c>
      <c r="B908" s="866" t="str">
        <f>IF(基本情報入力シート!C939="","",基本情報入力シート!C939)</f>
        <v/>
      </c>
      <c r="C908" s="866"/>
      <c r="D908" s="866"/>
      <c r="E908" s="866"/>
      <c r="F908" s="866"/>
      <c r="G908" s="866"/>
      <c r="H908" s="866"/>
      <c r="I908" s="866"/>
      <c r="J908" s="413" t="str">
        <f>IF(基本情報入力シート!M939="","",基本情報入力シート!M939)</f>
        <v/>
      </c>
      <c r="K908" s="413" t="str">
        <f>IF(基本情報入力シート!R939="","",基本情報入力シート!R939)</f>
        <v/>
      </c>
      <c r="L908" s="413" t="str">
        <f>IF(基本情報入力シート!W939="","",基本情報入力シート!W939)</f>
        <v/>
      </c>
      <c r="M908" s="413" t="str">
        <f>IF(基本情報入力シート!X939="","",基本情報入力シート!X939)</f>
        <v/>
      </c>
      <c r="N908" s="491" t="str">
        <f>IF(基本情報入力シート!Y939="","",基本情報入力シート!Y939)</f>
        <v/>
      </c>
      <c r="O908" s="490"/>
      <c r="P908" s="432"/>
      <c r="Q908" s="38" t="str">
        <f>IFERROR(ROUNDDOWN(P908*VLOOKUP(N908,【参考】数式用!$V$2:$AA$58,MATCH(O908,【参考】数式用!$X$4:$AA$4)+2,FALSE)*0.5, 0), "")</f>
        <v/>
      </c>
      <c r="R908" s="433"/>
      <c r="S908" s="867"/>
      <c r="T908" s="867"/>
      <c r="U908" s="499"/>
      <c r="V908" s="439"/>
      <c r="W908" s="487"/>
      <c r="X908" s="414" t="str">
        <f>IFERROR(IF(V908="ー", "", ROUNDDOWN(W908*VLOOKUP(N908,【参考】数式用!$V$2:$AG$51,MATCH(V908,【参考】数式用!$AB$4:$AG$4)+6,FALSE)*0.5, 0)), "")</f>
        <v/>
      </c>
      <c r="Y908" s="440"/>
      <c r="Z908" s="487"/>
      <c r="AA908" s="501"/>
      <c r="AB908" s="481" t="e">
        <f>VLOOKUP(N908,【参考】数式用!$A$3:$N$58,14,FALSE)</f>
        <v>#N/A</v>
      </c>
      <c r="AC908" s="481" t="str">
        <f>IFERROR(VLOOKUP(N908,【参考】数式用!$A$3:$N$58,14,FALSE),"")&amp;"_4_5"</f>
        <v>_4_5</v>
      </c>
      <c r="AD908" s="481" t="str">
        <f>IFERROR(VLOOKUP(N908,【参考】数式用!$A$3:$N$58,14,FALSE),"")&amp;"_6"</f>
        <v>_6</v>
      </c>
      <c r="AE908" s="482" t="str">
        <f>IFERROR(VLOOKUP(N908,【参考】数式用!$AI$5:$AJ$51, 2, FALSE), "")</f>
        <v/>
      </c>
      <c r="AF908" s="483" t="str">
        <f t="shared" si="28"/>
        <v/>
      </c>
      <c r="AG908" s="484" t="str">
        <f t="shared" si="29"/>
        <v/>
      </c>
      <c r="AH908" s="485" t="str">
        <f>IFERROR(VLOOKUP(N908,【参考】数式用!$AM$3:$AN$56, 2, FALSE), "")</f>
        <v/>
      </c>
      <c r="AI908" s="411"/>
      <c r="AJ908" s="389"/>
      <c r="AK908" s="389"/>
      <c r="AL908" s="389"/>
      <c r="AM908" s="389"/>
      <c r="AN908" s="389"/>
      <c r="AO908" s="389"/>
      <c r="AP908" s="389"/>
      <c r="AQ908" s="389"/>
    </row>
    <row r="909" spans="1:43" s="128" customFormat="1" ht="40.15" customHeight="1">
      <c r="A909" s="488">
        <v>896</v>
      </c>
      <c r="B909" s="866" t="str">
        <f>IF(基本情報入力シート!C940="","",基本情報入力シート!C940)</f>
        <v/>
      </c>
      <c r="C909" s="866"/>
      <c r="D909" s="866"/>
      <c r="E909" s="866"/>
      <c r="F909" s="866"/>
      <c r="G909" s="866"/>
      <c r="H909" s="866"/>
      <c r="I909" s="866"/>
      <c r="J909" s="413" t="str">
        <f>IF(基本情報入力シート!M940="","",基本情報入力シート!M940)</f>
        <v/>
      </c>
      <c r="K909" s="413" t="str">
        <f>IF(基本情報入力シート!R940="","",基本情報入力シート!R940)</f>
        <v/>
      </c>
      <c r="L909" s="413" t="str">
        <f>IF(基本情報入力シート!W940="","",基本情報入力シート!W940)</f>
        <v/>
      </c>
      <c r="M909" s="413" t="str">
        <f>IF(基本情報入力シート!X940="","",基本情報入力シート!X940)</f>
        <v/>
      </c>
      <c r="N909" s="491" t="str">
        <f>IF(基本情報入力シート!Y940="","",基本情報入力シート!Y940)</f>
        <v/>
      </c>
      <c r="O909" s="490"/>
      <c r="P909" s="432"/>
      <c r="Q909" s="38" t="str">
        <f>IFERROR(ROUNDDOWN(P909*VLOOKUP(N909,【参考】数式用!$V$2:$AA$58,MATCH(O909,【参考】数式用!$X$4:$AA$4)+2,FALSE)*0.5, 0), "")</f>
        <v/>
      </c>
      <c r="R909" s="433"/>
      <c r="S909" s="867"/>
      <c r="T909" s="867"/>
      <c r="U909" s="499"/>
      <c r="V909" s="439"/>
      <c r="W909" s="487"/>
      <c r="X909" s="414" t="str">
        <f>IFERROR(IF(V909="ー", "", ROUNDDOWN(W909*VLOOKUP(N909,【参考】数式用!$V$2:$AG$51,MATCH(V909,【参考】数式用!$AB$4:$AG$4)+6,FALSE)*0.5, 0)), "")</f>
        <v/>
      </c>
      <c r="Y909" s="440"/>
      <c r="Z909" s="487"/>
      <c r="AA909" s="501"/>
      <c r="AB909" s="481" t="e">
        <f>VLOOKUP(N909,【参考】数式用!$A$3:$N$58,14,FALSE)</f>
        <v>#N/A</v>
      </c>
      <c r="AC909" s="481" t="str">
        <f>IFERROR(VLOOKUP(N909,【参考】数式用!$A$3:$N$58,14,FALSE),"")&amp;"_4_5"</f>
        <v>_4_5</v>
      </c>
      <c r="AD909" s="481" t="str">
        <f>IFERROR(VLOOKUP(N909,【参考】数式用!$A$3:$N$58,14,FALSE),"")&amp;"_6"</f>
        <v>_6</v>
      </c>
      <c r="AE909" s="482" t="str">
        <f>IFERROR(VLOOKUP(N909,【参考】数式用!$AI$5:$AJ$51, 2, FALSE), "")</f>
        <v/>
      </c>
      <c r="AF909" s="483" t="str">
        <f t="shared" si="28"/>
        <v/>
      </c>
      <c r="AG909" s="484" t="str">
        <f t="shared" si="29"/>
        <v/>
      </c>
      <c r="AH909" s="485" t="str">
        <f>IFERROR(VLOOKUP(N909,【参考】数式用!$AM$3:$AN$56, 2, FALSE), "")</f>
        <v/>
      </c>
      <c r="AI909" s="411"/>
      <c r="AJ909" s="389"/>
      <c r="AK909" s="389"/>
      <c r="AL909" s="389"/>
      <c r="AM909" s="389"/>
      <c r="AN909" s="389"/>
      <c r="AO909" s="389"/>
      <c r="AP909" s="389"/>
      <c r="AQ909" s="389"/>
    </row>
    <row r="910" spans="1:43" s="128" customFormat="1" ht="40.15" customHeight="1">
      <c r="A910" s="488">
        <v>897</v>
      </c>
      <c r="B910" s="866" t="str">
        <f>IF(基本情報入力シート!C941="","",基本情報入力シート!C941)</f>
        <v/>
      </c>
      <c r="C910" s="866"/>
      <c r="D910" s="866"/>
      <c r="E910" s="866"/>
      <c r="F910" s="866"/>
      <c r="G910" s="866"/>
      <c r="H910" s="866"/>
      <c r="I910" s="866"/>
      <c r="J910" s="413" t="str">
        <f>IF(基本情報入力シート!M941="","",基本情報入力シート!M941)</f>
        <v/>
      </c>
      <c r="K910" s="413" t="str">
        <f>IF(基本情報入力シート!R941="","",基本情報入力シート!R941)</f>
        <v/>
      </c>
      <c r="L910" s="413" t="str">
        <f>IF(基本情報入力シート!W941="","",基本情報入力シート!W941)</f>
        <v/>
      </c>
      <c r="M910" s="413" t="str">
        <f>IF(基本情報入力シート!X941="","",基本情報入力シート!X941)</f>
        <v/>
      </c>
      <c r="N910" s="491" t="str">
        <f>IF(基本情報入力シート!Y941="","",基本情報入力シート!Y941)</f>
        <v/>
      </c>
      <c r="O910" s="490"/>
      <c r="P910" s="432"/>
      <c r="Q910" s="38" t="str">
        <f>IFERROR(ROUNDDOWN(P910*VLOOKUP(N910,【参考】数式用!$V$2:$AA$58,MATCH(O910,【参考】数式用!$X$4:$AA$4)+2,FALSE)*0.5, 0), "")</f>
        <v/>
      </c>
      <c r="R910" s="433"/>
      <c r="S910" s="867"/>
      <c r="T910" s="867"/>
      <c r="U910" s="499"/>
      <c r="V910" s="439"/>
      <c r="W910" s="487"/>
      <c r="X910" s="414" t="str">
        <f>IFERROR(IF(V910="ー", "", ROUNDDOWN(W910*VLOOKUP(N910,【参考】数式用!$V$2:$AG$51,MATCH(V910,【参考】数式用!$AB$4:$AG$4)+6,FALSE)*0.5, 0)), "")</f>
        <v/>
      </c>
      <c r="Y910" s="440"/>
      <c r="Z910" s="487"/>
      <c r="AA910" s="501"/>
      <c r="AB910" s="481" t="e">
        <f>VLOOKUP(N910,【参考】数式用!$A$3:$N$58,14,FALSE)</f>
        <v>#N/A</v>
      </c>
      <c r="AC910" s="481" t="str">
        <f>IFERROR(VLOOKUP(N910,【参考】数式用!$A$3:$N$58,14,FALSE),"")&amp;"_4_5"</f>
        <v>_4_5</v>
      </c>
      <c r="AD910" s="481" t="str">
        <f>IFERROR(VLOOKUP(N910,【参考】数式用!$A$3:$N$58,14,FALSE),"")&amp;"_6"</f>
        <v>_6</v>
      </c>
      <c r="AE910" s="482" t="str">
        <f>IFERROR(VLOOKUP(N910,【参考】数式用!$AI$5:$AJ$51, 2, FALSE), "")</f>
        <v/>
      </c>
      <c r="AF910" s="483" t="str">
        <f t="shared" si="28"/>
        <v/>
      </c>
      <c r="AG910" s="484" t="str">
        <f t="shared" si="29"/>
        <v/>
      </c>
      <c r="AH910" s="485" t="str">
        <f>IFERROR(VLOOKUP(N910,【参考】数式用!$AM$3:$AN$56, 2, FALSE), "")</f>
        <v/>
      </c>
      <c r="AI910" s="411"/>
      <c r="AJ910" s="389"/>
      <c r="AK910" s="389"/>
      <c r="AL910" s="389"/>
      <c r="AM910" s="389"/>
      <c r="AN910" s="389"/>
      <c r="AO910" s="389"/>
      <c r="AP910" s="389"/>
      <c r="AQ910" s="389"/>
    </row>
    <row r="911" spans="1:43" s="128" customFormat="1" ht="40.15" customHeight="1">
      <c r="A911" s="488">
        <v>898</v>
      </c>
      <c r="B911" s="866" t="str">
        <f>IF(基本情報入力シート!C942="","",基本情報入力シート!C942)</f>
        <v/>
      </c>
      <c r="C911" s="866"/>
      <c r="D911" s="866"/>
      <c r="E911" s="866"/>
      <c r="F911" s="866"/>
      <c r="G911" s="866"/>
      <c r="H911" s="866"/>
      <c r="I911" s="866"/>
      <c r="J911" s="413" t="str">
        <f>IF(基本情報入力シート!M942="","",基本情報入力シート!M942)</f>
        <v/>
      </c>
      <c r="K911" s="413" t="str">
        <f>IF(基本情報入力シート!R942="","",基本情報入力シート!R942)</f>
        <v/>
      </c>
      <c r="L911" s="413" t="str">
        <f>IF(基本情報入力シート!W942="","",基本情報入力シート!W942)</f>
        <v/>
      </c>
      <c r="M911" s="413" t="str">
        <f>IF(基本情報入力シート!X942="","",基本情報入力シート!X942)</f>
        <v/>
      </c>
      <c r="N911" s="491" t="str">
        <f>IF(基本情報入力シート!Y942="","",基本情報入力シート!Y942)</f>
        <v/>
      </c>
      <c r="O911" s="490"/>
      <c r="P911" s="432"/>
      <c r="Q911" s="38" t="str">
        <f>IFERROR(ROUNDDOWN(P911*VLOOKUP(N911,【参考】数式用!$V$2:$AA$58,MATCH(O911,【参考】数式用!$X$4:$AA$4)+2,FALSE)*0.5, 0), "")</f>
        <v/>
      </c>
      <c r="R911" s="433"/>
      <c r="S911" s="867"/>
      <c r="T911" s="867"/>
      <c r="U911" s="499"/>
      <c r="V911" s="439"/>
      <c r="W911" s="487"/>
      <c r="X911" s="414" t="str">
        <f>IFERROR(IF(V911="ー", "", ROUNDDOWN(W911*VLOOKUP(N911,【参考】数式用!$V$2:$AG$51,MATCH(V911,【参考】数式用!$AB$4:$AG$4)+6,FALSE)*0.5, 0)), "")</f>
        <v/>
      </c>
      <c r="Y911" s="440"/>
      <c r="Z911" s="487"/>
      <c r="AA911" s="501"/>
      <c r="AB911" s="481" t="e">
        <f>VLOOKUP(N911,【参考】数式用!$A$3:$N$58,14,FALSE)</f>
        <v>#N/A</v>
      </c>
      <c r="AC911" s="481" t="str">
        <f>IFERROR(VLOOKUP(N911,【参考】数式用!$A$3:$N$58,14,FALSE),"")&amp;"_4_5"</f>
        <v>_4_5</v>
      </c>
      <c r="AD911" s="481" t="str">
        <f>IFERROR(VLOOKUP(N911,【参考】数式用!$A$3:$N$58,14,FALSE),"")&amp;"_6"</f>
        <v>_6</v>
      </c>
      <c r="AE911" s="482" t="str">
        <f>IFERROR(VLOOKUP(N911,【参考】数式用!$AI$5:$AJ$51, 2, FALSE), "")</f>
        <v/>
      </c>
      <c r="AF911" s="483" t="str">
        <f t="shared" si="28"/>
        <v/>
      </c>
      <c r="AG911" s="484" t="str">
        <f t="shared" si="29"/>
        <v/>
      </c>
      <c r="AH911" s="485" t="str">
        <f>IFERROR(VLOOKUP(N911,【参考】数式用!$AM$3:$AN$56, 2, FALSE), "")</f>
        <v/>
      </c>
      <c r="AI911" s="411"/>
      <c r="AJ911" s="389"/>
      <c r="AK911" s="389"/>
      <c r="AL911" s="389"/>
      <c r="AM911" s="389"/>
      <c r="AN911" s="389"/>
      <c r="AO911" s="389"/>
      <c r="AP911" s="389"/>
      <c r="AQ911" s="389"/>
    </row>
    <row r="912" spans="1:43" s="128" customFormat="1" ht="40.15" customHeight="1">
      <c r="A912" s="488">
        <v>899</v>
      </c>
      <c r="B912" s="866" t="str">
        <f>IF(基本情報入力シート!C943="","",基本情報入力シート!C943)</f>
        <v/>
      </c>
      <c r="C912" s="866"/>
      <c r="D912" s="866"/>
      <c r="E912" s="866"/>
      <c r="F912" s="866"/>
      <c r="G912" s="866"/>
      <c r="H912" s="866"/>
      <c r="I912" s="866"/>
      <c r="J912" s="413" t="str">
        <f>IF(基本情報入力シート!M943="","",基本情報入力シート!M943)</f>
        <v/>
      </c>
      <c r="K912" s="413" t="str">
        <f>IF(基本情報入力シート!R943="","",基本情報入力シート!R943)</f>
        <v/>
      </c>
      <c r="L912" s="413" t="str">
        <f>IF(基本情報入力シート!W943="","",基本情報入力シート!W943)</f>
        <v/>
      </c>
      <c r="M912" s="413" t="str">
        <f>IF(基本情報入力シート!X943="","",基本情報入力シート!X943)</f>
        <v/>
      </c>
      <c r="N912" s="491" t="str">
        <f>IF(基本情報入力シート!Y943="","",基本情報入力シート!Y943)</f>
        <v/>
      </c>
      <c r="O912" s="490"/>
      <c r="P912" s="432"/>
      <c r="Q912" s="38" t="str">
        <f>IFERROR(ROUNDDOWN(P912*VLOOKUP(N912,【参考】数式用!$V$2:$AA$58,MATCH(O912,【参考】数式用!$X$4:$AA$4)+2,FALSE)*0.5, 0), "")</f>
        <v/>
      </c>
      <c r="R912" s="433"/>
      <c r="S912" s="867"/>
      <c r="T912" s="867"/>
      <c r="U912" s="499"/>
      <c r="V912" s="439"/>
      <c r="W912" s="487"/>
      <c r="X912" s="414" t="str">
        <f>IFERROR(IF(V912="ー", "", ROUNDDOWN(W912*VLOOKUP(N912,【参考】数式用!$V$2:$AG$51,MATCH(V912,【参考】数式用!$AB$4:$AG$4)+6,FALSE)*0.5, 0)), "")</f>
        <v/>
      </c>
      <c r="Y912" s="440"/>
      <c r="Z912" s="487"/>
      <c r="AA912" s="501"/>
      <c r="AB912" s="481" t="e">
        <f>VLOOKUP(N912,【参考】数式用!$A$3:$N$58,14,FALSE)</f>
        <v>#N/A</v>
      </c>
      <c r="AC912" s="481" t="str">
        <f>IFERROR(VLOOKUP(N912,【参考】数式用!$A$3:$N$58,14,FALSE),"")&amp;"_4_5"</f>
        <v>_4_5</v>
      </c>
      <c r="AD912" s="481" t="str">
        <f>IFERROR(VLOOKUP(N912,【参考】数式用!$A$3:$N$58,14,FALSE),"")&amp;"_6"</f>
        <v>_6</v>
      </c>
      <c r="AE912" s="482" t="str">
        <f>IFERROR(VLOOKUP(N912,【参考】数式用!$AI$5:$AJ$51, 2, FALSE), "")</f>
        <v/>
      </c>
      <c r="AF912" s="483" t="str">
        <f t="shared" si="28"/>
        <v/>
      </c>
      <c r="AG912" s="484" t="str">
        <f t="shared" si="29"/>
        <v/>
      </c>
      <c r="AH912" s="485" t="str">
        <f>IFERROR(VLOOKUP(N912,【参考】数式用!$AM$3:$AN$56, 2, FALSE), "")</f>
        <v/>
      </c>
      <c r="AI912" s="411"/>
      <c r="AJ912" s="389"/>
      <c r="AK912" s="389"/>
      <c r="AL912" s="389"/>
      <c r="AM912" s="389"/>
      <c r="AN912" s="389"/>
      <c r="AO912" s="389"/>
      <c r="AP912" s="389"/>
      <c r="AQ912" s="389"/>
    </row>
    <row r="913" spans="1:43" s="128" customFormat="1" ht="40.15" customHeight="1">
      <c r="A913" s="488">
        <v>900</v>
      </c>
      <c r="B913" s="866" t="str">
        <f>IF(基本情報入力シート!C944="","",基本情報入力シート!C944)</f>
        <v/>
      </c>
      <c r="C913" s="866"/>
      <c r="D913" s="866"/>
      <c r="E913" s="866"/>
      <c r="F913" s="866"/>
      <c r="G913" s="866"/>
      <c r="H913" s="866"/>
      <c r="I913" s="866"/>
      <c r="J913" s="413" t="str">
        <f>IF(基本情報入力シート!M944="","",基本情報入力シート!M944)</f>
        <v/>
      </c>
      <c r="K913" s="413" t="str">
        <f>IF(基本情報入力シート!R944="","",基本情報入力シート!R944)</f>
        <v/>
      </c>
      <c r="L913" s="413" t="str">
        <f>IF(基本情報入力シート!W944="","",基本情報入力シート!W944)</f>
        <v/>
      </c>
      <c r="M913" s="413" t="str">
        <f>IF(基本情報入力シート!X944="","",基本情報入力シート!X944)</f>
        <v/>
      </c>
      <c r="N913" s="491" t="str">
        <f>IF(基本情報入力シート!Y944="","",基本情報入力シート!Y944)</f>
        <v/>
      </c>
      <c r="O913" s="490"/>
      <c r="P913" s="432"/>
      <c r="Q913" s="38" t="str">
        <f>IFERROR(ROUNDDOWN(P913*VLOOKUP(N913,【参考】数式用!$V$2:$AA$58,MATCH(O913,【参考】数式用!$X$4:$AA$4)+2,FALSE)*0.5, 0), "")</f>
        <v/>
      </c>
      <c r="R913" s="433"/>
      <c r="S913" s="867"/>
      <c r="T913" s="867"/>
      <c r="U913" s="499"/>
      <c r="V913" s="439"/>
      <c r="W913" s="487"/>
      <c r="X913" s="414" t="str">
        <f>IFERROR(IF(V913="ー", "", ROUNDDOWN(W913*VLOOKUP(N913,【参考】数式用!$V$2:$AG$51,MATCH(V913,【参考】数式用!$AB$4:$AG$4)+6,FALSE)*0.5, 0)), "")</f>
        <v/>
      </c>
      <c r="Y913" s="440"/>
      <c r="Z913" s="487"/>
      <c r="AA913" s="501"/>
      <c r="AB913" s="481" t="e">
        <f>VLOOKUP(N913,【参考】数式用!$A$3:$N$58,14,FALSE)</f>
        <v>#N/A</v>
      </c>
      <c r="AC913" s="481" t="str">
        <f>IFERROR(VLOOKUP(N913,【参考】数式用!$A$3:$N$58,14,FALSE),"")&amp;"_4_5"</f>
        <v>_4_5</v>
      </c>
      <c r="AD913" s="481" t="str">
        <f>IFERROR(VLOOKUP(N913,【参考】数式用!$A$3:$N$58,14,FALSE),"")&amp;"_6"</f>
        <v>_6</v>
      </c>
      <c r="AE913" s="482" t="str">
        <f>IFERROR(VLOOKUP(N913,【参考】数式用!$AI$5:$AJ$51, 2, FALSE), "")</f>
        <v/>
      </c>
      <c r="AF913" s="483" t="str">
        <f t="shared" si="28"/>
        <v/>
      </c>
      <c r="AG913" s="484" t="str">
        <f t="shared" si="29"/>
        <v/>
      </c>
      <c r="AH913" s="485" t="str">
        <f>IFERROR(VLOOKUP(N913,【参考】数式用!$AM$3:$AN$56, 2, FALSE), "")</f>
        <v/>
      </c>
      <c r="AI913" s="411"/>
      <c r="AJ913" s="389"/>
      <c r="AK913" s="389"/>
      <c r="AL913" s="389"/>
      <c r="AM913" s="389"/>
      <c r="AN913" s="389"/>
      <c r="AO913" s="389"/>
      <c r="AP913" s="389"/>
      <c r="AQ913" s="389"/>
    </row>
    <row r="914" spans="1:43" s="128" customFormat="1" ht="40.15" customHeight="1">
      <c r="A914" s="488">
        <v>901</v>
      </c>
      <c r="B914" s="866" t="str">
        <f>IF(基本情報入力シート!C945="","",基本情報入力シート!C945)</f>
        <v/>
      </c>
      <c r="C914" s="866"/>
      <c r="D914" s="866"/>
      <c r="E914" s="866"/>
      <c r="F914" s="866"/>
      <c r="G914" s="866"/>
      <c r="H914" s="866"/>
      <c r="I914" s="866"/>
      <c r="J914" s="413" t="str">
        <f>IF(基本情報入力シート!M945="","",基本情報入力シート!M945)</f>
        <v/>
      </c>
      <c r="K914" s="413" t="str">
        <f>IF(基本情報入力シート!R945="","",基本情報入力シート!R945)</f>
        <v/>
      </c>
      <c r="L914" s="413" t="str">
        <f>IF(基本情報入力シート!W945="","",基本情報入力シート!W945)</f>
        <v/>
      </c>
      <c r="M914" s="413" t="str">
        <f>IF(基本情報入力シート!X945="","",基本情報入力シート!X945)</f>
        <v/>
      </c>
      <c r="N914" s="491" t="str">
        <f>IF(基本情報入力シート!Y945="","",基本情報入力シート!Y945)</f>
        <v/>
      </c>
      <c r="O914" s="490"/>
      <c r="P914" s="432"/>
      <c r="Q914" s="38" t="str">
        <f>IFERROR(ROUNDDOWN(P914*VLOOKUP(N914,【参考】数式用!$V$2:$AA$58,MATCH(O914,【参考】数式用!$X$4:$AA$4)+2,FALSE)*0.5, 0), "")</f>
        <v/>
      </c>
      <c r="R914" s="433"/>
      <c r="S914" s="867"/>
      <c r="T914" s="867"/>
      <c r="U914" s="499"/>
      <c r="V914" s="439"/>
      <c r="W914" s="487"/>
      <c r="X914" s="414" t="str">
        <f>IFERROR(IF(V914="ー", "", ROUNDDOWN(W914*VLOOKUP(N914,【参考】数式用!$V$2:$AG$51,MATCH(V914,【参考】数式用!$AB$4:$AG$4)+6,FALSE)*0.5, 0)), "")</f>
        <v/>
      </c>
      <c r="Y914" s="440"/>
      <c r="Z914" s="487"/>
      <c r="AA914" s="501"/>
      <c r="AB914" s="481" t="e">
        <f>VLOOKUP(N914,【参考】数式用!$A$3:$N$58,14,FALSE)</f>
        <v>#N/A</v>
      </c>
      <c r="AC914" s="481" t="str">
        <f>IFERROR(VLOOKUP(N914,【参考】数式用!$A$3:$N$58,14,FALSE),"")&amp;"_4_5"</f>
        <v>_4_5</v>
      </c>
      <c r="AD914" s="481" t="str">
        <f>IFERROR(VLOOKUP(N914,【参考】数式用!$A$3:$N$58,14,FALSE),"")&amp;"_6"</f>
        <v>_6</v>
      </c>
      <c r="AE914" s="482" t="str">
        <f>IFERROR(VLOOKUP(N914,【参考】数式用!$AI$5:$AJ$51, 2, FALSE), "")</f>
        <v/>
      </c>
      <c r="AF914" s="483" t="str">
        <f t="shared" si="28"/>
        <v/>
      </c>
      <c r="AG914" s="484" t="str">
        <f t="shared" si="29"/>
        <v/>
      </c>
      <c r="AH914" s="485" t="str">
        <f>IFERROR(VLOOKUP(N914,【参考】数式用!$AM$3:$AN$56, 2, FALSE), "")</f>
        <v/>
      </c>
      <c r="AI914" s="411"/>
      <c r="AJ914" s="389"/>
      <c r="AK914" s="389"/>
      <c r="AL914" s="389"/>
      <c r="AM914" s="389"/>
      <c r="AN914" s="389"/>
      <c r="AO914" s="389"/>
      <c r="AP914" s="389"/>
      <c r="AQ914" s="389"/>
    </row>
    <row r="915" spans="1:43" s="128" customFormat="1" ht="40.15" customHeight="1">
      <c r="A915" s="488">
        <v>902</v>
      </c>
      <c r="B915" s="866" t="str">
        <f>IF(基本情報入力シート!C946="","",基本情報入力シート!C946)</f>
        <v/>
      </c>
      <c r="C915" s="866"/>
      <c r="D915" s="866"/>
      <c r="E915" s="866"/>
      <c r="F915" s="866"/>
      <c r="G915" s="866"/>
      <c r="H915" s="866"/>
      <c r="I915" s="866"/>
      <c r="J915" s="413" t="str">
        <f>IF(基本情報入力シート!M946="","",基本情報入力シート!M946)</f>
        <v/>
      </c>
      <c r="K915" s="413" t="str">
        <f>IF(基本情報入力シート!R946="","",基本情報入力シート!R946)</f>
        <v/>
      </c>
      <c r="L915" s="413" t="str">
        <f>IF(基本情報入力シート!W946="","",基本情報入力シート!W946)</f>
        <v/>
      </c>
      <c r="M915" s="413" t="str">
        <f>IF(基本情報入力シート!X946="","",基本情報入力シート!X946)</f>
        <v/>
      </c>
      <c r="N915" s="491" t="str">
        <f>IF(基本情報入力シート!Y946="","",基本情報入力シート!Y946)</f>
        <v/>
      </c>
      <c r="O915" s="490"/>
      <c r="P915" s="432"/>
      <c r="Q915" s="38" t="str">
        <f>IFERROR(ROUNDDOWN(P915*VLOOKUP(N915,【参考】数式用!$V$2:$AA$58,MATCH(O915,【参考】数式用!$X$4:$AA$4)+2,FALSE)*0.5, 0), "")</f>
        <v/>
      </c>
      <c r="R915" s="433"/>
      <c r="S915" s="867"/>
      <c r="T915" s="867"/>
      <c r="U915" s="499"/>
      <c r="V915" s="439"/>
      <c r="W915" s="487"/>
      <c r="X915" s="414" t="str">
        <f>IFERROR(IF(V915="ー", "", ROUNDDOWN(W915*VLOOKUP(N915,【参考】数式用!$V$2:$AG$51,MATCH(V915,【参考】数式用!$AB$4:$AG$4)+6,FALSE)*0.5, 0)), "")</f>
        <v/>
      </c>
      <c r="Y915" s="440"/>
      <c r="Z915" s="487"/>
      <c r="AA915" s="501"/>
      <c r="AB915" s="481" t="e">
        <f>VLOOKUP(N915,【参考】数式用!$A$3:$N$58,14,FALSE)</f>
        <v>#N/A</v>
      </c>
      <c r="AC915" s="481" t="str">
        <f>IFERROR(VLOOKUP(N915,【参考】数式用!$A$3:$N$58,14,FALSE),"")&amp;"_4_5"</f>
        <v>_4_5</v>
      </c>
      <c r="AD915" s="481" t="str">
        <f>IFERROR(VLOOKUP(N915,【参考】数式用!$A$3:$N$58,14,FALSE),"")&amp;"_6"</f>
        <v>_6</v>
      </c>
      <c r="AE915" s="482" t="str">
        <f>IFERROR(VLOOKUP(N915,【参考】数式用!$AI$5:$AJ$51, 2, FALSE), "")</f>
        <v/>
      </c>
      <c r="AF915" s="483" t="str">
        <f t="shared" si="28"/>
        <v/>
      </c>
      <c r="AG915" s="484" t="str">
        <f t="shared" si="29"/>
        <v/>
      </c>
      <c r="AH915" s="485" t="str">
        <f>IFERROR(VLOOKUP(N915,【参考】数式用!$AM$3:$AN$56, 2, FALSE), "")</f>
        <v/>
      </c>
      <c r="AI915" s="411"/>
      <c r="AJ915" s="389"/>
      <c r="AK915" s="389"/>
      <c r="AL915" s="389"/>
      <c r="AM915" s="389"/>
      <c r="AN915" s="389"/>
      <c r="AO915" s="389"/>
      <c r="AP915" s="389"/>
      <c r="AQ915" s="389"/>
    </row>
    <row r="916" spans="1:43" s="128" customFormat="1" ht="40.15" customHeight="1">
      <c r="A916" s="488">
        <v>903</v>
      </c>
      <c r="B916" s="866" t="str">
        <f>IF(基本情報入力シート!C947="","",基本情報入力シート!C947)</f>
        <v/>
      </c>
      <c r="C916" s="866"/>
      <c r="D916" s="866"/>
      <c r="E916" s="866"/>
      <c r="F916" s="866"/>
      <c r="G916" s="866"/>
      <c r="H916" s="866"/>
      <c r="I916" s="866"/>
      <c r="J916" s="413" t="str">
        <f>IF(基本情報入力シート!M947="","",基本情報入力シート!M947)</f>
        <v/>
      </c>
      <c r="K916" s="413" t="str">
        <f>IF(基本情報入力シート!R947="","",基本情報入力シート!R947)</f>
        <v/>
      </c>
      <c r="L916" s="413" t="str">
        <f>IF(基本情報入力シート!W947="","",基本情報入力シート!W947)</f>
        <v/>
      </c>
      <c r="M916" s="413" t="str">
        <f>IF(基本情報入力シート!X947="","",基本情報入力シート!X947)</f>
        <v/>
      </c>
      <c r="N916" s="491" t="str">
        <f>IF(基本情報入力シート!Y947="","",基本情報入力シート!Y947)</f>
        <v/>
      </c>
      <c r="O916" s="490"/>
      <c r="P916" s="432"/>
      <c r="Q916" s="38" t="str">
        <f>IFERROR(ROUNDDOWN(P916*VLOOKUP(N916,【参考】数式用!$V$2:$AA$58,MATCH(O916,【参考】数式用!$X$4:$AA$4)+2,FALSE)*0.5, 0), "")</f>
        <v/>
      </c>
      <c r="R916" s="433"/>
      <c r="S916" s="867"/>
      <c r="T916" s="867"/>
      <c r="U916" s="499"/>
      <c r="V916" s="439"/>
      <c r="W916" s="487"/>
      <c r="X916" s="414" t="str">
        <f>IFERROR(IF(V916="ー", "", ROUNDDOWN(W916*VLOOKUP(N916,【参考】数式用!$V$2:$AG$51,MATCH(V916,【参考】数式用!$AB$4:$AG$4)+6,FALSE)*0.5, 0)), "")</f>
        <v/>
      </c>
      <c r="Y916" s="440"/>
      <c r="Z916" s="487"/>
      <c r="AA916" s="501"/>
      <c r="AB916" s="481" t="e">
        <f>VLOOKUP(N916,【参考】数式用!$A$3:$N$58,14,FALSE)</f>
        <v>#N/A</v>
      </c>
      <c r="AC916" s="481" t="str">
        <f>IFERROR(VLOOKUP(N916,【参考】数式用!$A$3:$N$58,14,FALSE),"")&amp;"_4_5"</f>
        <v>_4_5</v>
      </c>
      <c r="AD916" s="481" t="str">
        <f>IFERROR(VLOOKUP(N916,【参考】数式用!$A$3:$N$58,14,FALSE),"")&amp;"_6"</f>
        <v>_6</v>
      </c>
      <c r="AE916" s="482" t="str">
        <f>IFERROR(VLOOKUP(N916,【参考】数式用!$AI$5:$AJ$51, 2, FALSE), "")</f>
        <v/>
      </c>
      <c r="AF916" s="483" t="str">
        <f t="shared" si="28"/>
        <v/>
      </c>
      <c r="AG916" s="484" t="str">
        <f t="shared" si="29"/>
        <v/>
      </c>
      <c r="AH916" s="485" t="str">
        <f>IFERROR(VLOOKUP(N916,【参考】数式用!$AM$3:$AN$56, 2, FALSE), "")</f>
        <v/>
      </c>
      <c r="AI916" s="411"/>
      <c r="AJ916" s="389"/>
      <c r="AK916" s="389"/>
      <c r="AL916" s="389"/>
      <c r="AM916" s="389"/>
      <c r="AN916" s="389"/>
      <c r="AO916" s="389"/>
      <c r="AP916" s="389"/>
      <c r="AQ916" s="389"/>
    </row>
    <row r="917" spans="1:43" s="128" customFormat="1" ht="40.15" customHeight="1">
      <c r="A917" s="488">
        <v>904</v>
      </c>
      <c r="B917" s="866" t="str">
        <f>IF(基本情報入力シート!C948="","",基本情報入力シート!C948)</f>
        <v/>
      </c>
      <c r="C917" s="866"/>
      <c r="D917" s="866"/>
      <c r="E917" s="866"/>
      <c r="F917" s="866"/>
      <c r="G917" s="866"/>
      <c r="H917" s="866"/>
      <c r="I917" s="866"/>
      <c r="J917" s="413" t="str">
        <f>IF(基本情報入力シート!M948="","",基本情報入力シート!M948)</f>
        <v/>
      </c>
      <c r="K917" s="413" t="str">
        <f>IF(基本情報入力シート!R948="","",基本情報入力シート!R948)</f>
        <v/>
      </c>
      <c r="L917" s="413" t="str">
        <f>IF(基本情報入力シート!W948="","",基本情報入力シート!W948)</f>
        <v/>
      </c>
      <c r="M917" s="413" t="str">
        <f>IF(基本情報入力シート!X948="","",基本情報入力シート!X948)</f>
        <v/>
      </c>
      <c r="N917" s="491" t="str">
        <f>IF(基本情報入力シート!Y948="","",基本情報入力シート!Y948)</f>
        <v/>
      </c>
      <c r="O917" s="490"/>
      <c r="P917" s="432"/>
      <c r="Q917" s="38" t="str">
        <f>IFERROR(ROUNDDOWN(P917*VLOOKUP(N917,【参考】数式用!$V$2:$AA$58,MATCH(O917,【参考】数式用!$X$4:$AA$4)+2,FALSE)*0.5, 0), "")</f>
        <v/>
      </c>
      <c r="R917" s="433"/>
      <c r="S917" s="867"/>
      <c r="T917" s="867"/>
      <c r="U917" s="499"/>
      <c r="V917" s="439"/>
      <c r="W917" s="487"/>
      <c r="X917" s="414" t="str">
        <f>IFERROR(IF(V917="ー", "", ROUNDDOWN(W917*VLOOKUP(N917,【参考】数式用!$V$2:$AG$51,MATCH(V917,【参考】数式用!$AB$4:$AG$4)+6,FALSE)*0.5, 0)), "")</f>
        <v/>
      </c>
      <c r="Y917" s="440"/>
      <c r="Z917" s="487"/>
      <c r="AA917" s="501"/>
      <c r="AB917" s="481" t="e">
        <f>VLOOKUP(N917,【参考】数式用!$A$3:$N$58,14,FALSE)</f>
        <v>#N/A</v>
      </c>
      <c r="AC917" s="481" t="str">
        <f>IFERROR(VLOOKUP(N917,【参考】数式用!$A$3:$N$58,14,FALSE),"")&amp;"_4_5"</f>
        <v>_4_5</v>
      </c>
      <c r="AD917" s="481" t="str">
        <f>IFERROR(VLOOKUP(N917,【参考】数式用!$A$3:$N$58,14,FALSE),"")&amp;"_6"</f>
        <v>_6</v>
      </c>
      <c r="AE917" s="482" t="str">
        <f>IFERROR(VLOOKUP(N917,【参考】数式用!$AI$5:$AJ$51, 2, FALSE), "")</f>
        <v/>
      </c>
      <c r="AF917" s="483" t="str">
        <f t="shared" si="28"/>
        <v/>
      </c>
      <c r="AG917" s="484" t="str">
        <f t="shared" si="29"/>
        <v/>
      </c>
      <c r="AH917" s="485" t="str">
        <f>IFERROR(VLOOKUP(N917,【参考】数式用!$AM$3:$AN$56, 2, FALSE), "")</f>
        <v/>
      </c>
      <c r="AI917" s="411"/>
      <c r="AJ917" s="389"/>
      <c r="AK917" s="389"/>
      <c r="AL917" s="389"/>
      <c r="AM917" s="389"/>
      <c r="AN917" s="389"/>
      <c r="AO917" s="389"/>
      <c r="AP917" s="389"/>
      <c r="AQ917" s="389"/>
    </row>
    <row r="918" spans="1:43" s="128" customFormat="1" ht="40.15" customHeight="1">
      <c r="A918" s="488">
        <v>905</v>
      </c>
      <c r="B918" s="866" t="str">
        <f>IF(基本情報入力シート!C949="","",基本情報入力シート!C949)</f>
        <v/>
      </c>
      <c r="C918" s="866"/>
      <c r="D918" s="866"/>
      <c r="E918" s="866"/>
      <c r="F918" s="866"/>
      <c r="G918" s="866"/>
      <c r="H918" s="866"/>
      <c r="I918" s="866"/>
      <c r="J918" s="413" t="str">
        <f>IF(基本情報入力シート!M949="","",基本情報入力シート!M949)</f>
        <v/>
      </c>
      <c r="K918" s="413" t="str">
        <f>IF(基本情報入力シート!R949="","",基本情報入力シート!R949)</f>
        <v/>
      </c>
      <c r="L918" s="413" t="str">
        <f>IF(基本情報入力シート!W949="","",基本情報入力シート!W949)</f>
        <v/>
      </c>
      <c r="M918" s="413" t="str">
        <f>IF(基本情報入力シート!X949="","",基本情報入力シート!X949)</f>
        <v/>
      </c>
      <c r="N918" s="491" t="str">
        <f>IF(基本情報入力シート!Y949="","",基本情報入力シート!Y949)</f>
        <v/>
      </c>
      <c r="O918" s="490"/>
      <c r="P918" s="432"/>
      <c r="Q918" s="38" t="str">
        <f>IFERROR(ROUNDDOWN(P918*VLOOKUP(N918,【参考】数式用!$V$2:$AA$58,MATCH(O918,【参考】数式用!$X$4:$AA$4)+2,FALSE)*0.5, 0), "")</f>
        <v/>
      </c>
      <c r="R918" s="433"/>
      <c r="S918" s="867"/>
      <c r="T918" s="867"/>
      <c r="U918" s="499"/>
      <c r="V918" s="439"/>
      <c r="W918" s="487"/>
      <c r="X918" s="414" t="str">
        <f>IFERROR(IF(V918="ー", "", ROUNDDOWN(W918*VLOOKUP(N918,【参考】数式用!$V$2:$AG$51,MATCH(V918,【参考】数式用!$AB$4:$AG$4)+6,FALSE)*0.5, 0)), "")</f>
        <v/>
      </c>
      <c r="Y918" s="440"/>
      <c r="Z918" s="487"/>
      <c r="AA918" s="501"/>
      <c r="AB918" s="481" t="e">
        <f>VLOOKUP(N918,【参考】数式用!$A$3:$N$58,14,FALSE)</f>
        <v>#N/A</v>
      </c>
      <c r="AC918" s="481" t="str">
        <f>IFERROR(VLOOKUP(N918,【参考】数式用!$A$3:$N$58,14,FALSE),"")&amp;"_4_5"</f>
        <v>_4_5</v>
      </c>
      <c r="AD918" s="481" t="str">
        <f>IFERROR(VLOOKUP(N918,【参考】数式用!$A$3:$N$58,14,FALSE),"")&amp;"_6"</f>
        <v>_6</v>
      </c>
      <c r="AE918" s="482" t="str">
        <f>IFERROR(VLOOKUP(N918,【参考】数式用!$AI$5:$AJ$51, 2, FALSE), "")</f>
        <v/>
      </c>
      <c r="AF918" s="483" t="str">
        <f t="shared" si="28"/>
        <v/>
      </c>
      <c r="AG918" s="484" t="str">
        <f t="shared" si="29"/>
        <v/>
      </c>
      <c r="AH918" s="485" t="str">
        <f>IFERROR(VLOOKUP(N918,【参考】数式用!$AM$3:$AN$56, 2, FALSE), "")</f>
        <v/>
      </c>
      <c r="AI918" s="411"/>
      <c r="AJ918" s="389"/>
      <c r="AK918" s="389"/>
      <c r="AL918" s="389"/>
      <c r="AM918" s="389"/>
      <c r="AN918" s="389"/>
      <c r="AO918" s="389"/>
      <c r="AP918" s="389"/>
      <c r="AQ918" s="389"/>
    </row>
    <row r="919" spans="1:43" s="128" customFormat="1" ht="40.15" customHeight="1">
      <c r="A919" s="488">
        <v>906</v>
      </c>
      <c r="B919" s="866" t="str">
        <f>IF(基本情報入力シート!C950="","",基本情報入力シート!C950)</f>
        <v/>
      </c>
      <c r="C919" s="866"/>
      <c r="D919" s="866"/>
      <c r="E919" s="866"/>
      <c r="F919" s="866"/>
      <c r="G919" s="866"/>
      <c r="H919" s="866"/>
      <c r="I919" s="866"/>
      <c r="J919" s="413" t="str">
        <f>IF(基本情報入力シート!M950="","",基本情報入力シート!M950)</f>
        <v/>
      </c>
      <c r="K919" s="413" t="str">
        <f>IF(基本情報入力シート!R950="","",基本情報入力シート!R950)</f>
        <v/>
      </c>
      <c r="L919" s="413" t="str">
        <f>IF(基本情報入力シート!W950="","",基本情報入力シート!W950)</f>
        <v/>
      </c>
      <c r="M919" s="413" t="str">
        <f>IF(基本情報入力シート!X950="","",基本情報入力シート!X950)</f>
        <v/>
      </c>
      <c r="N919" s="491" t="str">
        <f>IF(基本情報入力シート!Y950="","",基本情報入力シート!Y950)</f>
        <v/>
      </c>
      <c r="O919" s="490"/>
      <c r="P919" s="432"/>
      <c r="Q919" s="38" t="str">
        <f>IFERROR(ROUNDDOWN(P919*VLOOKUP(N919,【参考】数式用!$V$2:$AA$58,MATCH(O919,【参考】数式用!$X$4:$AA$4)+2,FALSE)*0.5, 0), "")</f>
        <v/>
      </c>
      <c r="R919" s="433"/>
      <c r="S919" s="867"/>
      <c r="T919" s="867"/>
      <c r="U919" s="499"/>
      <c r="V919" s="439"/>
      <c r="W919" s="487"/>
      <c r="X919" s="414" t="str">
        <f>IFERROR(IF(V919="ー", "", ROUNDDOWN(W919*VLOOKUP(N919,【参考】数式用!$V$2:$AG$51,MATCH(V919,【参考】数式用!$AB$4:$AG$4)+6,FALSE)*0.5, 0)), "")</f>
        <v/>
      </c>
      <c r="Y919" s="440"/>
      <c r="Z919" s="487"/>
      <c r="AA919" s="501"/>
      <c r="AB919" s="481" t="e">
        <f>VLOOKUP(N919,【参考】数式用!$A$3:$N$58,14,FALSE)</f>
        <v>#N/A</v>
      </c>
      <c r="AC919" s="481" t="str">
        <f>IFERROR(VLOOKUP(N919,【参考】数式用!$A$3:$N$58,14,FALSE),"")&amp;"_4_5"</f>
        <v>_4_5</v>
      </c>
      <c r="AD919" s="481" t="str">
        <f>IFERROR(VLOOKUP(N919,【参考】数式用!$A$3:$N$58,14,FALSE),"")&amp;"_6"</f>
        <v>_6</v>
      </c>
      <c r="AE919" s="482" t="str">
        <f>IFERROR(VLOOKUP(N919,【参考】数式用!$AI$5:$AJ$51, 2, FALSE), "")</f>
        <v/>
      </c>
      <c r="AF919" s="483" t="str">
        <f t="shared" si="28"/>
        <v/>
      </c>
      <c r="AG919" s="484" t="str">
        <f t="shared" si="29"/>
        <v/>
      </c>
      <c r="AH919" s="485" t="str">
        <f>IFERROR(VLOOKUP(N919,【参考】数式用!$AM$3:$AN$56, 2, FALSE), "")</f>
        <v/>
      </c>
      <c r="AI919" s="411"/>
      <c r="AJ919" s="389"/>
      <c r="AK919" s="389"/>
      <c r="AL919" s="389"/>
      <c r="AM919" s="389"/>
      <c r="AN919" s="389"/>
      <c r="AO919" s="389"/>
      <c r="AP919" s="389"/>
      <c r="AQ919" s="389"/>
    </row>
    <row r="920" spans="1:43" s="128" customFormat="1" ht="40.15" customHeight="1">
      <c r="A920" s="488">
        <v>907</v>
      </c>
      <c r="B920" s="866" t="str">
        <f>IF(基本情報入力シート!C951="","",基本情報入力シート!C951)</f>
        <v/>
      </c>
      <c r="C920" s="866"/>
      <c r="D920" s="866"/>
      <c r="E920" s="866"/>
      <c r="F920" s="866"/>
      <c r="G920" s="866"/>
      <c r="H920" s="866"/>
      <c r="I920" s="866"/>
      <c r="J920" s="413" t="str">
        <f>IF(基本情報入力シート!M951="","",基本情報入力シート!M951)</f>
        <v/>
      </c>
      <c r="K920" s="413" t="str">
        <f>IF(基本情報入力シート!R951="","",基本情報入力シート!R951)</f>
        <v/>
      </c>
      <c r="L920" s="413" t="str">
        <f>IF(基本情報入力シート!W951="","",基本情報入力シート!W951)</f>
        <v/>
      </c>
      <c r="M920" s="413" t="str">
        <f>IF(基本情報入力シート!X951="","",基本情報入力シート!X951)</f>
        <v/>
      </c>
      <c r="N920" s="491" t="str">
        <f>IF(基本情報入力シート!Y951="","",基本情報入力シート!Y951)</f>
        <v/>
      </c>
      <c r="O920" s="490"/>
      <c r="P920" s="432"/>
      <c r="Q920" s="38" t="str">
        <f>IFERROR(ROUNDDOWN(P920*VLOOKUP(N920,【参考】数式用!$V$2:$AA$58,MATCH(O920,【参考】数式用!$X$4:$AA$4)+2,FALSE)*0.5, 0), "")</f>
        <v/>
      </c>
      <c r="R920" s="433"/>
      <c r="S920" s="867"/>
      <c r="T920" s="867"/>
      <c r="U920" s="499"/>
      <c r="V920" s="439"/>
      <c r="W920" s="487"/>
      <c r="X920" s="414" t="str">
        <f>IFERROR(IF(V920="ー", "", ROUNDDOWN(W920*VLOOKUP(N920,【参考】数式用!$V$2:$AG$51,MATCH(V920,【参考】数式用!$AB$4:$AG$4)+6,FALSE)*0.5, 0)), "")</f>
        <v/>
      </c>
      <c r="Y920" s="440"/>
      <c r="Z920" s="487"/>
      <c r="AA920" s="501"/>
      <c r="AB920" s="481" t="e">
        <f>VLOOKUP(N920,【参考】数式用!$A$3:$N$58,14,FALSE)</f>
        <v>#N/A</v>
      </c>
      <c r="AC920" s="481" t="str">
        <f>IFERROR(VLOOKUP(N920,【参考】数式用!$A$3:$N$58,14,FALSE),"")&amp;"_4_5"</f>
        <v>_4_5</v>
      </c>
      <c r="AD920" s="481" t="str">
        <f>IFERROR(VLOOKUP(N920,【参考】数式用!$A$3:$N$58,14,FALSE),"")&amp;"_6"</f>
        <v>_6</v>
      </c>
      <c r="AE920" s="482" t="str">
        <f>IFERROR(VLOOKUP(N920,【参考】数式用!$AI$5:$AJ$51, 2, FALSE), "")</f>
        <v/>
      </c>
      <c r="AF920" s="483" t="str">
        <f t="shared" si="28"/>
        <v/>
      </c>
      <c r="AG920" s="484" t="str">
        <f t="shared" si="29"/>
        <v/>
      </c>
      <c r="AH920" s="485" t="str">
        <f>IFERROR(VLOOKUP(N920,【参考】数式用!$AM$3:$AN$56, 2, FALSE), "")</f>
        <v/>
      </c>
      <c r="AI920" s="411"/>
      <c r="AJ920" s="389"/>
      <c r="AK920" s="389"/>
      <c r="AL920" s="389"/>
      <c r="AM920" s="389"/>
      <c r="AN920" s="389"/>
      <c r="AO920" s="389"/>
      <c r="AP920" s="389"/>
      <c r="AQ920" s="389"/>
    </row>
    <row r="921" spans="1:43" s="128" customFormat="1" ht="40.15" customHeight="1">
      <c r="A921" s="488">
        <v>908</v>
      </c>
      <c r="B921" s="866" t="str">
        <f>IF(基本情報入力シート!C952="","",基本情報入力シート!C952)</f>
        <v/>
      </c>
      <c r="C921" s="866"/>
      <c r="D921" s="866"/>
      <c r="E921" s="866"/>
      <c r="F921" s="866"/>
      <c r="G921" s="866"/>
      <c r="H921" s="866"/>
      <c r="I921" s="866"/>
      <c r="J921" s="413" t="str">
        <f>IF(基本情報入力シート!M952="","",基本情報入力シート!M952)</f>
        <v/>
      </c>
      <c r="K921" s="413" t="str">
        <f>IF(基本情報入力シート!R952="","",基本情報入力シート!R952)</f>
        <v/>
      </c>
      <c r="L921" s="413" t="str">
        <f>IF(基本情報入力シート!W952="","",基本情報入力シート!W952)</f>
        <v/>
      </c>
      <c r="M921" s="413" t="str">
        <f>IF(基本情報入力シート!X952="","",基本情報入力シート!X952)</f>
        <v/>
      </c>
      <c r="N921" s="491" t="str">
        <f>IF(基本情報入力シート!Y952="","",基本情報入力シート!Y952)</f>
        <v/>
      </c>
      <c r="O921" s="490"/>
      <c r="P921" s="432"/>
      <c r="Q921" s="38" t="str">
        <f>IFERROR(ROUNDDOWN(P921*VLOOKUP(N921,【参考】数式用!$V$2:$AA$58,MATCH(O921,【参考】数式用!$X$4:$AA$4)+2,FALSE)*0.5, 0), "")</f>
        <v/>
      </c>
      <c r="R921" s="433"/>
      <c r="S921" s="867"/>
      <c r="T921" s="867"/>
      <c r="U921" s="499"/>
      <c r="V921" s="439"/>
      <c r="W921" s="487"/>
      <c r="X921" s="414" t="str">
        <f>IFERROR(IF(V921="ー", "", ROUNDDOWN(W921*VLOOKUP(N921,【参考】数式用!$V$2:$AG$51,MATCH(V921,【参考】数式用!$AB$4:$AG$4)+6,FALSE)*0.5, 0)), "")</f>
        <v/>
      </c>
      <c r="Y921" s="440"/>
      <c r="Z921" s="487"/>
      <c r="AA921" s="501"/>
      <c r="AB921" s="481" t="e">
        <f>VLOOKUP(N921,【参考】数式用!$A$3:$N$58,14,FALSE)</f>
        <v>#N/A</v>
      </c>
      <c r="AC921" s="481" t="str">
        <f>IFERROR(VLOOKUP(N921,【参考】数式用!$A$3:$N$58,14,FALSE),"")&amp;"_4_5"</f>
        <v>_4_5</v>
      </c>
      <c r="AD921" s="481" t="str">
        <f>IFERROR(VLOOKUP(N921,【参考】数式用!$A$3:$N$58,14,FALSE),"")&amp;"_6"</f>
        <v>_6</v>
      </c>
      <c r="AE921" s="482" t="str">
        <f>IFERROR(VLOOKUP(N921,【参考】数式用!$AI$5:$AJ$51, 2, FALSE), "")</f>
        <v/>
      </c>
      <c r="AF921" s="483" t="str">
        <f t="shared" si="28"/>
        <v/>
      </c>
      <c r="AG921" s="484" t="str">
        <f t="shared" si="29"/>
        <v/>
      </c>
      <c r="AH921" s="485" t="str">
        <f>IFERROR(VLOOKUP(N921,【参考】数式用!$AM$3:$AN$56, 2, FALSE), "")</f>
        <v/>
      </c>
      <c r="AI921" s="411"/>
      <c r="AJ921" s="389"/>
      <c r="AK921" s="389"/>
      <c r="AL921" s="389"/>
      <c r="AM921" s="389"/>
      <c r="AN921" s="389"/>
      <c r="AO921" s="389"/>
      <c r="AP921" s="389"/>
      <c r="AQ921" s="389"/>
    </row>
    <row r="922" spans="1:43" s="128" customFormat="1" ht="40.15" customHeight="1">
      <c r="A922" s="488">
        <v>909</v>
      </c>
      <c r="B922" s="866" t="str">
        <f>IF(基本情報入力シート!C953="","",基本情報入力シート!C953)</f>
        <v/>
      </c>
      <c r="C922" s="866"/>
      <c r="D922" s="866"/>
      <c r="E922" s="866"/>
      <c r="F922" s="866"/>
      <c r="G922" s="866"/>
      <c r="H922" s="866"/>
      <c r="I922" s="866"/>
      <c r="J922" s="413" t="str">
        <f>IF(基本情報入力シート!M953="","",基本情報入力シート!M953)</f>
        <v/>
      </c>
      <c r="K922" s="413" t="str">
        <f>IF(基本情報入力シート!R953="","",基本情報入力シート!R953)</f>
        <v/>
      </c>
      <c r="L922" s="413" t="str">
        <f>IF(基本情報入力シート!W953="","",基本情報入力シート!W953)</f>
        <v/>
      </c>
      <c r="M922" s="413" t="str">
        <f>IF(基本情報入力シート!X953="","",基本情報入力シート!X953)</f>
        <v/>
      </c>
      <c r="N922" s="491" t="str">
        <f>IF(基本情報入力シート!Y953="","",基本情報入力シート!Y953)</f>
        <v/>
      </c>
      <c r="O922" s="490"/>
      <c r="P922" s="432"/>
      <c r="Q922" s="38" t="str">
        <f>IFERROR(ROUNDDOWN(P922*VLOOKUP(N922,【参考】数式用!$V$2:$AA$58,MATCH(O922,【参考】数式用!$X$4:$AA$4)+2,FALSE)*0.5, 0), "")</f>
        <v/>
      </c>
      <c r="R922" s="433"/>
      <c r="S922" s="867"/>
      <c r="T922" s="867"/>
      <c r="U922" s="499"/>
      <c r="V922" s="439"/>
      <c r="W922" s="487"/>
      <c r="X922" s="414" t="str">
        <f>IFERROR(IF(V922="ー", "", ROUNDDOWN(W922*VLOOKUP(N922,【参考】数式用!$V$2:$AG$51,MATCH(V922,【参考】数式用!$AB$4:$AG$4)+6,FALSE)*0.5, 0)), "")</f>
        <v/>
      </c>
      <c r="Y922" s="440"/>
      <c r="Z922" s="487"/>
      <c r="AA922" s="501"/>
      <c r="AB922" s="481" t="e">
        <f>VLOOKUP(N922,【参考】数式用!$A$3:$N$58,14,FALSE)</f>
        <v>#N/A</v>
      </c>
      <c r="AC922" s="481" t="str">
        <f>IFERROR(VLOOKUP(N922,【参考】数式用!$A$3:$N$58,14,FALSE),"")&amp;"_4_5"</f>
        <v>_4_5</v>
      </c>
      <c r="AD922" s="481" t="str">
        <f>IFERROR(VLOOKUP(N922,【参考】数式用!$A$3:$N$58,14,FALSE),"")&amp;"_6"</f>
        <v>_6</v>
      </c>
      <c r="AE922" s="482" t="str">
        <f>IFERROR(VLOOKUP(N922,【参考】数式用!$AI$5:$AJ$51, 2, FALSE), "")</f>
        <v/>
      </c>
      <c r="AF922" s="483" t="str">
        <f t="shared" si="28"/>
        <v/>
      </c>
      <c r="AG922" s="484" t="str">
        <f t="shared" si="29"/>
        <v/>
      </c>
      <c r="AH922" s="485" t="str">
        <f>IFERROR(VLOOKUP(N922,【参考】数式用!$AM$3:$AN$56, 2, FALSE), "")</f>
        <v/>
      </c>
      <c r="AI922" s="411"/>
      <c r="AJ922" s="389"/>
      <c r="AK922" s="389"/>
      <c r="AL922" s="389"/>
      <c r="AM922" s="389"/>
      <c r="AN922" s="389"/>
      <c r="AO922" s="389"/>
      <c r="AP922" s="389"/>
      <c r="AQ922" s="389"/>
    </row>
    <row r="923" spans="1:43" s="128" customFormat="1" ht="40.15" customHeight="1">
      <c r="A923" s="488">
        <v>910</v>
      </c>
      <c r="B923" s="866" t="str">
        <f>IF(基本情報入力シート!C954="","",基本情報入力シート!C954)</f>
        <v/>
      </c>
      <c r="C923" s="866"/>
      <c r="D923" s="866"/>
      <c r="E923" s="866"/>
      <c r="F923" s="866"/>
      <c r="G923" s="866"/>
      <c r="H923" s="866"/>
      <c r="I923" s="866"/>
      <c r="J923" s="413" t="str">
        <f>IF(基本情報入力シート!M954="","",基本情報入力シート!M954)</f>
        <v/>
      </c>
      <c r="K923" s="413" t="str">
        <f>IF(基本情報入力シート!R954="","",基本情報入力シート!R954)</f>
        <v/>
      </c>
      <c r="L923" s="413" t="str">
        <f>IF(基本情報入力シート!W954="","",基本情報入力シート!W954)</f>
        <v/>
      </c>
      <c r="M923" s="413" t="str">
        <f>IF(基本情報入力シート!X954="","",基本情報入力シート!X954)</f>
        <v/>
      </c>
      <c r="N923" s="491" t="str">
        <f>IF(基本情報入力シート!Y954="","",基本情報入力シート!Y954)</f>
        <v/>
      </c>
      <c r="O923" s="490"/>
      <c r="P923" s="432"/>
      <c r="Q923" s="38" t="str">
        <f>IFERROR(ROUNDDOWN(P923*VLOOKUP(N923,【参考】数式用!$V$2:$AA$58,MATCH(O923,【参考】数式用!$X$4:$AA$4)+2,FALSE)*0.5, 0), "")</f>
        <v/>
      </c>
      <c r="R923" s="433"/>
      <c r="S923" s="867"/>
      <c r="T923" s="867"/>
      <c r="U923" s="499"/>
      <c r="V923" s="439"/>
      <c r="W923" s="487"/>
      <c r="X923" s="414" t="str">
        <f>IFERROR(IF(V923="ー", "", ROUNDDOWN(W923*VLOOKUP(N923,【参考】数式用!$V$2:$AG$51,MATCH(V923,【参考】数式用!$AB$4:$AG$4)+6,FALSE)*0.5, 0)), "")</f>
        <v/>
      </c>
      <c r="Y923" s="440"/>
      <c r="Z923" s="487"/>
      <c r="AA923" s="501"/>
      <c r="AB923" s="481" t="e">
        <f>VLOOKUP(N923,【参考】数式用!$A$3:$N$58,14,FALSE)</f>
        <v>#N/A</v>
      </c>
      <c r="AC923" s="481" t="str">
        <f>IFERROR(VLOOKUP(N923,【参考】数式用!$A$3:$N$58,14,FALSE),"")&amp;"_4_5"</f>
        <v>_4_5</v>
      </c>
      <c r="AD923" s="481" t="str">
        <f>IFERROR(VLOOKUP(N923,【参考】数式用!$A$3:$N$58,14,FALSE),"")&amp;"_6"</f>
        <v>_6</v>
      </c>
      <c r="AE923" s="482" t="str">
        <f>IFERROR(VLOOKUP(N923,【参考】数式用!$AI$5:$AJ$51, 2, FALSE), "")</f>
        <v/>
      </c>
      <c r="AF923" s="483" t="str">
        <f t="shared" si="28"/>
        <v/>
      </c>
      <c r="AG923" s="484" t="str">
        <f t="shared" si="29"/>
        <v/>
      </c>
      <c r="AH923" s="485" t="str">
        <f>IFERROR(VLOOKUP(N923,【参考】数式用!$AM$3:$AN$56, 2, FALSE), "")</f>
        <v/>
      </c>
      <c r="AI923" s="411"/>
      <c r="AJ923" s="389"/>
      <c r="AK923" s="389"/>
      <c r="AL923" s="389"/>
      <c r="AM923" s="389"/>
      <c r="AN923" s="389"/>
      <c r="AO923" s="389"/>
      <c r="AP923" s="389"/>
      <c r="AQ923" s="389"/>
    </row>
    <row r="924" spans="1:43" s="128" customFormat="1" ht="40.15" customHeight="1">
      <c r="A924" s="488">
        <v>911</v>
      </c>
      <c r="B924" s="866" t="str">
        <f>IF(基本情報入力シート!C955="","",基本情報入力シート!C955)</f>
        <v/>
      </c>
      <c r="C924" s="866"/>
      <c r="D924" s="866"/>
      <c r="E924" s="866"/>
      <c r="F924" s="866"/>
      <c r="G924" s="866"/>
      <c r="H924" s="866"/>
      <c r="I924" s="866"/>
      <c r="J924" s="413" t="str">
        <f>IF(基本情報入力シート!M955="","",基本情報入力シート!M955)</f>
        <v/>
      </c>
      <c r="K924" s="413" t="str">
        <f>IF(基本情報入力シート!R955="","",基本情報入力シート!R955)</f>
        <v/>
      </c>
      <c r="L924" s="413" t="str">
        <f>IF(基本情報入力シート!W955="","",基本情報入力シート!W955)</f>
        <v/>
      </c>
      <c r="M924" s="413" t="str">
        <f>IF(基本情報入力シート!X955="","",基本情報入力シート!X955)</f>
        <v/>
      </c>
      <c r="N924" s="491" t="str">
        <f>IF(基本情報入力シート!Y955="","",基本情報入力シート!Y955)</f>
        <v/>
      </c>
      <c r="O924" s="490"/>
      <c r="P924" s="432"/>
      <c r="Q924" s="38" t="str">
        <f>IFERROR(ROUNDDOWN(P924*VLOOKUP(N924,【参考】数式用!$V$2:$AA$58,MATCH(O924,【参考】数式用!$X$4:$AA$4)+2,FALSE)*0.5, 0), "")</f>
        <v/>
      </c>
      <c r="R924" s="433"/>
      <c r="S924" s="867"/>
      <c r="T924" s="867"/>
      <c r="U924" s="499"/>
      <c r="V924" s="439"/>
      <c r="W924" s="487"/>
      <c r="X924" s="414" t="str">
        <f>IFERROR(IF(V924="ー", "", ROUNDDOWN(W924*VLOOKUP(N924,【参考】数式用!$V$2:$AG$51,MATCH(V924,【参考】数式用!$AB$4:$AG$4)+6,FALSE)*0.5, 0)), "")</f>
        <v/>
      </c>
      <c r="Y924" s="440"/>
      <c r="Z924" s="487"/>
      <c r="AA924" s="501"/>
      <c r="AB924" s="481" t="e">
        <f>VLOOKUP(N924,【参考】数式用!$A$3:$N$58,14,FALSE)</f>
        <v>#N/A</v>
      </c>
      <c r="AC924" s="481" t="str">
        <f>IFERROR(VLOOKUP(N924,【参考】数式用!$A$3:$N$58,14,FALSE),"")&amp;"_4_5"</f>
        <v>_4_5</v>
      </c>
      <c r="AD924" s="481" t="str">
        <f>IFERROR(VLOOKUP(N924,【参考】数式用!$A$3:$N$58,14,FALSE),"")&amp;"_6"</f>
        <v>_6</v>
      </c>
      <c r="AE924" s="482" t="str">
        <f>IFERROR(VLOOKUP(N924,【参考】数式用!$AI$5:$AJ$51, 2, FALSE), "")</f>
        <v/>
      </c>
      <c r="AF924" s="483" t="str">
        <f t="shared" si="28"/>
        <v/>
      </c>
      <c r="AG924" s="484" t="str">
        <f t="shared" si="29"/>
        <v/>
      </c>
      <c r="AH924" s="485" t="str">
        <f>IFERROR(VLOOKUP(N924,【参考】数式用!$AM$3:$AN$56, 2, FALSE), "")</f>
        <v/>
      </c>
      <c r="AI924" s="411"/>
      <c r="AJ924" s="389"/>
      <c r="AK924" s="389"/>
      <c r="AL924" s="389"/>
      <c r="AM924" s="389"/>
      <c r="AN924" s="389"/>
      <c r="AO924" s="389"/>
      <c r="AP924" s="389"/>
      <c r="AQ924" s="389"/>
    </row>
    <row r="925" spans="1:43" s="128" customFormat="1" ht="40.15" customHeight="1">
      <c r="A925" s="488">
        <v>912</v>
      </c>
      <c r="B925" s="866" t="str">
        <f>IF(基本情報入力シート!C956="","",基本情報入力シート!C956)</f>
        <v/>
      </c>
      <c r="C925" s="866"/>
      <c r="D925" s="866"/>
      <c r="E925" s="866"/>
      <c r="F925" s="866"/>
      <c r="G925" s="866"/>
      <c r="H925" s="866"/>
      <c r="I925" s="866"/>
      <c r="J925" s="413" t="str">
        <f>IF(基本情報入力シート!M956="","",基本情報入力シート!M956)</f>
        <v/>
      </c>
      <c r="K925" s="413" t="str">
        <f>IF(基本情報入力シート!R956="","",基本情報入力シート!R956)</f>
        <v/>
      </c>
      <c r="L925" s="413" t="str">
        <f>IF(基本情報入力シート!W956="","",基本情報入力シート!W956)</f>
        <v/>
      </c>
      <c r="M925" s="413" t="str">
        <f>IF(基本情報入力シート!X956="","",基本情報入力シート!X956)</f>
        <v/>
      </c>
      <c r="N925" s="491" t="str">
        <f>IF(基本情報入力シート!Y956="","",基本情報入力シート!Y956)</f>
        <v/>
      </c>
      <c r="O925" s="490"/>
      <c r="P925" s="432"/>
      <c r="Q925" s="38" t="str">
        <f>IFERROR(ROUNDDOWN(P925*VLOOKUP(N925,【参考】数式用!$V$2:$AA$58,MATCH(O925,【参考】数式用!$X$4:$AA$4)+2,FALSE)*0.5, 0), "")</f>
        <v/>
      </c>
      <c r="R925" s="433"/>
      <c r="S925" s="867"/>
      <c r="T925" s="867"/>
      <c r="U925" s="499"/>
      <c r="V925" s="439"/>
      <c r="W925" s="487"/>
      <c r="X925" s="414" t="str">
        <f>IFERROR(IF(V925="ー", "", ROUNDDOWN(W925*VLOOKUP(N925,【参考】数式用!$V$2:$AG$51,MATCH(V925,【参考】数式用!$AB$4:$AG$4)+6,FALSE)*0.5, 0)), "")</f>
        <v/>
      </c>
      <c r="Y925" s="440"/>
      <c r="Z925" s="487"/>
      <c r="AA925" s="501"/>
      <c r="AB925" s="481" t="e">
        <f>VLOOKUP(N925,【参考】数式用!$A$3:$N$58,14,FALSE)</f>
        <v>#N/A</v>
      </c>
      <c r="AC925" s="481" t="str">
        <f>IFERROR(VLOOKUP(N925,【参考】数式用!$A$3:$N$58,14,FALSE),"")&amp;"_4_5"</f>
        <v>_4_5</v>
      </c>
      <c r="AD925" s="481" t="str">
        <f>IFERROR(VLOOKUP(N925,【参考】数式用!$A$3:$N$58,14,FALSE),"")&amp;"_6"</f>
        <v>_6</v>
      </c>
      <c r="AE925" s="482" t="str">
        <f>IFERROR(VLOOKUP(N925,【参考】数式用!$AI$5:$AJ$51, 2, FALSE), "")</f>
        <v/>
      </c>
      <c r="AF925" s="483" t="str">
        <f t="shared" si="28"/>
        <v/>
      </c>
      <c r="AG925" s="484" t="str">
        <f t="shared" si="29"/>
        <v/>
      </c>
      <c r="AH925" s="485" t="str">
        <f>IFERROR(VLOOKUP(N925,【参考】数式用!$AM$3:$AN$56, 2, FALSE), "")</f>
        <v/>
      </c>
      <c r="AI925" s="411"/>
      <c r="AJ925" s="389"/>
      <c r="AK925" s="389"/>
      <c r="AL925" s="389"/>
      <c r="AM925" s="389"/>
      <c r="AN925" s="389"/>
      <c r="AO925" s="389"/>
      <c r="AP925" s="389"/>
      <c r="AQ925" s="389"/>
    </row>
    <row r="926" spans="1:43" s="128" customFormat="1" ht="40.15" customHeight="1">
      <c r="A926" s="488">
        <v>913</v>
      </c>
      <c r="B926" s="866" t="str">
        <f>IF(基本情報入力シート!C957="","",基本情報入力シート!C957)</f>
        <v/>
      </c>
      <c r="C926" s="866"/>
      <c r="D926" s="866"/>
      <c r="E926" s="866"/>
      <c r="F926" s="866"/>
      <c r="G926" s="866"/>
      <c r="H926" s="866"/>
      <c r="I926" s="866"/>
      <c r="J926" s="413" t="str">
        <f>IF(基本情報入力シート!M957="","",基本情報入力シート!M957)</f>
        <v/>
      </c>
      <c r="K926" s="413" t="str">
        <f>IF(基本情報入力シート!R957="","",基本情報入力シート!R957)</f>
        <v/>
      </c>
      <c r="L926" s="413" t="str">
        <f>IF(基本情報入力シート!W957="","",基本情報入力シート!W957)</f>
        <v/>
      </c>
      <c r="M926" s="413" t="str">
        <f>IF(基本情報入力シート!X957="","",基本情報入力シート!X957)</f>
        <v/>
      </c>
      <c r="N926" s="491" t="str">
        <f>IF(基本情報入力シート!Y957="","",基本情報入力シート!Y957)</f>
        <v/>
      </c>
      <c r="O926" s="490"/>
      <c r="P926" s="432"/>
      <c r="Q926" s="38" t="str">
        <f>IFERROR(ROUNDDOWN(P926*VLOOKUP(N926,【参考】数式用!$V$2:$AA$58,MATCH(O926,【参考】数式用!$X$4:$AA$4)+2,FALSE)*0.5, 0), "")</f>
        <v/>
      </c>
      <c r="R926" s="433"/>
      <c r="S926" s="867"/>
      <c r="T926" s="867"/>
      <c r="U926" s="499"/>
      <c r="V926" s="439"/>
      <c r="W926" s="487"/>
      <c r="X926" s="414" t="str">
        <f>IFERROR(IF(V926="ー", "", ROUNDDOWN(W926*VLOOKUP(N926,【参考】数式用!$V$2:$AG$51,MATCH(V926,【参考】数式用!$AB$4:$AG$4)+6,FALSE)*0.5, 0)), "")</f>
        <v/>
      </c>
      <c r="Y926" s="440"/>
      <c r="Z926" s="487"/>
      <c r="AA926" s="501"/>
      <c r="AB926" s="481" t="e">
        <f>VLOOKUP(N926,【参考】数式用!$A$3:$N$58,14,FALSE)</f>
        <v>#N/A</v>
      </c>
      <c r="AC926" s="481" t="str">
        <f>IFERROR(VLOOKUP(N926,【参考】数式用!$A$3:$N$58,14,FALSE),"")&amp;"_4_5"</f>
        <v>_4_5</v>
      </c>
      <c r="AD926" s="481" t="str">
        <f>IFERROR(VLOOKUP(N926,【参考】数式用!$A$3:$N$58,14,FALSE),"")&amp;"_6"</f>
        <v>_6</v>
      </c>
      <c r="AE926" s="482" t="str">
        <f>IFERROR(VLOOKUP(N926,【参考】数式用!$AI$5:$AJ$51, 2, FALSE), "")</f>
        <v/>
      </c>
      <c r="AF926" s="483" t="str">
        <f t="shared" si="28"/>
        <v/>
      </c>
      <c r="AG926" s="484" t="str">
        <f t="shared" si="29"/>
        <v/>
      </c>
      <c r="AH926" s="485" t="str">
        <f>IFERROR(VLOOKUP(N926,【参考】数式用!$AM$3:$AN$56, 2, FALSE), "")</f>
        <v/>
      </c>
      <c r="AI926" s="411"/>
      <c r="AJ926" s="389"/>
      <c r="AK926" s="389"/>
      <c r="AL926" s="389"/>
      <c r="AM926" s="389"/>
      <c r="AN926" s="389"/>
      <c r="AO926" s="389"/>
      <c r="AP926" s="389"/>
      <c r="AQ926" s="389"/>
    </row>
    <row r="927" spans="1:43" s="128" customFormat="1" ht="40.15" customHeight="1">
      <c r="A927" s="488">
        <v>914</v>
      </c>
      <c r="B927" s="866" t="str">
        <f>IF(基本情報入力シート!C958="","",基本情報入力シート!C958)</f>
        <v/>
      </c>
      <c r="C927" s="866"/>
      <c r="D927" s="866"/>
      <c r="E927" s="866"/>
      <c r="F927" s="866"/>
      <c r="G927" s="866"/>
      <c r="H927" s="866"/>
      <c r="I927" s="866"/>
      <c r="J927" s="413" t="str">
        <f>IF(基本情報入力シート!M958="","",基本情報入力シート!M958)</f>
        <v/>
      </c>
      <c r="K927" s="413" t="str">
        <f>IF(基本情報入力シート!R958="","",基本情報入力シート!R958)</f>
        <v/>
      </c>
      <c r="L927" s="413" t="str">
        <f>IF(基本情報入力シート!W958="","",基本情報入力シート!W958)</f>
        <v/>
      </c>
      <c r="M927" s="413" t="str">
        <f>IF(基本情報入力シート!X958="","",基本情報入力シート!X958)</f>
        <v/>
      </c>
      <c r="N927" s="491" t="str">
        <f>IF(基本情報入力シート!Y958="","",基本情報入力シート!Y958)</f>
        <v/>
      </c>
      <c r="O927" s="490"/>
      <c r="P927" s="432"/>
      <c r="Q927" s="38" t="str">
        <f>IFERROR(ROUNDDOWN(P927*VLOOKUP(N927,【参考】数式用!$V$2:$AA$58,MATCH(O927,【参考】数式用!$X$4:$AA$4)+2,FALSE)*0.5, 0), "")</f>
        <v/>
      </c>
      <c r="R927" s="433"/>
      <c r="S927" s="867"/>
      <c r="T927" s="867"/>
      <c r="U927" s="499"/>
      <c r="V927" s="439"/>
      <c r="W927" s="487"/>
      <c r="X927" s="414" t="str">
        <f>IFERROR(IF(V927="ー", "", ROUNDDOWN(W927*VLOOKUP(N927,【参考】数式用!$V$2:$AG$51,MATCH(V927,【参考】数式用!$AB$4:$AG$4)+6,FALSE)*0.5, 0)), "")</f>
        <v/>
      </c>
      <c r="Y927" s="440"/>
      <c r="Z927" s="487"/>
      <c r="AA927" s="501"/>
      <c r="AB927" s="481" t="e">
        <f>VLOOKUP(N927,【参考】数式用!$A$3:$N$58,14,FALSE)</f>
        <v>#N/A</v>
      </c>
      <c r="AC927" s="481" t="str">
        <f>IFERROR(VLOOKUP(N927,【参考】数式用!$A$3:$N$58,14,FALSE),"")&amp;"_4_5"</f>
        <v>_4_5</v>
      </c>
      <c r="AD927" s="481" t="str">
        <f>IFERROR(VLOOKUP(N927,【参考】数式用!$A$3:$N$58,14,FALSE),"")&amp;"_6"</f>
        <v>_6</v>
      </c>
      <c r="AE927" s="482" t="str">
        <f>IFERROR(VLOOKUP(N927,【参考】数式用!$AI$5:$AJ$51, 2, FALSE), "")</f>
        <v/>
      </c>
      <c r="AF927" s="483" t="str">
        <f t="shared" si="28"/>
        <v/>
      </c>
      <c r="AG927" s="484" t="str">
        <f t="shared" si="29"/>
        <v/>
      </c>
      <c r="AH927" s="485" t="str">
        <f>IFERROR(VLOOKUP(N927,【参考】数式用!$AM$3:$AN$56, 2, FALSE), "")</f>
        <v/>
      </c>
      <c r="AI927" s="411"/>
      <c r="AJ927" s="389"/>
      <c r="AK927" s="389"/>
      <c r="AL927" s="389"/>
      <c r="AM927" s="389"/>
      <c r="AN927" s="389"/>
      <c r="AO927" s="389"/>
      <c r="AP927" s="389"/>
      <c r="AQ927" s="389"/>
    </row>
    <row r="928" spans="1:43" s="128" customFormat="1" ht="40.15" customHeight="1">
      <c r="A928" s="488">
        <v>915</v>
      </c>
      <c r="B928" s="866" t="str">
        <f>IF(基本情報入力シート!C959="","",基本情報入力シート!C959)</f>
        <v/>
      </c>
      <c r="C928" s="866"/>
      <c r="D928" s="866"/>
      <c r="E928" s="866"/>
      <c r="F928" s="866"/>
      <c r="G928" s="866"/>
      <c r="H928" s="866"/>
      <c r="I928" s="866"/>
      <c r="J928" s="413" t="str">
        <f>IF(基本情報入力シート!M959="","",基本情報入力シート!M959)</f>
        <v/>
      </c>
      <c r="K928" s="413" t="str">
        <f>IF(基本情報入力シート!R959="","",基本情報入力シート!R959)</f>
        <v/>
      </c>
      <c r="L928" s="413" t="str">
        <f>IF(基本情報入力シート!W959="","",基本情報入力シート!W959)</f>
        <v/>
      </c>
      <c r="M928" s="413" t="str">
        <f>IF(基本情報入力シート!X959="","",基本情報入力シート!X959)</f>
        <v/>
      </c>
      <c r="N928" s="491" t="str">
        <f>IF(基本情報入力シート!Y959="","",基本情報入力シート!Y959)</f>
        <v/>
      </c>
      <c r="O928" s="490"/>
      <c r="P928" s="432"/>
      <c r="Q928" s="38" t="str">
        <f>IFERROR(ROUNDDOWN(P928*VLOOKUP(N928,【参考】数式用!$V$2:$AA$58,MATCH(O928,【参考】数式用!$X$4:$AA$4)+2,FALSE)*0.5, 0), "")</f>
        <v/>
      </c>
      <c r="R928" s="433"/>
      <c r="S928" s="867"/>
      <c r="T928" s="867"/>
      <c r="U928" s="499"/>
      <c r="V928" s="439"/>
      <c r="W928" s="487"/>
      <c r="X928" s="414" t="str">
        <f>IFERROR(IF(V928="ー", "", ROUNDDOWN(W928*VLOOKUP(N928,【参考】数式用!$V$2:$AG$51,MATCH(V928,【参考】数式用!$AB$4:$AG$4)+6,FALSE)*0.5, 0)), "")</f>
        <v/>
      </c>
      <c r="Y928" s="440"/>
      <c r="Z928" s="487"/>
      <c r="AA928" s="501"/>
      <c r="AB928" s="481" t="e">
        <f>VLOOKUP(N928,【参考】数式用!$A$3:$N$58,14,FALSE)</f>
        <v>#N/A</v>
      </c>
      <c r="AC928" s="481" t="str">
        <f>IFERROR(VLOOKUP(N928,【参考】数式用!$A$3:$N$58,14,FALSE),"")&amp;"_4_5"</f>
        <v>_4_5</v>
      </c>
      <c r="AD928" s="481" t="str">
        <f>IFERROR(VLOOKUP(N928,【参考】数式用!$A$3:$N$58,14,FALSE),"")&amp;"_6"</f>
        <v>_6</v>
      </c>
      <c r="AE928" s="482" t="str">
        <f>IFERROR(VLOOKUP(N928,【参考】数式用!$AI$5:$AJ$51, 2, FALSE), "")</f>
        <v/>
      </c>
      <c r="AF928" s="483" t="str">
        <f t="shared" si="28"/>
        <v/>
      </c>
      <c r="AG928" s="484" t="str">
        <f t="shared" si="29"/>
        <v/>
      </c>
      <c r="AH928" s="485" t="str">
        <f>IFERROR(VLOOKUP(N928,【参考】数式用!$AM$3:$AN$56, 2, FALSE), "")</f>
        <v/>
      </c>
      <c r="AI928" s="411"/>
      <c r="AJ928" s="389"/>
      <c r="AK928" s="389"/>
      <c r="AL928" s="389"/>
      <c r="AM928" s="389"/>
      <c r="AN928" s="389"/>
      <c r="AO928" s="389"/>
      <c r="AP928" s="389"/>
      <c r="AQ928" s="389"/>
    </row>
    <row r="929" spans="1:43" s="128" customFormat="1" ht="40.15" customHeight="1">
      <c r="A929" s="488">
        <v>916</v>
      </c>
      <c r="B929" s="866" t="str">
        <f>IF(基本情報入力シート!C960="","",基本情報入力シート!C960)</f>
        <v/>
      </c>
      <c r="C929" s="866"/>
      <c r="D929" s="866"/>
      <c r="E929" s="866"/>
      <c r="F929" s="866"/>
      <c r="G929" s="866"/>
      <c r="H929" s="866"/>
      <c r="I929" s="866"/>
      <c r="J929" s="413" t="str">
        <f>IF(基本情報入力シート!M960="","",基本情報入力シート!M960)</f>
        <v/>
      </c>
      <c r="K929" s="413" t="str">
        <f>IF(基本情報入力シート!R960="","",基本情報入力シート!R960)</f>
        <v/>
      </c>
      <c r="L929" s="413" t="str">
        <f>IF(基本情報入力シート!W960="","",基本情報入力シート!W960)</f>
        <v/>
      </c>
      <c r="M929" s="413" t="str">
        <f>IF(基本情報入力シート!X960="","",基本情報入力シート!X960)</f>
        <v/>
      </c>
      <c r="N929" s="491" t="str">
        <f>IF(基本情報入力シート!Y960="","",基本情報入力シート!Y960)</f>
        <v/>
      </c>
      <c r="O929" s="490"/>
      <c r="P929" s="432"/>
      <c r="Q929" s="38" t="str">
        <f>IFERROR(ROUNDDOWN(P929*VLOOKUP(N929,【参考】数式用!$V$2:$AA$58,MATCH(O929,【参考】数式用!$X$4:$AA$4)+2,FALSE)*0.5, 0), "")</f>
        <v/>
      </c>
      <c r="R929" s="433"/>
      <c r="S929" s="867"/>
      <c r="T929" s="867"/>
      <c r="U929" s="499"/>
      <c r="V929" s="439"/>
      <c r="W929" s="487"/>
      <c r="X929" s="414" t="str">
        <f>IFERROR(IF(V929="ー", "", ROUNDDOWN(W929*VLOOKUP(N929,【参考】数式用!$V$2:$AG$51,MATCH(V929,【参考】数式用!$AB$4:$AG$4)+6,FALSE)*0.5, 0)), "")</f>
        <v/>
      </c>
      <c r="Y929" s="440"/>
      <c r="Z929" s="487"/>
      <c r="AA929" s="501"/>
      <c r="AB929" s="481" t="e">
        <f>VLOOKUP(N929,【参考】数式用!$A$3:$N$58,14,FALSE)</f>
        <v>#N/A</v>
      </c>
      <c r="AC929" s="481" t="str">
        <f>IFERROR(VLOOKUP(N929,【参考】数式用!$A$3:$N$58,14,FALSE),"")&amp;"_4_5"</f>
        <v>_4_5</v>
      </c>
      <c r="AD929" s="481" t="str">
        <f>IFERROR(VLOOKUP(N929,【参考】数式用!$A$3:$N$58,14,FALSE),"")&amp;"_6"</f>
        <v>_6</v>
      </c>
      <c r="AE929" s="482" t="str">
        <f>IFERROR(VLOOKUP(N929,【参考】数式用!$AI$5:$AJ$51, 2, FALSE), "")</f>
        <v/>
      </c>
      <c r="AF929" s="483" t="str">
        <f t="shared" si="28"/>
        <v/>
      </c>
      <c r="AG929" s="484" t="str">
        <f t="shared" si="29"/>
        <v/>
      </c>
      <c r="AH929" s="485" t="str">
        <f>IFERROR(VLOOKUP(N929,【参考】数式用!$AM$3:$AN$56, 2, FALSE), "")</f>
        <v/>
      </c>
      <c r="AI929" s="411"/>
      <c r="AJ929" s="389"/>
      <c r="AK929" s="389"/>
      <c r="AL929" s="389"/>
      <c r="AM929" s="389"/>
      <c r="AN929" s="389"/>
      <c r="AO929" s="389"/>
      <c r="AP929" s="389"/>
      <c r="AQ929" s="389"/>
    </row>
    <row r="930" spans="1:43" s="128" customFormat="1" ht="40.15" customHeight="1">
      <c r="A930" s="488">
        <v>917</v>
      </c>
      <c r="B930" s="866" t="str">
        <f>IF(基本情報入力シート!C961="","",基本情報入力シート!C961)</f>
        <v/>
      </c>
      <c r="C930" s="866"/>
      <c r="D930" s="866"/>
      <c r="E930" s="866"/>
      <c r="F930" s="866"/>
      <c r="G930" s="866"/>
      <c r="H930" s="866"/>
      <c r="I930" s="866"/>
      <c r="J930" s="413" t="str">
        <f>IF(基本情報入力シート!M961="","",基本情報入力シート!M961)</f>
        <v/>
      </c>
      <c r="K930" s="413" t="str">
        <f>IF(基本情報入力シート!R961="","",基本情報入力シート!R961)</f>
        <v/>
      </c>
      <c r="L930" s="413" t="str">
        <f>IF(基本情報入力シート!W961="","",基本情報入力シート!W961)</f>
        <v/>
      </c>
      <c r="M930" s="413" t="str">
        <f>IF(基本情報入力シート!X961="","",基本情報入力シート!X961)</f>
        <v/>
      </c>
      <c r="N930" s="491" t="str">
        <f>IF(基本情報入力シート!Y961="","",基本情報入力シート!Y961)</f>
        <v/>
      </c>
      <c r="O930" s="490"/>
      <c r="P930" s="432"/>
      <c r="Q930" s="38" t="str">
        <f>IFERROR(ROUNDDOWN(P930*VLOOKUP(N930,【参考】数式用!$V$2:$AA$58,MATCH(O930,【参考】数式用!$X$4:$AA$4)+2,FALSE)*0.5, 0), "")</f>
        <v/>
      </c>
      <c r="R930" s="433"/>
      <c r="S930" s="867"/>
      <c r="T930" s="867"/>
      <c r="U930" s="499"/>
      <c r="V930" s="439"/>
      <c r="W930" s="487"/>
      <c r="X930" s="414" t="str">
        <f>IFERROR(IF(V930="ー", "", ROUNDDOWN(W930*VLOOKUP(N930,【参考】数式用!$V$2:$AG$51,MATCH(V930,【参考】数式用!$AB$4:$AG$4)+6,FALSE)*0.5, 0)), "")</f>
        <v/>
      </c>
      <c r="Y930" s="440"/>
      <c r="Z930" s="487"/>
      <c r="AA930" s="501"/>
      <c r="AB930" s="481" t="e">
        <f>VLOOKUP(N930,【参考】数式用!$A$3:$N$58,14,FALSE)</f>
        <v>#N/A</v>
      </c>
      <c r="AC930" s="481" t="str">
        <f>IFERROR(VLOOKUP(N930,【参考】数式用!$A$3:$N$58,14,FALSE),"")&amp;"_4_5"</f>
        <v>_4_5</v>
      </c>
      <c r="AD930" s="481" t="str">
        <f>IFERROR(VLOOKUP(N930,【参考】数式用!$A$3:$N$58,14,FALSE),"")&amp;"_6"</f>
        <v>_6</v>
      </c>
      <c r="AE930" s="482" t="str">
        <f>IFERROR(VLOOKUP(N930,【参考】数式用!$AI$5:$AJ$51, 2, FALSE), "")</f>
        <v/>
      </c>
      <c r="AF930" s="483" t="str">
        <f t="shared" si="28"/>
        <v/>
      </c>
      <c r="AG930" s="484" t="str">
        <f t="shared" si="29"/>
        <v/>
      </c>
      <c r="AH930" s="485" t="str">
        <f>IFERROR(VLOOKUP(N930,【参考】数式用!$AM$3:$AN$56, 2, FALSE), "")</f>
        <v/>
      </c>
      <c r="AI930" s="411"/>
      <c r="AJ930" s="389"/>
      <c r="AK930" s="389"/>
      <c r="AL930" s="389"/>
      <c r="AM930" s="389"/>
      <c r="AN930" s="389"/>
      <c r="AO930" s="389"/>
      <c r="AP930" s="389"/>
      <c r="AQ930" s="389"/>
    </row>
    <row r="931" spans="1:43" s="128" customFormat="1" ht="40.15" customHeight="1">
      <c r="A931" s="488">
        <v>918</v>
      </c>
      <c r="B931" s="866" t="str">
        <f>IF(基本情報入力シート!C962="","",基本情報入力シート!C962)</f>
        <v/>
      </c>
      <c r="C931" s="866"/>
      <c r="D931" s="866"/>
      <c r="E931" s="866"/>
      <c r="F931" s="866"/>
      <c r="G931" s="866"/>
      <c r="H931" s="866"/>
      <c r="I931" s="866"/>
      <c r="J931" s="413" t="str">
        <f>IF(基本情報入力シート!M962="","",基本情報入力シート!M962)</f>
        <v/>
      </c>
      <c r="K931" s="413" t="str">
        <f>IF(基本情報入力シート!R962="","",基本情報入力シート!R962)</f>
        <v/>
      </c>
      <c r="L931" s="413" t="str">
        <f>IF(基本情報入力シート!W962="","",基本情報入力シート!W962)</f>
        <v/>
      </c>
      <c r="M931" s="413" t="str">
        <f>IF(基本情報入力シート!X962="","",基本情報入力シート!X962)</f>
        <v/>
      </c>
      <c r="N931" s="491" t="str">
        <f>IF(基本情報入力シート!Y962="","",基本情報入力シート!Y962)</f>
        <v/>
      </c>
      <c r="O931" s="490"/>
      <c r="P931" s="432"/>
      <c r="Q931" s="38" t="str">
        <f>IFERROR(ROUNDDOWN(P931*VLOOKUP(N931,【参考】数式用!$V$2:$AA$58,MATCH(O931,【参考】数式用!$X$4:$AA$4)+2,FALSE)*0.5, 0), "")</f>
        <v/>
      </c>
      <c r="R931" s="433"/>
      <c r="S931" s="867"/>
      <c r="T931" s="867"/>
      <c r="U931" s="499"/>
      <c r="V931" s="439"/>
      <c r="W931" s="487"/>
      <c r="X931" s="414" t="str">
        <f>IFERROR(IF(V931="ー", "", ROUNDDOWN(W931*VLOOKUP(N931,【参考】数式用!$V$2:$AG$51,MATCH(V931,【参考】数式用!$AB$4:$AG$4)+6,FALSE)*0.5, 0)), "")</f>
        <v/>
      </c>
      <c r="Y931" s="440"/>
      <c r="Z931" s="487"/>
      <c r="AA931" s="501"/>
      <c r="AB931" s="481" t="e">
        <f>VLOOKUP(N931,【参考】数式用!$A$3:$N$58,14,FALSE)</f>
        <v>#N/A</v>
      </c>
      <c r="AC931" s="481" t="str">
        <f>IFERROR(VLOOKUP(N931,【参考】数式用!$A$3:$N$58,14,FALSE),"")&amp;"_4_5"</f>
        <v>_4_5</v>
      </c>
      <c r="AD931" s="481" t="str">
        <f>IFERROR(VLOOKUP(N931,【参考】数式用!$A$3:$N$58,14,FALSE),"")&amp;"_6"</f>
        <v>_6</v>
      </c>
      <c r="AE931" s="482" t="str">
        <f>IFERROR(VLOOKUP(N931,【参考】数式用!$AI$5:$AJ$51, 2, FALSE), "")</f>
        <v/>
      </c>
      <c r="AF931" s="483" t="str">
        <f t="shared" si="28"/>
        <v/>
      </c>
      <c r="AG931" s="484" t="str">
        <f t="shared" si="29"/>
        <v/>
      </c>
      <c r="AH931" s="485" t="str">
        <f>IFERROR(VLOOKUP(N931,【参考】数式用!$AM$3:$AN$56, 2, FALSE), "")</f>
        <v/>
      </c>
      <c r="AI931" s="411"/>
      <c r="AJ931" s="389"/>
      <c r="AK931" s="389"/>
      <c r="AL931" s="389"/>
      <c r="AM931" s="389"/>
      <c r="AN931" s="389"/>
      <c r="AO931" s="389"/>
      <c r="AP931" s="389"/>
      <c r="AQ931" s="389"/>
    </row>
    <row r="932" spans="1:43" s="128" customFormat="1" ht="40.15" customHeight="1">
      <c r="A932" s="488">
        <v>919</v>
      </c>
      <c r="B932" s="866" t="str">
        <f>IF(基本情報入力シート!C963="","",基本情報入力シート!C963)</f>
        <v/>
      </c>
      <c r="C932" s="866"/>
      <c r="D932" s="866"/>
      <c r="E932" s="866"/>
      <c r="F932" s="866"/>
      <c r="G932" s="866"/>
      <c r="H932" s="866"/>
      <c r="I932" s="866"/>
      <c r="J932" s="413" t="str">
        <f>IF(基本情報入力シート!M963="","",基本情報入力シート!M963)</f>
        <v/>
      </c>
      <c r="K932" s="413" t="str">
        <f>IF(基本情報入力シート!R963="","",基本情報入力シート!R963)</f>
        <v/>
      </c>
      <c r="L932" s="413" t="str">
        <f>IF(基本情報入力シート!W963="","",基本情報入力シート!W963)</f>
        <v/>
      </c>
      <c r="M932" s="413" t="str">
        <f>IF(基本情報入力シート!X963="","",基本情報入力シート!X963)</f>
        <v/>
      </c>
      <c r="N932" s="491" t="str">
        <f>IF(基本情報入力シート!Y963="","",基本情報入力シート!Y963)</f>
        <v/>
      </c>
      <c r="O932" s="490"/>
      <c r="P932" s="432"/>
      <c r="Q932" s="38" t="str">
        <f>IFERROR(ROUNDDOWN(P932*VLOOKUP(N932,【参考】数式用!$V$2:$AA$58,MATCH(O932,【参考】数式用!$X$4:$AA$4)+2,FALSE)*0.5, 0), "")</f>
        <v/>
      </c>
      <c r="R932" s="433"/>
      <c r="S932" s="867"/>
      <c r="T932" s="867"/>
      <c r="U932" s="499"/>
      <c r="V932" s="439"/>
      <c r="W932" s="487"/>
      <c r="X932" s="414" t="str">
        <f>IFERROR(IF(V932="ー", "", ROUNDDOWN(W932*VLOOKUP(N932,【参考】数式用!$V$2:$AG$51,MATCH(V932,【参考】数式用!$AB$4:$AG$4)+6,FALSE)*0.5, 0)), "")</f>
        <v/>
      </c>
      <c r="Y932" s="440"/>
      <c r="Z932" s="487"/>
      <c r="AA932" s="501"/>
      <c r="AB932" s="481" t="e">
        <f>VLOOKUP(N932,【参考】数式用!$A$3:$N$58,14,FALSE)</f>
        <v>#N/A</v>
      </c>
      <c r="AC932" s="481" t="str">
        <f>IFERROR(VLOOKUP(N932,【参考】数式用!$A$3:$N$58,14,FALSE),"")&amp;"_4_5"</f>
        <v>_4_5</v>
      </c>
      <c r="AD932" s="481" t="str">
        <f>IFERROR(VLOOKUP(N932,【参考】数式用!$A$3:$N$58,14,FALSE),"")&amp;"_6"</f>
        <v>_6</v>
      </c>
      <c r="AE932" s="482" t="str">
        <f>IFERROR(VLOOKUP(N932,【参考】数式用!$AI$5:$AJ$51, 2, FALSE), "")</f>
        <v/>
      </c>
      <c r="AF932" s="483" t="str">
        <f t="shared" si="28"/>
        <v/>
      </c>
      <c r="AG932" s="484" t="str">
        <f t="shared" si="29"/>
        <v/>
      </c>
      <c r="AH932" s="485" t="str">
        <f>IFERROR(VLOOKUP(N932,【参考】数式用!$AM$3:$AN$56, 2, FALSE), "")</f>
        <v/>
      </c>
      <c r="AI932" s="411"/>
      <c r="AJ932" s="389"/>
      <c r="AK932" s="389"/>
      <c r="AL932" s="389"/>
      <c r="AM932" s="389"/>
      <c r="AN932" s="389"/>
      <c r="AO932" s="389"/>
      <c r="AP932" s="389"/>
      <c r="AQ932" s="389"/>
    </row>
    <row r="933" spans="1:43" s="128" customFormat="1" ht="40.15" customHeight="1">
      <c r="A933" s="488">
        <v>920</v>
      </c>
      <c r="B933" s="866" t="str">
        <f>IF(基本情報入力シート!C964="","",基本情報入力シート!C964)</f>
        <v/>
      </c>
      <c r="C933" s="866"/>
      <c r="D933" s="866"/>
      <c r="E933" s="866"/>
      <c r="F933" s="866"/>
      <c r="G933" s="866"/>
      <c r="H933" s="866"/>
      <c r="I933" s="866"/>
      <c r="J933" s="413" t="str">
        <f>IF(基本情報入力シート!M964="","",基本情報入力シート!M964)</f>
        <v/>
      </c>
      <c r="K933" s="413" t="str">
        <f>IF(基本情報入力シート!R964="","",基本情報入力シート!R964)</f>
        <v/>
      </c>
      <c r="L933" s="413" t="str">
        <f>IF(基本情報入力シート!W964="","",基本情報入力シート!W964)</f>
        <v/>
      </c>
      <c r="M933" s="413" t="str">
        <f>IF(基本情報入力シート!X964="","",基本情報入力シート!X964)</f>
        <v/>
      </c>
      <c r="N933" s="491" t="str">
        <f>IF(基本情報入力シート!Y964="","",基本情報入力シート!Y964)</f>
        <v/>
      </c>
      <c r="O933" s="490"/>
      <c r="P933" s="432"/>
      <c r="Q933" s="38" t="str">
        <f>IFERROR(ROUNDDOWN(P933*VLOOKUP(N933,【参考】数式用!$V$2:$AA$58,MATCH(O933,【参考】数式用!$X$4:$AA$4)+2,FALSE)*0.5, 0), "")</f>
        <v/>
      </c>
      <c r="R933" s="433"/>
      <c r="S933" s="867"/>
      <c r="T933" s="867"/>
      <c r="U933" s="499"/>
      <c r="V933" s="439"/>
      <c r="W933" s="487"/>
      <c r="X933" s="414" t="str">
        <f>IFERROR(IF(V933="ー", "", ROUNDDOWN(W933*VLOOKUP(N933,【参考】数式用!$V$2:$AG$51,MATCH(V933,【参考】数式用!$AB$4:$AG$4)+6,FALSE)*0.5, 0)), "")</f>
        <v/>
      </c>
      <c r="Y933" s="440"/>
      <c r="Z933" s="487"/>
      <c r="AA933" s="501"/>
      <c r="AB933" s="481" t="e">
        <f>VLOOKUP(N933,【参考】数式用!$A$3:$N$58,14,FALSE)</f>
        <v>#N/A</v>
      </c>
      <c r="AC933" s="481" t="str">
        <f>IFERROR(VLOOKUP(N933,【参考】数式用!$A$3:$N$58,14,FALSE),"")&amp;"_4_5"</f>
        <v>_4_5</v>
      </c>
      <c r="AD933" s="481" t="str">
        <f>IFERROR(VLOOKUP(N933,【参考】数式用!$A$3:$N$58,14,FALSE),"")&amp;"_6"</f>
        <v>_6</v>
      </c>
      <c r="AE933" s="482" t="str">
        <f>IFERROR(VLOOKUP(N933,【参考】数式用!$AI$5:$AJ$51, 2, FALSE), "")</f>
        <v/>
      </c>
      <c r="AF933" s="483" t="str">
        <f t="shared" si="28"/>
        <v/>
      </c>
      <c r="AG933" s="484" t="str">
        <f t="shared" si="29"/>
        <v/>
      </c>
      <c r="AH933" s="485" t="str">
        <f>IFERROR(VLOOKUP(N933,【参考】数式用!$AM$3:$AN$56, 2, FALSE), "")</f>
        <v/>
      </c>
      <c r="AI933" s="411"/>
      <c r="AJ933" s="389"/>
      <c r="AK933" s="389"/>
      <c r="AL933" s="389"/>
      <c r="AM933" s="389"/>
      <c r="AN933" s="389"/>
      <c r="AO933" s="389"/>
      <c r="AP933" s="389"/>
      <c r="AQ933" s="389"/>
    </row>
    <row r="934" spans="1:43" s="128" customFormat="1" ht="40.15" customHeight="1">
      <c r="A934" s="488">
        <v>921</v>
      </c>
      <c r="B934" s="866" t="str">
        <f>IF(基本情報入力シート!C965="","",基本情報入力シート!C965)</f>
        <v/>
      </c>
      <c r="C934" s="866"/>
      <c r="D934" s="866"/>
      <c r="E934" s="866"/>
      <c r="F934" s="866"/>
      <c r="G934" s="866"/>
      <c r="H934" s="866"/>
      <c r="I934" s="866"/>
      <c r="J934" s="413" t="str">
        <f>IF(基本情報入力シート!M965="","",基本情報入力シート!M965)</f>
        <v/>
      </c>
      <c r="K934" s="413" t="str">
        <f>IF(基本情報入力シート!R965="","",基本情報入力シート!R965)</f>
        <v/>
      </c>
      <c r="L934" s="413" t="str">
        <f>IF(基本情報入力シート!W965="","",基本情報入力シート!W965)</f>
        <v/>
      </c>
      <c r="M934" s="413" t="str">
        <f>IF(基本情報入力シート!X965="","",基本情報入力シート!X965)</f>
        <v/>
      </c>
      <c r="N934" s="491" t="str">
        <f>IF(基本情報入力シート!Y965="","",基本情報入力シート!Y965)</f>
        <v/>
      </c>
      <c r="O934" s="490"/>
      <c r="P934" s="432"/>
      <c r="Q934" s="38" t="str">
        <f>IFERROR(ROUNDDOWN(P934*VLOOKUP(N934,【参考】数式用!$V$2:$AA$58,MATCH(O934,【参考】数式用!$X$4:$AA$4)+2,FALSE)*0.5, 0), "")</f>
        <v/>
      </c>
      <c r="R934" s="433"/>
      <c r="S934" s="867"/>
      <c r="T934" s="867"/>
      <c r="U934" s="499"/>
      <c r="V934" s="439"/>
      <c r="W934" s="487"/>
      <c r="X934" s="414" t="str">
        <f>IFERROR(IF(V934="ー", "", ROUNDDOWN(W934*VLOOKUP(N934,【参考】数式用!$V$2:$AG$51,MATCH(V934,【参考】数式用!$AB$4:$AG$4)+6,FALSE)*0.5, 0)), "")</f>
        <v/>
      </c>
      <c r="Y934" s="440"/>
      <c r="Z934" s="487"/>
      <c r="AA934" s="501"/>
      <c r="AB934" s="481" t="e">
        <f>VLOOKUP(N934,【参考】数式用!$A$3:$N$58,14,FALSE)</f>
        <v>#N/A</v>
      </c>
      <c r="AC934" s="481" t="str">
        <f>IFERROR(VLOOKUP(N934,【参考】数式用!$A$3:$N$58,14,FALSE),"")&amp;"_4_5"</f>
        <v>_4_5</v>
      </c>
      <c r="AD934" s="481" t="str">
        <f>IFERROR(VLOOKUP(N934,【参考】数式用!$A$3:$N$58,14,FALSE),"")&amp;"_6"</f>
        <v>_6</v>
      </c>
      <c r="AE934" s="482" t="str">
        <f>IFERROR(VLOOKUP(N934,【参考】数式用!$AI$5:$AJ$51, 2, FALSE), "")</f>
        <v/>
      </c>
      <c r="AF934" s="483" t="str">
        <f t="shared" si="28"/>
        <v/>
      </c>
      <c r="AG934" s="484" t="str">
        <f t="shared" si="29"/>
        <v/>
      </c>
      <c r="AH934" s="485" t="str">
        <f>IFERROR(VLOOKUP(N934,【参考】数式用!$AM$3:$AN$56, 2, FALSE), "")</f>
        <v/>
      </c>
      <c r="AI934" s="411"/>
      <c r="AJ934" s="389"/>
      <c r="AK934" s="389"/>
      <c r="AL934" s="389"/>
      <c r="AM934" s="389"/>
      <c r="AN934" s="389"/>
      <c r="AO934" s="389"/>
      <c r="AP934" s="389"/>
      <c r="AQ934" s="389"/>
    </row>
    <row r="935" spans="1:43" s="128" customFormat="1" ht="40.15" customHeight="1">
      <c r="A935" s="488">
        <v>922</v>
      </c>
      <c r="B935" s="866" t="str">
        <f>IF(基本情報入力シート!C966="","",基本情報入力シート!C966)</f>
        <v/>
      </c>
      <c r="C935" s="866"/>
      <c r="D935" s="866"/>
      <c r="E935" s="866"/>
      <c r="F935" s="866"/>
      <c r="G935" s="866"/>
      <c r="H935" s="866"/>
      <c r="I935" s="866"/>
      <c r="J935" s="413" t="str">
        <f>IF(基本情報入力シート!M966="","",基本情報入力シート!M966)</f>
        <v/>
      </c>
      <c r="K935" s="413" t="str">
        <f>IF(基本情報入力シート!R966="","",基本情報入力シート!R966)</f>
        <v/>
      </c>
      <c r="L935" s="413" t="str">
        <f>IF(基本情報入力シート!W966="","",基本情報入力シート!W966)</f>
        <v/>
      </c>
      <c r="M935" s="413" t="str">
        <f>IF(基本情報入力シート!X966="","",基本情報入力シート!X966)</f>
        <v/>
      </c>
      <c r="N935" s="491" t="str">
        <f>IF(基本情報入力シート!Y966="","",基本情報入力シート!Y966)</f>
        <v/>
      </c>
      <c r="O935" s="490"/>
      <c r="P935" s="432"/>
      <c r="Q935" s="38" t="str">
        <f>IFERROR(ROUNDDOWN(P935*VLOOKUP(N935,【参考】数式用!$V$2:$AA$58,MATCH(O935,【参考】数式用!$X$4:$AA$4)+2,FALSE)*0.5, 0), "")</f>
        <v/>
      </c>
      <c r="R935" s="433"/>
      <c r="S935" s="867"/>
      <c r="T935" s="867"/>
      <c r="U935" s="499"/>
      <c r="V935" s="439"/>
      <c r="W935" s="487"/>
      <c r="X935" s="414" t="str">
        <f>IFERROR(IF(V935="ー", "", ROUNDDOWN(W935*VLOOKUP(N935,【参考】数式用!$V$2:$AG$51,MATCH(V935,【参考】数式用!$AB$4:$AG$4)+6,FALSE)*0.5, 0)), "")</f>
        <v/>
      </c>
      <c r="Y935" s="440"/>
      <c r="Z935" s="487"/>
      <c r="AA935" s="501"/>
      <c r="AB935" s="481" t="e">
        <f>VLOOKUP(N935,【参考】数式用!$A$3:$N$58,14,FALSE)</f>
        <v>#N/A</v>
      </c>
      <c r="AC935" s="481" t="str">
        <f>IFERROR(VLOOKUP(N935,【参考】数式用!$A$3:$N$58,14,FALSE),"")&amp;"_4_5"</f>
        <v>_4_5</v>
      </c>
      <c r="AD935" s="481" t="str">
        <f>IFERROR(VLOOKUP(N935,【参考】数式用!$A$3:$N$58,14,FALSE),"")&amp;"_6"</f>
        <v>_6</v>
      </c>
      <c r="AE935" s="482" t="str">
        <f>IFERROR(VLOOKUP(N935,【参考】数式用!$AI$5:$AJ$51, 2, FALSE), "")</f>
        <v/>
      </c>
      <c r="AF935" s="483" t="str">
        <f t="shared" si="28"/>
        <v/>
      </c>
      <c r="AG935" s="484" t="str">
        <f t="shared" si="29"/>
        <v/>
      </c>
      <c r="AH935" s="485" t="str">
        <f>IFERROR(VLOOKUP(N935,【参考】数式用!$AM$3:$AN$56, 2, FALSE), "")</f>
        <v/>
      </c>
      <c r="AI935" s="411"/>
      <c r="AJ935" s="389"/>
      <c r="AK935" s="389"/>
      <c r="AL935" s="389"/>
      <c r="AM935" s="389"/>
      <c r="AN935" s="389"/>
      <c r="AO935" s="389"/>
      <c r="AP935" s="389"/>
      <c r="AQ935" s="389"/>
    </row>
    <row r="936" spans="1:43" s="128" customFormat="1" ht="40.15" customHeight="1">
      <c r="A936" s="488">
        <v>923</v>
      </c>
      <c r="B936" s="866" t="str">
        <f>IF(基本情報入力シート!C967="","",基本情報入力シート!C967)</f>
        <v/>
      </c>
      <c r="C936" s="866"/>
      <c r="D936" s="866"/>
      <c r="E936" s="866"/>
      <c r="F936" s="866"/>
      <c r="G936" s="866"/>
      <c r="H936" s="866"/>
      <c r="I936" s="866"/>
      <c r="J936" s="413" t="str">
        <f>IF(基本情報入力シート!M967="","",基本情報入力シート!M967)</f>
        <v/>
      </c>
      <c r="K936" s="413" t="str">
        <f>IF(基本情報入力シート!R967="","",基本情報入力シート!R967)</f>
        <v/>
      </c>
      <c r="L936" s="413" t="str">
        <f>IF(基本情報入力シート!W967="","",基本情報入力シート!W967)</f>
        <v/>
      </c>
      <c r="M936" s="413" t="str">
        <f>IF(基本情報入力シート!X967="","",基本情報入力シート!X967)</f>
        <v/>
      </c>
      <c r="N936" s="491" t="str">
        <f>IF(基本情報入力シート!Y967="","",基本情報入力シート!Y967)</f>
        <v/>
      </c>
      <c r="O936" s="490"/>
      <c r="P936" s="432"/>
      <c r="Q936" s="38" t="str">
        <f>IFERROR(ROUNDDOWN(P936*VLOOKUP(N936,【参考】数式用!$V$2:$AA$58,MATCH(O936,【参考】数式用!$X$4:$AA$4)+2,FALSE)*0.5, 0), "")</f>
        <v/>
      </c>
      <c r="R936" s="433"/>
      <c r="S936" s="867"/>
      <c r="T936" s="867"/>
      <c r="U936" s="499"/>
      <c r="V936" s="439"/>
      <c r="W936" s="487"/>
      <c r="X936" s="414" t="str">
        <f>IFERROR(IF(V936="ー", "", ROUNDDOWN(W936*VLOOKUP(N936,【参考】数式用!$V$2:$AG$51,MATCH(V936,【参考】数式用!$AB$4:$AG$4)+6,FALSE)*0.5, 0)), "")</f>
        <v/>
      </c>
      <c r="Y936" s="440"/>
      <c r="Z936" s="487"/>
      <c r="AA936" s="501"/>
      <c r="AB936" s="481" t="e">
        <f>VLOOKUP(N936,【参考】数式用!$A$3:$N$58,14,FALSE)</f>
        <v>#N/A</v>
      </c>
      <c r="AC936" s="481" t="str">
        <f>IFERROR(VLOOKUP(N936,【参考】数式用!$A$3:$N$58,14,FALSE),"")&amp;"_4_5"</f>
        <v>_4_5</v>
      </c>
      <c r="AD936" s="481" t="str">
        <f>IFERROR(VLOOKUP(N936,【参考】数式用!$A$3:$N$58,14,FALSE),"")&amp;"_6"</f>
        <v>_6</v>
      </c>
      <c r="AE936" s="482" t="str">
        <f>IFERROR(VLOOKUP(N936,【参考】数式用!$AI$5:$AJ$51, 2, FALSE), "")</f>
        <v/>
      </c>
      <c r="AF936" s="483" t="str">
        <f t="shared" si="28"/>
        <v/>
      </c>
      <c r="AG936" s="484" t="str">
        <f t="shared" si="29"/>
        <v/>
      </c>
      <c r="AH936" s="485" t="str">
        <f>IFERROR(VLOOKUP(N936,【参考】数式用!$AM$3:$AN$56, 2, FALSE), "")</f>
        <v/>
      </c>
      <c r="AI936" s="411"/>
      <c r="AJ936" s="389"/>
      <c r="AK936" s="389"/>
      <c r="AL936" s="389"/>
      <c r="AM936" s="389"/>
      <c r="AN936" s="389"/>
      <c r="AO936" s="389"/>
      <c r="AP936" s="389"/>
      <c r="AQ936" s="389"/>
    </row>
    <row r="937" spans="1:43" s="128" customFormat="1" ht="40.15" customHeight="1">
      <c r="A937" s="488">
        <v>924</v>
      </c>
      <c r="B937" s="866" t="str">
        <f>IF(基本情報入力シート!C968="","",基本情報入力シート!C968)</f>
        <v/>
      </c>
      <c r="C937" s="866"/>
      <c r="D937" s="866"/>
      <c r="E937" s="866"/>
      <c r="F937" s="866"/>
      <c r="G937" s="866"/>
      <c r="H937" s="866"/>
      <c r="I937" s="866"/>
      <c r="J937" s="413" t="str">
        <f>IF(基本情報入力シート!M968="","",基本情報入力シート!M968)</f>
        <v/>
      </c>
      <c r="K937" s="413" t="str">
        <f>IF(基本情報入力シート!R968="","",基本情報入力シート!R968)</f>
        <v/>
      </c>
      <c r="L937" s="413" t="str">
        <f>IF(基本情報入力シート!W968="","",基本情報入力シート!W968)</f>
        <v/>
      </c>
      <c r="M937" s="413" t="str">
        <f>IF(基本情報入力シート!X968="","",基本情報入力シート!X968)</f>
        <v/>
      </c>
      <c r="N937" s="491" t="str">
        <f>IF(基本情報入力シート!Y968="","",基本情報入力シート!Y968)</f>
        <v/>
      </c>
      <c r="O937" s="490"/>
      <c r="P937" s="432"/>
      <c r="Q937" s="38" t="str">
        <f>IFERROR(ROUNDDOWN(P937*VLOOKUP(N937,【参考】数式用!$V$2:$AA$58,MATCH(O937,【参考】数式用!$X$4:$AA$4)+2,FALSE)*0.5, 0), "")</f>
        <v/>
      </c>
      <c r="R937" s="433"/>
      <c r="S937" s="867"/>
      <c r="T937" s="867"/>
      <c r="U937" s="499"/>
      <c r="V937" s="439"/>
      <c r="W937" s="487"/>
      <c r="X937" s="414" t="str">
        <f>IFERROR(IF(V937="ー", "", ROUNDDOWN(W937*VLOOKUP(N937,【参考】数式用!$V$2:$AG$51,MATCH(V937,【参考】数式用!$AB$4:$AG$4)+6,FALSE)*0.5, 0)), "")</f>
        <v/>
      </c>
      <c r="Y937" s="440"/>
      <c r="Z937" s="487"/>
      <c r="AA937" s="501"/>
      <c r="AB937" s="481" t="e">
        <f>VLOOKUP(N937,【参考】数式用!$A$3:$N$58,14,FALSE)</f>
        <v>#N/A</v>
      </c>
      <c r="AC937" s="481" t="str">
        <f>IFERROR(VLOOKUP(N937,【参考】数式用!$A$3:$N$58,14,FALSE),"")&amp;"_4_5"</f>
        <v>_4_5</v>
      </c>
      <c r="AD937" s="481" t="str">
        <f>IFERROR(VLOOKUP(N937,【参考】数式用!$A$3:$N$58,14,FALSE),"")&amp;"_6"</f>
        <v>_6</v>
      </c>
      <c r="AE937" s="482" t="str">
        <f>IFERROR(VLOOKUP(N937,【参考】数式用!$AI$5:$AJ$51, 2, FALSE), "")</f>
        <v/>
      </c>
      <c r="AF937" s="483" t="str">
        <f t="shared" si="28"/>
        <v/>
      </c>
      <c r="AG937" s="484" t="str">
        <f t="shared" si="29"/>
        <v/>
      </c>
      <c r="AH937" s="485" t="str">
        <f>IFERROR(VLOOKUP(N937,【参考】数式用!$AM$3:$AN$56, 2, FALSE), "")</f>
        <v/>
      </c>
      <c r="AI937" s="411"/>
      <c r="AJ937" s="389"/>
      <c r="AK937" s="389"/>
      <c r="AL937" s="389"/>
      <c r="AM937" s="389"/>
      <c r="AN937" s="389"/>
      <c r="AO937" s="389"/>
      <c r="AP937" s="389"/>
      <c r="AQ937" s="389"/>
    </row>
    <row r="938" spans="1:43" s="128" customFormat="1" ht="40.15" customHeight="1">
      <c r="A938" s="488">
        <v>925</v>
      </c>
      <c r="B938" s="866" t="str">
        <f>IF(基本情報入力シート!C969="","",基本情報入力シート!C969)</f>
        <v/>
      </c>
      <c r="C938" s="866"/>
      <c r="D938" s="866"/>
      <c r="E938" s="866"/>
      <c r="F938" s="866"/>
      <c r="G938" s="866"/>
      <c r="H938" s="866"/>
      <c r="I938" s="866"/>
      <c r="J938" s="413" t="str">
        <f>IF(基本情報入力シート!M969="","",基本情報入力シート!M969)</f>
        <v/>
      </c>
      <c r="K938" s="413" t="str">
        <f>IF(基本情報入力シート!R969="","",基本情報入力シート!R969)</f>
        <v/>
      </c>
      <c r="L938" s="413" t="str">
        <f>IF(基本情報入力シート!W969="","",基本情報入力シート!W969)</f>
        <v/>
      </c>
      <c r="M938" s="413" t="str">
        <f>IF(基本情報入力シート!X969="","",基本情報入力シート!X969)</f>
        <v/>
      </c>
      <c r="N938" s="491" t="str">
        <f>IF(基本情報入力シート!Y969="","",基本情報入力シート!Y969)</f>
        <v/>
      </c>
      <c r="O938" s="490"/>
      <c r="P938" s="432"/>
      <c r="Q938" s="38" t="str">
        <f>IFERROR(ROUNDDOWN(P938*VLOOKUP(N938,【参考】数式用!$V$2:$AA$58,MATCH(O938,【参考】数式用!$X$4:$AA$4)+2,FALSE)*0.5, 0), "")</f>
        <v/>
      </c>
      <c r="R938" s="433"/>
      <c r="S938" s="867"/>
      <c r="T938" s="867"/>
      <c r="U938" s="499"/>
      <c r="V938" s="439"/>
      <c r="W938" s="487"/>
      <c r="X938" s="414" t="str">
        <f>IFERROR(IF(V938="ー", "", ROUNDDOWN(W938*VLOOKUP(N938,【参考】数式用!$V$2:$AG$51,MATCH(V938,【参考】数式用!$AB$4:$AG$4)+6,FALSE)*0.5, 0)), "")</f>
        <v/>
      </c>
      <c r="Y938" s="440"/>
      <c r="Z938" s="487"/>
      <c r="AA938" s="501"/>
      <c r="AB938" s="481" t="e">
        <f>VLOOKUP(N938,【参考】数式用!$A$3:$N$58,14,FALSE)</f>
        <v>#N/A</v>
      </c>
      <c r="AC938" s="481" t="str">
        <f>IFERROR(VLOOKUP(N938,【参考】数式用!$A$3:$N$58,14,FALSE),"")&amp;"_4_5"</f>
        <v>_4_5</v>
      </c>
      <c r="AD938" s="481" t="str">
        <f>IFERROR(VLOOKUP(N938,【参考】数式用!$A$3:$N$58,14,FALSE),"")&amp;"_6"</f>
        <v>_6</v>
      </c>
      <c r="AE938" s="482" t="str">
        <f>IFERROR(VLOOKUP(N938,【参考】数式用!$AI$5:$AJ$51, 2, FALSE), "")</f>
        <v/>
      </c>
      <c r="AF938" s="483" t="str">
        <f t="shared" si="28"/>
        <v/>
      </c>
      <c r="AG938" s="484" t="str">
        <f t="shared" si="29"/>
        <v/>
      </c>
      <c r="AH938" s="485" t="str">
        <f>IFERROR(VLOOKUP(N938,【参考】数式用!$AM$3:$AN$56, 2, FALSE), "")</f>
        <v/>
      </c>
      <c r="AI938" s="411"/>
      <c r="AJ938" s="389"/>
      <c r="AK938" s="389"/>
      <c r="AL938" s="389"/>
      <c r="AM938" s="389"/>
      <c r="AN938" s="389"/>
      <c r="AO938" s="389"/>
      <c r="AP938" s="389"/>
      <c r="AQ938" s="389"/>
    </row>
    <row r="939" spans="1:43" s="128" customFormat="1" ht="40.15" customHeight="1">
      <c r="A939" s="488">
        <v>926</v>
      </c>
      <c r="B939" s="866" t="str">
        <f>IF(基本情報入力シート!C970="","",基本情報入力シート!C970)</f>
        <v/>
      </c>
      <c r="C939" s="866"/>
      <c r="D939" s="866"/>
      <c r="E939" s="866"/>
      <c r="F939" s="866"/>
      <c r="G939" s="866"/>
      <c r="H939" s="866"/>
      <c r="I939" s="866"/>
      <c r="J939" s="413" t="str">
        <f>IF(基本情報入力シート!M970="","",基本情報入力シート!M970)</f>
        <v/>
      </c>
      <c r="K939" s="413" t="str">
        <f>IF(基本情報入力シート!R970="","",基本情報入力シート!R970)</f>
        <v/>
      </c>
      <c r="L939" s="413" t="str">
        <f>IF(基本情報入力シート!W970="","",基本情報入力シート!W970)</f>
        <v/>
      </c>
      <c r="M939" s="413" t="str">
        <f>IF(基本情報入力シート!X970="","",基本情報入力シート!X970)</f>
        <v/>
      </c>
      <c r="N939" s="491" t="str">
        <f>IF(基本情報入力シート!Y970="","",基本情報入力シート!Y970)</f>
        <v/>
      </c>
      <c r="O939" s="490"/>
      <c r="P939" s="432"/>
      <c r="Q939" s="38" t="str">
        <f>IFERROR(ROUNDDOWN(P939*VLOOKUP(N939,【参考】数式用!$V$2:$AA$58,MATCH(O939,【参考】数式用!$X$4:$AA$4)+2,FALSE)*0.5, 0), "")</f>
        <v/>
      </c>
      <c r="R939" s="433"/>
      <c r="S939" s="867"/>
      <c r="T939" s="867"/>
      <c r="U939" s="499"/>
      <c r="V939" s="439"/>
      <c r="W939" s="487"/>
      <c r="X939" s="414" t="str">
        <f>IFERROR(IF(V939="ー", "", ROUNDDOWN(W939*VLOOKUP(N939,【参考】数式用!$V$2:$AG$51,MATCH(V939,【参考】数式用!$AB$4:$AG$4)+6,FALSE)*0.5, 0)), "")</f>
        <v/>
      </c>
      <c r="Y939" s="440"/>
      <c r="Z939" s="487"/>
      <c r="AA939" s="501"/>
      <c r="AB939" s="481" t="e">
        <f>VLOOKUP(N939,【参考】数式用!$A$3:$N$58,14,FALSE)</f>
        <v>#N/A</v>
      </c>
      <c r="AC939" s="481" t="str">
        <f>IFERROR(VLOOKUP(N939,【参考】数式用!$A$3:$N$58,14,FALSE),"")&amp;"_4_5"</f>
        <v>_4_5</v>
      </c>
      <c r="AD939" s="481" t="str">
        <f>IFERROR(VLOOKUP(N939,【参考】数式用!$A$3:$N$58,14,FALSE),"")&amp;"_6"</f>
        <v>_6</v>
      </c>
      <c r="AE939" s="482" t="str">
        <f>IFERROR(VLOOKUP(N939,【参考】数式用!$AI$5:$AJ$51, 2, FALSE), "")</f>
        <v/>
      </c>
      <c r="AF939" s="483" t="str">
        <f t="shared" si="28"/>
        <v/>
      </c>
      <c r="AG939" s="484" t="str">
        <f t="shared" si="29"/>
        <v/>
      </c>
      <c r="AH939" s="485" t="str">
        <f>IFERROR(VLOOKUP(N939,【参考】数式用!$AM$3:$AN$56, 2, FALSE), "")</f>
        <v/>
      </c>
      <c r="AI939" s="411"/>
      <c r="AJ939" s="389"/>
      <c r="AK939" s="389"/>
      <c r="AL939" s="389"/>
      <c r="AM939" s="389"/>
      <c r="AN939" s="389"/>
      <c r="AO939" s="389"/>
      <c r="AP939" s="389"/>
      <c r="AQ939" s="389"/>
    </row>
    <row r="940" spans="1:43" s="128" customFormat="1" ht="40.15" customHeight="1">
      <c r="A940" s="488">
        <v>927</v>
      </c>
      <c r="B940" s="866" t="str">
        <f>IF(基本情報入力シート!C971="","",基本情報入力シート!C971)</f>
        <v/>
      </c>
      <c r="C940" s="866"/>
      <c r="D940" s="866"/>
      <c r="E940" s="866"/>
      <c r="F940" s="866"/>
      <c r="G940" s="866"/>
      <c r="H940" s="866"/>
      <c r="I940" s="866"/>
      <c r="J940" s="413" t="str">
        <f>IF(基本情報入力シート!M971="","",基本情報入力シート!M971)</f>
        <v/>
      </c>
      <c r="K940" s="413" t="str">
        <f>IF(基本情報入力シート!R971="","",基本情報入力シート!R971)</f>
        <v/>
      </c>
      <c r="L940" s="413" t="str">
        <f>IF(基本情報入力シート!W971="","",基本情報入力シート!W971)</f>
        <v/>
      </c>
      <c r="M940" s="413" t="str">
        <f>IF(基本情報入力シート!X971="","",基本情報入力シート!X971)</f>
        <v/>
      </c>
      <c r="N940" s="491" t="str">
        <f>IF(基本情報入力シート!Y971="","",基本情報入力シート!Y971)</f>
        <v/>
      </c>
      <c r="O940" s="490"/>
      <c r="P940" s="432"/>
      <c r="Q940" s="38" t="str">
        <f>IFERROR(ROUNDDOWN(P940*VLOOKUP(N940,【参考】数式用!$V$2:$AA$58,MATCH(O940,【参考】数式用!$X$4:$AA$4)+2,FALSE)*0.5, 0), "")</f>
        <v/>
      </c>
      <c r="R940" s="433"/>
      <c r="S940" s="867"/>
      <c r="T940" s="867"/>
      <c r="U940" s="499"/>
      <c r="V940" s="439"/>
      <c r="W940" s="487"/>
      <c r="X940" s="414" t="str">
        <f>IFERROR(IF(V940="ー", "", ROUNDDOWN(W940*VLOOKUP(N940,【参考】数式用!$V$2:$AG$51,MATCH(V940,【参考】数式用!$AB$4:$AG$4)+6,FALSE)*0.5, 0)), "")</f>
        <v/>
      </c>
      <c r="Y940" s="440"/>
      <c r="Z940" s="487"/>
      <c r="AA940" s="501"/>
      <c r="AB940" s="481" t="e">
        <f>VLOOKUP(N940,【参考】数式用!$A$3:$N$58,14,FALSE)</f>
        <v>#N/A</v>
      </c>
      <c r="AC940" s="481" t="str">
        <f>IFERROR(VLOOKUP(N940,【参考】数式用!$A$3:$N$58,14,FALSE),"")&amp;"_4_5"</f>
        <v>_4_5</v>
      </c>
      <c r="AD940" s="481" t="str">
        <f>IFERROR(VLOOKUP(N940,【参考】数式用!$A$3:$N$58,14,FALSE),"")&amp;"_6"</f>
        <v>_6</v>
      </c>
      <c r="AE940" s="482" t="str">
        <f>IFERROR(VLOOKUP(N940,【参考】数式用!$AI$5:$AJ$51, 2, FALSE), "")</f>
        <v/>
      </c>
      <c r="AF940" s="483" t="str">
        <f t="shared" si="28"/>
        <v/>
      </c>
      <c r="AG940" s="484" t="str">
        <f t="shared" si="29"/>
        <v/>
      </c>
      <c r="AH940" s="485" t="str">
        <f>IFERROR(VLOOKUP(N940,【参考】数式用!$AM$3:$AN$56, 2, FALSE), "")</f>
        <v/>
      </c>
      <c r="AI940" s="411"/>
      <c r="AJ940" s="389"/>
      <c r="AK940" s="389"/>
      <c r="AL940" s="389"/>
      <c r="AM940" s="389"/>
      <c r="AN940" s="389"/>
      <c r="AO940" s="389"/>
      <c r="AP940" s="389"/>
      <c r="AQ940" s="389"/>
    </row>
    <row r="941" spans="1:43" s="128" customFormat="1" ht="40.15" customHeight="1">
      <c r="A941" s="488">
        <v>928</v>
      </c>
      <c r="B941" s="866" t="str">
        <f>IF(基本情報入力シート!C972="","",基本情報入力シート!C972)</f>
        <v/>
      </c>
      <c r="C941" s="866"/>
      <c r="D941" s="866"/>
      <c r="E941" s="866"/>
      <c r="F941" s="866"/>
      <c r="G941" s="866"/>
      <c r="H941" s="866"/>
      <c r="I941" s="866"/>
      <c r="J941" s="413" t="str">
        <f>IF(基本情報入力シート!M972="","",基本情報入力シート!M972)</f>
        <v/>
      </c>
      <c r="K941" s="413" t="str">
        <f>IF(基本情報入力シート!R972="","",基本情報入力シート!R972)</f>
        <v/>
      </c>
      <c r="L941" s="413" t="str">
        <f>IF(基本情報入力シート!W972="","",基本情報入力シート!W972)</f>
        <v/>
      </c>
      <c r="M941" s="413" t="str">
        <f>IF(基本情報入力シート!X972="","",基本情報入力シート!X972)</f>
        <v/>
      </c>
      <c r="N941" s="491" t="str">
        <f>IF(基本情報入力シート!Y972="","",基本情報入力シート!Y972)</f>
        <v/>
      </c>
      <c r="O941" s="490"/>
      <c r="P941" s="432"/>
      <c r="Q941" s="38" t="str">
        <f>IFERROR(ROUNDDOWN(P941*VLOOKUP(N941,【参考】数式用!$V$2:$AA$58,MATCH(O941,【参考】数式用!$X$4:$AA$4)+2,FALSE)*0.5, 0), "")</f>
        <v/>
      </c>
      <c r="R941" s="433"/>
      <c r="S941" s="867"/>
      <c r="T941" s="867"/>
      <c r="U941" s="499"/>
      <c r="V941" s="439"/>
      <c r="W941" s="487"/>
      <c r="X941" s="414" t="str">
        <f>IFERROR(IF(V941="ー", "", ROUNDDOWN(W941*VLOOKUP(N941,【参考】数式用!$V$2:$AG$51,MATCH(V941,【参考】数式用!$AB$4:$AG$4)+6,FALSE)*0.5, 0)), "")</f>
        <v/>
      </c>
      <c r="Y941" s="440"/>
      <c r="Z941" s="487"/>
      <c r="AA941" s="501"/>
      <c r="AB941" s="481" t="e">
        <f>VLOOKUP(N941,【参考】数式用!$A$3:$N$58,14,FALSE)</f>
        <v>#N/A</v>
      </c>
      <c r="AC941" s="481" t="str">
        <f>IFERROR(VLOOKUP(N941,【参考】数式用!$A$3:$N$58,14,FALSE),"")&amp;"_4_5"</f>
        <v>_4_5</v>
      </c>
      <c r="AD941" s="481" t="str">
        <f>IFERROR(VLOOKUP(N941,【参考】数式用!$A$3:$N$58,14,FALSE),"")&amp;"_6"</f>
        <v>_6</v>
      </c>
      <c r="AE941" s="482" t="str">
        <f>IFERROR(VLOOKUP(N941,【参考】数式用!$AI$5:$AJ$51, 2, FALSE), "")</f>
        <v/>
      </c>
      <c r="AF941" s="483" t="str">
        <f t="shared" si="28"/>
        <v/>
      </c>
      <c r="AG941" s="484" t="str">
        <f t="shared" si="29"/>
        <v/>
      </c>
      <c r="AH941" s="485" t="str">
        <f>IFERROR(VLOOKUP(N941,【参考】数式用!$AM$3:$AN$56, 2, FALSE), "")</f>
        <v/>
      </c>
      <c r="AI941" s="411"/>
      <c r="AJ941" s="389"/>
      <c r="AK941" s="389"/>
      <c r="AL941" s="389"/>
      <c r="AM941" s="389"/>
      <c r="AN941" s="389"/>
      <c r="AO941" s="389"/>
      <c r="AP941" s="389"/>
      <c r="AQ941" s="389"/>
    </row>
    <row r="942" spans="1:43" s="128" customFormat="1" ht="40.15" customHeight="1">
      <c r="A942" s="488">
        <v>929</v>
      </c>
      <c r="B942" s="866" t="str">
        <f>IF(基本情報入力シート!C973="","",基本情報入力シート!C973)</f>
        <v/>
      </c>
      <c r="C942" s="866"/>
      <c r="D942" s="866"/>
      <c r="E942" s="866"/>
      <c r="F942" s="866"/>
      <c r="G942" s="866"/>
      <c r="H942" s="866"/>
      <c r="I942" s="866"/>
      <c r="J942" s="413" t="str">
        <f>IF(基本情報入力シート!M973="","",基本情報入力シート!M973)</f>
        <v/>
      </c>
      <c r="K942" s="413" t="str">
        <f>IF(基本情報入力シート!R973="","",基本情報入力シート!R973)</f>
        <v/>
      </c>
      <c r="L942" s="413" t="str">
        <f>IF(基本情報入力シート!W973="","",基本情報入力シート!W973)</f>
        <v/>
      </c>
      <c r="M942" s="413" t="str">
        <f>IF(基本情報入力シート!X973="","",基本情報入力シート!X973)</f>
        <v/>
      </c>
      <c r="N942" s="491" t="str">
        <f>IF(基本情報入力シート!Y973="","",基本情報入力シート!Y973)</f>
        <v/>
      </c>
      <c r="O942" s="490"/>
      <c r="P942" s="432"/>
      <c r="Q942" s="38" t="str">
        <f>IFERROR(ROUNDDOWN(P942*VLOOKUP(N942,【参考】数式用!$V$2:$AA$58,MATCH(O942,【参考】数式用!$X$4:$AA$4)+2,FALSE)*0.5, 0), "")</f>
        <v/>
      </c>
      <c r="R942" s="433"/>
      <c r="S942" s="867"/>
      <c r="T942" s="867"/>
      <c r="U942" s="499"/>
      <c r="V942" s="439"/>
      <c r="W942" s="487"/>
      <c r="X942" s="414" t="str">
        <f>IFERROR(IF(V942="ー", "", ROUNDDOWN(W942*VLOOKUP(N942,【参考】数式用!$V$2:$AG$51,MATCH(V942,【参考】数式用!$AB$4:$AG$4)+6,FALSE)*0.5, 0)), "")</f>
        <v/>
      </c>
      <c r="Y942" s="440"/>
      <c r="Z942" s="487"/>
      <c r="AA942" s="501"/>
      <c r="AB942" s="481" t="e">
        <f>VLOOKUP(N942,【参考】数式用!$A$3:$N$58,14,FALSE)</f>
        <v>#N/A</v>
      </c>
      <c r="AC942" s="481" t="str">
        <f>IFERROR(VLOOKUP(N942,【参考】数式用!$A$3:$N$58,14,FALSE),"")&amp;"_4_5"</f>
        <v>_4_5</v>
      </c>
      <c r="AD942" s="481" t="str">
        <f>IFERROR(VLOOKUP(N942,【参考】数式用!$A$3:$N$58,14,FALSE),"")&amp;"_6"</f>
        <v>_6</v>
      </c>
      <c r="AE942" s="482" t="str">
        <f>IFERROR(VLOOKUP(N942,【参考】数式用!$AI$5:$AJ$51, 2, FALSE), "")</f>
        <v/>
      </c>
      <c r="AF942" s="483" t="str">
        <f t="shared" si="28"/>
        <v/>
      </c>
      <c r="AG942" s="484" t="str">
        <f t="shared" si="29"/>
        <v/>
      </c>
      <c r="AH942" s="485" t="str">
        <f>IFERROR(VLOOKUP(N942,【参考】数式用!$AM$3:$AN$56, 2, FALSE), "")</f>
        <v/>
      </c>
      <c r="AI942" s="411"/>
      <c r="AJ942" s="389"/>
      <c r="AK942" s="389"/>
      <c r="AL942" s="389"/>
      <c r="AM942" s="389"/>
      <c r="AN942" s="389"/>
      <c r="AO942" s="389"/>
      <c r="AP942" s="389"/>
      <c r="AQ942" s="389"/>
    </row>
    <row r="943" spans="1:43" s="128" customFormat="1" ht="40.15" customHeight="1">
      <c r="A943" s="488">
        <v>930</v>
      </c>
      <c r="B943" s="866" t="str">
        <f>IF(基本情報入力シート!C974="","",基本情報入力シート!C974)</f>
        <v/>
      </c>
      <c r="C943" s="866"/>
      <c r="D943" s="866"/>
      <c r="E943" s="866"/>
      <c r="F943" s="866"/>
      <c r="G943" s="866"/>
      <c r="H943" s="866"/>
      <c r="I943" s="866"/>
      <c r="J943" s="413" t="str">
        <f>IF(基本情報入力シート!M974="","",基本情報入力シート!M974)</f>
        <v/>
      </c>
      <c r="K943" s="413" t="str">
        <f>IF(基本情報入力シート!R974="","",基本情報入力シート!R974)</f>
        <v/>
      </c>
      <c r="L943" s="413" t="str">
        <f>IF(基本情報入力シート!W974="","",基本情報入力シート!W974)</f>
        <v/>
      </c>
      <c r="M943" s="413" t="str">
        <f>IF(基本情報入力シート!X974="","",基本情報入力シート!X974)</f>
        <v/>
      </c>
      <c r="N943" s="491" t="str">
        <f>IF(基本情報入力シート!Y974="","",基本情報入力シート!Y974)</f>
        <v/>
      </c>
      <c r="O943" s="490"/>
      <c r="P943" s="432"/>
      <c r="Q943" s="38" t="str">
        <f>IFERROR(ROUNDDOWN(P943*VLOOKUP(N943,【参考】数式用!$V$2:$AA$58,MATCH(O943,【参考】数式用!$X$4:$AA$4)+2,FALSE)*0.5, 0), "")</f>
        <v/>
      </c>
      <c r="R943" s="433"/>
      <c r="S943" s="867"/>
      <c r="T943" s="867"/>
      <c r="U943" s="499"/>
      <c r="V943" s="439"/>
      <c r="W943" s="487"/>
      <c r="X943" s="414" t="str">
        <f>IFERROR(IF(V943="ー", "", ROUNDDOWN(W943*VLOOKUP(N943,【参考】数式用!$V$2:$AG$51,MATCH(V943,【参考】数式用!$AB$4:$AG$4)+6,FALSE)*0.5, 0)), "")</f>
        <v/>
      </c>
      <c r="Y943" s="440"/>
      <c r="Z943" s="487"/>
      <c r="AA943" s="501"/>
      <c r="AB943" s="481" t="e">
        <f>VLOOKUP(N943,【参考】数式用!$A$3:$N$58,14,FALSE)</f>
        <v>#N/A</v>
      </c>
      <c r="AC943" s="481" t="str">
        <f>IFERROR(VLOOKUP(N943,【参考】数式用!$A$3:$N$58,14,FALSE),"")&amp;"_4_5"</f>
        <v>_4_5</v>
      </c>
      <c r="AD943" s="481" t="str">
        <f>IFERROR(VLOOKUP(N943,【参考】数式用!$A$3:$N$58,14,FALSE),"")&amp;"_6"</f>
        <v>_6</v>
      </c>
      <c r="AE943" s="482" t="str">
        <f>IFERROR(VLOOKUP(N943,【参考】数式用!$AI$5:$AJ$51, 2, FALSE), "")</f>
        <v/>
      </c>
      <c r="AF943" s="483" t="str">
        <f t="shared" si="28"/>
        <v/>
      </c>
      <c r="AG943" s="484" t="str">
        <f t="shared" si="29"/>
        <v/>
      </c>
      <c r="AH943" s="485" t="str">
        <f>IFERROR(VLOOKUP(N943,【参考】数式用!$AM$3:$AN$56, 2, FALSE), "")</f>
        <v/>
      </c>
      <c r="AI943" s="411"/>
      <c r="AJ943" s="389"/>
      <c r="AK943" s="389"/>
      <c r="AL943" s="389"/>
      <c r="AM943" s="389"/>
      <c r="AN943" s="389"/>
      <c r="AO943" s="389"/>
      <c r="AP943" s="389"/>
      <c r="AQ943" s="389"/>
    </row>
    <row r="944" spans="1:43" s="128" customFormat="1" ht="40.15" customHeight="1">
      <c r="A944" s="488">
        <v>931</v>
      </c>
      <c r="B944" s="866" t="str">
        <f>IF(基本情報入力シート!C975="","",基本情報入力シート!C975)</f>
        <v/>
      </c>
      <c r="C944" s="866"/>
      <c r="D944" s="866"/>
      <c r="E944" s="866"/>
      <c r="F944" s="866"/>
      <c r="G944" s="866"/>
      <c r="H944" s="866"/>
      <c r="I944" s="866"/>
      <c r="J944" s="413" t="str">
        <f>IF(基本情報入力シート!M975="","",基本情報入力シート!M975)</f>
        <v/>
      </c>
      <c r="K944" s="413" t="str">
        <f>IF(基本情報入力シート!R975="","",基本情報入力シート!R975)</f>
        <v/>
      </c>
      <c r="L944" s="413" t="str">
        <f>IF(基本情報入力シート!W975="","",基本情報入力シート!W975)</f>
        <v/>
      </c>
      <c r="M944" s="413" t="str">
        <f>IF(基本情報入力シート!X975="","",基本情報入力シート!X975)</f>
        <v/>
      </c>
      <c r="N944" s="491" t="str">
        <f>IF(基本情報入力シート!Y975="","",基本情報入力シート!Y975)</f>
        <v/>
      </c>
      <c r="O944" s="490"/>
      <c r="P944" s="432"/>
      <c r="Q944" s="38" t="str">
        <f>IFERROR(ROUNDDOWN(P944*VLOOKUP(N944,【参考】数式用!$V$2:$AA$58,MATCH(O944,【参考】数式用!$X$4:$AA$4)+2,FALSE)*0.5, 0), "")</f>
        <v/>
      </c>
      <c r="R944" s="433"/>
      <c r="S944" s="867"/>
      <c r="T944" s="867"/>
      <c r="U944" s="499"/>
      <c r="V944" s="439"/>
      <c r="W944" s="487"/>
      <c r="X944" s="414" t="str">
        <f>IFERROR(IF(V944="ー", "", ROUNDDOWN(W944*VLOOKUP(N944,【参考】数式用!$V$2:$AG$51,MATCH(V944,【参考】数式用!$AB$4:$AG$4)+6,FALSE)*0.5, 0)), "")</f>
        <v/>
      </c>
      <c r="Y944" s="440"/>
      <c r="Z944" s="487"/>
      <c r="AA944" s="501"/>
      <c r="AB944" s="481" t="e">
        <f>VLOOKUP(N944,【参考】数式用!$A$3:$N$58,14,FALSE)</f>
        <v>#N/A</v>
      </c>
      <c r="AC944" s="481" t="str">
        <f>IFERROR(VLOOKUP(N944,【参考】数式用!$A$3:$N$58,14,FALSE),"")&amp;"_4_5"</f>
        <v>_4_5</v>
      </c>
      <c r="AD944" s="481" t="str">
        <f>IFERROR(VLOOKUP(N944,【参考】数式用!$A$3:$N$58,14,FALSE),"")&amp;"_6"</f>
        <v>_6</v>
      </c>
      <c r="AE944" s="482" t="str">
        <f>IFERROR(VLOOKUP(N944,【参考】数式用!$AI$5:$AJ$51, 2, FALSE), "")</f>
        <v/>
      </c>
      <c r="AF944" s="483" t="str">
        <f t="shared" si="28"/>
        <v/>
      </c>
      <c r="AG944" s="484" t="str">
        <f t="shared" si="29"/>
        <v/>
      </c>
      <c r="AH944" s="485" t="str">
        <f>IFERROR(VLOOKUP(N944,【参考】数式用!$AM$3:$AN$56, 2, FALSE), "")</f>
        <v/>
      </c>
      <c r="AI944" s="411"/>
      <c r="AJ944" s="389"/>
      <c r="AK944" s="389"/>
      <c r="AL944" s="389"/>
      <c r="AM944" s="389"/>
      <c r="AN944" s="389"/>
      <c r="AO944" s="389"/>
      <c r="AP944" s="389"/>
      <c r="AQ944" s="389"/>
    </row>
    <row r="945" spans="1:43" s="128" customFormat="1" ht="40.15" customHeight="1">
      <c r="A945" s="488">
        <v>932</v>
      </c>
      <c r="B945" s="866" t="str">
        <f>IF(基本情報入力シート!C976="","",基本情報入力シート!C976)</f>
        <v/>
      </c>
      <c r="C945" s="866"/>
      <c r="D945" s="866"/>
      <c r="E945" s="866"/>
      <c r="F945" s="866"/>
      <c r="G945" s="866"/>
      <c r="H945" s="866"/>
      <c r="I945" s="866"/>
      <c r="J945" s="413" t="str">
        <f>IF(基本情報入力シート!M976="","",基本情報入力シート!M976)</f>
        <v/>
      </c>
      <c r="K945" s="413" t="str">
        <f>IF(基本情報入力シート!R976="","",基本情報入力シート!R976)</f>
        <v/>
      </c>
      <c r="L945" s="413" t="str">
        <f>IF(基本情報入力シート!W976="","",基本情報入力シート!W976)</f>
        <v/>
      </c>
      <c r="M945" s="413" t="str">
        <f>IF(基本情報入力シート!X976="","",基本情報入力シート!X976)</f>
        <v/>
      </c>
      <c r="N945" s="491" t="str">
        <f>IF(基本情報入力シート!Y976="","",基本情報入力シート!Y976)</f>
        <v/>
      </c>
      <c r="O945" s="490"/>
      <c r="P945" s="432"/>
      <c r="Q945" s="38" t="str">
        <f>IFERROR(ROUNDDOWN(P945*VLOOKUP(N945,【参考】数式用!$V$2:$AA$58,MATCH(O945,【参考】数式用!$X$4:$AA$4)+2,FALSE)*0.5, 0), "")</f>
        <v/>
      </c>
      <c r="R945" s="433"/>
      <c r="S945" s="867"/>
      <c r="T945" s="867"/>
      <c r="U945" s="499"/>
      <c r="V945" s="439"/>
      <c r="W945" s="487"/>
      <c r="X945" s="414" t="str">
        <f>IFERROR(IF(V945="ー", "", ROUNDDOWN(W945*VLOOKUP(N945,【参考】数式用!$V$2:$AG$51,MATCH(V945,【参考】数式用!$AB$4:$AG$4)+6,FALSE)*0.5, 0)), "")</f>
        <v/>
      </c>
      <c r="Y945" s="440"/>
      <c r="Z945" s="487"/>
      <c r="AA945" s="501"/>
      <c r="AB945" s="481" t="e">
        <f>VLOOKUP(N945,【参考】数式用!$A$3:$N$58,14,FALSE)</f>
        <v>#N/A</v>
      </c>
      <c r="AC945" s="481" t="str">
        <f>IFERROR(VLOOKUP(N945,【参考】数式用!$A$3:$N$58,14,FALSE),"")&amp;"_4_5"</f>
        <v>_4_5</v>
      </c>
      <c r="AD945" s="481" t="str">
        <f>IFERROR(VLOOKUP(N945,【参考】数式用!$A$3:$N$58,14,FALSE),"")&amp;"_6"</f>
        <v>_6</v>
      </c>
      <c r="AE945" s="482" t="str">
        <f>IFERROR(VLOOKUP(N945,【参考】数式用!$AI$5:$AJ$51, 2, FALSE), "")</f>
        <v/>
      </c>
      <c r="AF945" s="483" t="str">
        <f t="shared" si="28"/>
        <v/>
      </c>
      <c r="AG945" s="484" t="str">
        <f t="shared" si="29"/>
        <v/>
      </c>
      <c r="AH945" s="485" t="str">
        <f>IFERROR(VLOOKUP(N945,【参考】数式用!$AM$3:$AN$56, 2, FALSE), "")</f>
        <v/>
      </c>
      <c r="AI945" s="411"/>
      <c r="AJ945" s="389"/>
      <c r="AK945" s="389"/>
      <c r="AL945" s="389"/>
      <c r="AM945" s="389"/>
      <c r="AN945" s="389"/>
      <c r="AO945" s="389"/>
      <c r="AP945" s="389"/>
      <c r="AQ945" s="389"/>
    </row>
    <row r="946" spans="1:43" s="128" customFormat="1" ht="40.15" customHeight="1">
      <c r="A946" s="488">
        <v>933</v>
      </c>
      <c r="B946" s="866" t="str">
        <f>IF(基本情報入力シート!C977="","",基本情報入力シート!C977)</f>
        <v/>
      </c>
      <c r="C946" s="866"/>
      <c r="D946" s="866"/>
      <c r="E946" s="866"/>
      <c r="F946" s="866"/>
      <c r="G946" s="866"/>
      <c r="H946" s="866"/>
      <c r="I946" s="866"/>
      <c r="J946" s="413" t="str">
        <f>IF(基本情報入力シート!M977="","",基本情報入力シート!M977)</f>
        <v/>
      </c>
      <c r="K946" s="413" t="str">
        <f>IF(基本情報入力シート!R977="","",基本情報入力シート!R977)</f>
        <v/>
      </c>
      <c r="L946" s="413" t="str">
        <f>IF(基本情報入力シート!W977="","",基本情報入力シート!W977)</f>
        <v/>
      </c>
      <c r="M946" s="413" t="str">
        <f>IF(基本情報入力シート!X977="","",基本情報入力シート!X977)</f>
        <v/>
      </c>
      <c r="N946" s="491" t="str">
        <f>IF(基本情報入力シート!Y977="","",基本情報入力シート!Y977)</f>
        <v/>
      </c>
      <c r="O946" s="490"/>
      <c r="P946" s="432"/>
      <c r="Q946" s="38" t="str">
        <f>IFERROR(ROUNDDOWN(P946*VLOOKUP(N946,【参考】数式用!$V$2:$AA$58,MATCH(O946,【参考】数式用!$X$4:$AA$4)+2,FALSE)*0.5, 0), "")</f>
        <v/>
      </c>
      <c r="R946" s="433"/>
      <c r="S946" s="867"/>
      <c r="T946" s="867"/>
      <c r="U946" s="499"/>
      <c r="V946" s="439"/>
      <c r="W946" s="487"/>
      <c r="X946" s="414" t="str">
        <f>IFERROR(IF(V946="ー", "", ROUNDDOWN(W946*VLOOKUP(N946,【参考】数式用!$V$2:$AG$51,MATCH(V946,【参考】数式用!$AB$4:$AG$4)+6,FALSE)*0.5, 0)), "")</f>
        <v/>
      </c>
      <c r="Y946" s="440"/>
      <c r="Z946" s="487"/>
      <c r="AA946" s="501"/>
      <c r="AB946" s="481" t="e">
        <f>VLOOKUP(N946,【参考】数式用!$A$3:$N$58,14,FALSE)</f>
        <v>#N/A</v>
      </c>
      <c r="AC946" s="481" t="str">
        <f>IFERROR(VLOOKUP(N946,【参考】数式用!$A$3:$N$58,14,FALSE),"")&amp;"_4_5"</f>
        <v>_4_5</v>
      </c>
      <c r="AD946" s="481" t="str">
        <f>IFERROR(VLOOKUP(N946,【参考】数式用!$A$3:$N$58,14,FALSE),"")&amp;"_6"</f>
        <v>_6</v>
      </c>
      <c r="AE946" s="482" t="str">
        <f>IFERROR(VLOOKUP(N946,【参考】数式用!$AI$5:$AJ$51, 2, FALSE), "")</f>
        <v/>
      </c>
      <c r="AF946" s="483"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84"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85" t="str">
        <f>IFERROR(VLOOKUP(N946,【参考】数式用!$AM$3:$AN$56, 2, FALSE), "")</f>
        <v/>
      </c>
      <c r="AI946" s="411"/>
      <c r="AJ946" s="389"/>
      <c r="AK946" s="389"/>
      <c r="AL946" s="389"/>
      <c r="AM946" s="389"/>
      <c r="AN946" s="389"/>
      <c r="AO946" s="389"/>
      <c r="AP946" s="389"/>
      <c r="AQ946" s="389"/>
    </row>
    <row r="947" spans="1:43" s="128" customFormat="1" ht="40.15" customHeight="1">
      <c r="A947" s="488">
        <v>934</v>
      </c>
      <c r="B947" s="866" t="str">
        <f>IF(基本情報入力シート!C978="","",基本情報入力シート!C978)</f>
        <v/>
      </c>
      <c r="C947" s="866"/>
      <c r="D947" s="866"/>
      <c r="E947" s="866"/>
      <c r="F947" s="866"/>
      <c r="G947" s="866"/>
      <c r="H947" s="866"/>
      <c r="I947" s="866"/>
      <c r="J947" s="413" t="str">
        <f>IF(基本情報入力シート!M978="","",基本情報入力シート!M978)</f>
        <v/>
      </c>
      <c r="K947" s="413" t="str">
        <f>IF(基本情報入力シート!R978="","",基本情報入力シート!R978)</f>
        <v/>
      </c>
      <c r="L947" s="413" t="str">
        <f>IF(基本情報入力シート!W978="","",基本情報入力シート!W978)</f>
        <v/>
      </c>
      <c r="M947" s="413" t="str">
        <f>IF(基本情報入力シート!X978="","",基本情報入力シート!X978)</f>
        <v/>
      </c>
      <c r="N947" s="491" t="str">
        <f>IF(基本情報入力シート!Y978="","",基本情報入力シート!Y978)</f>
        <v/>
      </c>
      <c r="O947" s="490"/>
      <c r="P947" s="432"/>
      <c r="Q947" s="38" t="str">
        <f>IFERROR(ROUNDDOWN(P947*VLOOKUP(N947,【参考】数式用!$V$2:$AA$58,MATCH(O947,【参考】数式用!$X$4:$AA$4)+2,FALSE)*0.5, 0), "")</f>
        <v/>
      </c>
      <c r="R947" s="433"/>
      <c r="S947" s="867"/>
      <c r="T947" s="867"/>
      <c r="U947" s="499"/>
      <c r="V947" s="439"/>
      <c r="W947" s="487"/>
      <c r="X947" s="414" t="str">
        <f>IFERROR(IF(V947="ー", "", ROUNDDOWN(W947*VLOOKUP(N947,【参考】数式用!$V$2:$AG$51,MATCH(V947,【参考】数式用!$AB$4:$AG$4)+6,FALSE)*0.5, 0)), "")</f>
        <v/>
      </c>
      <c r="Y947" s="440"/>
      <c r="Z947" s="487"/>
      <c r="AA947" s="501"/>
      <c r="AB947" s="481" t="e">
        <f>VLOOKUP(N947,【参考】数式用!$A$3:$N$58,14,FALSE)</f>
        <v>#N/A</v>
      </c>
      <c r="AC947" s="481" t="str">
        <f>IFERROR(VLOOKUP(N947,【参考】数式用!$A$3:$N$58,14,FALSE),"")&amp;"_4_5"</f>
        <v>_4_5</v>
      </c>
      <c r="AD947" s="481" t="str">
        <f>IFERROR(VLOOKUP(N947,【参考】数式用!$A$3:$N$58,14,FALSE),"")&amp;"_6"</f>
        <v>_6</v>
      </c>
      <c r="AE947" s="482" t="str">
        <f>IFERROR(VLOOKUP(N947,【参考】数式用!$AI$5:$AJ$51, 2, FALSE), "")</f>
        <v/>
      </c>
      <c r="AF947" s="483" t="str">
        <f t="shared" si="30"/>
        <v/>
      </c>
      <c r="AG947" s="484" t="str">
        <f t="shared" si="31"/>
        <v/>
      </c>
      <c r="AH947" s="485" t="str">
        <f>IFERROR(VLOOKUP(N947,【参考】数式用!$AM$3:$AN$56, 2, FALSE), "")</f>
        <v/>
      </c>
      <c r="AI947" s="411"/>
      <c r="AJ947" s="389"/>
      <c r="AK947" s="389"/>
      <c r="AL947" s="389"/>
      <c r="AM947" s="389"/>
      <c r="AN947" s="389"/>
      <c r="AO947" s="389"/>
      <c r="AP947" s="389"/>
      <c r="AQ947" s="389"/>
    </row>
    <row r="948" spans="1:43" s="128" customFormat="1" ht="40.15" customHeight="1">
      <c r="A948" s="488">
        <v>935</v>
      </c>
      <c r="B948" s="866" t="str">
        <f>IF(基本情報入力シート!C979="","",基本情報入力シート!C979)</f>
        <v/>
      </c>
      <c r="C948" s="866"/>
      <c r="D948" s="866"/>
      <c r="E948" s="866"/>
      <c r="F948" s="866"/>
      <c r="G948" s="866"/>
      <c r="H948" s="866"/>
      <c r="I948" s="866"/>
      <c r="J948" s="413" t="str">
        <f>IF(基本情報入力シート!M979="","",基本情報入力シート!M979)</f>
        <v/>
      </c>
      <c r="K948" s="413" t="str">
        <f>IF(基本情報入力シート!R979="","",基本情報入力シート!R979)</f>
        <v/>
      </c>
      <c r="L948" s="413" t="str">
        <f>IF(基本情報入力シート!W979="","",基本情報入力シート!W979)</f>
        <v/>
      </c>
      <c r="M948" s="413" t="str">
        <f>IF(基本情報入力シート!X979="","",基本情報入力シート!X979)</f>
        <v/>
      </c>
      <c r="N948" s="491" t="str">
        <f>IF(基本情報入力シート!Y979="","",基本情報入力シート!Y979)</f>
        <v/>
      </c>
      <c r="O948" s="490"/>
      <c r="P948" s="432"/>
      <c r="Q948" s="38" t="str">
        <f>IFERROR(ROUNDDOWN(P948*VLOOKUP(N948,【参考】数式用!$V$2:$AA$58,MATCH(O948,【参考】数式用!$X$4:$AA$4)+2,FALSE)*0.5, 0), "")</f>
        <v/>
      </c>
      <c r="R948" s="433"/>
      <c r="S948" s="867"/>
      <c r="T948" s="867"/>
      <c r="U948" s="499"/>
      <c r="V948" s="439"/>
      <c r="W948" s="487"/>
      <c r="X948" s="414" t="str">
        <f>IFERROR(IF(V948="ー", "", ROUNDDOWN(W948*VLOOKUP(N948,【参考】数式用!$V$2:$AG$51,MATCH(V948,【参考】数式用!$AB$4:$AG$4)+6,FALSE)*0.5, 0)), "")</f>
        <v/>
      </c>
      <c r="Y948" s="440"/>
      <c r="Z948" s="487"/>
      <c r="AA948" s="501"/>
      <c r="AB948" s="481" t="e">
        <f>VLOOKUP(N948,【参考】数式用!$A$3:$N$58,14,FALSE)</f>
        <v>#N/A</v>
      </c>
      <c r="AC948" s="481" t="str">
        <f>IFERROR(VLOOKUP(N948,【参考】数式用!$A$3:$N$58,14,FALSE),"")&amp;"_4_5"</f>
        <v>_4_5</v>
      </c>
      <c r="AD948" s="481" t="str">
        <f>IFERROR(VLOOKUP(N948,【参考】数式用!$A$3:$N$58,14,FALSE),"")&amp;"_6"</f>
        <v>_6</v>
      </c>
      <c r="AE948" s="482" t="str">
        <f>IFERROR(VLOOKUP(N948,【参考】数式用!$AI$5:$AJ$51, 2, FALSE), "")</f>
        <v/>
      </c>
      <c r="AF948" s="483" t="str">
        <f t="shared" si="30"/>
        <v/>
      </c>
      <c r="AG948" s="484" t="str">
        <f t="shared" si="31"/>
        <v/>
      </c>
      <c r="AH948" s="485" t="str">
        <f>IFERROR(VLOOKUP(N948,【参考】数式用!$AM$3:$AN$56, 2, FALSE), "")</f>
        <v/>
      </c>
      <c r="AI948" s="411"/>
      <c r="AJ948" s="389"/>
      <c r="AK948" s="389"/>
      <c r="AL948" s="389"/>
      <c r="AM948" s="389"/>
      <c r="AN948" s="389"/>
      <c r="AO948" s="389"/>
      <c r="AP948" s="389"/>
      <c r="AQ948" s="389"/>
    </row>
    <row r="949" spans="1:43" s="128" customFormat="1" ht="40.15" customHeight="1">
      <c r="A949" s="488">
        <v>936</v>
      </c>
      <c r="B949" s="866" t="str">
        <f>IF(基本情報入力シート!C980="","",基本情報入力シート!C980)</f>
        <v/>
      </c>
      <c r="C949" s="866"/>
      <c r="D949" s="866"/>
      <c r="E949" s="866"/>
      <c r="F949" s="866"/>
      <c r="G949" s="866"/>
      <c r="H949" s="866"/>
      <c r="I949" s="866"/>
      <c r="J949" s="413" t="str">
        <f>IF(基本情報入力シート!M980="","",基本情報入力シート!M980)</f>
        <v/>
      </c>
      <c r="K949" s="413" t="str">
        <f>IF(基本情報入力シート!R980="","",基本情報入力シート!R980)</f>
        <v/>
      </c>
      <c r="L949" s="413" t="str">
        <f>IF(基本情報入力シート!W980="","",基本情報入力シート!W980)</f>
        <v/>
      </c>
      <c r="M949" s="413" t="str">
        <f>IF(基本情報入力シート!X980="","",基本情報入力シート!X980)</f>
        <v/>
      </c>
      <c r="N949" s="491" t="str">
        <f>IF(基本情報入力シート!Y980="","",基本情報入力シート!Y980)</f>
        <v/>
      </c>
      <c r="O949" s="490"/>
      <c r="P949" s="432"/>
      <c r="Q949" s="38" t="str">
        <f>IFERROR(ROUNDDOWN(P949*VLOOKUP(N949,【参考】数式用!$V$2:$AA$58,MATCH(O949,【参考】数式用!$X$4:$AA$4)+2,FALSE)*0.5, 0), "")</f>
        <v/>
      </c>
      <c r="R949" s="433"/>
      <c r="S949" s="867"/>
      <c r="T949" s="867"/>
      <c r="U949" s="499"/>
      <c r="V949" s="439"/>
      <c r="W949" s="487"/>
      <c r="X949" s="414" t="str">
        <f>IFERROR(IF(V949="ー", "", ROUNDDOWN(W949*VLOOKUP(N949,【参考】数式用!$V$2:$AG$51,MATCH(V949,【参考】数式用!$AB$4:$AG$4)+6,FALSE)*0.5, 0)), "")</f>
        <v/>
      </c>
      <c r="Y949" s="440"/>
      <c r="Z949" s="487"/>
      <c r="AA949" s="501"/>
      <c r="AB949" s="481" t="e">
        <f>VLOOKUP(N949,【参考】数式用!$A$3:$N$58,14,FALSE)</f>
        <v>#N/A</v>
      </c>
      <c r="AC949" s="481" t="str">
        <f>IFERROR(VLOOKUP(N949,【参考】数式用!$A$3:$N$58,14,FALSE),"")&amp;"_4_5"</f>
        <v>_4_5</v>
      </c>
      <c r="AD949" s="481" t="str">
        <f>IFERROR(VLOOKUP(N949,【参考】数式用!$A$3:$N$58,14,FALSE),"")&amp;"_6"</f>
        <v>_6</v>
      </c>
      <c r="AE949" s="482" t="str">
        <f>IFERROR(VLOOKUP(N949,【参考】数式用!$AI$5:$AJ$51, 2, FALSE), "")</f>
        <v/>
      </c>
      <c r="AF949" s="483" t="str">
        <f t="shared" si="30"/>
        <v/>
      </c>
      <c r="AG949" s="484" t="str">
        <f t="shared" si="31"/>
        <v/>
      </c>
      <c r="AH949" s="485" t="str">
        <f>IFERROR(VLOOKUP(N949,【参考】数式用!$AM$3:$AN$56, 2, FALSE), "")</f>
        <v/>
      </c>
      <c r="AI949" s="411"/>
      <c r="AJ949" s="389"/>
      <c r="AK949" s="389"/>
      <c r="AL949" s="389"/>
      <c r="AM949" s="389"/>
      <c r="AN949" s="389"/>
      <c r="AO949" s="389"/>
      <c r="AP949" s="389"/>
      <c r="AQ949" s="389"/>
    </row>
    <row r="950" spans="1:43" s="128" customFormat="1" ht="40.15" customHeight="1">
      <c r="A950" s="488">
        <v>937</v>
      </c>
      <c r="B950" s="866" t="str">
        <f>IF(基本情報入力シート!C981="","",基本情報入力シート!C981)</f>
        <v/>
      </c>
      <c r="C950" s="866"/>
      <c r="D950" s="866"/>
      <c r="E950" s="866"/>
      <c r="F950" s="866"/>
      <c r="G950" s="866"/>
      <c r="H950" s="866"/>
      <c r="I950" s="866"/>
      <c r="J950" s="413" t="str">
        <f>IF(基本情報入力シート!M981="","",基本情報入力シート!M981)</f>
        <v/>
      </c>
      <c r="K950" s="413" t="str">
        <f>IF(基本情報入力シート!R981="","",基本情報入力シート!R981)</f>
        <v/>
      </c>
      <c r="L950" s="413" t="str">
        <f>IF(基本情報入力シート!W981="","",基本情報入力シート!W981)</f>
        <v/>
      </c>
      <c r="M950" s="413" t="str">
        <f>IF(基本情報入力シート!X981="","",基本情報入力シート!X981)</f>
        <v/>
      </c>
      <c r="N950" s="491" t="str">
        <f>IF(基本情報入力シート!Y981="","",基本情報入力シート!Y981)</f>
        <v/>
      </c>
      <c r="O950" s="490"/>
      <c r="P950" s="432"/>
      <c r="Q950" s="38" t="str">
        <f>IFERROR(ROUNDDOWN(P950*VLOOKUP(N950,【参考】数式用!$V$2:$AA$58,MATCH(O950,【参考】数式用!$X$4:$AA$4)+2,FALSE)*0.5, 0), "")</f>
        <v/>
      </c>
      <c r="R950" s="433"/>
      <c r="S950" s="867"/>
      <c r="T950" s="867"/>
      <c r="U950" s="499"/>
      <c r="V950" s="439"/>
      <c r="W950" s="487"/>
      <c r="X950" s="414" t="str">
        <f>IFERROR(IF(V950="ー", "", ROUNDDOWN(W950*VLOOKUP(N950,【参考】数式用!$V$2:$AG$51,MATCH(V950,【参考】数式用!$AB$4:$AG$4)+6,FALSE)*0.5, 0)), "")</f>
        <v/>
      </c>
      <c r="Y950" s="440"/>
      <c r="Z950" s="487"/>
      <c r="AA950" s="501"/>
      <c r="AB950" s="481" t="e">
        <f>VLOOKUP(N950,【参考】数式用!$A$3:$N$58,14,FALSE)</f>
        <v>#N/A</v>
      </c>
      <c r="AC950" s="481" t="str">
        <f>IFERROR(VLOOKUP(N950,【参考】数式用!$A$3:$N$58,14,FALSE),"")&amp;"_4_5"</f>
        <v>_4_5</v>
      </c>
      <c r="AD950" s="481" t="str">
        <f>IFERROR(VLOOKUP(N950,【参考】数式用!$A$3:$N$58,14,FALSE),"")&amp;"_6"</f>
        <v>_6</v>
      </c>
      <c r="AE950" s="482" t="str">
        <f>IFERROR(VLOOKUP(N950,【参考】数式用!$AI$5:$AJ$51, 2, FALSE), "")</f>
        <v/>
      </c>
      <c r="AF950" s="483" t="str">
        <f t="shared" si="30"/>
        <v/>
      </c>
      <c r="AG950" s="484" t="str">
        <f t="shared" si="31"/>
        <v/>
      </c>
      <c r="AH950" s="485" t="str">
        <f>IFERROR(VLOOKUP(N950,【参考】数式用!$AM$3:$AN$56, 2, FALSE), "")</f>
        <v/>
      </c>
      <c r="AI950" s="411"/>
      <c r="AJ950" s="389"/>
      <c r="AK950" s="389"/>
      <c r="AL950" s="389"/>
      <c r="AM950" s="389"/>
      <c r="AN950" s="389"/>
      <c r="AO950" s="389"/>
      <c r="AP950" s="389"/>
      <c r="AQ950" s="389"/>
    </row>
    <row r="951" spans="1:43" s="128" customFormat="1" ht="40.15" customHeight="1">
      <c r="A951" s="488">
        <v>938</v>
      </c>
      <c r="B951" s="866" t="str">
        <f>IF(基本情報入力シート!C982="","",基本情報入力シート!C982)</f>
        <v/>
      </c>
      <c r="C951" s="866"/>
      <c r="D951" s="866"/>
      <c r="E951" s="866"/>
      <c r="F951" s="866"/>
      <c r="G951" s="866"/>
      <c r="H951" s="866"/>
      <c r="I951" s="866"/>
      <c r="J951" s="413" t="str">
        <f>IF(基本情報入力シート!M982="","",基本情報入力シート!M982)</f>
        <v/>
      </c>
      <c r="K951" s="413" t="str">
        <f>IF(基本情報入力シート!R982="","",基本情報入力シート!R982)</f>
        <v/>
      </c>
      <c r="L951" s="413" t="str">
        <f>IF(基本情報入力シート!W982="","",基本情報入力シート!W982)</f>
        <v/>
      </c>
      <c r="M951" s="413" t="str">
        <f>IF(基本情報入力シート!X982="","",基本情報入力シート!X982)</f>
        <v/>
      </c>
      <c r="N951" s="491" t="str">
        <f>IF(基本情報入力シート!Y982="","",基本情報入力シート!Y982)</f>
        <v/>
      </c>
      <c r="O951" s="490"/>
      <c r="P951" s="432"/>
      <c r="Q951" s="38" t="str">
        <f>IFERROR(ROUNDDOWN(P951*VLOOKUP(N951,【参考】数式用!$V$2:$AA$58,MATCH(O951,【参考】数式用!$X$4:$AA$4)+2,FALSE)*0.5, 0), "")</f>
        <v/>
      </c>
      <c r="R951" s="433"/>
      <c r="S951" s="867"/>
      <c r="T951" s="867"/>
      <c r="U951" s="499"/>
      <c r="V951" s="439"/>
      <c r="W951" s="487"/>
      <c r="X951" s="414" t="str">
        <f>IFERROR(IF(V951="ー", "", ROUNDDOWN(W951*VLOOKUP(N951,【参考】数式用!$V$2:$AG$51,MATCH(V951,【参考】数式用!$AB$4:$AG$4)+6,FALSE)*0.5, 0)), "")</f>
        <v/>
      </c>
      <c r="Y951" s="440"/>
      <c r="Z951" s="487"/>
      <c r="AA951" s="501"/>
      <c r="AB951" s="481" t="e">
        <f>VLOOKUP(N951,【参考】数式用!$A$3:$N$58,14,FALSE)</f>
        <v>#N/A</v>
      </c>
      <c r="AC951" s="481" t="str">
        <f>IFERROR(VLOOKUP(N951,【参考】数式用!$A$3:$N$58,14,FALSE),"")&amp;"_4_5"</f>
        <v>_4_5</v>
      </c>
      <c r="AD951" s="481" t="str">
        <f>IFERROR(VLOOKUP(N951,【参考】数式用!$A$3:$N$58,14,FALSE),"")&amp;"_6"</f>
        <v>_6</v>
      </c>
      <c r="AE951" s="482" t="str">
        <f>IFERROR(VLOOKUP(N951,【参考】数式用!$AI$5:$AJ$51, 2, FALSE), "")</f>
        <v/>
      </c>
      <c r="AF951" s="483" t="str">
        <f t="shared" si="30"/>
        <v/>
      </c>
      <c r="AG951" s="484" t="str">
        <f t="shared" si="31"/>
        <v/>
      </c>
      <c r="AH951" s="485" t="str">
        <f>IFERROR(VLOOKUP(N951,【参考】数式用!$AM$3:$AN$56, 2, FALSE), "")</f>
        <v/>
      </c>
      <c r="AI951" s="411"/>
      <c r="AJ951" s="389"/>
      <c r="AK951" s="389"/>
      <c r="AL951" s="389"/>
      <c r="AM951" s="389"/>
      <c r="AN951" s="389"/>
      <c r="AO951" s="389"/>
      <c r="AP951" s="389"/>
      <c r="AQ951" s="389"/>
    </row>
    <row r="952" spans="1:43" s="128" customFormat="1" ht="40.15" customHeight="1">
      <c r="A952" s="488">
        <v>939</v>
      </c>
      <c r="B952" s="866" t="str">
        <f>IF(基本情報入力シート!C983="","",基本情報入力シート!C983)</f>
        <v/>
      </c>
      <c r="C952" s="866"/>
      <c r="D952" s="866"/>
      <c r="E952" s="866"/>
      <c r="F952" s="866"/>
      <c r="G952" s="866"/>
      <c r="H952" s="866"/>
      <c r="I952" s="866"/>
      <c r="J952" s="413" t="str">
        <f>IF(基本情報入力シート!M983="","",基本情報入力シート!M983)</f>
        <v/>
      </c>
      <c r="K952" s="413" t="str">
        <f>IF(基本情報入力シート!R983="","",基本情報入力シート!R983)</f>
        <v/>
      </c>
      <c r="L952" s="413" t="str">
        <f>IF(基本情報入力シート!W983="","",基本情報入力シート!W983)</f>
        <v/>
      </c>
      <c r="M952" s="413" t="str">
        <f>IF(基本情報入力シート!X983="","",基本情報入力シート!X983)</f>
        <v/>
      </c>
      <c r="N952" s="491" t="str">
        <f>IF(基本情報入力シート!Y983="","",基本情報入力シート!Y983)</f>
        <v/>
      </c>
      <c r="O952" s="490"/>
      <c r="P952" s="432"/>
      <c r="Q952" s="38" t="str">
        <f>IFERROR(ROUNDDOWN(P952*VLOOKUP(N952,【参考】数式用!$V$2:$AA$58,MATCH(O952,【参考】数式用!$X$4:$AA$4)+2,FALSE)*0.5, 0), "")</f>
        <v/>
      </c>
      <c r="R952" s="433"/>
      <c r="S952" s="867"/>
      <c r="T952" s="867"/>
      <c r="U952" s="499"/>
      <c r="V952" s="439"/>
      <c r="W952" s="487"/>
      <c r="X952" s="414" t="str">
        <f>IFERROR(IF(V952="ー", "", ROUNDDOWN(W952*VLOOKUP(N952,【参考】数式用!$V$2:$AG$51,MATCH(V952,【参考】数式用!$AB$4:$AG$4)+6,FALSE)*0.5, 0)), "")</f>
        <v/>
      </c>
      <c r="Y952" s="440"/>
      <c r="Z952" s="487"/>
      <c r="AA952" s="501"/>
      <c r="AB952" s="481" t="e">
        <f>VLOOKUP(N952,【参考】数式用!$A$3:$N$58,14,FALSE)</f>
        <v>#N/A</v>
      </c>
      <c r="AC952" s="481" t="str">
        <f>IFERROR(VLOOKUP(N952,【参考】数式用!$A$3:$N$58,14,FALSE),"")&amp;"_4_5"</f>
        <v>_4_5</v>
      </c>
      <c r="AD952" s="481" t="str">
        <f>IFERROR(VLOOKUP(N952,【参考】数式用!$A$3:$N$58,14,FALSE),"")&amp;"_6"</f>
        <v>_6</v>
      </c>
      <c r="AE952" s="482" t="str">
        <f>IFERROR(VLOOKUP(N952,【参考】数式用!$AI$5:$AJ$51, 2, FALSE), "")</f>
        <v/>
      </c>
      <c r="AF952" s="483" t="str">
        <f t="shared" si="30"/>
        <v/>
      </c>
      <c r="AG952" s="484" t="str">
        <f t="shared" si="31"/>
        <v/>
      </c>
      <c r="AH952" s="485" t="str">
        <f>IFERROR(VLOOKUP(N952,【参考】数式用!$AM$3:$AN$56, 2, FALSE), "")</f>
        <v/>
      </c>
      <c r="AI952" s="411"/>
      <c r="AJ952" s="389"/>
      <c r="AK952" s="389"/>
      <c r="AL952" s="389"/>
      <c r="AM952" s="389"/>
      <c r="AN952" s="389"/>
      <c r="AO952" s="389"/>
      <c r="AP952" s="389"/>
      <c r="AQ952" s="389"/>
    </row>
    <row r="953" spans="1:43" s="128" customFormat="1" ht="40.15" customHeight="1">
      <c r="A953" s="488">
        <v>940</v>
      </c>
      <c r="B953" s="866" t="str">
        <f>IF(基本情報入力シート!C984="","",基本情報入力シート!C984)</f>
        <v/>
      </c>
      <c r="C953" s="866"/>
      <c r="D953" s="866"/>
      <c r="E953" s="866"/>
      <c r="F953" s="866"/>
      <c r="G953" s="866"/>
      <c r="H953" s="866"/>
      <c r="I953" s="866"/>
      <c r="J953" s="413" t="str">
        <f>IF(基本情報入力シート!M984="","",基本情報入力シート!M984)</f>
        <v/>
      </c>
      <c r="K953" s="413" t="str">
        <f>IF(基本情報入力シート!R984="","",基本情報入力シート!R984)</f>
        <v/>
      </c>
      <c r="L953" s="413" t="str">
        <f>IF(基本情報入力シート!W984="","",基本情報入力シート!W984)</f>
        <v/>
      </c>
      <c r="M953" s="413" t="str">
        <f>IF(基本情報入力シート!X984="","",基本情報入力シート!X984)</f>
        <v/>
      </c>
      <c r="N953" s="491" t="str">
        <f>IF(基本情報入力シート!Y984="","",基本情報入力シート!Y984)</f>
        <v/>
      </c>
      <c r="O953" s="490"/>
      <c r="P953" s="432"/>
      <c r="Q953" s="38" t="str">
        <f>IFERROR(ROUNDDOWN(P953*VLOOKUP(N953,【参考】数式用!$V$2:$AA$58,MATCH(O953,【参考】数式用!$X$4:$AA$4)+2,FALSE)*0.5, 0), "")</f>
        <v/>
      </c>
      <c r="R953" s="433"/>
      <c r="S953" s="867"/>
      <c r="T953" s="867"/>
      <c r="U953" s="499"/>
      <c r="V953" s="439"/>
      <c r="W953" s="487"/>
      <c r="X953" s="414" t="str">
        <f>IFERROR(IF(V953="ー", "", ROUNDDOWN(W953*VLOOKUP(N953,【参考】数式用!$V$2:$AG$51,MATCH(V953,【参考】数式用!$AB$4:$AG$4)+6,FALSE)*0.5, 0)), "")</f>
        <v/>
      </c>
      <c r="Y953" s="440"/>
      <c r="Z953" s="487"/>
      <c r="AA953" s="501"/>
      <c r="AB953" s="481" t="e">
        <f>VLOOKUP(N953,【参考】数式用!$A$3:$N$58,14,FALSE)</f>
        <v>#N/A</v>
      </c>
      <c r="AC953" s="481" t="str">
        <f>IFERROR(VLOOKUP(N953,【参考】数式用!$A$3:$N$58,14,FALSE),"")&amp;"_4_5"</f>
        <v>_4_5</v>
      </c>
      <c r="AD953" s="481" t="str">
        <f>IFERROR(VLOOKUP(N953,【参考】数式用!$A$3:$N$58,14,FALSE),"")&amp;"_6"</f>
        <v>_6</v>
      </c>
      <c r="AE953" s="482" t="str">
        <f>IFERROR(VLOOKUP(N953,【参考】数式用!$AI$5:$AJ$51, 2, FALSE), "")</f>
        <v/>
      </c>
      <c r="AF953" s="483" t="str">
        <f t="shared" si="30"/>
        <v/>
      </c>
      <c r="AG953" s="484" t="str">
        <f t="shared" si="31"/>
        <v/>
      </c>
      <c r="AH953" s="485" t="str">
        <f>IFERROR(VLOOKUP(N953,【参考】数式用!$AM$3:$AN$56, 2, FALSE), "")</f>
        <v/>
      </c>
      <c r="AI953" s="411"/>
      <c r="AJ953" s="389"/>
      <c r="AK953" s="389"/>
      <c r="AL953" s="389"/>
      <c r="AM953" s="389"/>
      <c r="AN953" s="389"/>
      <c r="AO953" s="389"/>
      <c r="AP953" s="389"/>
      <c r="AQ953" s="389"/>
    </row>
    <row r="954" spans="1:43" s="128" customFormat="1" ht="40.15" customHeight="1">
      <c r="A954" s="488">
        <v>941</v>
      </c>
      <c r="B954" s="866" t="str">
        <f>IF(基本情報入力シート!C985="","",基本情報入力シート!C985)</f>
        <v/>
      </c>
      <c r="C954" s="866"/>
      <c r="D954" s="866"/>
      <c r="E954" s="866"/>
      <c r="F954" s="866"/>
      <c r="G954" s="866"/>
      <c r="H954" s="866"/>
      <c r="I954" s="866"/>
      <c r="J954" s="413" t="str">
        <f>IF(基本情報入力シート!M985="","",基本情報入力シート!M985)</f>
        <v/>
      </c>
      <c r="K954" s="413" t="str">
        <f>IF(基本情報入力シート!R985="","",基本情報入力シート!R985)</f>
        <v/>
      </c>
      <c r="L954" s="413" t="str">
        <f>IF(基本情報入力シート!W985="","",基本情報入力シート!W985)</f>
        <v/>
      </c>
      <c r="M954" s="413" t="str">
        <f>IF(基本情報入力シート!X985="","",基本情報入力シート!X985)</f>
        <v/>
      </c>
      <c r="N954" s="491" t="str">
        <f>IF(基本情報入力シート!Y985="","",基本情報入力シート!Y985)</f>
        <v/>
      </c>
      <c r="O954" s="490"/>
      <c r="P954" s="432"/>
      <c r="Q954" s="38" t="str">
        <f>IFERROR(ROUNDDOWN(P954*VLOOKUP(N954,【参考】数式用!$V$2:$AA$58,MATCH(O954,【参考】数式用!$X$4:$AA$4)+2,FALSE)*0.5, 0), "")</f>
        <v/>
      </c>
      <c r="R954" s="433"/>
      <c r="S954" s="867"/>
      <c r="T954" s="867"/>
      <c r="U954" s="499"/>
      <c r="V954" s="439"/>
      <c r="W954" s="487"/>
      <c r="X954" s="414" t="str">
        <f>IFERROR(IF(V954="ー", "", ROUNDDOWN(W954*VLOOKUP(N954,【参考】数式用!$V$2:$AG$51,MATCH(V954,【参考】数式用!$AB$4:$AG$4)+6,FALSE)*0.5, 0)), "")</f>
        <v/>
      </c>
      <c r="Y954" s="440"/>
      <c r="Z954" s="487"/>
      <c r="AA954" s="501"/>
      <c r="AB954" s="481" t="e">
        <f>VLOOKUP(N954,【参考】数式用!$A$3:$N$58,14,FALSE)</f>
        <v>#N/A</v>
      </c>
      <c r="AC954" s="481" t="str">
        <f>IFERROR(VLOOKUP(N954,【参考】数式用!$A$3:$N$58,14,FALSE),"")&amp;"_4_5"</f>
        <v>_4_5</v>
      </c>
      <c r="AD954" s="481" t="str">
        <f>IFERROR(VLOOKUP(N954,【参考】数式用!$A$3:$N$58,14,FALSE),"")&amp;"_6"</f>
        <v>_6</v>
      </c>
      <c r="AE954" s="482" t="str">
        <f>IFERROR(VLOOKUP(N954,【参考】数式用!$AI$5:$AJ$51, 2, FALSE), "")</f>
        <v/>
      </c>
      <c r="AF954" s="483" t="str">
        <f t="shared" si="30"/>
        <v/>
      </c>
      <c r="AG954" s="484" t="str">
        <f t="shared" si="31"/>
        <v/>
      </c>
      <c r="AH954" s="485" t="str">
        <f>IFERROR(VLOOKUP(N954,【参考】数式用!$AM$3:$AN$56, 2, FALSE), "")</f>
        <v/>
      </c>
      <c r="AI954" s="411"/>
      <c r="AJ954" s="389"/>
      <c r="AK954" s="389"/>
      <c r="AL954" s="389"/>
      <c r="AM954" s="389"/>
      <c r="AN954" s="389"/>
      <c r="AO954" s="389"/>
      <c r="AP954" s="389"/>
      <c r="AQ954" s="389"/>
    </row>
    <row r="955" spans="1:43" s="128" customFormat="1" ht="40.15" customHeight="1">
      <c r="A955" s="488">
        <v>942</v>
      </c>
      <c r="B955" s="866" t="str">
        <f>IF(基本情報入力シート!C986="","",基本情報入力シート!C986)</f>
        <v/>
      </c>
      <c r="C955" s="866"/>
      <c r="D955" s="866"/>
      <c r="E955" s="866"/>
      <c r="F955" s="866"/>
      <c r="G955" s="866"/>
      <c r="H955" s="866"/>
      <c r="I955" s="866"/>
      <c r="J955" s="413" t="str">
        <f>IF(基本情報入力シート!M986="","",基本情報入力シート!M986)</f>
        <v/>
      </c>
      <c r="K955" s="413" t="str">
        <f>IF(基本情報入力シート!R986="","",基本情報入力シート!R986)</f>
        <v/>
      </c>
      <c r="L955" s="413" t="str">
        <f>IF(基本情報入力シート!W986="","",基本情報入力シート!W986)</f>
        <v/>
      </c>
      <c r="M955" s="413" t="str">
        <f>IF(基本情報入力シート!X986="","",基本情報入力シート!X986)</f>
        <v/>
      </c>
      <c r="N955" s="491" t="str">
        <f>IF(基本情報入力シート!Y986="","",基本情報入力シート!Y986)</f>
        <v/>
      </c>
      <c r="O955" s="490"/>
      <c r="P955" s="432"/>
      <c r="Q955" s="38" t="str">
        <f>IFERROR(ROUNDDOWN(P955*VLOOKUP(N955,【参考】数式用!$V$2:$AA$58,MATCH(O955,【参考】数式用!$X$4:$AA$4)+2,FALSE)*0.5, 0), "")</f>
        <v/>
      </c>
      <c r="R955" s="433"/>
      <c r="S955" s="867"/>
      <c r="T955" s="867"/>
      <c r="U955" s="499"/>
      <c r="V955" s="439"/>
      <c r="W955" s="487"/>
      <c r="X955" s="414" t="str">
        <f>IFERROR(IF(V955="ー", "", ROUNDDOWN(W955*VLOOKUP(N955,【参考】数式用!$V$2:$AG$51,MATCH(V955,【参考】数式用!$AB$4:$AG$4)+6,FALSE)*0.5, 0)), "")</f>
        <v/>
      </c>
      <c r="Y955" s="440"/>
      <c r="Z955" s="487"/>
      <c r="AA955" s="501"/>
      <c r="AB955" s="481" t="e">
        <f>VLOOKUP(N955,【参考】数式用!$A$3:$N$58,14,FALSE)</f>
        <v>#N/A</v>
      </c>
      <c r="AC955" s="481" t="str">
        <f>IFERROR(VLOOKUP(N955,【参考】数式用!$A$3:$N$58,14,FALSE),"")&amp;"_4_5"</f>
        <v>_4_5</v>
      </c>
      <c r="AD955" s="481" t="str">
        <f>IFERROR(VLOOKUP(N955,【参考】数式用!$A$3:$N$58,14,FALSE),"")&amp;"_6"</f>
        <v>_6</v>
      </c>
      <c r="AE955" s="482" t="str">
        <f>IFERROR(VLOOKUP(N955,【参考】数式用!$AI$5:$AJ$51, 2, FALSE), "")</f>
        <v/>
      </c>
      <c r="AF955" s="483" t="str">
        <f t="shared" si="30"/>
        <v/>
      </c>
      <c r="AG955" s="484" t="str">
        <f t="shared" si="31"/>
        <v/>
      </c>
      <c r="AH955" s="485" t="str">
        <f>IFERROR(VLOOKUP(N955,【参考】数式用!$AM$3:$AN$56, 2, FALSE), "")</f>
        <v/>
      </c>
      <c r="AI955" s="411"/>
      <c r="AJ955" s="389"/>
      <c r="AK955" s="389"/>
      <c r="AL955" s="389"/>
      <c r="AM955" s="389"/>
      <c r="AN955" s="389"/>
      <c r="AO955" s="389"/>
      <c r="AP955" s="389"/>
      <c r="AQ955" s="389"/>
    </row>
    <row r="956" spans="1:43" s="128" customFormat="1" ht="40.15" customHeight="1">
      <c r="A956" s="488">
        <v>943</v>
      </c>
      <c r="B956" s="866" t="str">
        <f>IF(基本情報入力シート!C987="","",基本情報入力シート!C987)</f>
        <v/>
      </c>
      <c r="C956" s="866"/>
      <c r="D956" s="866"/>
      <c r="E956" s="866"/>
      <c r="F956" s="866"/>
      <c r="G956" s="866"/>
      <c r="H956" s="866"/>
      <c r="I956" s="866"/>
      <c r="J956" s="413" t="str">
        <f>IF(基本情報入力シート!M987="","",基本情報入力シート!M987)</f>
        <v/>
      </c>
      <c r="K956" s="413" t="str">
        <f>IF(基本情報入力シート!R987="","",基本情報入力シート!R987)</f>
        <v/>
      </c>
      <c r="L956" s="413" t="str">
        <f>IF(基本情報入力シート!W987="","",基本情報入力シート!W987)</f>
        <v/>
      </c>
      <c r="M956" s="413" t="str">
        <f>IF(基本情報入力シート!X987="","",基本情報入力シート!X987)</f>
        <v/>
      </c>
      <c r="N956" s="491" t="str">
        <f>IF(基本情報入力シート!Y987="","",基本情報入力シート!Y987)</f>
        <v/>
      </c>
      <c r="O956" s="490"/>
      <c r="P956" s="432"/>
      <c r="Q956" s="38" t="str">
        <f>IFERROR(ROUNDDOWN(P956*VLOOKUP(N956,【参考】数式用!$V$2:$AA$58,MATCH(O956,【参考】数式用!$X$4:$AA$4)+2,FALSE)*0.5, 0), "")</f>
        <v/>
      </c>
      <c r="R956" s="433"/>
      <c r="S956" s="867"/>
      <c r="T956" s="867"/>
      <c r="U956" s="499"/>
      <c r="V956" s="439"/>
      <c r="W956" s="487"/>
      <c r="X956" s="414" t="str">
        <f>IFERROR(IF(V956="ー", "", ROUNDDOWN(W956*VLOOKUP(N956,【参考】数式用!$V$2:$AG$51,MATCH(V956,【参考】数式用!$AB$4:$AG$4)+6,FALSE)*0.5, 0)), "")</f>
        <v/>
      </c>
      <c r="Y956" s="440"/>
      <c r="Z956" s="487"/>
      <c r="AA956" s="501"/>
      <c r="AB956" s="481" t="e">
        <f>VLOOKUP(N956,【参考】数式用!$A$3:$N$58,14,FALSE)</f>
        <v>#N/A</v>
      </c>
      <c r="AC956" s="481" t="str">
        <f>IFERROR(VLOOKUP(N956,【参考】数式用!$A$3:$N$58,14,FALSE),"")&amp;"_4_5"</f>
        <v>_4_5</v>
      </c>
      <c r="AD956" s="481" t="str">
        <f>IFERROR(VLOOKUP(N956,【参考】数式用!$A$3:$N$58,14,FALSE),"")&amp;"_6"</f>
        <v>_6</v>
      </c>
      <c r="AE956" s="482" t="str">
        <f>IFERROR(VLOOKUP(N956,【参考】数式用!$AI$5:$AJ$51, 2, FALSE), "")</f>
        <v/>
      </c>
      <c r="AF956" s="483" t="str">
        <f t="shared" si="30"/>
        <v/>
      </c>
      <c r="AG956" s="484" t="str">
        <f t="shared" si="31"/>
        <v/>
      </c>
      <c r="AH956" s="485" t="str">
        <f>IFERROR(VLOOKUP(N956,【参考】数式用!$AM$3:$AN$56, 2, FALSE), "")</f>
        <v/>
      </c>
      <c r="AI956" s="411"/>
      <c r="AJ956" s="389"/>
      <c r="AK956" s="389"/>
      <c r="AL956" s="389"/>
      <c r="AM956" s="389"/>
      <c r="AN956" s="389"/>
      <c r="AO956" s="389"/>
      <c r="AP956" s="389"/>
      <c r="AQ956" s="389"/>
    </row>
    <row r="957" spans="1:43" s="128" customFormat="1" ht="40.15" customHeight="1">
      <c r="A957" s="488">
        <v>944</v>
      </c>
      <c r="B957" s="866" t="str">
        <f>IF(基本情報入力シート!C988="","",基本情報入力シート!C988)</f>
        <v/>
      </c>
      <c r="C957" s="866"/>
      <c r="D957" s="866"/>
      <c r="E957" s="866"/>
      <c r="F957" s="866"/>
      <c r="G957" s="866"/>
      <c r="H957" s="866"/>
      <c r="I957" s="866"/>
      <c r="J957" s="413" t="str">
        <f>IF(基本情報入力シート!M988="","",基本情報入力シート!M988)</f>
        <v/>
      </c>
      <c r="K957" s="413" t="str">
        <f>IF(基本情報入力シート!R988="","",基本情報入力シート!R988)</f>
        <v/>
      </c>
      <c r="L957" s="413" t="str">
        <f>IF(基本情報入力シート!W988="","",基本情報入力シート!W988)</f>
        <v/>
      </c>
      <c r="M957" s="413" t="str">
        <f>IF(基本情報入力シート!X988="","",基本情報入力シート!X988)</f>
        <v/>
      </c>
      <c r="N957" s="491" t="str">
        <f>IF(基本情報入力シート!Y988="","",基本情報入力シート!Y988)</f>
        <v/>
      </c>
      <c r="O957" s="490"/>
      <c r="P957" s="432"/>
      <c r="Q957" s="38" t="str">
        <f>IFERROR(ROUNDDOWN(P957*VLOOKUP(N957,【参考】数式用!$V$2:$AA$58,MATCH(O957,【参考】数式用!$X$4:$AA$4)+2,FALSE)*0.5, 0), "")</f>
        <v/>
      </c>
      <c r="R957" s="433"/>
      <c r="S957" s="867"/>
      <c r="T957" s="867"/>
      <c r="U957" s="499"/>
      <c r="V957" s="439"/>
      <c r="W957" s="487"/>
      <c r="X957" s="414" t="str">
        <f>IFERROR(IF(V957="ー", "", ROUNDDOWN(W957*VLOOKUP(N957,【参考】数式用!$V$2:$AG$51,MATCH(V957,【参考】数式用!$AB$4:$AG$4)+6,FALSE)*0.5, 0)), "")</f>
        <v/>
      </c>
      <c r="Y957" s="440"/>
      <c r="Z957" s="487"/>
      <c r="AA957" s="501"/>
      <c r="AB957" s="481" t="e">
        <f>VLOOKUP(N957,【参考】数式用!$A$3:$N$58,14,FALSE)</f>
        <v>#N/A</v>
      </c>
      <c r="AC957" s="481" t="str">
        <f>IFERROR(VLOOKUP(N957,【参考】数式用!$A$3:$N$58,14,FALSE),"")&amp;"_4_5"</f>
        <v>_4_5</v>
      </c>
      <c r="AD957" s="481" t="str">
        <f>IFERROR(VLOOKUP(N957,【参考】数式用!$A$3:$N$58,14,FALSE),"")&amp;"_6"</f>
        <v>_6</v>
      </c>
      <c r="AE957" s="482" t="str">
        <f>IFERROR(VLOOKUP(N957,【参考】数式用!$AI$5:$AJ$51, 2, FALSE), "")</f>
        <v/>
      </c>
      <c r="AF957" s="483" t="str">
        <f t="shared" si="30"/>
        <v/>
      </c>
      <c r="AG957" s="484" t="str">
        <f t="shared" si="31"/>
        <v/>
      </c>
      <c r="AH957" s="485" t="str">
        <f>IFERROR(VLOOKUP(N957,【参考】数式用!$AM$3:$AN$56, 2, FALSE), "")</f>
        <v/>
      </c>
      <c r="AI957" s="411"/>
      <c r="AJ957" s="389"/>
      <c r="AK957" s="389"/>
      <c r="AL957" s="389"/>
      <c r="AM957" s="389"/>
      <c r="AN957" s="389"/>
      <c r="AO957" s="389"/>
      <c r="AP957" s="389"/>
      <c r="AQ957" s="389"/>
    </row>
    <row r="958" spans="1:43" s="128" customFormat="1" ht="40.15" customHeight="1">
      <c r="A958" s="488">
        <v>945</v>
      </c>
      <c r="B958" s="866" t="str">
        <f>IF(基本情報入力シート!C989="","",基本情報入力シート!C989)</f>
        <v/>
      </c>
      <c r="C958" s="866"/>
      <c r="D958" s="866"/>
      <c r="E958" s="866"/>
      <c r="F958" s="866"/>
      <c r="G958" s="866"/>
      <c r="H958" s="866"/>
      <c r="I958" s="866"/>
      <c r="J958" s="413" t="str">
        <f>IF(基本情報入力シート!M989="","",基本情報入力シート!M989)</f>
        <v/>
      </c>
      <c r="K958" s="413" t="str">
        <f>IF(基本情報入力シート!R989="","",基本情報入力シート!R989)</f>
        <v/>
      </c>
      <c r="L958" s="413" t="str">
        <f>IF(基本情報入力シート!W989="","",基本情報入力シート!W989)</f>
        <v/>
      </c>
      <c r="M958" s="413" t="str">
        <f>IF(基本情報入力シート!X989="","",基本情報入力シート!X989)</f>
        <v/>
      </c>
      <c r="N958" s="491" t="str">
        <f>IF(基本情報入力シート!Y989="","",基本情報入力シート!Y989)</f>
        <v/>
      </c>
      <c r="O958" s="490"/>
      <c r="P958" s="432"/>
      <c r="Q958" s="38" t="str">
        <f>IFERROR(ROUNDDOWN(P958*VLOOKUP(N958,【参考】数式用!$V$2:$AA$58,MATCH(O958,【参考】数式用!$X$4:$AA$4)+2,FALSE)*0.5, 0), "")</f>
        <v/>
      </c>
      <c r="R958" s="433"/>
      <c r="S958" s="867"/>
      <c r="T958" s="867"/>
      <c r="U958" s="499"/>
      <c r="V958" s="439"/>
      <c r="W958" s="487"/>
      <c r="X958" s="414" t="str">
        <f>IFERROR(IF(V958="ー", "", ROUNDDOWN(W958*VLOOKUP(N958,【参考】数式用!$V$2:$AG$51,MATCH(V958,【参考】数式用!$AB$4:$AG$4)+6,FALSE)*0.5, 0)), "")</f>
        <v/>
      </c>
      <c r="Y958" s="440"/>
      <c r="Z958" s="487"/>
      <c r="AA958" s="501"/>
      <c r="AB958" s="481" t="e">
        <f>VLOOKUP(N958,【参考】数式用!$A$3:$N$58,14,FALSE)</f>
        <v>#N/A</v>
      </c>
      <c r="AC958" s="481" t="str">
        <f>IFERROR(VLOOKUP(N958,【参考】数式用!$A$3:$N$58,14,FALSE),"")&amp;"_4_5"</f>
        <v>_4_5</v>
      </c>
      <c r="AD958" s="481" t="str">
        <f>IFERROR(VLOOKUP(N958,【参考】数式用!$A$3:$N$58,14,FALSE),"")&amp;"_6"</f>
        <v>_6</v>
      </c>
      <c r="AE958" s="482" t="str">
        <f>IFERROR(VLOOKUP(N958,【参考】数式用!$AI$5:$AJ$51, 2, FALSE), "")</f>
        <v/>
      </c>
      <c r="AF958" s="483" t="str">
        <f t="shared" si="30"/>
        <v/>
      </c>
      <c r="AG958" s="484" t="str">
        <f t="shared" si="31"/>
        <v/>
      </c>
      <c r="AH958" s="485" t="str">
        <f>IFERROR(VLOOKUP(N958,【参考】数式用!$AM$3:$AN$56, 2, FALSE), "")</f>
        <v/>
      </c>
      <c r="AI958" s="411"/>
      <c r="AJ958" s="389"/>
      <c r="AK958" s="389"/>
      <c r="AL958" s="389"/>
      <c r="AM958" s="389"/>
      <c r="AN958" s="389"/>
      <c r="AO958" s="389"/>
      <c r="AP958" s="389"/>
      <c r="AQ958" s="389"/>
    </row>
    <row r="959" spans="1:43" s="128" customFormat="1" ht="40.15" customHeight="1">
      <c r="A959" s="488">
        <v>946</v>
      </c>
      <c r="B959" s="866" t="str">
        <f>IF(基本情報入力シート!C990="","",基本情報入力シート!C990)</f>
        <v/>
      </c>
      <c r="C959" s="866"/>
      <c r="D959" s="866"/>
      <c r="E959" s="866"/>
      <c r="F959" s="866"/>
      <c r="G959" s="866"/>
      <c r="H959" s="866"/>
      <c r="I959" s="866"/>
      <c r="J959" s="413" t="str">
        <f>IF(基本情報入力シート!M990="","",基本情報入力シート!M990)</f>
        <v/>
      </c>
      <c r="K959" s="413" t="str">
        <f>IF(基本情報入力シート!R990="","",基本情報入力シート!R990)</f>
        <v/>
      </c>
      <c r="L959" s="413" t="str">
        <f>IF(基本情報入力シート!W990="","",基本情報入力シート!W990)</f>
        <v/>
      </c>
      <c r="M959" s="413" t="str">
        <f>IF(基本情報入力シート!X990="","",基本情報入力シート!X990)</f>
        <v/>
      </c>
      <c r="N959" s="491" t="str">
        <f>IF(基本情報入力シート!Y990="","",基本情報入力シート!Y990)</f>
        <v/>
      </c>
      <c r="O959" s="490"/>
      <c r="P959" s="432"/>
      <c r="Q959" s="38" t="str">
        <f>IFERROR(ROUNDDOWN(P959*VLOOKUP(N959,【参考】数式用!$V$2:$AA$58,MATCH(O959,【参考】数式用!$X$4:$AA$4)+2,FALSE)*0.5, 0), "")</f>
        <v/>
      </c>
      <c r="R959" s="433"/>
      <c r="S959" s="867"/>
      <c r="T959" s="867"/>
      <c r="U959" s="499"/>
      <c r="V959" s="439"/>
      <c r="W959" s="487"/>
      <c r="X959" s="414" t="str">
        <f>IFERROR(IF(V959="ー", "", ROUNDDOWN(W959*VLOOKUP(N959,【参考】数式用!$V$2:$AG$51,MATCH(V959,【参考】数式用!$AB$4:$AG$4)+6,FALSE)*0.5, 0)), "")</f>
        <v/>
      </c>
      <c r="Y959" s="440"/>
      <c r="Z959" s="487"/>
      <c r="AA959" s="501"/>
      <c r="AB959" s="481" t="e">
        <f>VLOOKUP(N959,【参考】数式用!$A$3:$N$58,14,FALSE)</f>
        <v>#N/A</v>
      </c>
      <c r="AC959" s="481" t="str">
        <f>IFERROR(VLOOKUP(N959,【参考】数式用!$A$3:$N$58,14,FALSE),"")&amp;"_4_5"</f>
        <v>_4_5</v>
      </c>
      <c r="AD959" s="481" t="str">
        <f>IFERROR(VLOOKUP(N959,【参考】数式用!$A$3:$N$58,14,FALSE),"")&amp;"_6"</f>
        <v>_6</v>
      </c>
      <c r="AE959" s="482" t="str">
        <f>IFERROR(VLOOKUP(N959,【参考】数式用!$AI$5:$AJ$51, 2, FALSE), "")</f>
        <v/>
      </c>
      <c r="AF959" s="483" t="str">
        <f t="shared" si="30"/>
        <v/>
      </c>
      <c r="AG959" s="484" t="str">
        <f t="shared" si="31"/>
        <v/>
      </c>
      <c r="AH959" s="485" t="str">
        <f>IFERROR(VLOOKUP(N959,【参考】数式用!$AM$3:$AN$56, 2, FALSE), "")</f>
        <v/>
      </c>
      <c r="AI959" s="411"/>
      <c r="AJ959" s="389"/>
      <c r="AK959" s="389"/>
      <c r="AL959" s="389"/>
      <c r="AM959" s="389"/>
      <c r="AN959" s="389"/>
      <c r="AO959" s="389"/>
      <c r="AP959" s="389"/>
      <c r="AQ959" s="389"/>
    </row>
    <row r="960" spans="1:43" s="128" customFormat="1" ht="40.15" customHeight="1">
      <c r="A960" s="488">
        <v>947</v>
      </c>
      <c r="B960" s="866" t="str">
        <f>IF(基本情報入力シート!C991="","",基本情報入力シート!C991)</f>
        <v/>
      </c>
      <c r="C960" s="866"/>
      <c r="D960" s="866"/>
      <c r="E960" s="866"/>
      <c r="F960" s="866"/>
      <c r="G960" s="866"/>
      <c r="H960" s="866"/>
      <c r="I960" s="866"/>
      <c r="J960" s="413" t="str">
        <f>IF(基本情報入力シート!M991="","",基本情報入力シート!M991)</f>
        <v/>
      </c>
      <c r="K960" s="413" t="str">
        <f>IF(基本情報入力シート!R991="","",基本情報入力シート!R991)</f>
        <v/>
      </c>
      <c r="L960" s="413" t="str">
        <f>IF(基本情報入力シート!W991="","",基本情報入力シート!W991)</f>
        <v/>
      </c>
      <c r="M960" s="413" t="str">
        <f>IF(基本情報入力シート!X991="","",基本情報入力シート!X991)</f>
        <v/>
      </c>
      <c r="N960" s="491" t="str">
        <f>IF(基本情報入力シート!Y991="","",基本情報入力シート!Y991)</f>
        <v/>
      </c>
      <c r="O960" s="490"/>
      <c r="P960" s="432"/>
      <c r="Q960" s="38" t="str">
        <f>IFERROR(ROUNDDOWN(P960*VLOOKUP(N960,【参考】数式用!$V$2:$AA$58,MATCH(O960,【参考】数式用!$X$4:$AA$4)+2,FALSE)*0.5, 0), "")</f>
        <v/>
      </c>
      <c r="R960" s="433"/>
      <c r="S960" s="867"/>
      <c r="T960" s="867"/>
      <c r="U960" s="499"/>
      <c r="V960" s="439"/>
      <c r="W960" s="487"/>
      <c r="X960" s="414" t="str">
        <f>IFERROR(IF(V960="ー", "", ROUNDDOWN(W960*VLOOKUP(N960,【参考】数式用!$V$2:$AG$51,MATCH(V960,【参考】数式用!$AB$4:$AG$4)+6,FALSE)*0.5, 0)), "")</f>
        <v/>
      </c>
      <c r="Y960" s="440"/>
      <c r="Z960" s="487"/>
      <c r="AA960" s="501"/>
      <c r="AB960" s="481" t="e">
        <f>VLOOKUP(N960,【参考】数式用!$A$3:$N$58,14,FALSE)</f>
        <v>#N/A</v>
      </c>
      <c r="AC960" s="481" t="str">
        <f>IFERROR(VLOOKUP(N960,【参考】数式用!$A$3:$N$58,14,FALSE),"")&amp;"_4_5"</f>
        <v>_4_5</v>
      </c>
      <c r="AD960" s="481" t="str">
        <f>IFERROR(VLOOKUP(N960,【参考】数式用!$A$3:$N$58,14,FALSE),"")&amp;"_6"</f>
        <v>_6</v>
      </c>
      <c r="AE960" s="482" t="str">
        <f>IFERROR(VLOOKUP(N960,【参考】数式用!$AI$5:$AJ$51, 2, FALSE), "")</f>
        <v/>
      </c>
      <c r="AF960" s="483" t="str">
        <f t="shared" si="30"/>
        <v/>
      </c>
      <c r="AG960" s="484" t="str">
        <f t="shared" si="31"/>
        <v/>
      </c>
      <c r="AH960" s="485" t="str">
        <f>IFERROR(VLOOKUP(N960,【参考】数式用!$AM$3:$AN$56, 2, FALSE), "")</f>
        <v/>
      </c>
      <c r="AI960" s="411"/>
      <c r="AJ960" s="389"/>
      <c r="AK960" s="389"/>
      <c r="AL960" s="389"/>
      <c r="AM960" s="389"/>
      <c r="AN960" s="389"/>
      <c r="AO960" s="389"/>
      <c r="AP960" s="389"/>
      <c r="AQ960" s="389"/>
    </row>
    <row r="961" spans="1:43" s="128" customFormat="1" ht="40.15" customHeight="1">
      <c r="A961" s="488">
        <v>948</v>
      </c>
      <c r="B961" s="866" t="str">
        <f>IF(基本情報入力シート!C992="","",基本情報入力シート!C992)</f>
        <v/>
      </c>
      <c r="C961" s="866"/>
      <c r="D961" s="866"/>
      <c r="E961" s="866"/>
      <c r="F961" s="866"/>
      <c r="G961" s="866"/>
      <c r="H961" s="866"/>
      <c r="I961" s="866"/>
      <c r="J961" s="413" t="str">
        <f>IF(基本情報入力シート!M992="","",基本情報入力シート!M992)</f>
        <v/>
      </c>
      <c r="K961" s="413" t="str">
        <f>IF(基本情報入力シート!R992="","",基本情報入力シート!R992)</f>
        <v/>
      </c>
      <c r="L961" s="413" t="str">
        <f>IF(基本情報入力シート!W992="","",基本情報入力シート!W992)</f>
        <v/>
      </c>
      <c r="M961" s="413" t="str">
        <f>IF(基本情報入力シート!X992="","",基本情報入力シート!X992)</f>
        <v/>
      </c>
      <c r="N961" s="491" t="str">
        <f>IF(基本情報入力シート!Y992="","",基本情報入力シート!Y992)</f>
        <v/>
      </c>
      <c r="O961" s="490"/>
      <c r="P961" s="432"/>
      <c r="Q961" s="38" t="str">
        <f>IFERROR(ROUNDDOWN(P961*VLOOKUP(N961,【参考】数式用!$V$2:$AA$58,MATCH(O961,【参考】数式用!$X$4:$AA$4)+2,FALSE)*0.5, 0), "")</f>
        <v/>
      </c>
      <c r="R961" s="433"/>
      <c r="S961" s="867"/>
      <c r="T961" s="867"/>
      <c r="U961" s="499"/>
      <c r="V961" s="439"/>
      <c r="W961" s="487"/>
      <c r="X961" s="414" t="str">
        <f>IFERROR(IF(V961="ー", "", ROUNDDOWN(W961*VLOOKUP(N961,【参考】数式用!$V$2:$AG$51,MATCH(V961,【参考】数式用!$AB$4:$AG$4)+6,FALSE)*0.5, 0)), "")</f>
        <v/>
      </c>
      <c r="Y961" s="440"/>
      <c r="Z961" s="487"/>
      <c r="AA961" s="501"/>
      <c r="AB961" s="481" t="e">
        <f>VLOOKUP(N961,【参考】数式用!$A$3:$N$58,14,FALSE)</f>
        <v>#N/A</v>
      </c>
      <c r="AC961" s="481" t="str">
        <f>IFERROR(VLOOKUP(N961,【参考】数式用!$A$3:$N$58,14,FALSE),"")&amp;"_4_5"</f>
        <v>_4_5</v>
      </c>
      <c r="AD961" s="481" t="str">
        <f>IFERROR(VLOOKUP(N961,【参考】数式用!$A$3:$N$58,14,FALSE),"")&amp;"_6"</f>
        <v>_6</v>
      </c>
      <c r="AE961" s="482" t="str">
        <f>IFERROR(VLOOKUP(N961,【参考】数式用!$AI$5:$AJ$51, 2, FALSE), "")</f>
        <v/>
      </c>
      <c r="AF961" s="483" t="str">
        <f t="shared" si="30"/>
        <v/>
      </c>
      <c r="AG961" s="484" t="str">
        <f t="shared" si="31"/>
        <v/>
      </c>
      <c r="AH961" s="485" t="str">
        <f>IFERROR(VLOOKUP(N961,【参考】数式用!$AM$3:$AN$56, 2, FALSE), "")</f>
        <v/>
      </c>
      <c r="AI961" s="411"/>
      <c r="AJ961" s="389"/>
      <c r="AK961" s="389"/>
      <c r="AL961" s="389"/>
      <c r="AM961" s="389"/>
      <c r="AN961" s="389"/>
      <c r="AO961" s="389"/>
      <c r="AP961" s="389"/>
      <c r="AQ961" s="389"/>
    </row>
    <row r="962" spans="1:43" s="128" customFormat="1" ht="40.15" customHeight="1">
      <c r="A962" s="488">
        <v>949</v>
      </c>
      <c r="B962" s="866" t="str">
        <f>IF(基本情報入力シート!C993="","",基本情報入力シート!C993)</f>
        <v/>
      </c>
      <c r="C962" s="866"/>
      <c r="D962" s="866"/>
      <c r="E962" s="866"/>
      <c r="F962" s="866"/>
      <c r="G962" s="866"/>
      <c r="H962" s="866"/>
      <c r="I962" s="866"/>
      <c r="J962" s="413" t="str">
        <f>IF(基本情報入力シート!M993="","",基本情報入力シート!M993)</f>
        <v/>
      </c>
      <c r="K962" s="413" t="str">
        <f>IF(基本情報入力シート!R993="","",基本情報入力シート!R993)</f>
        <v/>
      </c>
      <c r="L962" s="413" t="str">
        <f>IF(基本情報入力シート!W993="","",基本情報入力シート!W993)</f>
        <v/>
      </c>
      <c r="M962" s="413" t="str">
        <f>IF(基本情報入力シート!X993="","",基本情報入力シート!X993)</f>
        <v/>
      </c>
      <c r="N962" s="491" t="str">
        <f>IF(基本情報入力シート!Y993="","",基本情報入力シート!Y993)</f>
        <v/>
      </c>
      <c r="O962" s="490"/>
      <c r="P962" s="432"/>
      <c r="Q962" s="38" t="str">
        <f>IFERROR(ROUNDDOWN(P962*VLOOKUP(N962,【参考】数式用!$V$2:$AA$58,MATCH(O962,【参考】数式用!$X$4:$AA$4)+2,FALSE)*0.5, 0), "")</f>
        <v/>
      </c>
      <c r="R962" s="433"/>
      <c r="S962" s="867"/>
      <c r="T962" s="867"/>
      <c r="U962" s="499"/>
      <c r="V962" s="439"/>
      <c r="W962" s="487"/>
      <c r="X962" s="414" t="str">
        <f>IFERROR(IF(V962="ー", "", ROUNDDOWN(W962*VLOOKUP(N962,【参考】数式用!$V$2:$AG$51,MATCH(V962,【参考】数式用!$AB$4:$AG$4)+6,FALSE)*0.5, 0)), "")</f>
        <v/>
      </c>
      <c r="Y962" s="440"/>
      <c r="Z962" s="487"/>
      <c r="AA962" s="501"/>
      <c r="AB962" s="481" t="e">
        <f>VLOOKUP(N962,【参考】数式用!$A$3:$N$58,14,FALSE)</f>
        <v>#N/A</v>
      </c>
      <c r="AC962" s="481" t="str">
        <f>IFERROR(VLOOKUP(N962,【参考】数式用!$A$3:$N$58,14,FALSE),"")&amp;"_4_5"</f>
        <v>_4_5</v>
      </c>
      <c r="AD962" s="481" t="str">
        <f>IFERROR(VLOOKUP(N962,【参考】数式用!$A$3:$N$58,14,FALSE),"")&amp;"_6"</f>
        <v>_6</v>
      </c>
      <c r="AE962" s="482" t="str">
        <f>IFERROR(VLOOKUP(N962,【参考】数式用!$AI$5:$AJ$51, 2, FALSE), "")</f>
        <v/>
      </c>
      <c r="AF962" s="483" t="str">
        <f t="shared" si="30"/>
        <v/>
      </c>
      <c r="AG962" s="484" t="str">
        <f t="shared" si="31"/>
        <v/>
      </c>
      <c r="AH962" s="485" t="str">
        <f>IFERROR(VLOOKUP(N962,【参考】数式用!$AM$3:$AN$56, 2, FALSE), "")</f>
        <v/>
      </c>
      <c r="AI962" s="411"/>
      <c r="AJ962" s="389"/>
      <c r="AK962" s="389"/>
      <c r="AL962" s="389"/>
      <c r="AM962" s="389"/>
      <c r="AN962" s="389"/>
      <c r="AO962" s="389"/>
      <c r="AP962" s="389"/>
      <c r="AQ962" s="389"/>
    </row>
    <row r="963" spans="1:43" s="128" customFormat="1" ht="40.15" customHeight="1">
      <c r="A963" s="488">
        <v>950</v>
      </c>
      <c r="B963" s="866" t="str">
        <f>IF(基本情報入力シート!C994="","",基本情報入力シート!C994)</f>
        <v/>
      </c>
      <c r="C963" s="866"/>
      <c r="D963" s="866"/>
      <c r="E963" s="866"/>
      <c r="F963" s="866"/>
      <c r="G963" s="866"/>
      <c r="H963" s="866"/>
      <c r="I963" s="866"/>
      <c r="J963" s="413" t="str">
        <f>IF(基本情報入力シート!M994="","",基本情報入力シート!M994)</f>
        <v/>
      </c>
      <c r="K963" s="413" t="str">
        <f>IF(基本情報入力シート!R994="","",基本情報入力シート!R994)</f>
        <v/>
      </c>
      <c r="L963" s="413" t="str">
        <f>IF(基本情報入力シート!W994="","",基本情報入力シート!W994)</f>
        <v/>
      </c>
      <c r="M963" s="413" t="str">
        <f>IF(基本情報入力シート!X994="","",基本情報入力シート!X994)</f>
        <v/>
      </c>
      <c r="N963" s="491" t="str">
        <f>IF(基本情報入力シート!Y994="","",基本情報入力シート!Y994)</f>
        <v/>
      </c>
      <c r="O963" s="490"/>
      <c r="P963" s="432"/>
      <c r="Q963" s="38" t="str">
        <f>IFERROR(ROUNDDOWN(P963*VLOOKUP(N963,【参考】数式用!$V$2:$AA$58,MATCH(O963,【参考】数式用!$X$4:$AA$4)+2,FALSE)*0.5, 0), "")</f>
        <v/>
      </c>
      <c r="R963" s="433"/>
      <c r="S963" s="867"/>
      <c r="T963" s="867"/>
      <c r="U963" s="499"/>
      <c r="V963" s="439"/>
      <c r="W963" s="487"/>
      <c r="X963" s="414" t="str">
        <f>IFERROR(IF(V963="ー", "", ROUNDDOWN(W963*VLOOKUP(N963,【参考】数式用!$V$2:$AG$51,MATCH(V963,【参考】数式用!$AB$4:$AG$4)+6,FALSE)*0.5, 0)), "")</f>
        <v/>
      </c>
      <c r="Y963" s="440"/>
      <c r="Z963" s="487"/>
      <c r="AA963" s="501"/>
      <c r="AB963" s="481" t="e">
        <f>VLOOKUP(N963,【参考】数式用!$A$3:$N$58,14,FALSE)</f>
        <v>#N/A</v>
      </c>
      <c r="AC963" s="481" t="str">
        <f>IFERROR(VLOOKUP(N963,【参考】数式用!$A$3:$N$58,14,FALSE),"")&amp;"_4_5"</f>
        <v>_4_5</v>
      </c>
      <c r="AD963" s="481" t="str">
        <f>IFERROR(VLOOKUP(N963,【参考】数式用!$A$3:$N$58,14,FALSE),"")&amp;"_6"</f>
        <v>_6</v>
      </c>
      <c r="AE963" s="482" t="str">
        <f>IFERROR(VLOOKUP(N963,【参考】数式用!$AI$5:$AJ$51, 2, FALSE), "")</f>
        <v/>
      </c>
      <c r="AF963" s="483" t="str">
        <f t="shared" si="30"/>
        <v/>
      </c>
      <c r="AG963" s="484" t="str">
        <f t="shared" si="31"/>
        <v/>
      </c>
      <c r="AH963" s="485" t="str">
        <f>IFERROR(VLOOKUP(N963,【参考】数式用!$AM$3:$AN$56, 2, FALSE), "")</f>
        <v/>
      </c>
      <c r="AI963" s="411"/>
      <c r="AJ963" s="389"/>
      <c r="AK963" s="389"/>
      <c r="AL963" s="389"/>
      <c r="AM963" s="389"/>
      <c r="AN963" s="389"/>
      <c r="AO963" s="389"/>
      <c r="AP963" s="389"/>
      <c r="AQ963" s="389"/>
    </row>
    <row r="964" spans="1:43" s="128" customFormat="1" ht="40.15" customHeight="1">
      <c r="A964" s="488">
        <v>951</v>
      </c>
      <c r="B964" s="866" t="str">
        <f>IF(基本情報入力シート!C995="","",基本情報入力シート!C995)</f>
        <v/>
      </c>
      <c r="C964" s="866"/>
      <c r="D964" s="866"/>
      <c r="E964" s="866"/>
      <c r="F964" s="866"/>
      <c r="G964" s="866"/>
      <c r="H964" s="866"/>
      <c r="I964" s="866"/>
      <c r="J964" s="413" t="str">
        <f>IF(基本情報入力シート!M995="","",基本情報入力シート!M995)</f>
        <v/>
      </c>
      <c r="K964" s="413" t="str">
        <f>IF(基本情報入力シート!R995="","",基本情報入力シート!R995)</f>
        <v/>
      </c>
      <c r="L964" s="413" t="str">
        <f>IF(基本情報入力シート!W995="","",基本情報入力シート!W995)</f>
        <v/>
      </c>
      <c r="M964" s="413" t="str">
        <f>IF(基本情報入力シート!X995="","",基本情報入力シート!X995)</f>
        <v/>
      </c>
      <c r="N964" s="491" t="str">
        <f>IF(基本情報入力シート!Y995="","",基本情報入力シート!Y995)</f>
        <v/>
      </c>
      <c r="O964" s="490"/>
      <c r="P964" s="432"/>
      <c r="Q964" s="38" t="str">
        <f>IFERROR(ROUNDDOWN(P964*VLOOKUP(N964,【参考】数式用!$V$2:$AA$58,MATCH(O964,【参考】数式用!$X$4:$AA$4)+2,FALSE)*0.5, 0), "")</f>
        <v/>
      </c>
      <c r="R964" s="433"/>
      <c r="S964" s="867"/>
      <c r="T964" s="867"/>
      <c r="U964" s="499"/>
      <c r="V964" s="439"/>
      <c r="W964" s="487"/>
      <c r="X964" s="414" t="str">
        <f>IFERROR(IF(V964="ー", "", ROUNDDOWN(W964*VLOOKUP(N964,【参考】数式用!$V$2:$AG$51,MATCH(V964,【参考】数式用!$AB$4:$AG$4)+6,FALSE)*0.5, 0)), "")</f>
        <v/>
      </c>
      <c r="Y964" s="440"/>
      <c r="Z964" s="487"/>
      <c r="AA964" s="501"/>
      <c r="AB964" s="481" t="e">
        <f>VLOOKUP(N964,【参考】数式用!$A$3:$N$58,14,FALSE)</f>
        <v>#N/A</v>
      </c>
      <c r="AC964" s="481" t="str">
        <f>IFERROR(VLOOKUP(N964,【参考】数式用!$A$3:$N$58,14,FALSE),"")&amp;"_4_5"</f>
        <v>_4_5</v>
      </c>
      <c r="AD964" s="481" t="str">
        <f>IFERROR(VLOOKUP(N964,【参考】数式用!$A$3:$N$58,14,FALSE),"")&amp;"_6"</f>
        <v>_6</v>
      </c>
      <c r="AE964" s="482" t="str">
        <f>IFERROR(VLOOKUP(N964,【参考】数式用!$AI$5:$AJ$51, 2, FALSE), "")</f>
        <v/>
      </c>
      <c r="AF964" s="483" t="str">
        <f t="shared" si="30"/>
        <v/>
      </c>
      <c r="AG964" s="484" t="str">
        <f t="shared" si="31"/>
        <v/>
      </c>
      <c r="AH964" s="485" t="str">
        <f>IFERROR(VLOOKUP(N964,【参考】数式用!$AM$3:$AN$56, 2, FALSE), "")</f>
        <v/>
      </c>
      <c r="AI964" s="411"/>
      <c r="AJ964" s="389"/>
      <c r="AK964" s="389"/>
      <c r="AL964" s="389"/>
      <c r="AM964" s="389"/>
      <c r="AN964" s="389"/>
      <c r="AO964" s="389"/>
      <c r="AP964" s="389"/>
      <c r="AQ964" s="389"/>
    </row>
    <row r="965" spans="1:43" s="128" customFormat="1" ht="40.15" customHeight="1">
      <c r="A965" s="488">
        <v>952</v>
      </c>
      <c r="B965" s="866" t="str">
        <f>IF(基本情報入力シート!C996="","",基本情報入力シート!C996)</f>
        <v/>
      </c>
      <c r="C965" s="866"/>
      <c r="D965" s="866"/>
      <c r="E965" s="866"/>
      <c r="F965" s="866"/>
      <c r="G965" s="866"/>
      <c r="H965" s="866"/>
      <c r="I965" s="866"/>
      <c r="J965" s="413" t="str">
        <f>IF(基本情報入力シート!M996="","",基本情報入力シート!M996)</f>
        <v/>
      </c>
      <c r="K965" s="413" t="str">
        <f>IF(基本情報入力シート!R996="","",基本情報入力シート!R996)</f>
        <v/>
      </c>
      <c r="L965" s="413" t="str">
        <f>IF(基本情報入力シート!W996="","",基本情報入力シート!W996)</f>
        <v/>
      </c>
      <c r="M965" s="413" t="str">
        <f>IF(基本情報入力シート!X996="","",基本情報入力シート!X996)</f>
        <v/>
      </c>
      <c r="N965" s="491" t="str">
        <f>IF(基本情報入力シート!Y996="","",基本情報入力シート!Y996)</f>
        <v/>
      </c>
      <c r="O965" s="490"/>
      <c r="P965" s="432"/>
      <c r="Q965" s="38" t="str">
        <f>IFERROR(ROUNDDOWN(P965*VLOOKUP(N965,【参考】数式用!$V$2:$AA$58,MATCH(O965,【参考】数式用!$X$4:$AA$4)+2,FALSE)*0.5, 0), "")</f>
        <v/>
      </c>
      <c r="R965" s="433"/>
      <c r="S965" s="867"/>
      <c r="T965" s="867"/>
      <c r="U965" s="499"/>
      <c r="V965" s="439"/>
      <c r="W965" s="487"/>
      <c r="X965" s="414" t="str">
        <f>IFERROR(IF(V965="ー", "", ROUNDDOWN(W965*VLOOKUP(N965,【参考】数式用!$V$2:$AG$51,MATCH(V965,【参考】数式用!$AB$4:$AG$4)+6,FALSE)*0.5, 0)), "")</f>
        <v/>
      </c>
      <c r="Y965" s="440"/>
      <c r="Z965" s="487"/>
      <c r="AA965" s="501"/>
      <c r="AB965" s="481" t="e">
        <f>VLOOKUP(N965,【参考】数式用!$A$3:$N$58,14,FALSE)</f>
        <v>#N/A</v>
      </c>
      <c r="AC965" s="481" t="str">
        <f>IFERROR(VLOOKUP(N965,【参考】数式用!$A$3:$N$58,14,FALSE),"")&amp;"_4_5"</f>
        <v>_4_5</v>
      </c>
      <c r="AD965" s="481" t="str">
        <f>IFERROR(VLOOKUP(N965,【参考】数式用!$A$3:$N$58,14,FALSE),"")&amp;"_6"</f>
        <v>_6</v>
      </c>
      <c r="AE965" s="482" t="str">
        <f>IFERROR(VLOOKUP(N965,【参考】数式用!$AI$5:$AJ$51, 2, FALSE), "")</f>
        <v/>
      </c>
      <c r="AF965" s="483" t="str">
        <f t="shared" si="30"/>
        <v/>
      </c>
      <c r="AG965" s="484" t="str">
        <f t="shared" si="31"/>
        <v/>
      </c>
      <c r="AH965" s="485" t="str">
        <f>IFERROR(VLOOKUP(N965,【参考】数式用!$AM$3:$AN$56, 2, FALSE), "")</f>
        <v/>
      </c>
      <c r="AI965" s="411"/>
      <c r="AJ965" s="389"/>
      <c r="AK965" s="389"/>
      <c r="AL965" s="389"/>
      <c r="AM965" s="389"/>
      <c r="AN965" s="389"/>
      <c r="AO965" s="389"/>
      <c r="AP965" s="389"/>
      <c r="AQ965" s="389"/>
    </row>
    <row r="966" spans="1:43" s="128" customFormat="1" ht="40.15" customHeight="1">
      <c r="A966" s="488">
        <v>953</v>
      </c>
      <c r="B966" s="866" t="str">
        <f>IF(基本情報入力シート!C997="","",基本情報入力シート!C997)</f>
        <v/>
      </c>
      <c r="C966" s="866"/>
      <c r="D966" s="866"/>
      <c r="E966" s="866"/>
      <c r="F966" s="866"/>
      <c r="G966" s="866"/>
      <c r="H966" s="866"/>
      <c r="I966" s="866"/>
      <c r="J966" s="413" t="str">
        <f>IF(基本情報入力シート!M997="","",基本情報入力シート!M997)</f>
        <v/>
      </c>
      <c r="K966" s="413" t="str">
        <f>IF(基本情報入力シート!R997="","",基本情報入力シート!R997)</f>
        <v/>
      </c>
      <c r="L966" s="413" t="str">
        <f>IF(基本情報入力シート!W997="","",基本情報入力シート!W997)</f>
        <v/>
      </c>
      <c r="M966" s="413" t="str">
        <f>IF(基本情報入力シート!X997="","",基本情報入力シート!X997)</f>
        <v/>
      </c>
      <c r="N966" s="491" t="str">
        <f>IF(基本情報入力シート!Y997="","",基本情報入力シート!Y997)</f>
        <v/>
      </c>
      <c r="O966" s="490"/>
      <c r="P966" s="432"/>
      <c r="Q966" s="38" t="str">
        <f>IFERROR(ROUNDDOWN(P966*VLOOKUP(N966,【参考】数式用!$V$2:$AA$58,MATCH(O966,【参考】数式用!$X$4:$AA$4)+2,FALSE)*0.5, 0), "")</f>
        <v/>
      </c>
      <c r="R966" s="433"/>
      <c r="S966" s="867"/>
      <c r="T966" s="867"/>
      <c r="U966" s="499"/>
      <c r="V966" s="439"/>
      <c r="W966" s="487"/>
      <c r="X966" s="414" t="str">
        <f>IFERROR(IF(V966="ー", "", ROUNDDOWN(W966*VLOOKUP(N966,【参考】数式用!$V$2:$AG$51,MATCH(V966,【参考】数式用!$AB$4:$AG$4)+6,FALSE)*0.5, 0)), "")</f>
        <v/>
      </c>
      <c r="Y966" s="440"/>
      <c r="Z966" s="487"/>
      <c r="AA966" s="501"/>
      <c r="AB966" s="481" t="e">
        <f>VLOOKUP(N966,【参考】数式用!$A$3:$N$58,14,FALSE)</f>
        <v>#N/A</v>
      </c>
      <c r="AC966" s="481" t="str">
        <f>IFERROR(VLOOKUP(N966,【参考】数式用!$A$3:$N$58,14,FALSE),"")&amp;"_4_5"</f>
        <v>_4_5</v>
      </c>
      <c r="AD966" s="481" t="str">
        <f>IFERROR(VLOOKUP(N966,【参考】数式用!$A$3:$N$58,14,FALSE),"")&amp;"_6"</f>
        <v>_6</v>
      </c>
      <c r="AE966" s="482" t="str">
        <f>IFERROR(VLOOKUP(N966,【参考】数式用!$AI$5:$AJ$51, 2, FALSE), "")</f>
        <v/>
      </c>
      <c r="AF966" s="483" t="str">
        <f t="shared" si="30"/>
        <v/>
      </c>
      <c r="AG966" s="484" t="str">
        <f t="shared" si="31"/>
        <v/>
      </c>
      <c r="AH966" s="485" t="str">
        <f>IFERROR(VLOOKUP(N966,【参考】数式用!$AM$3:$AN$56, 2, FALSE), "")</f>
        <v/>
      </c>
      <c r="AI966" s="411"/>
      <c r="AJ966" s="389"/>
      <c r="AK966" s="389"/>
      <c r="AL966" s="389"/>
      <c r="AM966" s="389"/>
      <c r="AN966" s="389"/>
      <c r="AO966" s="389"/>
      <c r="AP966" s="389"/>
      <c r="AQ966" s="389"/>
    </row>
    <row r="967" spans="1:43" s="128" customFormat="1" ht="40.15" customHeight="1">
      <c r="A967" s="488">
        <v>954</v>
      </c>
      <c r="B967" s="866" t="str">
        <f>IF(基本情報入力シート!C998="","",基本情報入力シート!C998)</f>
        <v/>
      </c>
      <c r="C967" s="866"/>
      <c r="D967" s="866"/>
      <c r="E967" s="866"/>
      <c r="F967" s="866"/>
      <c r="G967" s="866"/>
      <c r="H967" s="866"/>
      <c r="I967" s="866"/>
      <c r="J967" s="413" t="str">
        <f>IF(基本情報入力シート!M998="","",基本情報入力シート!M998)</f>
        <v/>
      </c>
      <c r="K967" s="413" t="str">
        <f>IF(基本情報入力シート!R998="","",基本情報入力シート!R998)</f>
        <v/>
      </c>
      <c r="L967" s="413" t="str">
        <f>IF(基本情報入力シート!W998="","",基本情報入力シート!W998)</f>
        <v/>
      </c>
      <c r="M967" s="413" t="str">
        <f>IF(基本情報入力シート!X998="","",基本情報入力シート!X998)</f>
        <v/>
      </c>
      <c r="N967" s="491" t="str">
        <f>IF(基本情報入力シート!Y998="","",基本情報入力シート!Y998)</f>
        <v/>
      </c>
      <c r="O967" s="490"/>
      <c r="P967" s="432"/>
      <c r="Q967" s="38" t="str">
        <f>IFERROR(ROUNDDOWN(P967*VLOOKUP(N967,【参考】数式用!$V$2:$AA$58,MATCH(O967,【参考】数式用!$X$4:$AA$4)+2,FALSE)*0.5, 0), "")</f>
        <v/>
      </c>
      <c r="R967" s="433"/>
      <c r="S967" s="867"/>
      <c r="T967" s="867"/>
      <c r="U967" s="499"/>
      <c r="V967" s="439"/>
      <c r="W967" s="487"/>
      <c r="X967" s="414" t="str">
        <f>IFERROR(IF(V967="ー", "", ROUNDDOWN(W967*VLOOKUP(N967,【参考】数式用!$V$2:$AG$51,MATCH(V967,【参考】数式用!$AB$4:$AG$4)+6,FALSE)*0.5, 0)), "")</f>
        <v/>
      </c>
      <c r="Y967" s="440"/>
      <c r="Z967" s="487"/>
      <c r="AA967" s="501"/>
      <c r="AB967" s="481" t="e">
        <f>VLOOKUP(N967,【参考】数式用!$A$3:$N$58,14,FALSE)</f>
        <v>#N/A</v>
      </c>
      <c r="AC967" s="481" t="str">
        <f>IFERROR(VLOOKUP(N967,【参考】数式用!$A$3:$N$58,14,FALSE),"")&amp;"_4_5"</f>
        <v>_4_5</v>
      </c>
      <c r="AD967" s="481" t="str">
        <f>IFERROR(VLOOKUP(N967,【参考】数式用!$A$3:$N$58,14,FALSE),"")&amp;"_6"</f>
        <v>_6</v>
      </c>
      <c r="AE967" s="482" t="str">
        <f>IFERROR(VLOOKUP(N967,【参考】数式用!$AI$5:$AJ$51, 2, FALSE), "")</f>
        <v/>
      </c>
      <c r="AF967" s="483" t="str">
        <f t="shared" si="30"/>
        <v/>
      </c>
      <c r="AG967" s="484" t="str">
        <f t="shared" si="31"/>
        <v/>
      </c>
      <c r="AH967" s="485" t="str">
        <f>IFERROR(VLOOKUP(N967,【参考】数式用!$AM$3:$AN$56, 2, FALSE), "")</f>
        <v/>
      </c>
      <c r="AI967" s="411"/>
      <c r="AJ967" s="389"/>
      <c r="AK967" s="389"/>
      <c r="AL967" s="389"/>
      <c r="AM967" s="389"/>
      <c r="AN967" s="389"/>
      <c r="AO967" s="389"/>
      <c r="AP967" s="389"/>
      <c r="AQ967" s="389"/>
    </row>
    <row r="968" spans="1:43" s="128" customFormat="1" ht="40.15" customHeight="1">
      <c r="A968" s="488">
        <v>955</v>
      </c>
      <c r="B968" s="866" t="str">
        <f>IF(基本情報入力シート!C999="","",基本情報入力シート!C999)</f>
        <v/>
      </c>
      <c r="C968" s="866"/>
      <c r="D968" s="866"/>
      <c r="E968" s="866"/>
      <c r="F968" s="866"/>
      <c r="G968" s="866"/>
      <c r="H968" s="866"/>
      <c r="I968" s="866"/>
      <c r="J968" s="413" t="str">
        <f>IF(基本情報入力シート!M999="","",基本情報入力シート!M999)</f>
        <v/>
      </c>
      <c r="K968" s="413" t="str">
        <f>IF(基本情報入力シート!R999="","",基本情報入力シート!R999)</f>
        <v/>
      </c>
      <c r="L968" s="413" t="str">
        <f>IF(基本情報入力シート!W999="","",基本情報入力シート!W999)</f>
        <v/>
      </c>
      <c r="M968" s="413" t="str">
        <f>IF(基本情報入力シート!X999="","",基本情報入力シート!X999)</f>
        <v/>
      </c>
      <c r="N968" s="491" t="str">
        <f>IF(基本情報入力シート!Y999="","",基本情報入力シート!Y999)</f>
        <v/>
      </c>
      <c r="O968" s="490"/>
      <c r="P968" s="432"/>
      <c r="Q968" s="38" t="str">
        <f>IFERROR(ROUNDDOWN(P968*VLOOKUP(N968,【参考】数式用!$V$2:$AA$58,MATCH(O968,【参考】数式用!$X$4:$AA$4)+2,FALSE)*0.5, 0), "")</f>
        <v/>
      </c>
      <c r="R968" s="433"/>
      <c r="S968" s="867"/>
      <c r="T968" s="867"/>
      <c r="U968" s="499"/>
      <c r="V968" s="439"/>
      <c r="W968" s="487"/>
      <c r="X968" s="414" t="str">
        <f>IFERROR(IF(V968="ー", "", ROUNDDOWN(W968*VLOOKUP(N968,【参考】数式用!$V$2:$AG$51,MATCH(V968,【参考】数式用!$AB$4:$AG$4)+6,FALSE)*0.5, 0)), "")</f>
        <v/>
      </c>
      <c r="Y968" s="440"/>
      <c r="Z968" s="487"/>
      <c r="AA968" s="501"/>
      <c r="AB968" s="481" t="e">
        <f>VLOOKUP(N968,【参考】数式用!$A$3:$N$58,14,FALSE)</f>
        <v>#N/A</v>
      </c>
      <c r="AC968" s="481" t="str">
        <f>IFERROR(VLOOKUP(N968,【参考】数式用!$A$3:$N$58,14,FALSE),"")&amp;"_4_5"</f>
        <v>_4_5</v>
      </c>
      <c r="AD968" s="481" t="str">
        <f>IFERROR(VLOOKUP(N968,【参考】数式用!$A$3:$N$58,14,FALSE),"")&amp;"_6"</f>
        <v>_6</v>
      </c>
      <c r="AE968" s="482" t="str">
        <f>IFERROR(VLOOKUP(N968,【参考】数式用!$AI$5:$AJ$51, 2, FALSE), "")</f>
        <v/>
      </c>
      <c r="AF968" s="483" t="str">
        <f t="shared" si="30"/>
        <v/>
      </c>
      <c r="AG968" s="484" t="str">
        <f t="shared" si="31"/>
        <v/>
      </c>
      <c r="AH968" s="485" t="str">
        <f>IFERROR(VLOOKUP(N968,【参考】数式用!$AM$3:$AN$56, 2, FALSE), "")</f>
        <v/>
      </c>
      <c r="AI968" s="411"/>
      <c r="AJ968" s="389"/>
      <c r="AK968" s="389"/>
      <c r="AL968" s="389"/>
      <c r="AM968" s="389"/>
      <c r="AN968" s="389"/>
      <c r="AO968" s="389"/>
      <c r="AP968" s="389"/>
      <c r="AQ968" s="389"/>
    </row>
    <row r="969" spans="1:43" s="128" customFormat="1" ht="40.15" customHeight="1">
      <c r="A969" s="488">
        <v>956</v>
      </c>
      <c r="B969" s="866" t="str">
        <f>IF(基本情報入力シート!C1000="","",基本情報入力シート!C1000)</f>
        <v/>
      </c>
      <c r="C969" s="866"/>
      <c r="D969" s="866"/>
      <c r="E969" s="866"/>
      <c r="F969" s="866"/>
      <c r="G969" s="866"/>
      <c r="H969" s="866"/>
      <c r="I969" s="866"/>
      <c r="J969" s="413" t="str">
        <f>IF(基本情報入力シート!M1000="","",基本情報入力シート!M1000)</f>
        <v/>
      </c>
      <c r="K969" s="413" t="str">
        <f>IF(基本情報入力シート!R1000="","",基本情報入力シート!R1000)</f>
        <v/>
      </c>
      <c r="L969" s="413" t="str">
        <f>IF(基本情報入力シート!W1000="","",基本情報入力シート!W1000)</f>
        <v/>
      </c>
      <c r="M969" s="413" t="str">
        <f>IF(基本情報入力シート!X1000="","",基本情報入力シート!X1000)</f>
        <v/>
      </c>
      <c r="N969" s="491" t="str">
        <f>IF(基本情報入力シート!Y1000="","",基本情報入力シート!Y1000)</f>
        <v/>
      </c>
      <c r="O969" s="490"/>
      <c r="P969" s="432"/>
      <c r="Q969" s="38" t="str">
        <f>IFERROR(ROUNDDOWN(P969*VLOOKUP(N969,【参考】数式用!$V$2:$AA$58,MATCH(O969,【参考】数式用!$X$4:$AA$4)+2,FALSE)*0.5, 0), "")</f>
        <v/>
      </c>
      <c r="R969" s="433"/>
      <c r="S969" s="867"/>
      <c r="T969" s="867"/>
      <c r="U969" s="499"/>
      <c r="V969" s="439"/>
      <c r="W969" s="487"/>
      <c r="X969" s="414" t="str">
        <f>IFERROR(IF(V969="ー", "", ROUNDDOWN(W969*VLOOKUP(N969,【参考】数式用!$V$2:$AG$51,MATCH(V969,【参考】数式用!$AB$4:$AG$4)+6,FALSE)*0.5, 0)), "")</f>
        <v/>
      </c>
      <c r="Y969" s="440"/>
      <c r="Z969" s="487"/>
      <c r="AA969" s="501"/>
      <c r="AB969" s="481" t="e">
        <f>VLOOKUP(N969,【参考】数式用!$A$3:$N$58,14,FALSE)</f>
        <v>#N/A</v>
      </c>
      <c r="AC969" s="481" t="str">
        <f>IFERROR(VLOOKUP(N969,【参考】数式用!$A$3:$N$58,14,FALSE),"")&amp;"_4_5"</f>
        <v>_4_5</v>
      </c>
      <c r="AD969" s="481" t="str">
        <f>IFERROR(VLOOKUP(N969,【参考】数式用!$A$3:$N$58,14,FALSE),"")&amp;"_6"</f>
        <v>_6</v>
      </c>
      <c r="AE969" s="482" t="str">
        <f>IFERROR(VLOOKUP(N969,【参考】数式用!$AI$5:$AJ$51, 2, FALSE), "")</f>
        <v/>
      </c>
      <c r="AF969" s="483" t="str">
        <f t="shared" si="30"/>
        <v/>
      </c>
      <c r="AG969" s="484" t="str">
        <f t="shared" si="31"/>
        <v/>
      </c>
      <c r="AH969" s="485" t="str">
        <f>IFERROR(VLOOKUP(N969,【参考】数式用!$AM$3:$AN$56, 2, FALSE), "")</f>
        <v/>
      </c>
      <c r="AI969" s="411"/>
      <c r="AJ969" s="389"/>
      <c r="AK969" s="389"/>
      <c r="AL969" s="389"/>
      <c r="AM969" s="389"/>
      <c r="AN969" s="389"/>
      <c r="AO969" s="389"/>
      <c r="AP969" s="389"/>
      <c r="AQ969" s="389"/>
    </row>
    <row r="970" spans="1:43" s="128" customFormat="1" ht="40.15" customHeight="1">
      <c r="A970" s="488">
        <v>957</v>
      </c>
      <c r="B970" s="866" t="str">
        <f>IF(基本情報入力シート!C1001="","",基本情報入力シート!C1001)</f>
        <v/>
      </c>
      <c r="C970" s="866"/>
      <c r="D970" s="866"/>
      <c r="E970" s="866"/>
      <c r="F970" s="866"/>
      <c r="G970" s="866"/>
      <c r="H970" s="866"/>
      <c r="I970" s="866"/>
      <c r="J970" s="413" t="str">
        <f>IF(基本情報入力シート!M1001="","",基本情報入力シート!M1001)</f>
        <v/>
      </c>
      <c r="K970" s="413" t="str">
        <f>IF(基本情報入力シート!R1001="","",基本情報入力シート!R1001)</f>
        <v/>
      </c>
      <c r="L970" s="413" t="str">
        <f>IF(基本情報入力シート!W1001="","",基本情報入力シート!W1001)</f>
        <v/>
      </c>
      <c r="M970" s="413" t="str">
        <f>IF(基本情報入力シート!X1001="","",基本情報入力シート!X1001)</f>
        <v/>
      </c>
      <c r="N970" s="491" t="str">
        <f>IF(基本情報入力シート!Y1001="","",基本情報入力シート!Y1001)</f>
        <v/>
      </c>
      <c r="O970" s="490"/>
      <c r="P970" s="432"/>
      <c r="Q970" s="38" t="str">
        <f>IFERROR(ROUNDDOWN(P970*VLOOKUP(N970,【参考】数式用!$V$2:$AA$58,MATCH(O970,【参考】数式用!$X$4:$AA$4)+2,FALSE)*0.5, 0), "")</f>
        <v/>
      </c>
      <c r="R970" s="433"/>
      <c r="S970" s="867"/>
      <c r="T970" s="867"/>
      <c r="U970" s="499"/>
      <c r="V970" s="439"/>
      <c r="W970" s="487"/>
      <c r="X970" s="414" t="str">
        <f>IFERROR(IF(V970="ー", "", ROUNDDOWN(W970*VLOOKUP(N970,【参考】数式用!$V$2:$AG$51,MATCH(V970,【参考】数式用!$AB$4:$AG$4)+6,FALSE)*0.5, 0)), "")</f>
        <v/>
      </c>
      <c r="Y970" s="440"/>
      <c r="Z970" s="487"/>
      <c r="AA970" s="501"/>
      <c r="AB970" s="481" t="e">
        <f>VLOOKUP(N970,【参考】数式用!$A$3:$N$58,14,FALSE)</f>
        <v>#N/A</v>
      </c>
      <c r="AC970" s="481" t="str">
        <f>IFERROR(VLOOKUP(N970,【参考】数式用!$A$3:$N$58,14,FALSE),"")&amp;"_4_5"</f>
        <v>_4_5</v>
      </c>
      <c r="AD970" s="481" t="str">
        <f>IFERROR(VLOOKUP(N970,【参考】数式用!$A$3:$N$58,14,FALSE),"")&amp;"_6"</f>
        <v>_6</v>
      </c>
      <c r="AE970" s="482" t="str">
        <f>IFERROR(VLOOKUP(N970,【参考】数式用!$AI$5:$AJ$51, 2, FALSE), "")</f>
        <v/>
      </c>
      <c r="AF970" s="483" t="str">
        <f t="shared" si="30"/>
        <v/>
      </c>
      <c r="AG970" s="484" t="str">
        <f t="shared" si="31"/>
        <v/>
      </c>
      <c r="AH970" s="485" t="str">
        <f>IFERROR(VLOOKUP(N970,【参考】数式用!$AM$3:$AN$56, 2, FALSE), "")</f>
        <v/>
      </c>
      <c r="AI970" s="411"/>
      <c r="AJ970" s="389"/>
      <c r="AK970" s="389"/>
      <c r="AL970" s="389"/>
      <c r="AM970" s="389"/>
      <c r="AN970" s="389"/>
      <c r="AO970" s="389"/>
      <c r="AP970" s="389"/>
      <c r="AQ970" s="389"/>
    </row>
    <row r="971" spans="1:43" s="128" customFormat="1" ht="40.15" customHeight="1">
      <c r="A971" s="488">
        <v>958</v>
      </c>
      <c r="B971" s="866" t="str">
        <f>IF(基本情報入力シート!C1002="","",基本情報入力シート!C1002)</f>
        <v/>
      </c>
      <c r="C971" s="866"/>
      <c r="D971" s="866"/>
      <c r="E971" s="866"/>
      <c r="F971" s="866"/>
      <c r="G971" s="866"/>
      <c r="H971" s="866"/>
      <c r="I971" s="866"/>
      <c r="J971" s="413" t="str">
        <f>IF(基本情報入力シート!M1002="","",基本情報入力シート!M1002)</f>
        <v/>
      </c>
      <c r="K971" s="413" t="str">
        <f>IF(基本情報入力シート!R1002="","",基本情報入力シート!R1002)</f>
        <v/>
      </c>
      <c r="L971" s="413" t="str">
        <f>IF(基本情報入力シート!W1002="","",基本情報入力シート!W1002)</f>
        <v/>
      </c>
      <c r="M971" s="413" t="str">
        <f>IF(基本情報入力シート!X1002="","",基本情報入力シート!X1002)</f>
        <v/>
      </c>
      <c r="N971" s="491" t="str">
        <f>IF(基本情報入力シート!Y1002="","",基本情報入力シート!Y1002)</f>
        <v/>
      </c>
      <c r="O971" s="490"/>
      <c r="P971" s="432"/>
      <c r="Q971" s="38" t="str">
        <f>IFERROR(ROUNDDOWN(P971*VLOOKUP(N971,【参考】数式用!$V$2:$AA$58,MATCH(O971,【参考】数式用!$X$4:$AA$4)+2,FALSE)*0.5, 0), "")</f>
        <v/>
      </c>
      <c r="R971" s="433"/>
      <c r="S971" s="867"/>
      <c r="T971" s="867"/>
      <c r="U971" s="499"/>
      <c r="V971" s="439"/>
      <c r="W971" s="487"/>
      <c r="X971" s="414" t="str">
        <f>IFERROR(IF(V971="ー", "", ROUNDDOWN(W971*VLOOKUP(N971,【参考】数式用!$V$2:$AG$51,MATCH(V971,【参考】数式用!$AB$4:$AG$4)+6,FALSE)*0.5, 0)), "")</f>
        <v/>
      </c>
      <c r="Y971" s="440"/>
      <c r="Z971" s="487"/>
      <c r="AA971" s="501"/>
      <c r="AB971" s="481" t="e">
        <f>VLOOKUP(N971,【参考】数式用!$A$3:$N$58,14,FALSE)</f>
        <v>#N/A</v>
      </c>
      <c r="AC971" s="481" t="str">
        <f>IFERROR(VLOOKUP(N971,【参考】数式用!$A$3:$N$58,14,FALSE),"")&amp;"_4_5"</f>
        <v>_4_5</v>
      </c>
      <c r="AD971" s="481" t="str">
        <f>IFERROR(VLOOKUP(N971,【参考】数式用!$A$3:$N$58,14,FALSE),"")&amp;"_6"</f>
        <v>_6</v>
      </c>
      <c r="AE971" s="482" t="str">
        <f>IFERROR(VLOOKUP(N971,【参考】数式用!$AI$5:$AJ$51, 2, FALSE), "")</f>
        <v/>
      </c>
      <c r="AF971" s="483" t="str">
        <f t="shared" si="30"/>
        <v/>
      </c>
      <c r="AG971" s="484" t="str">
        <f t="shared" si="31"/>
        <v/>
      </c>
      <c r="AH971" s="485" t="str">
        <f>IFERROR(VLOOKUP(N971,【参考】数式用!$AM$3:$AN$56, 2, FALSE), "")</f>
        <v/>
      </c>
      <c r="AI971" s="411"/>
      <c r="AJ971" s="389"/>
      <c r="AK971" s="389"/>
      <c r="AL971" s="389"/>
      <c r="AM971" s="389"/>
      <c r="AN971" s="389"/>
      <c r="AO971" s="389"/>
      <c r="AP971" s="389"/>
      <c r="AQ971" s="389"/>
    </row>
    <row r="972" spans="1:43" s="128" customFormat="1" ht="40.15" customHeight="1">
      <c r="A972" s="488">
        <v>959</v>
      </c>
      <c r="B972" s="866" t="str">
        <f>IF(基本情報入力シート!C1003="","",基本情報入力シート!C1003)</f>
        <v/>
      </c>
      <c r="C972" s="866"/>
      <c r="D972" s="866"/>
      <c r="E972" s="866"/>
      <c r="F972" s="866"/>
      <c r="G972" s="866"/>
      <c r="H972" s="866"/>
      <c r="I972" s="866"/>
      <c r="J972" s="413" t="str">
        <f>IF(基本情報入力シート!M1003="","",基本情報入力シート!M1003)</f>
        <v/>
      </c>
      <c r="K972" s="413" t="str">
        <f>IF(基本情報入力シート!R1003="","",基本情報入力シート!R1003)</f>
        <v/>
      </c>
      <c r="L972" s="413" t="str">
        <f>IF(基本情報入力シート!W1003="","",基本情報入力シート!W1003)</f>
        <v/>
      </c>
      <c r="M972" s="413" t="str">
        <f>IF(基本情報入力シート!X1003="","",基本情報入力シート!X1003)</f>
        <v/>
      </c>
      <c r="N972" s="491" t="str">
        <f>IF(基本情報入力シート!Y1003="","",基本情報入力シート!Y1003)</f>
        <v/>
      </c>
      <c r="O972" s="490"/>
      <c r="P972" s="432"/>
      <c r="Q972" s="38" t="str">
        <f>IFERROR(ROUNDDOWN(P972*VLOOKUP(N972,【参考】数式用!$V$2:$AA$58,MATCH(O972,【参考】数式用!$X$4:$AA$4)+2,FALSE)*0.5, 0), "")</f>
        <v/>
      </c>
      <c r="R972" s="433"/>
      <c r="S972" s="867"/>
      <c r="T972" s="867"/>
      <c r="U972" s="499"/>
      <c r="V972" s="439"/>
      <c r="W972" s="487"/>
      <c r="X972" s="414" t="str">
        <f>IFERROR(IF(V972="ー", "", ROUNDDOWN(W972*VLOOKUP(N972,【参考】数式用!$V$2:$AG$51,MATCH(V972,【参考】数式用!$AB$4:$AG$4)+6,FALSE)*0.5, 0)), "")</f>
        <v/>
      </c>
      <c r="Y972" s="440"/>
      <c r="Z972" s="487"/>
      <c r="AA972" s="501"/>
      <c r="AB972" s="481" t="e">
        <f>VLOOKUP(N972,【参考】数式用!$A$3:$N$58,14,FALSE)</f>
        <v>#N/A</v>
      </c>
      <c r="AC972" s="481" t="str">
        <f>IFERROR(VLOOKUP(N972,【参考】数式用!$A$3:$N$58,14,FALSE),"")&amp;"_4_5"</f>
        <v>_4_5</v>
      </c>
      <c r="AD972" s="481" t="str">
        <f>IFERROR(VLOOKUP(N972,【参考】数式用!$A$3:$N$58,14,FALSE),"")&amp;"_6"</f>
        <v>_6</v>
      </c>
      <c r="AE972" s="482" t="str">
        <f>IFERROR(VLOOKUP(N972,【参考】数式用!$AI$5:$AJ$51, 2, FALSE), "")</f>
        <v/>
      </c>
      <c r="AF972" s="483" t="str">
        <f t="shared" si="30"/>
        <v/>
      </c>
      <c r="AG972" s="484" t="str">
        <f t="shared" si="31"/>
        <v/>
      </c>
      <c r="AH972" s="485" t="str">
        <f>IFERROR(VLOOKUP(N972,【参考】数式用!$AM$3:$AN$56, 2, FALSE), "")</f>
        <v/>
      </c>
      <c r="AI972" s="411"/>
      <c r="AJ972" s="389"/>
      <c r="AK972" s="389"/>
      <c r="AL972" s="389"/>
      <c r="AM972" s="389"/>
      <c r="AN972" s="389"/>
      <c r="AO972" s="389"/>
      <c r="AP972" s="389"/>
      <c r="AQ972" s="389"/>
    </row>
    <row r="973" spans="1:43" s="128" customFormat="1" ht="40.15" customHeight="1">
      <c r="A973" s="488">
        <v>960</v>
      </c>
      <c r="B973" s="866" t="str">
        <f>IF(基本情報入力シート!C1004="","",基本情報入力シート!C1004)</f>
        <v/>
      </c>
      <c r="C973" s="866"/>
      <c r="D973" s="866"/>
      <c r="E973" s="866"/>
      <c r="F973" s="866"/>
      <c r="G973" s="866"/>
      <c r="H973" s="866"/>
      <c r="I973" s="866"/>
      <c r="J973" s="413" t="str">
        <f>IF(基本情報入力シート!M1004="","",基本情報入力シート!M1004)</f>
        <v/>
      </c>
      <c r="K973" s="413" t="str">
        <f>IF(基本情報入力シート!R1004="","",基本情報入力シート!R1004)</f>
        <v/>
      </c>
      <c r="L973" s="413" t="str">
        <f>IF(基本情報入力シート!W1004="","",基本情報入力シート!W1004)</f>
        <v/>
      </c>
      <c r="M973" s="413" t="str">
        <f>IF(基本情報入力シート!X1004="","",基本情報入力シート!X1004)</f>
        <v/>
      </c>
      <c r="N973" s="491" t="str">
        <f>IF(基本情報入力シート!Y1004="","",基本情報入力シート!Y1004)</f>
        <v/>
      </c>
      <c r="O973" s="490"/>
      <c r="P973" s="432"/>
      <c r="Q973" s="38" t="str">
        <f>IFERROR(ROUNDDOWN(P973*VLOOKUP(N973,【参考】数式用!$V$2:$AA$58,MATCH(O973,【参考】数式用!$X$4:$AA$4)+2,FALSE)*0.5, 0), "")</f>
        <v/>
      </c>
      <c r="R973" s="433"/>
      <c r="S973" s="867"/>
      <c r="T973" s="867"/>
      <c r="U973" s="499"/>
      <c r="V973" s="439"/>
      <c r="W973" s="487"/>
      <c r="X973" s="414" t="str">
        <f>IFERROR(IF(V973="ー", "", ROUNDDOWN(W973*VLOOKUP(N973,【参考】数式用!$V$2:$AG$51,MATCH(V973,【参考】数式用!$AB$4:$AG$4)+6,FALSE)*0.5, 0)), "")</f>
        <v/>
      </c>
      <c r="Y973" s="440"/>
      <c r="Z973" s="487"/>
      <c r="AA973" s="501"/>
      <c r="AB973" s="481" t="e">
        <f>VLOOKUP(N973,【参考】数式用!$A$3:$N$58,14,FALSE)</f>
        <v>#N/A</v>
      </c>
      <c r="AC973" s="481" t="str">
        <f>IFERROR(VLOOKUP(N973,【参考】数式用!$A$3:$N$58,14,FALSE),"")&amp;"_4_5"</f>
        <v>_4_5</v>
      </c>
      <c r="AD973" s="481" t="str">
        <f>IFERROR(VLOOKUP(N973,【参考】数式用!$A$3:$N$58,14,FALSE),"")&amp;"_6"</f>
        <v>_6</v>
      </c>
      <c r="AE973" s="482" t="str">
        <f>IFERROR(VLOOKUP(N973,【参考】数式用!$AI$5:$AJ$51, 2, FALSE), "")</f>
        <v/>
      </c>
      <c r="AF973" s="483" t="str">
        <f t="shared" si="30"/>
        <v/>
      </c>
      <c r="AG973" s="484" t="str">
        <f t="shared" si="31"/>
        <v/>
      </c>
      <c r="AH973" s="485" t="str">
        <f>IFERROR(VLOOKUP(N973,【参考】数式用!$AM$3:$AN$56, 2, FALSE), "")</f>
        <v/>
      </c>
      <c r="AI973" s="411"/>
      <c r="AJ973" s="389"/>
      <c r="AK973" s="389"/>
      <c r="AL973" s="389"/>
      <c r="AM973" s="389"/>
      <c r="AN973" s="389"/>
      <c r="AO973" s="389"/>
      <c r="AP973" s="389"/>
      <c r="AQ973" s="389"/>
    </row>
    <row r="974" spans="1:43" s="128" customFormat="1" ht="40.15" customHeight="1">
      <c r="A974" s="488">
        <v>961</v>
      </c>
      <c r="B974" s="866" t="str">
        <f>IF(基本情報入力シート!C1005="","",基本情報入力シート!C1005)</f>
        <v/>
      </c>
      <c r="C974" s="866"/>
      <c r="D974" s="866"/>
      <c r="E974" s="866"/>
      <c r="F974" s="866"/>
      <c r="G974" s="866"/>
      <c r="H974" s="866"/>
      <c r="I974" s="866"/>
      <c r="J974" s="413" t="str">
        <f>IF(基本情報入力シート!M1005="","",基本情報入力シート!M1005)</f>
        <v/>
      </c>
      <c r="K974" s="413" t="str">
        <f>IF(基本情報入力シート!R1005="","",基本情報入力シート!R1005)</f>
        <v/>
      </c>
      <c r="L974" s="413" t="str">
        <f>IF(基本情報入力シート!W1005="","",基本情報入力シート!W1005)</f>
        <v/>
      </c>
      <c r="M974" s="413" t="str">
        <f>IF(基本情報入力シート!X1005="","",基本情報入力シート!X1005)</f>
        <v/>
      </c>
      <c r="N974" s="491" t="str">
        <f>IF(基本情報入力シート!Y1005="","",基本情報入力シート!Y1005)</f>
        <v/>
      </c>
      <c r="O974" s="490"/>
      <c r="P974" s="432"/>
      <c r="Q974" s="38" t="str">
        <f>IFERROR(ROUNDDOWN(P974*VLOOKUP(N974,【参考】数式用!$V$2:$AA$58,MATCH(O974,【参考】数式用!$X$4:$AA$4)+2,FALSE)*0.5, 0), "")</f>
        <v/>
      </c>
      <c r="R974" s="433"/>
      <c r="S974" s="867"/>
      <c r="T974" s="867"/>
      <c r="U974" s="499"/>
      <c r="V974" s="439"/>
      <c r="W974" s="487"/>
      <c r="X974" s="414" t="str">
        <f>IFERROR(IF(V974="ー", "", ROUNDDOWN(W974*VLOOKUP(N974,【参考】数式用!$V$2:$AG$51,MATCH(V974,【参考】数式用!$AB$4:$AG$4)+6,FALSE)*0.5, 0)), "")</f>
        <v/>
      </c>
      <c r="Y974" s="440"/>
      <c r="Z974" s="487"/>
      <c r="AA974" s="501"/>
      <c r="AB974" s="481" t="e">
        <f>VLOOKUP(N974,【参考】数式用!$A$3:$N$58,14,FALSE)</f>
        <v>#N/A</v>
      </c>
      <c r="AC974" s="481" t="str">
        <f>IFERROR(VLOOKUP(N974,【参考】数式用!$A$3:$N$58,14,FALSE),"")&amp;"_4_5"</f>
        <v>_4_5</v>
      </c>
      <c r="AD974" s="481" t="str">
        <f>IFERROR(VLOOKUP(N974,【参考】数式用!$A$3:$N$58,14,FALSE),"")&amp;"_6"</f>
        <v>_6</v>
      </c>
      <c r="AE974" s="482" t="str">
        <f>IFERROR(VLOOKUP(N974,【参考】数式用!$AI$5:$AJ$51, 2, FALSE), "")</f>
        <v/>
      </c>
      <c r="AF974" s="483" t="str">
        <f t="shared" si="30"/>
        <v/>
      </c>
      <c r="AG974" s="484" t="str">
        <f t="shared" si="31"/>
        <v/>
      </c>
      <c r="AH974" s="485" t="str">
        <f>IFERROR(VLOOKUP(N974,【参考】数式用!$AM$3:$AN$56, 2, FALSE), "")</f>
        <v/>
      </c>
      <c r="AI974" s="411"/>
      <c r="AJ974" s="389"/>
      <c r="AK974" s="389"/>
      <c r="AL974" s="389"/>
      <c r="AM974" s="389"/>
      <c r="AN974" s="389"/>
      <c r="AO974" s="389"/>
      <c r="AP974" s="389"/>
      <c r="AQ974" s="389"/>
    </row>
    <row r="975" spans="1:43" s="128" customFormat="1" ht="40.15" customHeight="1">
      <c r="A975" s="488">
        <v>962</v>
      </c>
      <c r="B975" s="866" t="str">
        <f>IF(基本情報入力シート!C1006="","",基本情報入力シート!C1006)</f>
        <v/>
      </c>
      <c r="C975" s="866"/>
      <c r="D975" s="866"/>
      <c r="E975" s="866"/>
      <c r="F975" s="866"/>
      <c r="G975" s="866"/>
      <c r="H975" s="866"/>
      <c r="I975" s="866"/>
      <c r="J975" s="413" t="str">
        <f>IF(基本情報入力シート!M1006="","",基本情報入力シート!M1006)</f>
        <v/>
      </c>
      <c r="K975" s="413" t="str">
        <f>IF(基本情報入力シート!R1006="","",基本情報入力シート!R1006)</f>
        <v/>
      </c>
      <c r="L975" s="413" t="str">
        <f>IF(基本情報入力シート!W1006="","",基本情報入力シート!W1006)</f>
        <v/>
      </c>
      <c r="M975" s="413" t="str">
        <f>IF(基本情報入力シート!X1006="","",基本情報入力シート!X1006)</f>
        <v/>
      </c>
      <c r="N975" s="491" t="str">
        <f>IF(基本情報入力シート!Y1006="","",基本情報入力シート!Y1006)</f>
        <v/>
      </c>
      <c r="O975" s="490"/>
      <c r="P975" s="432"/>
      <c r="Q975" s="38" t="str">
        <f>IFERROR(ROUNDDOWN(P975*VLOOKUP(N975,【参考】数式用!$V$2:$AA$58,MATCH(O975,【参考】数式用!$X$4:$AA$4)+2,FALSE)*0.5, 0), "")</f>
        <v/>
      </c>
      <c r="R975" s="433"/>
      <c r="S975" s="867"/>
      <c r="T975" s="867"/>
      <c r="U975" s="499"/>
      <c r="V975" s="439"/>
      <c r="W975" s="487"/>
      <c r="X975" s="414" t="str">
        <f>IFERROR(IF(V975="ー", "", ROUNDDOWN(W975*VLOOKUP(N975,【参考】数式用!$V$2:$AG$51,MATCH(V975,【参考】数式用!$AB$4:$AG$4)+6,FALSE)*0.5, 0)), "")</f>
        <v/>
      </c>
      <c r="Y975" s="440"/>
      <c r="Z975" s="487"/>
      <c r="AA975" s="501"/>
      <c r="AB975" s="481" t="e">
        <f>VLOOKUP(N975,【参考】数式用!$A$3:$N$58,14,FALSE)</f>
        <v>#N/A</v>
      </c>
      <c r="AC975" s="481" t="str">
        <f>IFERROR(VLOOKUP(N975,【参考】数式用!$A$3:$N$58,14,FALSE),"")&amp;"_4_5"</f>
        <v>_4_5</v>
      </c>
      <c r="AD975" s="481" t="str">
        <f>IFERROR(VLOOKUP(N975,【参考】数式用!$A$3:$N$58,14,FALSE),"")&amp;"_6"</f>
        <v>_6</v>
      </c>
      <c r="AE975" s="482" t="str">
        <f>IFERROR(VLOOKUP(N975,【参考】数式用!$AI$5:$AJ$51, 2, FALSE), "")</f>
        <v/>
      </c>
      <c r="AF975" s="483" t="str">
        <f t="shared" si="30"/>
        <v/>
      </c>
      <c r="AG975" s="484" t="str">
        <f t="shared" si="31"/>
        <v/>
      </c>
      <c r="AH975" s="485" t="str">
        <f>IFERROR(VLOOKUP(N975,【参考】数式用!$AM$3:$AN$56, 2, FALSE), "")</f>
        <v/>
      </c>
      <c r="AI975" s="411"/>
      <c r="AJ975" s="389"/>
      <c r="AK975" s="389"/>
      <c r="AL975" s="389"/>
      <c r="AM975" s="389"/>
      <c r="AN975" s="389"/>
      <c r="AO975" s="389"/>
      <c r="AP975" s="389"/>
      <c r="AQ975" s="389"/>
    </row>
    <row r="976" spans="1:43" s="128" customFormat="1" ht="40.15" customHeight="1">
      <c r="A976" s="488">
        <v>963</v>
      </c>
      <c r="B976" s="866" t="str">
        <f>IF(基本情報入力シート!C1007="","",基本情報入力シート!C1007)</f>
        <v/>
      </c>
      <c r="C976" s="866"/>
      <c r="D976" s="866"/>
      <c r="E976" s="866"/>
      <c r="F976" s="866"/>
      <c r="G976" s="866"/>
      <c r="H976" s="866"/>
      <c r="I976" s="866"/>
      <c r="J976" s="413" t="str">
        <f>IF(基本情報入力シート!M1007="","",基本情報入力シート!M1007)</f>
        <v/>
      </c>
      <c r="K976" s="413" t="str">
        <f>IF(基本情報入力シート!R1007="","",基本情報入力シート!R1007)</f>
        <v/>
      </c>
      <c r="L976" s="413" t="str">
        <f>IF(基本情報入力シート!W1007="","",基本情報入力シート!W1007)</f>
        <v/>
      </c>
      <c r="M976" s="413" t="str">
        <f>IF(基本情報入力シート!X1007="","",基本情報入力シート!X1007)</f>
        <v/>
      </c>
      <c r="N976" s="491" t="str">
        <f>IF(基本情報入力シート!Y1007="","",基本情報入力シート!Y1007)</f>
        <v/>
      </c>
      <c r="O976" s="490"/>
      <c r="P976" s="432"/>
      <c r="Q976" s="38" t="str">
        <f>IFERROR(ROUNDDOWN(P976*VLOOKUP(N976,【参考】数式用!$V$2:$AA$58,MATCH(O976,【参考】数式用!$X$4:$AA$4)+2,FALSE)*0.5, 0), "")</f>
        <v/>
      </c>
      <c r="R976" s="433"/>
      <c r="S976" s="867"/>
      <c r="T976" s="867"/>
      <c r="U976" s="499"/>
      <c r="V976" s="439"/>
      <c r="W976" s="487"/>
      <c r="X976" s="414" t="str">
        <f>IFERROR(IF(V976="ー", "", ROUNDDOWN(W976*VLOOKUP(N976,【参考】数式用!$V$2:$AG$51,MATCH(V976,【参考】数式用!$AB$4:$AG$4)+6,FALSE)*0.5, 0)), "")</f>
        <v/>
      </c>
      <c r="Y976" s="440"/>
      <c r="Z976" s="487"/>
      <c r="AA976" s="501"/>
      <c r="AB976" s="481" t="e">
        <f>VLOOKUP(N976,【参考】数式用!$A$3:$N$58,14,FALSE)</f>
        <v>#N/A</v>
      </c>
      <c r="AC976" s="481" t="str">
        <f>IFERROR(VLOOKUP(N976,【参考】数式用!$A$3:$N$58,14,FALSE),"")&amp;"_4_5"</f>
        <v>_4_5</v>
      </c>
      <c r="AD976" s="481" t="str">
        <f>IFERROR(VLOOKUP(N976,【参考】数式用!$A$3:$N$58,14,FALSE),"")&amp;"_6"</f>
        <v>_6</v>
      </c>
      <c r="AE976" s="482" t="str">
        <f>IFERROR(VLOOKUP(N976,【参考】数式用!$AI$5:$AJ$51, 2, FALSE), "")</f>
        <v/>
      </c>
      <c r="AF976" s="483" t="str">
        <f t="shared" si="30"/>
        <v/>
      </c>
      <c r="AG976" s="484" t="str">
        <f t="shared" si="31"/>
        <v/>
      </c>
      <c r="AH976" s="485" t="str">
        <f>IFERROR(VLOOKUP(N976,【参考】数式用!$AM$3:$AN$56, 2, FALSE), "")</f>
        <v/>
      </c>
      <c r="AI976" s="411"/>
      <c r="AJ976" s="389"/>
      <c r="AK976" s="389"/>
      <c r="AL976" s="389"/>
      <c r="AM976" s="389"/>
      <c r="AN976" s="389"/>
      <c r="AO976" s="389"/>
      <c r="AP976" s="389"/>
      <c r="AQ976" s="389"/>
    </row>
    <row r="977" spans="1:43" s="128" customFormat="1" ht="40.15" customHeight="1">
      <c r="A977" s="488">
        <v>964</v>
      </c>
      <c r="B977" s="866" t="str">
        <f>IF(基本情報入力シート!C1008="","",基本情報入力シート!C1008)</f>
        <v/>
      </c>
      <c r="C977" s="866"/>
      <c r="D977" s="866"/>
      <c r="E977" s="866"/>
      <c r="F977" s="866"/>
      <c r="G977" s="866"/>
      <c r="H977" s="866"/>
      <c r="I977" s="866"/>
      <c r="J977" s="413" t="str">
        <f>IF(基本情報入力シート!M1008="","",基本情報入力シート!M1008)</f>
        <v/>
      </c>
      <c r="K977" s="413" t="str">
        <f>IF(基本情報入力シート!R1008="","",基本情報入力シート!R1008)</f>
        <v/>
      </c>
      <c r="L977" s="413" t="str">
        <f>IF(基本情報入力シート!W1008="","",基本情報入力シート!W1008)</f>
        <v/>
      </c>
      <c r="M977" s="413" t="str">
        <f>IF(基本情報入力シート!X1008="","",基本情報入力シート!X1008)</f>
        <v/>
      </c>
      <c r="N977" s="491" t="str">
        <f>IF(基本情報入力シート!Y1008="","",基本情報入力シート!Y1008)</f>
        <v/>
      </c>
      <c r="O977" s="490"/>
      <c r="P977" s="432"/>
      <c r="Q977" s="38" t="str">
        <f>IFERROR(ROUNDDOWN(P977*VLOOKUP(N977,【参考】数式用!$V$2:$AA$58,MATCH(O977,【参考】数式用!$X$4:$AA$4)+2,FALSE)*0.5, 0), "")</f>
        <v/>
      </c>
      <c r="R977" s="433"/>
      <c r="S977" s="867"/>
      <c r="T977" s="867"/>
      <c r="U977" s="499"/>
      <c r="V977" s="439"/>
      <c r="W977" s="487"/>
      <c r="X977" s="414" t="str">
        <f>IFERROR(IF(V977="ー", "", ROUNDDOWN(W977*VLOOKUP(N977,【参考】数式用!$V$2:$AG$51,MATCH(V977,【参考】数式用!$AB$4:$AG$4)+6,FALSE)*0.5, 0)), "")</f>
        <v/>
      </c>
      <c r="Y977" s="440"/>
      <c r="Z977" s="487"/>
      <c r="AA977" s="501"/>
      <c r="AB977" s="481" t="e">
        <f>VLOOKUP(N977,【参考】数式用!$A$3:$N$58,14,FALSE)</f>
        <v>#N/A</v>
      </c>
      <c r="AC977" s="481" t="str">
        <f>IFERROR(VLOOKUP(N977,【参考】数式用!$A$3:$N$58,14,FALSE),"")&amp;"_4_5"</f>
        <v>_4_5</v>
      </c>
      <c r="AD977" s="481" t="str">
        <f>IFERROR(VLOOKUP(N977,【参考】数式用!$A$3:$N$58,14,FALSE),"")&amp;"_6"</f>
        <v>_6</v>
      </c>
      <c r="AE977" s="482" t="str">
        <f>IFERROR(VLOOKUP(N977,【参考】数式用!$AI$5:$AJ$51, 2, FALSE), "")</f>
        <v/>
      </c>
      <c r="AF977" s="483" t="str">
        <f t="shared" si="30"/>
        <v/>
      </c>
      <c r="AG977" s="484" t="str">
        <f t="shared" si="31"/>
        <v/>
      </c>
      <c r="AH977" s="485" t="str">
        <f>IFERROR(VLOOKUP(N977,【参考】数式用!$AM$3:$AN$56, 2, FALSE), "")</f>
        <v/>
      </c>
      <c r="AI977" s="411"/>
      <c r="AJ977" s="389"/>
      <c r="AK977" s="389"/>
      <c r="AL977" s="389"/>
      <c r="AM977" s="389"/>
      <c r="AN977" s="389"/>
      <c r="AO977" s="389"/>
      <c r="AP977" s="389"/>
      <c r="AQ977" s="389"/>
    </row>
    <row r="978" spans="1:43" s="128" customFormat="1" ht="40.15" customHeight="1">
      <c r="A978" s="488">
        <v>965</v>
      </c>
      <c r="B978" s="866" t="str">
        <f>IF(基本情報入力シート!C1009="","",基本情報入力シート!C1009)</f>
        <v/>
      </c>
      <c r="C978" s="866"/>
      <c r="D978" s="866"/>
      <c r="E978" s="866"/>
      <c r="F978" s="866"/>
      <c r="G978" s="866"/>
      <c r="H978" s="866"/>
      <c r="I978" s="866"/>
      <c r="J978" s="413" t="str">
        <f>IF(基本情報入力シート!M1009="","",基本情報入力シート!M1009)</f>
        <v/>
      </c>
      <c r="K978" s="413" t="str">
        <f>IF(基本情報入力シート!R1009="","",基本情報入力シート!R1009)</f>
        <v/>
      </c>
      <c r="L978" s="413" t="str">
        <f>IF(基本情報入力シート!W1009="","",基本情報入力シート!W1009)</f>
        <v/>
      </c>
      <c r="M978" s="413" t="str">
        <f>IF(基本情報入力シート!X1009="","",基本情報入力シート!X1009)</f>
        <v/>
      </c>
      <c r="N978" s="491" t="str">
        <f>IF(基本情報入力シート!Y1009="","",基本情報入力シート!Y1009)</f>
        <v/>
      </c>
      <c r="O978" s="490"/>
      <c r="P978" s="432"/>
      <c r="Q978" s="38" t="str">
        <f>IFERROR(ROUNDDOWN(P978*VLOOKUP(N978,【参考】数式用!$V$2:$AA$58,MATCH(O978,【参考】数式用!$X$4:$AA$4)+2,FALSE)*0.5, 0), "")</f>
        <v/>
      </c>
      <c r="R978" s="433"/>
      <c r="S978" s="867"/>
      <c r="T978" s="867"/>
      <c r="U978" s="499"/>
      <c r="V978" s="439"/>
      <c r="W978" s="487"/>
      <c r="X978" s="414" t="str">
        <f>IFERROR(IF(V978="ー", "", ROUNDDOWN(W978*VLOOKUP(N978,【参考】数式用!$V$2:$AG$51,MATCH(V978,【参考】数式用!$AB$4:$AG$4)+6,FALSE)*0.5, 0)), "")</f>
        <v/>
      </c>
      <c r="Y978" s="440"/>
      <c r="Z978" s="487"/>
      <c r="AA978" s="501"/>
      <c r="AB978" s="481" t="e">
        <f>VLOOKUP(N978,【参考】数式用!$A$3:$N$58,14,FALSE)</f>
        <v>#N/A</v>
      </c>
      <c r="AC978" s="481" t="str">
        <f>IFERROR(VLOOKUP(N978,【参考】数式用!$A$3:$N$58,14,FALSE),"")&amp;"_4_5"</f>
        <v>_4_5</v>
      </c>
      <c r="AD978" s="481" t="str">
        <f>IFERROR(VLOOKUP(N978,【参考】数式用!$A$3:$N$58,14,FALSE),"")&amp;"_6"</f>
        <v>_6</v>
      </c>
      <c r="AE978" s="482" t="str">
        <f>IFERROR(VLOOKUP(N978,【参考】数式用!$AI$5:$AJ$51, 2, FALSE), "")</f>
        <v/>
      </c>
      <c r="AF978" s="483" t="str">
        <f t="shared" si="30"/>
        <v/>
      </c>
      <c r="AG978" s="484" t="str">
        <f t="shared" si="31"/>
        <v/>
      </c>
      <c r="AH978" s="485" t="str">
        <f>IFERROR(VLOOKUP(N978,【参考】数式用!$AM$3:$AN$56, 2, FALSE), "")</f>
        <v/>
      </c>
      <c r="AI978" s="411"/>
      <c r="AJ978" s="389"/>
      <c r="AK978" s="389"/>
      <c r="AL978" s="389"/>
      <c r="AM978" s="389"/>
      <c r="AN978" s="389"/>
      <c r="AO978" s="389"/>
      <c r="AP978" s="389"/>
      <c r="AQ978" s="389"/>
    </row>
    <row r="979" spans="1:43" s="128" customFormat="1" ht="40.15" customHeight="1">
      <c r="A979" s="488">
        <v>966</v>
      </c>
      <c r="B979" s="866" t="str">
        <f>IF(基本情報入力シート!C1010="","",基本情報入力シート!C1010)</f>
        <v/>
      </c>
      <c r="C979" s="866"/>
      <c r="D979" s="866"/>
      <c r="E979" s="866"/>
      <c r="F979" s="866"/>
      <c r="G979" s="866"/>
      <c r="H979" s="866"/>
      <c r="I979" s="866"/>
      <c r="J979" s="413" t="str">
        <f>IF(基本情報入力シート!M1010="","",基本情報入力シート!M1010)</f>
        <v/>
      </c>
      <c r="K979" s="413" t="str">
        <f>IF(基本情報入力シート!R1010="","",基本情報入力シート!R1010)</f>
        <v/>
      </c>
      <c r="L979" s="413" t="str">
        <f>IF(基本情報入力シート!W1010="","",基本情報入力シート!W1010)</f>
        <v/>
      </c>
      <c r="M979" s="413" t="str">
        <f>IF(基本情報入力シート!X1010="","",基本情報入力シート!X1010)</f>
        <v/>
      </c>
      <c r="N979" s="491" t="str">
        <f>IF(基本情報入力シート!Y1010="","",基本情報入力シート!Y1010)</f>
        <v/>
      </c>
      <c r="O979" s="490"/>
      <c r="P979" s="432"/>
      <c r="Q979" s="38" t="str">
        <f>IFERROR(ROUNDDOWN(P979*VLOOKUP(N979,【参考】数式用!$V$2:$AA$58,MATCH(O979,【参考】数式用!$X$4:$AA$4)+2,FALSE)*0.5, 0), "")</f>
        <v/>
      </c>
      <c r="R979" s="433"/>
      <c r="S979" s="867"/>
      <c r="T979" s="867"/>
      <c r="U979" s="499"/>
      <c r="V979" s="439"/>
      <c r="W979" s="487"/>
      <c r="X979" s="414" t="str">
        <f>IFERROR(IF(V979="ー", "", ROUNDDOWN(W979*VLOOKUP(N979,【参考】数式用!$V$2:$AG$51,MATCH(V979,【参考】数式用!$AB$4:$AG$4)+6,FALSE)*0.5, 0)), "")</f>
        <v/>
      </c>
      <c r="Y979" s="440"/>
      <c r="Z979" s="487"/>
      <c r="AA979" s="501"/>
      <c r="AB979" s="481" t="e">
        <f>VLOOKUP(N979,【参考】数式用!$A$3:$N$58,14,FALSE)</f>
        <v>#N/A</v>
      </c>
      <c r="AC979" s="481" t="str">
        <f>IFERROR(VLOOKUP(N979,【参考】数式用!$A$3:$N$58,14,FALSE),"")&amp;"_4_5"</f>
        <v>_4_5</v>
      </c>
      <c r="AD979" s="481" t="str">
        <f>IFERROR(VLOOKUP(N979,【参考】数式用!$A$3:$N$58,14,FALSE),"")&amp;"_6"</f>
        <v>_6</v>
      </c>
      <c r="AE979" s="482" t="str">
        <f>IFERROR(VLOOKUP(N979,【参考】数式用!$AI$5:$AJ$51, 2, FALSE), "")</f>
        <v/>
      </c>
      <c r="AF979" s="483" t="str">
        <f t="shared" si="30"/>
        <v/>
      </c>
      <c r="AG979" s="484" t="str">
        <f t="shared" si="31"/>
        <v/>
      </c>
      <c r="AH979" s="485" t="str">
        <f>IFERROR(VLOOKUP(N979,【参考】数式用!$AM$3:$AN$56, 2, FALSE), "")</f>
        <v/>
      </c>
      <c r="AI979" s="411"/>
      <c r="AJ979" s="389"/>
      <c r="AK979" s="389"/>
      <c r="AL979" s="389"/>
      <c r="AM979" s="389"/>
      <c r="AN979" s="389"/>
      <c r="AO979" s="389"/>
      <c r="AP979" s="389"/>
      <c r="AQ979" s="389"/>
    </row>
    <row r="980" spans="1:43" s="128" customFormat="1" ht="40.15" customHeight="1">
      <c r="A980" s="488">
        <v>967</v>
      </c>
      <c r="B980" s="866" t="str">
        <f>IF(基本情報入力シート!C1011="","",基本情報入力シート!C1011)</f>
        <v/>
      </c>
      <c r="C980" s="866"/>
      <c r="D980" s="866"/>
      <c r="E980" s="866"/>
      <c r="F980" s="866"/>
      <c r="G980" s="866"/>
      <c r="H980" s="866"/>
      <c r="I980" s="866"/>
      <c r="J980" s="413" t="str">
        <f>IF(基本情報入力シート!M1011="","",基本情報入力シート!M1011)</f>
        <v/>
      </c>
      <c r="K980" s="413" t="str">
        <f>IF(基本情報入力シート!R1011="","",基本情報入力シート!R1011)</f>
        <v/>
      </c>
      <c r="L980" s="413" t="str">
        <f>IF(基本情報入力シート!W1011="","",基本情報入力シート!W1011)</f>
        <v/>
      </c>
      <c r="M980" s="413" t="str">
        <f>IF(基本情報入力シート!X1011="","",基本情報入力シート!X1011)</f>
        <v/>
      </c>
      <c r="N980" s="491" t="str">
        <f>IF(基本情報入力シート!Y1011="","",基本情報入力シート!Y1011)</f>
        <v/>
      </c>
      <c r="O980" s="490"/>
      <c r="P980" s="432"/>
      <c r="Q980" s="38" t="str">
        <f>IFERROR(ROUNDDOWN(P980*VLOOKUP(N980,【参考】数式用!$V$2:$AA$58,MATCH(O980,【参考】数式用!$X$4:$AA$4)+2,FALSE)*0.5, 0), "")</f>
        <v/>
      </c>
      <c r="R980" s="433"/>
      <c r="S980" s="867"/>
      <c r="T980" s="867"/>
      <c r="U980" s="499"/>
      <c r="V980" s="439"/>
      <c r="W980" s="487"/>
      <c r="X980" s="414" t="str">
        <f>IFERROR(IF(V980="ー", "", ROUNDDOWN(W980*VLOOKUP(N980,【参考】数式用!$V$2:$AG$51,MATCH(V980,【参考】数式用!$AB$4:$AG$4)+6,FALSE)*0.5, 0)), "")</f>
        <v/>
      </c>
      <c r="Y980" s="440"/>
      <c r="Z980" s="487"/>
      <c r="AA980" s="501"/>
      <c r="AB980" s="481" t="e">
        <f>VLOOKUP(N980,【参考】数式用!$A$3:$N$58,14,FALSE)</f>
        <v>#N/A</v>
      </c>
      <c r="AC980" s="481" t="str">
        <f>IFERROR(VLOOKUP(N980,【参考】数式用!$A$3:$N$58,14,FALSE),"")&amp;"_4_5"</f>
        <v>_4_5</v>
      </c>
      <c r="AD980" s="481" t="str">
        <f>IFERROR(VLOOKUP(N980,【参考】数式用!$A$3:$N$58,14,FALSE),"")&amp;"_6"</f>
        <v>_6</v>
      </c>
      <c r="AE980" s="482" t="str">
        <f>IFERROR(VLOOKUP(N980,【参考】数式用!$AI$5:$AJ$51, 2, FALSE), "")</f>
        <v/>
      </c>
      <c r="AF980" s="483" t="str">
        <f t="shared" si="30"/>
        <v/>
      </c>
      <c r="AG980" s="484" t="str">
        <f t="shared" si="31"/>
        <v/>
      </c>
      <c r="AH980" s="485" t="str">
        <f>IFERROR(VLOOKUP(N980,【参考】数式用!$AM$3:$AN$56, 2, FALSE), "")</f>
        <v/>
      </c>
      <c r="AI980" s="411"/>
      <c r="AJ980" s="389"/>
      <c r="AK980" s="389"/>
      <c r="AL980" s="389"/>
      <c r="AM980" s="389"/>
      <c r="AN980" s="389"/>
      <c r="AO980" s="389"/>
      <c r="AP980" s="389"/>
      <c r="AQ980" s="389"/>
    </row>
    <row r="981" spans="1:43" s="128" customFormat="1" ht="40.15" customHeight="1">
      <c r="A981" s="488">
        <v>968</v>
      </c>
      <c r="B981" s="866" t="str">
        <f>IF(基本情報入力シート!C1012="","",基本情報入力シート!C1012)</f>
        <v/>
      </c>
      <c r="C981" s="866"/>
      <c r="D981" s="866"/>
      <c r="E981" s="866"/>
      <c r="F981" s="866"/>
      <c r="G981" s="866"/>
      <c r="H981" s="866"/>
      <c r="I981" s="866"/>
      <c r="J981" s="413" t="str">
        <f>IF(基本情報入力シート!M1012="","",基本情報入力シート!M1012)</f>
        <v/>
      </c>
      <c r="K981" s="413" t="str">
        <f>IF(基本情報入力シート!R1012="","",基本情報入力シート!R1012)</f>
        <v/>
      </c>
      <c r="L981" s="413" t="str">
        <f>IF(基本情報入力シート!W1012="","",基本情報入力シート!W1012)</f>
        <v/>
      </c>
      <c r="M981" s="413" t="str">
        <f>IF(基本情報入力シート!X1012="","",基本情報入力シート!X1012)</f>
        <v/>
      </c>
      <c r="N981" s="491" t="str">
        <f>IF(基本情報入力シート!Y1012="","",基本情報入力シート!Y1012)</f>
        <v/>
      </c>
      <c r="O981" s="490"/>
      <c r="P981" s="432"/>
      <c r="Q981" s="38" t="str">
        <f>IFERROR(ROUNDDOWN(P981*VLOOKUP(N981,【参考】数式用!$V$2:$AA$58,MATCH(O981,【参考】数式用!$X$4:$AA$4)+2,FALSE)*0.5, 0), "")</f>
        <v/>
      </c>
      <c r="R981" s="433"/>
      <c r="S981" s="867"/>
      <c r="T981" s="867"/>
      <c r="U981" s="499"/>
      <c r="V981" s="439"/>
      <c r="W981" s="487"/>
      <c r="X981" s="414" t="str">
        <f>IFERROR(IF(V981="ー", "", ROUNDDOWN(W981*VLOOKUP(N981,【参考】数式用!$V$2:$AG$51,MATCH(V981,【参考】数式用!$AB$4:$AG$4)+6,FALSE)*0.5, 0)), "")</f>
        <v/>
      </c>
      <c r="Y981" s="440"/>
      <c r="Z981" s="487"/>
      <c r="AA981" s="501"/>
      <c r="AB981" s="481" t="e">
        <f>VLOOKUP(N981,【参考】数式用!$A$3:$N$58,14,FALSE)</f>
        <v>#N/A</v>
      </c>
      <c r="AC981" s="481" t="str">
        <f>IFERROR(VLOOKUP(N981,【参考】数式用!$A$3:$N$58,14,FALSE),"")&amp;"_4_5"</f>
        <v>_4_5</v>
      </c>
      <c r="AD981" s="481" t="str">
        <f>IFERROR(VLOOKUP(N981,【参考】数式用!$A$3:$N$58,14,FALSE),"")&amp;"_6"</f>
        <v>_6</v>
      </c>
      <c r="AE981" s="482" t="str">
        <f>IFERROR(VLOOKUP(N981,【参考】数式用!$AI$5:$AJ$51, 2, FALSE), "")</f>
        <v/>
      </c>
      <c r="AF981" s="483" t="str">
        <f t="shared" si="30"/>
        <v/>
      </c>
      <c r="AG981" s="484" t="str">
        <f t="shared" si="31"/>
        <v/>
      </c>
      <c r="AH981" s="485" t="str">
        <f>IFERROR(VLOOKUP(N981,【参考】数式用!$AM$3:$AN$56, 2, FALSE), "")</f>
        <v/>
      </c>
      <c r="AI981" s="411"/>
      <c r="AJ981" s="389"/>
      <c r="AK981" s="389"/>
      <c r="AL981" s="389"/>
      <c r="AM981" s="389"/>
      <c r="AN981" s="389"/>
      <c r="AO981" s="389"/>
      <c r="AP981" s="389"/>
      <c r="AQ981" s="389"/>
    </row>
    <row r="982" spans="1:43" s="128" customFormat="1" ht="40.15" customHeight="1">
      <c r="A982" s="488">
        <v>969</v>
      </c>
      <c r="B982" s="866" t="str">
        <f>IF(基本情報入力シート!C1013="","",基本情報入力シート!C1013)</f>
        <v/>
      </c>
      <c r="C982" s="866"/>
      <c r="D982" s="866"/>
      <c r="E982" s="866"/>
      <c r="F982" s="866"/>
      <c r="G982" s="866"/>
      <c r="H982" s="866"/>
      <c r="I982" s="866"/>
      <c r="J982" s="413" t="str">
        <f>IF(基本情報入力シート!M1013="","",基本情報入力シート!M1013)</f>
        <v/>
      </c>
      <c r="K982" s="413" t="str">
        <f>IF(基本情報入力シート!R1013="","",基本情報入力シート!R1013)</f>
        <v/>
      </c>
      <c r="L982" s="413" t="str">
        <f>IF(基本情報入力シート!W1013="","",基本情報入力シート!W1013)</f>
        <v/>
      </c>
      <c r="M982" s="413" t="str">
        <f>IF(基本情報入力シート!X1013="","",基本情報入力シート!X1013)</f>
        <v/>
      </c>
      <c r="N982" s="491" t="str">
        <f>IF(基本情報入力シート!Y1013="","",基本情報入力シート!Y1013)</f>
        <v/>
      </c>
      <c r="O982" s="490"/>
      <c r="P982" s="432"/>
      <c r="Q982" s="38" t="str">
        <f>IFERROR(ROUNDDOWN(P982*VLOOKUP(N982,【参考】数式用!$V$2:$AA$58,MATCH(O982,【参考】数式用!$X$4:$AA$4)+2,FALSE)*0.5, 0), "")</f>
        <v/>
      </c>
      <c r="R982" s="433"/>
      <c r="S982" s="867"/>
      <c r="T982" s="867"/>
      <c r="U982" s="499"/>
      <c r="V982" s="439"/>
      <c r="W982" s="487"/>
      <c r="X982" s="414" t="str">
        <f>IFERROR(IF(V982="ー", "", ROUNDDOWN(W982*VLOOKUP(N982,【参考】数式用!$V$2:$AG$51,MATCH(V982,【参考】数式用!$AB$4:$AG$4)+6,FALSE)*0.5, 0)), "")</f>
        <v/>
      </c>
      <c r="Y982" s="440"/>
      <c r="Z982" s="487"/>
      <c r="AA982" s="501"/>
      <c r="AB982" s="481" t="e">
        <f>VLOOKUP(N982,【参考】数式用!$A$3:$N$58,14,FALSE)</f>
        <v>#N/A</v>
      </c>
      <c r="AC982" s="481" t="str">
        <f>IFERROR(VLOOKUP(N982,【参考】数式用!$A$3:$N$58,14,FALSE),"")&amp;"_4_5"</f>
        <v>_4_5</v>
      </c>
      <c r="AD982" s="481" t="str">
        <f>IFERROR(VLOOKUP(N982,【参考】数式用!$A$3:$N$58,14,FALSE),"")&amp;"_6"</f>
        <v>_6</v>
      </c>
      <c r="AE982" s="482" t="str">
        <f>IFERROR(VLOOKUP(N982,【参考】数式用!$AI$5:$AJ$51, 2, FALSE), "")</f>
        <v/>
      </c>
      <c r="AF982" s="483" t="str">
        <f t="shared" si="30"/>
        <v/>
      </c>
      <c r="AG982" s="484" t="str">
        <f t="shared" si="31"/>
        <v/>
      </c>
      <c r="AH982" s="485" t="str">
        <f>IFERROR(VLOOKUP(N982,【参考】数式用!$AM$3:$AN$56, 2, FALSE), "")</f>
        <v/>
      </c>
      <c r="AI982" s="411"/>
      <c r="AJ982" s="389"/>
      <c r="AK982" s="389"/>
      <c r="AL982" s="389"/>
      <c r="AM982" s="389"/>
      <c r="AN982" s="389"/>
      <c r="AO982" s="389"/>
      <c r="AP982" s="389"/>
      <c r="AQ982" s="389"/>
    </row>
    <row r="983" spans="1:43" s="128" customFormat="1" ht="40.15" customHeight="1">
      <c r="A983" s="488">
        <v>970</v>
      </c>
      <c r="B983" s="866" t="str">
        <f>IF(基本情報入力シート!C1014="","",基本情報入力シート!C1014)</f>
        <v/>
      </c>
      <c r="C983" s="866"/>
      <c r="D983" s="866"/>
      <c r="E983" s="866"/>
      <c r="F983" s="866"/>
      <c r="G983" s="866"/>
      <c r="H983" s="866"/>
      <c r="I983" s="866"/>
      <c r="J983" s="413" t="str">
        <f>IF(基本情報入力シート!M1014="","",基本情報入力シート!M1014)</f>
        <v/>
      </c>
      <c r="K983" s="413" t="str">
        <f>IF(基本情報入力シート!R1014="","",基本情報入力シート!R1014)</f>
        <v/>
      </c>
      <c r="L983" s="413" t="str">
        <f>IF(基本情報入力シート!W1014="","",基本情報入力シート!W1014)</f>
        <v/>
      </c>
      <c r="M983" s="413" t="str">
        <f>IF(基本情報入力シート!X1014="","",基本情報入力シート!X1014)</f>
        <v/>
      </c>
      <c r="N983" s="491" t="str">
        <f>IF(基本情報入力シート!Y1014="","",基本情報入力シート!Y1014)</f>
        <v/>
      </c>
      <c r="O983" s="490"/>
      <c r="P983" s="432"/>
      <c r="Q983" s="38" t="str">
        <f>IFERROR(ROUNDDOWN(P983*VLOOKUP(N983,【参考】数式用!$V$2:$AA$58,MATCH(O983,【参考】数式用!$X$4:$AA$4)+2,FALSE)*0.5, 0), "")</f>
        <v/>
      </c>
      <c r="R983" s="433"/>
      <c r="S983" s="867"/>
      <c r="T983" s="867"/>
      <c r="U983" s="499"/>
      <c r="V983" s="439"/>
      <c r="W983" s="487"/>
      <c r="X983" s="414" t="str">
        <f>IFERROR(IF(V983="ー", "", ROUNDDOWN(W983*VLOOKUP(N983,【参考】数式用!$V$2:$AG$51,MATCH(V983,【参考】数式用!$AB$4:$AG$4)+6,FALSE)*0.5, 0)), "")</f>
        <v/>
      </c>
      <c r="Y983" s="440"/>
      <c r="Z983" s="487"/>
      <c r="AA983" s="501"/>
      <c r="AB983" s="481" t="e">
        <f>VLOOKUP(N983,【参考】数式用!$A$3:$N$58,14,FALSE)</f>
        <v>#N/A</v>
      </c>
      <c r="AC983" s="481" t="str">
        <f>IFERROR(VLOOKUP(N983,【参考】数式用!$A$3:$N$58,14,FALSE),"")&amp;"_4_5"</f>
        <v>_4_5</v>
      </c>
      <c r="AD983" s="481" t="str">
        <f>IFERROR(VLOOKUP(N983,【参考】数式用!$A$3:$N$58,14,FALSE),"")&amp;"_6"</f>
        <v>_6</v>
      </c>
      <c r="AE983" s="482" t="str">
        <f>IFERROR(VLOOKUP(N983,【参考】数式用!$AI$5:$AJ$51, 2, FALSE), "")</f>
        <v/>
      </c>
      <c r="AF983" s="483" t="str">
        <f t="shared" si="30"/>
        <v/>
      </c>
      <c r="AG983" s="484" t="str">
        <f t="shared" si="31"/>
        <v/>
      </c>
      <c r="AH983" s="485" t="str">
        <f>IFERROR(VLOOKUP(N983,【参考】数式用!$AM$3:$AN$56, 2, FALSE), "")</f>
        <v/>
      </c>
      <c r="AI983" s="411"/>
      <c r="AJ983" s="389"/>
      <c r="AK983" s="389"/>
      <c r="AL983" s="389"/>
      <c r="AM983" s="389"/>
      <c r="AN983" s="389"/>
      <c r="AO983" s="389"/>
      <c r="AP983" s="389"/>
      <c r="AQ983" s="389"/>
    </row>
    <row r="984" spans="1:43" s="128" customFormat="1" ht="40.15" customHeight="1">
      <c r="A984" s="488">
        <v>971</v>
      </c>
      <c r="B984" s="866" t="str">
        <f>IF(基本情報入力シート!C1015="","",基本情報入力シート!C1015)</f>
        <v/>
      </c>
      <c r="C984" s="866"/>
      <c r="D984" s="866"/>
      <c r="E984" s="866"/>
      <c r="F984" s="866"/>
      <c r="G984" s="866"/>
      <c r="H984" s="866"/>
      <c r="I984" s="866"/>
      <c r="J984" s="413" t="str">
        <f>IF(基本情報入力シート!M1015="","",基本情報入力シート!M1015)</f>
        <v/>
      </c>
      <c r="K984" s="413" t="str">
        <f>IF(基本情報入力シート!R1015="","",基本情報入力シート!R1015)</f>
        <v/>
      </c>
      <c r="L984" s="413" t="str">
        <f>IF(基本情報入力シート!W1015="","",基本情報入力シート!W1015)</f>
        <v/>
      </c>
      <c r="M984" s="413" t="str">
        <f>IF(基本情報入力シート!X1015="","",基本情報入力シート!X1015)</f>
        <v/>
      </c>
      <c r="N984" s="491" t="str">
        <f>IF(基本情報入力シート!Y1015="","",基本情報入力シート!Y1015)</f>
        <v/>
      </c>
      <c r="O984" s="490"/>
      <c r="P984" s="432"/>
      <c r="Q984" s="38" t="str">
        <f>IFERROR(ROUNDDOWN(P984*VLOOKUP(N984,【参考】数式用!$V$2:$AA$58,MATCH(O984,【参考】数式用!$X$4:$AA$4)+2,FALSE)*0.5, 0), "")</f>
        <v/>
      </c>
      <c r="R984" s="433"/>
      <c r="S984" s="867"/>
      <c r="T984" s="867"/>
      <c r="U984" s="499"/>
      <c r="V984" s="439"/>
      <c r="W984" s="487"/>
      <c r="X984" s="414" t="str">
        <f>IFERROR(IF(V984="ー", "", ROUNDDOWN(W984*VLOOKUP(N984,【参考】数式用!$V$2:$AG$51,MATCH(V984,【参考】数式用!$AB$4:$AG$4)+6,FALSE)*0.5, 0)), "")</f>
        <v/>
      </c>
      <c r="Y984" s="440"/>
      <c r="Z984" s="487"/>
      <c r="AA984" s="501"/>
      <c r="AB984" s="481" t="e">
        <f>VLOOKUP(N984,【参考】数式用!$A$3:$N$58,14,FALSE)</f>
        <v>#N/A</v>
      </c>
      <c r="AC984" s="481" t="str">
        <f>IFERROR(VLOOKUP(N984,【参考】数式用!$A$3:$N$58,14,FALSE),"")&amp;"_4_5"</f>
        <v>_4_5</v>
      </c>
      <c r="AD984" s="481" t="str">
        <f>IFERROR(VLOOKUP(N984,【参考】数式用!$A$3:$N$58,14,FALSE),"")&amp;"_6"</f>
        <v>_6</v>
      </c>
      <c r="AE984" s="482" t="str">
        <f>IFERROR(VLOOKUP(N984,【参考】数式用!$AI$5:$AJ$51, 2, FALSE), "")</f>
        <v/>
      </c>
      <c r="AF984" s="483" t="str">
        <f t="shared" si="30"/>
        <v/>
      </c>
      <c r="AG984" s="484" t="str">
        <f t="shared" si="31"/>
        <v/>
      </c>
      <c r="AH984" s="485" t="str">
        <f>IFERROR(VLOOKUP(N984,【参考】数式用!$AM$3:$AN$56, 2, FALSE), "")</f>
        <v/>
      </c>
      <c r="AI984" s="411"/>
      <c r="AJ984" s="389"/>
      <c r="AK984" s="389"/>
      <c r="AL984" s="389"/>
      <c r="AM984" s="389"/>
      <c r="AN984" s="389"/>
      <c r="AO984" s="389"/>
      <c r="AP984" s="389"/>
      <c r="AQ984" s="389"/>
    </row>
    <row r="985" spans="1:43" s="128" customFormat="1" ht="40.15" customHeight="1">
      <c r="A985" s="488">
        <v>972</v>
      </c>
      <c r="B985" s="866" t="str">
        <f>IF(基本情報入力シート!C1016="","",基本情報入力シート!C1016)</f>
        <v/>
      </c>
      <c r="C985" s="866"/>
      <c r="D985" s="866"/>
      <c r="E985" s="866"/>
      <c r="F985" s="866"/>
      <c r="G985" s="866"/>
      <c r="H985" s="866"/>
      <c r="I985" s="866"/>
      <c r="J985" s="413" t="str">
        <f>IF(基本情報入力シート!M1016="","",基本情報入力シート!M1016)</f>
        <v/>
      </c>
      <c r="K985" s="413" t="str">
        <f>IF(基本情報入力シート!R1016="","",基本情報入力シート!R1016)</f>
        <v/>
      </c>
      <c r="L985" s="413" t="str">
        <f>IF(基本情報入力シート!W1016="","",基本情報入力シート!W1016)</f>
        <v/>
      </c>
      <c r="M985" s="413" t="str">
        <f>IF(基本情報入力シート!X1016="","",基本情報入力シート!X1016)</f>
        <v/>
      </c>
      <c r="N985" s="491" t="str">
        <f>IF(基本情報入力シート!Y1016="","",基本情報入力シート!Y1016)</f>
        <v/>
      </c>
      <c r="O985" s="490"/>
      <c r="P985" s="432"/>
      <c r="Q985" s="38" t="str">
        <f>IFERROR(ROUNDDOWN(P985*VLOOKUP(N985,【参考】数式用!$V$2:$AA$58,MATCH(O985,【参考】数式用!$X$4:$AA$4)+2,FALSE)*0.5, 0), "")</f>
        <v/>
      </c>
      <c r="R985" s="433"/>
      <c r="S985" s="867"/>
      <c r="T985" s="867"/>
      <c r="U985" s="499"/>
      <c r="V985" s="439"/>
      <c r="W985" s="487"/>
      <c r="X985" s="414" t="str">
        <f>IFERROR(IF(V985="ー", "", ROUNDDOWN(W985*VLOOKUP(N985,【参考】数式用!$V$2:$AG$51,MATCH(V985,【参考】数式用!$AB$4:$AG$4)+6,FALSE)*0.5, 0)), "")</f>
        <v/>
      </c>
      <c r="Y985" s="440"/>
      <c r="Z985" s="487"/>
      <c r="AA985" s="501"/>
      <c r="AB985" s="481" t="e">
        <f>VLOOKUP(N985,【参考】数式用!$A$3:$N$58,14,FALSE)</f>
        <v>#N/A</v>
      </c>
      <c r="AC985" s="481" t="str">
        <f>IFERROR(VLOOKUP(N985,【参考】数式用!$A$3:$N$58,14,FALSE),"")&amp;"_4_5"</f>
        <v>_4_5</v>
      </c>
      <c r="AD985" s="481" t="str">
        <f>IFERROR(VLOOKUP(N985,【参考】数式用!$A$3:$N$58,14,FALSE),"")&amp;"_6"</f>
        <v>_6</v>
      </c>
      <c r="AE985" s="482" t="str">
        <f>IFERROR(VLOOKUP(N985,【参考】数式用!$AI$5:$AJ$51, 2, FALSE), "")</f>
        <v/>
      </c>
      <c r="AF985" s="483" t="str">
        <f t="shared" si="30"/>
        <v/>
      </c>
      <c r="AG985" s="484" t="str">
        <f t="shared" si="31"/>
        <v/>
      </c>
      <c r="AH985" s="485" t="str">
        <f>IFERROR(VLOOKUP(N985,【参考】数式用!$AM$3:$AN$56, 2, FALSE), "")</f>
        <v/>
      </c>
      <c r="AI985" s="411"/>
      <c r="AJ985" s="389"/>
      <c r="AK985" s="389"/>
      <c r="AL985" s="389"/>
      <c r="AM985" s="389"/>
      <c r="AN985" s="389"/>
      <c r="AO985" s="389"/>
      <c r="AP985" s="389"/>
      <c r="AQ985" s="389"/>
    </row>
    <row r="986" spans="1:43" s="128" customFormat="1" ht="40.15" customHeight="1">
      <c r="A986" s="488">
        <v>973</v>
      </c>
      <c r="B986" s="866" t="str">
        <f>IF(基本情報入力シート!C1017="","",基本情報入力シート!C1017)</f>
        <v/>
      </c>
      <c r="C986" s="866"/>
      <c r="D986" s="866"/>
      <c r="E986" s="866"/>
      <c r="F986" s="866"/>
      <c r="G986" s="866"/>
      <c r="H986" s="866"/>
      <c r="I986" s="866"/>
      <c r="J986" s="413" t="str">
        <f>IF(基本情報入力シート!M1017="","",基本情報入力シート!M1017)</f>
        <v/>
      </c>
      <c r="K986" s="413" t="str">
        <f>IF(基本情報入力シート!R1017="","",基本情報入力シート!R1017)</f>
        <v/>
      </c>
      <c r="L986" s="413" t="str">
        <f>IF(基本情報入力シート!W1017="","",基本情報入力シート!W1017)</f>
        <v/>
      </c>
      <c r="M986" s="413" t="str">
        <f>IF(基本情報入力シート!X1017="","",基本情報入力シート!X1017)</f>
        <v/>
      </c>
      <c r="N986" s="491" t="str">
        <f>IF(基本情報入力シート!Y1017="","",基本情報入力シート!Y1017)</f>
        <v/>
      </c>
      <c r="O986" s="490"/>
      <c r="P986" s="432"/>
      <c r="Q986" s="38" t="str">
        <f>IFERROR(ROUNDDOWN(P986*VLOOKUP(N986,【参考】数式用!$V$2:$AA$58,MATCH(O986,【参考】数式用!$X$4:$AA$4)+2,FALSE)*0.5, 0), "")</f>
        <v/>
      </c>
      <c r="R986" s="433"/>
      <c r="S986" s="867"/>
      <c r="T986" s="867"/>
      <c r="U986" s="499"/>
      <c r="V986" s="439"/>
      <c r="W986" s="487"/>
      <c r="X986" s="414" t="str">
        <f>IFERROR(IF(V986="ー", "", ROUNDDOWN(W986*VLOOKUP(N986,【参考】数式用!$V$2:$AG$51,MATCH(V986,【参考】数式用!$AB$4:$AG$4)+6,FALSE)*0.5, 0)), "")</f>
        <v/>
      </c>
      <c r="Y986" s="440"/>
      <c r="Z986" s="487"/>
      <c r="AA986" s="501"/>
      <c r="AB986" s="481" t="e">
        <f>VLOOKUP(N986,【参考】数式用!$A$3:$N$58,14,FALSE)</f>
        <v>#N/A</v>
      </c>
      <c r="AC986" s="481" t="str">
        <f>IFERROR(VLOOKUP(N986,【参考】数式用!$A$3:$N$58,14,FALSE),"")&amp;"_4_5"</f>
        <v>_4_5</v>
      </c>
      <c r="AD986" s="481" t="str">
        <f>IFERROR(VLOOKUP(N986,【参考】数式用!$A$3:$N$58,14,FALSE),"")&amp;"_6"</f>
        <v>_6</v>
      </c>
      <c r="AE986" s="482" t="str">
        <f>IFERROR(VLOOKUP(N986,【参考】数式用!$AI$5:$AJ$51, 2, FALSE), "")</f>
        <v/>
      </c>
      <c r="AF986" s="483" t="str">
        <f t="shared" si="30"/>
        <v/>
      </c>
      <c r="AG986" s="484" t="str">
        <f t="shared" si="31"/>
        <v/>
      </c>
      <c r="AH986" s="485" t="str">
        <f>IFERROR(VLOOKUP(N986,【参考】数式用!$AM$3:$AN$56, 2, FALSE), "")</f>
        <v/>
      </c>
      <c r="AI986" s="411"/>
      <c r="AJ986" s="389"/>
      <c r="AK986" s="389"/>
      <c r="AL986" s="389"/>
      <c r="AM986" s="389"/>
      <c r="AN986" s="389"/>
      <c r="AO986" s="389"/>
      <c r="AP986" s="389"/>
      <c r="AQ986" s="389"/>
    </row>
    <row r="987" spans="1:43" s="128" customFormat="1" ht="40.15" customHeight="1">
      <c r="A987" s="488">
        <v>974</v>
      </c>
      <c r="B987" s="866" t="str">
        <f>IF(基本情報入力シート!C1018="","",基本情報入力シート!C1018)</f>
        <v/>
      </c>
      <c r="C987" s="866"/>
      <c r="D987" s="866"/>
      <c r="E987" s="866"/>
      <c r="F987" s="866"/>
      <c r="G987" s="866"/>
      <c r="H987" s="866"/>
      <c r="I987" s="866"/>
      <c r="J987" s="413" t="str">
        <f>IF(基本情報入力シート!M1018="","",基本情報入力シート!M1018)</f>
        <v/>
      </c>
      <c r="K987" s="413" t="str">
        <f>IF(基本情報入力シート!R1018="","",基本情報入力シート!R1018)</f>
        <v/>
      </c>
      <c r="L987" s="413" t="str">
        <f>IF(基本情報入力シート!W1018="","",基本情報入力シート!W1018)</f>
        <v/>
      </c>
      <c r="M987" s="413" t="str">
        <f>IF(基本情報入力シート!X1018="","",基本情報入力シート!X1018)</f>
        <v/>
      </c>
      <c r="N987" s="491" t="str">
        <f>IF(基本情報入力シート!Y1018="","",基本情報入力シート!Y1018)</f>
        <v/>
      </c>
      <c r="O987" s="490"/>
      <c r="P987" s="432"/>
      <c r="Q987" s="38" t="str">
        <f>IFERROR(ROUNDDOWN(P987*VLOOKUP(N987,【参考】数式用!$V$2:$AA$58,MATCH(O987,【参考】数式用!$X$4:$AA$4)+2,FALSE)*0.5, 0), "")</f>
        <v/>
      </c>
      <c r="R987" s="433"/>
      <c r="S987" s="867"/>
      <c r="T987" s="867"/>
      <c r="U987" s="499"/>
      <c r="V987" s="439"/>
      <c r="W987" s="487"/>
      <c r="X987" s="414" t="str">
        <f>IFERROR(IF(V987="ー", "", ROUNDDOWN(W987*VLOOKUP(N987,【参考】数式用!$V$2:$AG$51,MATCH(V987,【参考】数式用!$AB$4:$AG$4)+6,FALSE)*0.5, 0)), "")</f>
        <v/>
      </c>
      <c r="Y987" s="440"/>
      <c r="Z987" s="487"/>
      <c r="AA987" s="501"/>
      <c r="AB987" s="481" t="e">
        <f>VLOOKUP(N987,【参考】数式用!$A$3:$N$58,14,FALSE)</f>
        <v>#N/A</v>
      </c>
      <c r="AC987" s="481" t="str">
        <f>IFERROR(VLOOKUP(N987,【参考】数式用!$A$3:$N$58,14,FALSE),"")&amp;"_4_5"</f>
        <v>_4_5</v>
      </c>
      <c r="AD987" s="481" t="str">
        <f>IFERROR(VLOOKUP(N987,【参考】数式用!$A$3:$N$58,14,FALSE),"")&amp;"_6"</f>
        <v>_6</v>
      </c>
      <c r="AE987" s="482" t="str">
        <f>IFERROR(VLOOKUP(N987,【参考】数式用!$AI$5:$AJ$51, 2, FALSE), "")</f>
        <v/>
      </c>
      <c r="AF987" s="483" t="str">
        <f t="shared" si="30"/>
        <v/>
      </c>
      <c r="AG987" s="484" t="str">
        <f t="shared" si="31"/>
        <v/>
      </c>
      <c r="AH987" s="485" t="str">
        <f>IFERROR(VLOOKUP(N987,【参考】数式用!$AM$3:$AN$56, 2, FALSE), "")</f>
        <v/>
      </c>
      <c r="AI987" s="411"/>
      <c r="AJ987" s="389"/>
      <c r="AK987" s="389"/>
      <c r="AL987" s="389"/>
      <c r="AM987" s="389"/>
      <c r="AN987" s="389"/>
      <c r="AO987" s="389"/>
      <c r="AP987" s="389"/>
      <c r="AQ987" s="389"/>
    </row>
    <row r="988" spans="1:43" s="128" customFormat="1" ht="40.15" customHeight="1">
      <c r="A988" s="488">
        <v>975</v>
      </c>
      <c r="B988" s="866" t="str">
        <f>IF(基本情報入力シート!C1019="","",基本情報入力シート!C1019)</f>
        <v/>
      </c>
      <c r="C988" s="866"/>
      <c r="D988" s="866"/>
      <c r="E988" s="866"/>
      <c r="F988" s="866"/>
      <c r="G988" s="866"/>
      <c r="H988" s="866"/>
      <c r="I988" s="866"/>
      <c r="J988" s="413" t="str">
        <f>IF(基本情報入力シート!M1019="","",基本情報入力シート!M1019)</f>
        <v/>
      </c>
      <c r="K988" s="413" t="str">
        <f>IF(基本情報入力シート!R1019="","",基本情報入力シート!R1019)</f>
        <v/>
      </c>
      <c r="L988" s="413" t="str">
        <f>IF(基本情報入力シート!W1019="","",基本情報入力シート!W1019)</f>
        <v/>
      </c>
      <c r="M988" s="413" t="str">
        <f>IF(基本情報入力シート!X1019="","",基本情報入力シート!X1019)</f>
        <v/>
      </c>
      <c r="N988" s="491" t="str">
        <f>IF(基本情報入力シート!Y1019="","",基本情報入力シート!Y1019)</f>
        <v/>
      </c>
      <c r="O988" s="490"/>
      <c r="P988" s="432"/>
      <c r="Q988" s="38" t="str">
        <f>IFERROR(ROUNDDOWN(P988*VLOOKUP(N988,【参考】数式用!$V$2:$AA$58,MATCH(O988,【参考】数式用!$X$4:$AA$4)+2,FALSE)*0.5, 0), "")</f>
        <v/>
      </c>
      <c r="R988" s="433"/>
      <c r="S988" s="867"/>
      <c r="T988" s="867"/>
      <c r="U988" s="499"/>
      <c r="V988" s="439"/>
      <c r="W988" s="487"/>
      <c r="X988" s="414" t="str">
        <f>IFERROR(IF(V988="ー", "", ROUNDDOWN(W988*VLOOKUP(N988,【参考】数式用!$V$2:$AG$51,MATCH(V988,【参考】数式用!$AB$4:$AG$4)+6,FALSE)*0.5, 0)), "")</f>
        <v/>
      </c>
      <c r="Y988" s="440"/>
      <c r="Z988" s="487"/>
      <c r="AA988" s="501"/>
      <c r="AB988" s="481" t="e">
        <f>VLOOKUP(N988,【参考】数式用!$A$3:$N$58,14,FALSE)</f>
        <v>#N/A</v>
      </c>
      <c r="AC988" s="481" t="str">
        <f>IFERROR(VLOOKUP(N988,【参考】数式用!$A$3:$N$58,14,FALSE),"")&amp;"_4_5"</f>
        <v>_4_5</v>
      </c>
      <c r="AD988" s="481" t="str">
        <f>IFERROR(VLOOKUP(N988,【参考】数式用!$A$3:$N$58,14,FALSE),"")&amp;"_6"</f>
        <v>_6</v>
      </c>
      <c r="AE988" s="482" t="str">
        <f>IFERROR(VLOOKUP(N988,【参考】数式用!$AI$5:$AJ$51, 2, FALSE), "")</f>
        <v/>
      </c>
      <c r="AF988" s="483" t="str">
        <f t="shared" si="30"/>
        <v/>
      </c>
      <c r="AG988" s="484" t="str">
        <f t="shared" si="31"/>
        <v/>
      </c>
      <c r="AH988" s="485" t="str">
        <f>IFERROR(VLOOKUP(N988,【参考】数式用!$AM$3:$AN$56, 2, FALSE), "")</f>
        <v/>
      </c>
      <c r="AI988" s="411"/>
      <c r="AJ988" s="389"/>
      <c r="AK988" s="389"/>
      <c r="AL988" s="389"/>
      <c r="AM988" s="389"/>
      <c r="AN988" s="389"/>
      <c r="AO988" s="389"/>
      <c r="AP988" s="389"/>
      <c r="AQ988" s="389"/>
    </row>
    <row r="989" spans="1:43" s="128" customFormat="1" ht="40.15" customHeight="1">
      <c r="A989" s="488">
        <v>976</v>
      </c>
      <c r="B989" s="866" t="str">
        <f>IF(基本情報入力シート!C1020="","",基本情報入力シート!C1020)</f>
        <v/>
      </c>
      <c r="C989" s="866"/>
      <c r="D989" s="866"/>
      <c r="E989" s="866"/>
      <c r="F989" s="866"/>
      <c r="G989" s="866"/>
      <c r="H989" s="866"/>
      <c r="I989" s="866"/>
      <c r="J989" s="413" t="str">
        <f>IF(基本情報入力シート!M1020="","",基本情報入力シート!M1020)</f>
        <v/>
      </c>
      <c r="K989" s="413" t="str">
        <f>IF(基本情報入力シート!R1020="","",基本情報入力シート!R1020)</f>
        <v/>
      </c>
      <c r="L989" s="413" t="str">
        <f>IF(基本情報入力シート!W1020="","",基本情報入力シート!W1020)</f>
        <v/>
      </c>
      <c r="M989" s="413" t="str">
        <f>IF(基本情報入力シート!X1020="","",基本情報入力シート!X1020)</f>
        <v/>
      </c>
      <c r="N989" s="491" t="str">
        <f>IF(基本情報入力シート!Y1020="","",基本情報入力シート!Y1020)</f>
        <v/>
      </c>
      <c r="O989" s="490"/>
      <c r="P989" s="432"/>
      <c r="Q989" s="38" t="str">
        <f>IFERROR(ROUNDDOWN(P989*VLOOKUP(N989,【参考】数式用!$V$2:$AA$58,MATCH(O989,【参考】数式用!$X$4:$AA$4)+2,FALSE)*0.5, 0), "")</f>
        <v/>
      </c>
      <c r="R989" s="433"/>
      <c r="S989" s="867"/>
      <c r="T989" s="867"/>
      <c r="U989" s="499"/>
      <c r="V989" s="439"/>
      <c r="W989" s="487"/>
      <c r="X989" s="414" t="str">
        <f>IFERROR(IF(V989="ー", "", ROUNDDOWN(W989*VLOOKUP(N989,【参考】数式用!$V$2:$AG$51,MATCH(V989,【参考】数式用!$AB$4:$AG$4)+6,FALSE)*0.5, 0)), "")</f>
        <v/>
      </c>
      <c r="Y989" s="440"/>
      <c r="Z989" s="487"/>
      <c r="AA989" s="501"/>
      <c r="AB989" s="481" t="e">
        <f>VLOOKUP(N989,【参考】数式用!$A$3:$N$58,14,FALSE)</f>
        <v>#N/A</v>
      </c>
      <c r="AC989" s="481" t="str">
        <f>IFERROR(VLOOKUP(N989,【参考】数式用!$A$3:$N$58,14,FALSE),"")&amp;"_4_5"</f>
        <v>_4_5</v>
      </c>
      <c r="AD989" s="481" t="str">
        <f>IFERROR(VLOOKUP(N989,【参考】数式用!$A$3:$N$58,14,FALSE),"")&amp;"_6"</f>
        <v>_6</v>
      </c>
      <c r="AE989" s="482" t="str">
        <f>IFERROR(VLOOKUP(N989,【参考】数式用!$AI$5:$AJ$51, 2, FALSE), "")</f>
        <v/>
      </c>
      <c r="AF989" s="483" t="str">
        <f t="shared" si="30"/>
        <v/>
      </c>
      <c r="AG989" s="484" t="str">
        <f t="shared" si="31"/>
        <v/>
      </c>
      <c r="AH989" s="485" t="str">
        <f>IFERROR(VLOOKUP(N989,【参考】数式用!$AM$3:$AN$56, 2, FALSE), "")</f>
        <v/>
      </c>
      <c r="AI989" s="411"/>
      <c r="AJ989" s="389"/>
      <c r="AK989" s="389"/>
      <c r="AL989" s="389"/>
      <c r="AM989" s="389"/>
      <c r="AN989" s="389"/>
      <c r="AO989" s="389"/>
      <c r="AP989" s="389"/>
      <c r="AQ989" s="389"/>
    </row>
    <row r="990" spans="1:43" s="128" customFormat="1" ht="40.15" customHeight="1">
      <c r="A990" s="488">
        <v>977</v>
      </c>
      <c r="B990" s="866" t="str">
        <f>IF(基本情報入力シート!C1021="","",基本情報入力シート!C1021)</f>
        <v/>
      </c>
      <c r="C990" s="866"/>
      <c r="D990" s="866"/>
      <c r="E990" s="866"/>
      <c r="F990" s="866"/>
      <c r="G990" s="866"/>
      <c r="H990" s="866"/>
      <c r="I990" s="866"/>
      <c r="J990" s="413" t="str">
        <f>IF(基本情報入力シート!M1021="","",基本情報入力シート!M1021)</f>
        <v/>
      </c>
      <c r="K990" s="413" t="str">
        <f>IF(基本情報入力シート!R1021="","",基本情報入力シート!R1021)</f>
        <v/>
      </c>
      <c r="L990" s="413" t="str">
        <f>IF(基本情報入力シート!W1021="","",基本情報入力シート!W1021)</f>
        <v/>
      </c>
      <c r="M990" s="413" t="str">
        <f>IF(基本情報入力シート!X1021="","",基本情報入力シート!X1021)</f>
        <v/>
      </c>
      <c r="N990" s="491" t="str">
        <f>IF(基本情報入力シート!Y1021="","",基本情報入力シート!Y1021)</f>
        <v/>
      </c>
      <c r="O990" s="490"/>
      <c r="P990" s="432"/>
      <c r="Q990" s="38" t="str">
        <f>IFERROR(ROUNDDOWN(P990*VLOOKUP(N990,【参考】数式用!$V$2:$AA$58,MATCH(O990,【参考】数式用!$X$4:$AA$4)+2,FALSE)*0.5, 0), "")</f>
        <v/>
      </c>
      <c r="R990" s="433"/>
      <c r="S990" s="867"/>
      <c r="T990" s="867"/>
      <c r="U990" s="499"/>
      <c r="V990" s="439"/>
      <c r="W990" s="487"/>
      <c r="X990" s="414" t="str">
        <f>IFERROR(IF(V990="ー", "", ROUNDDOWN(W990*VLOOKUP(N990,【参考】数式用!$V$2:$AG$51,MATCH(V990,【参考】数式用!$AB$4:$AG$4)+6,FALSE)*0.5, 0)), "")</f>
        <v/>
      </c>
      <c r="Y990" s="440"/>
      <c r="Z990" s="487"/>
      <c r="AA990" s="501"/>
      <c r="AB990" s="481" t="e">
        <f>VLOOKUP(N990,【参考】数式用!$A$3:$N$58,14,FALSE)</f>
        <v>#N/A</v>
      </c>
      <c r="AC990" s="481" t="str">
        <f>IFERROR(VLOOKUP(N990,【参考】数式用!$A$3:$N$58,14,FALSE),"")&amp;"_4_5"</f>
        <v>_4_5</v>
      </c>
      <c r="AD990" s="481" t="str">
        <f>IFERROR(VLOOKUP(N990,【参考】数式用!$A$3:$N$58,14,FALSE),"")&amp;"_6"</f>
        <v>_6</v>
      </c>
      <c r="AE990" s="482" t="str">
        <f>IFERROR(VLOOKUP(N990,【参考】数式用!$AI$5:$AJ$51, 2, FALSE), "")</f>
        <v/>
      </c>
      <c r="AF990" s="483" t="str">
        <f t="shared" si="30"/>
        <v/>
      </c>
      <c r="AG990" s="484" t="str">
        <f t="shared" si="31"/>
        <v/>
      </c>
      <c r="AH990" s="485" t="str">
        <f>IFERROR(VLOOKUP(N990,【参考】数式用!$AM$3:$AN$56, 2, FALSE), "")</f>
        <v/>
      </c>
      <c r="AI990" s="411"/>
      <c r="AJ990" s="389"/>
      <c r="AK990" s="389"/>
      <c r="AL990" s="389"/>
      <c r="AM990" s="389"/>
      <c r="AN990" s="389"/>
      <c r="AO990" s="389"/>
      <c r="AP990" s="389"/>
      <c r="AQ990" s="389"/>
    </row>
    <row r="991" spans="1:43" s="128" customFormat="1" ht="40.15" customHeight="1">
      <c r="A991" s="488">
        <v>978</v>
      </c>
      <c r="B991" s="866" t="str">
        <f>IF(基本情報入力シート!C1022="","",基本情報入力シート!C1022)</f>
        <v/>
      </c>
      <c r="C991" s="866"/>
      <c r="D991" s="866"/>
      <c r="E991" s="866"/>
      <c r="F991" s="866"/>
      <c r="G991" s="866"/>
      <c r="H991" s="866"/>
      <c r="I991" s="866"/>
      <c r="J991" s="413" t="str">
        <f>IF(基本情報入力シート!M1022="","",基本情報入力シート!M1022)</f>
        <v/>
      </c>
      <c r="K991" s="413" t="str">
        <f>IF(基本情報入力シート!R1022="","",基本情報入力シート!R1022)</f>
        <v/>
      </c>
      <c r="L991" s="413" t="str">
        <f>IF(基本情報入力シート!W1022="","",基本情報入力シート!W1022)</f>
        <v/>
      </c>
      <c r="M991" s="413" t="str">
        <f>IF(基本情報入力シート!X1022="","",基本情報入力シート!X1022)</f>
        <v/>
      </c>
      <c r="N991" s="491" t="str">
        <f>IF(基本情報入力シート!Y1022="","",基本情報入力シート!Y1022)</f>
        <v/>
      </c>
      <c r="O991" s="490"/>
      <c r="P991" s="432"/>
      <c r="Q991" s="38" t="str">
        <f>IFERROR(ROUNDDOWN(P991*VLOOKUP(N991,【参考】数式用!$V$2:$AA$58,MATCH(O991,【参考】数式用!$X$4:$AA$4)+2,FALSE)*0.5, 0), "")</f>
        <v/>
      </c>
      <c r="R991" s="433"/>
      <c r="S991" s="867"/>
      <c r="T991" s="867"/>
      <c r="U991" s="499"/>
      <c r="V991" s="439"/>
      <c r="W991" s="487"/>
      <c r="X991" s="414" t="str">
        <f>IFERROR(IF(V991="ー", "", ROUNDDOWN(W991*VLOOKUP(N991,【参考】数式用!$V$2:$AG$51,MATCH(V991,【参考】数式用!$AB$4:$AG$4)+6,FALSE)*0.5, 0)), "")</f>
        <v/>
      </c>
      <c r="Y991" s="440"/>
      <c r="Z991" s="487"/>
      <c r="AA991" s="501"/>
      <c r="AB991" s="481" t="e">
        <f>VLOOKUP(N991,【参考】数式用!$A$3:$N$58,14,FALSE)</f>
        <v>#N/A</v>
      </c>
      <c r="AC991" s="481" t="str">
        <f>IFERROR(VLOOKUP(N991,【参考】数式用!$A$3:$N$58,14,FALSE),"")&amp;"_4_5"</f>
        <v>_4_5</v>
      </c>
      <c r="AD991" s="481" t="str">
        <f>IFERROR(VLOOKUP(N991,【参考】数式用!$A$3:$N$58,14,FALSE),"")&amp;"_6"</f>
        <v>_6</v>
      </c>
      <c r="AE991" s="482" t="str">
        <f>IFERROR(VLOOKUP(N991,【参考】数式用!$AI$5:$AJ$51, 2, FALSE), "")</f>
        <v/>
      </c>
      <c r="AF991" s="483" t="str">
        <f t="shared" si="30"/>
        <v/>
      </c>
      <c r="AG991" s="484" t="str">
        <f t="shared" si="31"/>
        <v/>
      </c>
      <c r="AH991" s="485" t="str">
        <f>IFERROR(VLOOKUP(N991,【参考】数式用!$AM$3:$AN$56, 2, FALSE), "")</f>
        <v/>
      </c>
      <c r="AI991" s="411"/>
      <c r="AJ991" s="389"/>
      <c r="AK991" s="389"/>
      <c r="AL991" s="389"/>
      <c r="AM991" s="389"/>
      <c r="AN991" s="389"/>
      <c r="AO991" s="389"/>
      <c r="AP991" s="389"/>
      <c r="AQ991" s="389"/>
    </row>
    <row r="992" spans="1:43" s="128" customFormat="1" ht="40.15" customHeight="1">
      <c r="A992" s="488">
        <v>979</v>
      </c>
      <c r="B992" s="866" t="str">
        <f>IF(基本情報入力シート!C1023="","",基本情報入力シート!C1023)</f>
        <v/>
      </c>
      <c r="C992" s="866"/>
      <c r="D992" s="866"/>
      <c r="E992" s="866"/>
      <c r="F992" s="866"/>
      <c r="G992" s="866"/>
      <c r="H992" s="866"/>
      <c r="I992" s="866"/>
      <c r="J992" s="413" t="str">
        <f>IF(基本情報入力シート!M1023="","",基本情報入力シート!M1023)</f>
        <v/>
      </c>
      <c r="K992" s="413" t="str">
        <f>IF(基本情報入力シート!R1023="","",基本情報入力シート!R1023)</f>
        <v/>
      </c>
      <c r="L992" s="413" t="str">
        <f>IF(基本情報入力シート!W1023="","",基本情報入力シート!W1023)</f>
        <v/>
      </c>
      <c r="M992" s="413" t="str">
        <f>IF(基本情報入力シート!X1023="","",基本情報入力シート!X1023)</f>
        <v/>
      </c>
      <c r="N992" s="491" t="str">
        <f>IF(基本情報入力シート!Y1023="","",基本情報入力シート!Y1023)</f>
        <v/>
      </c>
      <c r="O992" s="490"/>
      <c r="P992" s="432"/>
      <c r="Q992" s="38" t="str">
        <f>IFERROR(ROUNDDOWN(P992*VLOOKUP(N992,【参考】数式用!$V$2:$AA$58,MATCH(O992,【参考】数式用!$X$4:$AA$4)+2,FALSE)*0.5, 0), "")</f>
        <v/>
      </c>
      <c r="R992" s="433"/>
      <c r="S992" s="867"/>
      <c r="T992" s="867"/>
      <c r="U992" s="499"/>
      <c r="V992" s="439"/>
      <c r="W992" s="487"/>
      <c r="X992" s="414" t="str">
        <f>IFERROR(IF(V992="ー", "", ROUNDDOWN(W992*VLOOKUP(N992,【参考】数式用!$V$2:$AG$51,MATCH(V992,【参考】数式用!$AB$4:$AG$4)+6,FALSE)*0.5, 0)), "")</f>
        <v/>
      </c>
      <c r="Y992" s="440"/>
      <c r="Z992" s="487"/>
      <c r="AA992" s="501"/>
      <c r="AB992" s="481" t="e">
        <f>VLOOKUP(N992,【参考】数式用!$A$3:$N$58,14,FALSE)</f>
        <v>#N/A</v>
      </c>
      <c r="AC992" s="481" t="str">
        <f>IFERROR(VLOOKUP(N992,【参考】数式用!$A$3:$N$58,14,FALSE),"")&amp;"_4_5"</f>
        <v>_4_5</v>
      </c>
      <c r="AD992" s="481" t="str">
        <f>IFERROR(VLOOKUP(N992,【参考】数式用!$A$3:$N$58,14,FALSE),"")&amp;"_6"</f>
        <v>_6</v>
      </c>
      <c r="AE992" s="482" t="str">
        <f>IFERROR(VLOOKUP(N992,【参考】数式用!$AI$5:$AJ$51, 2, FALSE), "")</f>
        <v/>
      </c>
      <c r="AF992" s="483" t="str">
        <f t="shared" si="30"/>
        <v/>
      </c>
      <c r="AG992" s="484" t="str">
        <f t="shared" si="31"/>
        <v/>
      </c>
      <c r="AH992" s="485" t="str">
        <f>IFERROR(VLOOKUP(N992,【参考】数式用!$AM$3:$AN$56, 2, FALSE), "")</f>
        <v/>
      </c>
      <c r="AI992" s="411"/>
      <c r="AJ992" s="389"/>
      <c r="AK992" s="389"/>
      <c r="AL992" s="389"/>
      <c r="AM992" s="389"/>
      <c r="AN992" s="389"/>
      <c r="AO992" s="389"/>
      <c r="AP992" s="389"/>
      <c r="AQ992" s="389"/>
    </row>
    <row r="993" spans="1:43" s="128" customFormat="1" ht="40.15" customHeight="1">
      <c r="A993" s="488">
        <v>980</v>
      </c>
      <c r="B993" s="866" t="str">
        <f>IF(基本情報入力シート!C1024="","",基本情報入力シート!C1024)</f>
        <v/>
      </c>
      <c r="C993" s="866"/>
      <c r="D993" s="866"/>
      <c r="E993" s="866"/>
      <c r="F993" s="866"/>
      <c r="G993" s="866"/>
      <c r="H993" s="866"/>
      <c r="I993" s="866"/>
      <c r="J993" s="413" t="str">
        <f>IF(基本情報入力シート!M1024="","",基本情報入力シート!M1024)</f>
        <v/>
      </c>
      <c r="K993" s="413" t="str">
        <f>IF(基本情報入力シート!R1024="","",基本情報入力シート!R1024)</f>
        <v/>
      </c>
      <c r="L993" s="413" t="str">
        <f>IF(基本情報入力シート!W1024="","",基本情報入力シート!W1024)</f>
        <v/>
      </c>
      <c r="M993" s="413" t="str">
        <f>IF(基本情報入力シート!X1024="","",基本情報入力シート!X1024)</f>
        <v/>
      </c>
      <c r="N993" s="491" t="str">
        <f>IF(基本情報入力シート!Y1024="","",基本情報入力シート!Y1024)</f>
        <v/>
      </c>
      <c r="O993" s="490"/>
      <c r="P993" s="432"/>
      <c r="Q993" s="38" t="str">
        <f>IFERROR(ROUNDDOWN(P993*VLOOKUP(N993,【参考】数式用!$V$2:$AA$58,MATCH(O993,【参考】数式用!$X$4:$AA$4)+2,FALSE)*0.5, 0), "")</f>
        <v/>
      </c>
      <c r="R993" s="433"/>
      <c r="S993" s="867"/>
      <c r="T993" s="867"/>
      <c r="U993" s="499"/>
      <c r="V993" s="439"/>
      <c r="W993" s="487"/>
      <c r="X993" s="414" t="str">
        <f>IFERROR(IF(V993="ー", "", ROUNDDOWN(W993*VLOOKUP(N993,【参考】数式用!$V$2:$AG$51,MATCH(V993,【参考】数式用!$AB$4:$AG$4)+6,FALSE)*0.5, 0)), "")</f>
        <v/>
      </c>
      <c r="Y993" s="440"/>
      <c r="Z993" s="487"/>
      <c r="AA993" s="501"/>
      <c r="AB993" s="481" t="e">
        <f>VLOOKUP(N993,【参考】数式用!$A$3:$N$58,14,FALSE)</f>
        <v>#N/A</v>
      </c>
      <c r="AC993" s="481" t="str">
        <f>IFERROR(VLOOKUP(N993,【参考】数式用!$A$3:$N$58,14,FALSE),"")&amp;"_4_5"</f>
        <v>_4_5</v>
      </c>
      <c r="AD993" s="481" t="str">
        <f>IFERROR(VLOOKUP(N993,【参考】数式用!$A$3:$N$58,14,FALSE),"")&amp;"_6"</f>
        <v>_6</v>
      </c>
      <c r="AE993" s="482" t="str">
        <f>IFERROR(VLOOKUP(N993,【参考】数式用!$AI$5:$AJ$51, 2, FALSE), "")</f>
        <v/>
      </c>
      <c r="AF993" s="483" t="str">
        <f t="shared" si="30"/>
        <v/>
      </c>
      <c r="AG993" s="484" t="str">
        <f t="shared" si="31"/>
        <v/>
      </c>
      <c r="AH993" s="485" t="str">
        <f>IFERROR(VLOOKUP(N993,【参考】数式用!$AM$3:$AN$56, 2, FALSE), "")</f>
        <v/>
      </c>
      <c r="AI993" s="411"/>
      <c r="AJ993" s="389"/>
      <c r="AK993" s="389"/>
      <c r="AL993" s="389"/>
      <c r="AM993" s="389"/>
      <c r="AN993" s="389"/>
      <c r="AO993" s="389"/>
      <c r="AP993" s="389"/>
      <c r="AQ993" s="389"/>
    </row>
    <row r="994" spans="1:43" s="128" customFormat="1" ht="40.15" customHeight="1">
      <c r="A994" s="488">
        <v>981</v>
      </c>
      <c r="B994" s="866" t="str">
        <f>IF(基本情報入力シート!C1025="","",基本情報入力シート!C1025)</f>
        <v/>
      </c>
      <c r="C994" s="866"/>
      <c r="D994" s="866"/>
      <c r="E994" s="866"/>
      <c r="F994" s="866"/>
      <c r="G994" s="866"/>
      <c r="H994" s="866"/>
      <c r="I994" s="866"/>
      <c r="J994" s="413" t="str">
        <f>IF(基本情報入力シート!M1025="","",基本情報入力シート!M1025)</f>
        <v/>
      </c>
      <c r="K994" s="413" t="str">
        <f>IF(基本情報入力シート!R1025="","",基本情報入力シート!R1025)</f>
        <v/>
      </c>
      <c r="L994" s="413" t="str">
        <f>IF(基本情報入力シート!W1025="","",基本情報入力シート!W1025)</f>
        <v/>
      </c>
      <c r="M994" s="413" t="str">
        <f>IF(基本情報入力シート!X1025="","",基本情報入力シート!X1025)</f>
        <v/>
      </c>
      <c r="N994" s="491" t="str">
        <f>IF(基本情報入力シート!Y1025="","",基本情報入力シート!Y1025)</f>
        <v/>
      </c>
      <c r="O994" s="490"/>
      <c r="P994" s="432"/>
      <c r="Q994" s="38" t="str">
        <f>IFERROR(ROUNDDOWN(P994*VLOOKUP(N994,【参考】数式用!$V$2:$AA$58,MATCH(O994,【参考】数式用!$X$4:$AA$4)+2,FALSE)*0.5, 0), "")</f>
        <v/>
      </c>
      <c r="R994" s="433"/>
      <c r="S994" s="867"/>
      <c r="T994" s="867"/>
      <c r="U994" s="499"/>
      <c r="V994" s="439"/>
      <c r="W994" s="487"/>
      <c r="X994" s="414" t="str">
        <f>IFERROR(IF(V994="ー", "", ROUNDDOWN(W994*VLOOKUP(N994,【参考】数式用!$V$2:$AG$51,MATCH(V994,【参考】数式用!$AB$4:$AG$4)+6,FALSE)*0.5, 0)), "")</f>
        <v/>
      </c>
      <c r="Y994" s="440"/>
      <c r="Z994" s="487"/>
      <c r="AA994" s="501"/>
      <c r="AB994" s="481" t="e">
        <f>VLOOKUP(N994,【参考】数式用!$A$3:$N$58,14,FALSE)</f>
        <v>#N/A</v>
      </c>
      <c r="AC994" s="481" t="str">
        <f>IFERROR(VLOOKUP(N994,【参考】数式用!$A$3:$N$58,14,FALSE),"")&amp;"_4_5"</f>
        <v>_4_5</v>
      </c>
      <c r="AD994" s="481" t="str">
        <f>IFERROR(VLOOKUP(N994,【参考】数式用!$A$3:$N$58,14,FALSE),"")&amp;"_6"</f>
        <v>_6</v>
      </c>
      <c r="AE994" s="482" t="str">
        <f>IFERROR(VLOOKUP(N994,【参考】数式用!$AI$5:$AJ$51, 2, FALSE), "")</f>
        <v/>
      </c>
      <c r="AF994" s="483" t="str">
        <f t="shared" si="30"/>
        <v/>
      </c>
      <c r="AG994" s="484" t="str">
        <f t="shared" si="31"/>
        <v/>
      </c>
      <c r="AH994" s="485" t="str">
        <f>IFERROR(VLOOKUP(N994,【参考】数式用!$AM$3:$AN$56, 2, FALSE), "")</f>
        <v/>
      </c>
      <c r="AI994" s="411"/>
      <c r="AJ994" s="389"/>
      <c r="AK994" s="389"/>
      <c r="AL994" s="389"/>
      <c r="AM994" s="389"/>
      <c r="AN994" s="389"/>
      <c r="AO994" s="389"/>
      <c r="AP994" s="389"/>
      <c r="AQ994" s="389"/>
    </row>
    <row r="995" spans="1:43" s="128" customFormat="1" ht="40.15" customHeight="1">
      <c r="A995" s="488">
        <v>982</v>
      </c>
      <c r="B995" s="866" t="str">
        <f>IF(基本情報入力シート!C1026="","",基本情報入力シート!C1026)</f>
        <v/>
      </c>
      <c r="C995" s="866"/>
      <c r="D995" s="866"/>
      <c r="E995" s="866"/>
      <c r="F995" s="866"/>
      <c r="G995" s="866"/>
      <c r="H995" s="866"/>
      <c r="I995" s="866"/>
      <c r="J995" s="413" t="str">
        <f>IF(基本情報入力シート!M1026="","",基本情報入力シート!M1026)</f>
        <v/>
      </c>
      <c r="K995" s="413" t="str">
        <f>IF(基本情報入力シート!R1026="","",基本情報入力シート!R1026)</f>
        <v/>
      </c>
      <c r="L995" s="413" t="str">
        <f>IF(基本情報入力シート!W1026="","",基本情報入力シート!W1026)</f>
        <v/>
      </c>
      <c r="M995" s="413" t="str">
        <f>IF(基本情報入力シート!X1026="","",基本情報入力シート!X1026)</f>
        <v/>
      </c>
      <c r="N995" s="491" t="str">
        <f>IF(基本情報入力シート!Y1026="","",基本情報入力シート!Y1026)</f>
        <v/>
      </c>
      <c r="O995" s="490"/>
      <c r="P995" s="432"/>
      <c r="Q995" s="38" t="str">
        <f>IFERROR(ROUNDDOWN(P995*VLOOKUP(N995,【参考】数式用!$V$2:$AA$58,MATCH(O995,【参考】数式用!$X$4:$AA$4)+2,FALSE)*0.5, 0), "")</f>
        <v/>
      </c>
      <c r="R995" s="433"/>
      <c r="S995" s="867"/>
      <c r="T995" s="867"/>
      <c r="U995" s="499"/>
      <c r="V995" s="439"/>
      <c r="W995" s="487"/>
      <c r="X995" s="414" t="str">
        <f>IFERROR(IF(V995="ー", "", ROUNDDOWN(W995*VLOOKUP(N995,【参考】数式用!$V$2:$AG$51,MATCH(V995,【参考】数式用!$AB$4:$AG$4)+6,FALSE)*0.5, 0)), "")</f>
        <v/>
      </c>
      <c r="Y995" s="440"/>
      <c r="Z995" s="487"/>
      <c r="AA995" s="501"/>
      <c r="AB995" s="481" t="e">
        <f>VLOOKUP(N995,【参考】数式用!$A$3:$N$58,14,FALSE)</f>
        <v>#N/A</v>
      </c>
      <c r="AC995" s="481" t="str">
        <f>IFERROR(VLOOKUP(N995,【参考】数式用!$A$3:$N$58,14,FALSE),"")&amp;"_4_5"</f>
        <v>_4_5</v>
      </c>
      <c r="AD995" s="481" t="str">
        <f>IFERROR(VLOOKUP(N995,【参考】数式用!$A$3:$N$58,14,FALSE),"")&amp;"_6"</f>
        <v>_6</v>
      </c>
      <c r="AE995" s="482" t="str">
        <f>IFERROR(VLOOKUP(N995,【参考】数式用!$AI$5:$AJ$51, 2, FALSE), "")</f>
        <v/>
      </c>
      <c r="AF995" s="483" t="str">
        <f t="shared" si="30"/>
        <v/>
      </c>
      <c r="AG995" s="484" t="str">
        <f t="shared" si="31"/>
        <v/>
      </c>
      <c r="AH995" s="485" t="str">
        <f>IFERROR(VLOOKUP(N995,【参考】数式用!$AM$3:$AN$56, 2, FALSE), "")</f>
        <v/>
      </c>
      <c r="AI995" s="411"/>
      <c r="AJ995" s="389"/>
      <c r="AK995" s="389"/>
      <c r="AL995" s="389"/>
      <c r="AM995" s="389"/>
      <c r="AN995" s="389"/>
      <c r="AO995" s="389"/>
      <c r="AP995" s="389"/>
      <c r="AQ995" s="389"/>
    </row>
    <row r="996" spans="1:43" s="128" customFormat="1" ht="40.15" customHeight="1">
      <c r="A996" s="488">
        <v>983</v>
      </c>
      <c r="B996" s="866" t="str">
        <f>IF(基本情報入力シート!C1027="","",基本情報入力シート!C1027)</f>
        <v/>
      </c>
      <c r="C996" s="866"/>
      <c r="D996" s="866"/>
      <c r="E996" s="866"/>
      <c r="F996" s="866"/>
      <c r="G996" s="866"/>
      <c r="H996" s="866"/>
      <c r="I996" s="866"/>
      <c r="J996" s="413" t="str">
        <f>IF(基本情報入力シート!M1027="","",基本情報入力シート!M1027)</f>
        <v/>
      </c>
      <c r="K996" s="413" t="str">
        <f>IF(基本情報入力シート!R1027="","",基本情報入力シート!R1027)</f>
        <v/>
      </c>
      <c r="L996" s="413" t="str">
        <f>IF(基本情報入力シート!W1027="","",基本情報入力シート!W1027)</f>
        <v/>
      </c>
      <c r="M996" s="413" t="str">
        <f>IF(基本情報入力シート!X1027="","",基本情報入力シート!X1027)</f>
        <v/>
      </c>
      <c r="N996" s="491" t="str">
        <f>IF(基本情報入力シート!Y1027="","",基本情報入力シート!Y1027)</f>
        <v/>
      </c>
      <c r="O996" s="490"/>
      <c r="P996" s="432"/>
      <c r="Q996" s="38" t="str">
        <f>IFERROR(ROUNDDOWN(P996*VLOOKUP(N996,【参考】数式用!$V$2:$AA$58,MATCH(O996,【参考】数式用!$X$4:$AA$4)+2,FALSE)*0.5, 0), "")</f>
        <v/>
      </c>
      <c r="R996" s="433"/>
      <c r="S996" s="867"/>
      <c r="T996" s="867"/>
      <c r="U996" s="499"/>
      <c r="V996" s="439"/>
      <c r="W996" s="487"/>
      <c r="X996" s="414" t="str">
        <f>IFERROR(IF(V996="ー", "", ROUNDDOWN(W996*VLOOKUP(N996,【参考】数式用!$V$2:$AG$51,MATCH(V996,【参考】数式用!$AB$4:$AG$4)+6,FALSE)*0.5, 0)), "")</f>
        <v/>
      </c>
      <c r="Y996" s="440"/>
      <c r="Z996" s="487"/>
      <c r="AA996" s="501"/>
      <c r="AB996" s="481" t="e">
        <f>VLOOKUP(N996,【参考】数式用!$A$3:$N$58,14,FALSE)</f>
        <v>#N/A</v>
      </c>
      <c r="AC996" s="481" t="str">
        <f>IFERROR(VLOOKUP(N996,【参考】数式用!$A$3:$N$58,14,FALSE),"")&amp;"_4_5"</f>
        <v>_4_5</v>
      </c>
      <c r="AD996" s="481" t="str">
        <f>IFERROR(VLOOKUP(N996,【参考】数式用!$A$3:$N$58,14,FALSE),"")&amp;"_6"</f>
        <v>_6</v>
      </c>
      <c r="AE996" s="482" t="str">
        <f>IFERROR(VLOOKUP(N996,【参考】数式用!$AI$5:$AJ$51, 2, FALSE), "")</f>
        <v/>
      </c>
      <c r="AF996" s="483" t="str">
        <f t="shared" si="30"/>
        <v/>
      </c>
      <c r="AG996" s="484" t="str">
        <f t="shared" si="31"/>
        <v/>
      </c>
      <c r="AH996" s="485" t="str">
        <f>IFERROR(VLOOKUP(N996,【参考】数式用!$AM$3:$AN$56, 2, FALSE), "")</f>
        <v/>
      </c>
      <c r="AI996" s="411"/>
      <c r="AJ996" s="389"/>
      <c r="AK996" s="389"/>
      <c r="AL996" s="389"/>
      <c r="AM996" s="389"/>
      <c r="AN996" s="389"/>
      <c r="AO996" s="389"/>
      <c r="AP996" s="389"/>
      <c r="AQ996" s="389"/>
    </row>
    <row r="997" spans="1:43" s="128" customFormat="1" ht="40.15" customHeight="1">
      <c r="A997" s="488">
        <v>984</v>
      </c>
      <c r="B997" s="866" t="str">
        <f>IF(基本情報入力シート!C1028="","",基本情報入力シート!C1028)</f>
        <v/>
      </c>
      <c r="C997" s="866"/>
      <c r="D997" s="866"/>
      <c r="E997" s="866"/>
      <c r="F997" s="866"/>
      <c r="G997" s="866"/>
      <c r="H997" s="866"/>
      <c r="I997" s="866"/>
      <c r="J997" s="413" t="str">
        <f>IF(基本情報入力シート!M1028="","",基本情報入力シート!M1028)</f>
        <v/>
      </c>
      <c r="K997" s="413" t="str">
        <f>IF(基本情報入力シート!R1028="","",基本情報入力シート!R1028)</f>
        <v/>
      </c>
      <c r="L997" s="413" t="str">
        <f>IF(基本情報入力シート!W1028="","",基本情報入力シート!W1028)</f>
        <v/>
      </c>
      <c r="M997" s="413" t="str">
        <f>IF(基本情報入力シート!X1028="","",基本情報入力シート!X1028)</f>
        <v/>
      </c>
      <c r="N997" s="491" t="str">
        <f>IF(基本情報入力シート!Y1028="","",基本情報入力シート!Y1028)</f>
        <v/>
      </c>
      <c r="O997" s="490"/>
      <c r="P997" s="432"/>
      <c r="Q997" s="38" t="str">
        <f>IFERROR(ROUNDDOWN(P997*VLOOKUP(N997,【参考】数式用!$V$2:$AA$58,MATCH(O997,【参考】数式用!$X$4:$AA$4)+2,FALSE)*0.5, 0), "")</f>
        <v/>
      </c>
      <c r="R997" s="433"/>
      <c r="S997" s="867"/>
      <c r="T997" s="867"/>
      <c r="U997" s="499"/>
      <c r="V997" s="439"/>
      <c r="W997" s="487"/>
      <c r="X997" s="414" t="str">
        <f>IFERROR(IF(V997="ー", "", ROUNDDOWN(W997*VLOOKUP(N997,【参考】数式用!$V$2:$AG$51,MATCH(V997,【参考】数式用!$AB$4:$AG$4)+6,FALSE)*0.5, 0)), "")</f>
        <v/>
      </c>
      <c r="Y997" s="440"/>
      <c r="Z997" s="487"/>
      <c r="AA997" s="501"/>
      <c r="AB997" s="481" t="e">
        <f>VLOOKUP(N997,【参考】数式用!$A$3:$N$58,14,FALSE)</f>
        <v>#N/A</v>
      </c>
      <c r="AC997" s="481" t="str">
        <f>IFERROR(VLOOKUP(N997,【参考】数式用!$A$3:$N$58,14,FALSE),"")&amp;"_4_5"</f>
        <v>_4_5</v>
      </c>
      <c r="AD997" s="481" t="str">
        <f>IFERROR(VLOOKUP(N997,【参考】数式用!$A$3:$N$58,14,FALSE),"")&amp;"_6"</f>
        <v>_6</v>
      </c>
      <c r="AE997" s="482" t="str">
        <f>IFERROR(VLOOKUP(N997,【参考】数式用!$AI$5:$AJ$51, 2, FALSE), "")</f>
        <v/>
      </c>
      <c r="AF997" s="483" t="str">
        <f t="shared" si="30"/>
        <v/>
      </c>
      <c r="AG997" s="484" t="str">
        <f t="shared" si="31"/>
        <v/>
      </c>
      <c r="AH997" s="485" t="str">
        <f>IFERROR(VLOOKUP(N997,【参考】数式用!$AM$3:$AN$56, 2, FALSE), "")</f>
        <v/>
      </c>
      <c r="AI997" s="411"/>
      <c r="AJ997" s="389"/>
      <c r="AK997" s="389"/>
      <c r="AL997" s="389"/>
      <c r="AM997" s="389"/>
      <c r="AN997" s="389"/>
      <c r="AO997" s="389"/>
      <c r="AP997" s="389"/>
      <c r="AQ997" s="389"/>
    </row>
    <row r="998" spans="1:43" s="128" customFormat="1" ht="40.15" customHeight="1">
      <c r="A998" s="488">
        <v>985</v>
      </c>
      <c r="B998" s="866" t="str">
        <f>IF(基本情報入力シート!C1029="","",基本情報入力シート!C1029)</f>
        <v/>
      </c>
      <c r="C998" s="866"/>
      <c r="D998" s="866"/>
      <c r="E998" s="866"/>
      <c r="F998" s="866"/>
      <c r="G998" s="866"/>
      <c r="H998" s="866"/>
      <c r="I998" s="866"/>
      <c r="J998" s="413" t="str">
        <f>IF(基本情報入力シート!M1029="","",基本情報入力シート!M1029)</f>
        <v/>
      </c>
      <c r="K998" s="413" t="str">
        <f>IF(基本情報入力シート!R1029="","",基本情報入力シート!R1029)</f>
        <v/>
      </c>
      <c r="L998" s="413" t="str">
        <f>IF(基本情報入力シート!W1029="","",基本情報入力シート!W1029)</f>
        <v/>
      </c>
      <c r="M998" s="413" t="str">
        <f>IF(基本情報入力シート!X1029="","",基本情報入力シート!X1029)</f>
        <v/>
      </c>
      <c r="N998" s="491" t="str">
        <f>IF(基本情報入力シート!Y1029="","",基本情報入力シート!Y1029)</f>
        <v/>
      </c>
      <c r="O998" s="490"/>
      <c r="P998" s="432"/>
      <c r="Q998" s="38" t="str">
        <f>IFERROR(ROUNDDOWN(P998*VLOOKUP(N998,【参考】数式用!$V$2:$AA$58,MATCH(O998,【参考】数式用!$X$4:$AA$4)+2,FALSE)*0.5, 0), "")</f>
        <v/>
      </c>
      <c r="R998" s="433"/>
      <c r="S998" s="867"/>
      <c r="T998" s="867"/>
      <c r="U998" s="499"/>
      <c r="V998" s="439"/>
      <c r="W998" s="487"/>
      <c r="X998" s="414" t="str">
        <f>IFERROR(IF(V998="ー", "", ROUNDDOWN(W998*VLOOKUP(N998,【参考】数式用!$V$2:$AG$51,MATCH(V998,【参考】数式用!$AB$4:$AG$4)+6,FALSE)*0.5, 0)), "")</f>
        <v/>
      </c>
      <c r="Y998" s="440"/>
      <c r="Z998" s="487"/>
      <c r="AA998" s="501"/>
      <c r="AB998" s="481" t="e">
        <f>VLOOKUP(N998,【参考】数式用!$A$3:$N$58,14,FALSE)</f>
        <v>#N/A</v>
      </c>
      <c r="AC998" s="481" t="str">
        <f>IFERROR(VLOOKUP(N998,【参考】数式用!$A$3:$N$58,14,FALSE),"")&amp;"_4_5"</f>
        <v>_4_5</v>
      </c>
      <c r="AD998" s="481" t="str">
        <f>IFERROR(VLOOKUP(N998,【参考】数式用!$A$3:$N$58,14,FALSE),"")&amp;"_6"</f>
        <v>_6</v>
      </c>
      <c r="AE998" s="482" t="str">
        <f>IFERROR(VLOOKUP(N998,【参考】数式用!$AI$5:$AJ$51, 2, FALSE), "")</f>
        <v/>
      </c>
      <c r="AF998" s="483" t="str">
        <f t="shared" si="30"/>
        <v/>
      </c>
      <c r="AG998" s="484" t="str">
        <f t="shared" si="31"/>
        <v/>
      </c>
      <c r="AH998" s="485" t="str">
        <f>IFERROR(VLOOKUP(N998,【参考】数式用!$AM$3:$AN$56, 2, FALSE), "")</f>
        <v/>
      </c>
      <c r="AI998" s="411"/>
      <c r="AJ998" s="389"/>
      <c r="AK998" s="389"/>
      <c r="AL998" s="389"/>
      <c r="AM998" s="389"/>
      <c r="AN998" s="389"/>
      <c r="AO998" s="389"/>
      <c r="AP998" s="389"/>
      <c r="AQ998" s="389"/>
    </row>
    <row r="999" spans="1:43" s="128" customFormat="1" ht="40.15" customHeight="1">
      <c r="A999" s="488">
        <v>986</v>
      </c>
      <c r="B999" s="866" t="str">
        <f>IF(基本情報入力シート!C1030="","",基本情報入力シート!C1030)</f>
        <v/>
      </c>
      <c r="C999" s="866"/>
      <c r="D999" s="866"/>
      <c r="E999" s="866"/>
      <c r="F999" s="866"/>
      <c r="G999" s="866"/>
      <c r="H999" s="866"/>
      <c r="I999" s="866"/>
      <c r="J999" s="413" t="str">
        <f>IF(基本情報入力シート!M1030="","",基本情報入力シート!M1030)</f>
        <v/>
      </c>
      <c r="K999" s="413" t="str">
        <f>IF(基本情報入力シート!R1030="","",基本情報入力シート!R1030)</f>
        <v/>
      </c>
      <c r="L999" s="413" t="str">
        <f>IF(基本情報入力シート!W1030="","",基本情報入力シート!W1030)</f>
        <v/>
      </c>
      <c r="M999" s="413" t="str">
        <f>IF(基本情報入力シート!X1030="","",基本情報入力シート!X1030)</f>
        <v/>
      </c>
      <c r="N999" s="491" t="str">
        <f>IF(基本情報入力シート!Y1030="","",基本情報入力シート!Y1030)</f>
        <v/>
      </c>
      <c r="O999" s="490"/>
      <c r="P999" s="432"/>
      <c r="Q999" s="38" t="str">
        <f>IFERROR(ROUNDDOWN(P999*VLOOKUP(N999,【参考】数式用!$V$2:$AA$58,MATCH(O999,【参考】数式用!$X$4:$AA$4)+2,FALSE)*0.5, 0), "")</f>
        <v/>
      </c>
      <c r="R999" s="433"/>
      <c r="S999" s="867"/>
      <c r="T999" s="867"/>
      <c r="U999" s="499"/>
      <c r="V999" s="439"/>
      <c r="W999" s="487"/>
      <c r="X999" s="414" t="str">
        <f>IFERROR(IF(V999="ー", "", ROUNDDOWN(W999*VLOOKUP(N999,【参考】数式用!$V$2:$AG$51,MATCH(V999,【参考】数式用!$AB$4:$AG$4)+6,FALSE)*0.5, 0)), "")</f>
        <v/>
      </c>
      <c r="Y999" s="440"/>
      <c r="Z999" s="487"/>
      <c r="AA999" s="501"/>
      <c r="AB999" s="481" t="e">
        <f>VLOOKUP(N999,【参考】数式用!$A$3:$N$58,14,FALSE)</f>
        <v>#N/A</v>
      </c>
      <c r="AC999" s="481" t="str">
        <f>IFERROR(VLOOKUP(N999,【参考】数式用!$A$3:$N$58,14,FALSE),"")&amp;"_4_5"</f>
        <v>_4_5</v>
      </c>
      <c r="AD999" s="481" t="str">
        <f>IFERROR(VLOOKUP(N999,【参考】数式用!$A$3:$N$58,14,FALSE),"")&amp;"_6"</f>
        <v>_6</v>
      </c>
      <c r="AE999" s="482" t="str">
        <f>IFERROR(VLOOKUP(N999,【参考】数式用!$AI$5:$AJ$51, 2, FALSE), "")</f>
        <v/>
      </c>
      <c r="AF999" s="483" t="str">
        <f t="shared" si="30"/>
        <v/>
      </c>
      <c r="AG999" s="484" t="str">
        <f t="shared" si="31"/>
        <v/>
      </c>
      <c r="AH999" s="485" t="str">
        <f>IFERROR(VLOOKUP(N999,【参考】数式用!$AM$3:$AN$56, 2, FALSE), "")</f>
        <v/>
      </c>
      <c r="AI999" s="411"/>
      <c r="AJ999" s="389"/>
      <c r="AK999" s="389"/>
      <c r="AL999" s="389"/>
      <c r="AM999" s="389"/>
      <c r="AN999" s="389"/>
      <c r="AO999" s="389"/>
      <c r="AP999" s="389"/>
      <c r="AQ999" s="389"/>
    </row>
    <row r="1000" spans="1:43" s="128" customFormat="1" ht="40.15" customHeight="1">
      <c r="A1000" s="488">
        <v>987</v>
      </c>
      <c r="B1000" s="866" t="str">
        <f>IF(基本情報入力シート!C1031="","",基本情報入力シート!C1031)</f>
        <v/>
      </c>
      <c r="C1000" s="866"/>
      <c r="D1000" s="866"/>
      <c r="E1000" s="866"/>
      <c r="F1000" s="866"/>
      <c r="G1000" s="866"/>
      <c r="H1000" s="866"/>
      <c r="I1000" s="866"/>
      <c r="J1000" s="413" t="str">
        <f>IF(基本情報入力シート!M1031="","",基本情報入力シート!M1031)</f>
        <v/>
      </c>
      <c r="K1000" s="413" t="str">
        <f>IF(基本情報入力シート!R1031="","",基本情報入力シート!R1031)</f>
        <v/>
      </c>
      <c r="L1000" s="413" t="str">
        <f>IF(基本情報入力シート!W1031="","",基本情報入力シート!W1031)</f>
        <v/>
      </c>
      <c r="M1000" s="413" t="str">
        <f>IF(基本情報入力シート!X1031="","",基本情報入力シート!X1031)</f>
        <v/>
      </c>
      <c r="N1000" s="491" t="str">
        <f>IF(基本情報入力シート!Y1031="","",基本情報入力シート!Y1031)</f>
        <v/>
      </c>
      <c r="O1000" s="490"/>
      <c r="P1000" s="432"/>
      <c r="Q1000" s="38" t="str">
        <f>IFERROR(ROUNDDOWN(P1000*VLOOKUP(N1000,【参考】数式用!$V$2:$AA$58,MATCH(O1000,【参考】数式用!$X$4:$AA$4)+2,FALSE)*0.5, 0), "")</f>
        <v/>
      </c>
      <c r="R1000" s="433"/>
      <c r="S1000" s="867"/>
      <c r="T1000" s="867"/>
      <c r="U1000" s="499"/>
      <c r="V1000" s="439"/>
      <c r="W1000" s="487"/>
      <c r="X1000" s="414" t="str">
        <f>IFERROR(IF(V1000="ー", "", ROUNDDOWN(W1000*VLOOKUP(N1000,【参考】数式用!$V$2:$AG$51,MATCH(V1000,【参考】数式用!$AB$4:$AG$4)+6,FALSE)*0.5, 0)), "")</f>
        <v/>
      </c>
      <c r="Y1000" s="440"/>
      <c r="Z1000" s="487"/>
      <c r="AA1000" s="501"/>
      <c r="AB1000" s="481" t="e">
        <f>VLOOKUP(N1000,【参考】数式用!$A$3:$N$58,14,FALSE)</f>
        <v>#N/A</v>
      </c>
      <c r="AC1000" s="481" t="str">
        <f>IFERROR(VLOOKUP(N1000,【参考】数式用!$A$3:$N$58,14,FALSE),"")&amp;"_4_5"</f>
        <v>_4_5</v>
      </c>
      <c r="AD1000" s="481" t="str">
        <f>IFERROR(VLOOKUP(N1000,【参考】数式用!$A$3:$N$58,14,FALSE),"")&amp;"_6"</f>
        <v>_6</v>
      </c>
      <c r="AE1000" s="482" t="str">
        <f>IFERROR(VLOOKUP(N1000,【参考】数式用!$AI$5:$AJ$51, 2, FALSE), "")</f>
        <v/>
      </c>
      <c r="AF1000" s="483" t="str">
        <f t="shared" si="30"/>
        <v/>
      </c>
      <c r="AG1000" s="484" t="str">
        <f t="shared" si="31"/>
        <v/>
      </c>
      <c r="AH1000" s="485" t="str">
        <f>IFERROR(VLOOKUP(N1000,【参考】数式用!$AM$3:$AN$56, 2, FALSE), "")</f>
        <v/>
      </c>
      <c r="AI1000" s="411"/>
      <c r="AJ1000" s="389"/>
      <c r="AK1000" s="389"/>
      <c r="AL1000" s="389"/>
      <c r="AM1000" s="389"/>
      <c r="AN1000" s="389"/>
      <c r="AO1000" s="389"/>
      <c r="AP1000" s="389"/>
      <c r="AQ1000" s="389"/>
    </row>
    <row r="1001" spans="1:43" s="128" customFormat="1" ht="40.15" customHeight="1">
      <c r="A1001" s="488">
        <v>988</v>
      </c>
      <c r="B1001" s="866" t="str">
        <f>IF(基本情報入力シート!C1032="","",基本情報入力シート!C1032)</f>
        <v/>
      </c>
      <c r="C1001" s="866"/>
      <c r="D1001" s="866"/>
      <c r="E1001" s="866"/>
      <c r="F1001" s="866"/>
      <c r="G1001" s="866"/>
      <c r="H1001" s="866"/>
      <c r="I1001" s="866"/>
      <c r="J1001" s="413" t="str">
        <f>IF(基本情報入力シート!M1032="","",基本情報入力シート!M1032)</f>
        <v/>
      </c>
      <c r="K1001" s="413" t="str">
        <f>IF(基本情報入力シート!R1032="","",基本情報入力シート!R1032)</f>
        <v/>
      </c>
      <c r="L1001" s="413" t="str">
        <f>IF(基本情報入力シート!W1032="","",基本情報入力シート!W1032)</f>
        <v/>
      </c>
      <c r="M1001" s="413" t="str">
        <f>IF(基本情報入力シート!X1032="","",基本情報入力シート!X1032)</f>
        <v/>
      </c>
      <c r="N1001" s="491" t="str">
        <f>IF(基本情報入力シート!Y1032="","",基本情報入力シート!Y1032)</f>
        <v/>
      </c>
      <c r="O1001" s="490"/>
      <c r="P1001" s="432"/>
      <c r="Q1001" s="38" t="str">
        <f>IFERROR(ROUNDDOWN(P1001*VLOOKUP(N1001,【参考】数式用!$V$2:$AA$58,MATCH(O1001,【参考】数式用!$X$4:$AA$4)+2,FALSE)*0.5, 0), "")</f>
        <v/>
      </c>
      <c r="R1001" s="433"/>
      <c r="S1001" s="867"/>
      <c r="T1001" s="867"/>
      <c r="U1001" s="499"/>
      <c r="V1001" s="439"/>
      <c r="W1001" s="487"/>
      <c r="X1001" s="414" t="str">
        <f>IFERROR(IF(V1001="ー", "", ROUNDDOWN(W1001*VLOOKUP(N1001,【参考】数式用!$V$2:$AG$51,MATCH(V1001,【参考】数式用!$AB$4:$AG$4)+6,FALSE)*0.5, 0)), "")</f>
        <v/>
      </c>
      <c r="Y1001" s="440"/>
      <c r="Z1001" s="487"/>
      <c r="AA1001" s="501"/>
      <c r="AB1001" s="481" t="e">
        <f>VLOOKUP(N1001,【参考】数式用!$A$3:$N$58,14,FALSE)</f>
        <v>#N/A</v>
      </c>
      <c r="AC1001" s="481" t="str">
        <f>IFERROR(VLOOKUP(N1001,【参考】数式用!$A$3:$N$58,14,FALSE),"")&amp;"_4_5"</f>
        <v>_4_5</v>
      </c>
      <c r="AD1001" s="481" t="str">
        <f>IFERROR(VLOOKUP(N1001,【参考】数式用!$A$3:$N$58,14,FALSE),"")&amp;"_6"</f>
        <v>_6</v>
      </c>
      <c r="AE1001" s="482" t="str">
        <f>IFERROR(VLOOKUP(N1001,【参考】数式用!$AI$5:$AJ$51, 2, FALSE), "")</f>
        <v/>
      </c>
      <c r="AF1001" s="483" t="str">
        <f t="shared" si="30"/>
        <v/>
      </c>
      <c r="AG1001" s="484" t="str">
        <f t="shared" si="31"/>
        <v/>
      </c>
      <c r="AH1001" s="485" t="str">
        <f>IFERROR(VLOOKUP(N1001,【参考】数式用!$AM$3:$AN$56, 2, FALSE), "")</f>
        <v/>
      </c>
      <c r="AI1001" s="411"/>
      <c r="AJ1001" s="389"/>
      <c r="AK1001" s="389"/>
      <c r="AL1001" s="389"/>
      <c r="AM1001" s="389"/>
      <c r="AN1001" s="389"/>
      <c r="AO1001" s="389"/>
      <c r="AP1001" s="389"/>
      <c r="AQ1001" s="389"/>
    </row>
    <row r="1002" spans="1:43" s="128" customFormat="1" ht="40.15" customHeight="1">
      <c r="A1002" s="488">
        <v>989</v>
      </c>
      <c r="B1002" s="866" t="str">
        <f>IF(基本情報入力シート!C1033="","",基本情報入力シート!C1033)</f>
        <v/>
      </c>
      <c r="C1002" s="866"/>
      <c r="D1002" s="866"/>
      <c r="E1002" s="866"/>
      <c r="F1002" s="866"/>
      <c r="G1002" s="866"/>
      <c r="H1002" s="866"/>
      <c r="I1002" s="866"/>
      <c r="J1002" s="413" t="str">
        <f>IF(基本情報入力シート!M1033="","",基本情報入力シート!M1033)</f>
        <v/>
      </c>
      <c r="K1002" s="413" t="str">
        <f>IF(基本情報入力シート!R1033="","",基本情報入力シート!R1033)</f>
        <v/>
      </c>
      <c r="L1002" s="413" t="str">
        <f>IF(基本情報入力シート!W1033="","",基本情報入力シート!W1033)</f>
        <v/>
      </c>
      <c r="M1002" s="413" t="str">
        <f>IF(基本情報入力シート!X1033="","",基本情報入力シート!X1033)</f>
        <v/>
      </c>
      <c r="N1002" s="491" t="str">
        <f>IF(基本情報入力シート!Y1033="","",基本情報入力シート!Y1033)</f>
        <v/>
      </c>
      <c r="O1002" s="490"/>
      <c r="P1002" s="432"/>
      <c r="Q1002" s="38" t="str">
        <f>IFERROR(ROUNDDOWN(P1002*VLOOKUP(N1002,【参考】数式用!$V$2:$AA$58,MATCH(O1002,【参考】数式用!$X$4:$AA$4)+2,FALSE)*0.5, 0), "")</f>
        <v/>
      </c>
      <c r="R1002" s="433"/>
      <c r="S1002" s="867"/>
      <c r="T1002" s="867"/>
      <c r="U1002" s="499"/>
      <c r="V1002" s="439"/>
      <c r="W1002" s="487"/>
      <c r="X1002" s="414" t="str">
        <f>IFERROR(IF(V1002="ー", "", ROUNDDOWN(W1002*VLOOKUP(N1002,【参考】数式用!$V$2:$AG$51,MATCH(V1002,【参考】数式用!$AB$4:$AG$4)+6,FALSE)*0.5, 0)), "")</f>
        <v/>
      </c>
      <c r="Y1002" s="440"/>
      <c r="Z1002" s="487"/>
      <c r="AA1002" s="501"/>
      <c r="AB1002" s="481" t="e">
        <f>VLOOKUP(N1002,【参考】数式用!$A$3:$N$58,14,FALSE)</f>
        <v>#N/A</v>
      </c>
      <c r="AC1002" s="481" t="str">
        <f>IFERROR(VLOOKUP(N1002,【参考】数式用!$A$3:$N$58,14,FALSE),"")&amp;"_4_5"</f>
        <v>_4_5</v>
      </c>
      <c r="AD1002" s="481" t="str">
        <f>IFERROR(VLOOKUP(N1002,【参考】数式用!$A$3:$N$58,14,FALSE),"")&amp;"_6"</f>
        <v>_6</v>
      </c>
      <c r="AE1002" s="482" t="str">
        <f>IFERROR(VLOOKUP(N1002,【参考】数式用!$AI$5:$AJ$51, 2, FALSE), "")</f>
        <v/>
      </c>
      <c r="AF1002" s="483" t="str">
        <f t="shared" si="30"/>
        <v/>
      </c>
      <c r="AG1002" s="484" t="str">
        <f t="shared" si="31"/>
        <v/>
      </c>
      <c r="AH1002" s="485" t="str">
        <f>IFERROR(VLOOKUP(N1002,【参考】数式用!$AM$3:$AN$56, 2, FALSE), "")</f>
        <v/>
      </c>
      <c r="AI1002" s="411"/>
      <c r="AJ1002" s="389"/>
      <c r="AK1002" s="389"/>
      <c r="AL1002" s="389"/>
      <c r="AM1002" s="389"/>
      <c r="AN1002" s="389"/>
      <c r="AO1002" s="389"/>
      <c r="AP1002" s="389"/>
      <c r="AQ1002" s="389"/>
    </row>
    <row r="1003" spans="1:43" s="128" customFormat="1" ht="40.15" customHeight="1">
      <c r="A1003" s="488">
        <v>990</v>
      </c>
      <c r="B1003" s="866" t="str">
        <f>IF(基本情報入力シート!C1034="","",基本情報入力シート!C1034)</f>
        <v/>
      </c>
      <c r="C1003" s="866"/>
      <c r="D1003" s="866"/>
      <c r="E1003" s="866"/>
      <c r="F1003" s="866"/>
      <c r="G1003" s="866"/>
      <c r="H1003" s="866"/>
      <c r="I1003" s="866"/>
      <c r="J1003" s="413" t="str">
        <f>IF(基本情報入力シート!M1034="","",基本情報入力シート!M1034)</f>
        <v/>
      </c>
      <c r="K1003" s="413" t="str">
        <f>IF(基本情報入力シート!R1034="","",基本情報入力シート!R1034)</f>
        <v/>
      </c>
      <c r="L1003" s="413" t="str">
        <f>IF(基本情報入力シート!W1034="","",基本情報入力シート!W1034)</f>
        <v/>
      </c>
      <c r="M1003" s="413" t="str">
        <f>IF(基本情報入力シート!X1034="","",基本情報入力シート!X1034)</f>
        <v/>
      </c>
      <c r="N1003" s="491" t="str">
        <f>IF(基本情報入力シート!Y1034="","",基本情報入力シート!Y1034)</f>
        <v/>
      </c>
      <c r="O1003" s="490"/>
      <c r="P1003" s="432"/>
      <c r="Q1003" s="38" t="str">
        <f>IFERROR(ROUNDDOWN(P1003*VLOOKUP(N1003,【参考】数式用!$V$2:$AA$58,MATCH(O1003,【参考】数式用!$X$4:$AA$4)+2,FALSE)*0.5, 0), "")</f>
        <v/>
      </c>
      <c r="R1003" s="433"/>
      <c r="S1003" s="867"/>
      <c r="T1003" s="867"/>
      <c r="U1003" s="499"/>
      <c r="V1003" s="439"/>
      <c r="W1003" s="487"/>
      <c r="X1003" s="414" t="str">
        <f>IFERROR(IF(V1003="ー", "", ROUNDDOWN(W1003*VLOOKUP(N1003,【参考】数式用!$V$2:$AG$51,MATCH(V1003,【参考】数式用!$AB$4:$AG$4)+6,FALSE)*0.5, 0)), "")</f>
        <v/>
      </c>
      <c r="Y1003" s="440"/>
      <c r="Z1003" s="487"/>
      <c r="AA1003" s="501"/>
      <c r="AB1003" s="481" t="e">
        <f>VLOOKUP(N1003,【参考】数式用!$A$3:$N$58,14,FALSE)</f>
        <v>#N/A</v>
      </c>
      <c r="AC1003" s="481" t="str">
        <f>IFERROR(VLOOKUP(N1003,【参考】数式用!$A$3:$N$58,14,FALSE),"")&amp;"_4_5"</f>
        <v>_4_5</v>
      </c>
      <c r="AD1003" s="481" t="str">
        <f>IFERROR(VLOOKUP(N1003,【参考】数式用!$A$3:$N$58,14,FALSE),"")&amp;"_6"</f>
        <v>_6</v>
      </c>
      <c r="AE1003" s="482" t="str">
        <f>IFERROR(VLOOKUP(N1003,【参考】数式用!$AI$5:$AJ$51, 2, FALSE), "")</f>
        <v/>
      </c>
      <c r="AF1003" s="483" t="str">
        <f t="shared" si="30"/>
        <v/>
      </c>
      <c r="AG1003" s="484" t="str">
        <f t="shared" si="31"/>
        <v/>
      </c>
      <c r="AH1003" s="485" t="str">
        <f>IFERROR(VLOOKUP(N1003,【参考】数式用!$AM$3:$AN$56, 2, FALSE), "")</f>
        <v/>
      </c>
      <c r="AI1003" s="411"/>
      <c r="AJ1003" s="389"/>
      <c r="AK1003" s="389"/>
      <c r="AL1003" s="389"/>
      <c r="AM1003" s="389"/>
      <c r="AN1003" s="389"/>
      <c r="AO1003" s="389"/>
      <c r="AP1003" s="389"/>
      <c r="AQ1003" s="389"/>
    </row>
    <row r="1004" spans="1:43" s="128" customFormat="1" ht="40.15" customHeight="1">
      <c r="A1004" s="488">
        <v>991</v>
      </c>
      <c r="B1004" s="866" t="str">
        <f>IF(基本情報入力シート!C1035="","",基本情報入力シート!C1035)</f>
        <v/>
      </c>
      <c r="C1004" s="866"/>
      <c r="D1004" s="866"/>
      <c r="E1004" s="866"/>
      <c r="F1004" s="866"/>
      <c r="G1004" s="866"/>
      <c r="H1004" s="866"/>
      <c r="I1004" s="866"/>
      <c r="J1004" s="413" t="str">
        <f>IF(基本情報入力シート!M1035="","",基本情報入力シート!M1035)</f>
        <v/>
      </c>
      <c r="K1004" s="413" t="str">
        <f>IF(基本情報入力シート!R1035="","",基本情報入力シート!R1035)</f>
        <v/>
      </c>
      <c r="L1004" s="413" t="str">
        <f>IF(基本情報入力シート!W1035="","",基本情報入力シート!W1035)</f>
        <v/>
      </c>
      <c r="M1004" s="413" t="str">
        <f>IF(基本情報入力シート!X1035="","",基本情報入力シート!X1035)</f>
        <v/>
      </c>
      <c r="N1004" s="491" t="str">
        <f>IF(基本情報入力シート!Y1035="","",基本情報入力シート!Y1035)</f>
        <v/>
      </c>
      <c r="O1004" s="490"/>
      <c r="P1004" s="432"/>
      <c r="Q1004" s="38" t="str">
        <f>IFERROR(ROUNDDOWN(P1004*VLOOKUP(N1004,【参考】数式用!$V$2:$AA$58,MATCH(O1004,【参考】数式用!$X$4:$AA$4)+2,FALSE)*0.5, 0), "")</f>
        <v/>
      </c>
      <c r="R1004" s="433"/>
      <c r="S1004" s="867"/>
      <c r="T1004" s="867"/>
      <c r="U1004" s="499"/>
      <c r="V1004" s="439"/>
      <c r="W1004" s="487"/>
      <c r="X1004" s="414" t="str">
        <f>IFERROR(IF(V1004="ー", "", ROUNDDOWN(W1004*VLOOKUP(N1004,【参考】数式用!$V$2:$AG$51,MATCH(V1004,【参考】数式用!$AB$4:$AG$4)+6,FALSE)*0.5, 0)), "")</f>
        <v/>
      </c>
      <c r="Y1004" s="440"/>
      <c r="Z1004" s="487"/>
      <c r="AA1004" s="501"/>
      <c r="AB1004" s="481" t="e">
        <f>VLOOKUP(N1004,【参考】数式用!$A$3:$N$58,14,FALSE)</f>
        <v>#N/A</v>
      </c>
      <c r="AC1004" s="481" t="str">
        <f>IFERROR(VLOOKUP(N1004,【参考】数式用!$A$3:$N$58,14,FALSE),"")&amp;"_4_5"</f>
        <v>_4_5</v>
      </c>
      <c r="AD1004" s="481" t="str">
        <f>IFERROR(VLOOKUP(N1004,【参考】数式用!$A$3:$N$58,14,FALSE),"")&amp;"_6"</f>
        <v>_6</v>
      </c>
      <c r="AE1004" s="482" t="str">
        <f>IFERROR(VLOOKUP(N1004,【参考】数式用!$AI$5:$AJ$51, 2, FALSE), "")</f>
        <v/>
      </c>
      <c r="AF1004" s="483" t="str">
        <f t="shared" si="30"/>
        <v/>
      </c>
      <c r="AG1004" s="484" t="str">
        <f t="shared" si="31"/>
        <v/>
      </c>
      <c r="AH1004" s="485" t="str">
        <f>IFERROR(VLOOKUP(N1004,【参考】数式用!$AM$3:$AN$56, 2, FALSE), "")</f>
        <v/>
      </c>
      <c r="AI1004" s="411"/>
      <c r="AJ1004" s="389"/>
      <c r="AK1004" s="389"/>
      <c r="AL1004" s="389"/>
      <c r="AM1004" s="389"/>
      <c r="AN1004" s="389"/>
      <c r="AO1004" s="389"/>
      <c r="AP1004" s="389"/>
      <c r="AQ1004" s="389"/>
    </row>
    <row r="1005" spans="1:43" s="128" customFormat="1" ht="40.15" customHeight="1">
      <c r="A1005" s="488">
        <v>992</v>
      </c>
      <c r="B1005" s="866" t="str">
        <f>IF(基本情報入力シート!C1036="","",基本情報入力シート!C1036)</f>
        <v/>
      </c>
      <c r="C1005" s="866"/>
      <c r="D1005" s="866"/>
      <c r="E1005" s="866"/>
      <c r="F1005" s="866"/>
      <c r="G1005" s="866"/>
      <c r="H1005" s="866"/>
      <c r="I1005" s="866"/>
      <c r="J1005" s="413" t="str">
        <f>IF(基本情報入力シート!M1036="","",基本情報入力シート!M1036)</f>
        <v/>
      </c>
      <c r="K1005" s="413" t="str">
        <f>IF(基本情報入力シート!R1036="","",基本情報入力シート!R1036)</f>
        <v/>
      </c>
      <c r="L1005" s="413" t="str">
        <f>IF(基本情報入力シート!W1036="","",基本情報入力シート!W1036)</f>
        <v/>
      </c>
      <c r="M1005" s="413" t="str">
        <f>IF(基本情報入力シート!X1036="","",基本情報入力シート!X1036)</f>
        <v/>
      </c>
      <c r="N1005" s="491" t="str">
        <f>IF(基本情報入力シート!Y1036="","",基本情報入力シート!Y1036)</f>
        <v/>
      </c>
      <c r="O1005" s="490"/>
      <c r="P1005" s="432"/>
      <c r="Q1005" s="38" t="str">
        <f>IFERROR(ROUNDDOWN(P1005*VLOOKUP(N1005,【参考】数式用!$V$2:$AA$58,MATCH(O1005,【参考】数式用!$X$4:$AA$4)+2,FALSE)*0.5, 0), "")</f>
        <v/>
      </c>
      <c r="R1005" s="433"/>
      <c r="S1005" s="867"/>
      <c r="T1005" s="867"/>
      <c r="U1005" s="499"/>
      <c r="V1005" s="439"/>
      <c r="W1005" s="487"/>
      <c r="X1005" s="414" t="str">
        <f>IFERROR(IF(V1005="ー", "", ROUNDDOWN(W1005*VLOOKUP(N1005,【参考】数式用!$V$2:$AG$51,MATCH(V1005,【参考】数式用!$AB$4:$AG$4)+6,FALSE)*0.5, 0)), "")</f>
        <v/>
      </c>
      <c r="Y1005" s="440"/>
      <c r="Z1005" s="487"/>
      <c r="AA1005" s="501"/>
      <c r="AB1005" s="481" t="e">
        <f>VLOOKUP(N1005,【参考】数式用!$A$3:$N$58,14,FALSE)</f>
        <v>#N/A</v>
      </c>
      <c r="AC1005" s="481" t="str">
        <f>IFERROR(VLOOKUP(N1005,【参考】数式用!$A$3:$N$58,14,FALSE),"")&amp;"_4_5"</f>
        <v>_4_5</v>
      </c>
      <c r="AD1005" s="481" t="str">
        <f>IFERROR(VLOOKUP(N1005,【参考】数式用!$A$3:$N$58,14,FALSE),"")&amp;"_6"</f>
        <v>_6</v>
      </c>
      <c r="AE1005" s="482" t="str">
        <f>IFERROR(VLOOKUP(N1005,【参考】数式用!$AI$5:$AJ$51, 2, FALSE), "")</f>
        <v/>
      </c>
      <c r="AF1005" s="483" t="str">
        <f t="shared" si="30"/>
        <v/>
      </c>
      <c r="AG1005" s="484" t="str">
        <f t="shared" si="31"/>
        <v/>
      </c>
      <c r="AH1005" s="485" t="str">
        <f>IFERROR(VLOOKUP(N1005,【参考】数式用!$AM$3:$AN$56, 2, FALSE), "")</f>
        <v/>
      </c>
      <c r="AI1005" s="411"/>
      <c r="AJ1005" s="389"/>
      <c r="AK1005" s="389"/>
      <c r="AL1005" s="389"/>
      <c r="AM1005" s="389"/>
      <c r="AN1005" s="389"/>
      <c r="AO1005" s="389"/>
      <c r="AP1005" s="389"/>
      <c r="AQ1005" s="389"/>
    </row>
    <row r="1006" spans="1:43" s="128" customFormat="1" ht="40.15" customHeight="1">
      <c r="A1006" s="488">
        <v>993</v>
      </c>
      <c r="B1006" s="866" t="str">
        <f>IF(基本情報入力シート!C1037="","",基本情報入力シート!C1037)</f>
        <v/>
      </c>
      <c r="C1006" s="866"/>
      <c r="D1006" s="866"/>
      <c r="E1006" s="866"/>
      <c r="F1006" s="866"/>
      <c r="G1006" s="866"/>
      <c r="H1006" s="866"/>
      <c r="I1006" s="866"/>
      <c r="J1006" s="413" t="str">
        <f>IF(基本情報入力シート!M1037="","",基本情報入力シート!M1037)</f>
        <v/>
      </c>
      <c r="K1006" s="413" t="str">
        <f>IF(基本情報入力シート!R1037="","",基本情報入力シート!R1037)</f>
        <v/>
      </c>
      <c r="L1006" s="413" t="str">
        <f>IF(基本情報入力シート!W1037="","",基本情報入力シート!W1037)</f>
        <v/>
      </c>
      <c r="M1006" s="413" t="str">
        <f>IF(基本情報入力シート!X1037="","",基本情報入力シート!X1037)</f>
        <v/>
      </c>
      <c r="N1006" s="491" t="str">
        <f>IF(基本情報入力シート!Y1037="","",基本情報入力シート!Y1037)</f>
        <v/>
      </c>
      <c r="O1006" s="490"/>
      <c r="P1006" s="432"/>
      <c r="Q1006" s="38" t="str">
        <f>IFERROR(ROUNDDOWN(P1006*VLOOKUP(N1006,【参考】数式用!$V$2:$AA$58,MATCH(O1006,【参考】数式用!$X$4:$AA$4)+2,FALSE)*0.5, 0), "")</f>
        <v/>
      </c>
      <c r="R1006" s="433"/>
      <c r="S1006" s="867"/>
      <c r="T1006" s="867"/>
      <c r="U1006" s="499"/>
      <c r="V1006" s="439"/>
      <c r="W1006" s="487"/>
      <c r="X1006" s="414" t="str">
        <f>IFERROR(IF(V1006="ー", "", ROUNDDOWN(W1006*VLOOKUP(N1006,【参考】数式用!$V$2:$AG$51,MATCH(V1006,【参考】数式用!$AB$4:$AG$4)+6,FALSE)*0.5, 0)), "")</f>
        <v/>
      </c>
      <c r="Y1006" s="440"/>
      <c r="Z1006" s="487"/>
      <c r="AA1006" s="501"/>
      <c r="AB1006" s="481" t="e">
        <f>VLOOKUP(N1006,【参考】数式用!$A$3:$N$58,14,FALSE)</f>
        <v>#N/A</v>
      </c>
      <c r="AC1006" s="481" t="str">
        <f>IFERROR(VLOOKUP(N1006,【参考】数式用!$A$3:$N$58,14,FALSE),"")&amp;"_4_5"</f>
        <v>_4_5</v>
      </c>
      <c r="AD1006" s="481" t="str">
        <f>IFERROR(VLOOKUP(N1006,【参考】数式用!$A$3:$N$58,14,FALSE),"")&amp;"_6"</f>
        <v>_6</v>
      </c>
      <c r="AE1006" s="482" t="str">
        <f>IFERROR(VLOOKUP(N1006,【参考】数式用!$AI$5:$AJ$51, 2, FALSE), "")</f>
        <v/>
      </c>
      <c r="AF1006" s="483" t="str">
        <f t="shared" si="30"/>
        <v/>
      </c>
      <c r="AG1006" s="484" t="str">
        <f t="shared" si="31"/>
        <v/>
      </c>
      <c r="AH1006" s="485" t="str">
        <f>IFERROR(VLOOKUP(N1006,【参考】数式用!$AM$3:$AN$56, 2, FALSE), "")</f>
        <v/>
      </c>
      <c r="AI1006" s="411"/>
      <c r="AJ1006" s="389"/>
      <c r="AK1006" s="389"/>
      <c r="AL1006" s="389"/>
      <c r="AM1006" s="389"/>
      <c r="AN1006" s="389"/>
      <c r="AO1006" s="389"/>
      <c r="AP1006" s="389"/>
      <c r="AQ1006" s="389"/>
    </row>
    <row r="1007" spans="1:43" s="128" customFormat="1" ht="40.15" customHeight="1">
      <c r="A1007" s="488">
        <v>994</v>
      </c>
      <c r="B1007" s="866" t="str">
        <f>IF(基本情報入力シート!C1038="","",基本情報入力シート!C1038)</f>
        <v/>
      </c>
      <c r="C1007" s="866"/>
      <c r="D1007" s="866"/>
      <c r="E1007" s="866"/>
      <c r="F1007" s="866"/>
      <c r="G1007" s="866"/>
      <c r="H1007" s="866"/>
      <c r="I1007" s="866"/>
      <c r="J1007" s="413" t="str">
        <f>IF(基本情報入力シート!M1038="","",基本情報入力シート!M1038)</f>
        <v/>
      </c>
      <c r="K1007" s="413" t="str">
        <f>IF(基本情報入力シート!R1038="","",基本情報入力シート!R1038)</f>
        <v/>
      </c>
      <c r="L1007" s="413" t="str">
        <f>IF(基本情報入力シート!W1038="","",基本情報入力シート!W1038)</f>
        <v/>
      </c>
      <c r="M1007" s="413" t="str">
        <f>IF(基本情報入力シート!X1038="","",基本情報入力シート!X1038)</f>
        <v/>
      </c>
      <c r="N1007" s="491" t="str">
        <f>IF(基本情報入力シート!Y1038="","",基本情報入力シート!Y1038)</f>
        <v/>
      </c>
      <c r="O1007" s="490"/>
      <c r="P1007" s="432"/>
      <c r="Q1007" s="38" t="str">
        <f>IFERROR(ROUNDDOWN(P1007*VLOOKUP(N1007,【参考】数式用!$V$2:$AA$58,MATCH(O1007,【参考】数式用!$X$4:$AA$4)+2,FALSE)*0.5, 0), "")</f>
        <v/>
      </c>
      <c r="R1007" s="433"/>
      <c r="S1007" s="867"/>
      <c r="T1007" s="867"/>
      <c r="U1007" s="499"/>
      <c r="V1007" s="439"/>
      <c r="W1007" s="487"/>
      <c r="X1007" s="414" t="str">
        <f>IFERROR(IF(V1007="ー", "", ROUNDDOWN(W1007*VLOOKUP(N1007,【参考】数式用!$V$2:$AG$51,MATCH(V1007,【参考】数式用!$AB$4:$AG$4)+6,FALSE)*0.5, 0)), "")</f>
        <v/>
      </c>
      <c r="Y1007" s="440"/>
      <c r="Z1007" s="487"/>
      <c r="AA1007" s="501"/>
      <c r="AB1007" s="481" t="e">
        <f>VLOOKUP(N1007,【参考】数式用!$A$3:$N$58,14,FALSE)</f>
        <v>#N/A</v>
      </c>
      <c r="AC1007" s="481" t="str">
        <f>IFERROR(VLOOKUP(N1007,【参考】数式用!$A$3:$N$58,14,FALSE),"")&amp;"_4_5"</f>
        <v>_4_5</v>
      </c>
      <c r="AD1007" s="481" t="str">
        <f>IFERROR(VLOOKUP(N1007,【参考】数式用!$A$3:$N$58,14,FALSE),"")&amp;"_6"</f>
        <v>_6</v>
      </c>
      <c r="AE1007" s="482" t="str">
        <f>IFERROR(VLOOKUP(N1007,【参考】数式用!$AI$5:$AJ$51, 2, FALSE), "")</f>
        <v/>
      </c>
      <c r="AF1007" s="483" t="str">
        <f t="shared" si="30"/>
        <v/>
      </c>
      <c r="AG1007" s="484" t="str">
        <f t="shared" si="31"/>
        <v/>
      </c>
      <c r="AH1007" s="485" t="str">
        <f>IFERROR(VLOOKUP(N1007,【参考】数式用!$AM$3:$AN$56, 2, FALSE), "")</f>
        <v/>
      </c>
      <c r="AI1007" s="411"/>
      <c r="AJ1007" s="389"/>
      <c r="AK1007" s="389"/>
      <c r="AL1007" s="389"/>
      <c r="AM1007" s="389"/>
      <c r="AN1007" s="389"/>
      <c r="AO1007" s="389"/>
      <c r="AP1007" s="389"/>
      <c r="AQ1007" s="389"/>
    </row>
    <row r="1008" spans="1:43" s="128" customFormat="1" ht="40.15" customHeight="1">
      <c r="A1008" s="488">
        <v>995</v>
      </c>
      <c r="B1008" s="866" t="str">
        <f>IF(基本情報入力シート!C1039="","",基本情報入力シート!C1039)</f>
        <v/>
      </c>
      <c r="C1008" s="866"/>
      <c r="D1008" s="866"/>
      <c r="E1008" s="866"/>
      <c r="F1008" s="866"/>
      <c r="G1008" s="866"/>
      <c r="H1008" s="866"/>
      <c r="I1008" s="866"/>
      <c r="J1008" s="413" t="str">
        <f>IF(基本情報入力シート!M1039="","",基本情報入力シート!M1039)</f>
        <v/>
      </c>
      <c r="K1008" s="413" t="str">
        <f>IF(基本情報入力シート!R1039="","",基本情報入力シート!R1039)</f>
        <v/>
      </c>
      <c r="L1008" s="413" t="str">
        <f>IF(基本情報入力シート!W1039="","",基本情報入力シート!W1039)</f>
        <v/>
      </c>
      <c r="M1008" s="413" t="str">
        <f>IF(基本情報入力シート!X1039="","",基本情報入力シート!X1039)</f>
        <v/>
      </c>
      <c r="N1008" s="491" t="str">
        <f>IF(基本情報入力シート!Y1039="","",基本情報入力シート!Y1039)</f>
        <v/>
      </c>
      <c r="O1008" s="490"/>
      <c r="P1008" s="432"/>
      <c r="Q1008" s="38" t="str">
        <f>IFERROR(ROUNDDOWN(P1008*VLOOKUP(N1008,【参考】数式用!$V$2:$AA$58,MATCH(O1008,【参考】数式用!$X$4:$AA$4)+2,FALSE)*0.5, 0), "")</f>
        <v/>
      </c>
      <c r="R1008" s="433"/>
      <c r="S1008" s="867"/>
      <c r="T1008" s="867"/>
      <c r="U1008" s="499"/>
      <c r="V1008" s="439"/>
      <c r="W1008" s="487"/>
      <c r="X1008" s="414" t="str">
        <f>IFERROR(IF(V1008="ー", "", ROUNDDOWN(W1008*VLOOKUP(N1008,【参考】数式用!$V$2:$AG$51,MATCH(V1008,【参考】数式用!$AB$4:$AG$4)+6,FALSE)*0.5, 0)), "")</f>
        <v/>
      </c>
      <c r="Y1008" s="440"/>
      <c r="Z1008" s="487"/>
      <c r="AA1008" s="501"/>
      <c r="AB1008" s="481" t="e">
        <f>VLOOKUP(N1008,【参考】数式用!$A$3:$N$58,14,FALSE)</f>
        <v>#N/A</v>
      </c>
      <c r="AC1008" s="481" t="str">
        <f>IFERROR(VLOOKUP(N1008,【参考】数式用!$A$3:$N$58,14,FALSE),"")&amp;"_4_5"</f>
        <v>_4_5</v>
      </c>
      <c r="AD1008" s="481" t="str">
        <f>IFERROR(VLOOKUP(N1008,【参考】数式用!$A$3:$N$58,14,FALSE),"")&amp;"_6"</f>
        <v>_6</v>
      </c>
      <c r="AE1008" s="482" t="str">
        <f>IFERROR(VLOOKUP(N1008,【参考】数式用!$AI$5:$AJ$51, 2, FALSE), "")</f>
        <v/>
      </c>
      <c r="AF1008" s="483" t="str">
        <f t="shared" si="30"/>
        <v/>
      </c>
      <c r="AG1008" s="484" t="str">
        <f t="shared" si="31"/>
        <v/>
      </c>
      <c r="AH1008" s="485" t="str">
        <f>IFERROR(VLOOKUP(N1008,【参考】数式用!$AM$3:$AN$56, 2, FALSE), "")</f>
        <v/>
      </c>
      <c r="AI1008" s="411"/>
      <c r="AJ1008" s="389"/>
      <c r="AK1008" s="389"/>
      <c r="AL1008" s="389"/>
      <c r="AM1008" s="389"/>
      <c r="AN1008" s="389"/>
      <c r="AO1008" s="389"/>
      <c r="AP1008" s="389"/>
      <c r="AQ1008" s="389"/>
    </row>
    <row r="1009" spans="1:43" s="128" customFormat="1" ht="40.15" customHeight="1">
      <c r="A1009" s="488">
        <v>996</v>
      </c>
      <c r="B1009" s="866" t="str">
        <f>IF(基本情報入力シート!C1040="","",基本情報入力シート!C1040)</f>
        <v/>
      </c>
      <c r="C1009" s="866"/>
      <c r="D1009" s="866"/>
      <c r="E1009" s="866"/>
      <c r="F1009" s="866"/>
      <c r="G1009" s="866"/>
      <c r="H1009" s="866"/>
      <c r="I1009" s="866"/>
      <c r="J1009" s="413" t="str">
        <f>IF(基本情報入力シート!M1040="","",基本情報入力シート!M1040)</f>
        <v/>
      </c>
      <c r="K1009" s="413" t="str">
        <f>IF(基本情報入力シート!R1040="","",基本情報入力シート!R1040)</f>
        <v/>
      </c>
      <c r="L1009" s="413" t="str">
        <f>IF(基本情報入力シート!W1040="","",基本情報入力シート!W1040)</f>
        <v/>
      </c>
      <c r="M1009" s="413" t="str">
        <f>IF(基本情報入力シート!X1040="","",基本情報入力シート!X1040)</f>
        <v/>
      </c>
      <c r="N1009" s="491" t="str">
        <f>IF(基本情報入力シート!Y1040="","",基本情報入力シート!Y1040)</f>
        <v/>
      </c>
      <c r="O1009" s="490"/>
      <c r="P1009" s="432"/>
      <c r="Q1009" s="38" t="str">
        <f>IFERROR(ROUNDDOWN(P1009*VLOOKUP(N1009,【参考】数式用!$V$2:$AA$58,MATCH(O1009,【参考】数式用!$X$4:$AA$4)+2,FALSE)*0.5, 0), "")</f>
        <v/>
      </c>
      <c r="R1009" s="433"/>
      <c r="S1009" s="867"/>
      <c r="T1009" s="867"/>
      <c r="U1009" s="499"/>
      <c r="V1009" s="439"/>
      <c r="W1009" s="487"/>
      <c r="X1009" s="414" t="str">
        <f>IFERROR(IF(V1009="ー", "", ROUNDDOWN(W1009*VLOOKUP(N1009,【参考】数式用!$V$2:$AG$51,MATCH(V1009,【参考】数式用!$AB$4:$AG$4)+6,FALSE)*0.5, 0)), "")</f>
        <v/>
      </c>
      <c r="Y1009" s="440"/>
      <c r="Z1009" s="487"/>
      <c r="AA1009" s="501"/>
      <c r="AB1009" s="481" t="e">
        <f>VLOOKUP(N1009,【参考】数式用!$A$3:$N$58,14,FALSE)</f>
        <v>#N/A</v>
      </c>
      <c r="AC1009" s="481" t="str">
        <f>IFERROR(VLOOKUP(N1009,【参考】数式用!$A$3:$N$58,14,FALSE),"")&amp;"_4_5"</f>
        <v>_4_5</v>
      </c>
      <c r="AD1009" s="481" t="str">
        <f>IFERROR(VLOOKUP(N1009,【参考】数式用!$A$3:$N$58,14,FALSE),"")&amp;"_6"</f>
        <v>_6</v>
      </c>
      <c r="AE1009" s="482" t="str">
        <f>IFERROR(VLOOKUP(N1009,【参考】数式用!$AI$5:$AJ$51, 2, FALSE), "")</f>
        <v/>
      </c>
      <c r="AF1009" s="483" t="str">
        <f t="shared" si="30"/>
        <v/>
      </c>
      <c r="AG1009" s="484" t="str">
        <f t="shared" si="31"/>
        <v/>
      </c>
      <c r="AH1009" s="485" t="str">
        <f>IFERROR(VLOOKUP(N1009,【参考】数式用!$AM$3:$AN$56, 2, FALSE), "")</f>
        <v/>
      </c>
      <c r="AI1009" s="411"/>
      <c r="AJ1009" s="389"/>
      <c r="AK1009" s="389"/>
      <c r="AL1009" s="389"/>
      <c r="AM1009" s="389"/>
      <c r="AN1009" s="389"/>
      <c r="AO1009" s="389"/>
      <c r="AP1009" s="389"/>
      <c r="AQ1009" s="389"/>
    </row>
    <row r="1010" spans="1:43" s="128" customFormat="1" ht="40.15" customHeight="1">
      <c r="A1010" s="488">
        <v>997</v>
      </c>
      <c r="B1010" s="866" t="str">
        <f>IF(基本情報入力シート!C1041="","",基本情報入力シート!C1041)</f>
        <v/>
      </c>
      <c r="C1010" s="866"/>
      <c r="D1010" s="866"/>
      <c r="E1010" s="866"/>
      <c r="F1010" s="866"/>
      <c r="G1010" s="866"/>
      <c r="H1010" s="866"/>
      <c r="I1010" s="866"/>
      <c r="J1010" s="413" t="str">
        <f>IF(基本情報入力シート!M1041="","",基本情報入力シート!M1041)</f>
        <v/>
      </c>
      <c r="K1010" s="413" t="str">
        <f>IF(基本情報入力シート!R1041="","",基本情報入力シート!R1041)</f>
        <v/>
      </c>
      <c r="L1010" s="413" t="str">
        <f>IF(基本情報入力シート!W1041="","",基本情報入力シート!W1041)</f>
        <v/>
      </c>
      <c r="M1010" s="413" t="str">
        <f>IF(基本情報入力シート!X1041="","",基本情報入力シート!X1041)</f>
        <v/>
      </c>
      <c r="N1010" s="491" t="str">
        <f>IF(基本情報入力シート!Y1041="","",基本情報入力シート!Y1041)</f>
        <v/>
      </c>
      <c r="O1010" s="490"/>
      <c r="P1010" s="432"/>
      <c r="Q1010" s="38" t="str">
        <f>IFERROR(ROUNDDOWN(P1010*VLOOKUP(N1010,【参考】数式用!$V$2:$AA$58,MATCH(O1010,【参考】数式用!$X$4:$AA$4)+2,FALSE)*0.5, 0), "")</f>
        <v/>
      </c>
      <c r="R1010" s="433"/>
      <c r="S1010" s="867"/>
      <c r="T1010" s="867"/>
      <c r="U1010" s="499"/>
      <c r="V1010" s="439"/>
      <c r="W1010" s="487"/>
      <c r="X1010" s="414" t="str">
        <f>IFERROR(IF(V1010="ー", "", ROUNDDOWN(W1010*VLOOKUP(N1010,【参考】数式用!$V$2:$AG$51,MATCH(V1010,【参考】数式用!$AB$4:$AG$4)+6,FALSE)*0.5, 0)), "")</f>
        <v/>
      </c>
      <c r="Y1010" s="440"/>
      <c r="Z1010" s="487"/>
      <c r="AA1010" s="501"/>
      <c r="AB1010" s="481" t="e">
        <f>VLOOKUP(N1010,【参考】数式用!$A$3:$N$58,14,FALSE)</f>
        <v>#N/A</v>
      </c>
      <c r="AC1010" s="481" t="str">
        <f>IFERROR(VLOOKUP(N1010,【参考】数式用!$A$3:$N$58,14,FALSE),"")&amp;"_4_5"</f>
        <v>_4_5</v>
      </c>
      <c r="AD1010" s="481" t="str">
        <f>IFERROR(VLOOKUP(N1010,【参考】数式用!$A$3:$N$58,14,FALSE),"")&amp;"_6"</f>
        <v>_6</v>
      </c>
      <c r="AE1010" s="482" t="str">
        <f>IFERROR(VLOOKUP(N1010,【参考】数式用!$AI$5:$AJ$51, 2, FALSE), "")</f>
        <v/>
      </c>
      <c r="AF1010" s="483"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84"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85" t="str">
        <f>IFERROR(VLOOKUP(N1010,【参考】数式用!$AM$3:$AN$56, 2, FALSE), "")</f>
        <v/>
      </c>
      <c r="AI1010" s="411"/>
      <c r="AJ1010" s="389"/>
      <c r="AK1010" s="389"/>
      <c r="AL1010" s="389"/>
      <c r="AM1010" s="389"/>
      <c r="AN1010" s="389"/>
      <c r="AO1010" s="389"/>
      <c r="AP1010" s="389"/>
      <c r="AQ1010" s="389"/>
    </row>
    <row r="1011" spans="1:43" s="128" customFormat="1" ht="40.15" customHeight="1">
      <c r="A1011" s="488">
        <v>998</v>
      </c>
      <c r="B1011" s="866" t="str">
        <f>IF(基本情報入力シート!C1042="","",基本情報入力シート!C1042)</f>
        <v/>
      </c>
      <c r="C1011" s="866"/>
      <c r="D1011" s="866"/>
      <c r="E1011" s="866"/>
      <c r="F1011" s="866"/>
      <c r="G1011" s="866"/>
      <c r="H1011" s="866"/>
      <c r="I1011" s="866"/>
      <c r="J1011" s="413" t="str">
        <f>IF(基本情報入力シート!M1042="","",基本情報入力シート!M1042)</f>
        <v/>
      </c>
      <c r="K1011" s="413" t="str">
        <f>IF(基本情報入力シート!R1042="","",基本情報入力シート!R1042)</f>
        <v/>
      </c>
      <c r="L1011" s="413" t="str">
        <f>IF(基本情報入力シート!W1042="","",基本情報入力シート!W1042)</f>
        <v/>
      </c>
      <c r="M1011" s="413" t="str">
        <f>IF(基本情報入力シート!X1042="","",基本情報入力シート!X1042)</f>
        <v/>
      </c>
      <c r="N1011" s="491" t="str">
        <f>IF(基本情報入力シート!Y1042="","",基本情報入力シート!Y1042)</f>
        <v/>
      </c>
      <c r="O1011" s="490"/>
      <c r="P1011" s="432"/>
      <c r="Q1011" s="38" t="str">
        <f>IFERROR(ROUNDDOWN(P1011*VLOOKUP(N1011,【参考】数式用!$V$2:$AA$58,MATCH(O1011,【参考】数式用!$X$4:$AA$4)+2,FALSE)*0.5, 0), "")</f>
        <v/>
      </c>
      <c r="R1011" s="433"/>
      <c r="S1011" s="867"/>
      <c r="T1011" s="867"/>
      <c r="U1011" s="499"/>
      <c r="V1011" s="439"/>
      <c r="W1011" s="487"/>
      <c r="X1011" s="414" t="str">
        <f>IFERROR(IF(V1011="ー", "", ROUNDDOWN(W1011*VLOOKUP(N1011,【参考】数式用!$V$2:$AG$51,MATCH(V1011,【参考】数式用!$AB$4:$AG$4)+6,FALSE)*0.5, 0)), "")</f>
        <v/>
      </c>
      <c r="Y1011" s="440"/>
      <c r="Z1011" s="487"/>
      <c r="AA1011" s="501"/>
      <c r="AB1011" s="481" t="e">
        <f>VLOOKUP(N1011,【参考】数式用!$A$3:$N$58,14,FALSE)</f>
        <v>#N/A</v>
      </c>
      <c r="AC1011" s="481" t="str">
        <f>IFERROR(VLOOKUP(N1011,【参考】数式用!$A$3:$N$58,14,FALSE),"")&amp;"_4_5"</f>
        <v>_4_5</v>
      </c>
      <c r="AD1011" s="481" t="str">
        <f>IFERROR(VLOOKUP(N1011,【参考】数式用!$A$3:$N$58,14,FALSE),"")&amp;"_6"</f>
        <v>_6</v>
      </c>
      <c r="AE1011" s="482" t="str">
        <f>IFERROR(VLOOKUP(N1011,【参考】数式用!$AI$5:$AJ$51, 2, FALSE), "")</f>
        <v/>
      </c>
      <c r="AF1011" s="483" t="str">
        <f t="shared" si="32"/>
        <v/>
      </c>
      <c r="AG1011" s="484" t="str">
        <f t="shared" si="33"/>
        <v/>
      </c>
      <c r="AH1011" s="485" t="str">
        <f>IFERROR(VLOOKUP(N1011,【参考】数式用!$AM$3:$AN$56, 2, FALSE), "")</f>
        <v/>
      </c>
      <c r="AI1011" s="411"/>
      <c r="AJ1011" s="389"/>
      <c r="AK1011" s="389"/>
      <c r="AL1011" s="389"/>
      <c r="AM1011" s="389"/>
      <c r="AN1011" s="389"/>
      <c r="AO1011" s="389"/>
      <c r="AP1011" s="389"/>
      <c r="AQ1011" s="389"/>
    </row>
    <row r="1012" spans="1:43" s="128" customFormat="1" ht="40.15" customHeight="1">
      <c r="A1012" s="488">
        <v>999</v>
      </c>
      <c r="B1012" s="866" t="str">
        <f>IF(基本情報入力シート!C1043="","",基本情報入力シート!C1043)</f>
        <v/>
      </c>
      <c r="C1012" s="866"/>
      <c r="D1012" s="866"/>
      <c r="E1012" s="866"/>
      <c r="F1012" s="866"/>
      <c r="G1012" s="866"/>
      <c r="H1012" s="866"/>
      <c r="I1012" s="866"/>
      <c r="J1012" s="413" t="str">
        <f>IF(基本情報入力シート!M1043="","",基本情報入力シート!M1043)</f>
        <v/>
      </c>
      <c r="K1012" s="413" t="str">
        <f>IF(基本情報入力シート!R1043="","",基本情報入力シート!R1043)</f>
        <v/>
      </c>
      <c r="L1012" s="413" t="str">
        <f>IF(基本情報入力シート!W1043="","",基本情報入力シート!W1043)</f>
        <v/>
      </c>
      <c r="M1012" s="413" t="str">
        <f>IF(基本情報入力シート!X1043="","",基本情報入力シート!X1043)</f>
        <v/>
      </c>
      <c r="N1012" s="491" t="str">
        <f>IF(基本情報入力シート!Y1043="","",基本情報入力シート!Y1043)</f>
        <v/>
      </c>
      <c r="O1012" s="490"/>
      <c r="P1012" s="432"/>
      <c r="Q1012" s="38" t="str">
        <f>IFERROR(ROUNDDOWN(P1012*VLOOKUP(N1012,【参考】数式用!$V$2:$AA$58,MATCH(O1012,【参考】数式用!$X$4:$AA$4)+2,FALSE)*0.5, 0), "")</f>
        <v/>
      </c>
      <c r="R1012" s="433"/>
      <c r="S1012" s="867"/>
      <c r="T1012" s="867"/>
      <c r="U1012" s="499"/>
      <c r="V1012" s="439"/>
      <c r="W1012" s="487"/>
      <c r="X1012" s="414" t="str">
        <f>IFERROR(IF(V1012="ー", "", ROUNDDOWN(W1012*VLOOKUP(N1012,【参考】数式用!$V$2:$AG$51,MATCH(V1012,【参考】数式用!$AB$4:$AG$4)+6,FALSE)*0.5, 0)), "")</f>
        <v/>
      </c>
      <c r="Y1012" s="440"/>
      <c r="Z1012" s="487"/>
      <c r="AA1012" s="501"/>
      <c r="AB1012" s="481" t="e">
        <f>VLOOKUP(N1012,【参考】数式用!$A$3:$N$58,14,FALSE)</f>
        <v>#N/A</v>
      </c>
      <c r="AC1012" s="481" t="str">
        <f>IFERROR(VLOOKUP(N1012,【参考】数式用!$A$3:$N$58,14,FALSE),"")&amp;"_4_5"</f>
        <v>_4_5</v>
      </c>
      <c r="AD1012" s="481" t="str">
        <f>IFERROR(VLOOKUP(N1012,【参考】数式用!$A$3:$N$58,14,FALSE),"")&amp;"_6"</f>
        <v>_6</v>
      </c>
      <c r="AE1012" s="482" t="str">
        <f>IFERROR(VLOOKUP(N1012,【参考】数式用!$AI$5:$AJ$51, 2, FALSE), "")</f>
        <v/>
      </c>
      <c r="AF1012" s="483" t="str">
        <f t="shared" si="32"/>
        <v/>
      </c>
      <c r="AG1012" s="484" t="str">
        <f t="shared" si="33"/>
        <v/>
      </c>
      <c r="AH1012" s="485" t="str">
        <f>IFERROR(VLOOKUP(N1012,【参考】数式用!$AM$3:$AN$56, 2, FALSE), "")</f>
        <v/>
      </c>
      <c r="AI1012" s="411"/>
      <c r="AJ1012" s="389"/>
      <c r="AK1012" s="389"/>
      <c r="AL1012" s="389"/>
      <c r="AM1012" s="389"/>
      <c r="AN1012" s="389"/>
      <c r="AO1012" s="389"/>
      <c r="AP1012" s="389"/>
      <c r="AQ1012" s="389"/>
    </row>
    <row r="1013" spans="1:43" s="128" customFormat="1" ht="40.15" customHeight="1">
      <c r="A1013" s="488">
        <v>1000</v>
      </c>
      <c r="B1013" s="866" t="str">
        <f>IF(基本情報入力シート!C1044="","",基本情報入力シート!C1044)</f>
        <v/>
      </c>
      <c r="C1013" s="866"/>
      <c r="D1013" s="866"/>
      <c r="E1013" s="866"/>
      <c r="F1013" s="866"/>
      <c r="G1013" s="866"/>
      <c r="H1013" s="866"/>
      <c r="I1013" s="866"/>
      <c r="J1013" s="413" t="str">
        <f>IF(基本情報入力シート!M1044="","",基本情報入力シート!M1044)</f>
        <v/>
      </c>
      <c r="K1013" s="413" t="str">
        <f>IF(基本情報入力シート!R1044="","",基本情報入力シート!R1044)</f>
        <v/>
      </c>
      <c r="L1013" s="413" t="str">
        <f>IF(基本情報入力シート!W1044="","",基本情報入力シート!W1044)</f>
        <v/>
      </c>
      <c r="M1013" s="413" t="str">
        <f>IF(基本情報入力シート!X1044="","",基本情報入力シート!X1044)</f>
        <v/>
      </c>
      <c r="N1013" s="491" t="str">
        <f>IF(基本情報入力シート!Y1044="","",基本情報入力シート!Y1044)</f>
        <v/>
      </c>
      <c r="O1013" s="490"/>
      <c r="P1013" s="432"/>
      <c r="Q1013" s="38" t="str">
        <f>IFERROR(ROUNDDOWN(P1013*VLOOKUP(N1013,【参考】数式用!$V$2:$AA$58,MATCH(O1013,【参考】数式用!$X$4:$AA$4)+2,FALSE)*0.5, 0), "")</f>
        <v/>
      </c>
      <c r="R1013" s="433"/>
      <c r="S1013" s="867"/>
      <c r="T1013" s="867"/>
      <c r="U1013" s="499"/>
      <c r="V1013" s="439"/>
      <c r="W1013" s="487"/>
      <c r="X1013" s="414" t="str">
        <f>IFERROR(IF(V1013="ー", "", ROUNDDOWN(W1013*VLOOKUP(N1013,【参考】数式用!$V$2:$AG$51,MATCH(V1013,【参考】数式用!$AB$4:$AG$4)+6,FALSE)*0.5, 0)), "")</f>
        <v/>
      </c>
      <c r="Y1013" s="440"/>
      <c r="Z1013" s="487"/>
      <c r="AA1013" s="501"/>
      <c r="AB1013" s="481" t="e">
        <f>VLOOKUP(N1013,【参考】数式用!$A$3:$N$58,14,FALSE)</f>
        <v>#N/A</v>
      </c>
      <c r="AC1013" s="481" t="str">
        <f>IFERROR(VLOOKUP(N1013,【参考】数式用!$A$3:$N$58,14,FALSE),"")&amp;"_4_5"</f>
        <v>_4_5</v>
      </c>
      <c r="AD1013" s="481" t="str">
        <f>IFERROR(VLOOKUP(N1013,【参考】数式用!$A$3:$N$58,14,FALSE),"")&amp;"_6"</f>
        <v>_6</v>
      </c>
      <c r="AE1013" s="482" t="str">
        <f>IFERROR(VLOOKUP(N1013,【参考】数式用!$AI$5:$AJ$51, 2, FALSE), "")</f>
        <v/>
      </c>
      <c r="AF1013" s="483" t="str">
        <f t="shared" si="32"/>
        <v/>
      </c>
      <c r="AG1013" s="484" t="str">
        <f t="shared" si="33"/>
        <v/>
      </c>
      <c r="AH1013" s="485" t="str">
        <f>IFERROR(VLOOKUP(N1013,【参考】数式用!$AM$3:$AN$56, 2, FALSE), "")</f>
        <v/>
      </c>
      <c r="AI1013" s="411"/>
      <c r="AJ1013" s="389"/>
      <c r="AK1013" s="389"/>
      <c r="AL1013" s="389"/>
      <c r="AM1013" s="389"/>
      <c r="AN1013" s="389"/>
      <c r="AO1013" s="389"/>
      <c r="AP1013" s="389"/>
      <c r="AQ1013" s="389"/>
    </row>
    <row r="1014" spans="1:43" s="128" customFormat="1" ht="40.15" customHeight="1">
      <c r="A1014" s="488">
        <v>1001</v>
      </c>
      <c r="B1014" s="866" t="str">
        <f>IF(基本情報入力シート!C1045="","",基本情報入力シート!C1045)</f>
        <v/>
      </c>
      <c r="C1014" s="866"/>
      <c r="D1014" s="866"/>
      <c r="E1014" s="866"/>
      <c r="F1014" s="866"/>
      <c r="G1014" s="866"/>
      <c r="H1014" s="866"/>
      <c r="I1014" s="866"/>
      <c r="J1014" s="413" t="str">
        <f>IF(基本情報入力シート!M1045="","",基本情報入力シート!M1045)</f>
        <v/>
      </c>
      <c r="K1014" s="413" t="str">
        <f>IF(基本情報入力シート!R1045="","",基本情報入力シート!R1045)</f>
        <v/>
      </c>
      <c r="L1014" s="413" t="str">
        <f>IF(基本情報入力シート!W1045="","",基本情報入力シート!W1045)</f>
        <v/>
      </c>
      <c r="M1014" s="413" t="str">
        <f>IF(基本情報入力シート!X1045="","",基本情報入力シート!X1045)</f>
        <v/>
      </c>
      <c r="N1014" s="491" t="str">
        <f>IF(基本情報入力シート!Y1045="","",基本情報入力シート!Y1045)</f>
        <v/>
      </c>
      <c r="O1014" s="490"/>
      <c r="P1014" s="432"/>
      <c r="Q1014" s="38" t="str">
        <f>IFERROR(ROUNDDOWN(P1014*VLOOKUP(N1014,【参考】数式用!$V$2:$AA$58,MATCH(O1014,【参考】数式用!$X$4:$AA$4)+2,FALSE)*0.5, 0), "")</f>
        <v/>
      </c>
      <c r="R1014" s="433"/>
      <c r="S1014" s="867"/>
      <c r="T1014" s="867"/>
      <c r="U1014" s="499"/>
      <c r="V1014" s="439"/>
      <c r="W1014" s="487"/>
      <c r="X1014" s="414" t="str">
        <f>IFERROR(IF(V1014="ー", "", ROUNDDOWN(W1014*VLOOKUP(N1014,【参考】数式用!$V$2:$AG$51,MATCH(V1014,【参考】数式用!$AB$4:$AG$4)+6,FALSE)*0.5, 0)), "")</f>
        <v/>
      </c>
      <c r="Y1014" s="440"/>
      <c r="Z1014" s="487"/>
      <c r="AA1014" s="501"/>
      <c r="AB1014" s="481" t="e">
        <f>VLOOKUP(N1014,【参考】数式用!$A$3:$N$58,14,FALSE)</f>
        <v>#N/A</v>
      </c>
      <c r="AC1014" s="481" t="str">
        <f>IFERROR(VLOOKUP(N1014,【参考】数式用!$A$3:$N$58,14,FALSE),"")&amp;"_4_5"</f>
        <v>_4_5</v>
      </c>
      <c r="AD1014" s="481" t="str">
        <f>IFERROR(VLOOKUP(N1014,【参考】数式用!$A$3:$N$58,14,FALSE),"")&amp;"_6"</f>
        <v>_6</v>
      </c>
      <c r="AE1014" s="482" t="str">
        <f>IFERROR(VLOOKUP(N1014,【参考】数式用!$AI$5:$AJ$51, 2, FALSE), "")</f>
        <v/>
      </c>
      <c r="AF1014" s="483" t="str">
        <f t="shared" si="32"/>
        <v/>
      </c>
      <c r="AG1014" s="484" t="str">
        <f t="shared" si="33"/>
        <v/>
      </c>
      <c r="AH1014" s="485" t="str">
        <f>IFERROR(VLOOKUP(N1014,【参考】数式用!$AM$3:$AN$56, 2, FALSE), "")</f>
        <v/>
      </c>
      <c r="AI1014" s="411"/>
      <c r="AJ1014" s="389"/>
      <c r="AK1014" s="389"/>
      <c r="AL1014" s="389"/>
      <c r="AM1014" s="389"/>
      <c r="AN1014" s="389"/>
      <c r="AO1014" s="389"/>
      <c r="AP1014" s="389"/>
      <c r="AQ1014" s="389"/>
    </row>
    <row r="1015" spans="1:43" s="128" customFormat="1" ht="40.15" customHeight="1">
      <c r="A1015" s="488">
        <v>1002</v>
      </c>
      <c r="B1015" s="866" t="str">
        <f>IF(基本情報入力シート!C1046="","",基本情報入力シート!C1046)</f>
        <v/>
      </c>
      <c r="C1015" s="866"/>
      <c r="D1015" s="866"/>
      <c r="E1015" s="866"/>
      <c r="F1015" s="866"/>
      <c r="G1015" s="866"/>
      <c r="H1015" s="866"/>
      <c r="I1015" s="866"/>
      <c r="J1015" s="413" t="str">
        <f>IF(基本情報入力シート!M1046="","",基本情報入力シート!M1046)</f>
        <v/>
      </c>
      <c r="K1015" s="413" t="str">
        <f>IF(基本情報入力シート!R1046="","",基本情報入力シート!R1046)</f>
        <v/>
      </c>
      <c r="L1015" s="413" t="str">
        <f>IF(基本情報入力シート!W1046="","",基本情報入力シート!W1046)</f>
        <v/>
      </c>
      <c r="M1015" s="413" t="str">
        <f>IF(基本情報入力シート!X1046="","",基本情報入力シート!X1046)</f>
        <v/>
      </c>
      <c r="N1015" s="491" t="str">
        <f>IF(基本情報入力シート!Y1046="","",基本情報入力シート!Y1046)</f>
        <v/>
      </c>
      <c r="O1015" s="490"/>
      <c r="P1015" s="432"/>
      <c r="Q1015" s="38" t="str">
        <f>IFERROR(ROUNDDOWN(P1015*VLOOKUP(N1015,【参考】数式用!$V$2:$AA$58,MATCH(O1015,【参考】数式用!$X$4:$AA$4)+2,FALSE)*0.5, 0), "")</f>
        <v/>
      </c>
      <c r="R1015" s="433"/>
      <c r="S1015" s="867"/>
      <c r="T1015" s="867"/>
      <c r="U1015" s="499"/>
      <c r="V1015" s="439"/>
      <c r="W1015" s="487"/>
      <c r="X1015" s="414" t="str">
        <f>IFERROR(IF(V1015="ー", "", ROUNDDOWN(W1015*VLOOKUP(N1015,【参考】数式用!$V$2:$AG$51,MATCH(V1015,【参考】数式用!$AB$4:$AG$4)+6,FALSE)*0.5, 0)), "")</f>
        <v/>
      </c>
      <c r="Y1015" s="440"/>
      <c r="Z1015" s="487"/>
      <c r="AA1015" s="501"/>
      <c r="AB1015" s="481" t="e">
        <f>VLOOKUP(N1015,【参考】数式用!$A$3:$N$58,14,FALSE)</f>
        <v>#N/A</v>
      </c>
      <c r="AC1015" s="481" t="str">
        <f>IFERROR(VLOOKUP(N1015,【参考】数式用!$A$3:$N$58,14,FALSE),"")&amp;"_4_5"</f>
        <v>_4_5</v>
      </c>
      <c r="AD1015" s="481" t="str">
        <f>IFERROR(VLOOKUP(N1015,【参考】数式用!$A$3:$N$58,14,FALSE),"")&amp;"_6"</f>
        <v>_6</v>
      </c>
      <c r="AE1015" s="482" t="str">
        <f>IFERROR(VLOOKUP(N1015,【参考】数式用!$AI$5:$AJ$51, 2, FALSE), "")</f>
        <v/>
      </c>
      <c r="AF1015" s="483" t="str">
        <f t="shared" si="32"/>
        <v/>
      </c>
      <c r="AG1015" s="484" t="str">
        <f t="shared" si="33"/>
        <v/>
      </c>
      <c r="AH1015" s="485" t="str">
        <f>IFERROR(VLOOKUP(N1015,【参考】数式用!$AM$3:$AN$56, 2, FALSE), "")</f>
        <v/>
      </c>
      <c r="AI1015" s="411"/>
      <c r="AJ1015" s="389"/>
      <c r="AK1015" s="389"/>
      <c r="AL1015" s="389"/>
      <c r="AM1015" s="389"/>
      <c r="AN1015" s="389"/>
      <c r="AO1015" s="389"/>
      <c r="AP1015" s="389"/>
      <c r="AQ1015" s="389"/>
    </row>
    <row r="1016" spans="1:43" s="128" customFormat="1" ht="40.15" customHeight="1">
      <c r="A1016" s="488">
        <v>1003</v>
      </c>
      <c r="B1016" s="866" t="str">
        <f>IF(基本情報入力シート!C1047="","",基本情報入力シート!C1047)</f>
        <v/>
      </c>
      <c r="C1016" s="866"/>
      <c r="D1016" s="866"/>
      <c r="E1016" s="866"/>
      <c r="F1016" s="866"/>
      <c r="G1016" s="866"/>
      <c r="H1016" s="866"/>
      <c r="I1016" s="866"/>
      <c r="J1016" s="413" t="str">
        <f>IF(基本情報入力シート!M1047="","",基本情報入力シート!M1047)</f>
        <v/>
      </c>
      <c r="K1016" s="413" t="str">
        <f>IF(基本情報入力シート!R1047="","",基本情報入力シート!R1047)</f>
        <v/>
      </c>
      <c r="L1016" s="413" t="str">
        <f>IF(基本情報入力シート!W1047="","",基本情報入力シート!W1047)</f>
        <v/>
      </c>
      <c r="M1016" s="413" t="str">
        <f>IF(基本情報入力シート!X1047="","",基本情報入力シート!X1047)</f>
        <v/>
      </c>
      <c r="N1016" s="491" t="str">
        <f>IF(基本情報入力シート!Y1047="","",基本情報入力シート!Y1047)</f>
        <v/>
      </c>
      <c r="O1016" s="490"/>
      <c r="P1016" s="432"/>
      <c r="Q1016" s="38" t="str">
        <f>IFERROR(ROUNDDOWN(P1016*VLOOKUP(N1016,【参考】数式用!$V$2:$AA$58,MATCH(O1016,【参考】数式用!$X$4:$AA$4)+2,FALSE)*0.5, 0), "")</f>
        <v/>
      </c>
      <c r="R1016" s="433"/>
      <c r="S1016" s="867"/>
      <c r="T1016" s="867"/>
      <c r="U1016" s="499"/>
      <c r="V1016" s="439"/>
      <c r="W1016" s="487"/>
      <c r="X1016" s="414" t="str">
        <f>IFERROR(IF(V1016="ー", "", ROUNDDOWN(W1016*VLOOKUP(N1016,【参考】数式用!$V$2:$AG$51,MATCH(V1016,【参考】数式用!$AB$4:$AG$4)+6,FALSE)*0.5, 0)), "")</f>
        <v/>
      </c>
      <c r="Y1016" s="440"/>
      <c r="Z1016" s="487"/>
      <c r="AA1016" s="501"/>
      <c r="AB1016" s="481" t="e">
        <f>VLOOKUP(N1016,【参考】数式用!$A$3:$N$58,14,FALSE)</f>
        <v>#N/A</v>
      </c>
      <c r="AC1016" s="481" t="str">
        <f>IFERROR(VLOOKUP(N1016,【参考】数式用!$A$3:$N$58,14,FALSE),"")&amp;"_4_5"</f>
        <v>_4_5</v>
      </c>
      <c r="AD1016" s="481" t="str">
        <f>IFERROR(VLOOKUP(N1016,【参考】数式用!$A$3:$N$58,14,FALSE),"")&amp;"_6"</f>
        <v>_6</v>
      </c>
      <c r="AE1016" s="482" t="str">
        <f>IFERROR(VLOOKUP(N1016,【参考】数式用!$AI$5:$AJ$51, 2, FALSE), "")</f>
        <v/>
      </c>
      <c r="AF1016" s="483" t="str">
        <f t="shared" si="32"/>
        <v/>
      </c>
      <c r="AG1016" s="484" t="str">
        <f t="shared" si="33"/>
        <v/>
      </c>
      <c r="AH1016" s="485" t="str">
        <f>IFERROR(VLOOKUP(N1016,【参考】数式用!$AM$3:$AN$56, 2, FALSE), "")</f>
        <v/>
      </c>
      <c r="AI1016" s="411"/>
      <c r="AJ1016" s="389"/>
      <c r="AK1016" s="389"/>
      <c r="AL1016" s="389"/>
      <c r="AM1016" s="389"/>
      <c r="AN1016" s="389"/>
      <c r="AO1016" s="389"/>
      <c r="AP1016" s="389"/>
      <c r="AQ1016" s="389"/>
    </row>
    <row r="1017" spans="1:43" s="128" customFormat="1" ht="40.15" customHeight="1">
      <c r="A1017" s="488">
        <v>1004</v>
      </c>
      <c r="B1017" s="866" t="str">
        <f>IF(基本情報入力シート!C1048="","",基本情報入力シート!C1048)</f>
        <v/>
      </c>
      <c r="C1017" s="866"/>
      <c r="D1017" s="866"/>
      <c r="E1017" s="866"/>
      <c r="F1017" s="866"/>
      <c r="G1017" s="866"/>
      <c r="H1017" s="866"/>
      <c r="I1017" s="866"/>
      <c r="J1017" s="413" t="str">
        <f>IF(基本情報入力シート!M1048="","",基本情報入力シート!M1048)</f>
        <v/>
      </c>
      <c r="K1017" s="413" t="str">
        <f>IF(基本情報入力シート!R1048="","",基本情報入力シート!R1048)</f>
        <v/>
      </c>
      <c r="L1017" s="413" t="str">
        <f>IF(基本情報入力シート!W1048="","",基本情報入力シート!W1048)</f>
        <v/>
      </c>
      <c r="M1017" s="413" t="str">
        <f>IF(基本情報入力シート!X1048="","",基本情報入力シート!X1048)</f>
        <v/>
      </c>
      <c r="N1017" s="491" t="str">
        <f>IF(基本情報入力シート!Y1048="","",基本情報入力シート!Y1048)</f>
        <v/>
      </c>
      <c r="O1017" s="490"/>
      <c r="P1017" s="432"/>
      <c r="Q1017" s="38" t="str">
        <f>IFERROR(ROUNDDOWN(P1017*VLOOKUP(N1017,【参考】数式用!$V$2:$AA$58,MATCH(O1017,【参考】数式用!$X$4:$AA$4)+2,FALSE)*0.5, 0), "")</f>
        <v/>
      </c>
      <c r="R1017" s="433"/>
      <c r="S1017" s="867"/>
      <c r="T1017" s="867"/>
      <c r="U1017" s="499"/>
      <c r="V1017" s="439"/>
      <c r="W1017" s="487"/>
      <c r="X1017" s="414" t="str">
        <f>IFERROR(IF(V1017="ー", "", ROUNDDOWN(W1017*VLOOKUP(N1017,【参考】数式用!$V$2:$AG$51,MATCH(V1017,【参考】数式用!$AB$4:$AG$4)+6,FALSE)*0.5, 0)), "")</f>
        <v/>
      </c>
      <c r="Y1017" s="440"/>
      <c r="Z1017" s="487"/>
      <c r="AA1017" s="501"/>
      <c r="AB1017" s="481" t="e">
        <f>VLOOKUP(N1017,【参考】数式用!$A$3:$N$58,14,FALSE)</f>
        <v>#N/A</v>
      </c>
      <c r="AC1017" s="481" t="str">
        <f>IFERROR(VLOOKUP(N1017,【参考】数式用!$A$3:$N$58,14,FALSE),"")&amp;"_4_5"</f>
        <v>_4_5</v>
      </c>
      <c r="AD1017" s="481" t="str">
        <f>IFERROR(VLOOKUP(N1017,【参考】数式用!$A$3:$N$58,14,FALSE),"")&amp;"_6"</f>
        <v>_6</v>
      </c>
      <c r="AE1017" s="482" t="str">
        <f>IFERROR(VLOOKUP(N1017,【参考】数式用!$AI$5:$AJ$51, 2, FALSE), "")</f>
        <v/>
      </c>
      <c r="AF1017" s="483" t="str">
        <f t="shared" si="32"/>
        <v/>
      </c>
      <c r="AG1017" s="484" t="str">
        <f t="shared" si="33"/>
        <v/>
      </c>
      <c r="AH1017" s="485" t="str">
        <f>IFERROR(VLOOKUP(N1017,【参考】数式用!$AM$3:$AN$56, 2, FALSE), "")</f>
        <v/>
      </c>
      <c r="AI1017" s="411"/>
      <c r="AJ1017" s="389"/>
      <c r="AK1017" s="389"/>
      <c r="AL1017" s="389"/>
      <c r="AM1017" s="389"/>
      <c r="AN1017" s="389"/>
      <c r="AO1017" s="389"/>
      <c r="AP1017" s="389"/>
      <c r="AQ1017" s="389"/>
    </row>
    <row r="1018" spans="1:43" s="128" customFormat="1" ht="40.15" customHeight="1">
      <c r="A1018" s="488">
        <v>1005</v>
      </c>
      <c r="B1018" s="866" t="str">
        <f>IF(基本情報入力シート!C1049="","",基本情報入力シート!C1049)</f>
        <v/>
      </c>
      <c r="C1018" s="866"/>
      <c r="D1018" s="866"/>
      <c r="E1018" s="866"/>
      <c r="F1018" s="866"/>
      <c r="G1018" s="866"/>
      <c r="H1018" s="866"/>
      <c r="I1018" s="866"/>
      <c r="J1018" s="413" t="str">
        <f>IF(基本情報入力シート!M1049="","",基本情報入力シート!M1049)</f>
        <v/>
      </c>
      <c r="K1018" s="413" t="str">
        <f>IF(基本情報入力シート!R1049="","",基本情報入力シート!R1049)</f>
        <v/>
      </c>
      <c r="L1018" s="413" t="str">
        <f>IF(基本情報入力シート!W1049="","",基本情報入力シート!W1049)</f>
        <v/>
      </c>
      <c r="M1018" s="413" t="str">
        <f>IF(基本情報入力シート!X1049="","",基本情報入力シート!X1049)</f>
        <v/>
      </c>
      <c r="N1018" s="491" t="str">
        <f>IF(基本情報入力シート!Y1049="","",基本情報入力シート!Y1049)</f>
        <v/>
      </c>
      <c r="O1018" s="490"/>
      <c r="P1018" s="432"/>
      <c r="Q1018" s="38" t="str">
        <f>IFERROR(ROUNDDOWN(P1018*VLOOKUP(N1018,【参考】数式用!$V$2:$AA$58,MATCH(O1018,【参考】数式用!$X$4:$AA$4)+2,FALSE)*0.5, 0), "")</f>
        <v/>
      </c>
      <c r="R1018" s="433"/>
      <c r="S1018" s="867"/>
      <c r="T1018" s="867"/>
      <c r="U1018" s="499"/>
      <c r="V1018" s="439"/>
      <c r="W1018" s="487"/>
      <c r="X1018" s="414" t="str">
        <f>IFERROR(IF(V1018="ー", "", ROUNDDOWN(W1018*VLOOKUP(N1018,【参考】数式用!$V$2:$AG$51,MATCH(V1018,【参考】数式用!$AB$4:$AG$4)+6,FALSE)*0.5, 0)), "")</f>
        <v/>
      </c>
      <c r="Y1018" s="440"/>
      <c r="Z1018" s="487"/>
      <c r="AA1018" s="501"/>
      <c r="AB1018" s="481" t="e">
        <f>VLOOKUP(N1018,【参考】数式用!$A$3:$N$58,14,FALSE)</f>
        <v>#N/A</v>
      </c>
      <c r="AC1018" s="481" t="str">
        <f>IFERROR(VLOOKUP(N1018,【参考】数式用!$A$3:$N$58,14,FALSE),"")&amp;"_4_5"</f>
        <v>_4_5</v>
      </c>
      <c r="AD1018" s="481" t="str">
        <f>IFERROR(VLOOKUP(N1018,【参考】数式用!$A$3:$N$58,14,FALSE),"")&amp;"_6"</f>
        <v>_6</v>
      </c>
      <c r="AE1018" s="482" t="str">
        <f>IFERROR(VLOOKUP(N1018,【参考】数式用!$AI$5:$AJ$51, 2, FALSE), "")</f>
        <v/>
      </c>
      <c r="AF1018" s="483" t="str">
        <f t="shared" si="32"/>
        <v/>
      </c>
      <c r="AG1018" s="484" t="str">
        <f t="shared" si="33"/>
        <v/>
      </c>
      <c r="AH1018" s="485" t="str">
        <f>IFERROR(VLOOKUP(N1018,【参考】数式用!$AM$3:$AN$56, 2, FALSE), "")</f>
        <v/>
      </c>
      <c r="AI1018" s="411"/>
      <c r="AJ1018" s="389"/>
      <c r="AK1018" s="389"/>
      <c r="AL1018" s="389"/>
      <c r="AM1018" s="389"/>
      <c r="AN1018" s="389"/>
      <c r="AO1018" s="389"/>
      <c r="AP1018" s="389"/>
      <c r="AQ1018" s="389"/>
    </row>
    <row r="1019" spans="1:43" s="128" customFormat="1" ht="40.15" customHeight="1">
      <c r="A1019" s="488">
        <v>1006</v>
      </c>
      <c r="B1019" s="866" t="str">
        <f>IF(基本情報入力シート!C1050="","",基本情報入力シート!C1050)</f>
        <v/>
      </c>
      <c r="C1019" s="866"/>
      <c r="D1019" s="866"/>
      <c r="E1019" s="866"/>
      <c r="F1019" s="866"/>
      <c r="G1019" s="866"/>
      <c r="H1019" s="866"/>
      <c r="I1019" s="866"/>
      <c r="J1019" s="413" t="str">
        <f>IF(基本情報入力シート!M1050="","",基本情報入力シート!M1050)</f>
        <v/>
      </c>
      <c r="K1019" s="413" t="str">
        <f>IF(基本情報入力シート!R1050="","",基本情報入力シート!R1050)</f>
        <v/>
      </c>
      <c r="L1019" s="413" t="str">
        <f>IF(基本情報入力シート!W1050="","",基本情報入力シート!W1050)</f>
        <v/>
      </c>
      <c r="M1019" s="413" t="str">
        <f>IF(基本情報入力シート!X1050="","",基本情報入力シート!X1050)</f>
        <v/>
      </c>
      <c r="N1019" s="491" t="str">
        <f>IF(基本情報入力シート!Y1050="","",基本情報入力シート!Y1050)</f>
        <v/>
      </c>
      <c r="O1019" s="490"/>
      <c r="P1019" s="432"/>
      <c r="Q1019" s="38" t="str">
        <f>IFERROR(ROUNDDOWN(P1019*VLOOKUP(N1019,【参考】数式用!$V$2:$AA$58,MATCH(O1019,【参考】数式用!$X$4:$AA$4)+2,FALSE)*0.5, 0), "")</f>
        <v/>
      </c>
      <c r="R1019" s="433"/>
      <c r="S1019" s="867"/>
      <c r="T1019" s="867"/>
      <c r="U1019" s="499"/>
      <c r="V1019" s="439"/>
      <c r="W1019" s="487"/>
      <c r="X1019" s="414" t="str">
        <f>IFERROR(IF(V1019="ー", "", ROUNDDOWN(W1019*VLOOKUP(N1019,【参考】数式用!$V$2:$AG$51,MATCH(V1019,【参考】数式用!$AB$4:$AG$4)+6,FALSE)*0.5, 0)), "")</f>
        <v/>
      </c>
      <c r="Y1019" s="440"/>
      <c r="Z1019" s="487"/>
      <c r="AA1019" s="501"/>
      <c r="AB1019" s="481" t="e">
        <f>VLOOKUP(N1019,【参考】数式用!$A$3:$N$58,14,FALSE)</f>
        <v>#N/A</v>
      </c>
      <c r="AC1019" s="481" t="str">
        <f>IFERROR(VLOOKUP(N1019,【参考】数式用!$A$3:$N$58,14,FALSE),"")&amp;"_4_5"</f>
        <v>_4_5</v>
      </c>
      <c r="AD1019" s="481" t="str">
        <f>IFERROR(VLOOKUP(N1019,【参考】数式用!$A$3:$N$58,14,FALSE),"")&amp;"_6"</f>
        <v>_6</v>
      </c>
      <c r="AE1019" s="482" t="str">
        <f>IFERROR(VLOOKUP(N1019,【参考】数式用!$AI$5:$AJ$51, 2, FALSE), "")</f>
        <v/>
      </c>
      <c r="AF1019" s="483" t="str">
        <f t="shared" si="32"/>
        <v/>
      </c>
      <c r="AG1019" s="484" t="str">
        <f t="shared" si="33"/>
        <v/>
      </c>
      <c r="AH1019" s="485" t="str">
        <f>IFERROR(VLOOKUP(N1019,【参考】数式用!$AM$3:$AN$56, 2, FALSE), "")</f>
        <v/>
      </c>
      <c r="AI1019" s="411"/>
      <c r="AJ1019" s="389"/>
      <c r="AK1019" s="389"/>
      <c r="AL1019" s="389"/>
      <c r="AM1019" s="389"/>
      <c r="AN1019" s="389"/>
      <c r="AO1019" s="389"/>
      <c r="AP1019" s="389"/>
      <c r="AQ1019" s="389"/>
    </row>
    <row r="1020" spans="1:43" s="128" customFormat="1" ht="40.15" customHeight="1">
      <c r="A1020" s="488">
        <v>1007</v>
      </c>
      <c r="B1020" s="866" t="str">
        <f>IF(基本情報入力シート!C1051="","",基本情報入力シート!C1051)</f>
        <v/>
      </c>
      <c r="C1020" s="866"/>
      <c r="D1020" s="866"/>
      <c r="E1020" s="866"/>
      <c r="F1020" s="866"/>
      <c r="G1020" s="866"/>
      <c r="H1020" s="866"/>
      <c r="I1020" s="866"/>
      <c r="J1020" s="413" t="str">
        <f>IF(基本情報入力シート!M1051="","",基本情報入力シート!M1051)</f>
        <v/>
      </c>
      <c r="K1020" s="413" t="str">
        <f>IF(基本情報入力シート!R1051="","",基本情報入力シート!R1051)</f>
        <v/>
      </c>
      <c r="L1020" s="413" t="str">
        <f>IF(基本情報入力シート!W1051="","",基本情報入力シート!W1051)</f>
        <v/>
      </c>
      <c r="M1020" s="413" t="str">
        <f>IF(基本情報入力シート!X1051="","",基本情報入力シート!X1051)</f>
        <v/>
      </c>
      <c r="N1020" s="491" t="str">
        <f>IF(基本情報入力シート!Y1051="","",基本情報入力シート!Y1051)</f>
        <v/>
      </c>
      <c r="O1020" s="490"/>
      <c r="P1020" s="432"/>
      <c r="Q1020" s="38" t="str">
        <f>IFERROR(ROUNDDOWN(P1020*VLOOKUP(N1020,【参考】数式用!$V$2:$AA$58,MATCH(O1020,【参考】数式用!$X$4:$AA$4)+2,FALSE)*0.5, 0), "")</f>
        <v/>
      </c>
      <c r="R1020" s="433"/>
      <c r="S1020" s="867"/>
      <c r="T1020" s="867"/>
      <c r="U1020" s="499"/>
      <c r="V1020" s="439"/>
      <c r="W1020" s="487"/>
      <c r="X1020" s="414" t="str">
        <f>IFERROR(IF(V1020="ー", "", ROUNDDOWN(W1020*VLOOKUP(N1020,【参考】数式用!$V$2:$AG$51,MATCH(V1020,【参考】数式用!$AB$4:$AG$4)+6,FALSE)*0.5, 0)), "")</f>
        <v/>
      </c>
      <c r="Y1020" s="440"/>
      <c r="Z1020" s="487"/>
      <c r="AA1020" s="501"/>
      <c r="AB1020" s="481" t="e">
        <f>VLOOKUP(N1020,【参考】数式用!$A$3:$N$58,14,FALSE)</f>
        <v>#N/A</v>
      </c>
      <c r="AC1020" s="481" t="str">
        <f>IFERROR(VLOOKUP(N1020,【参考】数式用!$A$3:$N$58,14,FALSE),"")&amp;"_4_5"</f>
        <v>_4_5</v>
      </c>
      <c r="AD1020" s="481" t="str">
        <f>IFERROR(VLOOKUP(N1020,【参考】数式用!$A$3:$N$58,14,FALSE),"")&amp;"_6"</f>
        <v>_6</v>
      </c>
      <c r="AE1020" s="482" t="str">
        <f>IFERROR(VLOOKUP(N1020,【参考】数式用!$AI$5:$AJ$51, 2, FALSE), "")</f>
        <v/>
      </c>
      <c r="AF1020" s="483" t="str">
        <f t="shared" si="32"/>
        <v/>
      </c>
      <c r="AG1020" s="484" t="str">
        <f t="shared" si="33"/>
        <v/>
      </c>
      <c r="AH1020" s="485" t="str">
        <f>IFERROR(VLOOKUP(N1020,【参考】数式用!$AM$3:$AN$56, 2, FALSE), "")</f>
        <v/>
      </c>
      <c r="AI1020" s="411"/>
      <c r="AJ1020" s="389"/>
      <c r="AK1020" s="389"/>
      <c r="AL1020" s="389"/>
      <c r="AM1020" s="389"/>
      <c r="AN1020" s="389"/>
      <c r="AO1020" s="389"/>
      <c r="AP1020" s="389"/>
      <c r="AQ1020" s="389"/>
    </row>
    <row r="1021" spans="1:43" s="128" customFormat="1" ht="40.15" customHeight="1">
      <c r="A1021" s="488">
        <v>1008</v>
      </c>
      <c r="B1021" s="866" t="str">
        <f>IF(基本情報入力シート!C1052="","",基本情報入力シート!C1052)</f>
        <v/>
      </c>
      <c r="C1021" s="866"/>
      <c r="D1021" s="866"/>
      <c r="E1021" s="866"/>
      <c r="F1021" s="866"/>
      <c r="G1021" s="866"/>
      <c r="H1021" s="866"/>
      <c r="I1021" s="866"/>
      <c r="J1021" s="413" t="str">
        <f>IF(基本情報入力シート!M1052="","",基本情報入力シート!M1052)</f>
        <v/>
      </c>
      <c r="K1021" s="413" t="str">
        <f>IF(基本情報入力シート!R1052="","",基本情報入力シート!R1052)</f>
        <v/>
      </c>
      <c r="L1021" s="413" t="str">
        <f>IF(基本情報入力シート!W1052="","",基本情報入力シート!W1052)</f>
        <v/>
      </c>
      <c r="M1021" s="413" t="str">
        <f>IF(基本情報入力シート!X1052="","",基本情報入力シート!X1052)</f>
        <v/>
      </c>
      <c r="N1021" s="491" t="str">
        <f>IF(基本情報入力シート!Y1052="","",基本情報入力シート!Y1052)</f>
        <v/>
      </c>
      <c r="O1021" s="490"/>
      <c r="P1021" s="432"/>
      <c r="Q1021" s="38" t="str">
        <f>IFERROR(ROUNDDOWN(P1021*VLOOKUP(N1021,【参考】数式用!$V$2:$AA$58,MATCH(O1021,【参考】数式用!$X$4:$AA$4)+2,FALSE)*0.5, 0), "")</f>
        <v/>
      </c>
      <c r="R1021" s="433"/>
      <c r="S1021" s="867"/>
      <c r="T1021" s="867"/>
      <c r="U1021" s="499"/>
      <c r="V1021" s="439"/>
      <c r="W1021" s="487"/>
      <c r="X1021" s="414" t="str">
        <f>IFERROR(IF(V1021="ー", "", ROUNDDOWN(W1021*VLOOKUP(N1021,【参考】数式用!$V$2:$AG$51,MATCH(V1021,【参考】数式用!$AB$4:$AG$4)+6,FALSE)*0.5, 0)), "")</f>
        <v/>
      </c>
      <c r="Y1021" s="440"/>
      <c r="Z1021" s="487"/>
      <c r="AA1021" s="501"/>
      <c r="AB1021" s="481" t="e">
        <f>VLOOKUP(N1021,【参考】数式用!$A$3:$N$58,14,FALSE)</f>
        <v>#N/A</v>
      </c>
      <c r="AC1021" s="481" t="str">
        <f>IFERROR(VLOOKUP(N1021,【参考】数式用!$A$3:$N$58,14,FALSE),"")&amp;"_4_5"</f>
        <v>_4_5</v>
      </c>
      <c r="AD1021" s="481" t="str">
        <f>IFERROR(VLOOKUP(N1021,【参考】数式用!$A$3:$N$58,14,FALSE),"")&amp;"_6"</f>
        <v>_6</v>
      </c>
      <c r="AE1021" s="482" t="str">
        <f>IFERROR(VLOOKUP(N1021,【参考】数式用!$AI$5:$AJ$51, 2, FALSE), "")</f>
        <v/>
      </c>
      <c r="AF1021" s="483" t="str">
        <f t="shared" si="32"/>
        <v/>
      </c>
      <c r="AG1021" s="484" t="str">
        <f t="shared" si="33"/>
        <v/>
      </c>
      <c r="AH1021" s="485" t="str">
        <f>IFERROR(VLOOKUP(N1021,【参考】数式用!$AM$3:$AN$56, 2, FALSE), "")</f>
        <v/>
      </c>
      <c r="AI1021" s="411"/>
      <c r="AJ1021" s="389"/>
      <c r="AK1021" s="389"/>
      <c r="AL1021" s="389"/>
      <c r="AM1021" s="389"/>
      <c r="AN1021" s="389"/>
      <c r="AO1021" s="389"/>
      <c r="AP1021" s="389"/>
      <c r="AQ1021" s="389"/>
    </row>
    <row r="1022" spans="1:43" s="128" customFormat="1" ht="40.15" customHeight="1">
      <c r="A1022" s="488">
        <v>1009</v>
      </c>
      <c r="B1022" s="866" t="str">
        <f>IF(基本情報入力シート!C1053="","",基本情報入力シート!C1053)</f>
        <v/>
      </c>
      <c r="C1022" s="866"/>
      <c r="D1022" s="866"/>
      <c r="E1022" s="866"/>
      <c r="F1022" s="866"/>
      <c r="G1022" s="866"/>
      <c r="H1022" s="866"/>
      <c r="I1022" s="866"/>
      <c r="J1022" s="413" t="str">
        <f>IF(基本情報入力シート!M1053="","",基本情報入力シート!M1053)</f>
        <v/>
      </c>
      <c r="K1022" s="413" t="str">
        <f>IF(基本情報入力シート!R1053="","",基本情報入力シート!R1053)</f>
        <v/>
      </c>
      <c r="L1022" s="413" t="str">
        <f>IF(基本情報入力シート!W1053="","",基本情報入力シート!W1053)</f>
        <v/>
      </c>
      <c r="M1022" s="413" t="str">
        <f>IF(基本情報入力シート!X1053="","",基本情報入力シート!X1053)</f>
        <v/>
      </c>
      <c r="N1022" s="491" t="str">
        <f>IF(基本情報入力シート!Y1053="","",基本情報入力シート!Y1053)</f>
        <v/>
      </c>
      <c r="O1022" s="490"/>
      <c r="P1022" s="432"/>
      <c r="Q1022" s="38" t="str">
        <f>IFERROR(ROUNDDOWN(P1022*VLOOKUP(N1022,【参考】数式用!$V$2:$AA$58,MATCH(O1022,【参考】数式用!$X$4:$AA$4)+2,FALSE)*0.5, 0), "")</f>
        <v/>
      </c>
      <c r="R1022" s="433"/>
      <c r="S1022" s="867"/>
      <c r="T1022" s="867"/>
      <c r="U1022" s="499"/>
      <c r="V1022" s="439"/>
      <c r="W1022" s="487"/>
      <c r="X1022" s="414" t="str">
        <f>IFERROR(IF(V1022="ー", "", ROUNDDOWN(W1022*VLOOKUP(N1022,【参考】数式用!$V$2:$AG$51,MATCH(V1022,【参考】数式用!$AB$4:$AG$4)+6,FALSE)*0.5, 0)), "")</f>
        <v/>
      </c>
      <c r="Y1022" s="440"/>
      <c r="Z1022" s="487"/>
      <c r="AA1022" s="501"/>
      <c r="AB1022" s="481" t="e">
        <f>VLOOKUP(N1022,【参考】数式用!$A$3:$N$58,14,FALSE)</f>
        <v>#N/A</v>
      </c>
      <c r="AC1022" s="481" t="str">
        <f>IFERROR(VLOOKUP(N1022,【参考】数式用!$A$3:$N$58,14,FALSE),"")&amp;"_4_5"</f>
        <v>_4_5</v>
      </c>
      <c r="AD1022" s="481" t="str">
        <f>IFERROR(VLOOKUP(N1022,【参考】数式用!$A$3:$N$58,14,FALSE),"")&amp;"_6"</f>
        <v>_6</v>
      </c>
      <c r="AE1022" s="482" t="str">
        <f>IFERROR(VLOOKUP(N1022,【参考】数式用!$AI$5:$AJ$51, 2, FALSE), "")</f>
        <v/>
      </c>
      <c r="AF1022" s="483" t="str">
        <f t="shared" si="32"/>
        <v/>
      </c>
      <c r="AG1022" s="484" t="str">
        <f t="shared" si="33"/>
        <v/>
      </c>
      <c r="AH1022" s="485" t="str">
        <f>IFERROR(VLOOKUP(N1022,【参考】数式用!$AM$3:$AN$56, 2, FALSE), "")</f>
        <v/>
      </c>
      <c r="AI1022" s="411"/>
      <c r="AJ1022" s="389"/>
      <c r="AK1022" s="389"/>
      <c r="AL1022" s="389"/>
      <c r="AM1022" s="389"/>
      <c r="AN1022" s="389"/>
      <c r="AO1022" s="389"/>
      <c r="AP1022" s="389"/>
      <c r="AQ1022" s="389"/>
    </row>
    <row r="1023" spans="1:43" s="128" customFormat="1" ht="40.15" customHeight="1">
      <c r="A1023" s="488">
        <v>1010</v>
      </c>
      <c r="B1023" s="866" t="str">
        <f>IF(基本情報入力シート!C1054="","",基本情報入力シート!C1054)</f>
        <v/>
      </c>
      <c r="C1023" s="866"/>
      <c r="D1023" s="866"/>
      <c r="E1023" s="866"/>
      <c r="F1023" s="866"/>
      <c r="G1023" s="866"/>
      <c r="H1023" s="866"/>
      <c r="I1023" s="866"/>
      <c r="J1023" s="413" t="str">
        <f>IF(基本情報入力シート!M1054="","",基本情報入力シート!M1054)</f>
        <v/>
      </c>
      <c r="K1023" s="413" t="str">
        <f>IF(基本情報入力シート!R1054="","",基本情報入力シート!R1054)</f>
        <v/>
      </c>
      <c r="L1023" s="413" t="str">
        <f>IF(基本情報入力シート!W1054="","",基本情報入力シート!W1054)</f>
        <v/>
      </c>
      <c r="M1023" s="413" t="str">
        <f>IF(基本情報入力シート!X1054="","",基本情報入力シート!X1054)</f>
        <v/>
      </c>
      <c r="N1023" s="491" t="str">
        <f>IF(基本情報入力シート!Y1054="","",基本情報入力シート!Y1054)</f>
        <v/>
      </c>
      <c r="O1023" s="490"/>
      <c r="P1023" s="432"/>
      <c r="Q1023" s="38" t="str">
        <f>IFERROR(ROUNDDOWN(P1023*VLOOKUP(N1023,【参考】数式用!$V$2:$AA$58,MATCH(O1023,【参考】数式用!$X$4:$AA$4)+2,FALSE)*0.5, 0), "")</f>
        <v/>
      </c>
      <c r="R1023" s="433"/>
      <c r="S1023" s="867"/>
      <c r="T1023" s="867"/>
      <c r="U1023" s="499"/>
      <c r="V1023" s="439"/>
      <c r="W1023" s="487"/>
      <c r="X1023" s="414" t="str">
        <f>IFERROR(IF(V1023="ー", "", ROUNDDOWN(W1023*VLOOKUP(N1023,【参考】数式用!$V$2:$AG$51,MATCH(V1023,【参考】数式用!$AB$4:$AG$4)+6,FALSE)*0.5, 0)), "")</f>
        <v/>
      </c>
      <c r="Y1023" s="440"/>
      <c r="Z1023" s="487"/>
      <c r="AA1023" s="501"/>
      <c r="AB1023" s="481" t="e">
        <f>VLOOKUP(N1023,【参考】数式用!$A$3:$N$58,14,FALSE)</f>
        <v>#N/A</v>
      </c>
      <c r="AC1023" s="481" t="str">
        <f>IFERROR(VLOOKUP(N1023,【参考】数式用!$A$3:$N$58,14,FALSE),"")&amp;"_4_5"</f>
        <v>_4_5</v>
      </c>
      <c r="AD1023" s="481" t="str">
        <f>IFERROR(VLOOKUP(N1023,【参考】数式用!$A$3:$N$58,14,FALSE),"")&amp;"_6"</f>
        <v>_6</v>
      </c>
      <c r="AE1023" s="482" t="str">
        <f>IFERROR(VLOOKUP(N1023,【参考】数式用!$AI$5:$AJ$51, 2, FALSE), "")</f>
        <v/>
      </c>
      <c r="AF1023" s="483" t="str">
        <f t="shared" si="32"/>
        <v/>
      </c>
      <c r="AG1023" s="484" t="str">
        <f t="shared" si="33"/>
        <v/>
      </c>
      <c r="AH1023" s="485" t="str">
        <f>IFERROR(VLOOKUP(N1023,【参考】数式用!$AM$3:$AN$56, 2, FALSE), "")</f>
        <v/>
      </c>
      <c r="AI1023" s="411"/>
      <c r="AJ1023" s="389"/>
      <c r="AK1023" s="389"/>
      <c r="AL1023" s="389"/>
      <c r="AM1023" s="389"/>
      <c r="AN1023" s="389"/>
      <c r="AO1023" s="389"/>
      <c r="AP1023" s="389"/>
      <c r="AQ1023" s="389"/>
    </row>
    <row r="1024" spans="1:43" s="128" customFormat="1" ht="40.15" customHeight="1">
      <c r="A1024" s="488">
        <v>1011</v>
      </c>
      <c r="B1024" s="866" t="str">
        <f>IF(基本情報入力シート!C1055="","",基本情報入力シート!C1055)</f>
        <v/>
      </c>
      <c r="C1024" s="866"/>
      <c r="D1024" s="866"/>
      <c r="E1024" s="866"/>
      <c r="F1024" s="866"/>
      <c r="G1024" s="866"/>
      <c r="H1024" s="866"/>
      <c r="I1024" s="866"/>
      <c r="J1024" s="413" t="str">
        <f>IF(基本情報入力シート!M1055="","",基本情報入力シート!M1055)</f>
        <v/>
      </c>
      <c r="K1024" s="413" t="str">
        <f>IF(基本情報入力シート!R1055="","",基本情報入力シート!R1055)</f>
        <v/>
      </c>
      <c r="L1024" s="413" t="str">
        <f>IF(基本情報入力シート!W1055="","",基本情報入力シート!W1055)</f>
        <v/>
      </c>
      <c r="M1024" s="413" t="str">
        <f>IF(基本情報入力シート!X1055="","",基本情報入力シート!X1055)</f>
        <v/>
      </c>
      <c r="N1024" s="491" t="str">
        <f>IF(基本情報入力シート!Y1055="","",基本情報入力シート!Y1055)</f>
        <v/>
      </c>
      <c r="O1024" s="490"/>
      <c r="P1024" s="432"/>
      <c r="Q1024" s="38" t="str">
        <f>IFERROR(ROUNDDOWN(P1024*VLOOKUP(N1024,【参考】数式用!$V$2:$AA$58,MATCH(O1024,【参考】数式用!$X$4:$AA$4)+2,FALSE)*0.5, 0), "")</f>
        <v/>
      </c>
      <c r="R1024" s="433"/>
      <c r="S1024" s="867"/>
      <c r="T1024" s="867"/>
      <c r="U1024" s="499"/>
      <c r="V1024" s="439"/>
      <c r="W1024" s="487"/>
      <c r="X1024" s="414" t="str">
        <f>IFERROR(IF(V1024="ー", "", ROUNDDOWN(W1024*VLOOKUP(N1024,【参考】数式用!$V$2:$AG$51,MATCH(V1024,【参考】数式用!$AB$4:$AG$4)+6,FALSE)*0.5, 0)), "")</f>
        <v/>
      </c>
      <c r="Y1024" s="440"/>
      <c r="Z1024" s="487"/>
      <c r="AA1024" s="501"/>
      <c r="AB1024" s="481" t="e">
        <f>VLOOKUP(N1024,【参考】数式用!$A$3:$N$58,14,FALSE)</f>
        <v>#N/A</v>
      </c>
      <c r="AC1024" s="481" t="str">
        <f>IFERROR(VLOOKUP(N1024,【参考】数式用!$A$3:$N$58,14,FALSE),"")&amp;"_4_5"</f>
        <v>_4_5</v>
      </c>
      <c r="AD1024" s="481" t="str">
        <f>IFERROR(VLOOKUP(N1024,【参考】数式用!$A$3:$N$58,14,FALSE),"")&amp;"_6"</f>
        <v>_6</v>
      </c>
      <c r="AE1024" s="482" t="str">
        <f>IFERROR(VLOOKUP(N1024,【参考】数式用!$AI$5:$AJ$51, 2, FALSE), "")</f>
        <v/>
      </c>
      <c r="AF1024" s="483" t="str">
        <f t="shared" si="32"/>
        <v/>
      </c>
      <c r="AG1024" s="484" t="str">
        <f t="shared" si="33"/>
        <v/>
      </c>
      <c r="AH1024" s="485" t="str">
        <f>IFERROR(VLOOKUP(N1024,【参考】数式用!$AM$3:$AN$56, 2, FALSE), "")</f>
        <v/>
      </c>
      <c r="AI1024" s="411"/>
      <c r="AJ1024" s="389"/>
      <c r="AK1024" s="389"/>
      <c r="AL1024" s="389"/>
      <c r="AM1024" s="389"/>
      <c r="AN1024" s="389"/>
      <c r="AO1024" s="389"/>
      <c r="AP1024" s="389"/>
      <c r="AQ1024" s="389"/>
    </row>
    <row r="1025" spans="1:43" s="128" customFormat="1" ht="40.15" customHeight="1">
      <c r="A1025" s="488">
        <v>1012</v>
      </c>
      <c r="B1025" s="866" t="str">
        <f>IF(基本情報入力シート!C1056="","",基本情報入力シート!C1056)</f>
        <v/>
      </c>
      <c r="C1025" s="866"/>
      <c r="D1025" s="866"/>
      <c r="E1025" s="866"/>
      <c r="F1025" s="866"/>
      <c r="G1025" s="866"/>
      <c r="H1025" s="866"/>
      <c r="I1025" s="866"/>
      <c r="J1025" s="413" t="str">
        <f>IF(基本情報入力シート!M1056="","",基本情報入力シート!M1056)</f>
        <v/>
      </c>
      <c r="K1025" s="413" t="str">
        <f>IF(基本情報入力シート!R1056="","",基本情報入力シート!R1056)</f>
        <v/>
      </c>
      <c r="L1025" s="413" t="str">
        <f>IF(基本情報入力シート!W1056="","",基本情報入力シート!W1056)</f>
        <v/>
      </c>
      <c r="M1025" s="413" t="str">
        <f>IF(基本情報入力シート!X1056="","",基本情報入力シート!X1056)</f>
        <v/>
      </c>
      <c r="N1025" s="491" t="str">
        <f>IF(基本情報入力シート!Y1056="","",基本情報入力シート!Y1056)</f>
        <v/>
      </c>
      <c r="O1025" s="490"/>
      <c r="P1025" s="432"/>
      <c r="Q1025" s="38" t="str">
        <f>IFERROR(ROUNDDOWN(P1025*VLOOKUP(N1025,【参考】数式用!$V$2:$AA$58,MATCH(O1025,【参考】数式用!$X$4:$AA$4)+2,FALSE)*0.5, 0), "")</f>
        <v/>
      </c>
      <c r="R1025" s="433"/>
      <c r="S1025" s="867"/>
      <c r="T1025" s="867"/>
      <c r="U1025" s="499"/>
      <c r="V1025" s="439"/>
      <c r="W1025" s="487"/>
      <c r="X1025" s="414" t="str">
        <f>IFERROR(IF(V1025="ー", "", ROUNDDOWN(W1025*VLOOKUP(N1025,【参考】数式用!$V$2:$AG$51,MATCH(V1025,【参考】数式用!$AB$4:$AG$4)+6,FALSE)*0.5, 0)), "")</f>
        <v/>
      </c>
      <c r="Y1025" s="440"/>
      <c r="Z1025" s="487"/>
      <c r="AA1025" s="501"/>
      <c r="AB1025" s="481" t="e">
        <f>VLOOKUP(N1025,【参考】数式用!$A$3:$N$58,14,FALSE)</f>
        <v>#N/A</v>
      </c>
      <c r="AC1025" s="481" t="str">
        <f>IFERROR(VLOOKUP(N1025,【参考】数式用!$A$3:$N$58,14,FALSE),"")&amp;"_4_5"</f>
        <v>_4_5</v>
      </c>
      <c r="AD1025" s="481" t="str">
        <f>IFERROR(VLOOKUP(N1025,【参考】数式用!$A$3:$N$58,14,FALSE),"")&amp;"_6"</f>
        <v>_6</v>
      </c>
      <c r="AE1025" s="482" t="str">
        <f>IFERROR(VLOOKUP(N1025,【参考】数式用!$AI$5:$AJ$51, 2, FALSE), "")</f>
        <v/>
      </c>
      <c r="AF1025" s="483" t="str">
        <f t="shared" si="32"/>
        <v/>
      </c>
      <c r="AG1025" s="484" t="str">
        <f t="shared" si="33"/>
        <v/>
      </c>
      <c r="AH1025" s="485" t="str">
        <f>IFERROR(VLOOKUP(N1025,【参考】数式用!$AM$3:$AN$56, 2, FALSE), "")</f>
        <v/>
      </c>
      <c r="AI1025" s="411"/>
      <c r="AJ1025" s="389"/>
      <c r="AK1025" s="389"/>
      <c r="AL1025" s="389"/>
      <c r="AM1025" s="389"/>
      <c r="AN1025" s="389"/>
      <c r="AO1025" s="389"/>
      <c r="AP1025" s="389"/>
      <c r="AQ1025" s="389"/>
    </row>
    <row r="1026" spans="1:43" s="128" customFormat="1" ht="40.15" customHeight="1">
      <c r="A1026" s="488">
        <v>1013</v>
      </c>
      <c r="B1026" s="866" t="str">
        <f>IF(基本情報入力シート!C1057="","",基本情報入力シート!C1057)</f>
        <v/>
      </c>
      <c r="C1026" s="866"/>
      <c r="D1026" s="866"/>
      <c r="E1026" s="866"/>
      <c r="F1026" s="866"/>
      <c r="G1026" s="866"/>
      <c r="H1026" s="866"/>
      <c r="I1026" s="866"/>
      <c r="J1026" s="413" t="str">
        <f>IF(基本情報入力シート!M1057="","",基本情報入力シート!M1057)</f>
        <v/>
      </c>
      <c r="K1026" s="413" t="str">
        <f>IF(基本情報入力シート!R1057="","",基本情報入力シート!R1057)</f>
        <v/>
      </c>
      <c r="L1026" s="413" t="str">
        <f>IF(基本情報入力シート!W1057="","",基本情報入力シート!W1057)</f>
        <v/>
      </c>
      <c r="M1026" s="413" t="str">
        <f>IF(基本情報入力シート!X1057="","",基本情報入力シート!X1057)</f>
        <v/>
      </c>
      <c r="N1026" s="491" t="str">
        <f>IF(基本情報入力シート!Y1057="","",基本情報入力シート!Y1057)</f>
        <v/>
      </c>
      <c r="O1026" s="490"/>
      <c r="P1026" s="432"/>
      <c r="Q1026" s="38" t="str">
        <f>IFERROR(ROUNDDOWN(P1026*VLOOKUP(N1026,【参考】数式用!$V$2:$AA$58,MATCH(O1026,【参考】数式用!$X$4:$AA$4)+2,FALSE)*0.5, 0), "")</f>
        <v/>
      </c>
      <c r="R1026" s="433"/>
      <c r="S1026" s="867"/>
      <c r="T1026" s="867"/>
      <c r="U1026" s="499"/>
      <c r="V1026" s="439"/>
      <c r="W1026" s="487"/>
      <c r="X1026" s="414" t="str">
        <f>IFERROR(IF(V1026="ー", "", ROUNDDOWN(W1026*VLOOKUP(N1026,【参考】数式用!$V$2:$AG$51,MATCH(V1026,【参考】数式用!$AB$4:$AG$4)+6,FALSE)*0.5, 0)), "")</f>
        <v/>
      </c>
      <c r="Y1026" s="440"/>
      <c r="Z1026" s="487"/>
      <c r="AA1026" s="501"/>
      <c r="AB1026" s="481" t="e">
        <f>VLOOKUP(N1026,【参考】数式用!$A$3:$N$58,14,FALSE)</f>
        <v>#N/A</v>
      </c>
      <c r="AC1026" s="481" t="str">
        <f>IFERROR(VLOOKUP(N1026,【参考】数式用!$A$3:$N$58,14,FALSE),"")&amp;"_4_5"</f>
        <v>_4_5</v>
      </c>
      <c r="AD1026" s="481" t="str">
        <f>IFERROR(VLOOKUP(N1026,【参考】数式用!$A$3:$N$58,14,FALSE),"")&amp;"_6"</f>
        <v>_6</v>
      </c>
      <c r="AE1026" s="482" t="str">
        <f>IFERROR(VLOOKUP(N1026,【参考】数式用!$AI$5:$AJ$51, 2, FALSE), "")</f>
        <v/>
      </c>
      <c r="AF1026" s="483" t="str">
        <f t="shared" si="32"/>
        <v/>
      </c>
      <c r="AG1026" s="484" t="str">
        <f t="shared" si="33"/>
        <v/>
      </c>
      <c r="AH1026" s="485" t="str">
        <f>IFERROR(VLOOKUP(N1026,【参考】数式用!$AM$3:$AN$56, 2, FALSE), "")</f>
        <v/>
      </c>
      <c r="AI1026" s="411"/>
      <c r="AJ1026" s="389"/>
      <c r="AK1026" s="389"/>
      <c r="AL1026" s="389"/>
      <c r="AM1026" s="389"/>
      <c r="AN1026" s="389"/>
      <c r="AO1026" s="389"/>
      <c r="AP1026" s="389"/>
      <c r="AQ1026" s="389"/>
    </row>
    <row r="1027" spans="1:43" s="128" customFormat="1" ht="40.15" customHeight="1">
      <c r="A1027" s="488">
        <v>1014</v>
      </c>
      <c r="B1027" s="866" t="str">
        <f>IF(基本情報入力シート!C1058="","",基本情報入力シート!C1058)</f>
        <v/>
      </c>
      <c r="C1027" s="866"/>
      <c r="D1027" s="866"/>
      <c r="E1027" s="866"/>
      <c r="F1027" s="866"/>
      <c r="G1027" s="866"/>
      <c r="H1027" s="866"/>
      <c r="I1027" s="866"/>
      <c r="J1027" s="413" t="str">
        <f>IF(基本情報入力シート!M1058="","",基本情報入力シート!M1058)</f>
        <v/>
      </c>
      <c r="K1027" s="413" t="str">
        <f>IF(基本情報入力シート!R1058="","",基本情報入力シート!R1058)</f>
        <v/>
      </c>
      <c r="L1027" s="413" t="str">
        <f>IF(基本情報入力シート!W1058="","",基本情報入力シート!W1058)</f>
        <v/>
      </c>
      <c r="M1027" s="413" t="str">
        <f>IF(基本情報入力シート!X1058="","",基本情報入力シート!X1058)</f>
        <v/>
      </c>
      <c r="N1027" s="491" t="str">
        <f>IF(基本情報入力シート!Y1058="","",基本情報入力シート!Y1058)</f>
        <v/>
      </c>
      <c r="O1027" s="490"/>
      <c r="P1027" s="432"/>
      <c r="Q1027" s="38" t="str">
        <f>IFERROR(ROUNDDOWN(P1027*VLOOKUP(N1027,【参考】数式用!$V$2:$AA$58,MATCH(O1027,【参考】数式用!$X$4:$AA$4)+2,FALSE)*0.5, 0), "")</f>
        <v/>
      </c>
      <c r="R1027" s="433"/>
      <c r="S1027" s="867"/>
      <c r="T1027" s="867"/>
      <c r="U1027" s="499"/>
      <c r="V1027" s="439"/>
      <c r="W1027" s="487"/>
      <c r="X1027" s="414" t="str">
        <f>IFERROR(IF(V1027="ー", "", ROUNDDOWN(W1027*VLOOKUP(N1027,【参考】数式用!$V$2:$AG$51,MATCH(V1027,【参考】数式用!$AB$4:$AG$4)+6,FALSE)*0.5, 0)), "")</f>
        <v/>
      </c>
      <c r="Y1027" s="440"/>
      <c r="Z1027" s="487"/>
      <c r="AA1027" s="501"/>
      <c r="AB1027" s="481" t="e">
        <f>VLOOKUP(N1027,【参考】数式用!$A$3:$N$58,14,FALSE)</f>
        <v>#N/A</v>
      </c>
      <c r="AC1027" s="481" t="str">
        <f>IFERROR(VLOOKUP(N1027,【参考】数式用!$A$3:$N$58,14,FALSE),"")&amp;"_4_5"</f>
        <v>_4_5</v>
      </c>
      <c r="AD1027" s="481" t="str">
        <f>IFERROR(VLOOKUP(N1027,【参考】数式用!$A$3:$N$58,14,FALSE),"")&amp;"_6"</f>
        <v>_6</v>
      </c>
      <c r="AE1027" s="482" t="str">
        <f>IFERROR(VLOOKUP(N1027,【参考】数式用!$AI$5:$AJ$51, 2, FALSE), "")</f>
        <v/>
      </c>
      <c r="AF1027" s="483" t="str">
        <f t="shared" si="32"/>
        <v/>
      </c>
      <c r="AG1027" s="484" t="str">
        <f t="shared" si="33"/>
        <v/>
      </c>
      <c r="AH1027" s="485" t="str">
        <f>IFERROR(VLOOKUP(N1027,【参考】数式用!$AM$3:$AN$56, 2, FALSE), "")</f>
        <v/>
      </c>
      <c r="AI1027" s="411"/>
      <c r="AJ1027" s="389"/>
      <c r="AK1027" s="389"/>
      <c r="AL1027" s="389"/>
      <c r="AM1027" s="389"/>
      <c r="AN1027" s="389"/>
      <c r="AO1027" s="389"/>
      <c r="AP1027" s="389"/>
      <c r="AQ1027" s="389"/>
    </row>
    <row r="1028" spans="1:43" s="128" customFormat="1" ht="40.15" customHeight="1">
      <c r="A1028" s="488">
        <v>1015</v>
      </c>
      <c r="B1028" s="866" t="str">
        <f>IF(基本情報入力シート!C1059="","",基本情報入力シート!C1059)</f>
        <v/>
      </c>
      <c r="C1028" s="866"/>
      <c r="D1028" s="866"/>
      <c r="E1028" s="866"/>
      <c r="F1028" s="866"/>
      <c r="G1028" s="866"/>
      <c r="H1028" s="866"/>
      <c r="I1028" s="866"/>
      <c r="J1028" s="413" t="str">
        <f>IF(基本情報入力シート!M1059="","",基本情報入力シート!M1059)</f>
        <v/>
      </c>
      <c r="K1028" s="413" t="str">
        <f>IF(基本情報入力シート!R1059="","",基本情報入力シート!R1059)</f>
        <v/>
      </c>
      <c r="L1028" s="413" t="str">
        <f>IF(基本情報入力シート!W1059="","",基本情報入力シート!W1059)</f>
        <v/>
      </c>
      <c r="M1028" s="413" t="str">
        <f>IF(基本情報入力シート!X1059="","",基本情報入力シート!X1059)</f>
        <v/>
      </c>
      <c r="N1028" s="491" t="str">
        <f>IF(基本情報入力シート!Y1059="","",基本情報入力シート!Y1059)</f>
        <v/>
      </c>
      <c r="O1028" s="490"/>
      <c r="P1028" s="432"/>
      <c r="Q1028" s="38" t="str">
        <f>IFERROR(ROUNDDOWN(P1028*VLOOKUP(N1028,【参考】数式用!$V$2:$AA$58,MATCH(O1028,【参考】数式用!$X$4:$AA$4)+2,FALSE)*0.5, 0), "")</f>
        <v/>
      </c>
      <c r="R1028" s="433"/>
      <c r="S1028" s="867"/>
      <c r="T1028" s="867"/>
      <c r="U1028" s="499"/>
      <c r="V1028" s="439"/>
      <c r="W1028" s="487"/>
      <c r="X1028" s="414" t="str">
        <f>IFERROR(IF(V1028="ー", "", ROUNDDOWN(W1028*VLOOKUP(N1028,【参考】数式用!$V$2:$AG$51,MATCH(V1028,【参考】数式用!$AB$4:$AG$4)+6,FALSE)*0.5, 0)), "")</f>
        <v/>
      </c>
      <c r="Y1028" s="440"/>
      <c r="Z1028" s="487"/>
      <c r="AA1028" s="501"/>
      <c r="AB1028" s="481" t="e">
        <f>VLOOKUP(N1028,【参考】数式用!$A$3:$N$58,14,FALSE)</f>
        <v>#N/A</v>
      </c>
      <c r="AC1028" s="481" t="str">
        <f>IFERROR(VLOOKUP(N1028,【参考】数式用!$A$3:$N$58,14,FALSE),"")&amp;"_4_5"</f>
        <v>_4_5</v>
      </c>
      <c r="AD1028" s="481" t="str">
        <f>IFERROR(VLOOKUP(N1028,【参考】数式用!$A$3:$N$58,14,FALSE),"")&amp;"_6"</f>
        <v>_6</v>
      </c>
      <c r="AE1028" s="482" t="str">
        <f>IFERROR(VLOOKUP(N1028,【参考】数式用!$AI$5:$AJ$51, 2, FALSE), "")</f>
        <v/>
      </c>
      <c r="AF1028" s="483" t="str">
        <f t="shared" si="32"/>
        <v/>
      </c>
      <c r="AG1028" s="484" t="str">
        <f t="shared" si="33"/>
        <v/>
      </c>
      <c r="AH1028" s="485" t="str">
        <f>IFERROR(VLOOKUP(N1028,【参考】数式用!$AM$3:$AN$56, 2, FALSE), "")</f>
        <v/>
      </c>
      <c r="AI1028" s="411"/>
      <c r="AJ1028" s="389"/>
      <c r="AK1028" s="389"/>
      <c r="AL1028" s="389"/>
      <c r="AM1028" s="389"/>
      <c r="AN1028" s="389"/>
      <c r="AO1028" s="389"/>
      <c r="AP1028" s="389"/>
      <c r="AQ1028" s="389"/>
    </row>
    <row r="1029" spans="1:43" s="128" customFormat="1" ht="40.15" customHeight="1">
      <c r="A1029" s="488">
        <v>1016</v>
      </c>
      <c r="B1029" s="866" t="str">
        <f>IF(基本情報入力シート!C1060="","",基本情報入力シート!C1060)</f>
        <v/>
      </c>
      <c r="C1029" s="866"/>
      <c r="D1029" s="866"/>
      <c r="E1029" s="866"/>
      <c r="F1029" s="866"/>
      <c r="G1029" s="866"/>
      <c r="H1029" s="866"/>
      <c r="I1029" s="866"/>
      <c r="J1029" s="413" t="str">
        <f>IF(基本情報入力シート!M1060="","",基本情報入力シート!M1060)</f>
        <v/>
      </c>
      <c r="K1029" s="413" t="str">
        <f>IF(基本情報入力シート!R1060="","",基本情報入力シート!R1060)</f>
        <v/>
      </c>
      <c r="L1029" s="413" t="str">
        <f>IF(基本情報入力シート!W1060="","",基本情報入力シート!W1060)</f>
        <v/>
      </c>
      <c r="M1029" s="413" t="str">
        <f>IF(基本情報入力シート!X1060="","",基本情報入力シート!X1060)</f>
        <v/>
      </c>
      <c r="N1029" s="491" t="str">
        <f>IF(基本情報入力シート!Y1060="","",基本情報入力シート!Y1060)</f>
        <v/>
      </c>
      <c r="O1029" s="490"/>
      <c r="P1029" s="432"/>
      <c r="Q1029" s="38" t="str">
        <f>IFERROR(ROUNDDOWN(P1029*VLOOKUP(N1029,【参考】数式用!$V$2:$AA$58,MATCH(O1029,【参考】数式用!$X$4:$AA$4)+2,FALSE)*0.5, 0), "")</f>
        <v/>
      </c>
      <c r="R1029" s="433"/>
      <c r="S1029" s="867"/>
      <c r="T1029" s="867"/>
      <c r="U1029" s="499"/>
      <c r="V1029" s="439"/>
      <c r="W1029" s="487"/>
      <c r="X1029" s="414" t="str">
        <f>IFERROR(IF(V1029="ー", "", ROUNDDOWN(W1029*VLOOKUP(N1029,【参考】数式用!$V$2:$AG$51,MATCH(V1029,【参考】数式用!$AB$4:$AG$4)+6,FALSE)*0.5, 0)), "")</f>
        <v/>
      </c>
      <c r="Y1029" s="440"/>
      <c r="Z1029" s="487"/>
      <c r="AA1029" s="501"/>
      <c r="AB1029" s="481" t="e">
        <f>VLOOKUP(N1029,【参考】数式用!$A$3:$N$58,14,FALSE)</f>
        <v>#N/A</v>
      </c>
      <c r="AC1029" s="481" t="str">
        <f>IFERROR(VLOOKUP(N1029,【参考】数式用!$A$3:$N$58,14,FALSE),"")&amp;"_4_5"</f>
        <v>_4_5</v>
      </c>
      <c r="AD1029" s="481" t="str">
        <f>IFERROR(VLOOKUP(N1029,【参考】数式用!$A$3:$N$58,14,FALSE),"")&amp;"_6"</f>
        <v>_6</v>
      </c>
      <c r="AE1029" s="482" t="str">
        <f>IFERROR(VLOOKUP(N1029,【参考】数式用!$AI$5:$AJ$51, 2, FALSE), "")</f>
        <v/>
      </c>
      <c r="AF1029" s="483" t="str">
        <f t="shared" si="32"/>
        <v/>
      </c>
      <c r="AG1029" s="484" t="str">
        <f t="shared" si="33"/>
        <v/>
      </c>
      <c r="AH1029" s="485" t="str">
        <f>IFERROR(VLOOKUP(N1029,【参考】数式用!$AM$3:$AN$56, 2, FALSE), "")</f>
        <v/>
      </c>
      <c r="AI1029" s="411"/>
      <c r="AJ1029" s="389"/>
      <c r="AK1029" s="389"/>
      <c r="AL1029" s="389"/>
      <c r="AM1029" s="389"/>
      <c r="AN1029" s="389"/>
      <c r="AO1029" s="389"/>
      <c r="AP1029" s="389"/>
      <c r="AQ1029" s="389"/>
    </row>
    <row r="1030" spans="1:43" s="128" customFormat="1" ht="40.15" customHeight="1">
      <c r="A1030" s="488">
        <v>1017</v>
      </c>
      <c r="B1030" s="866" t="str">
        <f>IF(基本情報入力シート!C1061="","",基本情報入力シート!C1061)</f>
        <v/>
      </c>
      <c r="C1030" s="866"/>
      <c r="D1030" s="866"/>
      <c r="E1030" s="866"/>
      <c r="F1030" s="866"/>
      <c r="G1030" s="866"/>
      <c r="H1030" s="866"/>
      <c r="I1030" s="866"/>
      <c r="J1030" s="413" t="str">
        <f>IF(基本情報入力シート!M1061="","",基本情報入力シート!M1061)</f>
        <v/>
      </c>
      <c r="K1030" s="413" t="str">
        <f>IF(基本情報入力シート!R1061="","",基本情報入力シート!R1061)</f>
        <v/>
      </c>
      <c r="L1030" s="413" t="str">
        <f>IF(基本情報入力シート!W1061="","",基本情報入力シート!W1061)</f>
        <v/>
      </c>
      <c r="M1030" s="413" t="str">
        <f>IF(基本情報入力シート!X1061="","",基本情報入力シート!X1061)</f>
        <v/>
      </c>
      <c r="N1030" s="491" t="str">
        <f>IF(基本情報入力シート!Y1061="","",基本情報入力シート!Y1061)</f>
        <v/>
      </c>
      <c r="O1030" s="490"/>
      <c r="P1030" s="432"/>
      <c r="Q1030" s="38" t="str">
        <f>IFERROR(ROUNDDOWN(P1030*VLOOKUP(N1030,【参考】数式用!$V$2:$AA$58,MATCH(O1030,【参考】数式用!$X$4:$AA$4)+2,FALSE)*0.5, 0), "")</f>
        <v/>
      </c>
      <c r="R1030" s="433"/>
      <c r="S1030" s="867"/>
      <c r="T1030" s="867"/>
      <c r="U1030" s="499"/>
      <c r="V1030" s="439"/>
      <c r="W1030" s="487"/>
      <c r="X1030" s="414" t="str">
        <f>IFERROR(IF(V1030="ー", "", ROUNDDOWN(W1030*VLOOKUP(N1030,【参考】数式用!$V$2:$AG$51,MATCH(V1030,【参考】数式用!$AB$4:$AG$4)+6,FALSE)*0.5, 0)), "")</f>
        <v/>
      </c>
      <c r="Y1030" s="440"/>
      <c r="Z1030" s="487"/>
      <c r="AA1030" s="501"/>
      <c r="AB1030" s="481" t="e">
        <f>VLOOKUP(N1030,【参考】数式用!$A$3:$N$58,14,FALSE)</f>
        <v>#N/A</v>
      </c>
      <c r="AC1030" s="481" t="str">
        <f>IFERROR(VLOOKUP(N1030,【参考】数式用!$A$3:$N$58,14,FALSE),"")&amp;"_4_5"</f>
        <v>_4_5</v>
      </c>
      <c r="AD1030" s="481" t="str">
        <f>IFERROR(VLOOKUP(N1030,【参考】数式用!$A$3:$N$58,14,FALSE),"")&amp;"_6"</f>
        <v>_6</v>
      </c>
      <c r="AE1030" s="482" t="str">
        <f>IFERROR(VLOOKUP(N1030,【参考】数式用!$AI$5:$AJ$51, 2, FALSE), "")</f>
        <v/>
      </c>
      <c r="AF1030" s="483" t="str">
        <f t="shared" si="32"/>
        <v/>
      </c>
      <c r="AG1030" s="484" t="str">
        <f t="shared" si="33"/>
        <v/>
      </c>
      <c r="AH1030" s="485" t="str">
        <f>IFERROR(VLOOKUP(N1030,【参考】数式用!$AM$3:$AN$56, 2, FALSE), "")</f>
        <v/>
      </c>
      <c r="AI1030" s="411"/>
      <c r="AJ1030" s="389"/>
      <c r="AK1030" s="389"/>
      <c r="AL1030" s="389"/>
      <c r="AM1030" s="389"/>
      <c r="AN1030" s="389"/>
      <c r="AO1030" s="389"/>
      <c r="AP1030" s="389"/>
      <c r="AQ1030" s="389"/>
    </row>
    <row r="1031" spans="1:43" s="128" customFormat="1" ht="40.15" customHeight="1">
      <c r="A1031" s="488">
        <v>1018</v>
      </c>
      <c r="B1031" s="866" t="str">
        <f>IF(基本情報入力シート!C1062="","",基本情報入力シート!C1062)</f>
        <v/>
      </c>
      <c r="C1031" s="866"/>
      <c r="D1031" s="866"/>
      <c r="E1031" s="866"/>
      <c r="F1031" s="866"/>
      <c r="G1031" s="866"/>
      <c r="H1031" s="866"/>
      <c r="I1031" s="866"/>
      <c r="J1031" s="413" t="str">
        <f>IF(基本情報入力シート!M1062="","",基本情報入力シート!M1062)</f>
        <v/>
      </c>
      <c r="K1031" s="413" t="str">
        <f>IF(基本情報入力シート!R1062="","",基本情報入力シート!R1062)</f>
        <v/>
      </c>
      <c r="L1031" s="413" t="str">
        <f>IF(基本情報入力シート!W1062="","",基本情報入力シート!W1062)</f>
        <v/>
      </c>
      <c r="M1031" s="413" t="str">
        <f>IF(基本情報入力シート!X1062="","",基本情報入力シート!X1062)</f>
        <v/>
      </c>
      <c r="N1031" s="491" t="str">
        <f>IF(基本情報入力シート!Y1062="","",基本情報入力シート!Y1062)</f>
        <v/>
      </c>
      <c r="O1031" s="490"/>
      <c r="P1031" s="432"/>
      <c r="Q1031" s="38" t="str">
        <f>IFERROR(ROUNDDOWN(P1031*VLOOKUP(N1031,【参考】数式用!$V$2:$AA$58,MATCH(O1031,【参考】数式用!$X$4:$AA$4)+2,FALSE)*0.5, 0), "")</f>
        <v/>
      </c>
      <c r="R1031" s="433"/>
      <c r="S1031" s="867"/>
      <c r="T1031" s="867"/>
      <c r="U1031" s="499"/>
      <c r="V1031" s="439"/>
      <c r="W1031" s="487"/>
      <c r="X1031" s="414" t="str">
        <f>IFERROR(IF(V1031="ー", "", ROUNDDOWN(W1031*VLOOKUP(N1031,【参考】数式用!$V$2:$AG$51,MATCH(V1031,【参考】数式用!$AB$4:$AG$4)+6,FALSE)*0.5, 0)), "")</f>
        <v/>
      </c>
      <c r="Y1031" s="440"/>
      <c r="Z1031" s="487"/>
      <c r="AA1031" s="501"/>
      <c r="AB1031" s="481" t="e">
        <f>VLOOKUP(N1031,【参考】数式用!$A$3:$N$58,14,FALSE)</f>
        <v>#N/A</v>
      </c>
      <c r="AC1031" s="481" t="str">
        <f>IFERROR(VLOOKUP(N1031,【参考】数式用!$A$3:$N$58,14,FALSE),"")&amp;"_4_5"</f>
        <v>_4_5</v>
      </c>
      <c r="AD1031" s="481" t="str">
        <f>IFERROR(VLOOKUP(N1031,【参考】数式用!$A$3:$N$58,14,FALSE),"")&amp;"_6"</f>
        <v>_6</v>
      </c>
      <c r="AE1031" s="482" t="str">
        <f>IFERROR(VLOOKUP(N1031,【参考】数式用!$AI$5:$AJ$51, 2, FALSE), "")</f>
        <v/>
      </c>
      <c r="AF1031" s="483" t="str">
        <f t="shared" si="32"/>
        <v/>
      </c>
      <c r="AG1031" s="484" t="str">
        <f t="shared" si="33"/>
        <v/>
      </c>
      <c r="AH1031" s="485" t="str">
        <f>IFERROR(VLOOKUP(N1031,【参考】数式用!$AM$3:$AN$56, 2, FALSE), "")</f>
        <v/>
      </c>
      <c r="AI1031" s="411"/>
      <c r="AJ1031" s="389"/>
      <c r="AK1031" s="389"/>
      <c r="AL1031" s="389"/>
      <c r="AM1031" s="389"/>
      <c r="AN1031" s="389"/>
      <c r="AO1031" s="389"/>
      <c r="AP1031" s="389"/>
      <c r="AQ1031" s="389"/>
    </row>
    <row r="1032" spans="1:43" s="128" customFormat="1" ht="40.15" customHeight="1">
      <c r="A1032" s="488">
        <v>1019</v>
      </c>
      <c r="B1032" s="866" t="str">
        <f>IF(基本情報入力シート!C1063="","",基本情報入力シート!C1063)</f>
        <v/>
      </c>
      <c r="C1032" s="866"/>
      <c r="D1032" s="866"/>
      <c r="E1032" s="866"/>
      <c r="F1032" s="866"/>
      <c r="G1032" s="866"/>
      <c r="H1032" s="866"/>
      <c r="I1032" s="866"/>
      <c r="J1032" s="413" t="str">
        <f>IF(基本情報入力シート!M1063="","",基本情報入力シート!M1063)</f>
        <v/>
      </c>
      <c r="K1032" s="413" t="str">
        <f>IF(基本情報入力シート!R1063="","",基本情報入力シート!R1063)</f>
        <v/>
      </c>
      <c r="L1032" s="413" t="str">
        <f>IF(基本情報入力シート!W1063="","",基本情報入力シート!W1063)</f>
        <v/>
      </c>
      <c r="M1032" s="413" t="str">
        <f>IF(基本情報入力シート!X1063="","",基本情報入力シート!X1063)</f>
        <v/>
      </c>
      <c r="N1032" s="491" t="str">
        <f>IF(基本情報入力シート!Y1063="","",基本情報入力シート!Y1063)</f>
        <v/>
      </c>
      <c r="O1032" s="490"/>
      <c r="P1032" s="432"/>
      <c r="Q1032" s="38" t="str">
        <f>IFERROR(ROUNDDOWN(P1032*VLOOKUP(N1032,【参考】数式用!$V$2:$AA$58,MATCH(O1032,【参考】数式用!$X$4:$AA$4)+2,FALSE)*0.5, 0), "")</f>
        <v/>
      </c>
      <c r="R1032" s="433"/>
      <c r="S1032" s="867"/>
      <c r="T1032" s="867"/>
      <c r="U1032" s="499"/>
      <c r="V1032" s="439"/>
      <c r="W1032" s="487"/>
      <c r="X1032" s="414" t="str">
        <f>IFERROR(IF(V1032="ー", "", ROUNDDOWN(W1032*VLOOKUP(N1032,【参考】数式用!$V$2:$AG$51,MATCH(V1032,【参考】数式用!$AB$4:$AG$4)+6,FALSE)*0.5, 0)), "")</f>
        <v/>
      </c>
      <c r="Y1032" s="440"/>
      <c r="Z1032" s="487"/>
      <c r="AA1032" s="501"/>
      <c r="AB1032" s="481" t="e">
        <f>VLOOKUP(N1032,【参考】数式用!$A$3:$N$58,14,FALSE)</f>
        <v>#N/A</v>
      </c>
      <c r="AC1032" s="481" t="str">
        <f>IFERROR(VLOOKUP(N1032,【参考】数式用!$A$3:$N$58,14,FALSE),"")&amp;"_4_5"</f>
        <v>_4_5</v>
      </c>
      <c r="AD1032" s="481" t="str">
        <f>IFERROR(VLOOKUP(N1032,【参考】数式用!$A$3:$N$58,14,FALSE),"")&amp;"_6"</f>
        <v>_6</v>
      </c>
      <c r="AE1032" s="482" t="str">
        <f>IFERROR(VLOOKUP(N1032,【参考】数式用!$AI$5:$AJ$51, 2, FALSE), "")</f>
        <v/>
      </c>
      <c r="AF1032" s="483" t="str">
        <f t="shared" si="32"/>
        <v/>
      </c>
      <c r="AG1032" s="484" t="str">
        <f t="shared" si="33"/>
        <v/>
      </c>
      <c r="AH1032" s="485" t="str">
        <f>IFERROR(VLOOKUP(N1032,【参考】数式用!$AM$3:$AN$56, 2, FALSE), "")</f>
        <v/>
      </c>
      <c r="AI1032" s="411"/>
      <c r="AJ1032" s="389"/>
      <c r="AK1032" s="389"/>
      <c r="AL1032" s="389"/>
      <c r="AM1032" s="389"/>
      <c r="AN1032" s="389"/>
      <c r="AO1032" s="389"/>
      <c r="AP1032" s="389"/>
      <c r="AQ1032" s="389"/>
    </row>
    <row r="1033" spans="1:43" s="128" customFormat="1" ht="40.15" customHeight="1">
      <c r="A1033" s="488">
        <v>1020</v>
      </c>
      <c r="B1033" s="866" t="str">
        <f>IF(基本情報入力シート!C1064="","",基本情報入力シート!C1064)</f>
        <v/>
      </c>
      <c r="C1033" s="866"/>
      <c r="D1033" s="866"/>
      <c r="E1033" s="866"/>
      <c r="F1033" s="866"/>
      <c r="G1033" s="866"/>
      <c r="H1033" s="866"/>
      <c r="I1033" s="866"/>
      <c r="J1033" s="413" t="str">
        <f>IF(基本情報入力シート!M1064="","",基本情報入力シート!M1064)</f>
        <v/>
      </c>
      <c r="K1033" s="413" t="str">
        <f>IF(基本情報入力シート!R1064="","",基本情報入力シート!R1064)</f>
        <v/>
      </c>
      <c r="L1033" s="413" t="str">
        <f>IF(基本情報入力シート!W1064="","",基本情報入力シート!W1064)</f>
        <v/>
      </c>
      <c r="M1033" s="413" t="str">
        <f>IF(基本情報入力シート!X1064="","",基本情報入力シート!X1064)</f>
        <v/>
      </c>
      <c r="N1033" s="491" t="str">
        <f>IF(基本情報入力シート!Y1064="","",基本情報入力シート!Y1064)</f>
        <v/>
      </c>
      <c r="O1033" s="490"/>
      <c r="P1033" s="432"/>
      <c r="Q1033" s="38" t="str">
        <f>IFERROR(ROUNDDOWN(P1033*VLOOKUP(N1033,【参考】数式用!$V$2:$AA$58,MATCH(O1033,【参考】数式用!$X$4:$AA$4)+2,FALSE)*0.5, 0), "")</f>
        <v/>
      </c>
      <c r="R1033" s="433"/>
      <c r="S1033" s="867"/>
      <c r="T1033" s="867"/>
      <c r="U1033" s="499"/>
      <c r="V1033" s="439"/>
      <c r="W1033" s="487"/>
      <c r="X1033" s="414" t="str">
        <f>IFERROR(IF(V1033="ー", "", ROUNDDOWN(W1033*VLOOKUP(N1033,【参考】数式用!$V$2:$AG$51,MATCH(V1033,【参考】数式用!$AB$4:$AG$4)+6,FALSE)*0.5, 0)), "")</f>
        <v/>
      </c>
      <c r="Y1033" s="440"/>
      <c r="Z1033" s="487"/>
      <c r="AA1033" s="501"/>
      <c r="AB1033" s="481" t="e">
        <f>VLOOKUP(N1033,【参考】数式用!$A$3:$N$58,14,FALSE)</f>
        <v>#N/A</v>
      </c>
      <c r="AC1033" s="481" t="str">
        <f>IFERROR(VLOOKUP(N1033,【参考】数式用!$A$3:$N$58,14,FALSE),"")&amp;"_4_5"</f>
        <v>_4_5</v>
      </c>
      <c r="AD1033" s="481" t="str">
        <f>IFERROR(VLOOKUP(N1033,【参考】数式用!$A$3:$N$58,14,FALSE),"")&amp;"_6"</f>
        <v>_6</v>
      </c>
      <c r="AE1033" s="482" t="str">
        <f>IFERROR(VLOOKUP(N1033,【参考】数式用!$AI$5:$AJ$51, 2, FALSE), "")</f>
        <v/>
      </c>
      <c r="AF1033" s="483" t="str">
        <f t="shared" si="32"/>
        <v/>
      </c>
      <c r="AG1033" s="484" t="str">
        <f t="shared" si="33"/>
        <v/>
      </c>
      <c r="AH1033" s="485" t="str">
        <f>IFERROR(VLOOKUP(N1033,【参考】数式用!$AM$3:$AN$56, 2, FALSE), "")</f>
        <v/>
      </c>
      <c r="AI1033" s="411"/>
      <c r="AJ1033" s="389"/>
      <c r="AK1033" s="389"/>
      <c r="AL1033" s="389"/>
      <c r="AM1033" s="389"/>
      <c r="AN1033" s="389"/>
      <c r="AO1033" s="389"/>
      <c r="AP1033" s="389"/>
      <c r="AQ1033" s="389"/>
    </row>
    <row r="1034" spans="1:43" s="128" customFormat="1" ht="40.15" customHeight="1">
      <c r="A1034" s="488">
        <v>1021</v>
      </c>
      <c r="B1034" s="866" t="str">
        <f>IF(基本情報入力シート!C1065="","",基本情報入力シート!C1065)</f>
        <v/>
      </c>
      <c r="C1034" s="866"/>
      <c r="D1034" s="866"/>
      <c r="E1034" s="866"/>
      <c r="F1034" s="866"/>
      <c r="G1034" s="866"/>
      <c r="H1034" s="866"/>
      <c r="I1034" s="866"/>
      <c r="J1034" s="413" t="str">
        <f>IF(基本情報入力シート!M1065="","",基本情報入力シート!M1065)</f>
        <v/>
      </c>
      <c r="K1034" s="413" t="str">
        <f>IF(基本情報入力シート!R1065="","",基本情報入力シート!R1065)</f>
        <v/>
      </c>
      <c r="L1034" s="413" t="str">
        <f>IF(基本情報入力シート!W1065="","",基本情報入力シート!W1065)</f>
        <v/>
      </c>
      <c r="M1034" s="413" t="str">
        <f>IF(基本情報入力シート!X1065="","",基本情報入力シート!X1065)</f>
        <v/>
      </c>
      <c r="N1034" s="491" t="str">
        <f>IF(基本情報入力シート!Y1065="","",基本情報入力シート!Y1065)</f>
        <v/>
      </c>
      <c r="O1034" s="490"/>
      <c r="P1034" s="432"/>
      <c r="Q1034" s="38" t="str">
        <f>IFERROR(ROUNDDOWN(P1034*VLOOKUP(N1034,【参考】数式用!$V$2:$AA$58,MATCH(O1034,【参考】数式用!$X$4:$AA$4)+2,FALSE)*0.5, 0), "")</f>
        <v/>
      </c>
      <c r="R1034" s="433"/>
      <c r="S1034" s="867"/>
      <c r="T1034" s="867"/>
      <c r="U1034" s="499"/>
      <c r="V1034" s="439"/>
      <c r="W1034" s="487"/>
      <c r="X1034" s="414" t="str">
        <f>IFERROR(IF(V1034="ー", "", ROUNDDOWN(W1034*VLOOKUP(N1034,【参考】数式用!$V$2:$AG$51,MATCH(V1034,【参考】数式用!$AB$4:$AG$4)+6,FALSE)*0.5, 0)), "")</f>
        <v/>
      </c>
      <c r="Y1034" s="440"/>
      <c r="Z1034" s="487"/>
      <c r="AA1034" s="501"/>
      <c r="AB1034" s="481" t="e">
        <f>VLOOKUP(N1034,【参考】数式用!$A$3:$N$58,14,FALSE)</f>
        <v>#N/A</v>
      </c>
      <c r="AC1034" s="481" t="str">
        <f>IFERROR(VLOOKUP(N1034,【参考】数式用!$A$3:$N$58,14,FALSE),"")&amp;"_4_5"</f>
        <v>_4_5</v>
      </c>
      <c r="AD1034" s="481" t="str">
        <f>IFERROR(VLOOKUP(N1034,【参考】数式用!$A$3:$N$58,14,FALSE),"")&amp;"_6"</f>
        <v>_6</v>
      </c>
      <c r="AE1034" s="482" t="str">
        <f>IFERROR(VLOOKUP(N1034,【参考】数式用!$AI$5:$AJ$51, 2, FALSE), "")</f>
        <v/>
      </c>
      <c r="AF1034" s="483" t="str">
        <f t="shared" si="32"/>
        <v/>
      </c>
      <c r="AG1034" s="484" t="str">
        <f t="shared" si="33"/>
        <v/>
      </c>
      <c r="AH1034" s="485" t="str">
        <f>IFERROR(VLOOKUP(N1034,【参考】数式用!$AM$3:$AN$56, 2, FALSE), "")</f>
        <v/>
      </c>
      <c r="AI1034" s="411"/>
      <c r="AJ1034" s="389"/>
      <c r="AK1034" s="389"/>
      <c r="AL1034" s="389"/>
      <c r="AM1034" s="389"/>
      <c r="AN1034" s="389"/>
      <c r="AO1034" s="389"/>
      <c r="AP1034" s="389"/>
      <c r="AQ1034" s="389"/>
    </row>
    <row r="1035" spans="1:43" s="128" customFormat="1" ht="40.15" customHeight="1">
      <c r="A1035" s="488">
        <v>1022</v>
      </c>
      <c r="B1035" s="866" t="str">
        <f>IF(基本情報入力シート!C1066="","",基本情報入力シート!C1066)</f>
        <v/>
      </c>
      <c r="C1035" s="866"/>
      <c r="D1035" s="866"/>
      <c r="E1035" s="866"/>
      <c r="F1035" s="866"/>
      <c r="G1035" s="866"/>
      <c r="H1035" s="866"/>
      <c r="I1035" s="866"/>
      <c r="J1035" s="413" t="str">
        <f>IF(基本情報入力シート!M1066="","",基本情報入力シート!M1066)</f>
        <v/>
      </c>
      <c r="K1035" s="413" t="str">
        <f>IF(基本情報入力シート!R1066="","",基本情報入力シート!R1066)</f>
        <v/>
      </c>
      <c r="L1035" s="413" t="str">
        <f>IF(基本情報入力シート!W1066="","",基本情報入力シート!W1066)</f>
        <v/>
      </c>
      <c r="M1035" s="413" t="str">
        <f>IF(基本情報入力シート!X1066="","",基本情報入力シート!X1066)</f>
        <v/>
      </c>
      <c r="N1035" s="491" t="str">
        <f>IF(基本情報入力シート!Y1066="","",基本情報入力シート!Y1066)</f>
        <v/>
      </c>
      <c r="O1035" s="490"/>
      <c r="P1035" s="432"/>
      <c r="Q1035" s="38" t="str">
        <f>IFERROR(ROUNDDOWN(P1035*VLOOKUP(N1035,【参考】数式用!$V$2:$AA$58,MATCH(O1035,【参考】数式用!$X$4:$AA$4)+2,FALSE)*0.5, 0), "")</f>
        <v/>
      </c>
      <c r="R1035" s="433"/>
      <c r="S1035" s="867"/>
      <c r="T1035" s="867"/>
      <c r="U1035" s="499"/>
      <c r="V1035" s="439"/>
      <c r="W1035" s="487"/>
      <c r="X1035" s="414" t="str">
        <f>IFERROR(IF(V1035="ー", "", ROUNDDOWN(W1035*VLOOKUP(N1035,【参考】数式用!$V$2:$AG$51,MATCH(V1035,【参考】数式用!$AB$4:$AG$4)+6,FALSE)*0.5, 0)), "")</f>
        <v/>
      </c>
      <c r="Y1035" s="440"/>
      <c r="Z1035" s="487"/>
      <c r="AA1035" s="501"/>
      <c r="AB1035" s="481" t="e">
        <f>VLOOKUP(N1035,【参考】数式用!$A$3:$N$58,14,FALSE)</f>
        <v>#N/A</v>
      </c>
      <c r="AC1035" s="481" t="str">
        <f>IFERROR(VLOOKUP(N1035,【参考】数式用!$A$3:$N$58,14,FALSE),"")&amp;"_4_5"</f>
        <v>_4_5</v>
      </c>
      <c r="AD1035" s="481" t="str">
        <f>IFERROR(VLOOKUP(N1035,【参考】数式用!$A$3:$N$58,14,FALSE),"")&amp;"_6"</f>
        <v>_6</v>
      </c>
      <c r="AE1035" s="482" t="str">
        <f>IFERROR(VLOOKUP(N1035,【参考】数式用!$AI$5:$AJ$51, 2, FALSE), "")</f>
        <v/>
      </c>
      <c r="AF1035" s="483" t="str">
        <f t="shared" si="32"/>
        <v/>
      </c>
      <c r="AG1035" s="484" t="str">
        <f t="shared" si="33"/>
        <v/>
      </c>
      <c r="AH1035" s="485" t="str">
        <f>IFERROR(VLOOKUP(N1035,【参考】数式用!$AM$3:$AN$56, 2, FALSE), "")</f>
        <v/>
      </c>
      <c r="AI1035" s="411"/>
      <c r="AJ1035" s="389"/>
      <c r="AK1035" s="389"/>
      <c r="AL1035" s="389"/>
      <c r="AM1035" s="389"/>
      <c r="AN1035" s="389"/>
      <c r="AO1035" s="389"/>
      <c r="AP1035" s="389"/>
      <c r="AQ1035" s="389"/>
    </row>
    <row r="1036" spans="1:43" s="128" customFormat="1" ht="40.15" customHeight="1">
      <c r="A1036" s="488">
        <v>1023</v>
      </c>
      <c r="B1036" s="866" t="str">
        <f>IF(基本情報入力シート!C1067="","",基本情報入力シート!C1067)</f>
        <v/>
      </c>
      <c r="C1036" s="866"/>
      <c r="D1036" s="866"/>
      <c r="E1036" s="866"/>
      <c r="F1036" s="866"/>
      <c r="G1036" s="866"/>
      <c r="H1036" s="866"/>
      <c r="I1036" s="866"/>
      <c r="J1036" s="413" t="str">
        <f>IF(基本情報入力シート!M1067="","",基本情報入力シート!M1067)</f>
        <v/>
      </c>
      <c r="K1036" s="413" t="str">
        <f>IF(基本情報入力シート!R1067="","",基本情報入力シート!R1067)</f>
        <v/>
      </c>
      <c r="L1036" s="413" t="str">
        <f>IF(基本情報入力シート!W1067="","",基本情報入力シート!W1067)</f>
        <v/>
      </c>
      <c r="M1036" s="413" t="str">
        <f>IF(基本情報入力シート!X1067="","",基本情報入力シート!X1067)</f>
        <v/>
      </c>
      <c r="N1036" s="491" t="str">
        <f>IF(基本情報入力シート!Y1067="","",基本情報入力シート!Y1067)</f>
        <v/>
      </c>
      <c r="O1036" s="490"/>
      <c r="P1036" s="432"/>
      <c r="Q1036" s="38" t="str">
        <f>IFERROR(ROUNDDOWN(P1036*VLOOKUP(N1036,【参考】数式用!$V$2:$AA$58,MATCH(O1036,【参考】数式用!$X$4:$AA$4)+2,FALSE)*0.5, 0), "")</f>
        <v/>
      </c>
      <c r="R1036" s="433"/>
      <c r="S1036" s="867"/>
      <c r="T1036" s="867"/>
      <c r="U1036" s="499"/>
      <c r="V1036" s="439"/>
      <c r="W1036" s="487"/>
      <c r="X1036" s="414" t="str">
        <f>IFERROR(IF(V1036="ー", "", ROUNDDOWN(W1036*VLOOKUP(N1036,【参考】数式用!$V$2:$AG$51,MATCH(V1036,【参考】数式用!$AB$4:$AG$4)+6,FALSE)*0.5, 0)), "")</f>
        <v/>
      </c>
      <c r="Y1036" s="440"/>
      <c r="Z1036" s="487"/>
      <c r="AA1036" s="501"/>
      <c r="AB1036" s="481" t="e">
        <f>VLOOKUP(N1036,【参考】数式用!$A$3:$N$58,14,FALSE)</f>
        <v>#N/A</v>
      </c>
      <c r="AC1036" s="481" t="str">
        <f>IFERROR(VLOOKUP(N1036,【参考】数式用!$A$3:$N$58,14,FALSE),"")&amp;"_4_5"</f>
        <v>_4_5</v>
      </c>
      <c r="AD1036" s="481" t="str">
        <f>IFERROR(VLOOKUP(N1036,【参考】数式用!$A$3:$N$58,14,FALSE),"")&amp;"_6"</f>
        <v>_6</v>
      </c>
      <c r="AE1036" s="482" t="str">
        <f>IFERROR(VLOOKUP(N1036,【参考】数式用!$AI$5:$AJ$51, 2, FALSE), "")</f>
        <v/>
      </c>
      <c r="AF1036" s="483" t="str">
        <f t="shared" si="32"/>
        <v/>
      </c>
      <c r="AG1036" s="484" t="str">
        <f t="shared" si="33"/>
        <v/>
      </c>
      <c r="AH1036" s="485" t="str">
        <f>IFERROR(VLOOKUP(N1036,【参考】数式用!$AM$3:$AN$56, 2, FALSE), "")</f>
        <v/>
      </c>
      <c r="AI1036" s="411"/>
      <c r="AJ1036" s="389"/>
      <c r="AK1036" s="389"/>
      <c r="AL1036" s="389"/>
      <c r="AM1036" s="389"/>
      <c r="AN1036" s="389"/>
      <c r="AO1036" s="389"/>
      <c r="AP1036" s="389"/>
      <c r="AQ1036" s="389"/>
    </row>
    <row r="1037" spans="1:43" s="128" customFormat="1" ht="40.15" customHeight="1">
      <c r="A1037" s="488">
        <v>1024</v>
      </c>
      <c r="B1037" s="866" t="str">
        <f>IF(基本情報入力シート!C1068="","",基本情報入力シート!C1068)</f>
        <v/>
      </c>
      <c r="C1037" s="866"/>
      <c r="D1037" s="866"/>
      <c r="E1037" s="866"/>
      <c r="F1037" s="866"/>
      <c r="G1037" s="866"/>
      <c r="H1037" s="866"/>
      <c r="I1037" s="866"/>
      <c r="J1037" s="413" t="str">
        <f>IF(基本情報入力シート!M1068="","",基本情報入力シート!M1068)</f>
        <v/>
      </c>
      <c r="K1037" s="413" t="str">
        <f>IF(基本情報入力シート!R1068="","",基本情報入力シート!R1068)</f>
        <v/>
      </c>
      <c r="L1037" s="413" t="str">
        <f>IF(基本情報入力シート!W1068="","",基本情報入力シート!W1068)</f>
        <v/>
      </c>
      <c r="M1037" s="413" t="str">
        <f>IF(基本情報入力シート!X1068="","",基本情報入力シート!X1068)</f>
        <v/>
      </c>
      <c r="N1037" s="491" t="str">
        <f>IF(基本情報入力シート!Y1068="","",基本情報入力シート!Y1068)</f>
        <v/>
      </c>
      <c r="O1037" s="490"/>
      <c r="P1037" s="432"/>
      <c r="Q1037" s="38" t="str">
        <f>IFERROR(ROUNDDOWN(P1037*VLOOKUP(N1037,【参考】数式用!$V$2:$AA$58,MATCH(O1037,【参考】数式用!$X$4:$AA$4)+2,FALSE)*0.5, 0), "")</f>
        <v/>
      </c>
      <c r="R1037" s="433"/>
      <c r="S1037" s="867"/>
      <c r="T1037" s="867"/>
      <c r="U1037" s="499"/>
      <c r="V1037" s="439"/>
      <c r="W1037" s="487"/>
      <c r="X1037" s="414" t="str">
        <f>IFERROR(IF(V1037="ー", "", ROUNDDOWN(W1037*VLOOKUP(N1037,【参考】数式用!$V$2:$AG$51,MATCH(V1037,【参考】数式用!$AB$4:$AG$4)+6,FALSE)*0.5, 0)), "")</f>
        <v/>
      </c>
      <c r="Y1037" s="440"/>
      <c r="Z1037" s="487"/>
      <c r="AA1037" s="501"/>
      <c r="AB1037" s="481" t="e">
        <f>VLOOKUP(N1037,【参考】数式用!$A$3:$N$58,14,FALSE)</f>
        <v>#N/A</v>
      </c>
      <c r="AC1037" s="481" t="str">
        <f>IFERROR(VLOOKUP(N1037,【参考】数式用!$A$3:$N$58,14,FALSE),"")&amp;"_4_5"</f>
        <v>_4_5</v>
      </c>
      <c r="AD1037" s="481" t="str">
        <f>IFERROR(VLOOKUP(N1037,【参考】数式用!$A$3:$N$58,14,FALSE),"")&amp;"_6"</f>
        <v>_6</v>
      </c>
      <c r="AE1037" s="482" t="str">
        <f>IFERROR(VLOOKUP(N1037,【参考】数式用!$AI$5:$AJ$51, 2, FALSE), "")</f>
        <v/>
      </c>
      <c r="AF1037" s="483" t="str">
        <f t="shared" si="32"/>
        <v/>
      </c>
      <c r="AG1037" s="484" t="str">
        <f t="shared" si="33"/>
        <v/>
      </c>
      <c r="AH1037" s="485" t="str">
        <f>IFERROR(VLOOKUP(N1037,【参考】数式用!$AM$3:$AN$56, 2, FALSE), "")</f>
        <v/>
      </c>
      <c r="AI1037" s="411"/>
      <c r="AJ1037" s="389"/>
      <c r="AK1037" s="389"/>
      <c r="AL1037" s="389"/>
      <c r="AM1037" s="389"/>
      <c r="AN1037" s="389"/>
      <c r="AO1037" s="389"/>
      <c r="AP1037" s="389"/>
      <c r="AQ1037" s="389"/>
    </row>
    <row r="1038" spans="1:43" s="128" customFormat="1" ht="40.15" customHeight="1">
      <c r="A1038" s="488">
        <v>1025</v>
      </c>
      <c r="B1038" s="866" t="str">
        <f>IF(基本情報入力シート!C1069="","",基本情報入力シート!C1069)</f>
        <v/>
      </c>
      <c r="C1038" s="866"/>
      <c r="D1038" s="866"/>
      <c r="E1038" s="866"/>
      <c r="F1038" s="866"/>
      <c r="G1038" s="866"/>
      <c r="H1038" s="866"/>
      <c r="I1038" s="866"/>
      <c r="J1038" s="413" t="str">
        <f>IF(基本情報入力シート!M1069="","",基本情報入力シート!M1069)</f>
        <v/>
      </c>
      <c r="K1038" s="413" t="str">
        <f>IF(基本情報入力シート!R1069="","",基本情報入力シート!R1069)</f>
        <v/>
      </c>
      <c r="L1038" s="413" t="str">
        <f>IF(基本情報入力シート!W1069="","",基本情報入力シート!W1069)</f>
        <v/>
      </c>
      <c r="M1038" s="413" t="str">
        <f>IF(基本情報入力シート!X1069="","",基本情報入力シート!X1069)</f>
        <v/>
      </c>
      <c r="N1038" s="491" t="str">
        <f>IF(基本情報入力シート!Y1069="","",基本情報入力シート!Y1069)</f>
        <v/>
      </c>
      <c r="O1038" s="490"/>
      <c r="P1038" s="432"/>
      <c r="Q1038" s="38" t="str">
        <f>IFERROR(ROUNDDOWN(P1038*VLOOKUP(N1038,【参考】数式用!$V$2:$AA$58,MATCH(O1038,【参考】数式用!$X$4:$AA$4)+2,FALSE)*0.5, 0), "")</f>
        <v/>
      </c>
      <c r="R1038" s="433"/>
      <c r="S1038" s="867"/>
      <c r="T1038" s="867"/>
      <c r="U1038" s="499"/>
      <c r="V1038" s="439"/>
      <c r="W1038" s="487"/>
      <c r="X1038" s="414" t="str">
        <f>IFERROR(IF(V1038="ー", "", ROUNDDOWN(W1038*VLOOKUP(N1038,【参考】数式用!$V$2:$AG$51,MATCH(V1038,【参考】数式用!$AB$4:$AG$4)+6,FALSE)*0.5, 0)), "")</f>
        <v/>
      </c>
      <c r="Y1038" s="440"/>
      <c r="Z1038" s="487"/>
      <c r="AA1038" s="501"/>
      <c r="AB1038" s="481" t="e">
        <f>VLOOKUP(N1038,【参考】数式用!$A$3:$N$58,14,FALSE)</f>
        <v>#N/A</v>
      </c>
      <c r="AC1038" s="481" t="str">
        <f>IFERROR(VLOOKUP(N1038,【参考】数式用!$A$3:$N$58,14,FALSE),"")&amp;"_4_5"</f>
        <v>_4_5</v>
      </c>
      <c r="AD1038" s="481" t="str">
        <f>IFERROR(VLOOKUP(N1038,【参考】数式用!$A$3:$N$58,14,FALSE),"")&amp;"_6"</f>
        <v>_6</v>
      </c>
      <c r="AE1038" s="482" t="str">
        <f>IFERROR(VLOOKUP(N1038,【参考】数式用!$AI$5:$AJ$51, 2, FALSE), "")</f>
        <v/>
      </c>
      <c r="AF1038" s="483" t="str">
        <f t="shared" si="32"/>
        <v/>
      </c>
      <c r="AG1038" s="484" t="str">
        <f t="shared" si="33"/>
        <v/>
      </c>
      <c r="AH1038" s="485" t="str">
        <f>IFERROR(VLOOKUP(N1038,【参考】数式用!$AM$3:$AN$56, 2, FALSE), "")</f>
        <v/>
      </c>
      <c r="AI1038" s="411"/>
      <c r="AJ1038" s="389"/>
      <c r="AK1038" s="389"/>
      <c r="AL1038" s="389"/>
      <c r="AM1038" s="389"/>
      <c r="AN1038" s="389"/>
      <c r="AO1038" s="389"/>
      <c r="AP1038" s="389"/>
      <c r="AQ1038" s="389"/>
    </row>
    <row r="1039" spans="1:43" s="128" customFormat="1" ht="40.15" customHeight="1">
      <c r="A1039" s="488">
        <v>1026</v>
      </c>
      <c r="B1039" s="866" t="str">
        <f>IF(基本情報入力シート!C1070="","",基本情報入力シート!C1070)</f>
        <v/>
      </c>
      <c r="C1039" s="866"/>
      <c r="D1039" s="866"/>
      <c r="E1039" s="866"/>
      <c r="F1039" s="866"/>
      <c r="G1039" s="866"/>
      <c r="H1039" s="866"/>
      <c r="I1039" s="866"/>
      <c r="J1039" s="413" t="str">
        <f>IF(基本情報入力シート!M1070="","",基本情報入力シート!M1070)</f>
        <v/>
      </c>
      <c r="K1039" s="413" t="str">
        <f>IF(基本情報入力シート!R1070="","",基本情報入力シート!R1070)</f>
        <v/>
      </c>
      <c r="L1039" s="413" t="str">
        <f>IF(基本情報入力シート!W1070="","",基本情報入力シート!W1070)</f>
        <v/>
      </c>
      <c r="M1039" s="413" t="str">
        <f>IF(基本情報入力シート!X1070="","",基本情報入力シート!X1070)</f>
        <v/>
      </c>
      <c r="N1039" s="491" t="str">
        <f>IF(基本情報入力シート!Y1070="","",基本情報入力シート!Y1070)</f>
        <v/>
      </c>
      <c r="O1039" s="490"/>
      <c r="P1039" s="432"/>
      <c r="Q1039" s="38" t="str">
        <f>IFERROR(ROUNDDOWN(P1039*VLOOKUP(N1039,【参考】数式用!$V$2:$AA$58,MATCH(O1039,【参考】数式用!$X$4:$AA$4)+2,FALSE)*0.5, 0), "")</f>
        <v/>
      </c>
      <c r="R1039" s="433"/>
      <c r="S1039" s="867"/>
      <c r="T1039" s="867"/>
      <c r="U1039" s="499"/>
      <c r="V1039" s="439"/>
      <c r="W1039" s="487"/>
      <c r="X1039" s="414" t="str">
        <f>IFERROR(IF(V1039="ー", "", ROUNDDOWN(W1039*VLOOKUP(N1039,【参考】数式用!$V$2:$AG$51,MATCH(V1039,【参考】数式用!$AB$4:$AG$4)+6,FALSE)*0.5, 0)), "")</f>
        <v/>
      </c>
      <c r="Y1039" s="440"/>
      <c r="Z1039" s="487"/>
      <c r="AA1039" s="501"/>
      <c r="AB1039" s="481" t="e">
        <f>VLOOKUP(N1039,【参考】数式用!$A$3:$N$58,14,FALSE)</f>
        <v>#N/A</v>
      </c>
      <c r="AC1039" s="481" t="str">
        <f>IFERROR(VLOOKUP(N1039,【参考】数式用!$A$3:$N$58,14,FALSE),"")&amp;"_4_5"</f>
        <v>_4_5</v>
      </c>
      <c r="AD1039" s="481" t="str">
        <f>IFERROR(VLOOKUP(N1039,【参考】数式用!$A$3:$N$58,14,FALSE),"")&amp;"_6"</f>
        <v>_6</v>
      </c>
      <c r="AE1039" s="482" t="str">
        <f>IFERROR(VLOOKUP(N1039,【参考】数式用!$AI$5:$AJ$51, 2, FALSE), "")</f>
        <v/>
      </c>
      <c r="AF1039" s="483" t="str">
        <f t="shared" si="32"/>
        <v/>
      </c>
      <c r="AG1039" s="484" t="str">
        <f t="shared" si="33"/>
        <v/>
      </c>
      <c r="AH1039" s="485" t="str">
        <f>IFERROR(VLOOKUP(N1039,【参考】数式用!$AM$3:$AN$56, 2, FALSE), "")</f>
        <v/>
      </c>
      <c r="AI1039" s="411"/>
      <c r="AJ1039" s="389"/>
      <c r="AK1039" s="389"/>
      <c r="AL1039" s="389"/>
      <c r="AM1039" s="389"/>
      <c r="AN1039" s="389"/>
      <c r="AO1039" s="389"/>
      <c r="AP1039" s="389"/>
      <c r="AQ1039" s="389"/>
    </row>
    <row r="1040" spans="1:43" s="128" customFormat="1" ht="40.15" customHeight="1">
      <c r="A1040" s="488">
        <v>1027</v>
      </c>
      <c r="B1040" s="866" t="str">
        <f>IF(基本情報入力シート!C1071="","",基本情報入力シート!C1071)</f>
        <v/>
      </c>
      <c r="C1040" s="866"/>
      <c r="D1040" s="866"/>
      <c r="E1040" s="866"/>
      <c r="F1040" s="866"/>
      <c r="G1040" s="866"/>
      <c r="H1040" s="866"/>
      <c r="I1040" s="866"/>
      <c r="J1040" s="413" t="str">
        <f>IF(基本情報入力シート!M1071="","",基本情報入力シート!M1071)</f>
        <v/>
      </c>
      <c r="K1040" s="413" t="str">
        <f>IF(基本情報入力シート!R1071="","",基本情報入力シート!R1071)</f>
        <v/>
      </c>
      <c r="L1040" s="413" t="str">
        <f>IF(基本情報入力シート!W1071="","",基本情報入力シート!W1071)</f>
        <v/>
      </c>
      <c r="M1040" s="413" t="str">
        <f>IF(基本情報入力シート!X1071="","",基本情報入力シート!X1071)</f>
        <v/>
      </c>
      <c r="N1040" s="491" t="str">
        <f>IF(基本情報入力シート!Y1071="","",基本情報入力シート!Y1071)</f>
        <v/>
      </c>
      <c r="O1040" s="490"/>
      <c r="P1040" s="432"/>
      <c r="Q1040" s="38" t="str">
        <f>IFERROR(ROUNDDOWN(P1040*VLOOKUP(N1040,【参考】数式用!$V$2:$AA$58,MATCH(O1040,【参考】数式用!$X$4:$AA$4)+2,FALSE)*0.5, 0), "")</f>
        <v/>
      </c>
      <c r="R1040" s="433"/>
      <c r="S1040" s="867"/>
      <c r="T1040" s="867"/>
      <c r="U1040" s="499"/>
      <c r="V1040" s="439"/>
      <c r="W1040" s="487"/>
      <c r="X1040" s="414" t="str">
        <f>IFERROR(IF(V1040="ー", "", ROUNDDOWN(W1040*VLOOKUP(N1040,【参考】数式用!$V$2:$AG$51,MATCH(V1040,【参考】数式用!$AB$4:$AG$4)+6,FALSE)*0.5, 0)), "")</f>
        <v/>
      </c>
      <c r="Y1040" s="440"/>
      <c r="Z1040" s="487"/>
      <c r="AA1040" s="501"/>
      <c r="AB1040" s="481" t="e">
        <f>VLOOKUP(N1040,【参考】数式用!$A$3:$N$58,14,FALSE)</f>
        <v>#N/A</v>
      </c>
      <c r="AC1040" s="481" t="str">
        <f>IFERROR(VLOOKUP(N1040,【参考】数式用!$A$3:$N$58,14,FALSE),"")&amp;"_4_5"</f>
        <v>_4_5</v>
      </c>
      <c r="AD1040" s="481" t="str">
        <f>IFERROR(VLOOKUP(N1040,【参考】数式用!$A$3:$N$58,14,FALSE),"")&amp;"_6"</f>
        <v>_6</v>
      </c>
      <c r="AE1040" s="482" t="str">
        <f>IFERROR(VLOOKUP(N1040,【参考】数式用!$AI$5:$AJ$51, 2, FALSE), "")</f>
        <v/>
      </c>
      <c r="AF1040" s="483" t="str">
        <f t="shared" si="32"/>
        <v/>
      </c>
      <c r="AG1040" s="484" t="str">
        <f t="shared" si="33"/>
        <v/>
      </c>
      <c r="AH1040" s="485" t="str">
        <f>IFERROR(VLOOKUP(N1040,【参考】数式用!$AM$3:$AN$56, 2, FALSE), "")</f>
        <v/>
      </c>
      <c r="AI1040" s="411"/>
      <c r="AJ1040" s="389"/>
      <c r="AK1040" s="389"/>
      <c r="AL1040" s="389"/>
      <c r="AM1040" s="389"/>
      <c r="AN1040" s="389"/>
      <c r="AO1040" s="389"/>
      <c r="AP1040" s="389"/>
      <c r="AQ1040" s="389"/>
    </row>
    <row r="1041" spans="1:43" s="128" customFormat="1" ht="40.15" customHeight="1">
      <c r="A1041" s="488">
        <v>1028</v>
      </c>
      <c r="B1041" s="866" t="str">
        <f>IF(基本情報入力シート!C1072="","",基本情報入力シート!C1072)</f>
        <v/>
      </c>
      <c r="C1041" s="866"/>
      <c r="D1041" s="866"/>
      <c r="E1041" s="866"/>
      <c r="F1041" s="866"/>
      <c r="G1041" s="866"/>
      <c r="H1041" s="866"/>
      <c r="I1041" s="866"/>
      <c r="J1041" s="413" t="str">
        <f>IF(基本情報入力シート!M1072="","",基本情報入力シート!M1072)</f>
        <v/>
      </c>
      <c r="K1041" s="413" t="str">
        <f>IF(基本情報入力シート!R1072="","",基本情報入力シート!R1072)</f>
        <v/>
      </c>
      <c r="L1041" s="413" t="str">
        <f>IF(基本情報入力シート!W1072="","",基本情報入力シート!W1072)</f>
        <v/>
      </c>
      <c r="M1041" s="413" t="str">
        <f>IF(基本情報入力シート!X1072="","",基本情報入力シート!X1072)</f>
        <v/>
      </c>
      <c r="N1041" s="491" t="str">
        <f>IF(基本情報入力シート!Y1072="","",基本情報入力シート!Y1072)</f>
        <v/>
      </c>
      <c r="O1041" s="490"/>
      <c r="P1041" s="432"/>
      <c r="Q1041" s="38" t="str">
        <f>IFERROR(ROUNDDOWN(P1041*VLOOKUP(N1041,【参考】数式用!$V$2:$AA$58,MATCH(O1041,【参考】数式用!$X$4:$AA$4)+2,FALSE)*0.5, 0), "")</f>
        <v/>
      </c>
      <c r="R1041" s="433"/>
      <c r="S1041" s="867"/>
      <c r="T1041" s="867"/>
      <c r="U1041" s="499"/>
      <c r="V1041" s="439"/>
      <c r="W1041" s="487"/>
      <c r="X1041" s="414" t="str">
        <f>IFERROR(IF(V1041="ー", "", ROUNDDOWN(W1041*VLOOKUP(N1041,【参考】数式用!$V$2:$AG$51,MATCH(V1041,【参考】数式用!$AB$4:$AG$4)+6,FALSE)*0.5, 0)), "")</f>
        <v/>
      </c>
      <c r="Y1041" s="440"/>
      <c r="Z1041" s="487"/>
      <c r="AA1041" s="501"/>
      <c r="AB1041" s="481" t="e">
        <f>VLOOKUP(N1041,【参考】数式用!$A$3:$N$58,14,FALSE)</f>
        <v>#N/A</v>
      </c>
      <c r="AC1041" s="481" t="str">
        <f>IFERROR(VLOOKUP(N1041,【参考】数式用!$A$3:$N$58,14,FALSE),"")&amp;"_4_5"</f>
        <v>_4_5</v>
      </c>
      <c r="AD1041" s="481" t="str">
        <f>IFERROR(VLOOKUP(N1041,【参考】数式用!$A$3:$N$58,14,FALSE),"")&amp;"_6"</f>
        <v>_6</v>
      </c>
      <c r="AE1041" s="482" t="str">
        <f>IFERROR(VLOOKUP(N1041,【参考】数式用!$AI$5:$AJ$51, 2, FALSE), "")</f>
        <v/>
      </c>
      <c r="AF1041" s="483" t="str">
        <f t="shared" si="32"/>
        <v/>
      </c>
      <c r="AG1041" s="484" t="str">
        <f t="shared" si="33"/>
        <v/>
      </c>
      <c r="AH1041" s="485" t="str">
        <f>IFERROR(VLOOKUP(N1041,【参考】数式用!$AM$3:$AN$56, 2, FALSE), "")</f>
        <v/>
      </c>
      <c r="AI1041" s="411"/>
      <c r="AJ1041" s="389"/>
      <c r="AK1041" s="389"/>
      <c r="AL1041" s="389"/>
      <c r="AM1041" s="389"/>
      <c r="AN1041" s="389"/>
      <c r="AO1041" s="389"/>
      <c r="AP1041" s="389"/>
      <c r="AQ1041" s="389"/>
    </row>
    <row r="1042" spans="1:43" s="128" customFormat="1" ht="40.15" customHeight="1">
      <c r="A1042" s="488">
        <v>1029</v>
      </c>
      <c r="B1042" s="866" t="str">
        <f>IF(基本情報入力シート!C1073="","",基本情報入力シート!C1073)</f>
        <v/>
      </c>
      <c r="C1042" s="866"/>
      <c r="D1042" s="866"/>
      <c r="E1042" s="866"/>
      <c r="F1042" s="866"/>
      <c r="G1042" s="866"/>
      <c r="H1042" s="866"/>
      <c r="I1042" s="866"/>
      <c r="J1042" s="413" t="str">
        <f>IF(基本情報入力シート!M1073="","",基本情報入力シート!M1073)</f>
        <v/>
      </c>
      <c r="K1042" s="413" t="str">
        <f>IF(基本情報入力シート!R1073="","",基本情報入力シート!R1073)</f>
        <v/>
      </c>
      <c r="L1042" s="413" t="str">
        <f>IF(基本情報入力シート!W1073="","",基本情報入力シート!W1073)</f>
        <v/>
      </c>
      <c r="M1042" s="413" t="str">
        <f>IF(基本情報入力シート!X1073="","",基本情報入力シート!X1073)</f>
        <v/>
      </c>
      <c r="N1042" s="491" t="str">
        <f>IF(基本情報入力シート!Y1073="","",基本情報入力シート!Y1073)</f>
        <v/>
      </c>
      <c r="O1042" s="490"/>
      <c r="P1042" s="432"/>
      <c r="Q1042" s="38" t="str">
        <f>IFERROR(ROUNDDOWN(P1042*VLOOKUP(N1042,【参考】数式用!$V$2:$AA$58,MATCH(O1042,【参考】数式用!$X$4:$AA$4)+2,FALSE)*0.5, 0), "")</f>
        <v/>
      </c>
      <c r="R1042" s="433"/>
      <c r="S1042" s="867"/>
      <c r="T1042" s="867"/>
      <c r="U1042" s="499"/>
      <c r="V1042" s="439"/>
      <c r="W1042" s="487"/>
      <c r="X1042" s="414" t="str">
        <f>IFERROR(IF(V1042="ー", "", ROUNDDOWN(W1042*VLOOKUP(N1042,【参考】数式用!$V$2:$AG$51,MATCH(V1042,【参考】数式用!$AB$4:$AG$4)+6,FALSE)*0.5, 0)), "")</f>
        <v/>
      </c>
      <c r="Y1042" s="440"/>
      <c r="Z1042" s="487"/>
      <c r="AA1042" s="501"/>
      <c r="AB1042" s="481" t="e">
        <f>VLOOKUP(N1042,【参考】数式用!$A$3:$N$58,14,FALSE)</f>
        <v>#N/A</v>
      </c>
      <c r="AC1042" s="481" t="str">
        <f>IFERROR(VLOOKUP(N1042,【参考】数式用!$A$3:$N$58,14,FALSE),"")&amp;"_4_5"</f>
        <v>_4_5</v>
      </c>
      <c r="AD1042" s="481" t="str">
        <f>IFERROR(VLOOKUP(N1042,【参考】数式用!$A$3:$N$58,14,FALSE),"")&amp;"_6"</f>
        <v>_6</v>
      </c>
      <c r="AE1042" s="482" t="str">
        <f>IFERROR(VLOOKUP(N1042,【参考】数式用!$AI$5:$AJ$51, 2, FALSE), "")</f>
        <v/>
      </c>
      <c r="AF1042" s="483" t="str">
        <f t="shared" si="32"/>
        <v/>
      </c>
      <c r="AG1042" s="484" t="str">
        <f t="shared" si="33"/>
        <v/>
      </c>
      <c r="AH1042" s="485" t="str">
        <f>IFERROR(VLOOKUP(N1042,【参考】数式用!$AM$3:$AN$56, 2, FALSE), "")</f>
        <v/>
      </c>
      <c r="AI1042" s="411"/>
      <c r="AJ1042" s="389"/>
      <c r="AK1042" s="389"/>
      <c r="AL1042" s="389"/>
      <c r="AM1042" s="389"/>
      <c r="AN1042" s="389"/>
      <c r="AO1042" s="389"/>
      <c r="AP1042" s="389"/>
      <c r="AQ1042" s="389"/>
    </row>
    <row r="1043" spans="1:43" s="128" customFormat="1" ht="40.15" customHeight="1">
      <c r="A1043" s="488">
        <v>1030</v>
      </c>
      <c r="B1043" s="866" t="str">
        <f>IF(基本情報入力シート!C1074="","",基本情報入力シート!C1074)</f>
        <v/>
      </c>
      <c r="C1043" s="866"/>
      <c r="D1043" s="866"/>
      <c r="E1043" s="866"/>
      <c r="F1043" s="866"/>
      <c r="G1043" s="866"/>
      <c r="H1043" s="866"/>
      <c r="I1043" s="866"/>
      <c r="J1043" s="413" t="str">
        <f>IF(基本情報入力シート!M1074="","",基本情報入力シート!M1074)</f>
        <v/>
      </c>
      <c r="K1043" s="413" t="str">
        <f>IF(基本情報入力シート!R1074="","",基本情報入力シート!R1074)</f>
        <v/>
      </c>
      <c r="L1043" s="413" t="str">
        <f>IF(基本情報入力シート!W1074="","",基本情報入力シート!W1074)</f>
        <v/>
      </c>
      <c r="M1043" s="413" t="str">
        <f>IF(基本情報入力シート!X1074="","",基本情報入力シート!X1074)</f>
        <v/>
      </c>
      <c r="N1043" s="491" t="str">
        <f>IF(基本情報入力シート!Y1074="","",基本情報入力シート!Y1074)</f>
        <v/>
      </c>
      <c r="O1043" s="490"/>
      <c r="P1043" s="432"/>
      <c r="Q1043" s="38" t="str">
        <f>IFERROR(ROUNDDOWN(P1043*VLOOKUP(N1043,【参考】数式用!$V$2:$AA$58,MATCH(O1043,【参考】数式用!$X$4:$AA$4)+2,FALSE)*0.5, 0), "")</f>
        <v/>
      </c>
      <c r="R1043" s="433"/>
      <c r="S1043" s="867"/>
      <c r="T1043" s="867"/>
      <c r="U1043" s="499"/>
      <c r="V1043" s="439"/>
      <c r="W1043" s="487"/>
      <c r="X1043" s="414" t="str">
        <f>IFERROR(IF(V1043="ー", "", ROUNDDOWN(W1043*VLOOKUP(N1043,【参考】数式用!$V$2:$AG$51,MATCH(V1043,【参考】数式用!$AB$4:$AG$4)+6,FALSE)*0.5, 0)), "")</f>
        <v/>
      </c>
      <c r="Y1043" s="440"/>
      <c r="Z1043" s="487"/>
      <c r="AA1043" s="501"/>
      <c r="AB1043" s="481" t="e">
        <f>VLOOKUP(N1043,【参考】数式用!$A$3:$N$58,14,FALSE)</f>
        <v>#N/A</v>
      </c>
      <c r="AC1043" s="481" t="str">
        <f>IFERROR(VLOOKUP(N1043,【参考】数式用!$A$3:$N$58,14,FALSE),"")&amp;"_4_5"</f>
        <v>_4_5</v>
      </c>
      <c r="AD1043" s="481" t="str">
        <f>IFERROR(VLOOKUP(N1043,【参考】数式用!$A$3:$N$58,14,FALSE),"")&amp;"_6"</f>
        <v>_6</v>
      </c>
      <c r="AE1043" s="482" t="str">
        <f>IFERROR(VLOOKUP(N1043,【参考】数式用!$AI$5:$AJ$51, 2, FALSE), "")</f>
        <v/>
      </c>
      <c r="AF1043" s="483" t="str">
        <f t="shared" si="32"/>
        <v/>
      </c>
      <c r="AG1043" s="484" t="str">
        <f t="shared" si="33"/>
        <v/>
      </c>
      <c r="AH1043" s="485" t="str">
        <f>IFERROR(VLOOKUP(N1043,【参考】数式用!$AM$3:$AN$56, 2, FALSE), "")</f>
        <v/>
      </c>
      <c r="AI1043" s="411"/>
      <c r="AJ1043" s="389"/>
      <c r="AK1043" s="389"/>
      <c r="AL1043" s="389"/>
      <c r="AM1043" s="389"/>
      <c r="AN1043" s="389"/>
      <c r="AO1043" s="389"/>
      <c r="AP1043" s="389"/>
      <c r="AQ1043" s="389"/>
    </row>
    <row r="1044" spans="1:43" s="128" customFormat="1" ht="40.15" customHeight="1">
      <c r="A1044" s="488">
        <v>1031</v>
      </c>
      <c r="B1044" s="866" t="str">
        <f>IF(基本情報入力シート!C1075="","",基本情報入力シート!C1075)</f>
        <v/>
      </c>
      <c r="C1044" s="866"/>
      <c r="D1044" s="866"/>
      <c r="E1044" s="866"/>
      <c r="F1044" s="866"/>
      <c r="G1044" s="866"/>
      <c r="H1044" s="866"/>
      <c r="I1044" s="866"/>
      <c r="J1044" s="413" t="str">
        <f>IF(基本情報入力シート!M1075="","",基本情報入力シート!M1075)</f>
        <v/>
      </c>
      <c r="K1044" s="413" t="str">
        <f>IF(基本情報入力シート!R1075="","",基本情報入力シート!R1075)</f>
        <v/>
      </c>
      <c r="L1044" s="413" t="str">
        <f>IF(基本情報入力シート!W1075="","",基本情報入力シート!W1075)</f>
        <v/>
      </c>
      <c r="M1044" s="413" t="str">
        <f>IF(基本情報入力シート!X1075="","",基本情報入力シート!X1075)</f>
        <v/>
      </c>
      <c r="N1044" s="491" t="str">
        <f>IF(基本情報入力シート!Y1075="","",基本情報入力シート!Y1075)</f>
        <v/>
      </c>
      <c r="O1044" s="490"/>
      <c r="P1044" s="432"/>
      <c r="Q1044" s="38" t="str">
        <f>IFERROR(ROUNDDOWN(P1044*VLOOKUP(N1044,【参考】数式用!$V$2:$AA$58,MATCH(O1044,【参考】数式用!$X$4:$AA$4)+2,FALSE)*0.5, 0), "")</f>
        <v/>
      </c>
      <c r="R1044" s="433"/>
      <c r="S1044" s="867"/>
      <c r="T1044" s="867"/>
      <c r="U1044" s="499"/>
      <c r="V1044" s="439"/>
      <c r="W1044" s="487"/>
      <c r="X1044" s="414" t="str">
        <f>IFERROR(IF(V1044="ー", "", ROUNDDOWN(W1044*VLOOKUP(N1044,【参考】数式用!$V$2:$AG$51,MATCH(V1044,【参考】数式用!$AB$4:$AG$4)+6,FALSE)*0.5, 0)), "")</f>
        <v/>
      </c>
      <c r="Y1044" s="440"/>
      <c r="Z1044" s="487"/>
      <c r="AA1044" s="501"/>
      <c r="AB1044" s="481" t="e">
        <f>VLOOKUP(N1044,【参考】数式用!$A$3:$N$58,14,FALSE)</f>
        <v>#N/A</v>
      </c>
      <c r="AC1044" s="481" t="str">
        <f>IFERROR(VLOOKUP(N1044,【参考】数式用!$A$3:$N$58,14,FALSE),"")&amp;"_4_5"</f>
        <v>_4_5</v>
      </c>
      <c r="AD1044" s="481" t="str">
        <f>IFERROR(VLOOKUP(N1044,【参考】数式用!$A$3:$N$58,14,FALSE),"")&amp;"_6"</f>
        <v>_6</v>
      </c>
      <c r="AE1044" s="482" t="str">
        <f>IFERROR(VLOOKUP(N1044,【参考】数式用!$AI$5:$AJ$51, 2, FALSE), "")</f>
        <v/>
      </c>
      <c r="AF1044" s="483" t="str">
        <f t="shared" si="32"/>
        <v/>
      </c>
      <c r="AG1044" s="484" t="str">
        <f t="shared" si="33"/>
        <v/>
      </c>
      <c r="AH1044" s="485" t="str">
        <f>IFERROR(VLOOKUP(N1044,【参考】数式用!$AM$3:$AN$56, 2, FALSE), "")</f>
        <v/>
      </c>
      <c r="AI1044" s="411"/>
      <c r="AJ1044" s="389"/>
      <c r="AK1044" s="389"/>
      <c r="AL1044" s="389"/>
      <c r="AM1044" s="389"/>
      <c r="AN1044" s="389"/>
      <c r="AO1044" s="389"/>
      <c r="AP1044" s="389"/>
      <c r="AQ1044" s="389"/>
    </row>
    <row r="1045" spans="1:43" s="128" customFormat="1" ht="40.15" customHeight="1">
      <c r="A1045" s="488">
        <v>1032</v>
      </c>
      <c r="B1045" s="866" t="str">
        <f>IF(基本情報入力シート!C1076="","",基本情報入力シート!C1076)</f>
        <v/>
      </c>
      <c r="C1045" s="866"/>
      <c r="D1045" s="866"/>
      <c r="E1045" s="866"/>
      <c r="F1045" s="866"/>
      <c r="G1045" s="866"/>
      <c r="H1045" s="866"/>
      <c r="I1045" s="866"/>
      <c r="J1045" s="413" t="str">
        <f>IF(基本情報入力シート!M1076="","",基本情報入力シート!M1076)</f>
        <v/>
      </c>
      <c r="K1045" s="413" t="str">
        <f>IF(基本情報入力シート!R1076="","",基本情報入力シート!R1076)</f>
        <v/>
      </c>
      <c r="L1045" s="413" t="str">
        <f>IF(基本情報入力シート!W1076="","",基本情報入力シート!W1076)</f>
        <v/>
      </c>
      <c r="M1045" s="413" t="str">
        <f>IF(基本情報入力シート!X1076="","",基本情報入力シート!X1076)</f>
        <v/>
      </c>
      <c r="N1045" s="491" t="str">
        <f>IF(基本情報入力シート!Y1076="","",基本情報入力シート!Y1076)</f>
        <v/>
      </c>
      <c r="O1045" s="490"/>
      <c r="P1045" s="432"/>
      <c r="Q1045" s="38" t="str">
        <f>IFERROR(ROUNDDOWN(P1045*VLOOKUP(N1045,【参考】数式用!$V$2:$AA$58,MATCH(O1045,【参考】数式用!$X$4:$AA$4)+2,FALSE)*0.5, 0), "")</f>
        <v/>
      </c>
      <c r="R1045" s="433"/>
      <c r="S1045" s="867"/>
      <c r="T1045" s="867"/>
      <c r="U1045" s="499"/>
      <c r="V1045" s="439"/>
      <c r="W1045" s="487"/>
      <c r="X1045" s="414" t="str">
        <f>IFERROR(IF(V1045="ー", "", ROUNDDOWN(W1045*VLOOKUP(N1045,【参考】数式用!$V$2:$AG$51,MATCH(V1045,【参考】数式用!$AB$4:$AG$4)+6,FALSE)*0.5, 0)), "")</f>
        <v/>
      </c>
      <c r="Y1045" s="440"/>
      <c r="Z1045" s="487"/>
      <c r="AA1045" s="501"/>
      <c r="AB1045" s="481" t="e">
        <f>VLOOKUP(N1045,【参考】数式用!$A$3:$N$58,14,FALSE)</f>
        <v>#N/A</v>
      </c>
      <c r="AC1045" s="481" t="str">
        <f>IFERROR(VLOOKUP(N1045,【参考】数式用!$A$3:$N$58,14,FALSE),"")&amp;"_4_5"</f>
        <v>_4_5</v>
      </c>
      <c r="AD1045" s="481" t="str">
        <f>IFERROR(VLOOKUP(N1045,【参考】数式用!$A$3:$N$58,14,FALSE),"")&amp;"_6"</f>
        <v>_6</v>
      </c>
      <c r="AE1045" s="482" t="str">
        <f>IFERROR(VLOOKUP(N1045,【参考】数式用!$AI$5:$AJ$51, 2, FALSE), "")</f>
        <v/>
      </c>
      <c r="AF1045" s="483" t="str">
        <f t="shared" si="32"/>
        <v/>
      </c>
      <c r="AG1045" s="484" t="str">
        <f t="shared" si="33"/>
        <v/>
      </c>
      <c r="AH1045" s="485" t="str">
        <f>IFERROR(VLOOKUP(N1045,【参考】数式用!$AM$3:$AN$56, 2, FALSE), "")</f>
        <v/>
      </c>
      <c r="AI1045" s="411"/>
      <c r="AJ1045" s="389"/>
      <c r="AK1045" s="389"/>
      <c r="AL1045" s="389"/>
      <c r="AM1045" s="389"/>
      <c r="AN1045" s="389"/>
      <c r="AO1045" s="389"/>
      <c r="AP1045" s="389"/>
      <c r="AQ1045" s="389"/>
    </row>
    <row r="1046" spans="1:43" s="128" customFormat="1" ht="40.15" customHeight="1">
      <c r="A1046" s="488">
        <v>1033</v>
      </c>
      <c r="B1046" s="866" t="str">
        <f>IF(基本情報入力シート!C1077="","",基本情報入力シート!C1077)</f>
        <v/>
      </c>
      <c r="C1046" s="866"/>
      <c r="D1046" s="866"/>
      <c r="E1046" s="866"/>
      <c r="F1046" s="866"/>
      <c r="G1046" s="866"/>
      <c r="H1046" s="866"/>
      <c r="I1046" s="866"/>
      <c r="J1046" s="413" t="str">
        <f>IF(基本情報入力シート!M1077="","",基本情報入力シート!M1077)</f>
        <v/>
      </c>
      <c r="K1046" s="413" t="str">
        <f>IF(基本情報入力シート!R1077="","",基本情報入力シート!R1077)</f>
        <v/>
      </c>
      <c r="L1046" s="413" t="str">
        <f>IF(基本情報入力シート!W1077="","",基本情報入力シート!W1077)</f>
        <v/>
      </c>
      <c r="M1046" s="413" t="str">
        <f>IF(基本情報入力シート!X1077="","",基本情報入力シート!X1077)</f>
        <v/>
      </c>
      <c r="N1046" s="491" t="str">
        <f>IF(基本情報入力シート!Y1077="","",基本情報入力シート!Y1077)</f>
        <v/>
      </c>
      <c r="O1046" s="490"/>
      <c r="P1046" s="432"/>
      <c r="Q1046" s="38" t="str">
        <f>IFERROR(ROUNDDOWN(P1046*VLOOKUP(N1046,【参考】数式用!$V$2:$AA$58,MATCH(O1046,【参考】数式用!$X$4:$AA$4)+2,FALSE)*0.5, 0), "")</f>
        <v/>
      </c>
      <c r="R1046" s="433"/>
      <c r="S1046" s="867"/>
      <c r="T1046" s="867"/>
      <c r="U1046" s="499"/>
      <c r="V1046" s="439"/>
      <c r="W1046" s="487"/>
      <c r="X1046" s="414" t="str">
        <f>IFERROR(IF(V1046="ー", "", ROUNDDOWN(W1046*VLOOKUP(N1046,【参考】数式用!$V$2:$AG$51,MATCH(V1046,【参考】数式用!$AB$4:$AG$4)+6,FALSE)*0.5, 0)), "")</f>
        <v/>
      </c>
      <c r="Y1046" s="440"/>
      <c r="Z1046" s="487"/>
      <c r="AA1046" s="501"/>
      <c r="AB1046" s="481" t="e">
        <f>VLOOKUP(N1046,【参考】数式用!$A$3:$N$58,14,FALSE)</f>
        <v>#N/A</v>
      </c>
      <c r="AC1046" s="481" t="str">
        <f>IFERROR(VLOOKUP(N1046,【参考】数式用!$A$3:$N$58,14,FALSE),"")&amp;"_4_5"</f>
        <v>_4_5</v>
      </c>
      <c r="AD1046" s="481" t="str">
        <f>IFERROR(VLOOKUP(N1046,【参考】数式用!$A$3:$N$58,14,FALSE),"")&amp;"_6"</f>
        <v>_6</v>
      </c>
      <c r="AE1046" s="482" t="str">
        <f>IFERROR(VLOOKUP(N1046,【参考】数式用!$AI$5:$AJ$51, 2, FALSE), "")</f>
        <v/>
      </c>
      <c r="AF1046" s="483" t="str">
        <f t="shared" si="32"/>
        <v/>
      </c>
      <c r="AG1046" s="484" t="str">
        <f t="shared" si="33"/>
        <v/>
      </c>
      <c r="AH1046" s="485" t="str">
        <f>IFERROR(VLOOKUP(N1046,【参考】数式用!$AM$3:$AN$56, 2, FALSE), "")</f>
        <v/>
      </c>
      <c r="AI1046" s="411"/>
      <c r="AJ1046" s="389"/>
      <c r="AK1046" s="389"/>
      <c r="AL1046" s="389"/>
      <c r="AM1046" s="389"/>
      <c r="AN1046" s="389"/>
      <c r="AO1046" s="389"/>
      <c r="AP1046" s="389"/>
      <c r="AQ1046" s="389"/>
    </row>
    <row r="1047" spans="1:43" s="128" customFormat="1" ht="40.15" customHeight="1">
      <c r="A1047" s="488">
        <v>1034</v>
      </c>
      <c r="B1047" s="866" t="str">
        <f>IF(基本情報入力シート!C1078="","",基本情報入力シート!C1078)</f>
        <v/>
      </c>
      <c r="C1047" s="866"/>
      <c r="D1047" s="866"/>
      <c r="E1047" s="866"/>
      <c r="F1047" s="866"/>
      <c r="G1047" s="866"/>
      <c r="H1047" s="866"/>
      <c r="I1047" s="866"/>
      <c r="J1047" s="413" t="str">
        <f>IF(基本情報入力シート!M1078="","",基本情報入力シート!M1078)</f>
        <v/>
      </c>
      <c r="K1047" s="413" t="str">
        <f>IF(基本情報入力シート!R1078="","",基本情報入力シート!R1078)</f>
        <v/>
      </c>
      <c r="L1047" s="413" t="str">
        <f>IF(基本情報入力シート!W1078="","",基本情報入力シート!W1078)</f>
        <v/>
      </c>
      <c r="M1047" s="413" t="str">
        <f>IF(基本情報入力シート!X1078="","",基本情報入力シート!X1078)</f>
        <v/>
      </c>
      <c r="N1047" s="491" t="str">
        <f>IF(基本情報入力シート!Y1078="","",基本情報入力シート!Y1078)</f>
        <v/>
      </c>
      <c r="O1047" s="490"/>
      <c r="P1047" s="432"/>
      <c r="Q1047" s="38" t="str">
        <f>IFERROR(ROUNDDOWN(P1047*VLOOKUP(N1047,【参考】数式用!$V$2:$AA$58,MATCH(O1047,【参考】数式用!$X$4:$AA$4)+2,FALSE)*0.5, 0), "")</f>
        <v/>
      </c>
      <c r="R1047" s="433"/>
      <c r="S1047" s="867"/>
      <c r="T1047" s="867"/>
      <c r="U1047" s="499"/>
      <c r="V1047" s="439"/>
      <c r="W1047" s="487"/>
      <c r="X1047" s="414" t="str">
        <f>IFERROR(IF(V1047="ー", "", ROUNDDOWN(W1047*VLOOKUP(N1047,【参考】数式用!$V$2:$AG$51,MATCH(V1047,【参考】数式用!$AB$4:$AG$4)+6,FALSE)*0.5, 0)), "")</f>
        <v/>
      </c>
      <c r="Y1047" s="440"/>
      <c r="Z1047" s="487"/>
      <c r="AA1047" s="501"/>
      <c r="AB1047" s="481" t="e">
        <f>VLOOKUP(N1047,【参考】数式用!$A$3:$N$58,14,FALSE)</f>
        <v>#N/A</v>
      </c>
      <c r="AC1047" s="481" t="str">
        <f>IFERROR(VLOOKUP(N1047,【参考】数式用!$A$3:$N$58,14,FALSE),"")&amp;"_4_5"</f>
        <v>_4_5</v>
      </c>
      <c r="AD1047" s="481" t="str">
        <f>IFERROR(VLOOKUP(N1047,【参考】数式用!$A$3:$N$58,14,FALSE),"")&amp;"_6"</f>
        <v>_6</v>
      </c>
      <c r="AE1047" s="482" t="str">
        <f>IFERROR(VLOOKUP(N1047,【参考】数式用!$AI$5:$AJ$51, 2, FALSE), "")</f>
        <v/>
      </c>
      <c r="AF1047" s="483" t="str">
        <f t="shared" si="32"/>
        <v/>
      </c>
      <c r="AG1047" s="484" t="str">
        <f t="shared" si="33"/>
        <v/>
      </c>
      <c r="AH1047" s="485" t="str">
        <f>IFERROR(VLOOKUP(N1047,【参考】数式用!$AM$3:$AN$56, 2, FALSE), "")</f>
        <v/>
      </c>
      <c r="AI1047" s="411"/>
      <c r="AJ1047" s="389"/>
      <c r="AK1047" s="389"/>
      <c r="AL1047" s="389"/>
      <c r="AM1047" s="389"/>
      <c r="AN1047" s="389"/>
      <c r="AO1047" s="389"/>
      <c r="AP1047" s="389"/>
      <c r="AQ1047" s="389"/>
    </row>
    <row r="1048" spans="1:43" s="128" customFormat="1" ht="40.15" customHeight="1">
      <c r="A1048" s="488">
        <v>1035</v>
      </c>
      <c r="B1048" s="866" t="str">
        <f>IF(基本情報入力シート!C1079="","",基本情報入力シート!C1079)</f>
        <v/>
      </c>
      <c r="C1048" s="866"/>
      <c r="D1048" s="866"/>
      <c r="E1048" s="866"/>
      <c r="F1048" s="866"/>
      <c r="G1048" s="866"/>
      <c r="H1048" s="866"/>
      <c r="I1048" s="866"/>
      <c r="J1048" s="413" t="str">
        <f>IF(基本情報入力シート!M1079="","",基本情報入力シート!M1079)</f>
        <v/>
      </c>
      <c r="K1048" s="413" t="str">
        <f>IF(基本情報入力シート!R1079="","",基本情報入力シート!R1079)</f>
        <v/>
      </c>
      <c r="L1048" s="413" t="str">
        <f>IF(基本情報入力シート!W1079="","",基本情報入力シート!W1079)</f>
        <v/>
      </c>
      <c r="M1048" s="413" t="str">
        <f>IF(基本情報入力シート!X1079="","",基本情報入力シート!X1079)</f>
        <v/>
      </c>
      <c r="N1048" s="491" t="str">
        <f>IF(基本情報入力シート!Y1079="","",基本情報入力シート!Y1079)</f>
        <v/>
      </c>
      <c r="O1048" s="490"/>
      <c r="P1048" s="432"/>
      <c r="Q1048" s="38" t="str">
        <f>IFERROR(ROUNDDOWN(P1048*VLOOKUP(N1048,【参考】数式用!$V$2:$AA$58,MATCH(O1048,【参考】数式用!$X$4:$AA$4)+2,FALSE)*0.5, 0), "")</f>
        <v/>
      </c>
      <c r="R1048" s="433"/>
      <c r="S1048" s="867"/>
      <c r="T1048" s="867"/>
      <c r="U1048" s="499"/>
      <c r="V1048" s="439"/>
      <c r="W1048" s="487"/>
      <c r="X1048" s="414" t="str">
        <f>IFERROR(IF(V1048="ー", "", ROUNDDOWN(W1048*VLOOKUP(N1048,【参考】数式用!$V$2:$AG$51,MATCH(V1048,【参考】数式用!$AB$4:$AG$4)+6,FALSE)*0.5, 0)), "")</f>
        <v/>
      </c>
      <c r="Y1048" s="440"/>
      <c r="Z1048" s="487"/>
      <c r="AA1048" s="501"/>
      <c r="AB1048" s="481" t="e">
        <f>VLOOKUP(N1048,【参考】数式用!$A$3:$N$58,14,FALSE)</f>
        <v>#N/A</v>
      </c>
      <c r="AC1048" s="481" t="str">
        <f>IFERROR(VLOOKUP(N1048,【参考】数式用!$A$3:$N$58,14,FALSE),"")&amp;"_4_5"</f>
        <v>_4_5</v>
      </c>
      <c r="AD1048" s="481" t="str">
        <f>IFERROR(VLOOKUP(N1048,【参考】数式用!$A$3:$N$58,14,FALSE),"")&amp;"_6"</f>
        <v>_6</v>
      </c>
      <c r="AE1048" s="482" t="str">
        <f>IFERROR(VLOOKUP(N1048,【参考】数式用!$AI$5:$AJ$51, 2, FALSE), "")</f>
        <v/>
      </c>
      <c r="AF1048" s="483" t="str">
        <f t="shared" si="32"/>
        <v/>
      </c>
      <c r="AG1048" s="484" t="str">
        <f t="shared" si="33"/>
        <v/>
      </c>
      <c r="AH1048" s="485" t="str">
        <f>IFERROR(VLOOKUP(N1048,【参考】数式用!$AM$3:$AN$56, 2, FALSE), "")</f>
        <v/>
      </c>
      <c r="AI1048" s="411"/>
      <c r="AJ1048" s="389"/>
      <c r="AK1048" s="389"/>
      <c r="AL1048" s="389"/>
      <c r="AM1048" s="389"/>
      <c r="AN1048" s="389"/>
      <c r="AO1048" s="389"/>
      <c r="AP1048" s="389"/>
      <c r="AQ1048" s="389"/>
    </row>
    <row r="1049" spans="1:43" s="128" customFormat="1" ht="40.15" customHeight="1">
      <c r="A1049" s="488">
        <v>1036</v>
      </c>
      <c r="B1049" s="866" t="str">
        <f>IF(基本情報入力シート!C1080="","",基本情報入力シート!C1080)</f>
        <v/>
      </c>
      <c r="C1049" s="866"/>
      <c r="D1049" s="866"/>
      <c r="E1049" s="866"/>
      <c r="F1049" s="866"/>
      <c r="G1049" s="866"/>
      <c r="H1049" s="866"/>
      <c r="I1049" s="866"/>
      <c r="J1049" s="413" t="str">
        <f>IF(基本情報入力シート!M1080="","",基本情報入力シート!M1080)</f>
        <v/>
      </c>
      <c r="K1049" s="413" t="str">
        <f>IF(基本情報入力シート!R1080="","",基本情報入力シート!R1080)</f>
        <v/>
      </c>
      <c r="L1049" s="413" t="str">
        <f>IF(基本情報入力シート!W1080="","",基本情報入力シート!W1080)</f>
        <v/>
      </c>
      <c r="M1049" s="413" t="str">
        <f>IF(基本情報入力シート!X1080="","",基本情報入力シート!X1080)</f>
        <v/>
      </c>
      <c r="N1049" s="491" t="str">
        <f>IF(基本情報入力シート!Y1080="","",基本情報入力シート!Y1080)</f>
        <v/>
      </c>
      <c r="O1049" s="490"/>
      <c r="P1049" s="432"/>
      <c r="Q1049" s="38" t="str">
        <f>IFERROR(ROUNDDOWN(P1049*VLOOKUP(N1049,【参考】数式用!$V$2:$AA$58,MATCH(O1049,【参考】数式用!$X$4:$AA$4)+2,FALSE)*0.5, 0), "")</f>
        <v/>
      </c>
      <c r="R1049" s="433"/>
      <c r="S1049" s="867"/>
      <c r="T1049" s="867"/>
      <c r="U1049" s="499"/>
      <c r="V1049" s="439"/>
      <c r="W1049" s="487"/>
      <c r="X1049" s="414" t="str">
        <f>IFERROR(IF(V1049="ー", "", ROUNDDOWN(W1049*VLOOKUP(N1049,【参考】数式用!$V$2:$AG$51,MATCH(V1049,【参考】数式用!$AB$4:$AG$4)+6,FALSE)*0.5, 0)), "")</f>
        <v/>
      </c>
      <c r="Y1049" s="440"/>
      <c r="Z1049" s="487"/>
      <c r="AA1049" s="501"/>
      <c r="AB1049" s="481" t="e">
        <f>VLOOKUP(N1049,【参考】数式用!$A$3:$N$58,14,FALSE)</f>
        <v>#N/A</v>
      </c>
      <c r="AC1049" s="481" t="str">
        <f>IFERROR(VLOOKUP(N1049,【参考】数式用!$A$3:$N$58,14,FALSE),"")&amp;"_4_5"</f>
        <v>_4_5</v>
      </c>
      <c r="AD1049" s="481" t="str">
        <f>IFERROR(VLOOKUP(N1049,【参考】数式用!$A$3:$N$58,14,FALSE),"")&amp;"_6"</f>
        <v>_6</v>
      </c>
      <c r="AE1049" s="482" t="str">
        <f>IFERROR(VLOOKUP(N1049,【参考】数式用!$AI$5:$AJ$51, 2, FALSE), "")</f>
        <v/>
      </c>
      <c r="AF1049" s="483" t="str">
        <f t="shared" si="32"/>
        <v/>
      </c>
      <c r="AG1049" s="484" t="str">
        <f t="shared" si="33"/>
        <v/>
      </c>
      <c r="AH1049" s="485" t="str">
        <f>IFERROR(VLOOKUP(N1049,【参考】数式用!$AM$3:$AN$56, 2, FALSE), "")</f>
        <v/>
      </c>
      <c r="AI1049" s="411"/>
      <c r="AJ1049" s="389"/>
      <c r="AK1049" s="389"/>
      <c r="AL1049" s="389"/>
      <c r="AM1049" s="389"/>
      <c r="AN1049" s="389"/>
      <c r="AO1049" s="389"/>
      <c r="AP1049" s="389"/>
      <c r="AQ1049" s="389"/>
    </row>
    <row r="1050" spans="1:43" s="128" customFormat="1" ht="40.15" customHeight="1">
      <c r="A1050" s="488">
        <v>1037</v>
      </c>
      <c r="B1050" s="866" t="str">
        <f>IF(基本情報入力シート!C1081="","",基本情報入力シート!C1081)</f>
        <v/>
      </c>
      <c r="C1050" s="866"/>
      <c r="D1050" s="866"/>
      <c r="E1050" s="866"/>
      <c r="F1050" s="866"/>
      <c r="G1050" s="866"/>
      <c r="H1050" s="866"/>
      <c r="I1050" s="866"/>
      <c r="J1050" s="413" t="str">
        <f>IF(基本情報入力シート!M1081="","",基本情報入力シート!M1081)</f>
        <v/>
      </c>
      <c r="K1050" s="413" t="str">
        <f>IF(基本情報入力シート!R1081="","",基本情報入力シート!R1081)</f>
        <v/>
      </c>
      <c r="L1050" s="413" t="str">
        <f>IF(基本情報入力シート!W1081="","",基本情報入力シート!W1081)</f>
        <v/>
      </c>
      <c r="M1050" s="413" t="str">
        <f>IF(基本情報入力シート!X1081="","",基本情報入力シート!X1081)</f>
        <v/>
      </c>
      <c r="N1050" s="491" t="str">
        <f>IF(基本情報入力シート!Y1081="","",基本情報入力シート!Y1081)</f>
        <v/>
      </c>
      <c r="O1050" s="490"/>
      <c r="P1050" s="432"/>
      <c r="Q1050" s="38" t="str">
        <f>IFERROR(ROUNDDOWN(P1050*VLOOKUP(N1050,【参考】数式用!$V$2:$AA$58,MATCH(O1050,【参考】数式用!$X$4:$AA$4)+2,FALSE)*0.5, 0), "")</f>
        <v/>
      </c>
      <c r="R1050" s="433"/>
      <c r="S1050" s="867"/>
      <c r="T1050" s="867"/>
      <c r="U1050" s="499"/>
      <c r="V1050" s="439"/>
      <c r="W1050" s="487"/>
      <c r="X1050" s="414" t="str">
        <f>IFERROR(IF(V1050="ー", "", ROUNDDOWN(W1050*VLOOKUP(N1050,【参考】数式用!$V$2:$AG$51,MATCH(V1050,【参考】数式用!$AB$4:$AG$4)+6,FALSE)*0.5, 0)), "")</f>
        <v/>
      </c>
      <c r="Y1050" s="440"/>
      <c r="Z1050" s="487"/>
      <c r="AA1050" s="501"/>
      <c r="AB1050" s="481" t="e">
        <f>VLOOKUP(N1050,【参考】数式用!$A$3:$N$58,14,FALSE)</f>
        <v>#N/A</v>
      </c>
      <c r="AC1050" s="481" t="str">
        <f>IFERROR(VLOOKUP(N1050,【参考】数式用!$A$3:$N$58,14,FALSE),"")&amp;"_4_5"</f>
        <v>_4_5</v>
      </c>
      <c r="AD1050" s="481" t="str">
        <f>IFERROR(VLOOKUP(N1050,【参考】数式用!$A$3:$N$58,14,FALSE),"")&amp;"_6"</f>
        <v>_6</v>
      </c>
      <c r="AE1050" s="482" t="str">
        <f>IFERROR(VLOOKUP(N1050,【参考】数式用!$AI$5:$AJ$51, 2, FALSE), "")</f>
        <v/>
      </c>
      <c r="AF1050" s="483" t="str">
        <f t="shared" si="32"/>
        <v/>
      </c>
      <c r="AG1050" s="484" t="str">
        <f t="shared" si="33"/>
        <v/>
      </c>
      <c r="AH1050" s="485" t="str">
        <f>IFERROR(VLOOKUP(N1050,【参考】数式用!$AM$3:$AN$56, 2, FALSE), "")</f>
        <v/>
      </c>
      <c r="AI1050" s="411"/>
      <c r="AJ1050" s="389"/>
      <c r="AK1050" s="389"/>
      <c r="AL1050" s="389"/>
      <c r="AM1050" s="389"/>
      <c r="AN1050" s="389"/>
      <c r="AO1050" s="389"/>
      <c r="AP1050" s="389"/>
      <c r="AQ1050" s="389"/>
    </row>
    <row r="1051" spans="1:43" s="128" customFormat="1" ht="40.15" customHeight="1">
      <c r="A1051" s="488">
        <v>1038</v>
      </c>
      <c r="B1051" s="866" t="str">
        <f>IF(基本情報入力シート!C1082="","",基本情報入力シート!C1082)</f>
        <v/>
      </c>
      <c r="C1051" s="866"/>
      <c r="D1051" s="866"/>
      <c r="E1051" s="866"/>
      <c r="F1051" s="866"/>
      <c r="G1051" s="866"/>
      <c r="H1051" s="866"/>
      <c r="I1051" s="866"/>
      <c r="J1051" s="413" t="str">
        <f>IF(基本情報入力シート!M1082="","",基本情報入力シート!M1082)</f>
        <v/>
      </c>
      <c r="K1051" s="413" t="str">
        <f>IF(基本情報入力シート!R1082="","",基本情報入力シート!R1082)</f>
        <v/>
      </c>
      <c r="L1051" s="413" t="str">
        <f>IF(基本情報入力シート!W1082="","",基本情報入力シート!W1082)</f>
        <v/>
      </c>
      <c r="M1051" s="413" t="str">
        <f>IF(基本情報入力シート!X1082="","",基本情報入力シート!X1082)</f>
        <v/>
      </c>
      <c r="N1051" s="491" t="str">
        <f>IF(基本情報入力シート!Y1082="","",基本情報入力シート!Y1082)</f>
        <v/>
      </c>
      <c r="O1051" s="490"/>
      <c r="P1051" s="432"/>
      <c r="Q1051" s="38" t="str">
        <f>IFERROR(ROUNDDOWN(P1051*VLOOKUP(N1051,【参考】数式用!$V$2:$AA$58,MATCH(O1051,【参考】数式用!$X$4:$AA$4)+2,FALSE)*0.5, 0), "")</f>
        <v/>
      </c>
      <c r="R1051" s="433"/>
      <c r="S1051" s="867"/>
      <c r="T1051" s="867"/>
      <c r="U1051" s="499"/>
      <c r="V1051" s="439"/>
      <c r="W1051" s="487"/>
      <c r="X1051" s="414" t="str">
        <f>IFERROR(IF(V1051="ー", "", ROUNDDOWN(W1051*VLOOKUP(N1051,【参考】数式用!$V$2:$AG$51,MATCH(V1051,【参考】数式用!$AB$4:$AG$4)+6,FALSE)*0.5, 0)), "")</f>
        <v/>
      </c>
      <c r="Y1051" s="440"/>
      <c r="Z1051" s="487"/>
      <c r="AA1051" s="501"/>
      <c r="AB1051" s="481" t="e">
        <f>VLOOKUP(N1051,【参考】数式用!$A$3:$N$58,14,FALSE)</f>
        <v>#N/A</v>
      </c>
      <c r="AC1051" s="481" t="str">
        <f>IFERROR(VLOOKUP(N1051,【参考】数式用!$A$3:$N$58,14,FALSE),"")&amp;"_4_5"</f>
        <v>_4_5</v>
      </c>
      <c r="AD1051" s="481" t="str">
        <f>IFERROR(VLOOKUP(N1051,【参考】数式用!$A$3:$N$58,14,FALSE),"")&amp;"_6"</f>
        <v>_6</v>
      </c>
      <c r="AE1051" s="482" t="str">
        <f>IFERROR(VLOOKUP(N1051,【参考】数式用!$AI$5:$AJ$51, 2, FALSE), "")</f>
        <v/>
      </c>
      <c r="AF1051" s="483" t="str">
        <f t="shared" si="32"/>
        <v/>
      </c>
      <c r="AG1051" s="484" t="str">
        <f t="shared" si="33"/>
        <v/>
      </c>
      <c r="AH1051" s="485" t="str">
        <f>IFERROR(VLOOKUP(N1051,【参考】数式用!$AM$3:$AN$56, 2, FALSE), "")</f>
        <v/>
      </c>
      <c r="AI1051" s="411"/>
      <c r="AJ1051" s="389"/>
      <c r="AK1051" s="389"/>
      <c r="AL1051" s="389"/>
      <c r="AM1051" s="389"/>
      <c r="AN1051" s="389"/>
      <c r="AO1051" s="389"/>
      <c r="AP1051" s="389"/>
      <c r="AQ1051" s="389"/>
    </row>
    <row r="1052" spans="1:43" s="128" customFormat="1" ht="40.15" customHeight="1">
      <c r="A1052" s="488">
        <v>1039</v>
      </c>
      <c r="B1052" s="866" t="str">
        <f>IF(基本情報入力シート!C1083="","",基本情報入力シート!C1083)</f>
        <v/>
      </c>
      <c r="C1052" s="866"/>
      <c r="D1052" s="866"/>
      <c r="E1052" s="866"/>
      <c r="F1052" s="866"/>
      <c r="G1052" s="866"/>
      <c r="H1052" s="866"/>
      <c r="I1052" s="866"/>
      <c r="J1052" s="413" t="str">
        <f>IF(基本情報入力シート!M1083="","",基本情報入力シート!M1083)</f>
        <v/>
      </c>
      <c r="K1052" s="413" t="str">
        <f>IF(基本情報入力シート!R1083="","",基本情報入力シート!R1083)</f>
        <v/>
      </c>
      <c r="L1052" s="413" t="str">
        <f>IF(基本情報入力シート!W1083="","",基本情報入力シート!W1083)</f>
        <v/>
      </c>
      <c r="M1052" s="413" t="str">
        <f>IF(基本情報入力シート!X1083="","",基本情報入力シート!X1083)</f>
        <v/>
      </c>
      <c r="N1052" s="491" t="str">
        <f>IF(基本情報入力シート!Y1083="","",基本情報入力シート!Y1083)</f>
        <v/>
      </c>
      <c r="O1052" s="490"/>
      <c r="P1052" s="432"/>
      <c r="Q1052" s="38" t="str">
        <f>IFERROR(ROUNDDOWN(P1052*VLOOKUP(N1052,【参考】数式用!$V$2:$AA$58,MATCH(O1052,【参考】数式用!$X$4:$AA$4)+2,FALSE)*0.5, 0), "")</f>
        <v/>
      </c>
      <c r="R1052" s="433"/>
      <c r="S1052" s="867"/>
      <c r="T1052" s="867"/>
      <c r="U1052" s="499"/>
      <c r="V1052" s="439"/>
      <c r="W1052" s="487"/>
      <c r="X1052" s="414" t="str">
        <f>IFERROR(IF(V1052="ー", "", ROUNDDOWN(W1052*VLOOKUP(N1052,【参考】数式用!$V$2:$AG$51,MATCH(V1052,【参考】数式用!$AB$4:$AG$4)+6,FALSE)*0.5, 0)), "")</f>
        <v/>
      </c>
      <c r="Y1052" s="440"/>
      <c r="Z1052" s="487"/>
      <c r="AA1052" s="501"/>
      <c r="AB1052" s="481" t="e">
        <f>VLOOKUP(N1052,【参考】数式用!$A$3:$N$58,14,FALSE)</f>
        <v>#N/A</v>
      </c>
      <c r="AC1052" s="481" t="str">
        <f>IFERROR(VLOOKUP(N1052,【参考】数式用!$A$3:$N$58,14,FALSE),"")&amp;"_4_5"</f>
        <v>_4_5</v>
      </c>
      <c r="AD1052" s="481" t="str">
        <f>IFERROR(VLOOKUP(N1052,【参考】数式用!$A$3:$N$58,14,FALSE),"")&amp;"_6"</f>
        <v>_6</v>
      </c>
      <c r="AE1052" s="482" t="str">
        <f>IFERROR(VLOOKUP(N1052,【参考】数式用!$AI$5:$AJ$51, 2, FALSE), "")</f>
        <v/>
      </c>
      <c r="AF1052" s="483" t="str">
        <f t="shared" si="32"/>
        <v/>
      </c>
      <c r="AG1052" s="484" t="str">
        <f t="shared" si="33"/>
        <v/>
      </c>
      <c r="AH1052" s="485" t="str">
        <f>IFERROR(VLOOKUP(N1052,【参考】数式用!$AM$3:$AN$56, 2, FALSE), "")</f>
        <v/>
      </c>
      <c r="AI1052" s="411"/>
      <c r="AJ1052" s="389"/>
      <c r="AK1052" s="389"/>
      <c r="AL1052" s="389"/>
      <c r="AM1052" s="389"/>
      <c r="AN1052" s="389"/>
      <c r="AO1052" s="389"/>
      <c r="AP1052" s="389"/>
      <c r="AQ1052" s="389"/>
    </row>
    <row r="1053" spans="1:43" s="128" customFormat="1" ht="40.15" customHeight="1">
      <c r="A1053" s="488">
        <v>1040</v>
      </c>
      <c r="B1053" s="866" t="str">
        <f>IF(基本情報入力シート!C1084="","",基本情報入力シート!C1084)</f>
        <v/>
      </c>
      <c r="C1053" s="866"/>
      <c r="D1053" s="866"/>
      <c r="E1053" s="866"/>
      <c r="F1053" s="866"/>
      <c r="G1053" s="866"/>
      <c r="H1053" s="866"/>
      <c r="I1053" s="866"/>
      <c r="J1053" s="413" t="str">
        <f>IF(基本情報入力シート!M1084="","",基本情報入力シート!M1084)</f>
        <v/>
      </c>
      <c r="K1053" s="413" t="str">
        <f>IF(基本情報入力シート!R1084="","",基本情報入力シート!R1084)</f>
        <v/>
      </c>
      <c r="L1053" s="413" t="str">
        <f>IF(基本情報入力シート!W1084="","",基本情報入力シート!W1084)</f>
        <v/>
      </c>
      <c r="M1053" s="413" t="str">
        <f>IF(基本情報入力シート!X1084="","",基本情報入力シート!X1084)</f>
        <v/>
      </c>
      <c r="N1053" s="491" t="str">
        <f>IF(基本情報入力シート!Y1084="","",基本情報入力シート!Y1084)</f>
        <v/>
      </c>
      <c r="O1053" s="490"/>
      <c r="P1053" s="432"/>
      <c r="Q1053" s="38" t="str">
        <f>IFERROR(ROUNDDOWN(P1053*VLOOKUP(N1053,【参考】数式用!$V$2:$AA$58,MATCH(O1053,【参考】数式用!$X$4:$AA$4)+2,FALSE)*0.5, 0), "")</f>
        <v/>
      </c>
      <c r="R1053" s="433"/>
      <c r="S1053" s="867"/>
      <c r="T1053" s="867"/>
      <c r="U1053" s="499"/>
      <c r="V1053" s="439"/>
      <c r="W1053" s="487"/>
      <c r="X1053" s="414" t="str">
        <f>IFERROR(IF(V1053="ー", "", ROUNDDOWN(W1053*VLOOKUP(N1053,【参考】数式用!$V$2:$AG$51,MATCH(V1053,【参考】数式用!$AB$4:$AG$4)+6,FALSE)*0.5, 0)), "")</f>
        <v/>
      </c>
      <c r="Y1053" s="440"/>
      <c r="Z1053" s="487"/>
      <c r="AA1053" s="501"/>
      <c r="AB1053" s="481" t="e">
        <f>VLOOKUP(N1053,【参考】数式用!$A$3:$N$58,14,FALSE)</f>
        <v>#N/A</v>
      </c>
      <c r="AC1053" s="481" t="str">
        <f>IFERROR(VLOOKUP(N1053,【参考】数式用!$A$3:$N$58,14,FALSE),"")&amp;"_4_5"</f>
        <v>_4_5</v>
      </c>
      <c r="AD1053" s="481" t="str">
        <f>IFERROR(VLOOKUP(N1053,【参考】数式用!$A$3:$N$58,14,FALSE),"")&amp;"_6"</f>
        <v>_6</v>
      </c>
      <c r="AE1053" s="482" t="str">
        <f>IFERROR(VLOOKUP(N1053,【参考】数式用!$AI$5:$AJ$51, 2, FALSE), "")</f>
        <v/>
      </c>
      <c r="AF1053" s="483" t="str">
        <f t="shared" si="32"/>
        <v/>
      </c>
      <c r="AG1053" s="484" t="str">
        <f t="shared" si="33"/>
        <v/>
      </c>
      <c r="AH1053" s="485" t="str">
        <f>IFERROR(VLOOKUP(N1053,【参考】数式用!$AM$3:$AN$56, 2, FALSE), "")</f>
        <v/>
      </c>
      <c r="AI1053" s="411"/>
      <c r="AJ1053" s="389"/>
      <c r="AK1053" s="389"/>
      <c r="AL1053" s="389"/>
      <c r="AM1053" s="389"/>
      <c r="AN1053" s="389"/>
      <c r="AO1053" s="389"/>
      <c r="AP1053" s="389"/>
      <c r="AQ1053" s="389"/>
    </row>
    <row r="1054" spans="1:43" s="128" customFormat="1" ht="40.15" customHeight="1">
      <c r="A1054" s="488">
        <v>1041</v>
      </c>
      <c r="B1054" s="866" t="str">
        <f>IF(基本情報入力シート!C1085="","",基本情報入力シート!C1085)</f>
        <v/>
      </c>
      <c r="C1054" s="866"/>
      <c r="D1054" s="866"/>
      <c r="E1054" s="866"/>
      <c r="F1054" s="866"/>
      <c r="G1054" s="866"/>
      <c r="H1054" s="866"/>
      <c r="I1054" s="866"/>
      <c r="J1054" s="413" t="str">
        <f>IF(基本情報入力シート!M1085="","",基本情報入力シート!M1085)</f>
        <v/>
      </c>
      <c r="K1054" s="413" t="str">
        <f>IF(基本情報入力シート!R1085="","",基本情報入力シート!R1085)</f>
        <v/>
      </c>
      <c r="L1054" s="413" t="str">
        <f>IF(基本情報入力シート!W1085="","",基本情報入力シート!W1085)</f>
        <v/>
      </c>
      <c r="M1054" s="413" t="str">
        <f>IF(基本情報入力シート!X1085="","",基本情報入力シート!X1085)</f>
        <v/>
      </c>
      <c r="N1054" s="491" t="str">
        <f>IF(基本情報入力シート!Y1085="","",基本情報入力シート!Y1085)</f>
        <v/>
      </c>
      <c r="O1054" s="490"/>
      <c r="P1054" s="432"/>
      <c r="Q1054" s="38" t="str">
        <f>IFERROR(ROUNDDOWN(P1054*VLOOKUP(N1054,【参考】数式用!$V$2:$AA$58,MATCH(O1054,【参考】数式用!$X$4:$AA$4)+2,FALSE)*0.5, 0), "")</f>
        <v/>
      </c>
      <c r="R1054" s="433"/>
      <c r="S1054" s="867"/>
      <c r="T1054" s="867"/>
      <c r="U1054" s="499"/>
      <c r="V1054" s="439"/>
      <c r="W1054" s="487"/>
      <c r="X1054" s="414" t="str">
        <f>IFERROR(IF(V1054="ー", "", ROUNDDOWN(W1054*VLOOKUP(N1054,【参考】数式用!$V$2:$AG$51,MATCH(V1054,【参考】数式用!$AB$4:$AG$4)+6,FALSE)*0.5, 0)), "")</f>
        <v/>
      </c>
      <c r="Y1054" s="440"/>
      <c r="Z1054" s="487"/>
      <c r="AA1054" s="501"/>
      <c r="AB1054" s="481" t="e">
        <f>VLOOKUP(N1054,【参考】数式用!$A$3:$N$58,14,FALSE)</f>
        <v>#N/A</v>
      </c>
      <c r="AC1054" s="481" t="str">
        <f>IFERROR(VLOOKUP(N1054,【参考】数式用!$A$3:$N$58,14,FALSE),"")&amp;"_4_5"</f>
        <v>_4_5</v>
      </c>
      <c r="AD1054" s="481" t="str">
        <f>IFERROR(VLOOKUP(N1054,【参考】数式用!$A$3:$N$58,14,FALSE),"")&amp;"_6"</f>
        <v>_6</v>
      </c>
      <c r="AE1054" s="482" t="str">
        <f>IFERROR(VLOOKUP(N1054,【参考】数式用!$AI$5:$AJ$51, 2, FALSE), "")</f>
        <v/>
      </c>
      <c r="AF1054" s="483" t="str">
        <f t="shared" si="32"/>
        <v/>
      </c>
      <c r="AG1054" s="484" t="str">
        <f t="shared" si="33"/>
        <v/>
      </c>
      <c r="AH1054" s="485" t="str">
        <f>IFERROR(VLOOKUP(N1054,【参考】数式用!$AM$3:$AN$56, 2, FALSE), "")</f>
        <v/>
      </c>
      <c r="AI1054" s="411"/>
      <c r="AJ1054" s="389"/>
      <c r="AK1054" s="389"/>
      <c r="AL1054" s="389"/>
      <c r="AM1054" s="389"/>
      <c r="AN1054" s="389"/>
      <c r="AO1054" s="389"/>
      <c r="AP1054" s="389"/>
      <c r="AQ1054" s="389"/>
    </row>
    <row r="1055" spans="1:43" s="128" customFormat="1" ht="40.15" customHeight="1">
      <c r="A1055" s="488">
        <v>1042</v>
      </c>
      <c r="B1055" s="866" t="str">
        <f>IF(基本情報入力シート!C1086="","",基本情報入力シート!C1086)</f>
        <v/>
      </c>
      <c r="C1055" s="866"/>
      <c r="D1055" s="866"/>
      <c r="E1055" s="866"/>
      <c r="F1055" s="866"/>
      <c r="G1055" s="866"/>
      <c r="H1055" s="866"/>
      <c r="I1055" s="866"/>
      <c r="J1055" s="413" t="str">
        <f>IF(基本情報入力シート!M1086="","",基本情報入力シート!M1086)</f>
        <v/>
      </c>
      <c r="K1055" s="413" t="str">
        <f>IF(基本情報入力シート!R1086="","",基本情報入力シート!R1086)</f>
        <v/>
      </c>
      <c r="L1055" s="413" t="str">
        <f>IF(基本情報入力シート!W1086="","",基本情報入力シート!W1086)</f>
        <v/>
      </c>
      <c r="M1055" s="413" t="str">
        <f>IF(基本情報入力シート!X1086="","",基本情報入力シート!X1086)</f>
        <v/>
      </c>
      <c r="N1055" s="491" t="str">
        <f>IF(基本情報入力シート!Y1086="","",基本情報入力シート!Y1086)</f>
        <v/>
      </c>
      <c r="O1055" s="490"/>
      <c r="P1055" s="432"/>
      <c r="Q1055" s="38" t="str">
        <f>IFERROR(ROUNDDOWN(P1055*VLOOKUP(N1055,【参考】数式用!$V$2:$AA$58,MATCH(O1055,【参考】数式用!$X$4:$AA$4)+2,FALSE)*0.5, 0), "")</f>
        <v/>
      </c>
      <c r="R1055" s="433"/>
      <c r="S1055" s="867"/>
      <c r="T1055" s="867"/>
      <c r="U1055" s="499"/>
      <c r="V1055" s="439"/>
      <c r="W1055" s="487"/>
      <c r="X1055" s="414" t="str">
        <f>IFERROR(IF(V1055="ー", "", ROUNDDOWN(W1055*VLOOKUP(N1055,【参考】数式用!$V$2:$AG$51,MATCH(V1055,【参考】数式用!$AB$4:$AG$4)+6,FALSE)*0.5, 0)), "")</f>
        <v/>
      </c>
      <c r="Y1055" s="440"/>
      <c r="Z1055" s="487"/>
      <c r="AA1055" s="501"/>
      <c r="AB1055" s="481" t="e">
        <f>VLOOKUP(N1055,【参考】数式用!$A$3:$N$58,14,FALSE)</f>
        <v>#N/A</v>
      </c>
      <c r="AC1055" s="481" t="str">
        <f>IFERROR(VLOOKUP(N1055,【参考】数式用!$A$3:$N$58,14,FALSE),"")&amp;"_4_5"</f>
        <v>_4_5</v>
      </c>
      <c r="AD1055" s="481" t="str">
        <f>IFERROR(VLOOKUP(N1055,【参考】数式用!$A$3:$N$58,14,FALSE),"")&amp;"_6"</f>
        <v>_6</v>
      </c>
      <c r="AE1055" s="482" t="str">
        <f>IFERROR(VLOOKUP(N1055,【参考】数式用!$AI$5:$AJ$51, 2, FALSE), "")</f>
        <v/>
      </c>
      <c r="AF1055" s="483" t="str">
        <f t="shared" si="32"/>
        <v/>
      </c>
      <c r="AG1055" s="484" t="str">
        <f t="shared" si="33"/>
        <v/>
      </c>
      <c r="AH1055" s="485" t="str">
        <f>IFERROR(VLOOKUP(N1055,【参考】数式用!$AM$3:$AN$56, 2, FALSE), "")</f>
        <v/>
      </c>
      <c r="AI1055" s="411"/>
      <c r="AJ1055" s="389"/>
      <c r="AK1055" s="389"/>
      <c r="AL1055" s="389"/>
      <c r="AM1055" s="389"/>
      <c r="AN1055" s="389"/>
      <c r="AO1055" s="389"/>
      <c r="AP1055" s="389"/>
      <c r="AQ1055" s="389"/>
    </row>
    <row r="1056" spans="1:43" s="128" customFormat="1" ht="40.15" customHeight="1">
      <c r="A1056" s="488">
        <v>1043</v>
      </c>
      <c r="B1056" s="866" t="str">
        <f>IF(基本情報入力シート!C1087="","",基本情報入力シート!C1087)</f>
        <v/>
      </c>
      <c r="C1056" s="866"/>
      <c r="D1056" s="866"/>
      <c r="E1056" s="866"/>
      <c r="F1056" s="866"/>
      <c r="G1056" s="866"/>
      <c r="H1056" s="866"/>
      <c r="I1056" s="866"/>
      <c r="J1056" s="413" t="str">
        <f>IF(基本情報入力シート!M1087="","",基本情報入力シート!M1087)</f>
        <v/>
      </c>
      <c r="K1056" s="413" t="str">
        <f>IF(基本情報入力シート!R1087="","",基本情報入力シート!R1087)</f>
        <v/>
      </c>
      <c r="L1056" s="413" t="str">
        <f>IF(基本情報入力シート!W1087="","",基本情報入力シート!W1087)</f>
        <v/>
      </c>
      <c r="M1056" s="413" t="str">
        <f>IF(基本情報入力シート!X1087="","",基本情報入力シート!X1087)</f>
        <v/>
      </c>
      <c r="N1056" s="491" t="str">
        <f>IF(基本情報入力シート!Y1087="","",基本情報入力シート!Y1087)</f>
        <v/>
      </c>
      <c r="O1056" s="490"/>
      <c r="P1056" s="432"/>
      <c r="Q1056" s="38" t="str">
        <f>IFERROR(ROUNDDOWN(P1056*VLOOKUP(N1056,【参考】数式用!$V$2:$AA$58,MATCH(O1056,【参考】数式用!$X$4:$AA$4)+2,FALSE)*0.5, 0), "")</f>
        <v/>
      </c>
      <c r="R1056" s="433"/>
      <c r="S1056" s="867"/>
      <c r="T1056" s="867"/>
      <c r="U1056" s="499"/>
      <c r="V1056" s="439"/>
      <c r="W1056" s="487"/>
      <c r="X1056" s="414" t="str">
        <f>IFERROR(IF(V1056="ー", "", ROUNDDOWN(W1056*VLOOKUP(N1056,【参考】数式用!$V$2:$AG$51,MATCH(V1056,【参考】数式用!$AB$4:$AG$4)+6,FALSE)*0.5, 0)), "")</f>
        <v/>
      </c>
      <c r="Y1056" s="440"/>
      <c r="Z1056" s="487"/>
      <c r="AA1056" s="501"/>
      <c r="AB1056" s="481" t="e">
        <f>VLOOKUP(N1056,【参考】数式用!$A$3:$N$58,14,FALSE)</f>
        <v>#N/A</v>
      </c>
      <c r="AC1056" s="481" t="str">
        <f>IFERROR(VLOOKUP(N1056,【参考】数式用!$A$3:$N$58,14,FALSE),"")&amp;"_4_5"</f>
        <v>_4_5</v>
      </c>
      <c r="AD1056" s="481" t="str">
        <f>IFERROR(VLOOKUP(N1056,【参考】数式用!$A$3:$N$58,14,FALSE),"")&amp;"_6"</f>
        <v>_6</v>
      </c>
      <c r="AE1056" s="482" t="str">
        <f>IFERROR(VLOOKUP(N1056,【参考】数式用!$AI$5:$AJ$51, 2, FALSE), "")</f>
        <v/>
      </c>
      <c r="AF1056" s="483" t="str">
        <f t="shared" si="32"/>
        <v/>
      </c>
      <c r="AG1056" s="484" t="str">
        <f t="shared" si="33"/>
        <v/>
      </c>
      <c r="AH1056" s="485" t="str">
        <f>IFERROR(VLOOKUP(N1056,【参考】数式用!$AM$3:$AN$56, 2, FALSE), "")</f>
        <v/>
      </c>
      <c r="AI1056" s="411"/>
      <c r="AJ1056" s="389"/>
      <c r="AK1056" s="389"/>
      <c r="AL1056" s="389"/>
      <c r="AM1056" s="389"/>
      <c r="AN1056" s="389"/>
      <c r="AO1056" s="389"/>
      <c r="AP1056" s="389"/>
      <c r="AQ1056" s="389"/>
    </row>
    <row r="1057" spans="1:43" s="128" customFormat="1" ht="40.15" customHeight="1">
      <c r="A1057" s="488">
        <v>1044</v>
      </c>
      <c r="B1057" s="866" t="str">
        <f>IF(基本情報入力シート!C1088="","",基本情報入力シート!C1088)</f>
        <v/>
      </c>
      <c r="C1057" s="866"/>
      <c r="D1057" s="866"/>
      <c r="E1057" s="866"/>
      <c r="F1057" s="866"/>
      <c r="G1057" s="866"/>
      <c r="H1057" s="866"/>
      <c r="I1057" s="866"/>
      <c r="J1057" s="413" t="str">
        <f>IF(基本情報入力シート!M1088="","",基本情報入力シート!M1088)</f>
        <v/>
      </c>
      <c r="K1057" s="413" t="str">
        <f>IF(基本情報入力シート!R1088="","",基本情報入力シート!R1088)</f>
        <v/>
      </c>
      <c r="L1057" s="413" t="str">
        <f>IF(基本情報入力シート!W1088="","",基本情報入力シート!W1088)</f>
        <v/>
      </c>
      <c r="M1057" s="413" t="str">
        <f>IF(基本情報入力シート!X1088="","",基本情報入力シート!X1088)</f>
        <v/>
      </c>
      <c r="N1057" s="491" t="str">
        <f>IF(基本情報入力シート!Y1088="","",基本情報入力シート!Y1088)</f>
        <v/>
      </c>
      <c r="O1057" s="490"/>
      <c r="P1057" s="432"/>
      <c r="Q1057" s="38" t="str">
        <f>IFERROR(ROUNDDOWN(P1057*VLOOKUP(N1057,【参考】数式用!$V$2:$AA$58,MATCH(O1057,【参考】数式用!$X$4:$AA$4)+2,FALSE)*0.5, 0), "")</f>
        <v/>
      </c>
      <c r="R1057" s="433"/>
      <c r="S1057" s="867"/>
      <c r="T1057" s="867"/>
      <c r="U1057" s="499"/>
      <c r="V1057" s="439"/>
      <c r="W1057" s="487"/>
      <c r="X1057" s="414" t="str">
        <f>IFERROR(IF(V1057="ー", "", ROUNDDOWN(W1057*VLOOKUP(N1057,【参考】数式用!$V$2:$AG$51,MATCH(V1057,【参考】数式用!$AB$4:$AG$4)+6,FALSE)*0.5, 0)), "")</f>
        <v/>
      </c>
      <c r="Y1057" s="440"/>
      <c r="Z1057" s="487"/>
      <c r="AA1057" s="501"/>
      <c r="AB1057" s="481" t="e">
        <f>VLOOKUP(N1057,【参考】数式用!$A$3:$N$58,14,FALSE)</f>
        <v>#N/A</v>
      </c>
      <c r="AC1057" s="481" t="str">
        <f>IFERROR(VLOOKUP(N1057,【参考】数式用!$A$3:$N$58,14,FALSE),"")&amp;"_4_5"</f>
        <v>_4_5</v>
      </c>
      <c r="AD1057" s="481" t="str">
        <f>IFERROR(VLOOKUP(N1057,【参考】数式用!$A$3:$N$58,14,FALSE),"")&amp;"_6"</f>
        <v>_6</v>
      </c>
      <c r="AE1057" s="482" t="str">
        <f>IFERROR(VLOOKUP(N1057,【参考】数式用!$AI$5:$AJ$51, 2, FALSE), "")</f>
        <v/>
      </c>
      <c r="AF1057" s="483" t="str">
        <f t="shared" si="32"/>
        <v/>
      </c>
      <c r="AG1057" s="484" t="str">
        <f t="shared" si="33"/>
        <v/>
      </c>
      <c r="AH1057" s="485" t="str">
        <f>IFERROR(VLOOKUP(N1057,【参考】数式用!$AM$3:$AN$56, 2, FALSE), "")</f>
        <v/>
      </c>
      <c r="AI1057" s="411"/>
      <c r="AJ1057" s="389"/>
      <c r="AK1057" s="389"/>
      <c r="AL1057" s="389"/>
      <c r="AM1057" s="389"/>
      <c r="AN1057" s="389"/>
      <c r="AO1057" s="389"/>
      <c r="AP1057" s="389"/>
      <c r="AQ1057" s="389"/>
    </row>
    <row r="1058" spans="1:43" s="128" customFormat="1" ht="40.15" customHeight="1">
      <c r="A1058" s="488">
        <v>1045</v>
      </c>
      <c r="B1058" s="866" t="str">
        <f>IF(基本情報入力シート!C1089="","",基本情報入力シート!C1089)</f>
        <v/>
      </c>
      <c r="C1058" s="866"/>
      <c r="D1058" s="866"/>
      <c r="E1058" s="866"/>
      <c r="F1058" s="866"/>
      <c r="G1058" s="866"/>
      <c r="H1058" s="866"/>
      <c r="I1058" s="866"/>
      <c r="J1058" s="413" t="str">
        <f>IF(基本情報入力シート!M1089="","",基本情報入力シート!M1089)</f>
        <v/>
      </c>
      <c r="K1058" s="413" t="str">
        <f>IF(基本情報入力シート!R1089="","",基本情報入力シート!R1089)</f>
        <v/>
      </c>
      <c r="L1058" s="413" t="str">
        <f>IF(基本情報入力シート!W1089="","",基本情報入力シート!W1089)</f>
        <v/>
      </c>
      <c r="M1058" s="413" t="str">
        <f>IF(基本情報入力シート!X1089="","",基本情報入力シート!X1089)</f>
        <v/>
      </c>
      <c r="N1058" s="491" t="str">
        <f>IF(基本情報入力シート!Y1089="","",基本情報入力シート!Y1089)</f>
        <v/>
      </c>
      <c r="O1058" s="490"/>
      <c r="P1058" s="432"/>
      <c r="Q1058" s="38" t="str">
        <f>IFERROR(ROUNDDOWN(P1058*VLOOKUP(N1058,【参考】数式用!$V$2:$AA$58,MATCH(O1058,【参考】数式用!$X$4:$AA$4)+2,FALSE)*0.5, 0), "")</f>
        <v/>
      </c>
      <c r="R1058" s="433"/>
      <c r="S1058" s="867"/>
      <c r="T1058" s="867"/>
      <c r="U1058" s="499"/>
      <c r="V1058" s="439"/>
      <c r="W1058" s="487"/>
      <c r="X1058" s="414" t="str">
        <f>IFERROR(IF(V1058="ー", "", ROUNDDOWN(W1058*VLOOKUP(N1058,【参考】数式用!$V$2:$AG$51,MATCH(V1058,【参考】数式用!$AB$4:$AG$4)+6,FALSE)*0.5, 0)), "")</f>
        <v/>
      </c>
      <c r="Y1058" s="440"/>
      <c r="Z1058" s="487"/>
      <c r="AA1058" s="501"/>
      <c r="AB1058" s="481" t="e">
        <f>VLOOKUP(N1058,【参考】数式用!$A$3:$N$58,14,FALSE)</f>
        <v>#N/A</v>
      </c>
      <c r="AC1058" s="481" t="str">
        <f>IFERROR(VLOOKUP(N1058,【参考】数式用!$A$3:$N$58,14,FALSE),"")&amp;"_4_5"</f>
        <v>_4_5</v>
      </c>
      <c r="AD1058" s="481" t="str">
        <f>IFERROR(VLOOKUP(N1058,【参考】数式用!$A$3:$N$58,14,FALSE),"")&amp;"_6"</f>
        <v>_6</v>
      </c>
      <c r="AE1058" s="482" t="str">
        <f>IFERROR(VLOOKUP(N1058,【参考】数式用!$AI$5:$AJ$51, 2, FALSE), "")</f>
        <v/>
      </c>
      <c r="AF1058" s="483" t="str">
        <f t="shared" si="32"/>
        <v/>
      </c>
      <c r="AG1058" s="484" t="str">
        <f t="shared" si="33"/>
        <v/>
      </c>
      <c r="AH1058" s="485" t="str">
        <f>IFERROR(VLOOKUP(N1058,【参考】数式用!$AM$3:$AN$56, 2, FALSE), "")</f>
        <v/>
      </c>
      <c r="AI1058" s="411"/>
      <c r="AJ1058" s="389"/>
      <c r="AK1058" s="389"/>
      <c r="AL1058" s="389"/>
      <c r="AM1058" s="389"/>
      <c r="AN1058" s="389"/>
      <c r="AO1058" s="389"/>
      <c r="AP1058" s="389"/>
      <c r="AQ1058" s="389"/>
    </row>
    <row r="1059" spans="1:43" s="128" customFormat="1" ht="40.15" customHeight="1">
      <c r="A1059" s="488">
        <v>1046</v>
      </c>
      <c r="B1059" s="866" t="str">
        <f>IF(基本情報入力シート!C1090="","",基本情報入力シート!C1090)</f>
        <v/>
      </c>
      <c r="C1059" s="866"/>
      <c r="D1059" s="866"/>
      <c r="E1059" s="866"/>
      <c r="F1059" s="866"/>
      <c r="G1059" s="866"/>
      <c r="H1059" s="866"/>
      <c r="I1059" s="866"/>
      <c r="J1059" s="413" t="str">
        <f>IF(基本情報入力シート!M1090="","",基本情報入力シート!M1090)</f>
        <v/>
      </c>
      <c r="K1059" s="413" t="str">
        <f>IF(基本情報入力シート!R1090="","",基本情報入力シート!R1090)</f>
        <v/>
      </c>
      <c r="L1059" s="413" t="str">
        <f>IF(基本情報入力シート!W1090="","",基本情報入力シート!W1090)</f>
        <v/>
      </c>
      <c r="M1059" s="413" t="str">
        <f>IF(基本情報入力シート!X1090="","",基本情報入力シート!X1090)</f>
        <v/>
      </c>
      <c r="N1059" s="491" t="str">
        <f>IF(基本情報入力シート!Y1090="","",基本情報入力シート!Y1090)</f>
        <v/>
      </c>
      <c r="O1059" s="490"/>
      <c r="P1059" s="432"/>
      <c r="Q1059" s="38" t="str">
        <f>IFERROR(ROUNDDOWN(P1059*VLOOKUP(N1059,【参考】数式用!$V$2:$AA$58,MATCH(O1059,【参考】数式用!$X$4:$AA$4)+2,FALSE)*0.5, 0), "")</f>
        <v/>
      </c>
      <c r="R1059" s="433"/>
      <c r="S1059" s="867"/>
      <c r="T1059" s="867"/>
      <c r="U1059" s="499"/>
      <c r="V1059" s="439"/>
      <c r="W1059" s="487"/>
      <c r="X1059" s="414" t="str">
        <f>IFERROR(IF(V1059="ー", "", ROUNDDOWN(W1059*VLOOKUP(N1059,【参考】数式用!$V$2:$AG$51,MATCH(V1059,【参考】数式用!$AB$4:$AG$4)+6,FALSE)*0.5, 0)), "")</f>
        <v/>
      </c>
      <c r="Y1059" s="440"/>
      <c r="Z1059" s="487"/>
      <c r="AA1059" s="501"/>
      <c r="AB1059" s="481" t="e">
        <f>VLOOKUP(N1059,【参考】数式用!$A$3:$N$58,14,FALSE)</f>
        <v>#N/A</v>
      </c>
      <c r="AC1059" s="481" t="str">
        <f>IFERROR(VLOOKUP(N1059,【参考】数式用!$A$3:$N$58,14,FALSE),"")&amp;"_4_5"</f>
        <v>_4_5</v>
      </c>
      <c r="AD1059" s="481" t="str">
        <f>IFERROR(VLOOKUP(N1059,【参考】数式用!$A$3:$N$58,14,FALSE),"")&amp;"_6"</f>
        <v>_6</v>
      </c>
      <c r="AE1059" s="482" t="str">
        <f>IFERROR(VLOOKUP(N1059,【参考】数式用!$AI$5:$AJ$51, 2, FALSE), "")</f>
        <v/>
      </c>
      <c r="AF1059" s="483" t="str">
        <f t="shared" si="32"/>
        <v/>
      </c>
      <c r="AG1059" s="484" t="str">
        <f t="shared" si="33"/>
        <v/>
      </c>
      <c r="AH1059" s="485" t="str">
        <f>IFERROR(VLOOKUP(N1059,【参考】数式用!$AM$3:$AN$56, 2, FALSE), "")</f>
        <v/>
      </c>
      <c r="AI1059" s="411"/>
      <c r="AJ1059" s="389"/>
      <c r="AK1059" s="389"/>
      <c r="AL1059" s="389"/>
      <c r="AM1059" s="389"/>
      <c r="AN1059" s="389"/>
      <c r="AO1059" s="389"/>
      <c r="AP1059" s="389"/>
      <c r="AQ1059" s="389"/>
    </row>
    <row r="1060" spans="1:43" s="128" customFormat="1" ht="40.15" customHeight="1">
      <c r="A1060" s="488">
        <v>1047</v>
      </c>
      <c r="B1060" s="866" t="str">
        <f>IF(基本情報入力シート!C1091="","",基本情報入力シート!C1091)</f>
        <v/>
      </c>
      <c r="C1060" s="866"/>
      <c r="D1060" s="866"/>
      <c r="E1060" s="866"/>
      <c r="F1060" s="866"/>
      <c r="G1060" s="866"/>
      <c r="H1060" s="866"/>
      <c r="I1060" s="866"/>
      <c r="J1060" s="413" t="str">
        <f>IF(基本情報入力シート!M1091="","",基本情報入力シート!M1091)</f>
        <v/>
      </c>
      <c r="K1060" s="413" t="str">
        <f>IF(基本情報入力シート!R1091="","",基本情報入力シート!R1091)</f>
        <v/>
      </c>
      <c r="L1060" s="413" t="str">
        <f>IF(基本情報入力シート!W1091="","",基本情報入力シート!W1091)</f>
        <v/>
      </c>
      <c r="M1060" s="413" t="str">
        <f>IF(基本情報入力シート!X1091="","",基本情報入力シート!X1091)</f>
        <v/>
      </c>
      <c r="N1060" s="491" t="str">
        <f>IF(基本情報入力シート!Y1091="","",基本情報入力シート!Y1091)</f>
        <v/>
      </c>
      <c r="O1060" s="490"/>
      <c r="P1060" s="432"/>
      <c r="Q1060" s="38" t="str">
        <f>IFERROR(ROUNDDOWN(P1060*VLOOKUP(N1060,【参考】数式用!$V$2:$AA$58,MATCH(O1060,【参考】数式用!$X$4:$AA$4)+2,FALSE)*0.5, 0), "")</f>
        <v/>
      </c>
      <c r="R1060" s="433"/>
      <c r="S1060" s="867"/>
      <c r="T1060" s="867"/>
      <c r="U1060" s="499"/>
      <c r="V1060" s="439"/>
      <c r="W1060" s="487"/>
      <c r="X1060" s="414" t="str">
        <f>IFERROR(IF(V1060="ー", "", ROUNDDOWN(W1060*VLOOKUP(N1060,【参考】数式用!$V$2:$AG$51,MATCH(V1060,【参考】数式用!$AB$4:$AG$4)+6,FALSE)*0.5, 0)), "")</f>
        <v/>
      </c>
      <c r="Y1060" s="440"/>
      <c r="Z1060" s="487"/>
      <c r="AA1060" s="501"/>
      <c r="AB1060" s="481" t="e">
        <f>VLOOKUP(N1060,【参考】数式用!$A$3:$N$58,14,FALSE)</f>
        <v>#N/A</v>
      </c>
      <c r="AC1060" s="481" t="str">
        <f>IFERROR(VLOOKUP(N1060,【参考】数式用!$A$3:$N$58,14,FALSE),"")&amp;"_4_5"</f>
        <v>_4_5</v>
      </c>
      <c r="AD1060" s="481" t="str">
        <f>IFERROR(VLOOKUP(N1060,【参考】数式用!$A$3:$N$58,14,FALSE),"")&amp;"_6"</f>
        <v>_6</v>
      </c>
      <c r="AE1060" s="482" t="str">
        <f>IFERROR(VLOOKUP(N1060,【参考】数式用!$AI$5:$AJ$51, 2, FALSE), "")</f>
        <v/>
      </c>
      <c r="AF1060" s="483" t="str">
        <f t="shared" si="32"/>
        <v/>
      </c>
      <c r="AG1060" s="484" t="str">
        <f t="shared" si="33"/>
        <v/>
      </c>
      <c r="AH1060" s="485" t="str">
        <f>IFERROR(VLOOKUP(N1060,【参考】数式用!$AM$3:$AN$56, 2, FALSE), "")</f>
        <v/>
      </c>
      <c r="AI1060" s="411"/>
      <c r="AJ1060" s="389"/>
      <c r="AK1060" s="389"/>
      <c r="AL1060" s="389"/>
      <c r="AM1060" s="389"/>
      <c r="AN1060" s="389"/>
      <c r="AO1060" s="389"/>
      <c r="AP1060" s="389"/>
      <c r="AQ1060" s="389"/>
    </row>
    <row r="1061" spans="1:43" s="128" customFormat="1" ht="40.15" customHeight="1">
      <c r="A1061" s="488">
        <v>1048</v>
      </c>
      <c r="B1061" s="866" t="str">
        <f>IF(基本情報入力シート!C1092="","",基本情報入力シート!C1092)</f>
        <v/>
      </c>
      <c r="C1061" s="866"/>
      <c r="D1061" s="866"/>
      <c r="E1061" s="866"/>
      <c r="F1061" s="866"/>
      <c r="G1061" s="866"/>
      <c r="H1061" s="866"/>
      <c r="I1061" s="866"/>
      <c r="J1061" s="413" t="str">
        <f>IF(基本情報入力シート!M1092="","",基本情報入力シート!M1092)</f>
        <v/>
      </c>
      <c r="K1061" s="413" t="str">
        <f>IF(基本情報入力シート!R1092="","",基本情報入力シート!R1092)</f>
        <v/>
      </c>
      <c r="L1061" s="413" t="str">
        <f>IF(基本情報入力シート!W1092="","",基本情報入力シート!W1092)</f>
        <v/>
      </c>
      <c r="M1061" s="413" t="str">
        <f>IF(基本情報入力シート!X1092="","",基本情報入力シート!X1092)</f>
        <v/>
      </c>
      <c r="N1061" s="491" t="str">
        <f>IF(基本情報入力シート!Y1092="","",基本情報入力シート!Y1092)</f>
        <v/>
      </c>
      <c r="O1061" s="490"/>
      <c r="P1061" s="432"/>
      <c r="Q1061" s="38" t="str">
        <f>IFERROR(ROUNDDOWN(P1061*VLOOKUP(N1061,【参考】数式用!$V$2:$AA$58,MATCH(O1061,【参考】数式用!$X$4:$AA$4)+2,FALSE)*0.5, 0), "")</f>
        <v/>
      </c>
      <c r="R1061" s="433"/>
      <c r="S1061" s="867"/>
      <c r="T1061" s="867"/>
      <c r="U1061" s="499"/>
      <c r="V1061" s="439"/>
      <c r="W1061" s="487"/>
      <c r="X1061" s="414" t="str">
        <f>IFERROR(IF(V1061="ー", "", ROUNDDOWN(W1061*VLOOKUP(N1061,【参考】数式用!$V$2:$AG$51,MATCH(V1061,【参考】数式用!$AB$4:$AG$4)+6,FALSE)*0.5, 0)), "")</f>
        <v/>
      </c>
      <c r="Y1061" s="440"/>
      <c r="Z1061" s="487"/>
      <c r="AA1061" s="501"/>
      <c r="AB1061" s="481" t="e">
        <f>VLOOKUP(N1061,【参考】数式用!$A$3:$N$58,14,FALSE)</f>
        <v>#N/A</v>
      </c>
      <c r="AC1061" s="481" t="str">
        <f>IFERROR(VLOOKUP(N1061,【参考】数式用!$A$3:$N$58,14,FALSE),"")&amp;"_4_5"</f>
        <v>_4_5</v>
      </c>
      <c r="AD1061" s="481" t="str">
        <f>IFERROR(VLOOKUP(N1061,【参考】数式用!$A$3:$N$58,14,FALSE),"")&amp;"_6"</f>
        <v>_6</v>
      </c>
      <c r="AE1061" s="482" t="str">
        <f>IFERROR(VLOOKUP(N1061,【参考】数式用!$AI$5:$AJ$51, 2, FALSE), "")</f>
        <v/>
      </c>
      <c r="AF1061" s="483" t="str">
        <f t="shared" si="32"/>
        <v/>
      </c>
      <c r="AG1061" s="484" t="str">
        <f t="shared" si="33"/>
        <v/>
      </c>
      <c r="AH1061" s="485" t="str">
        <f>IFERROR(VLOOKUP(N1061,【参考】数式用!$AM$3:$AN$56, 2, FALSE), "")</f>
        <v/>
      </c>
      <c r="AI1061" s="411"/>
      <c r="AJ1061" s="389"/>
      <c r="AK1061" s="389"/>
      <c r="AL1061" s="389"/>
      <c r="AM1061" s="389"/>
      <c r="AN1061" s="389"/>
      <c r="AO1061" s="389"/>
      <c r="AP1061" s="389"/>
      <c r="AQ1061" s="389"/>
    </row>
    <row r="1062" spans="1:43" s="128" customFormat="1" ht="40.15" customHeight="1">
      <c r="A1062" s="488">
        <v>1049</v>
      </c>
      <c r="B1062" s="866" t="str">
        <f>IF(基本情報入力シート!C1093="","",基本情報入力シート!C1093)</f>
        <v/>
      </c>
      <c r="C1062" s="866"/>
      <c r="D1062" s="866"/>
      <c r="E1062" s="866"/>
      <c r="F1062" s="866"/>
      <c r="G1062" s="866"/>
      <c r="H1062" s="866"/>
      <c r="I1062" s="866"/>
      <c r="J1062" s="413" t="str">
        <f>IF(基本情報入力シート!M1093="","",基本情報入力シート!M1093)</f>
        <v/>
      </c>
      <c r="K1062" s="413" t="str">
        <f>IF(基本情報入力シート!R1093="","",基本情報入力シート!R1093)</f>
        <v/>
      </c>
      <c r="L1062" s="413" t="str">
        <f>IF(基本情報入力シート!W1093="","",基本情報入力シート!W1093)</f>
        <v/>
      </c>
      <c r="M1062" s="413" t="str">
        <f>IF(基本情報入力シート!X1093="","",基本情報入力シート!X1093)</f>
        <v/>
      </c>
      <c r="N1062" s="491" t="str">
        <f>IF(基本情報入力シート!Y1093="","",基本情報入力シート!Y1093)</f>
        <v/>
      </c>
      <c r="O1062" s="490"/>
      <c r="P1062" s="432"/>
      <c r="Q1062" s="38" t="str">
        <f>IFERROR(ROUNDDOWN(P1062*VLOOKUP(N1062,【参考】数式用!$V$2:$AA$58,MATCH(O1062,【参考】数式用!$X$4:$AA$4)+2,FALSE)*0.5, 0), "")</f>
        <v/>
      </c>
      <c r="R1062" s="433"/>
      <c r="S1062" s="867"/>
      <c r="T1062" s="867"/>
      <c r="U1062" s="499"/>
      <c r="V1062" s="439"/>
      <c r="W1062" s="487"/>
      <c r="X1062" s="414" t="str">
        <f>IFERROR(IF(V1062="ー", "", ROUNDDOWN(W1062*VLOOKUP(N1062,【参考】数式用!$V$2:$AG$51,MATCH(V1062,【参考】数式用!$AB$4:$AG$4)+6,FALSE)*0.5, 0)), "")</f>
        <v/>
      </c>
      <c r="Y1062" s="440"/>
      <c r="Z1062" s="487"/>
      <c r="AA1062" s="501"/>
      <c r="AB1062" s="481" t="e">
        <f>VLOOKUP(N1062,【参考】数式用!$A$3:$N$58,14,FALSE)</f>
        <v>#N/A</v>
      </c>
      <c r="AC1062" s="481" t="str">
        <f>IFERROR(VLOOKUP(N1062,【参考】数式用!$A$3:$N$58,14,FALSE),"")&amp;"_4_5"</f>
        <v>_4_5</v>
      </c>
      <c r="AD1062" s="481" t="str">
        <f>IFERROR(VLOOKUP(N1062,【参考】数式用!$A$3:$N$58,14,FALSE),"")&amp;"_6"</f>
        <v>_6</v>
      </c>
      <c r="AE1062" s="482" t="str">
        <f>IFERROR(VLOOKUP(N1062,【参考】数式用!$AI$5:$AJ$51, 2, FALSE), "")</f>
        <v/>
      </c>
      <c r="AF1062" s="483" t="str">
        <f t="shared" si="32"/>
        <v/>
      </c>
      <c r="AG1062" s="484" t="str">
        <f t="shared" si="33"/>
        <v/>
      </c>
      <c r="AH1062" s="485" t="str">
        <f>IFERROR(VLOOKUP(N1062,【参考】数式用!$AM$3:$AN$56, 2, FALSE), "")</f>
        <v/>
      </c>
      <c r="AI1062" s="411"/>
      <c r="AJ1062" s="389"/>
      <c r="AK1062" s="389"/>
      <c r="AL1062" s="389"/>
      <c r="AM1062" s="389"/>
      <c r="AN1062" s="389"/>
      <c r="AO1062" s="389"/>
      <c r="AP1062" s="389"/>
      <c r="AQ1062" s="389"/>
    </row>
    <row r="1063" spans="1:43" s="128" customFormat="1" ht="40.15" customHeight="1">
      <c r="A1063" s="488">
        <v>1050</v>
      </c>
      <c r="B1063" s="866" t="str">
        <f>IF(基本情報入力シート!C1094="","",基本情報入力シート!C1094)</f>
        <v/>
      </c>
      <c r="C1063" s="866"/>
      <c r="D1063" s="866"/>
      <c r="E1063" s="866"/>
      <c r="F1063" s="866"/>
      <c r="G1063" s="866"/>
      <c r="H1063" s="866"/>
      <c r="I1063" s="866"/>
      <c r="J1063" s="413" t="str">
        <f>IF(基本情報入力シート!M1094="","",基本情報入力シート!M1094)</f>
        <v/>
      </c>
      <c r="K1063" s="413" t="str">
        <f>IF(基本情報入力シート!R1094="","",基本情報入力シート!R1094)</f>
        <v/>
      </c>
      <c r="L1063" s="413" t="str">
        <f>IF(基本情報入力シート!W1094="","",基本情報入力シート!W1094)</f>
        <v/>
      </c>
      <c r="M1063" s="413" t="str">
        <f>IF(基本情報入力シート!X1094="","",基本情報入力シート!X1094)</f>
        <v/>
      </c>
      <c r="N1063" s="491" t="str">
        <f>IF(基本情報入力シート!Y1094="","",基本情報入力シート!Y1094)</f>
        <v/>
      </c>
      <c r="O1063" s="490"/>
      <c r="P1063" s="432"/>
      <c r="Q1063" s="38" t="str">
        <f>IFERROR(ROUNDDOWN(P1063*VLOOKUP(N1063,【参考】数式用!$V$2:$AA$58,MATCH(O1063,【参考】数式用!$X$4:$AA$4)+2,FALSE)*0.5, 0), "")</f>
        <v/>
      </c>
      <c r="R1063" s="433"/>
      <c r="S1063" s="867"/>
      <c r="T1063" s="867"/>
      <c r="U1063" s="499"/>
      <c r="V1063" s="439"/>
      <c r="W1063" s="487"/>
      <c r="X1063" s="414" t="str">
        <f>IFERROR(IF(V1063="ー", "", ROUNDDOWN(W1063*VLOOKUP(N1063,【参考】数式用!$V$2:$AG$51,MATCH(V1063,【参考】数式用!$AB$4:$AG$4)+6,FALSE)*0.5, 0)), "")</f>
        <v/>
      </c>
      <c r="Y1063" s="440"/>
      <c r="Z1063" s="487"/>
      <c r="AA1063" s="501"/>
      <c r="AB1063" s="481" t="e">
        <f>VLOOKUP(N1063,【参考】数式用!$A$3:$N$58,14,FALSE)</f>
        <v>#N/A</v>
      </c>
      <c r="AC1063" s="481" t="str">
        <f>IFERROR(VLOOKUP(N1063,【参考】数式用!$A$3:$N$58,14,FALSE),"")&amp;"_4_5"</f>
        <v>_4_5</v>
      </c>
      <c r="AD1063" s="481" t="str">
        <f>IFERROR(VLOOKUP(N1063,【参考】数式用!$A$3:$N$58,14,FALSE),"")&amp;"_6"</f>
        <v>_6</v>
      </c>
      <c r="AE1063" s="482" t="str">
        <f>IFERROR(VLOOKUP(N1063,【参考】数式用!$AI$5:$AJ$51, 2, FALSE), "")</f>
        <v/>
      </c>
      <c r="AF1063" s="483" t="str">
        <f t="shared" si="32"/>
        <v/>
      </c>
      <c r="AG1063" s="484" t="str">
        <f t="shared" si="33"/>
        <v/>
      </c>
      <c r="AH1063" s="485" t="str">
        <f>IFERROR(VLOOKUP(N1063,【参考】数式用!$AM$3:$AN$56, 2, FALSE), "")</f>
        <v/>
      </c>
      <c r="AI1063" s="411"/>
      <c r="AJ1063" s="389"/>
      <c r="AK1063" s="389"/>
      <c r="AL1063" s="389"/>
      <c r="AM1063" s="389"/>
      <c r="AN1063" s="389"/>
      <c r="AO1063" s="389"/>
      <c r="AP1063" s="389"/>
      <c r="AQ1063" s="389"/>
    </row>
    <row r="1064" spans="1:43" s="128" customFormat="1" ht="40.15" customHeight="1">
      <c r="A1064" s="488">
        <v>1051</v>
      </c>
      <c r="B1064" s="866" t="str">
        <f>IF(基本情報入力シート!C1095="","",基本情報入力シート!C1095)</f>
        <v/>
      </c>
      <c r="C1064" s="866"/>
      <c r="D1064" s="866"/>
      <c r="E1064" s="866"/>
      <c r="F1064" s="866"/>
      <c r="G1064" s="866"/>
      <c r="H1064" s="866"/>
      <c r="I1064" s="866"/>
      <c r="J1064" s="413" t="str">
        <f>IF(基本情報入力シート!M1095="","",基本情報入力シート!M1095)</f>
        <v/>
      </c>
      <c r="K1064" s="413" t="str">
        <f>IF(基本情報入力シート!R1095="","",基本情報入力シート!R1095)</f>
        <v/>
      </c>
      <c r="L1064" s="413" t="str">
        <f>IF(基本情報入力シート!W1095="","",基本情報入力シート!W1095)</f>
        <v/>
      </c>
      <c r="M1064" s="413" t="str">
        <f>IF(基本情報入力シート!X1095="","",基本情報入力シート!X1095)</f>
        <v/>
      </c>
      <c r="N1064" s="491" t="str">
        <f>IF(基本情報入力シート!Y1095="","",基本情報入力シート!Y1095)</f>
        <v/>
      </c>
      <c r="O1064" s="490"/>
      <c r="P1064" s="432"/>
      <c r="Q1064" s="38" t="str">
        <f>IFERROR(ROUNDDOWN(P1064*VLOOKUP(N1064,【参考】数式用!$V$2:$AA$58,MATCH(O1064,【参考】数式用!$X$4:$AA$4)+2,FALSE)*0.5, 0), "")</f>
        <v/>
      </c>
      <c r="R1064" s="433"/>
      <c r="S1064" s="867"/>
      <c r="T1064" s="867"/>
      <c r="U1064" s="499"/>
      <c r="V1064" s="439"/>
      <c r="W1064" s="487"/>
      <c r="X1064" s="414" t="str">
        <f>IFERROR(IF(V1064="ー", "", ROUNDDOWN(W1064*VLOOKUP(N1064,【参考】数式用!$V$2:$AG$51,MATCH(V1064,【参考】数式用!$AB$4:$AG$4)+6,FALSE)*0.5, 0)), "")</f>
        <v/>
      </c>
      <c r="Y1064" s="440"/>
      <c r="Z1064" s="487"/>
      <c r="AA1064" s="501"/>
      <c r="AB1064" s="481" t="e">
        <f>VLOOKUP(N1064,【参考】数式用!$A$3:$N$58,14,FALSE)</f>
        <v>#N/A</v>
      </c>
      <c r="AC1064" s="481" t="str">
        <f>IFERROR(VLOOKUP(N1064,【参考】数式用!$A$3:$N$58,14,FALSE),"")&amp;"_4_5"</f>
        <v>_4_5</v>
      </c>
      <c r="AD1064" s="481" t="str">
        <f>IFERROR(VLOOKUP(N1064,【参考】数式用!$A$3:$N$58,14,FALSE),"")&amp;"_6"</f>
        <v>_6</v>
      </c>
      <c r="AE1064" s="482" t="str">
        <f>IFERROR(VLOOKUP(N1064,【参考】数式用!$AI$5:$AJ$51, 2, FALSE), "")</f>
        <v/>
      </c>
      <c r="AF1064" s="483" t="str">
        <f t="shared" si="32"/>
        <v/>
      </c>
      <c r="AG1064" s="484" t="str">
        <f t="shared" si="33"/>
        <v/>
      </c>
      <c r="AH1064" s="485" t="str">
        <f>IFERROR(VLOOKUP(N1064,【参考】数式用!$AM$3:$AN$56, 2, FALSE), "")</f>
        <v/>
      </c>
      <c r="AI1064" s="411"/>
      <c r="AJ1064" s="389"/>
      <c r="AK1064" s="389"/>
      <c r="AL1064" s="389"/>
      <c r="AM1064" s="389"/>
      <c r="AN1064" s="389"/>
      <c r="AO1064" s="389"/>
      <c r="AP1064" s="389"/>
      <c r="AQ1064" s="389"/>
    </row>
    <row r="1065" spans="1:43" s="128" customFormat="1" ht="40.15" customHeight="1">
      <c r="A1065" s="488">
        <v>1052</v>
      </c>
      <c r="B1065" s="866" t="str">
        <f>IF(基本情報入力シート!C1096="","",基本情報入力シート!C1096)</f>
        <v/>
      </c>
      <c r="C1065" s="866"/>
      <c r="D1065" s="866"/>
      <c r="E1065" s="866"/>
      <c r="F1065" s="866"/>
      <c r="G1065" s="866"/>
      <c r="H1065" s="866"/>
      <c r="I1065" s="866"/>
      <c r="J1065" s="413" t="str">
        <f>IF(基本情報入力シート!M1096="","",基本情報入力シート!M1096)</f>
        <v/>
      </c>
      <c r="K1065" s="413" t="str">
        <f>IF(基本情報入力シート!R1096="","",基本情報入力シート!R1096)</f>
        <v/>
      </c>
      <c r="L1065" s="413" t="str">
        <f>IF(基本情報入力シート!W1096="","",基本情報入力シート!W1096)</f>
        <v/>
      </c>
      <c r="M1065" s="413" t="str">
        <f>IF(基本情報入力シート!X1096="","",基本情報入力シート!X1096)</f>
        <v/>
      </c>
      <c r="N1065" s="491" t="str">
        <f>IF(基本情報入力シート!Y1096="","",基本情報入力シート!Y1096)</f>
        <v/>
      </c>
      <c r="O1065" s="490"/>
      <c r="P1065" s="432"/>
      <c r="Q1065" s="38" t="str">
        <f>IFERROR(ROUNDDOWN(P1065*VLOOKUP(N1065,【参考】数式用!$V$2:$AA$58,MATCH(O1065,【参考】数式用!$X$4:$AA$4)+2,FALSE)*0.5, 0), "")</f>
        <v/>
      </c>
      <c r="R1065" s="433"/>
      <c r="S1065" s="867"/>
      <c r="T1065" s="867"/>
      <c r="U1065" s="499"/>
      <c r="V1065" s="439"/>
      <c r="W1065" s="487"/>
      <c r="X1065" s="414" t="str">
        <f>IFERROR(IF(V1065="ー", "", ROUNDDOWN(W1065*VLOOKUP(N1065,【参考】数式用!$V$2:$AG$51,MATCH(V1065,【参考】数式用!$AB$4:$AG$4)+6,FALSE)*0.5, 0)), "")</f>
        <v/>
      </c>
      <c r="Y1065" s="440"/>
      <c r="Z1065" s="487"/>
      <c r="AA1065" s="501"/>
      <c r="AB1065" s="481" t="e">
        <f>VLOOKUP(N1065,【参考】数式用!$A$3:$N$58,14,FALSE)</f>
        <v>#N/A</v>
      </c>
      <c r="AC1065" s="481" t="str">
        <f>IFERROR(VLOOKUP(N1065,【参考】数式用!$A$3:$N$58,14,FALSE),"")&amp;"_4_5"</f>
        <v>_4_5</v>
      </c>
      <c r="AD1065" s="481" t="str">
        <f>IFERROR(VLOOKUP(N1065,【参考】数式用!$A$3:$N$58,14,FALSE),"")&amp;"_6"</f>
        <v>_6</v>
      </c>
      <c r="AE1065" s="482" t="str">
        <f>IFERROR(VLOOKUP(N1065,【参考】数式用!$AI$5:$AJ$51, 2, FALSE), "")</f>
        <v/>
      </c>
      <c r="AF1065" s="483" t="str">
        <f t="shared" si="32"/>
        <v/>
      </c>
      <c r="AG1065" s="484" t="str">
        <f t="shared" si="33"/>
        <v/>
      </c>
      <c r="AH1065" s="485" t="str">
        <f>IFERROR(VLOOKUP(N1065,【参考】数式用!$AM$3:$AN$56, 2, FALSE), "")</f>
        <v/>
      </c>
      <c r="AI1065" s="411"/>
      <c r="AJ1065" s="389"/>
      <c r="AK1065" s="389"/>
      <c r="AL1065" s="389"/>
      <c r="AM1065" s="389"/>
      <c r="AN1065" s="389"/>
      <c r="AO1065" s="389"/>
      <c r="AP1065" s="389"/>
      <c r="AQ1065" s="389"/>
    </row>
    <row r="1066" spans="1:43" s="128" customFormat="1" ht="40.15" customHeight="1">
      <c r="A1066" s="488">
        <v>1053</v>
      </c>
      <c r="B1066" s="866" t="str">
        <f>IF(基本情報入力シート!C1097="","",基本情報入力シート!C1097)</f>
        <v/>
      </c>
      <c r="C1066" s="866"/>
      <c r="D1066" s="866"/>
      <c r="E1066" s="866"/>
      <c r="F1066" s="866"/>
      <c r="G1066" s="866"/>
      <c r="H1066" s="866"/>
      <c r="I1066" s="866"/>
      <c r="J1066" s="413" t="str">
        <f>IF(基本情報入力シート!M1097="","",基本情報入力シート!M1097)</f>
        <v/>
      </c>
      <c r="K1066" s="413" t="str">
        <f>IF(基本情報入力シート!R1097="","",基本情報入力シート!R1097)</f>
        <v/>
      </c>
      <c r="L1066" s="413" t="str">
        <f>IF(基本情報入力シート!W1097="","",基本情報入力シート!W1097)</f>
        <v/>
      </c>
      <c r="M1066" s="413" t="str">
        <f>IF(基本情報入力シート!X1097="","",基本情報入力シート!X1097)</f>
        <v/>
      </c>
      <c r="N1066" s="491" t="str">
        <f>IF(基本情報入力シート!Y1097="","",基本情報入力シート!Y1097)</f>
        <v/>
      </c>
      <c r="O1066" s="490"/>
      <c r="P1066" s="432"/>
      <c r="Q1066" s="38" t="str">
        <f>IFERROR(ROUNDDOWN(P1066*VLOOKUP(N1066,【参考】数式用!$V$2:$AA$58,MATCH(O1066,【参考】数式用!$X$4:$AA$4)+2,FALSE)*0.5, 0), "")</f>
        <v/>
      </c>
      <c r="R1066" s="433"/>
      <c r="S1066" s="867"/>
      <c r="T1066" s="867"/>
      <c r="U1066" s="499"/>
      <c r="V1066" s="439"/>
      <c r="W1066" s="487"/>
      <c r="X1066" s="414" t="str">
        <f>IFERROR(IF(V1066="ー", "", ROUNDDOWN(W1066*VLOOKUP(N1066,【参考】数式用!$V$2:$AG$51,MATCH(V1066,【参考】数式用!$AB$4:$AG$4)+6,FALSE)*0.5, 0)), "")</f>
        <v/>
      </c>
      <c r="Y1066" s="440"/>
      <c r="Z1066" s="487"/>
      <c r="AA1066" s="501"/>
      <c r="AB1066" s="481" t="e">
        <f>VLOOKUP(N1066,【参考】数式用!$A$3:$N$58,14,FALSE)</f>
        <v>#N/A</v>
      </c>
      <c r="AC1066" s="481" t="str">
        <f>IFERROR(VLOOKUP(N1066,【参考】数式用!$A$3:$N$58,14,FALSE),"")&amp;"_4_5"</f>
        <v>_4_5</v>
      </c>
      <c r="AD1066" s="481" t="str">
        <f>IFERROR(VLOOKUP(N1066,【参考】数式用!$A$3:$N$58,14,FALSE),"")&amp;"_6"</f>
        <v>_6</v>
      </c>
      <c r="AE1066" s="482" t="str">
        <f>IFERROR(VLOOKUP(N1066,【参考】数式用!$AI$5:$AJ$51, 2, FALSE), "")</f>
        <v/>
      </c>
      <c r="AF1066" s="483" t="str">
        <f t="shared" si="32"/>
        <v/>
      </c>
      <c r="AG1066" s="484" t="str">
        <f t="shared" si="33"/>
        <v/>
      </c>
      <c r="AH1066" s="485" t="str">
        <f>IFERROR(VLOOKUP(N1066,【参考】数式用!$AM$3:$AN$56, 2, FALSE), "")</f>
        <v/>
      </c>
      <c r="AI1066" s="411"/>
      <c r="AJ1066" s="389"/>
      <c r="AK1066" s="389"/>
      <c r="AL1066" s="389"/>
      <c r="AM1066" s="389"/>
      <c r="AN1066" s="389"/>
      <c r="AO1066" s="389"/>
      <c r="AP1066" s="389"/>
      <c r="AQ1066" s="389"/>
    </row>
    <row r="1067" spans="1:43" s="128" customFormat="1" ht="40.15" customHeight="1">
      <c r="A1067" s="488">
        <v>1054</v>
      </c>
      <c r="B1067" s="866" t="str">
        <f>IF(基本情報入力シート!C1098="","",基本情報入力シート!C1098)</f>
        <v/>
      </c>
      <c r="C1067" s="866"/>
      <c r="D1067" s="866"/>
      <c r="E1067" s="866"/>
      <c r="F1067" s="866"/>
      <c r="G1067" s="866"/>
      <c r="H1067" s="866"/>
      <c r="I1067" s="866"/>
      <c r="J1067" s="413" t="str">
        <f>IF(基本情報入力シート!M1098="","",基本情報入力シート!M1098)</f>
        <v/>
      </c>
      <c r="K1067" s="413" t="str">
        <f>IF(基本情報入力シート!R1098="","",基本情報入力シート!R1098)</f>
        <v/>
      </c>
      <c r="L1067" s="413" t="str">
        <f>IF(基本情報入力シート!W1098="","",基本情報入力シート!W1098)</f>
        <v/>
      </c>
      <c r="M1067" s="413" t="str">
        <f>IF(基本情報入力シート!X1098="","",基本情報入力シート!X1098)</f>
        <v/>
      </c>
      <c r="N1067" s="491" t="str">
        <f>IF(基本情報入力シート!Y1098="","",基本情報入力シート!Y1098)</f>
        <v/>
      </c>
      <c r="O1067" s="490"/>
      <c r="P1067" s="432"/>
      <c r="Q1067" s="38" t="str">
        <f>IFERROR(ROUNDDOWN(P1067*VLOOKUP(N1067,【参考】数式用!$V$2:$AA$58,MATCH(O1067,【参考】数式用!$X$4:$AA$4)+2,FALSE)*0.5, 0), "")</f>
        <v/>
      </c>
      <c r="R1067" s="433"/>
      <c r="S1067" s="867"/>
      <c r="T1067" s="867"/>
      <c r="U1067" s="499"/>
      <c r="V1067" s="439"/>
      <c r="W1067" s="487"/>
      <c r="X1067" s="414" t="str">
        <f>IFERROR(IF(V1067="ー", "", ROUNDDOWN(W1067*VLOOKUP(N1067,【参考】数式用!$V$2:$AG$51,MATCH(V1067,【参考】数式用!$AB$4:$AG$4)+6,FALSE)*0.5, 0)), "")</f>
        <v/>
      </c>
      <c r="Y1067" s="440"/>
      <c r="Z1067" s="487"/>
      <c r="AA1067" s="501"/>
      <c r="AB1067" s="481" t="e">
        <f>VLOOKUP(N1067,【参考】数式用!$A$3:$N$58,14,FALSE)</f>
        <v>#N/A</v>
      </c>
      <c r="AC1067" s="481" t="str">
        <f>IFERROR(VLOOKUP(N1067,【参考】数式用!$A$3:$N$58,14,FALSE),"")&amp;"_4_5"</f>
        <v>_4_5</v>
      </c>
      <c r="AD1067" s="481" t="str">
        <f>IFERROR(VLOOKUP(N1067,【参考】数式用!$A$3:$N$58,14,FALSE),"")&amp;"_6"</f>
        <v>_6</v>
      </c>
      <c r="AE1067" s="482" t="str">
        <f>IFERROR(VLOOKUP(N1067,【参考】数式用!$AI$5:$AJ$51, 2, FALSE), "")</f>
        <v/>
      </c>
      <c r="AF1067" s="483" t="str">
        <f t="shared" si="32"/>
        <v/>
      </c>
      <c r="AG1067" s="484" t="str">
        <f t="shared" si="33"/>
        <v/>
      </c>
      <c r="AH1067" s="485" t="str">
        <f>IFERROR(VLOOKUP(N1067,【参考】数式用!$AM$3:$AN$56, 2, FALSE), "")</f>
        <v/>
      </c>
      <c r="AI1067" s="411"/>
      <c r="AJ1067" s="389"/>
      <c r="AK1067" s="389"/>
      <c r="AL1067" s="389"/>
      <c r="AM1067" s="389"/>
      <c r="AN1067" s="389"/>
      <c r="AO1067" s="389"/>
      <c r="AP1067" s="389"/>
      <c r="AQ1067" s="389"/>
    </row>
    <row r="1068" spans="1:43" s="128" customFormat="1" ht="40.15" customHeight="1">
      <c r="A1068" s="488">
        <v>1055</v>
      </c>
      <c r="B1068" s="866" t="str">
        <f>IF(基本情報入力シート!C1099="","",基本情報入力シート!C1099)</f>
        <v/>
      </c>
      <c r="C1068" s="866"/>
      <c r="D1068" s="866"/>
      <c r="E1068" s="866"/>
      <c r="F1068" s="866"/>
      <c r="G1068" s="866"/>
      <c r="H1068" s="866"/>
      <c r="I1068" s="866"/>
      <c r="J1068" s="413" t="str">
        <f>IF(基本情報入力シート!M1099="","",基本情報入力シート!M1099)</f>
        <v/>
      </c>
      <c r="K1068" s="413" t="str">
        <f>IF(基本情報入力シート!R1099="","",基本情報入力シート!R1099)</f>
        <v/>
      </c>
      <c r="L1068" s="413" t="str">
        <f>IF(基本情報入力シート!W1099="","",基本情報入力シート!W1099)</f>
        <v/>
      </c>
      <c r="M1068" s="413" t="str">
        <f>IF(基本情報入力シート!X1099="","",基本情報入力シート!X1099)</f>
        <v/>
      </c>
      <c r="N1068" s="491" t="str">
        <f>IF(基本情報入力シート!Y1099="","",基本情報入力シート!Y1099)</f>
        <v/>
      </c>
      <c r="O1068" s="490"/>
      <c r="P1068" s="432"/>
      <c r="Q1068" s="38" t="str">
        <f>IFERROR(ROUNDDOWN(P1068*VLOOKUP(N1068,【参考】数式用!$V$2:$AA$58,MATCH(O1068,【参考】数式用!$X$4:$AA$4)+2,FALSE)*0.5, 0), "")</f>
        <v/>
      </c>
      <c r="R1068" s="433"/>
      <c r="S1068" s="867"/>
      <c r="T1068" s="867"/>
      <c r="U1068" s="499"/>
      <c r="V1068" s="439"/>
      <c r="W1068" s="487"/>
      <c r="X1068" s="414" t="str">
        <f>IFERROR(IF(V1068="ー", "", ROUNDDOWN(W1068*VLOOKUP(N1068,【参考】数式用!$V$2:$AG$51,MATCH(V1068,【参考】数式用!$AB$4:$AG$4)+6,FALSE)*0.5, 0)), "")</f>
        <v/>
      </c>
      <c r="Y1068" s="440"/>
      <c r="Z1068" s="487"/>
      <c r="AA1068" s="501"/>
      <c r="AB1068" s="481" t="e">
        <f>VLOOKUP(N1068,【参考】数式用!$A$3:$N$58,14,FALSE)</f>
        <v>#N/A</v>
      </c>
      <c r="AC1068" s="481" t="str">
        <f>IFERROR(VLOOKUP(N1068,【参考】数式用!$A$3:$N$58,14,FALSE),"")&amp;"_4_5"</f>
        <v>_4_5</v>
      </c>
      <c r="AD1068" s="481" t="str">
        <f>IFERROR(VLOOKUP(N1068,【参考】数式用!$A$3:$N$58,14,FALSE),"")&amp;"_6"</f>
        <v>_6</v>
      </c>
      <c r="AE1068" s="482" t="str">
        <f>IFERROR(VLOOKUP(N1068,【参考】数式用!$AI$5:$AJ$51, 2, FALSE), "")</f>
        <v/>
      </c>
      <c r="AF1068" s="483" t="str">
        <f t="shared" si="32"/>
        <v/>
      </c>
      <c r="AG1068" s="484" t="str">
        <f t="shared" si="33"/>
        <v/>
      </c>
      <c r="AH1068" s="485" t="str">
        <f>IFERROR(VLOOKUP(N1068,【参考】数式用!$AM$3:$AN$56, 2, FALSE), "")</f>
        <v/>
      </c>
      <c r="AI1068" s="411"/>
      <c r="AJ1068" s="389"/>
      <c r="AK1068" s="389"/>
      <c r="AL1068" s="389"/>
      <c r="AM1068" s="389"/>
      <c r="AN1068" s="389"/>
      <c r="AO1068" s="389"/>
      <c r="AP1068" s="389"/>
      <c r="AQ1068" s="389"/>
    </row>
    <row r="1069" spans="1:43" s="128" customFormat="1" ht="40.15" customHeight="1">
      <c r="A1069" s="488">
        <v>1056</v>
      </c>
      <c r="B1069" s="866" t="str">
        <f>IF(基本情報入力シート!C1100="","",基本情報入力シート!C1100)</f>
        <v/>
      </c>
      <c r="C1069" s="866"/>
      <c r="D1069" s="866"/>
      <c r="E1069" s="866"/>
      <c r="F1069" s="866"/>
      <c r="G1069" s="866"/>
      <c r="H1069" s="866"/>
      <c r="I1069" s="866"/>
      <c r="J1069" s="413" t="str">
        <f>IF(基本情報入力シート!M1100="","",基本情報入力シート!M1100)</f>
        <v/>
      </c>
      <c r="K1069" s="413" t="str">
        <f>IF(基本情報入力シート!R1100="","",基本情報入力シート!R1100)</f>
        <v/>
      </c>
      <c r="L1069" s="413" t="str">
        <f>IF(基本情報入力シート!W1100="","",基本情報入力シート!W1100)</f>
        <v/>
      </c>
      <c r="M1069" s="413" t="str">
        <f>IF(基本情報入力シート!X1100="","",基本情報入力シート!X1100)</f>
        <v/>
      </c>
      <c r="N1069" s="491" t="str">
        <f>IF(基本情報入力シート!Y1100="","",基本情報入力シート!Y1100)</f>
        <v/>
      </c>
      <c r="O1069" s="490"/>
      <c r="P1069" s="432"/>
      <c r="Q1069" s="38" t="str">
        <f>IFERROR(ROUNDDOWN(P1069*VLOOKUP(N1069,【参考】数式用!$V$2:$AA$58,MATCH(O1069,【参考】数式用!$X$4:$AA$4)+2,FALSE)*0.5, 0), "")</f>
        <v/>
      </c>
      <c r="R1069" s="433"/>
      <c r="S1069" s="867"/>
      <c r="T1069" s="867"/>
      <c r="U1069" s="499"/>
      <c r="V1069" s="439"/>
      <c r="W1069" s="487"/>
      <c r="X1069" s="414" t="str">
        <f>IFERROR(IF(V1069="ー", "", ROUNDDOWN(W1069*VLOOKUP(N1069,【参考】数式用!$V$2:$AG$51,MATCH(V1069,【参考】数式用!$AB$4:$AG$4)+6,FALSE)*0.5, 0)), "")</f>
        <v/>
      </c>
      <c r="Y1069" s="440"/>
      <c r="Z1069" s="487"/>
      <c r="AA1069" s="501"/>
      <c r="AB1069" s="481" t="e">
        <f>VLOOKUP(N1069,【参考】数式用!$A$3:$N$58,14,FALSE)</f>
        <v>#N/A</v>
      </c>
      <c r="AC1069" s="481" t="str">
        <f>IFERROR(VLOOKUP(N1069,【参考】数式用!$A$3:$N$58,14,FALSE),"")&amp;"_4_5"</f>
        <v>_4_5</v>
      </c>
      <c r="AD1069" s="481" t="str">
        <f>IFERROR(VLOOKUP(N1069,【参考】数式用!$A$3:$N$58,14,FALSE),"")&amp;"_6"</f>
        <v>_6</v>
      </c>
      <c r="AE1069" s="482" t="str">
        <f>IFERROR(VLOOKUP(N1069,【参考】数式用!$AI$5:$AJ$51, 2, FALSE), "")</f>
        <v/>
      </c>
      <c r="AF1069" s="483" t="str">
        <f t="shared" si="32"/>
        <v/>
      </c>
      <c r="AG1069" s="484" t="str">
        <f t="shared" si="33"/>
        <v/>
      </c>
      <c r="AH1069" s="485" t="str">
        <f>IFERROR(VLOOKUP(N1069,【参考】数式用!$AM$3:$AN$56, 2, FALSE), "")</f>
        <v/>
      </c>
      <c r="AI1069" s="411"/>
      <c r="AJ1069" s="389"/>
      <c r="AK1069" s="389"/>
      <c r="AL1069" s="389"/>
      <c r="AM1069" s="389"/>
      <c r="AN1069" s="389"/>
      <c r="AO1069" s="389"/>
      <c r="AP1069" s="389"/>
      <c r="AQ1069" s="389"/>
    </row>
    <row r="1070" spans="1:43" s="128" customFormat="1" ht="40.15" customHeight="1">
      <c r="A1070" s="488">
        <v>1057</v>
      </c>
      <c r="B1070" s="866" t="str">
        <f>IF(基本情報入力シート!C1101="","",基本情報入力シート!C1101)</f>
        <v/>
      </c>
      <c r="C1070" s="866"/>
      <c r="D1070" s="866"/>
      <c r="E1070" s="866"/>
      <c r="F1070" s="866"/>
      <c r="G1070" s="866"/>
      <c r="H1070" s="866"/>
      <c r="I1070" s="866"/>
      <c r="J1070" s="413" t="str">
        <f>IF(基本情報入力シート!M1101="","",基本情報入力シート!M1101)</f>
        <v/>
      </c>
      <c r="K1070" s="413" t="str">
        <f>IF(基本情報入力シート!R1101="","",基本情報入力シート!R1101)</f>
        <v/>
      </c>
      <c r="L1070" s="413" t="str">
        <f>IF(基本情報入力シート!W1101="","",基本情報入力シート!W1101)</f>
        <v/>
      </c>
      <c r="M1070" s="413" t="str">
        <f>IF(基本情報入力シート!X1101="","",基本情報入力シート!X1101)</f>
        <v/>
      </c>
      <c r="N1070" s="491" t="str">
        <f>IF(基本情報入力シート!Y1101="","",基本情報入力シート!Y1101)</f>
        <v/>
      </c>
      <c r="O1070" s="490"/>
      <c r="P1070" s="432"/>
      <c r="Q1070" s="38" t="str">
        <f>IFERROR(ROUNDDOWN(P1070*VLOOKUP(N1070,【参考】数式用!$V$2:$AA$58,MATCH(O1070,【参考】数式用!$X$4:$AA$4)+2,FALSE)*0.5, 0), "")</f>
        <v/>
      </c>
      <c r="R1070" s="433"/>
      <c r="S1070" s="867"/>
      <c r="T1070" s="867"/>
      <c r="U1070" s="499"/>
      <c r="V1070" s="439"/>
      <c r="W1070" s="487"/>
      <c r="X1070" s="414" t="str">
        <f>IFERROR(IF(V1070="ー", "", ROUNDDOWN(W1070*VLOOKUP(N1070,【参考】数式用!$V$2:$AG$51,MATCH(V1070,【参考】数式用!$AB$4:$AG$4)+6,FALSE)*0.5, 0)), "")</f>
        <v/>
      </c>
      <c r="Y1070" s="440"/>
      <c r="Z1070" s="487"/>
      <c r="AA1070" s="501"/>
      <c r="AB1070" s="481" t="e">
        <f>VLOOKUP(N1070,【参考】数式用!$A$3:$N$58,14,FALSE)</f>
        <v>#N/A</v>
      </c>
      <c r="AC1070" s="481" t="str">
        <f>IFERROR(VLOOKUP(N1070,【参考】数式用!$A$3:$N$58,14,FALSE),"")&amp;"_4_5"</f>
        <v>_4_5</v>
      </c>
      <c r="AD1070" s="481" t="str">
        <f>IFERROR(VLOOKUP(N1070,【参考】数式用!$A$3:$N$58,14,FALSE),"")&amp;"_6"</f>
        <v>_6</v>
      </c>
      <c r="AE1070" s="482" t="str">
        <f>IFERROR(VLOOKUP(N1070,【参考】数式用!$AI$5:$AJ$51, 2, FALSE), "")</f>
        <v/>
      </c>
      <c r="AF1070" s="483" t="str">
        <f t="shared" si="32"/>
        <v/>
      </c>
      <c r="AG1070" s="484" t="str">
        <f t="shared" si="33"/>
        <v/>
      </c>
      <c r="AH1070" s="485" t="str">
        <f>IFERROR(VLOOKUP(N1070,【参考】数式用!$AM$3:$AN$56, 2, FALSE), "")</f>
        <v/>
      </c>
      <c r="AI1070" s="411"/>
      <c r="AJ1070" s="389"/>
      <c r="AK1070" s="389"/>
      <c r="AL1070" s="389"/>
      <c r="AM1070" s="389"/>
      <c r="AN1070" s="389"/>
      <c r="AO1070" s="389"/>
      <c r="AP1070" s="389"/>
      <c r="AQ1070" s="389"/>
    </row>
    <row r="1071" spans="1:43" s="128" customFormat="1" ht="40.15" customHeight="1">
      <c r="A1071" s="488">
        <v>1058</v>
      </c>
      <c r="B1071" s="866" t="str">
        <f>IF(基本情報入力シート!C1102="","",基本情報入力シート!C1102)</f>
        <v/>
      </c>
      <c r="C1071" s="866"/>
      <c r="D1071" s="866"/>
      <c r="E1071" s="866"/>
      <c r="F1071" s="866"/>
      <c r="G1071" s="866"/>
      <c r="H1071" s="866"/>
      <c r="I1071" s="866"/>
      <c r="J1071" s="413" t="str">
        <f>IF(基本情報入力シート!M1102="","",基本情報入力シート!M1102)</f>
        <v/>
      </c>
      <c r="K1071" s="413" t="str">
        <f>IF(基本情報入力シート!R1102="","",基本情報入力シート!R1102)</f>
        <v/>
      </c>
      <c r="L1071" s="413" t="str">
        <f>IF(基本情報入力シート!W1102="","",基本情報入力シート!W1102)</f>
        <v/>
      </c>
      <c r="M1071" s="413" t="str">
        <f>IF(基本情報入力シート!X1102="","",基本情報入力シート!X1102)</f>
        <v/>
      </c>
      <c r="N1071" s="491" t="str">
        <f>IF(基本情報入力シート!Y1102="","",基本情報入力シート!Y1102)</f>
        <v/>
      </c>
      <c r="O1071" s="490"/>
      <c r="P1071" s="432"/>
      <c r="Q1071" s="38" t="str">
        <f>IFERROR(ROUNDDOWN(P1071*VLOOKUP(N1071,【参考】数式用!$V$2:$AA$58,MATCH(O1071,【参考】数式用!$X$4:$AA$4)+2,FALSE)*0.5, 0), "")</f>
        <v/>
      </c>
      <c r="R1071" s="433"/>
      <c r="S1071" s="867"/>
      <c r="T1071" s="867"/>
      <c r="U1071" s="499"/>
      <c r="V1071" s="439"/>
      <c r="W1071" s="487"/>
      <c r="X1071" s="414" t="str">
        <f>IFERROR(IF(V1071="ー", "", ROUNDDOWN(W1071*VLOOKUP(N1071,【参考】数式用!$V$2:$AG$51,MATCH(V1071,【参考】数式用!$AB$4:$AG$4)+6,FALSE)*0.5, 0)), "")</f>
        <v/>
      </c>
      <c r="Y1071" s="440"/>
      <c r="Z1071" s="487"/>
      <c r="AA1071" s="501"/>
      <c r="AB1071" s="481" t="e">
        <f>VLOOKUP(N1071,【参考】数式用!$A$3:$N$58,14,FALSE)</f>
        <v>#N/A</v>
      </c>
      <c r="AC1071" s="481" t="str">
        <f>IFERROR(VLOOKUP(N1071,【参考】数式用!$A$3:$N$58,14,FALSE),"")&amp;"_4_5"</f>
        <v>_4_5</v>
      </c>
      <c r="AD1071" s="481" t="str">
        <f>IFERROR(VLOOKUP(N1071,【参考】数式用!$A$3:$N$58,14,FALSE),"")&amp;"_6"</f>
        <v>_6</v>
      </c>
      <c r="AE1071" s="482" t="str">
        <f>IFERROR(VLOOKUP(N1071,【参考】数式用!$AI$5:$AJ$51, 2, FALSE), "")</f>
        <v/>
      </c>
      <c r="AF1071" s="483" t="str">
        <f t="shared" si="32"/>
        <v/>
      </c>
      <c r="AG1071" s="484" t="str">
        <f t="shared" si="33"/>
        <v/>
      </c>
      <c r="AH1071" s="485" t="str">
        <f>IFERROR(VLOOKUP(N1071,【参考】数式用!$AM$3:$AN$56, 2, FALSE), "")</f>
        <v/>
      </c>
      <c r="AI1071" s="411"/>
      <c r="AJ1071" s="389"/>
      <c r="AK1071" s="389"/>
      <c r="AL1071" s="389"/>
      <c r="AM1071" s="389"/>
      <c r="AN1071" s="389"/>
      <c r="AO1071" s="389"/>
      <c r="AP1071" s="389"/>
      <c r="AQ1071" s="389"/>
    </row>
    <row r="1072" spans="1:43" s="128" customFormat="1" ht="40.15" customHeight="1">
      <c r="A1072" s="488">
        <v>1059</v>
      </c>
      <c r="B1072" s="866" t="str">
        <f>IF(基本情報入力シート!C1103="","",基本情報入力シート!C1103)</f>
        <v/>
      </c>
      <c r="C1072" s="866"/>
      <c r="D1072" s="866"/>
      <c r="E1072" s="866"/>
      <c r="F1072" s="866"/>
      <c r="G1072" s="866"/>
      <c r="H1072" s="866"/>
      <c r="I1072" s="866"/>
      <c r="J1072" s="413" t="str">
        <f>IF(基本情報入力シート!M1103="","",基本情報入力シート!M1103)</f>
        <v/>
      </c>
      <c r="K1072" s="413" t="str">
        <f>IF(基本情報入力シート!R1103="","",基本情報入力シート!R1103)</f>
        <v/>
      </c>
      <c r="L1072" s="413" t="str">
        <f>IF(基本情報入力シート!W1103="","",基本情報入力シート!W1103)</f>
        <v/>
      </c>
      <c r="M1072" s="413" t="str">
        <f>IF(基本情報入力シート!X1103="","",基本情報入力シート!X1103)</f>
        <v/>
      </c>
      <c r="N1072" s="491" t="str">
        <f>IF(基本情報入力シート!Y1103="","",基本情報入力シート!Y1103)</f>
        <v/>
      </c>
      <c r="O1072" s="490"/>
      <c r="P1072" s="432"/>
      <c r="Q1072" s="38" t="str">
        <f>IFERROR(ROUNDDOWN(P1072*VLOOKUP(N1072,【参考】数式用!$V$2:$AA$58,MATCH(O1072,【参考】数式用!$X$4:$AA$4)+2,FALSE)*0.5, 0), "")</f>
        <v/>
      </c>
      <c r="R1072" s="433"/>
      <c r="S1072" s="867"/>
      <c r="T1072" s="867"/>
      <c r="U1072" s="499"/>
      <c r="V1072" s="439"/>
      <c r="W1072" s="487"/>
      <c r="X1072" s="414" t="str">
        <f>IFERROR(IF(V1072="ー", "", ROUNDDOWN(W1072*VLOOKUP(N1072,【参考】数式用!$V$2:$AG$51,MATCH(V1072,【参考】数式用!$AB$4:$AG$4)+6,FALSE)*0.5, 0)), "")</f>
        <v/>
      </c>
      <c r="Y1072" s="440"/>
      <c r="Z1072" s="487"/>
      <c r="AA1072" s="501"/>
      <c r="AB1072" s="481" t="e">
        <f>VLOOKUP(N1072,【参考】数式用!$A$3:$N$58,14,FALSE)</f>
        <v>#N/A</v>
      </c>
      <c r="AC1072" s="481" t="str">
        <f>IFERROR(VLOOKUP(N1072,【参考】数式用!$A$3:$N$58,14,FALSE),"")&amp;"_4_5"</f>
        <v>_4_5</v>
      </c>
      <c r="AD1072" s="481" t="str">
        <f>IFERROR(VLOOKUP(N1072,【参考】数式用!$A$3:$N$58,14,FALSE),"")&amp;"_6"</f>
        <v>_6</v>
      </c>
      <c r="AE1072" s="482" t="str">
        <f>IFERROR(VLOOKUP(N1072,【参考】数式用!$AI$5:$AJ$51, 2, FALSE), "")</f>
        <v/>
      </c>
      <c r="AF1072" s="483" t="str">
        <f t="shared" si="32"/>
        <v/>
      </c>
      <c r="AG1072" s="484" t="str">
        <f t="shared" si="33"/>
        <v/>
      </c>
      <c r="AH1072" s="485" t="str">
        <f>IFERROR(VLOOKUP(N1072,【参考】数式用!$AM$3:$AN$56, 2, FALSE), "")</f>
        <v/>
      </c>
      <c r="AI1072" s="411"/>
      <c r="AJ1072" s="389"/>
      <c r="AK1072" s="389"/>
      <c r="AL1072" s="389"/>
      <c r="AM1072" s="389"/>
      <c r="AN1072" s="389"/>
      <c r="AO1072" s="389"/>
      <c r="AP1072" s="389"/>
      <c r="AQ1072" s="389"/>
    </row>
    <row r="1073" spans="1:43" s="128" customFormat="1" ht="40.15" customHeight="1">
      <c r="A1073" s="488">
        <v>1060</v>
      </c>
      <c r="B1073" s="866" t="str">
        <f>IF(基本情報入力シート!C1104="","",基本情報入力シート!C1104)</f>
        <v/>
      </c>
      <c r="C1073" s="866"/>
      <c r="D1073" s="866"/>
      <c r="E1073" s="866"/>
      <c r="F1073" s="866"/>
      <c r="G1073" s="866"/>
      <c r="H1073" s="866"/>
      <c r="I1073" s="866"/>
      <c r="J1073" s="413" t="str">
        <f>IF(基本情報入力シート!M1104="","",基本情報入力シート!M1104)</f>
        <v/>
      </c>
      <c r="K1073" s="413" t="str">
        <f>IF(基本情報入力シート!R1104="","",基本情報入力シート!R1104)</f>
        <v/>
      </c>
      <c r="L1073" s="413" t="str">
        <f>IF(基本情報入力シート!W1104="","",基本情報入力シート!W1104)</f>
        <v/>
      </c>
      <c r="M1073" s="413" t="str">
        <f>IF(基本情報入力シート!X1104="","",基本情報入力シート!X1104)</f>
        <v/>
      </c>
      <c r="N1073" s="491" t="str">
        <f>IF(基本情報入力シート!Y1104="","",基本情報入力シート!Y1104)</f>
        <v/>
      </c>
      <c r="O1073" s="490"/>
      <c r="P1073" s="432"/>
      <c r="Q1073" s="38" t="str">
        <f>IFERROR(ROUNDDOWN(P1073*VLOOKUP(N1073,【参考】数式用!$V$2:$AA$58,MATCH(O1073,【参考】数式用!$X$4:$AA$4)+2,FALSE)*0.5, 0), "")</f>
        <v/>
      </c>
      <c r="R1073" s="433"/>
      <c r="S1073" s="867"/>
      <c r="T1073" s="867"/>
      <c r="U1073" s="499"/>
      <c r="V1073" s="439"/>
      <c r="W1073" s="487"/>
      <c r="X1073" s="414" t="str">
        <f>IFERROR(IF(V1073="ー", "", ROUNDDOWN(W1073*VLOOKUP(N1073,【参考】数式用!$V$2:$AG$51,MATCH(V1073,【参考】数式用!$AB$4:$AG$4)+6,FALSE)*0.5, 0)), "")</f>
        <v/>
      </c>
      <c r="Y1073" s="440"/>
      <c r="Z1073" s="487"/>
      <c r="AA1073" s="501"/>
      <c r="AB1073" s="481" t="e">
        <f>VLOOKUP(N1073,【参考】数式用!$A$3:$N$58,14,FALSE)</f>
        <v>#N/A</v>
      </c>
      <c r="AC1073" s="481" t="str">
        <f>IFERROR(VLOOKUP(N1073,【参考】数式用!$A$3:$N$58,14,FALSE),"")&amp;"_4_5"</f>
        <v>_4_5</v>
      </c>
      <c r="AD1073" s="481" t="str">
        <f>IFERROR(VLOOKUP(N1073,【参考】数式用!$A$3:$N$58,14,FALSE),"")&amp;"_6"</f>
        <v>_6</v>
      </c>
      <c r="AE1073" s="482" t="str">
        <f>IFERROR(VLOOKUP(N1073,【参考】数式用!$AI$5:$AJ$51, 2, FALSE), "")</f>
        <v/>
      </c>
      <c r="AF1073" s="483" t="str">
        <f t="shared" si="32"/>
        <v/>
      </c>
      <c r="AG1073" s="484" t="str">
        <f t="shared" si="33"/>
        <v/>
      </c>
      <c r="AH1073" s="485" t="str">
        <f>IFERROR(VLOOKUP(N1073,【参考】数式用!$AM$3:$AN$56, 2, FALSE), "")</f>
        <v/>
      </c>
      <c r="AI1073" s="411"/>
      <c r="AJ1073" s="389"/>
      <c r="AK1073" s="389"/>
      <c r="AL1073" s="389"/>
      <c r="AM1073" s="389"/>
      <c r="AN1073" s="389"/>
      <c r="AO1073" s="389"/>
      <c r="AP1073" s="389"/>
      <c r="AQ1073" s="389"/>
    </row>
    <row r="1074" spans="1:43" s="128" customFormat="1" ht="40.15" customHeight="1">
      <c r="A1074" s="488">
        <v>1061</v>
      </c>
      <c r="B1074" s="866" t="str">
        <f>IF(基本情報入力シート!C1105="","",基本情報入力シート!C1105)</f>
        <v/>
      </c>
      <c r="C1074" s="866"/>
      <c r="D1074" s="866"/>
      <c r="E1074" s="866"/>
      <c r="F1074" s="866"/>
      <c r="G1074" s="866"/>
      <c r="H1074" s="866"/>
      <c r="I1074" s="866"/>
      <c r="J1074" s="413" t="str">
        <f>IF(基本情報入力シート!M1105="","",基本情報入力シート!M1105)</f>
        <v/>
      </c>
      <c r="K1074" s="413" t="str">
        <f>IF(基本情報入力シート!R1105="","",基本情報入力シート!R1105)</f>
        <v/>
      </c>
      <c r="L1074" s="413" t="str">
        <f>IF(基本情報入力シート!W1105="","",基本情報入力シート!W1105)</f>
        <v/>
      </c>
      <c r="M1074" s="413" t="str">
        <f>IF(基本情報入力シート!X1105="","",基本情報入力シート!X1105)</f>
        <v/>
      </c>
      <c r="N1074" s="491" t="str">
        <f>IF(基本情報入力シート!Y1105="","",基本情報入力シート!Y1105)</f>
        <v/>
      </c>
      <c r="O1074" s="490"/>
      <c r="P1074" s="432"/>
      <c r="Q1074" s="38" t="str">
        <f>IFERROR(ROUNDDOWN(P1074*VLOOKUP(N1074,【参考】数式用!$V$2:$AA$58,MATCH(O1074,【参考】数式用!$X$4:$AA$4)+2,FALSE)*0.5, 0), "")</f>
        <v/>
      </c>
      <c r="R1074" s="433"/>
      <c r="S1074" s="867"/>
      <c r="T1074" s="867"/>
      <c r="U1074" s="499"/>
      <c r="V1074" s="439"/>
      <c r="W1074" s="487"/>
      <c r="X1074" s="414" t="str">
        <f>IFERROR(IF(V1074="ー", "", ROUNDDOWN(W1074*VLOOKUP(N1074,【参考】数式用!$V$2:$AG$51,MATCH(V1074,【参考】数式用!$AB$4:$AG$4)+6,FALSE)*0.5, 0)), "")</f>
        <v/>
      </c>
      <c r="Y1074" s="440"/>
      <c r="Z1074" s="487"/>
      <c r="AA1074" s="501"/>
      <c r="AB1074" s="481" t="e">
        <f>VLOOKUP(N1074,【参考】数式用!$A$3:$N$58,14,FALSE)</f>
        <v>#N/A</v>
      </c>
      <c r="AC1074" s="481" t="str">
        <f>IFERROR(VLOOKUP(N1074,【参考】数式用!$A$3:$N$58,14,FALSE),"")&amp;"_4_5"</f>
        <v>_4_5</v>
      </c>
      <c r="AD1074" s="481" t="str">
        <f>IFERROR(VLOOKUP(N1074,【参考】数式用!$A$3:$N$58,14,FALSE),"")&amp;"_6"</f>
        <v>_6</v>
      </c>
      <c r="AE1074" s="482" t="str">
        <f>IFERROR(VLOOKUP(N1074,【参考】数式用!$AI$5:$AJ$51, 2, FALSE), "")</f>
        <v/>
      </c>
      <c r="AF1074" s="483"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84"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85" t="str">
        <f>IFERROR(VLOOKUP(N1074,【参考】数式用!$AM$3:$AN$56, 2, FALSE), "")</f>
        <v/>
      </c>
      <c r="AI1074" s="411"/>
      <c r="AJ1074" s="389"/>
      <c r="AK1074" s="389"/>
      <c r="AL1074" s="389"/>
      <c r="AM1074" s="389"/>
      <c r="AN1074" s="389"/>
      <c r="AO1074" s="389"/>
      <c r="AP1074" s="389"/>
      <c r="AQ1074" s="389"/>
    </row>
    <row r="1075" spans="1:43" s="128" customFormat="1" ht="40.15" customHeight="1">
      <c r="A1075" s="488">
        <v>1062</v>
      </c>
      <c r="B1075" s="866" t="str">
        <f>IF(基本情報入力シート!C1106="","",基本情報入力シート!C1106)</f>
        <v/>
      </c>
      <c r="C1075" s="866"/>
      <c r="D1075" s="866"/>
      <c r="E1075" s="866"/>
      <c r="F1075" s="866"/>
      <c r="G1075" s="866"/>
      <c r="H1075" s="866"/>
      <c r="I1075" s="866"/>
      <c r="J1075" s="413" t="str">
        <f>IF(基本情報入力シート!M1106="","",基本情報入力シート!M1106)</f>
        <v/>
      </c>
      <c r="K1075" s="413" t="str">
        <f>IF(基本情報入力シート!R1106="","",基本情報入力シート!R1106)</f>
        <v/>
      </c>
      <c r="L1075" s="413" t="str">
        <f>IF(基本情報入力シート!W1106="","",基本情報入力シート!W1106)</f>
        <v/>
      </c>
      <c r="M1075" s="413" t="str">
        <f>IF(基本情報入力シート!X1106="","",基本情報入力シート!X1106)</f>
        <v/>
      </c>
      <c r="N1075" s="491" t="str">
        <f>IF(基本情報入力シート!Y1106="","",基本情報入力シート!Y1106)</f>
        <v/>
      </c>
      <c r="O1075" s="490"/>
      <c r="P1075" s="432"/>
      <c r="Q1075" s="38" t="str">
        <f>IFERROR(ROUNDDOWN(P1075*VLOOKUP(N1075,【参考】数式用!$V$2:$AA$58,MATCH(O1075,【参考】数式用!$X$4:$AA$4)+2,FALSE)*0.5, 0), "")</f>
        <v/>
      </c>
      <c r="R1075" s="433"/>
      <c r="S1075" s="867"/>
      <c r="T1075" s="867"/>
      <c r="U1075" s="499"/>
      <c r="V1075" s="439"/>
      <c r="W1075" s="487"/>
      <c r="X1075" s="414" t="str">
        <f>IFERROR(IF(V1075="ー", "", ROUNDDOWN(W1075*VLOOKUP(N1075,【参考】数式用!$V$2:$AG$51,MATCH(V1075,【参考】数式用!$AB$4:$AG$4)+6,FALSE)*0.5, 0)), "")</f>
        <v/>
      </c>
      <c r="Y1075" s="440"/>
      <c r="Z1075" s="487"/>
      <c r="AA1075" s="501"/>
      <c r="AB1075" s="481" t="e">
        <f>VLOOKUP(N1075,【参考】数式用!$A$3:$N$58,14,FALSE)</f>
        <v>#N/A</v>
      </c>
      <c r="AC1075" s="481" t="str">
        <f>IFERROR(VLOOKUP(N1075,【参考】数式用!$A$3:$N$58,14,FALSE),"")&amp;"_4_5"</f>
        <v>_4_5</v>
      </c>
      <c r="AD1075" s="481" t="str">
        <f>IFERROR(VLOOKUP(N1075,【参考】数式用!$A$3:$N$58,14,FALSE),"")&amp;"_6"</f>
        <v>_6</v>
      </c>
      <c r="AE1075" s="482" t="str">
        <f>IFERROR(VLOOKUP(N1075,【参考】数式用!$AI$5:$AJ$51, 2, FALSE), "")</f>
        <v/>
      </c>
      <c r="AF1075" s="483" t="str">
        <f t="shared" si="34"/>
        <v/>
      </c>
      <c r="AG1075" s="484" t="str">
        <f t="shared" si="35"/>
        <v/>
      </c>
      <c r="AH1075" s="485" t="str">
        <f>IFERROR(VLOOKUP(N1075,【参考】数式用!$AM$3:$AN$56, 2, FALSE), "")</f>
        <v/>
      </c>
      <c r="AI1075" s="411"/>
      <c r="AJ1075" s="389"/>
      <c r="AK1075" s="389"/>
      <c r="AL1075" s="389"/>
      <c r="AM1075" s="389"/>
      <c r="AN1075" s="389"/>
      <c r="AO1075" s="389"/>
      <c r="AP1075" s="389"/>
      <c r="AQ1075" s="389"/>
    </row>
    <row r="1076" spans="1:43" s="128" customFormat="1" ht="40.15" customHeight="1">
      <c r="A1076" s="488">
        <v>1063</v>
      </c>
      <c r="B1076" s="866" t="str">
        <f>IF(基本情報入力シート!C1107="","",基本情報入力シート!C1107)</f>
        <v/>
      </c>
      <c r="C1076" s="866"/>
      <c r="D1076" s="866"/>
      <c r="E1076" s="866"/>
      <c r="F1076" s="866"/>
      <c r="G1076" s="866"/>
      <c r="H1076" s="866"/>
      <c r="I1076" s="866"/>
      <c r="J1076" s="413" t="str">
        <f>IF(基本情報入力シート!M1107="","",基本情報入力シート!M1107)</f>
        <v/>
      </c>
      <c r="K1076" s="413" t="str">
        <f>IF(基本情報入力シート!R1107="","",基本情報入力シート!R1107)</f>
        <v/>
      </c>
      <c r="L1076" s="413" t="str">
        <f>IF(基本情報入力シート!W1107="","",基本情報入力シート!W1107)</f>
        <v/>
      </c>
      <c r="M1076" s="413" t="str">
        <f>IF(基本情報入力シート!X1107="","",基本情報入力シート!X1107)</f>
        <v/>
      </c>
      <c r="N1076" s="491" t="str">
        <f>IF(基本情報入力シート!Y1107="","",基本情報入力シート!Y1107)</f>
        <v/>
      </c>
      <c r="O1076" s="490"/>
      <c r="P1076" s="432"/>
      <c r="Q1076" s="38" t="str">
        <f>IFERROR(ROUNDDOWN(P1076*VLOOKUP(N1076,【参考】数式用!$V$2:$AA$58,MATCH(O1076,【参考】数式用!$X$4:$AA$4)+2,FALSE)*0.5, 0), "")</f>
        <v/>
      </c>
      <c r="R1076" s="433"/>
      <c r="S1076" s="867"/>
      <c r="T1076" s="867"/>
      <c r="U1076" s="499"/>
      <c r="V1076" s="439"/>
      <c r="W1076" s="487"/>
      <c r="X1076" s="414" t="str">
        <f>IFERROR(IF(V1076="ー", "", ROUNDDOWN(W1076*VLOOKUP(N1076,【参考】数式用!$V$2:$AG$51,MATCH(V1076,【参考】数式用!$AB$4:$AG$4)+6,FALSE)*0.5, 0)), "")</f>
        <v/>
      </c>
      <c r="Y1076" s="440"/>
      <c r="Z1076" s="487"/>
      <c r="AA1076" s="501"/>
      <c r="AB1076" s="481" t="e">
        <f>VLOOKUP(N1076,【参考】数式用!$A$3:$N$58,14,FALSE)</f>
        <v>#N/A</v>
      </c>
      <c r="AC1076" s="481" t="str">
        <f>IFERROR(VLOOKUP(N1076,【参考】数式用!$A$3:$N$58,14,FALSE),"")&amp;"_4_5"</f>
        <v>_4_5</v>
      </c>
      <c r="AD1076" s="481" t="str">
        <f>IFERROR(VLOOKUP(N1076,【参考】数式用!$A$3:$N$58,14,FALSE),"")&amp;"_6"</f>
        <v>_6</v>
      </c>
      <c r="AE1076" s="482" t="str">
        <f>IFERROR(VLOOKUP(N1076,【参考】数式用!$AI$5:$AJ$51, 2, FALSE), "")</f>
        <v/>
      </c>
      <c r="AF1076" s="483" t="str">
        <f t="shared" si="34"/>
        <v/>
      </c>
      <c r="AG1076" s="484" t="str">
        <f t="shared" si="35"/>
        <v/>
      </c>
      <c r="AH1076" s="485" t="str">
        <f>IFERROR(VLOOKUP(N1076,【参考】数式用!$AM$3:$AN$56, 2, FALSE), "")</f>
        <v/>
      </c>
      <c r="AI1076" s="411"/>
      <c r="AJ1076" s="389"/>
      <c r="AK1076" s="389"/>
      <c r="AL1076" s="389"/>
      <c r="AM1076" s="389"/>
      <c r="AN1076" s="389"/>
      <c r="AO1076" s="389"/>
      <c r="AP1076" s="389"/>
      <c r="AQ1076" s="389"/>
    </row>
    <row r="1077" spans="1:43" s="128" customFormat="1" ht="40.15" customHeight="1">
      <c r="A1077" s="488">
        <v>1064</v>
      </c>
      <c r="B1077" s="866" t="str">
        <f>IF(基本情報入力シート!C1108="","",基本情報入力シート!C1108)</f>
        <v/>
      </c>
      <c r="C1077" s="866"/>
      <c r="D1077" s="866"/>
      <c r="E1077" s="866"/>
      <c r="F1077" s="866"/>
      <c r="G1077" s="866"/>
      <c r="H1077" s="866"/>
      <c r="I1077" s="866"/>
      <c r="J1077" s="413" t="str">
        <f>IF(基本情報入力シート!M1108="","",基本情報入力シート!M1108)</f>
        <v/>
      </c>
      <c r="K1077" s="413" t="str">
        <f>IF(基本情報入力シート!R1108="","",基本情報入力シート!R1108)</f>
        <v/>
      </c>
      <c r="L1077" s="413" t="str">
        <f>IF(基本情報入力シート!W1108="","",基本情報入力シート!W1108)</f>
        <v/>
      </c>
      <c r="M1077" s="413" t="str">
        <f>IF(基本情報入力シート!X1108="","",基本情報入力シート!X1108)</f>
        <v/>
      </c>
      <c r="N1077" s="491" t="str">
        <f>IF(基本情報入力シート!Y1108="","",基本情報入力シート!Y1108)</f>
        <v/>
      </c>
      <c r="O1077" s="490"/>
      <c r="P1077" s="432"/>
      <c r="Q1077" s="38" t="str">
        <f>IFERROR(ROUNDDOWN(P1077*VLOOKUP(N1077,【参考】数式用!$V$2:$AA$58,MATCH(O1077,【参考】数式用!$X$4:$AA$4)+2,FALSE)*0.5, 0), "")</f>
        <v/>
      </c>
      <c r="R1077" s="433"/>
      <c r="S1077" s="867"/>
      <c r="T1077" s="867"/>
      <c r="U1077" s="499"/>
      <c r="V1077" s="439"/>
      <c r="W1077" s="487"/>
      <c r="X1077" s="414" t="str">
        <f>IFERROR(IF(V1077="ー", "", ROUNDDOWN(W1077*VLOOKUP(N1077,【参考】数式用!$V$2:$AG$51,MATCH(V1077,【参考】数式用!$AB$4:$AG$4)+6,FALSE)*0.5, 0)), "")</f>
        <v/>
      </c>
      <c r="Y1077" s="440"/>
      <c r="Z1077" s="487"/>
      <c r="AA1077" s="501"/>
      <c r="AB1077" s="481" t="e">
        <f>VLOOKUP(N1077,【参考】数式用!$A$3:$N$58,14,FALSE)</f>
        <v>#N/A</v>
      </c>
      <c r="AC1077" s="481" t="str">
        <f>IFERROR(VLOOKUP(N1077,【参考】数式用!$A$3:$N$58,14,FALSE),"")&amp;"_4_5"</f>
        <v>_4_5</v>
      </c>
      <c r="AD1077" s="481" t="str">
        <f>IFERROR(VLOOKUP(N1077,【参考】数式用!$A$3:$N$58,14,FALSE),"")&amp;"_6"</f>
        <v>_6</v>
      </c>
      <c r="AE1077" s="482" t="str">
        <f>IFERROR(VLOOKUP(N1077,【参考】数式用!$AI$5:$AJ$51, 2, FALSE), "")</f>
        <v/>
      </c>
      <c r="AF1077" s="483" t="str">
        <f t="shared" si="34"/>
        <v/>
      </c>
      <c r="AG1077" s="484" t="str">
        <f t="shared" si="35"/>
        <v/>
      </c>
      <c r="AH1077" s="485" t="str">
        <f>IFERROR(VLOOKUP(N1077,【参考】数式用!$AM$3:$AN$56, 2, FALSE), "")</f>
        <v/>
      </c>
      <c r="AI1077" s="411"/>
      <c r="AJ1077" s="389"/>
      <c r="AK1077" s="389"/>
      <c r="AL1077" s="389"/>
      <c r="AM1077" s="389"/>
      <c r="AN1077" s="389"/>
      <c r="AO1077" s="389"/>
      <c r="AP1077" s="389"/>
      <c r="AQ1077" s="389"/>
    </row>
    <row r="1078" spans="1:43" s="128" customFormat="1" ht="40.15" customHeight="1">
      <c r="A1078" s="488">
        <v>1065</v>
      </c>
      <c r="B1078" s="866" t="str">
        <f>IF(基本情報入力シート!C1109="","",基本情報入力シート!C1109)</f>
        <v/>
      </c>
      <c r="C1078" s="866"/>
      <c r="D1078" s="866"/>
      <c r="E1078" s="866"/>
      <c r="F1078" s="866"/>
      <c r="G1078" s="866"/>
      <c r="H1078" s="866"/>
      <c r="I1078" s="866"/>
      <c r="J1078" s="413" t="str">
        <f>IF(基本情報入力シート!M1109="","",基本情報入力シート!M1109)</f>
        <v/>
      </c>
      <c r="K1078" s="413" t="str">
        <f>IF(基本情報入力シート!R1109="","",基本情報入力シート!R1109)</f>
        <v/>
      </c>
      <c r="L1078" s="413" t="str">
        <f>IF(基本情報入力シート!W1109="","",基本情報入力シート!W1109)</f>
        <v/>
      </c>
      <c r="M1078" s="413" t="str">
        <f>IF(基本情報入力シート!X1109="","",基本情報入力シート!X1109)</f>
        <v/>
      </c>
      <c r="N1078" s="491" t="str">
        <f>IF(基本情報入力シート!Y1109="","",基本情報入力シート!Y1109)</f>
        <v/>
      </c>
      <c r="O1078" s="490"/>
      <c r="P1078" s="432"/>
      <c r="Q1078" s="38" t="str">
        <f>IFERROR(ROUNDDOWN(P1078*VLOOKUP(N1078,【参考】数式用!$V$2:$AA$58,MATCH(O1078,【参考】数式用!$X$4:$AA$4)+2,FALSE)*0.5, 0), "")</f>
        <v/>
      </c>
      <c r="R1078" s="433"/>
      <c r="S1078" s="867"/>
      <c r="T1078" s="867"/>
      <c r="U1078" s="499"/>
      <c r="V1078" s="439"/>
      <c r="W1078" s="487"/>
      <c r="X1078" s="414" t="str">
        <f>IFERROR(IF(V1078="ー", "", ROUNDDOWN(W1078*VLOOKUP(N1078,【参考】数式用!$V$2:$AG$51,MATCH(V1078,【参考】数式用!$AB$4:$AG$4)+6,FALSE)*0.5, 0)), "")</f>
        <v/>
      </c>
      <c r="Y1078" s="440"/>
      <c r="Z1078" s="487"/>
      <c r="AA1078" s="501"/>
      <c r="AB1078" s="481" t="e">
        <f>VLOOKUP(N1078,【参考】数式用!$A$3:$N$58,14,FALSE)</f>
        <v>#N/A</v>
      </c>
      <c r="AC1078" s="481" t="str">
        <f>IFERROR(VLOOKUP(N1078,【参考】数式用!$A$3:$N$58,14,FALSE),"")&amp;"_4_5"</f>
        <v>_4_5</v>
      </c>
      <c r="AD1078" s="481" t="str">
        <f>IFERROR(VLOOKUP(N1078,【参考】数式用!$A$3:$N$58,14,FALSE),"")&amp;"_6"</f>
        <v>_6</v>
      </c>
      <c r="AE1078" s="482" t="str">
        <f>IFERROR(VLOOKUP(N1078,【参考】数式用!$AI$5:$AJ$51, 2, FALSE), "")</f>
        <v/>
      </c>
      <c r="AF1078" s="483" t="str">
        <f t="shared" si="34"/>
        <v/>
      </c>
      <c r="AG1078" s="484" t="str">
        <f t="shared" si="35"/>
        <v/>
      </c>
      <c r="AH1078" s="485" t="str">
        <f>IFERROR(VLOOKUP(N1078,【参考】数式用!$AM$3:$AN$56, 2, FALSE), "")</f>
        <v/>
      </c>
      <c r="AI1078" s="411"/>
      <c r="AJ1078" s="389"/>
      <c r="AK1078" s="389"/>
      <c r="AL1078" s="389"/>
      <c r="AM1078" s="389"/>
      <c r="AN1078" s="389"/>
      <c r="AO1078" s="389"/>
      <c r="AP1078" s="389"/>
      <c r="AQ1078" s="389"/>
    </row>
    <row r="1079" spans="1:43" s="128" customFormat="1" ht="40.15" customHeight="1">
      <c r="A1079" s="488">
        <v>1066</v>
      </c>
      <c r="B1079" s="866" t="str">
        <f>IF(基本情報入力シート!C1110="","",基本情報入力シート!C1110)</f>
        <v/>
      </c>
      <c r="C1079" s="866"/>
      <c r="D1079" s="866"/>
      <c r="E1079" s="866"/>
      <c r="F1079" s="866"/>
      <c r="G1079" s="866"/>
      <c r="H1079" s="866"/>
      <c r="I1079" s="866"/>
      <c r="J1079" s="413" t="str">
        <f>IF(基本情報入力シート!M1110="","",基本情報入力シート!M1110)</f>
        <v/>
      </c>
      <c r="K1079" s="413" t="str">
        <f>IF(基本情報入力シート!R1110="","",基本情報入力シート!R1110)</f>
        <v/>
      </c>
      <c r="L1079" s="413" t="str">
        <f>IF(基本情報入力シート!W1110="","",基本情報入力シート!W1110)</f>
        <v/>
      </c>
      <c r="M1079" s="413" t="str">
        <f>IF(基本情報入力シート!X1110="","",基本情報入力シート!X1110)</f>
        <v/>
      </c>
      <c r="N1079" s="491" t="str">
        <f>IF(基本情報入力シート!Y1110="","",基本情報入力シート!Y1110)</f>
        <v/>
      </c>
      <c r="O1079" s="490"/>
      <c r="P1079" s="432"/>
      <c r="Q1079" s="38" t="str">
        <f>IFERROR(ROUNDDOWN(P1079*VLOOKUP(N1079,【参考】数式用!$V$2:$AA$58,MATCH(O1079,【参考】数式用!$X$4:$AA$4)+2,FALSE)*0.5, 0), "")</f>
        <v/>
      </c>
      <c r="R1079" s="433"/>
      <c r="S1079" s="867"/>
      <c r="T1079" s="867"/>
      <c r="U1079" s="499"/>
      <c r="V1079" s="439"/>
      <c r="W1079" s="487"/>
      <c r="X1079" s="414" t="str">
        <f>IFERROR(IF(V1079="ー", "", ROUNDDOWN(W1079*VLOOKUP(N1079,【参考】数式用!$V$2:$AG$51,MATCH(V1079,【参考】数式用!$AB$4:$AG$4)+6,FALSE)*0.5, 0)), "")</f>
        <v/>
      </c>
      <c r="Y1079" s="440"/>
      <c r="Z1079" s="487"/>
      <c r="AA1079" s="501"/>
      <c r="AB1079" s="481" t="e">
        <f>VLOOKUP(N1079,【参考】数式用!$A$3:$N$58,14,FALSE)</f>
        <v>#N/A</v>
      </c>
      <c r="AC1079" s="481" t="str">
        <f>IFERROR(VLOOKUP(N1079,【参考】数式用!$A$3:$N$58,14,FALSE),"")&amp;"_4_5"</f>
        <v>_4_5</v>
      </c>
      <c r="AD1079" s="481" t="str">
        <f>IFERROR(VLOOKUP(N1079,【参考】数式用!$A$3:$N$58,14,FALSE),"")&amp;"_6"</f>
        <v>_6</v>
      </c>
      <c r="AE1079" s="482" t="str">
        <f>IFERROR(VLOOKUP(N1079,【参考】数式用!$AI$5:$AJ$51, 2, FALSE), "")</f>
        <v/>
      </c>
      <c r="AF1079" s="483" t="str">
        <f t="shared" si="34"/>
        <v/>
      </c>
      <c r="AG1079" s="484" t="str">
        <f t="shared" si="35"/>
        <v/>
      </c>
      <c r="AH1079" s="485" t="str">
        <f>IFERROR(VLOOKUP(N1079,【参考】数式用!$AM$3:$AN$56, 2, FALSE), "")</f>
        <v/>
      </c>
      <c r="AI1079" s="411"/>
      <c r="AJ1079" s="389"/>
      <c r="AK1079" s="389"/>
      <c r="AL1079" s="389"/>
      <c r="AM1079" s="389"/>
      <c r="AN1079" s="389"/>
      <c r="AO1079" s="389"/>
      <c r="AP1079" s="389"/>
      <c r="AQ1079" s="389"/>
    </row>
    <row r="1080" spans="1:43" s="128" customFormat="1" ht="40.15" customHeight="1">
      <c r="A1080" s="488">
        <v>1067</v>
      </c>
      <c r="B1080" s="866" t="str">
        <f>IF(基本情報入力シート!C1111="","",基本情報入力シート!C1111)</f>
        <v/>
      </c>
      <c r="C1080" s="866"/>
      <c r="D1080" s="866"/>
      <c r="E1080" s="866"/>
      <c r="F1080" s="866"/>
      <c r="G1080" s="866"/>
      <c r="H1080" s="866"/>
      <c r="I1080" s="866"/>
      <c r="J1080" s="413" t="str">
        <f>IF(基本情報入力シート!M1111="","",基本情報入力シート!M1111)</f>
        <v/>
      </c>
      <c r="K1080" s="413" t="str">
        <f>IF(基本情報入力シート!R1111="","",基本情報入力シート!R1111)</f>
        <v/>
      </c>
      <c r="L1080" s="413" t="str">
        <f>IF(基本情報入力シート!W1111="","",基本情報入力シート!W1111)</f>
        <v/>
      </c>
      <c r="M1080" s="413" t="str">
        <f>IF(基本情報入力シート!X1111="","",基本情報入力シート!X1111)</f>
        <v/>
      </c>
      <c r="N1080" s="491" t="str">
        <f>IF(基本情報入力シート!Y1111="","",基本情報入力シート!Y1111)</f>
        <v/>
      </c>
      <c r="O1080" s="490"/>
      <c r="P1080" s="432"/>
      <c r="Q1080" s="38" t="str">
        <f>IFERROR(ROUNDDOWN(P1080*VLOOKUP(N1080,【参考】数式用!$V$2:$AA$58,MATCH(O1080,【参考】数式用!$X$4:$AA$4)+2,FALSE)*0.5, 0), "")</f>
        <v/>
      </c>
      <c r="R1080" s="433"/>
      <c r="S1080" s="867"/>
      <c r="T1080" s="867"/>
      <c r="U1080" s="499"/>
      <c r="V1080" s="439"/>
      <c r="W1080" s="487"/>
      <c r="X1080" s="414" t="str">
        <f>IFERROR(IF(V1080="ー", "", ROUNDDOWN(W1080*VLOOKUP(N1080,【参考】数式用!$V$2:$AG$51,MATCH(V1080,【参考】数式用!$AB$4:$AG$4)+6,FALSE)*0.5, 0)), "")</f>
        <v/>
      </c>
      <c r="Y1080" s="440"/>
      <c r="Z1080" s="487"/>
      <c r="AA1080" s="501"/>
      <c r="AB1080" s="481" t="e">
        <f>VLOOKUP(N1080,【参考】数式用!$A$3:$N$58,14,FALSE)</f>
        <v>#N/A</v>
      </c>
      <c r="AC1080" s="481" t="str">
        <f>IFERROR(VLOOKUP(N1080,【参考】数式用!$A$3:$N$58,14,FALSE),"")&amp;"_4_5"</f>
        <v>_4_5</v>
      </c>
      <c r="AD1080" s="481" t="str">
        <f>IFERROR(VLOOKUP(N1080,【参考】数式用!$A$3:$N$58,14,FALSE),"")&amp;"_6"</f>
        <v>_6</v>
      </c>
      <c r="AE1080" s="482" t="str">
        <f>IFERROR(VLOOKUP(N1080,【参考】数式用!$AI$5:$AJ$51, 2, FALSE), "")</f>
        <v/>
      </c>
      <c r="AF1080" s="483" t="str">
        <f t="shared" si="34"/>
        <v/>
      </c>
      <c r="AG1080" s="484" t="str">
        <f t="shared" si="35"/>
        <v/>
      </c>
      <c r="AH1080" s="485" t="str">
        <f>IFERROR(VLOOKUP(N1080,【参考】数式用!$AM$3:$AN$56, 2, FALSE), "")</f>
        <v/>
      </c>
      <c r="AI1080" s="411"/>
      <c r="AJ1080" s="389"/>
      <c r="AK1080" s="389"/>
      <c r="AL1080" s="389"/>
      <c r="AM1080" s="389"/>
      <c r="AN1080" s="389"/>
      <c r="AO1080" s="389"/>
      <c r="AP1080" s="389"/>
      <c r="AQ1080" s="389"/>
    </row>
    <row r="1081" spans="1:43" s="128" customFormat="1" ht="40.15" customHeight="1">
      <c r="A1081" s="488">
        <v>1068</v>
      </c>
      <c r="B1081" s="866" t="str">
        <f>IF(基本情報入力シート!C1112="","",基本情報入力シート!C1112)</f>
        <v/>
      </c>
      <c r="C1081" s="866"/>
      <c r="D1081" s="866"/>
      <c r="E1081" s="866"/>
      <c r="F1081" s="866"/>
      <c r="G1081" s="866"/>
      <c r="H1081" s="866"/>
      <c r="I1081" s="866"/>
      <c r="J1081" s="413" t="str">
        <f>IF(基本情報入力シート!M1112="","",基本情報入力シート!M1112)</f>
        <v/>
      </c>
      <c r="K1081" s="413" t="str">
        <f>IF(基本情報入力シート!R1112="","",基本情報入力シート!R1112)</f>
        <v/>
      </c>
      <c r="L1081" s="413" t="str">
        <f>IF(基本情報入力シート!W1112="","",基本情報入力シート!W1112)</f>
        <v/>
      </c>
      <c r="M1081" s="413" t="str">
        <f>IF(基本情報入力シート!X1112="","",基本情報入力シート!X1112)</f>
        <v/>
      </c>
      <c r="N1081" s="491" t="str">
        <f>IF(基本情報入力シート!Y1112="","",基本情報入力シート!Y1112)</f>
        <v/>
      </c>
      <c r="O1081" s="490"/>
      <c r="P1081" s="432"/>
      <c r="Q1081" s="38" t="str">
        <f>IFERROR(ROUNDDOWN(P1081*VLOOKUP(N1081,【参考】数式用!$V$2:$AA$58,MATCH(O1081,【参考】数式用!$X$4:$AA$4)+2,FALSE)*0.5, 0), "")</f>
        <v/>
      </c>
      <c r="R1081" s="433"/>
      <c r="S1081" s="867"/>
      <c r="T1081" s="867"/>
      <c r="U1081" s="499"/>
      <c r="V1081" s="439"/>
      <c r="W1081" s="487"/>
      <c r="X1081" s="414" t="str">
        <f>IFERROR(IF(V1081="ー", "", ROUNDDOWN(W1081*VLOOKUP(N1081,【参考】数式用!$V$2:$AG$51,MATCH(V1081,【参考】数式用!$AB$4:$AG$4)+6,FALSE)*0.5, 0)), "")</f>
        <v/>
      </c>
      <c r="Y1081" s="440"/>
      <c r="Z1081" s="487"/>
      <c r="AA1081" s="501"/>
      <c r="AB1081" s="481" t="e">
        <f>VLOOKUP(N1081,【参考】数式用!$A$3:$N$58,14,FALSE)</f>
        <v>#N/A</v>
      </c>
      <c r="AC1081" s="481" t="str">
        <f>IFERROR(VLOOKUP(N1081,【参考】数式用!$A$3:$N$58,14,FALSE),"")&amp;"_4_5"</f>
        <v>_4_5</v>
      </c>
      <c r="AD1081" s="481" t="str">
        <f>IFERROR(VLOOKUP(N1081,【参考】数式用!$A$3:$N$58,14,FALSE),"")&amp;"_6"</f>
        <v>_6</v>
      </c>
      <c r="AE1081" s="482" t="str">
        <f>IFERROR(VLOOKUP(N1081,【参考】数式用!$AI$5:$AJ$51, 2, FALSE), "")</f>
        <v/>
      </c>
      <c r="AF1081" s="483" t="str">
        <f t="shared" si="34"/>
        <v/>
      </c>
      <c r="AG1081" s="484" t="str">
        <f t="shared" si="35"/>
        <v/>
      </c>
      <c r="AH1081" s="485" t="str">
        <f>IFERROR(VLOOKUP(N1081,【参考】数式用!$AM$3:$AN$56, 2, FALSE), "")</f>
        <v/>
      </c>
      <c r="AI1081" s="411"/>
      <c r="AJ1081" s="389"/>
      <c r="AK1081" s="389"/>
      <c r="AL1081" s="389"/>
      <c r="AM1081" s="389"/>
      <c r="AN1081" s="389"/>
      <c r="AO1081" s="389"/>
      <c r="AP1081" s="389"/>
      <c r="AQ1081" s="389"/>
    </row>
    <row r="1082" spans="1:43" s="128" customFormat="1" ht="40.15" customHeight="1">
      <c r="A1082" s="488">
        <v>1069</v>
      </c>
      <c r="B1082" s="866" t="str">
        <f>IF(基本情報入力シート!C1113="","",基本情報入力シート!C1113)</f>
        <v/>
      </c>
      <c r="C1082" s="866"/>
      <c r="D1082" s="866"/>
      <c r="E1082" s="866"/>
      <c r="F1082" s="866"/>
      <c r="G1082" s="866"/>
      <c r="H1082" s="866"/>
      <c r="I1082" s="866"/>
      <c r="J1082" s="413" t="str">
        <f>IF(基本情報入力シート!M1113="","",基本情報入力シート!M1113)</f>
        <v/>
      </c>
      <c r="K1082" s="413" t="str">
        <f>IF(基本情報入力シート!R1113="","",基本情報入力シート!R1113)</f>
        <v/>
      </c>
      <c r="L1082" s="413" t="str">
        <f>IF(基本情報入力シート!W1113="","",基本情報入力シート!W1113)</f>
        <v/>
      </c>
      <c r="M1082" s="413" t="str">
        <f>IF(基本情報入力シート!X1113="","",基本情報入力シート!X1113)</f>
        <v/>
      </c>
      <c r="N1082" s="491" t="str">
        <f>IF(基本情報入力シート!Y1113="","",基本情報入力シート!Y1113)</f>
        <v/>
      </c>
      <c r="O1082" s="490"/>
      <c r="P1082" s="432"/>
      <c r="Q1082" s="38" t="str">
        <f>IFERROR(ROUNDDOWN(P1082*VLOOKUP(N1082,【参考】数式用!$V$2:$AA$58,MATCH(O1082,【参考】数式用!$X$4:$AA$4)+2,FALSE)*0.5, 0), "")</f>
        <v/>
      </c>
      <c r="R1082" s="433"/>
      <c r="S1082" s="867"/>
      <c r="T1082" s="867"/>
      <c r="U1082" s="499"/>
      <c r="V1082" s="439"/>
      <c r="W1082" s="487"/>
      <c r="X1082" s="414" t="str">
        <f>IFERROR(IF(V1082="ー", "", ROUNDDOWN(W1082*VLOOKUP(N1082,【参考】数式用!$V$2:$AG$51,MATCH(V1082,【参考】数式用!$AB$4:$AG$4)+6,FALSE)*0.5, 0)), "")</f>
        <v/>
      </c>
      <c r="Y1082" s="440"/>
      <c r="Z1082" s="487"/>
      <c r="AA1082" s="501"/>
      <c r="AB1082" s="481" t="e">
        <f>VLOOKUP(N1082,【参考】数式用!$A$3:$N$58,14,FALSE)</f>
        <v>#N/A</v>
      </c>
      <c r="AC1082" s="481" t="str">
        <f>IFERROR(VLOOKUP(N1082,【参考】数式用!$A$3:$N$58,14,FALSE),"")&amp;"_4_5"</f>
        <v>_4_5</v>
      </c>
      <c r="AD1082" s="481" t="str">
        <f>IFERROR(VLOOKUP(N1082,【参考】数式用!$A$3:$N$58,14,FALSE),"")&amp;"_6"</f>
        <v>_6</v>
      </c>
      <c r="AE1082" s="482" t="str">
        <f>IFERROR(VLOOKUP(N1082,【参考】数式用!$AI$5:$AJ$51, 2, FALSE), "")</f>
        <v/>
      </c>
      <c r="AF1082" s="483" t="str">
        <f t="shared" si="34"/>
        <v/>
      </c>
      <c r="AG1082" s="484" t="str">
        <f t="shared" si="35"/>
        <v/>
      </c>
      <c r="AH1082" s="485" t="str">
        <f>IFERROR(VLOOKUP(N1082,【参考】数式用!$AM$3:$AN$56, 2, FALSE), "")</f>
        <v/>
      </c>
      <c r="AI1082" s="411"/>
      <c r="AJ1082" s="389"/>
      <c r="AK1082" s="389"/>
      <c r="AL1082" s="389"/>
      <c r="AM1082" s="389"/>
      <c r="AN1082" s="389"/>
      <c r="AO1082" s="389"/>
      <c r="AP1082" s="389"/>
      <c r="AQ1082" s="389"/>
    </row>
    <row r="1083" spans="1:43" s="128" customFormat="1" ht="40.15" customHeight="1">
      <c r="A1083" s="488">
        <v>1070</v>
      </c>
      <c r="B1083" s="866" t="str">
        <f>IF(基本情報入力シート!C1114="","",基本情報入力シート!C1114)</f>
        <v/>
      </c>
      <c r="C1083" s="866"/>
      <c r="D1083" s="866"/>
      <c r="E1083" s="866"/>
      <c r="F1083" s="866"/>
      <c r="G1083" s="866"/>
      <c r="H1083" s="866"/>
      <c r="I1083" s="866"/>
      <c r="J1083" s="413" t="str">
        <f>IF(基本情報入力シート!M1114="","",基本情報入力シート!M1114)</f>
        <v/>
      </c>
      <c r="K1083" s="413" t="str">
        <f>IF(基本情報入力シート!R1114="","",基本情報入力シート!R1114)</f>
        <v/>
      </c>
      <c r="L1083" s="413" t="str">
        <f>IF(基本情報入力シート!W1114="","",基本情報入力シート!W1114)</f>
        <v/>
      </c>
      <c r="M1083" s="413" t="str">
        <f>IF(基本情報入力シート!X1114="","",基本情報入力シート!X1114)</f>
        <v/>
      </c>
      <c r="N1083" s="491" t="str">
        <f>IF(基本情報入力シート!Y1114="","",基本情報入力シート!Y1114)</f>
        <v/>
      </c>
      <c r="O1083" s="490"/>
      <c r="P1083" s="432"/>
      <c r="Q1083" s="38" t="str">
        <f>IFERROR(ROUNDDOWN(P1083*VLOOKUP(N1083,【参考】数式用!$V$2:$AA$58,MATCH(O1083,【参考】数式用!$X$4:$AA$4)+2,FALSE)*0.5, 0), "")</f>
        <v/>
      </c>
      <c r="R1083" s="433"/>
      <c r="S1083" s="867"/>
      <c r="T1083" s="867"/>
      <c r="U1083" s="499"/>
      <c r="V1083" s="439"/>
      <c r="W1083" s="487"/>
      <c r="X1083" s="414" t="str">
        <f>IFERROR(IF(V1083="ー", "", ROUNDDOWN(W1083*VLOOKUP(N1083,【参考】数式用!$V$2:$AG$51,MATCH(V1083,【参考】数式用!$AB$4:$AG$4)+6,FALSE)*0.5, 0)), "")</f>
        <v/>
      </c>
      <c r="Y1083" s="440"/>
      <c r="Z1083" s="487"/>
      <c r="AA1083" s="501"/>
      <c r="AB1083" s="481" t="e">
        <f>VLOOKUP(N1083,【参考】数式用!$A$3:$N$58,14,FALSE)</f>
        <v>#N/A</v>
      </c>
      <c r="AC1083" s="481" t="str">
        <f>IFERROR(VLOOKUP(N1083,【参考】数式用!$A$3:$N$58,14,FALSE),"")&amp;"_4_5"</f>
        <v>_4_5</v>
      </c>
      <c r="AD1083" s="481" t="str">
        <f>IFERROR(VLOOKUP(N1083,【参考】数式用!$A$3:$N$58,14,FALSE),"")&amp;"_6"</f>
        <v>_6</v>
      </c>
      <c r="AE1083" s="482" t="str">
        <f>IFERROR(VLOOKUP(N1083,【参考】数式用!$AI$5:$AJ$51, 2, FALSE), "")</f>
        <v/>
      </c>
      <c r="AF1083" s="483" t="str">
        <f t="shared" si="34"/>
        <v/>
      </c>
      <c r="AG1083" s="484" t="str">
        <f t="shared" si="35"/>
        <v/>
      </c>
      <c r="AH1083" s="485" t="str">
        <f>IFERROR(VLOOKUP(N1083,【参考】数式用!$AM$3:$AN$56, 2, FALSE), "")</f>
        <v/>
      </c>
      <c r="AI1083" s="411"/>
      <c r="AJ1083" s="389"/>
      <c r="AK1083" s="389"/>
      <c r="AL1083" s="389"/>
      <c r="AM1083" s="389"/>
      <c r="AN1083" s="389"/>
      <c r="AO1083" s="389"/>
      <c r="AP1083" s="389"/>
      <c r="AQ1083" s="389"/>
    </row>
    <row r="1084" spans="1:43" s="128" customFormat="1" ht="40.15" customHeight="1">
      <c r="A1084" s="488">
        <v>1071</v>
      </c>
      <c r="B1084" s="866" t="str">
        <f>IF(基本情報入力シート!C1115="","",基本情報入力シート!C1115)</f>
        <v/>
      </c>
      <c r="C1084" s="866"/>
      <c r="D1084" s="866"/>
      <c r="E1084" s="866"/>
      <c r="F1084" s="866"/>
      <c r="G1084" s="866"/>
      <c r="H1084" s="866"/>
      <c r="I1084" s="866"/>
      <c r="J1084" s="413" t="str">
        <f>IF(基本情報入力シート!M1115="","",基本情報入力シート!M1115)</f>
        <v/>
      </c>
      <c r="K1084" s="413" t="str">
        <f>IF(基本情報入力シート!R1115="","",基本情報入力シート!R1115)</f>
        <v/>
      </c>
      <c r="L1084" s="413" t="str">
        <f>IF(基本情報入力シート!W1115="","",基本情報入力シート!W1115)</f>
        <v/>
      </c>
      <c r="M1084" s="413" t="str">
        <f>IF(基本情報入力シート!X1115="","",基本情報入力シート!X1115)</f>
        <v/>
      </c>
      <c r="N1084" s="491" t="str">
        <f>IF(基本情報入力シート!Y1115="","",基本情報入力シート!Y1115)</f>
        <v/>
      </c>
      <c r="O1084" s="490"/>
      <c r="P1084" s="432"/>
      <c r="Q1084" s="38" t="str">
        <f>IFERROR(ROUNDDOWN(P1084*VLOOKUP(N1084,【参考】数式用!$V$2:$AA$58,MATCH(O1084,【参考】数式用!$X$4:$AA$4)+2,FALSE)*0.5, 0), "")</f>
        <v/>
      </c>
      <c r="R1084" s="433"/>
      <c r="S1084" s="867"/>
      <c r="T1084" s="867"/>
      <c r="U1084" s="499"/>
      <c r="V1084" s="439"/>
      <c r="W1084" s="487"/>
      <c r="X1084" s="414" t="str">
        <f>IFERROR(IF(V1084="ー", "", ROUNDDOWN(W1084*VLOOKUP(N1084,【参考】数式用!$V$2:$AG$51,MATCH(V1084,【参考】数式用!$AB$4:$AG$4)+6,FALSE)*0.5, 0)), "")</f>
        <v/>
      </c>
      <c r="Y1084" s="440"/>
      <c r="Z1084" s="487"/>
      <c r="AA1084" s="501"/>
      <c r="AB1084" s="481" t="e">
        <f>VLOOKUP(N1084,【参考】数式用!$A$3:$N$58,14,FALSE)</f>
        <v>#N/A</v>
      </c>
      <c r="AC1084" s="481" t="str">
        <f>IFERROR(VLOOKUP(N1084,【参考】数式用!$A$3:$N$58,14,FALSE),"")&amp;"_4_5"</f>
        <v>_4_5</v>
      </c>
      <c r="AD1084" s="481" t="str">
        <f>IFERROR(VLOOKUP(N1084,【参考】数式用!$A$3:$N$58,14,FALSE),"")&amp;"_6"</f>
        <v>_6</v>
      </c>
      <c r="AE1084" s="482" t="str">
        <f>IFERROR(VLOOKUP(N1084,【参考】数式用!$AI$5:$AJ$51, 2, FALSE), "")</f>
        <v/>
      </c>
      <c r="AF1084" s="483" t="str">
        <f t="shared" si="34"/>
        <v/>
      </c>
      <c r="AG1084" s="484" t="str">
        <f t="shared" si="35"/>
        <v/>
      </c>
      <c r="AH1084" s="485" t="str">
        <f>IFERROR(VLOOKUP(N1084,【参考】数式用!$AM$3:$AN$56, 2, FALSE), "")</f>
        <v/>
      </c>
      <c r="AI1084" s="411"/>
      <c r="AJ1084" s="389"/>
      <c r="AK1084" s="389"/>
      <c r="AL1084" s="389"/>
      <c r="AM1084" s="389"/>
      <c r="AN1084" s="389"/>
      <c r="AO1084" s="389"/>
      <c r="AP1084" s="389"/>
      <c r="AQ1084" s="389"/>
    </row>
    <row r="1085" spans="1:43" s="128" customFormat="1" ht="40.15" customHeight="1">
      <c r="A1085" s="488">
        <v>1072</v>
      </c>
      <c r="B1085" s="866" t="str">
        <f>IF(基本情報入力シート!C1116="","",基本情報入力シート!C1116)</f>
        <v/>
      </c>
      <c r="C1085" s="866"/>
      <c r="D1085" s="866"/>
      <c r="E1085" s="866"/>
      <c r="F1085" s="866"/>
      <c r="G1085" s="866"/>
      <c r="H1085" s="866"/>
      <c r="I1085" s="866"/>
      <c r="J1085" s="413" t="str">
        <f>IF(基本情報入力シート!M1116="","",基本情報入力シート!M1116)</f>
        <v/>
      </c>
      <c r="K1085" s="413" t="str">
        <f>IF(基本情報入力シート!R1116="","",基本情報入力シート!R1116)</f>
        <v/>
      </c>
      <c r="L1085" s="413" t="str">
        <f>IF(基本情報入力シート!W1116="","",基本情報入力シート!W1116)</f>
        <v/>
      </c>
      <c r="M1085" s="413" t="str">
        <f>IF(基本情報入力シート!X1116="","",基本情報入力シート!X1116)</f>
        <v/>
      </c>
      <c r="N1085" s="491" t="str">
        <f>IF(基本情報入力シート!Y1116="","",基本情報入力シート!Y1116)</f>
        <v/>
      </c>
      <c r="O1085" s="490"/>
      <c r="P1085" s="432"/>
      <c r="Q1085" s="38" t="str">
        <f>IFERROR(ROUNDDOWN(P1085*VLOOKUP(N1085,【参考】数式用!$V$2:$AA$58,MATCH(O1085,【参考】数式用!$X$4:$AA$4)+2,FALSE)*0.5, 0), "")</f>
        <v/>
      </c>
      <c r="R1085" s="433"/>
      <c r="S1085" s="867"/>
      <c r="T1085" s="867"/>
      <c r="U1085" s="499"/>
      <c r="V1085" s="439"/>
      <c r="W1085" s="487"/>
      <c r="X1085" s="414" t="str">
        <f>IFERROR(IF(V1085="ー", "", ROUNDDOWN(W1085*VLOOKUP(N1085,【参考】数式用!$V$2:$AG$51,MATCH(V1085,【参考】数式用!$AB$4:$AG$4)+6,FALSE)*0.5, 0)), "")</f>
        <v/>
      </c>
      <c r="Y1085" s="440"/>
      <c r="Z1085" s="487"/>
      <c r="AA1085" s="501"/>
      <c r="AB1085" s="481" t="e">
        <f>VLOOKUP(N1085,【参考】数式用!$A$3:$N$58,14,FALSE)</f>
        <v>#N/A</v>
      </c>
      <c r="AC1085" s="481" t="str">
        <f>IFERROR(VLOOKUP(N1085,【参考】数式用!$A$3:$N$58,14,FALSE),"")&amp;"_4_5"</f>
        <v>_4_5</v>
      </c>
      <c r="AD1085" s="481" t="str">
        <f>IFERROR(VLOOKUP(N1085,【参考】数式用!$A$3:$N$58,14,FALSE),"")&amp;"_6"</f>
        <v>_6</v>
      </c>
      <c r="AE1085" s="482" t="str">
        <f>IFERROR(VLOOKUP(N1085,【参考】数式用!$AI$5:$AJ$51, 2, FALSE), "")</f>
        <v/>
      </c>
      <c r="AF1085" s="483" t="str">
        <f t="shared" si="34"/>
        <v/>
      </c>
      <c r="AG1085" s="484" t="str">
        <f t="shared" si="35"/>
        <v/>
      </c>
      <c r="AH1085" s="485" t="str">
        <f>IFERROR(VLOOKUP(N1085,【参考】数式用!$AM$3:$AN$56, 2, FALSE), "")</f>
        <v/>
      </c>
      <c r="AI1085" s="411"/>
      <c r="AJ1085" s="389"/>
      <c r="AK1085" s="389"/>
      <c r="AL1085" s="389"/>
      <c r="AM1085" s="389"/>
      <c r="AN1085" s="389"/>
      <c r="AO1085" s="389"/>
      <c r="AP1085" s="389"/>
      <c r="AQ1085" s="389"/>
    </row>
    <row r="1086" spans="1:43" s="128" customFormat="1" ht="40.15" customHeight="1">
      <c r="A1086" s="488">
        <v>1073</v>
      </c>
      <c r="B1086" s="866" t="str">
        <f>IF(基本情報入力シート!C1117="","",基本情報入力シート!C1117)</f>
        <v/>
      </c>
      <c r="C1086" s="866"/>
      <c r="D1086" s="866"/>
      <c r="E1086" s="866"/>
      <c r="F1086" s="866"/>
      <c r="G1086" s="866"/>
      <c r="H1086" s="866"/>
      <c r="I1086" s="866"/>
      <c r="J1086" s="413" t="str">
        <f>IF(基本情報入力シート!M1117="","",基本情報入力シート!M1117)</f>
        <v/>
      </c>
      <c r="K1086" s="413" t="str">
        <f>IF(基本情報入力シート!R1117="","",基本情報入力シート!R1117)</f>
        <v/>
      </c>
      <c r="L1086" s="413" t="str">
        <f>IF(基本情報入力シート!W1117="","",基本情報入力シート!W1117)</f>
        <v/>
      </c>
      <c r="M1086" s="413" t="str">
        <f>IF(基本情報入力シート!X1117="","",基本情報入力シート!X1117)</f>
        <v/>
      </c>
      <c r="N1086" s="491" t="str">
        <f>IF(基本情報入力シート!Y1117="","",基本情報入力シート!Y1117)</f>
        <v/>
      </c>
      <c r="O1086" s="490"/>
      <c r="P1086" s="432"/>
      <c r="Q1086" s="38" t="str">
        <f>IFERROR(ROUNDDOWN(P1086*VLOOKUP(N1086,【参考】数式用!$V$2:$AA$58,MATCH(O1086,【参考】数式用!$X$4:$AA$4)+2,FALSE)*0.5, 0), "")</f>
        <v/>
      </c>
      <c r="R1086" s="433"/>
      <c r="S1086" s="867"/>
      <c r="T1086" s="867"/>
      <c r="U1086" s="499"/>
      <c r="V1086" s="439"/>
      <c r="W1086" s="487"/>
      <c r="X1086" s="414" t="str">
        <f>IFERROR(IF(V1086="ー", "", ROUNDDOWN(W1086*VLOOKUP(N1086,【参考】数式用!$V$2:$AG$51,MATCH(V1086,【参考】数式用!$AB$4:$AG$4)+6,FALSE)*0.5, 0)), "")</f>
        <v/>
      </c>
      <c r="Y1086" s="440"/>
      <c r="Z1086" s="487"/>
      <c r="AA1086" s="501"/>
      <c r="AB1086" s="481" t="e">
        <f>VLOOKUP(N1086,【参考】数式用!$A$3:$N$58,14,FALSE)</f>
        <v>#N/A</v>
      </c>
      <c r="AC1086" s="481" t="str">
        <f>IFERROR(VLOOKUP(N1086,【参考】数式用!$A$3:$N$58,14,FALSE),"")&amp;"_4_5"</f>
        <v>_4_5</v>
      </c>
      <c r="AD1086" s="481" t="str">
        <f>IFERROR(VLOOKUP(N1086,【参考】数式用!$A$3:$N$58,14,FALSE),"")&amp;"_6"</f>
        <v>_6</v>
      </c>
      <c r="AE1086" s="482" t="str">
        <f>IFERROR(VLOOKUP(N1086,【参考】数式用!$AI$5:$AJ$51, 2, FALSE), "")</f>
        <v/>
      </c>
      <c r="AF1086" s="483" t="str">
        <f t="shared" si="34"/>
        <v/>
      </c>
      <c r="AG1086" s="484" t="str">
        <f t="shared" si="35"/>
        <v/>
      </c>
      <c r="AH1086" s="485" t="str">
        <f>IFERROR(VLOOKUP(N1086,【参考】数式用!$AM$3:$AN$56, 2, FALSE), "")</f>
        <v/>
      </c>
      <c r="AI1086" s="411"/>
      <c r="AJ1086" s="389"/>
      <c r="AK1086" s="389"/>
      <c r="AL1086" s="389"/>
      <c r="AM1086" s="389"/>
      <c r="AN1086" s="389"/>
      <c r="AO1086" s="389"/>
      <c r="AP1086" s="389"/>
      <c r="AQ1086" s="389"/>
    </row>
    <row r="1087" spans="1:43" s="128" customFormat="1" ht="40.15" customHeight="1">
      <c r="A1087" s="488">
        <v>1074</v>
      </c>
      <c r="B1087" s="866" t="str">
        <f>IF(基本情報入力シート!C1118="","",基本情報入力シート!C1118)</f>
        <v/>
      </c>
      <c r="C1087" s="866"/>
      <c r="D1087" s="866"/>
      <c r="E1087" s="866"/>
      <c r="F1087" s="866"/>
      <c r="G1087" s="866"/>
      <c r="H1087" s="866"/>
      <c r="I1087" s="866"/>
      <c r="J1087" s="413" t="str">
        <f>IF(基本情報入力シート!M1118="","",基本情報入力シート!M1118)</f>
        <v/>
      </c>
      <c r="K1087" s="413" t="str">
        <f>IF(基本情報入力シート!R1118="","",基本情報入力シート!R1118)</f>
        <v/>
      </c>
      <c r="L1087" s="413" t="str">
        <f>IF(基本情報入力シート!W1118="","",基本情報入力シート!W1118)</f>
        <v/>
      </c>
      <c r="M1087" s="413" t="str">
        <f>IF(基本情報入力シート!X1118="","",基本情報入力シート!X1118)</f>
        <v/>
      </c>
      <c r="N1087" s="491" t="str">
        <f>IF(基本情報入力シート!Y1118="","",基本情報入力シート!Y1118)</f>
        <v/>
      </c>
      <c r="O1087" s="490"/>
      <c r="P1087" s="432"/>
      <c r="Q1087" s="38" t="str">
        <f>IFERROR(ROUNDDOWN(P1087*VLOOKUP(N1087,【参考】数式用!$V$2:$AA$58,MATCH(O1087,【参考】数式用!$X$4:$AA$4)+2,FALSE)*0.5, 0), "")</f>
        <v/>
      </c>
      <c r="R1087" s="433"/>
      <c r="S1087" s="867"/>
      <c r="T1087" s="867"/>
      <c r="U1087" s="499"/>
      <c r="V1087" s="439"/>
      <c r="W1087" s="487"/>
      <c r="X1087" s="414" t="str">
        <f>IFERROR(IF(V1087="ー", "", ROUNDDOWN(W1087*VLOOKUP(N1087,【参考】数式用!$V$2:$AG$51,MATCH(V1087,【参考】数式用!$AB$4:$AG$4)+6,FALSE)*0.5, 0)), "")</f>
        <v/>
      </c>
      <c r="Y1087" s="440"/>
      <c r="Z1087" s="487"/>
      <c r="AA1087" s="501"/>
      <c r="AB1087" s="481" t="e">
        <f>VLOOKUP(N1087,【参考】数式用!$A$3:$N$58,14,FALSE)</f>
        <v>#N/A</v>
      </c>
      <c r="AC1087" s="481" t="str">
        <f>IFERROR(VLOOKUP(N1087,【参考】数式用!$A$3:$N$58,14,FALSE),"")&amp;"_4_5"</f>
        <v>_4_5</v>
      </c>
      <c r="AD1087" s="481" t="str">
        <f>IFERROR(VLOOKUP(N1087,【参考】数式用!$A$3:$N$58,14,FALSE),"")&amp;"_6"</f>
        <v>_6</v>
      </c>
      <c r="AE1087" s="482" t="str">
        <f>IFERROR(VLOOKUP(N1087,【参考】数式用!$AI$5:$AJ$51, 2, FALSE), "")</f>
        <v/>
      </c>
      <c r="AF1087" s="483" t="str">
        <f t="shared" si="34"/>
        <v/>
      </c>
      <c r="AG1087" s="484" t="str">
        <f t="shared" si="35"/>
        <v/>
      </c>
      <c r="AH1087" s="485" t="str">
        <f>IFERROR(VLOOKUP(N1087,【参考】数式用!$AM$3:$AN$56, 2, FALSE), "")</f>
        <v/>
      </c>
      <c r="AI1087" s="411"/>
      <c r="AJ1087" s="389"/>
      <c r="AK1087" s="389"/>
      <c r="AL1087" s="389"/>
      <c r="AM1087" s="389"/>
      <c r="AN1087" s="389"/>
      <c r="AO1087" s="389"/>
      <c r="AP1087" s="389"/>
      <c r="AQ1087" s="389"/>
    </row>
    <row r="1088" spans="1:43" s="128" customFormat="1" ht="40.15" customHeight="1">
      <c r="A1088" s="488">
        <v>1075</v>
      </c>
      <c r="B1088" s="866" t="str">
        <f>IF(基本情報入力シート!C1119="","",基本情報入力シート!C1119)</f>
        <v/>
      </c>
      <c r="C1088" s="866"/>
      <c r="D1088" s="866"/>
      <c r="E1088" s="866"/>
      <c r="F1088" s="866"/>
      <c r="G1088" s="866"/>
      <c r="H1088" s="866"/>
      <c r="I1088" s="866"/>
      <c r="J1088" s="413" t="str">
        <f>IF(基本情報入力シート!M1119="","",基本情報入力シート!M1119)</f>
        <v/>
      </c>
      <c r="K1088" s="413" t="str">
        <f>IF(基本情報入力シート!R1119="","",基本情報入力シート!R1119)</f>
        <v/>
      </c>
      <c r="L1088" s="413" t="str">
        <f>IF(基本情報入力シート!W1119="","",基本情報入力シート!W1119)</f>
        <v/>
      </c>
      <c r="M1088" s="413" t="str">
        <f>IF(基本情報入力シート!X1119="","",基本情報入力シート!X1119)</f>
        <v/>
      </c>
      <c r="N1088" s="491" t="str">
        <f>IF(基本情報入力シート!Y1119="","",基本情報入力シート!Y1119)</f>
        <v/>
      </c>
      <c r="O1088" s="490"/>
      <c r="P1088" s="432"/>
      <c r="Q1088" s="38" t="str">
        <f>IFERROR(ROUNDDOWN(P1088*VLOOKUP(N1088,【参考】数式用!$V$2:$AA$58,MATCH(O1088,【参考】数式用!$X$4:$AA$4)+2,FALSE)*0.5, 0), "")</f>
        <v/>
      </c>
      <c r="R1088" s="433"/>
      <c r="S1088" s="867"/>
      <c r="T1088" s="867"/>
      <c r="U1088" s="499"/>
      <c r="V1088" s="439"/>
      <c r="W1088" s="487"/>
      <c r="X1088" s="414" t="str">
        <f>IFERROR(IF(V1088="ー", "", ROUNDDOWN(W1088*VLOOKUP(N1088,【参考】数式用!$V$2:$AG$51,MATCH(V1088,【参考】数式用!$AB$4:$AG$4)+6,FALSE)*0.5, 0)), "")</f>
        <v/>
      </c>
      <c r="Y1088" s="440"/>
      <c r="Z1088" s="487"/>
      <c r="AA1088" s="501"/>
      <c r="AB1088" s="481" t="e">
        <f>VLOOKUP(N1088,【参考】数式用!$A$3:$N$58,14,FALSE)</f>
        <v>#N/A</v>
      </c>
      <c r="AC1088" s="481" t="str">
        <f>IFERROR(VLOOKUP(N1088,【参考】数式用!$A$3:$N$58,14,FALSE),"")&amp;"_4_5"</f>
        <v>_4_5</v>
      </c>
      <c r="AD1088" s="481" t="str">
        <f>IFERROR(VLOOKUP(N1088,【参考】数式用!$A$3:$N$58,14,FALSE),"")&amp;"_6"</f>
        <v>_6</v>
      </c>
      <c r="AE1088" s="482" t="str">
        <f>IFERROR(VLOOKUP(N1088,【参考】数式用!$AI$5:$AJ$51, 2, FALSE), "")</f>
        <v/>
      </c>
      <c r="AF1088" s="483" t="str">
        <f t="shared" si="34"/>
        <v/>
      </c>
      <c r="AG1088" s="484" t="str">
        <f t="shared" si="35"/>
        <v/>
      </c>
      <c r="AH1088" s="485" t="str">
        <f>IFERROR(VLOOKUP(N1088,【参考】数式用!$AM$3:$AN$56, 2, FALSE), "")</f>
        <v/>
      </c>
      <c r="AI1088" s="411"/>
      <c r="AJ1088" s="389"/>
      <c r="AK1088" s="389"/>
      <c r="AL1088" s="389"/>
      <c r="AM1088" s="389"/>
      <c r="AN1088" s="389"/>
      <c r="AO1088" s="389"/>
      <c r="AP1088" s="389"/>
      <c r="AQ1088" s="389"/>
    </row>
    <row r="1089" spans="1:43" s="128" customFormat="1" ht="40.15" customHeight="1">
      <c r="A1089" s="488">
        <v>1076</v>
      </c>
      <c r="B1089" s="866" t="str">
        <f>IF(基本情報入力シート!C1120="","",基本情報入力シート!C1120)</f>
        <v/>
      </c>
      <c r="C1089" s="866"/>
      <c r="D1089" s="866"/>
      <c r="E1089" s="866"/>
      <c r="F1089" s="866"/>
      <c r="G1089" s="866"/>
      <c r="H1089" s="866"/>
      <c r="I1089" s="866"/>
      <c r="J1089" s="413" t="str">
        <f>IF(基本情報入力シート!M1120="","",基本情報入力シート!M1120)</f>
        <v/>
      </c>
      <c r="K1089" s="413" t="str">
        <f>IF(基本情報入力シート!R1120="","",基本情報入力シート!R1120)</f>
        <v/>
      </c>
      <c r="L1089" s="413" t="str">
        <f>IF(基本情報入力シート!W1120="","",基本情報入力シート!W1120)</f>
        <v/>
      </c>
      <c r="M1089" s="413" t="str">
        <f>IF(基本情報入力シート!X1120="","",基本情報入力シート!X1120)</f>
        <v/>
      </c>
      <c r="N1089" s="491" t="str">
        <f>IF(基本情報入力シート!Y1120="","",基本情報入力シート!Y1120)</f>
        <v/>
      </c>
      <c r="O1089" s="490"/>
      <c r="P1089" s="432"/>
      <c r="Q1089" s="38" t="str">
        <f>IFERROR(ROUNDDOWN(P1089*VLOOKUP(N1089,【参考】数式用!$V$2:$AA$58,MATCH(O1089,【参考】数式用!$X$4:$AA$4)+2,FALSE)*0.5, 0), "")</f>
        <v/>
      </c>
      <c r="R1089" s="433"/>
      <c r="S1089" s="867"/>
      <c r="T1089" s="867"/>
      <c r="U1089" s="499"/>
      <c r="V1089" s="439"/>
      <c r="W1089" s="487"/>
      <c r="X1089" s="414" t="str">
        <f>IFERROR(IF(V1089="ー", "", ROUNDDOWN(W1089*VLOOKUP(N1089,【参考】数式用!$V$2:$AG$51,MATCH(V1089,【参考】数式用!$AB$4:$AG$4)+6,FALSE)*0.5, 0)), "")</f>
        <v/>
      </c>
      <c r="Y1089" s="440"/>
      <c r="Z1089" s="487"/>
      <c r="AA1089" s="501"/>
      <c r="AB1089" s="481" t="e">
        <f>VLOOKUP(N1089,【参考】数式用!$A$3:$N$58,14,FALSE)</f>
        <v>#N/A</v>
      </c>
      <c r="AC1089" s="481" t="str">
        <f>IFERROR(VLOOKUP(N1089,【参考】数式用!$A$3:$N$58,14,FALSE),"")&amp;"_4_5"</f>
        <v>_4_5</v>
      </c>
      <c r="AD1089" s="481" t="str">
        <f>IFERROR(VLOOKUP(N1089,【参考】数式用!$A$3:$N$58,14,FALSE),"")&amp;"_6"</f>
        <v>_6</v>
      </c>
      <c r="AE1089" s="482" t="str">
        <f>IFERROR(VLOOKUP(N1089,【参考】数式用!$AI$5:$AJ$51, 2, FALSE), "")</f>
        <v/>
      </c>
      <c r="AF1089" s="483" t="str">
        <f t="shared" si="34"/>
        <v/>
      </c>
      <c r="AG1089" s="484" t="str">
        <f t="shared" si="35"/>
        <v/>
      </c>
      <c r="AH1089" s="485" t="str">
        <f>IFERROR(VLOOKUP(N1089,【参考】数式用!$AM$3:$AN$56, 2, FALSE), "")</f>
        <v/>
      </c>
      <c r="AI1089" s="411"/>
      <c r="AJ1089" s="389"/>
      <c r="AK1089" s="389"/>
      <c r="AL1089" s="389"/>
      <c r="AM1089" s="389"/>
      <c r="AN1089" s="389"/>
      <c r="AO1089" s="389"/>
      <c r="AP1089" s="389"/>
      <c r="AQ1089" s="389"/>
    </row>
    <row r="1090" spans="1:43" s="128" customFormat="1" ht="40.15" customHeight="1">
      <c r="A1090" s="488">
        <v>1077</v>
      </c>
      <c r="B1090" s="866" t="str">
        <f>IF(基本情報入力シート!C1121="","",基本情報入力シート!C1121)</f>
        <v/>
      </c>
      <c r="C1090" s="866"/>
      <c r="D1090" s="866"/>
      <c r="E1090" s="866"/>
      <c r="F1090" s="866"/>
      <c r="G1090" s="866"/>
      <c r="H1090" s="866"/>
      <c r="I1090" s="866"/>
      <c r="J1090" s="413" t="str">
        <f>IF(基本情報入力シート!M1121="","",基本情報入力シート!M1121)</f>
        <v/>
      </c>
      <c r="K1090" s="413" t="str">
        <f>IF(基本情報入力シート!R1121="","",基本情報入力シート!R1121)</f>
        <v/>
      </c>
      <c r="L1090" s="413" t="str">
        <f>IF(基本情報入力シート!W1121="","",基本情報入力シート!W1121)</f>
        <v/>
      </c>
      <c r="M1090" s="413" t="str">
        <f>IF(基本情報入力シート!X1121="","",基本情報入力シート!X1121)</f>
        <v/>
      </c>
      <c r="N1090" s="491" t="str">
        <f>IF(基本情報入力シート!Y1121="","",基本情報入力シート!Y1121)</f>
        <v/>
      </c>
      <c r="O1090" s="490"/>
      <c r="P1090" s="432"/>
      <c r="Q1090" s="38" t="str">
        <f>IFERROR(ROUNDDOWN(P1090*VLOOKUP(N1090,【参考】数式用!$V$2:$AA$58,MATCH(O1090,【参考】数式用!$X$4:$AA$4)+2,FALSE)*0.5, 0), "")</f>
        <v/>
      </c>
      <c r="R1090" s="433"/>
      <c r="S1090" s="867"/>
      <c r="T1090" s="867"/>
      <c r="U1090" s="499"/>
      <c r="V1090" s="439"/>
      <c r="W1090" s="487"/>
      <c r="X1090" s="414" t="str">
        <f>IFERROR(IF(V1090="ー", "", ROUNDDOWN(W1090*VLOOKUP(N1090,【参考】数式用!$V$2:$AG$51,MATCH(V1090,【参考】数式用!$AB$4:$AG$4)+6,FALSE)*0.5, 0)), "")</f>
        <v/>
      </c>
      <c r="Y1090" s="440"/>
      <c r="Z1090" s="487"/>
      <c r="AA1090" s="501"/>
      <c r="AB1090" s="481" t="e">
        <f>VLOOKUP(N1090,【参考】数式用!$A$3:$N$58,14,FALSE)</f>
        <v>#N/A</v>
      </c>
      <c r="AC1090" s="481" t="str">
        <f>IFERROR(VLOOKUP(N1090,【参考】数式用!$A$3:$N$58,14,FALSE),"")&amp;"_4_5"</f>
        <v>_4_5</v>
      </c>
      <c r="AD1090" s="481" t="str">
        <f>IFERROR(VLOOKUP(N1090,【参考】数式用!$A$3:$N$58,14,FALSE),"")&amp;"_6"</f>
        <v>_6</v>
      </c>
      <c r="AE1090" s="482" t="str">
        <f>IFERROR(VLOOKUP(N1090,【参考】数式用!$AI$5:$AJ$51, 2, FALSE), "")</f>
        <v/>
      </c>
      <c r="AF1090" s="483" t="str">
        <f t="shared" si="34"/>
        <v/>
      </c>
      <c r="AG1090" s="484" t="str">
        <f t="shared" si="35"/>
        <v/>
      </c>
      <c r="AH1090" s="485" t="str">
        <f>IFERROR(VLOOKUP(N1090,【参考】数式用!$AM$3:$AN$56, 2, FALSE), "")</f>
        <v/>
      </c>
      <c r="AI1090" s="411"/>
      <c r="AJ1090" s="389"/>
      <c r="AK1090" s="389"/>
      <c r="AL1090" s="389"/>
      <c r="AM1090" s="389"/>
      <c r="AN1090" s="389"/>
      <c r="AO1090" s="389"/>
      <c r="AP1090" s="389"/>
      <c r="AQ1090" s="389"/>
    </row>
    <row r="1091" spans="1:43" s="128" customFormat="1" ht="40.15" customHeight="1">
      <c r="A1091" s="488">
        <v>1078</v>
      </c>
      <c r="B1091" s="866" t="str">
        <f>IF(基本情報入力シート!C1122="","",基本情報入力シート!C1122)</f>
        <v/>
      </c>
      <c r="C1091" s="866"/>
      <c r="D1091" s="866"/>
      <c r="E1091" s="866"/>
      <c r="F1091" s="866"/>
      <c r="G1091" s="866"/>
      <c r="H1091" s="866"/>
      <c r="I1091" s="866"/>
      <c r="J1091" s="413" t="str">
        <f>IF(基本情報入力シート!M1122="","",基本情報入力シート!M1122)</f>
        <v/>
      </c>
      <c r="K1091" s="413" t="str">
        <f>IF(基本情報入力シート!R1122="","",基本情報入力シート!R1122)</f>
        <v/>
      </c>
      <c r="L1091" s="413" t="str">
        <f>IF(基本情報入力シート!W1122="","",基本情報入力シート!W1122)</f>
        <v/>
      </c>
      <c r="M1091" s="413" t="str">
        <f>IF(基本情報入力シート!X1122="","",基本情報入力シート!X1122)</f>
        <v/>
      </c>
      <c r="N1091" s="491" t="str">
        <f>IF(基本情報入力シート!Y1122="","",基本情報入力シート!Y1122)</f>
        <v/>
      </c>
      <c r="O1091" s="490"/>
      <c r="P1091" s="432"/>
      <c r="Q1091" s="38" t="str">
        <f>IFERROR(ROUNDDOWN(P1091*VLOOKUP(N1091,【参考】数式用!$V$2:$AA$58,MATCH(O1091,【参考】数式用!$X$4:$AA$4)+2,FALSE)*0.5, 0), "")</f>
        <v/>
      </c>
      <c r="R1091" s="433"/>
      <c r="S1091" s="867"/>
      <c r="T1091" s="867"/>
      <c r="U1091" s="499"/>
      <c r="V1091" s="439"/>
      <c r="W1091" s="487"/>
      <c r="X1091" s="414" t="str">
        <f>IFERROR(IF(V1091="ー", "", ROUNDDOWN(W1091*VLOOKUP(N1091,【参考】数式用!$V$2:$AG$51,MATCH(V1091,【参考】数式用!$AB$4:$AG$4)+6,FALSE)*0.5, 0)), "")</f>
        <v/>
      </c>
      <c r="Y1091" s="440"/>
      <c r="Z1091" s="487"/>
      <c r="AA1091" s="501"/>
      <c r="AB1091" s="481" t="e">
        <f>VLOOKUP(N1091,【参考】数式用!$A$3:$N$58,14,FALSE)</f>
        <v>#N/A</v>
      </c>
      <c r="AC1091" s="481" t="str">
        <f>IFERROR(VLOOKUP(N1091,【参考】数式用!$A$3:$N$58,14,FALSE),"")&amp;"_4_5"</f>
        <v>_4_5</v>
      </c>
      <c r="AD1091" s="481" t="str">
        <f>IFERROR(VLOOKUP(N1091,【参考】数式用!$A$3:$N$58,14,FALSE),"")&amp;"_6"</f>
        <v>_6</v>
      </c>
      <c r="AE1091" s="482" t="str">
        <f>IFERROR(VLOOKUP(N1091,【参考】数式用!$AI$5:$AJ$51, 2, FALSE), "")</f>
        <v/>
      </c>
      <c r="AF1091" s="483" t="str">
        <f t="shared" si="34"/>
        <v/>
      </c>
      <c r="AG1091" s="484" t="str">
        <f t="shared" si="35"/>
        <v/>
      </c>
      <c r="AH1091" s="485" t="str">
        <f>IFERROR(VLOOKUP(N1091,【参考】数式用!$AM$3:$AN$56, 2, FALSE), "")</f>
        <v/>
      </c>
      <c r="AI1091" s="411"/>
      <c r="AJ1091" s="389"/>
      <c r="AK1091" s="389"/>
      <c r="AL1091" s="389"/>
      <c r="AM1091" s="389"/>
      <c r="AN1091" s="389"/>
      <c r="AO1091" s="389"/>
      <c r="AP1091" s="389"/>
      <c r="AQ1091" s="389"/>
    </row>
    <row r="1092" spans="1:43" s="128" customFormat="1" ht="40.15" customHeight="1">
      <c r="A1092" s="488">
        <v>1079</v>
      </c>
      <c r="B1092" s="866" t="str">
        <f>IF(基本情報入力シート!C1123="","",基本情報入力シート!C1123)</f>
        <v/>
      </c>
      <c r="C1092" s="866"/>
      <c r="D1092" s="866"/>
      <c r="E1092" s="866"/>
      <c r="F1092" s="866"/>
      <c r="G1092" s="866"/>
      <c r="H1092" s="866"/>
      <c r="I1092" s="866"/>
      <c r="J1092" s="413" t="str">
        <f>IF(基本情報入力シート!M1123="","",基本情報入力シート!M1123)</f>
        <v/>
      </c>
      <c r="K1092" s="413" t="str">
        <f>IF(基本情報入力シート!R1123="","",基本情報入力シート!R1123)</f>
        <v/>
      </c>
      <c r="L1092" s="413" t="str">
        <f>IF(基本情報入力シート!W1123="","",基本情報入力シート!W1123)</f>
        <v/>
      </c>
      <c r="M1092" s="413" t="str">
        <f>IF(基本情報入力シート!X1123="","",基本情報入力シート!X1123)</f>
        <v/>
      </c>
      <c r="N1092" s="491" t="str">
        <f>IF(基本情報入力シート!Y1123="","",基本情報入力シート!Y1123)</f>
        <v/>
      </c>
      <c r="O1092" s="490"/>
      <c r="P1092" s="432"/>
      <c r="Q1092" s="38" t="str">
        <f>IFERROR(ROUNDDOWN(P1092*VLOOKUP(N1092,【参考】数式用!$V$2:$AA$58,MATCH(O1092,【参考】数式用!$X$4:$AA$4)+2,FALSE)*0.5, 0), "")</f>
        <v/>
      </c>
      <c r="R1092" s="433"/>
      <c r="S1092" s="867"/>
      <c r="T1092" s="867"/>
      <c r="U1092" s="499"/>
      <c r="V1092" s="439"/>
      <c r="W1092" s="487"/>
      <c r="X1092" s="414" t="str">
        <f>IFERROR(IF(V1092="ー", "", ROUNDDOWN(W1092*VLOOKUP(N1092,【参考】数式用!$V$2:$AG$51,MATCH(V1092,【参考】数式用!$AB$4:$AG$4)+6,FALSE)*0.5, 0)), "")</f>
        <v/>
      </c>
      <c r="Y1092" s="440"/>
      <c r="Z1092" s="487"/>
      <c r="AA1092" s="501"/>
      <c r="AB1092" s="481" t="e">
        <f>VLOOKUP(N1092,【参考】数式用!$A$3:$N$58,14,FALSE)</f>
        <v>#N/A</v>
      </c>
      <c r="AC1092" s="481" t="str">
        <f>IFERROR(VLOOKUP(N1092,【参考】数式用!$A$3:$N$58,14,FALSE),"")&amp;"_4_5"</f>
        <v>_4_5</v>
      </c>
      <c r="AD1092" s="481" t="str">
        <f>IFERROR(VLOOKUP(N1092,【参考】数式用!$A$3:$N$58,14,FALSE),"")&amp;"_6"</f>
        <v>_6</v>
      </c>
      <c r="AE1092" s="482" t="str">
        <f>IFERROR(VLOOKUP(N1092,【参考】数式用!$AI$5:$AJ$51, 2, FALSE), "")</f>
        <v/>
      </c>
      <c r="AF1092" s="483" t="str">
        <f t="shared" si="34"/>
        <v/>
      </c>
      <c r="AG1092" s="484" t="str">
        <f t="shared" si="35"/>
        <v/>
      </c>
      <c r="AH1092" s="485" t="str">
        <f>IFERROR(VLOOKUP(N1092,【参考】数式用!$AM$3:$AN$56, 2, FALSE), "")</f>
        <v/>
      </c>
      <c r="AI1092" s="411"/>
      <c r="AJ1092" s="389"/>
      <c r="AK1092" s="389"/>
      <c r="AL1092" s="389"/>
      <c r="AM1092" s="389"/>
      <c r="AN1092" s="389"/>
      <c r="AO1092" s="389"/>
      <c r="AP1092" s="389"/>
      <c r="AQ1092" s="389"/>
    </row>
    <row r="1093" spans="1:43" s="128" customFormat="1" ht="40.15" customHeight="1">
      <c r="A1093" s="488">
        <v>1080</v>
      </c>
      <c r="B1093" s="866" t="str">
        <f>IF(基本情報入力シート!C1124="","",基本情報入力シート!C1124)</f>
        <v/>
      </c>
      <c r="C1093" s="866"/>
      <c r="D1093" s="866"/>
      <c r="E1093" s="866"/>
      <c r="F1093" s="866"/>
      <c r="G1093" s="866"/>
      <c r="H1093" s="866"/>
      <c r="I1093" s="866"/>
      <c r="J1093" s="413" t="str">
        <f>IF(基本情報入力シート!M1124="","",基本情報入力シート!M1124)</f>
        <v/>
      </c>
      <c r="K1093" s="413" t="str">
        <f>IF(基本情報入力シート!R1124="","",基本情報入力シート!R1124)</f>
        <v/>
      </c>
      <c r="L1093" s="413" t="str">
        <f>IF(基本情報入力シート!W1124="","",基本情報入力シート!W1124)</f>
        <v/>
      </c>
      <c r="M1093" s="413" t="str">
        <f>IF(基本情報入力シート!X1124="","",基本情報入力シート!X1124)</f>
        <v/>
      </c>
      <c r="N1093" s="491" t="str">
        <f>IF(基本情報入力シート!Y1124="","",基本情報入力シート!Y1124)</f>
        <v/>
      </c>
      <c r="O1093" s="490"/>
      <c r="P1093" s="432"/>
      <c r="Q1093" s="38" t="str">
        <f>IFERROR(ROUNDDOWN(P1093*VLOOKUP(N1093,【参考】数式用!$V$2:$AA$58,MATCH(O1093,【参考】数式用!$X$4:$AA$4)+2,FALSE)*0.5, 0), "")</f>
        <v/>
      </c>
      <c r="R1093" s="433"/>
      <c r="S1093" s="867"/>
      <c r="T1093" s="867"/>
      <c r="U1093" s="499"/>
      <c r="V1093" s="439"/>
      <c r="W1093" s="487"/>
      <c r="X1093" s="414" t="str">
        <f>IFERROR(IF(V1093="ー", "", ROUNDDOWN(W1093*VLOOKUP(N1093,【参考】数式用!$V$2:$AG$51,MATCH(V1093,【参考】数式用!$AB$4:$AG$4)+6,FALSE)*0.5, 0)), "")</f>
        <v/>
      </c>
      <c r="Y1093" s="440"/>
      <c r="Z1093" s="487"/>
      <c r="AA1093" s="501"/>
      <c r="AB1093" s="481" t="e">
        <f>VLOOKUP(N1093,【参考】数式用!$A$3:$N$58,14,FALSE)</f>
        <v>#N/A</v>
      </c>
      <c r="AC1093" s="481" t="str">
        <f>IFERROR(VLOOKUP(N1093,【参考】数式用!$A$3:$N$58,14,FALSE),"")&amp;"_4_5"</f>
        <v>_4_5</v>
      </c>
      <c r="AD1093" s="481" t="str">
        <f>IFERROR(VLOOKUP(N1093,【参考】数式用!$A$3:$N$58,14,FALSE),"")&amp;"_6"</f>
        <v>_6</v>
      </c>
      <c r="AE1093" s="482" t="str">
        <f>IFERROR(VLOOKUP(N1093,【参考】数式用!$AI$5:$AJ$51, 2, FALSE), "")</f>
        <v/>
      </c>
      <c r="AF1093" s="483" t="str">
        <f t="shared" si="34"/>
        <v/>
      </c>
      <c r="AG1093" s="484" t="str">
        <f t="shared" si="35"/>
        <v/>
      </c>
      <c r="AH1093" s="485" t="str">
        <f>IFERROR(VLOOKUP(N1093,【参考】数式用!$AM$3:$AN$56, 2, FALSE), "")</f>
        <v/>
      </c>
      <c r="AI1093" s="411"/>
      <c r="AJ1093" s="389"/>
      <c r="AK1093" s="389"/>
      <c r="AL1093" s="389"/>
      <c r="AM1093" s="389"/>
      <c r="AN1093" s="389"/>
      <c r="AO1093" s="389"/>
      <c r="AP1093" s="389"/>
      <c r="AQ1093" s="389"/>
    </row>
    <row r="1094" spans="1:43" s="128" customFormat="1" ht="40.15" customHeight="1">
      <c r="A1094" s="488">
        <v>1081</v>
      </c>
      <c r="B1094" s="866" t="str">
        <f>IF(基本情報入力シート!C1125="","",基本情報入力シート!C1125)</f>
        <v/>
      </c>
      <c r="C1094" s="866"/>
      <c r="D1094" s="866"/>
      <c r="E1094" s="866"/>
      <c r="F1094" s="866"/>
      <c r="G1094" s="866"/>
      <c r="H1094" s="866"/>
      <c r="I1094" s="866"/>
      <c r="J1094" s="413" t="str">
        <f>IF(基本情報入力シート!M1125="","",基本情報入力シート!M1125)</f>
        <v/>
      </c>
      <c r="K1094" s="413" t="str">
        <f>IF(基本情報入力シート!R1125="","",基本情報入力シート!R1125)</f>
        <v/>
      </c>
      <c r="L1094" s="413" t="str">
        <f>IF(基本情報入力シート!W1125="","",基本情報入力シート!W1125)</f>
        <v/>
      </c>
      <c r="M1094" s="413" t="str">
        <f>IF(基本情報入力シート!X1125="","",基本情報入力シート!X1125)</f>
        <v/>
      </c>
      <c r="N1094" s="491" t="str">
        <f>IF(基本情報入力シート!Y1125="","",基本情報入力シート!Y1125)</f>
        <v/>
      </c>
      <c r="O1094" s="490"/>
      <c r="P1094" s="432"/>
      <c r="Q1094" s="38" t="str">
        <f>IFERROR(ROUNDDOWN(P1094*VLOOKUP(N1094,【参考】数式用!$V$2:$AA$58,MATCH(O1094,【参考】数式用!$X$4:$AA$4)+2,FALSE)*0.5, 0), "")</f>
        <v/>
      </c>
      <c r="R1094" s="433"/>
      <c r="S1094" s="867"/>
      <c r="T1094" s="867"/>
      <c r="U1094" s="499"/>
      <c r="V1094" s="439"/>
      <c r="W1094" s="487"/>
      <c r="X1094" s="414" t="str">
        <f>IFERROR(IF(V1094="ー", "", ROUNDDOWN(W1094*VLOOKUP(N1094,【参考】数式用!$V$2:$AG$51,MATCH(V1094,【参考】数式用!$AB$4:$AG$4)+6,FALSE)*0.5, 0)), "")</f>
        <v/>
      </c>
      <c r="Y1094" s="440"/>
      <c r="Z1094" s="487"/>
      <c r="AA1094" s="501"/>
      <c r="AB1094" s="481" t="e">
        <f>VLOOKUP(N1094,【参考】数式用!$A$3:$N$58,14,FALSE)</f>
        <v>#N/A</v>
      </c>
      <c r="AC1094" s="481" t="str">
        <f>IFERROR(VLOOKUP(N1094,【参考】数式用!$A$3:$N$58,14,FALSE),"")&amp;"_4_5"</f>
        <v>_4_5</v>
      </c>
      <c r="AD1094" s="481" t="str">
        <f>IFERROR(VLOOKUP(N1094,【参考】数式用!$A$3:$N$58,14,FALSE),"")&amp;"_6"</f>
        <v>_6</v>
      </c>
      <c r="AE1094" s="482" t="str">
        <f>IFERROR(VLOOKUP(N1094,【参考】数式用!$AI$5:$AJ$51, 2, FALSE), "")</f>
        <v/>
      </c>
      <c r="AF1094" s="483" t="str">
        <f t="shared" si="34"/>
        <v/>
      </c>
      <c r="AG1094" s="484" t="str">
        <f t="shared" si="35"/>
        <v/>
      </c>
      <c r="AH1094" s="485" t="str">
        <f>IFERROR(VLOOKUP(N1094,【参考】数式用!$AM$3:$AN$56, 2, FALSE), "")</f>
        <v/>
      </c>
      <c r="AI1094" s="411"/>
      <c r="AJ1094" s="389"/>
      <c r="AK1094" s="389"/>
      <c r="AL1094" s="389"/>
      <c r="AM1094" s="389"/>
      <c r="AN1094" s="389"/>
      <c r="AO1094" s="389"/>
      <c r="AP1094" s="389"/>
      <c r="AQ1094" s="389"/>
    </row>
    <row r="1095" spans="1:43" s="128" customFormat="1" ht="40.15" customHeight="1">
      <c r="A1095" s="488">
        <v>1082</v>
      </c>
      <c r="B1095" s="866" t="str">
        <f>IF(基本情報入力シート!C1126="","",基本情報入力シート!C1126)</f>
        <v/>
      </c>
      <c r="C1095" s="866"/>
      <c r="D1095" s="866"/>
      <c r="E1095" s="866"/>
      <c r="F1095" s="866"/>
      <c r="G1095" s="866"/>
      <c r="H1095" s="866"/>
      <c r="I1095" s="866"/>
      <c r="J1095" s="413" t="str">
        <f>IF(基本情報入力シート!M1126="","",基本情報入力シート!M1126)</f>
        <v/>
      </c>
      <c r="K1095" s="413" t="str">
        <f>IF(基本情報入力シート!R1126="","",基本情報入力シート!R1126)</f>
        <v/>
      </c>
      <c r="L1095" s="413" t="str">
        <f>IF(基本情報入力シート!W1126="","",基本情報入力シート!W1126)</f>
        <v/>
      </c>
      <c r="M1095" s="413" t="str">
        <f>IF(基本情報入力シート!X1126="","",基本情報入力シート!X1126)</f>
        <v/>
      </c>
      <c r="N1095" s="491" t="str">
        <f>IF(基本情報入力シート!Y1126="","",基本情報入力シート!Y1126)</f>
        <v/>
      </c>
      <c r="O1095" s="490"/>
      <c r="P1095" s="432"/>
      <c r="Q1095" s="38" t="str">
        <f>IFERROR(ROUNDDOWN(P1095*VLOOKUP(N1095,【参考】数式用!$V$2:$AA$58,MATCH(O1095,【参考】数式用!$X$4:$AA$4)+2,FALSE)*0.5, 0), "")</f>
        <v/>
      </c>
      <c r="R1095" s="433"/>
      <c r="S1095" s="867"/>
      <c r="T1095" s="867"/>
      <c r="U1095" s="499"/>
      <c r="V1095" s="439"/>
      <c r="W1095" s="487"/>
      <c r="X1095" s="414" t="str">
        <f>IFERROR(IF(V1095="ー", "", ROUNDDOWN(W1095*VLOOKUP(N1095,【参考】数式用!$V$2:$AG$51,MATCH(V1095,【参考】数式用!$AB$4:$AG$4)+6,FALSE)*0.5, 0)), "")</f>
        <v/>
      </c>
      <c r="Y1095" s="440"/>
      <c r="Z1095" s="487"/>
      <c r="AA1095" s="501"/>
      <c r="AB1095" s="481" t="e">
        <f>VLOOKUP(N1095,【参考】数式用!$A$3:$N$58,14,FALSE)</f>
        <v>#N/A</v>
      </c>
      <c r="AC1095" s="481" t="str">
        <f>IFERROR(VLOOKUP(N1095,【参考】数式用!$A$3:$N$58,14,FALSE),"")&amp;"_4_5"</f>
        <v>_4_5</v>
      </c>
      <c r="AD1095" s="481" t="str">
        <f>IFERROR(VLOOKUP(N1095,【参考】数式用!$A$3:$N$58,14,FALSE),"")&amp;"_6"</f>
        <v>_6</v>
      </c>
      <c r="AE1095" s="482" t="str">
        <f>IFERROR(VLOOKUP(N1095,【参考】数式用!$AI$5:$AJ$51, 2, FALSE), "")</f>
        <v/>
      </c>
      <c r="AF1095" s="483" t="str">
        <f t="shared" si="34"/>
        <v/>
      </c>
      <c r="AG1095" s="484" t="str">
        <f t="shared" si="35"/>
        <v/>
      </c>
      <c r="AH1095" s="485" t="str">
        <f>IFERROR(VLOOKUP(N1095,【参考】数式用!$AM$3:$AN$56, 2, FALSE), "")</f>
        <v/>
      </c>
      <c r="AI1095" s="411"/>
      <c r="AJ1095" s="389"/>
      <c r="AK1095" s="389"/>
      <c r="AL1095" s="389"/>
      <c r="AM1095" s="389"/>
      <c r="AN1095" s="389"/>
      <c r="AO1095" s="389"/>
      <c r="AP1095" s="389"/>
      <c r="AQ1095" s="389"/>
    </row>
    <row r="1096" spans="1:43" s="128" customFormat="1" ht="40.15" customHeight="1">
      <c r="A1096" s="488">
        <v>1083</v>
      </c>
      <c r="B1096" s="866" t="str">
        <f>IF(基本情報入力シート!C1127="","",基本情報入力シート!C1127)</f>
        <v/>
      </c>
      <c r="C1096" s="866"/>
      <c r="D1096" s="866"/>
      <c r="E1096" s="866"/>
      <c r="F1096" s="866"/>
      <c r="G1096" s="866"/>
      <c r="H1096" s="866"/>
      <c r="I1096" s="866"/>
      <c r="J1096" s="413" t="str">
        <f>IF(基本情報入力シート!M1127="","",基本情報入力シート!M1127)</f>
        <v/>
      </c>
      <c r="K1096" s="413" t="str">
        <f>IF(基本情報入力シート!R1127="","",基本情報入力シート!R1127)</f>
        <v/>
      </c>
      <c r="L1096" s="413" t="str">
        <f>IF(基本情報入力シート!W1127="","",基本情報入力シート!W1127)</f>
        <v/>
      </c>
      <c r="M1096" s="413" t="str">
        <f>IF(基本情報入力シート!X1127="","",基本情報入力シート!X1127)</f>
        <v/>
      </c>
      <c r="N1096" s="491" t="str">
        <f>IF(基本情報入力シート!Y1127="","",基本情報入力シート!Y1127)</f>
        <v/>
      </c>
      <c r="O1096" s="490"/>
      <c r="P1096" s="432"/>
      <c r="Q1096" s="38" t="str">
        <f>IFERROR(ROUNDDOWN(P1096*VLOOKUP(N1096,【参考】数式用!$V$2:$AA$58,MATCH(O1096,【参考】数式用!$X$4:$AA$4)+2,FALSE)*0.5, 0), "")</f>
        <v/>
      </c>
      <c r="R1096" s="433"/>
      <c r="S1096" s="867"/>
      <c r="T1096" s="867"/>
      <c r="U1096" s="499"/>
      <c r="V1096" s="439"/>
      <c r="W1096" s="487"/>
      <c r="X1096" s="414" t="str">
        <f>IFERROR(IF(V1096="ー", "", ROUNDDOWN(W1096*VLOOKUP(N1096,【参考】数式用!$V$2:$AG$51,MATCH(V1096,【参考】数式用!$AB$4:$AG$4)+6,FALSE)*0.5, 0)), "")</f>
        <v/>
      </c>
      <c r="Y1096" s="440"/>
      <c r="Z1096" s="487"/>
      <c r="AA1096" s="501"/>
      <c r="AB1096" s="481" t="e">
        <f>VLOOKUP(N1096,【参考】数式用!$A$3:$N$58,14,FALSE)</f>
        <v>#N/A</v>
      </c>
      <c r="AC1096" s="481" t="str">
        <f>IFERROR(VLOOKUP(N1096,【参考】数式用!$A$3:$N$58,14,FALSE),"")&amp;"_4_5"</f>
        <v>_4_5</v>
      </c>
      <c r="AD1096" s="481" t="str">
        <f>IFERROR(VLOOKUP(N1096,【参考】数式用!$A$3:$N$58,14,FALSE),"")&amp;"_6"</f>
        <v>_6</v>
      </c>
      <c r="AE1096" s="482" t="str">
        <f>IFERROR(VLOOKUP(N1096,【参考】数式用!$AI$5:$AJ$51, 2, FALSE), "")</f>
        <v/>
      </c>
      <c r="AF1096" s="483" t="str">
        <f t="shared" si="34"/>
        <v/>
      </c>
      <c r="AG1096" s="484" t="str">
        <f t="shared" si="35"/>
        <v/>
      </c>
      <c r="AH1096" s="485" t="str">
        <f>IFERROR(VLOOKUP(N1096,【参考】数式用!$AM$3:$AN$56, 2, FALSE), "")</f>
        <v/>
      </c>
      <c r="AI1096" s="411"/>
      <c r="AJ1096" s="389"/>
      <c r="AK1096" s="389"/>
      <c r="AL1096" s="389"/>
      <c r="AM1096" s="389"/>
      <c r="AN1096" s="389"/>
      <c r="AO1096" s="389"/>
      <c r="AP1096" s="389"/>
      <c r="AQ1096" s="389"/>
    </row>
    <row r="1097" spans="1:43" s="128" customFormat="1" ht="40.15" customHeight="1">
      <c r="A1097" s="488">
        <v>1084</v>
      </c>
      <c r="B1097" s="866" t="str">
        <f>IF(基本情報入力シート!C1128="","",基本情報入力シート!C1128)</f>
        <v/>
      </c>
      <c r="C1097" s="866"/>
      <c r="D1097" s="866"/>
      <c r="E1097" s="866"/>
      <c r="F1097" s="866"/>
      <c r="G1097" s="866"/>
      <c r="H1097" s="866"/>
      <c r="I1097" s="866"/>
      <c r="J1097" s="413" t="str">
        <f>IF(基本情報入力シート!M1128="","",基本情報入力シート!M1128)</f>
        <v/>
      </c>
      <c r="K1097" s="413" t="str">
        <f>IF(基本情報入力シート!R1128="","",基本情報入力シート!R1128)</f>
        <v/>
      </c>
      <c r="L1097" s="413" t="str">
        <f>IF(基本情報入力シート!W1128="","",基本情報入力シート!W1128)</f>
        <v/>
      </c>
      <c r="M1097" s="413" t="str">
        <f>IF(基本情報入力シート!X1128="","",基本情報入力シート!X1128)</f>
        <v/>
      </c>
      <c r="N1097" s="491" t="str">
        <f>IF(基本情報入力シート!Y1128="","",基本情報入力シート!Y1128)</f>
        <v/>
      </c>
      <c r="O1097" s="490"/>
      <c r="P1097" s="432"/>
      <c r="Q1097" s="38" t="str">
        <f>IFERROR(ROUNDDOWN(P1097*VLOOKUP(N1097,【参考】数式用!$V$2:$AA$58,MATCH(O1097,【参考】数式用!$X$4:$AA$4)+2,FALSE)*0.5, 0), "")</f>
        <v/>
      </c>
      <c r="R1097" s="433"/>
      <c r="S1097" s="867"/>
      <c r="T1097" s="867"/>
      <c r="U1097" s="499"/>
      <c r="V1097" s="439"/>
      <c r="W1097" s="487"/>
      <c r="X1097" s="414" t="str">
        <f>IFERROR(IF(V1097="ー", "", ROUNDDOWN(W1097*VLOOKUP(N1097,【参考】数式用!$V$2:$AG$51,MATCH(V1097,【参考】数式用!$AB$4:$AG$4)+6,FALSE)*0.5, 0)), "")</f>
        <v/>
      </c>
      <c r="Y1097" s="440"/>
      <c r="Z1097" s="487"/>
      <c r="AA1097" s="501"/>
      <c r="AB1097" s="481" t="e">
        <f>VLOOKUP(N1097,【参考】数式用!$A$3:$N$58,14,FALSE)</f>
        <v>#N/A</v>
      </c>
      <c r="AC1097" s="481" t="str">
        <f>IFERROR(VLOOKUP(N1097,【参考】数式用!$A$3:$N$58,14,FALSE),"")&amp;"_4_5"</f>
        <v>_4_5</v>
      </c>
      <c r="AD1097" s="481" t="str">
        <f>IFERROR(VLOOKUP(N1097,【参考】数式用!$A$3:$N$58,14,FALSE),"")&amp;"_6"</f>
        <v>_6</v>
      </c>
      <c r="AE1097" s="482" t="str">
        <f>IFERROR(VLOOKUP(N1097,【参考】数式用!$AI$5:$AJ$51, 2, FALSE), "")</f>
        <v/>
      </c>
      <c r="AF1097" s="483" t="str">
        <f t="shared" si="34"/>
        <v/>
      </c>
      <c r="AG1097" s="484" t="str">
        <f t="shared" si="35"/>
        <v/>
      </c>
      <c r="AH1097" s="485" t="str">
        <f>IFERROR(VLOOKUP(N1097,【参考】数式用!$AM$3:$AN$56, 2, FALSE), "")</f>
        <v/>
      </c>
      <c r="AI1097" s="411"/>
      <c r="AJ1097" s="389"/>
      <c r="AK1097" s="389"/>
      <c r="AL1097" s="389"/>
      <c r="AM1097" s="389"/>
      <c r="AN1097" s="389"/>
      <c r="AO1097" s="389"/>
      <c r="AP1097" s="389"/>
      <c r="AQ1097" s="389"/>
    </row>
    <row r="1098" spans="1:43" s="128" customFormat="1" ht="40.15" customHeight="1">
      <c r="A1098" s="488">
        <v>1085</v>
      </c>
      <c r="B1098" s="866" t="str">
        <f>IF(基本情報入力シート!C1129="","",基本情報入力シート!C1129)</f>
        <v/>
      </c>
      <c r="C1098" s="866"/>
      <c r="D1098" s="866"/>
      <c r="E1098" s="866"/>
      <c r="F1098" s="866"/>
      <c r="G1098" s="866"/>
      <c r="H1098" s="866"/>
      <c r="I1098" s="866"/>
      <c r="J1098" s="413" t="str">
        <f>IF(基本情報入力シート!M1129="","",基本情報入力シート!M1129)</f>
        <v/>
      </c>
      <c r="K1098" s="413" t="str">
        <f>IF(基本情報入力シート!R1129="","",基本情報入力シート!R1129)</f>
        <v/>
      </c>
      <c r="L1098" s="413" t="str">
        <f>IF(基本情報入力シート!W1129="","",基本情報入力シート!W1129)</f>
        <v/>
      </c>
      <c r="M1098" s="413" t="str">
        <f>IF(基本情報入力シート!X1129="","",基本情報入力シート!X1129)</f>
        <v/>
      </c>
      <c r="N1098" s="491" t="str">
        <f>IF(基本情報入力シート!Y1129="","",基本情報入力シート!Y1129)</f>
        <v/>
      </c>
      <c r="O1098" s="490"/>
      <c r="P1098" s="432"/>
      <c r="Q1098" s="38" t="str">
        <f>IFERROR(ROUNDDOWN(P1098*VLOOKUP(N1098,【参考】数式用!$V$2:$AA$58,MATCH(O1098,【参考】数式用!$X$4:$AA$4)+2,FALSE)*0.5, 0), "")</f>
        <v/>
      </c>
      <c r="R1098" s="433"/>
      <c r="S1098" s="867"/>
      <c r="T1098" s="867"/>
      <c r="U1098" s="499"/>
      <c r="V1098" s="439"/>
      <c r="W1098" s="487"/>
      <c r="X1098" s="414" t="str">
        <f>IFERROR(IF(V1098="ー", "", ROUNDDOWN(W1098*VLOOKUP(N1098,【参考】数式用!$V$2:$AG$51,MATCH(V1098,【参考】数式用!$AB$4:$AG$4)+6,FALSE)*0.5, 0)), "")</f>
        <v/>
      </c>
      <c r="Y1098" s="440"/>
      <c r="Z1098" s="487"/>
      <c r="AA1098" s="501"/>
      <c r="AB1098" s="481" t="e">
        <f>VLOOKUP(N1098,【参考】数式用!$A$3:$N$58,14,FALSE)</f>
        <v>#N/A</v>
      </c>
      <c r="AC1098" s="481" t="str">
        <f>IFERROR(VLOOKUP(N1098,【参考】数式用!$A$3:$N$58,14,FALSE),"")&amp;"_4_5"</f>
        <v>_4_5</v>
      </c>
      <c r="AD1098" s="481" t="str">
        <f>IFERROR(VLOOKUP(N1098,【参考】数式用!$A$3:$N$58,14,FALSE),"")&amp;"_6"</f>
        <v>_6</v>
      </c>
      <c r="AE1098" s="482" t="str">
        <f>IFERROR(VLOOKUP(N1098,【参考】数式用!$AI$5:$AJ$51, 2, FALSE), "")</f>
        <v/>
      </c>
      <c r="AF1098" s="483" t="str">
        <f t="shared" si="34"/>
        <v/>
      </c>
      <c r="AG1098" s="484" t="str">
        <f t="shared" si="35"/>
        <v/>
      </c>
      <c r="AH1098" s="485" t="str">
        <f>IFERROR(VLOOKUP(N1098,【参考】数式用!$AM$3:$AN$56, 2, FALSE), "")</f>
        <v/>
      </c>
      <c r="AI1098" s="411"/>
      <c r="AJ1098" s="389"/>
      <c r="AK1098" s="389"/>
      <c r="AL1098" s="389"/>
      <c r="AM1098" s="389"/>
      <c r="AN1098" s="389"/>
      <c r="AO1098" s="389"/>
      <c r="AP1098" s="389"/>
      <c r="AQ1098" s="389"/>
    </row>
    <row r="1099" spans="1:43" s="128" customFormat="1" ht="40.15" customHeight="1">
      <c r="A1099" s="488">
        <v>1086</v>
      </c>
      <c r="B1099" s="866" t="str">
        <f>IF(基本情報入力シート!C1130="","",基本情報入力シート!C1130)</f>
        <v/>
      </c>
      <c r="C1099" s="866"/>
      <c r="D1099" s="866"/>
      <c r="E1099" s="866"/>
      <c r="F1099" s="866"/>
      <c r="G1099" s="866"/>
      <c r="H1099" s="866"/>
      <c r="I1099" s="866"/>
      <c r="J1099" s="413" t="str">
        <f>IF(基本情報入力シート!M1130="","",基本情報入力シート!M1130)</f>
        <v/>
      </c>
      <c r="K1099" s="413" t="str">
        <f>IF(基本情報入力シート!R1130="","",基本情報入力シート!R1130)</f>
        <v/>
      </c>
      <c r="L1099" s="413" t="str">
        <f>IF(基本情報入力シート!W1130="","",基本情報入力シート!W1130)</f>
        <v/>
      </c>
      <c r="M1099" s="413" t="str">
        <f>IF(基本情報入力シート!X1130="","",基本情報入力シート!X1130)</f>
        <v/>
      </c>
      <c r="N1099" s="491" t="str">
        <f>IF(基本情報入力シート!Y1130="","",基本情報入力シート!Y1130)</f>
        <v/>
      </c>
      <c r="O1099" s="490"/>
      <c r="P1099" s="432"/>
      <c r="Q1099" s="38" t="str">
        <f>IFERROR(ROUNDDOWN(P1099*VLOOKUP(N1099,【参考】数式用!$V$2:$AA$58,MATCH(O1099,【参考】数式用!$X$4:$AA$4)+2,FALSE)*0.5, 0), "")</f>
        <v/>
      </c>
      <c r="R1099" s="433"/>
      <c r="S1099" s="867"/>
      <c r="T1099" s="867"/>
      <c r="U1099" s="499"/>
      <c r="V1099" s="439"/>
      <c r="W1099" s="487"/>
      <c r="X1099" s="414" t="str">
        <f>IFERROR(IF(V1099="ー", "", ROUNDDOWN(W1099*VLOOKUP(N1099,【参考】数式用!$V$2:$AG$51,MATCH(V1099,【参考】数式用!$AB$4:$AG$4)+6,FALSE)*0.5, 0)), "")</f>
        <v/>
      </c>
      <c r="Y1099" s="440"/>
      <c r="Z1099" s="487"/>
      <c r="AA1099" s="501"/>
      <c r="AB1099" s="481" t="e">
        <f>VLOOKUP(N1099,【参考】数式用!$A$3:$N$58,14,FALSE)</f>
        <v>#N/A</v>
      </c>
      <c r="AC1099" s="481" t="str">
        <f>IFERROR(VLOOKUP(N1099,【参考】数式用!$A$3:$N$58,14,FALSE),"")&amp;"_4_5"</f>
        <v>_4_5</v>
      </c>
      <c r="AD1099" s="481" t="str">
        <f>IFERROR(VLOOKUP(N1099,【参考】数式用!$A$3:$N$58,14,FALSE),"")&amp;"_6"</f>
        <v>_6</v>
      </c>
      <c r="AE1099" s="482" t="str">
        <f>IFERROR(VLOOKUP(N1099,【参考】数式用!$AI$5:$AJ$51, 2, FALSE), "")</f>
        <v/>
      </c>
      <c r="AF1099" s="483" t="str">
        <f t="shared" si="34"/>
        <v/>
      </c>
      <c r="AG1099" s="484" t="str">
        <f t="shared" si="35"/>
        <v/>
      </c>
      <c r="AH1099" s="485" t="str">
        <f>IFERROR(VLOOKUP(N1099,【参考】数式用!$AM$3:$AN$56, 2, FALSE), "")</f>
        <v/>
      </c>
      <c r="AI1099" s="411"/>
      <c r="AJ1099" s="389"/>
      <c r="AK1099" s="389"/>
      <c r="AL1099" s="389"/>
      <c r="AM1099" s="389"/>
      <c r="AN1099" s="389"/>
      <c r="AO1099" s="389"/>
      <c r="AP1099" s="389"/>
      <c r="AQ1099" s="389"/>
    </row>
    <row r="1100" spans="1:43" s="128" customFormat="1" ht="40.15" customHeight="1">
      <c r="A1100" s="488">
        <v>1087</v>
      </c>
      <c r="B1100" s="866" t="str">
        <f>IF(基本情報入力シート!C1131="","",基本情報入力シート!C1131)</f>
        <v/>
      </c>
      <c r="C1100" s="866"/>
      <c r="D1100" s="866"/>
      <c r="E1100" s="866"/>
      <c r="F1100" s="866"/>
      <c r="G1100" s="866"/>
      <c r="H1100" s="866"/>
      <c r="I1100" s="866"/>
      <c r="J1100" s="413" t="str">
        <f>IF(基本情報入力シート!M1131="","",基本情報入力シート!M1131)</f>
        <v/>
      </c>
      <c r="K1100" s="413" t="str">
        <f>IF(基本情報入力シート!R1131="","",基本情報入力シート!R1131)</f>
        <v/>
      </c>
      <c r="L1100" s="413" t="str">
        <f>IF(基本情報入力シート!W1131="","",基本情報入力シート!W1131)</f>
        <v/>
      </c>
      <c r="M1100" s="413" t="str">
        <f>IF(基本情報入力シート!X1131="","",基本情報入力シート!X1131)</f>
        <v/>
      </c>
      <c r="N1100" s="491" t="str">
        <f>IF(基本情報入力シート!Y1131="","",基本情報入力シート!Y1131)</f>
        <v/>
      </c>
      <c r="O1100" s="490"/>
      <c r="P1100" s="432"/>
      <c r="Q1100" s="38" t="str">
        <f>IFERROR(ROUNDDOWN(P1100*VLOOKUP(N1100,【参考】数式用!$V$2:$AA$58,MATCH(O1100,【参考】数式用!$X$4:$AA$4)+2,FALSE)*0.5, 0), "")</f>
        <v/>
      </c>
      <c r="R1100" s="433"/>
      <c r="S1100" s="867"/>
      <c r="T1100" s="867"/>
      <c r="U1100" s="499"/>
      <c r="V1100" s="439"/>
      <c r="W1100" s="487"/>
      <c r="X1100" s="414" t="str">
        <f>IFERROR(IF(V1100="ー", "", ROUNDDOWN(W1100*VLOOKUP(N1100,【参考】数式用!$V$2:$AG$51,MATCH(V1100,【参考】数式用!$AB$4:$AG$4)+6,FALSE)*0.5, 0)), "")</f>
        <v/>
      </c>
      <c r="Y1100" s="440"/>
      <c r="Z1100" s="487"/>
      <c r="AA1100" s="501"/>
      <c r="AB1100" s="481" t="e">
        <f>VLOOKUP(N1100,【参考】数式用!$A$3:$N$58,14,FALSE)</f>
        <v>#N/A</v>
      </c>
      <c r="AC1100" s="481" t="str">
        <f>IFERROR(VLOOKUP(N1100,【参考】数式用!$A$3:$N$58,14,FALSE),"")&amp;"_4_5"</f>
        <v>_4_5</v>
      </c>
      <c r="AD1100" s="481" t="str">
        <f>IFERROR(VLOOKUP(N1100,【参考】数式用!$A$3:$N$58,14,FALSE),"")&amp;"_6"</f>
        <v>_6</v>
      </c>
      <c r="AE1100" s="482" t="str">
        <f>IFERROR(VLOOKUP(N1100,【参考】数式用!$AI$5:$AJ$51, 2, FALSE), "")</f>
        <v/>
      </c>
      <c r="AF1100" s="483" t="str">
        <f t="shared" si="34"/>
        <v/>
      </c>
      <c r="AG1100" s="484" t="str">
        <f t="shared" si="35"/>
        <v/>
      </c>
      <c r="AH1100" s="485" t="str">
        <f>IFERROR(VLOOKUP(N1100,【参考】数式用!$AM$3:$AN$56, 2, FALSE), "")</f>
        <v/>
      </c>
      <c r="AI1100" s="411"/>
      <c r="AJ1100" s="389"/>
      <c r="AK1100" s="389"/>
      <c r="AL1100" s="389"/>
      <c r="AM1100" s="389"/>
      <c r="AN1100" s="389"/>
      <c r="AO1100" s="389"/>
      <c r="AP1100" s="389"/>
      <c r="AQ1100" s="389"/>
    </row>
    <row r="1101" spans="1:43" s="128" customFormat="1" ht="40.15" customHeight="1">
      <c r="A1101" s="488">
        <v>1088</v>
      </c>
      <c r="B1101" s="866" t="str">
        <f>IF(基本情報入力シート!C1132="","",基本情報入力シート!C1132)</f>
        <v/>
      </c>
      <c r="C1101" s="866"/>
      <c r="D1101" s="866"/>
      <c r="E1101" s="866"/>
      <c r="F1101" s="866"/>
      <c r="G1101" s="866"/>
      <c r="H1101" s="866"/>
      <c r="I1101" s="866"/>
      <c r="J1101" s="413" t="str">
        <f>IF(基本情報入力シート!M1132="","",基本情報入力シート!M1132)</f>
        <v/>
      </c>
      <c r="K1101" s="413" t="str">
        <f>IF(基本情報入力シート!R1132="","",基本情報入力シート!R1132)</f>
        <v/>
      </c>
      <c r="L1101" s="413" t="str">
        <f>IF(基本情報入力シート!W1132="","",基本情報入力シート!W1132)</f>
        <v/>
      </c>
      <c r="M1101" s="413" t="str">
        <f>IF(基本情報入力シート!X1132="","",基本情報入力シート!X1132)</f>
        <v/>
      </c>
      <c r="N1101" s="491" t="str">
        <f>IF(基本情報入力シート!Y1132="","",基本情報入力シート!Y1132)</f>
        <v/>
      </c>
      <c r="O1101" s="490"/>
      <c r="P1101" s="432"/>
      <c r="Q1101" s="38" t="str">
        <f>IFERROR(ROUNDDOWN(P1101*VLOOKUP(N1101,【参考】数式用!$V$2:$AA$58,MATCH(O1101,【参考】数式用!$X$4:$AA$4)+2,FALSE)*0.5, 0), "")</f>
        <v/>
      </c>
      <c r="R1101" s="433"/>
      <c r="S1101" s="867"/>
      <c r="T1101" s="867"/>
      <c r="U1101" s="499"/>
      <c r="V1101" s="439"/>
      <c r="W1101" s="487"/>
      <c r="X1101" s="414" t="str">
        <f>IFERROR(IF(V1101="ー", "", ROUNDDOWN(W1101*VLOOKUP(N1101,【参考】数式用!$V$2:$AG$51,MATCH(V1101,【参考】数式用!$AB$4:$AG$4)+6,FALSE)*0.5, 0)), "")</f>
        <v/>
      </c>
      <c r="Y1101" s="440"/>
      <c r="Z1101" s="487"/>
      <c r="AA1101" s="501"/>
      <c r="AB1101" s="481" t="e">
        <f>VLOOKUP(N1101,【参考】数式用!$A$3:$N$58,14,FALSE)</f>
        <v>#N/A</v>
      </c>
      <c r="AC1101" s="481" t="str">
        <f>IFERROR(VLOOKUP(N1101,【参考】数式用!$A$3:$N$58,14,FALSE),"")&amp;"_4_5"</f>
        <v>_4_5</v>
      </c>
      <c r="AD1101" s="481" t="str">
        <f>IFERROR(VLOOKUP(N1101,【参考】数式用!$A$3:$N$58,14,FALSE),"")&amp;"_6"</f>
        <v>_6</v>
      </c>
      <c r="AE1101" s="482" t="str">
        <f>IFERROR(VLOOKUP(N1101,【参考】数式用!$AI$5:$AJ$51, 2, FALSE), "")</f>
        <v/>
      </c>
      <c r="AF1101" s="483" t="str">
        <f t="shared" si="34"/>
        <v/>
      </c>
      <c r="AG1101" s="484" t="str">
        <f t="shared" si="35"/>
        <v/>
      </c>
      <c r="AH1101" s="485" t="str">
        <f>IFERROR(VLOOKUP(N1101,【参考】数式用!$AM$3:$AN$56, 2, FALSE), "")</f>
        <v/>
      </c>
      <c r="AI1101" s="411"/>
      <c r="AJ1101" s="389"/>
      <c r="AK1101" s="389"/>
      <c r="AL1101" s="389"/>
      <c r="AM1101" s="389"/>
      <c r="AN1101" s="389"/>
      <c r="AO1101" s="389"/>
      <c r="AP1101" s="389"/>
      <c r="AQ1101" s="389"/>
    </row>
    <row r="1102" spans="1:43" s="128" customFormat="1" ht="40.15" customHeight="1">
      <c r="A1102" s="488">
        <v>1089</v>
      </c>
      <c r="B1102" s="866" t="str">
        <f>IF(基本情報入力シート!C1133="","",基本情報入力シート!C1133)</f>
        <v/>
      </c>
      <c r="C1102" s="866"/>
      <c r="D1102" s="866"/>
      <c r="E1102" s="866"/>
      <c r="F1102" s="866"/>
      <c r="G1102" s="866"/>
      <c r="H1102" s="866"/>
      <c r="I1102" s="866"/>
      <c r="J1102" s="413" t="str">
        <f>IF(基本情報入力シート!M1133="","",基本情報入力シート!M1133)</f>
        <v/>
      </c>
      <c r="K1102" s="413" t="str">
        <f>IF(基本情報入力シート!R1133="","",基本情報入力シート!R1133)</f>
        <v/>
      </c>
      <c r="L1102" s="413" t="str">
        <f>IF(基本情報入力シート!W1133="","",基本情報入力シート!W1133)</f>
        <v/>
      </c>
      <c r="M1102" s="413" t="str">
        <f>IF(基本情報入力シート!X1133="","",基本情報入力シート!X1133)</f>
        <v/>
      </c>
      <c r="N1102" s="491" t="str">
        <f>IF(基本情報入力シート!Y1133="","",基本情報入力シート!Y1133)</f>
        <v/>
      </c>
      <c r="O1102" s="490"/>
      <c r="P1102" s="432"/>
      <c r="Q1102" s="38" t="str">
        <f>IFERROR(ROUNDDOWN(P1102*VLOOKUP(N1102,【参考】数式用!$V$2:$AA$58,MATCH(O1102,【参考】数式用!$X$4:$AA$4)+2,FALSE)*0.5, 0), "")</f>
        <v/>
      </c>
      <c r="R1102" s="433"/>
      <c r="S1102" s="867"/>
      <c r="T1102" s="867"/>
      <c r="U1102" s="499"/>
      <c r="V1102" s="439"/>
      <c r="W1102" s="487"/>
      <c r="X1102" s="414" t="str">
        <f>IFERROR(IF(V1102="ー", "", ROUNDDOWN(W1102*VLOOKUP(N1102,【参考】数式用!$V$2:$AG$51,MATCH(V1102,【参考】数式用!$AB$4:$AG$4)+6,FALSE)*0.5, 0)), "")</f>
        <v/>
      </c>
      <c r="Y1102" s="440"/>
      <c r="Z1102" s="487"/>
      <c r="AA1102" s="501"/>
      <c r="AB1102" s="481" t="e">
        <f>VLOOKUP(N1102,【参考】数式用!$A$3:$N$58,14,FALSE)</f>
        <v>#N/A</v>
      </c>
      <c r="AC1102" s="481" t="str">
        <f>IFERROR(VLOOKUP(N1102,【参考】数式用!$A$3:$N$58,14,FALSE),"")&amp;"_4_5"</f>
        <v>_4_5</v>
      </c>
      <c r="AD1102" s="481" t="str">
        <f>IFERROR(VLOOKUP(N1102,【参考】数式用!$A$3:$N$58,14,FALSE),"")&amp;"_6"</f>
        <v>_6</v>
      </c>
      <c r="AE1102" s="482" t="str">
        <f>IFERROR(VLOOKUP(N1102,【参考】数式用!$AI$5:$AJ$51, 2, FALSE), "")</f>
        <v/>
      </c>
      <c r="AF1102" s="483" t="str">
        <f t="shared" si="34"/>
        <v/>
      </c>
      <c r="AG1102" s="484" t="str">
        <f t="shared" si="35"/>
        <v/>
      </c>
      <c r="AH1102" s="485" t="str">
        <f>IFERROR(VLOOKUP(N1102,【参考】数式用!$AM$3:$AN$56, 2, FALSE), "")</f>
        <v/>
      </c>
      <c r="AI1102" s="411"/>
      <c r="AJ1102" s="389"/>
      <c r="AK1102" s="389"/>
      <c r="AL1102" s="389"/>
      <c r="AM1102" s="389"/>
      <c r="AN1102" s="389"/>
      <c r="AO1102" s="389"/>
      <c r="AP1102" s="389"/>
      <c r="AQ1102" s="389"/>
    </row>
    <row r="1103" spans="1:43" s="128" customFormat="1" ht="40.15" customHeight="1">
      <c r="A1103" s="488">
        <v>1090</v>
      </c>
      <c r="B1103" s="866" t="str">
        <f>IF(基本情報入力シート!C1134="","",基本情報入力シート!C1134)</f>
        <v/>
      </c>
      <c r="C1103" s="866"/>
      <c r="D1103" s="866"/>
      <c r="E1103" s="866"/>
      <c r="F1103" s="866"/>
      <c r="G1103" s="866"/>
      <c r="H1103" s="866"/>
      <c r="I1103" s="866"/>
      <c r="J1103" s="413" t="str">
        <f>IF(基本情報入力シート!M1134="","",基本情報入力シート!M1134)</f>
        <v/>
      </c>
      <c r="K1103" s="413" t="str">
        <f>IF(基本情報入力シート!R1134="","",基本情報入力シート!R1134)</f>
        <v/>
      </c>
      <c r="L1103" s="413" t="str">
        <f>IF(基本情報入力シート!W1134="","",基本情報入力シート!W1134)</f>
        <v/>
      </c>
      <c r="M1103" s="413" t="str">
        <f>IF(基本情報入力シート!X1134="","",基本情報入力シート!X1134)</f>
        <v/>
      </c>
      <c r="N1103" s="491" t="str">
        <f>IF(基本情報入力シート!Y1134="","",基本情報入力シート!Y1134)</f>
        <v/>
      </c>
      <c r="O1103" s="490"/>
      <c r="P1103" s="432"/>
      <c r="Q1103" s="38" t="str">
        <f>IFERROR(ROUNDDOWN(P1103*VLOOKUP(N1103,【参考】数式用!$V$2:$AA$58,MATCH(O1103,【参考】数式用!$X$4:$AA$4)+2,FALSE)*0.5, 0), "")</f>
        <v/>
      </c>
      <c r="R1103" s="433"/>
      <c r="S1103" s="867"/>
      <c r="T1103" s="867"/>
      <c r="U1103" s="499"/>
      <c r="V1103" s="439"/>
      <c r="W1103" s="487"/>
      <c r="X1103" s="414" t="str">
        <f>IFERROR(IF(V1103="ー", "", ROUNDDOWN(W1103*VLOOKUP(N1103,【参考】数式用!$V$2:$AG$51,MATCH(V1103,【参考】数式用!$AB$4:$AG$4)+6,FALSE)*0.5, 0)), "")</f>
        <v/>
      </c>
      <c r="Y1103" s="440"/>
      <c r="Z1103" s="487"/>
      <c r="AA1103" s="501"/>
      <c r="AB1103" s="481" t="e">
        <f>VLOOKUP(N1103,【参考】数式用!$A$3:$N$58,14,FALSE)</f>
        <v>#N/A</v>
      </c>
      <c r="AC1103" s="481" t="str">
        <f>IFERROR(VLOOKUP(N1103,【参考】数式用!$A$3:$N$58,14,FALSE),"")&amp;"_4_5"</f>
        <v>_4_5</v>
      </c>
      <c r="AD1103" s="481" t="str">
        <f>IFERROR(VLOOKUP(N1103,【参考】数式用!$A$3:$N$58,14,FALSE),"")&amp;"_6"</f>
        <v>_6</v>
      </c>
      <c r="AE1103" s="482" t="str">
        <f>IFERROR(VLOOKUP(N1103,【参考】数式用!$AI$5:$AJ$51, 2, FALSE), "")</f>
        <v/>
      </c>
      <c r="AF1103" s="483" t="str">
        <f t="shared" si="34"/>
        <v/>
      </c>
      <c r="AG1103" s="484" t="str">
        <f t="shared" si="35"/>
        <v/>
      </c>
      <c r="AH1103" s="485" t="str">
        <f>IFERROR(VLOOKUP(N1103,【参考】数式用!$AM$3:$AN$56, 2, FALSE), "")</f>
        <v/>
      </c>
      <c r="AI1103" s="411"/>
      <c r="AJ1103" s="389"/>
      <c r="AK1103" s="389"/>
      <c r="AL1103" s="389"/>
      <c r="AM1103" s="389"/>
      <c r="AN1103" s="389"/>
      <c r="AO1103" s="389"/>
      <c r="AP1103" s="389"/>
      <c r="AQ1103" s="389"/>
    </row>
    <row r="1104" spans="1:43" s="128" customFormat="1" ht="40.15" customHeight="1">
      <c r="A1104" s="488">
        <v>1091</v>
      </c>
      <c r="B1104" s="866" t="str">
        <f>IF(基本情報入力シート!C1135="","",基本情報入力シート!C1135)</f>
        <v/>
      </c>
      <c r="C1104" s="866"/>
      <c r="D1104" s="866"/>
      <c r="E1104" s="866"/>
      <c r="F1104" s="866"/>
      <c r="G1104" s="866"/>
      <c r="H1104" s="866"/>
      <c r="I1104" s="866"/>
      <c r="J1104" s="413" t="str">
        <f>IF(基本情報入力シート!M1135="","",基本情報入力シート!M1135)</f>
        <v/>
      </c>
      <c r="K1104" s="413" t="str">
        <f>IF(基本情報入力シート!R1135="","",基本情報入力シート!R1135)</f>
        <v/>
      </c>
      <c r="L1104" s="413" t="str">
        <f>IF(基本情報入力シート!W1135="","",基本情報入力シート!W1135)</f>
        <v/>
      </c>
      <c r="M1104" s="413" t="str">
        <f>IF(基本情報入力シート!X1135="","",基本情報入力シート!X1135)</f>
        <v/>
      </c>
      <c r="N1104" s="491" t="str">
        <f>IF(基本情報入力シート!Y1135="","",基本情報入力シート!Y1135)</f>
        <v/>
      </c>
      <c r="O1104" s="490"/>
      <c r="P1104" s="432"/>
      <c r="Q1104" s="38" t="str">
        <f>IFERROR(ROUNDDOWN(P1104*VLOOKUP(N1104,【参考】数式用!$V$2:$AA$58,MATCH(O1104,【参考】数式用!$X$4:$AA$4)+2,FALSE)*0.5, 0), "")</f>
        <v/>
      </c>
      <c r="R1104" s="433"/>
      <c r="S1104" s="867"/>
      <c r="T1104" s="867"/>
      <c r="U1104" s="499"/>
      <c r="V1104" s="439"/>
      <c r="W1104" s="487"/>
      <c r="X1104" s="414" t="str">
        <f>IFERROR(IF(V1104="ー", "", ROUNDDOWN(W1104*VLOOKUP(N1104,【参考】数式用!$V$2:$AG$51,MATCH(V1104,【参考】数式用!$AB$4:$AG$4)+6,FALSE)*0.5, 0)), "")</f>
        <v/>
      </c>
      <c r="Y1104" s="440"/>
      <c r="Z1104" s="487"/>
      <c r="AA1104" s="501"/>
      <c r="AB1104" s="481" t="e">
        <f>VLOOKUP(N1104,【参考】数式用!$A$3:$N$58,14,FALSE)</f>
        <v>#N/A</v>
      </c>
      <c r="AC1104" s="481" t="str">
        <f>IFERROR(VLOOKUP(N1104,【参考】数式用!$A$3:$N$58,14,FALSE),"")&amp;"_4_5"</f>
        <v>_4_5</v>
      </c>
      <c r="AD1104" s="481" t="str">
        <f>IFERROR(VLOOKUP(N1104,【参考】数式用!$A$3:$N$58,14,FALSE),"")&amp;"_6"</f>
        <v>_6</v>
      </c>
      <c r="AE1104" s="482" t="str">
        <f>IFERROR(VLOOKUP(N1104,【参考】数式用!$AI$5:$AJ$51, 2, FALSE), "")</f>
        <v/>
      </c>
      <c r="AF1104" s="483" t="str">
        <f t="shared" si="34"/>
        <v/>
      </c>
      <c r="AG1104" s="484" t="str">
        <f t="shared" si="35"/>
        <v/>
      </c>
      <c r="AH1104" s="485" t="str">
        <f>IFERROR(VLOOKUP(N1104,【参考】数式用!$AM$3:$AN$56, 2, FALSE), "")</f>
        <v/>
      </c>
      <c r="AI1104" s="411"/>
      <c r="AJ1104" s="389"/>
      <c r="AK1104" s="389"/>
      <c r="AL1104" s="389"/>
      <c r="AM1104" s="389"/>
      <c r="AN1104" s="389"/>
      <c r="AO1104" s="389"/>
      <c r="AP1104" s="389"/>
      <c r="AQ1104" s="389"/>
    </row>
    <row r="1105" spans="1:43" s="128" customFormat="1" ht="40.15" customHeight="1">
      <c r="A1105" s="488">
        <v>1092</v>
      </c>
      <c r="B1105" s="866" t="str">
        <f>IF(基本情報入力シート!C1136="","",基本情報入力シート!C1136)</f>
        <v/>
      </c>
      <c r="C1105" s="866"/>
      <c r="D1105" s="866"/>
      <c r="E1105" s="866"/>
      <c r="F1105" s="866"/>
      <c r="G1105" s="866"/>
      <c r="H1105" s="866"/>
      <c r="I1105" s="866"/>
      <c r="J1105" s="413" t="str">
        <f>IF(基本情報入力シート!M1136="","",基本情報入力シート!M1136)</f>
        <v/>
      </c>
      <c r="K1105" s="413" t="str">
        <f>IF(基本情報入力シート!R1136="","",基本情報入力シート!R1136)</f>
        <v/>
      </c>
      <c r="L1105" s="413" t="str">
        <f>IF(基本情報入力シート!W1136="","",基本情報入力シート!W1136)</f>
        <v/>
      </c>
      <c r="M1105" s="413" t="str">
        <f>IF(基本情報入力シート!X1136="","",基本情報入力シート!X1136)</f>
        <v/>
      </c>
      <c r="N1105" s="491" t="str">
        <f>IF(基本情報入力シート!Y1136="","",基本情報入力シート!Y1136)</f>
        <v/>
      </c>
      <c r="O1105" s="490"/>
      <c r="P1105" s="432"/>
      <c r="Q1105" s="38" t="str">
        <f>IFERROR(ROUNDDOWN(P1105*VLOOKUP(N1105,【参考】数式用!$V$2:$AA$58,MATCH(O1105,【参考】数式用!$X$4:$AA$4)+2,FALSE)*0.5, 0), "")</f>
        <v/>
      </c>
      <c r="R1105" s="433"/>
      <c r="S1105" s="867"/>
      <c r="T1105" s="867"/>
      <c r="U1105" s="499"/>
      <c r="V1105" s="439"/>
      <c r="W1105" s="487"/>
      <c r="X1105" s="414" t="str">
        <f>IFERROR(IF(V1105="ー", "", ROUNDDOWN(W1105*VLOOKUP(N1105,【参考】数式用!$V$2:$AG$51,MATCH(V1105,【参考】数式用!$AB$4:$AG$4)+6,FALSE)*0.5, 0)), "")</f>
        <v/>
      </c>
      <c r="Y1105" s="440"/>
      <c r="Z1105" s="487"/>
      <c r="AA1105" s="501"/>
      <c r="AB1105" s="481" t="e">
        <f>VLOOKUP(N1105,【参考】数式用!$A$3:$N$58,14,FALSE)</f>
        <v>#N/A</v>
      </c>
      <c r="AC1105" s="481" t="str">
        <f>IFERROR(VLOOKUP(N1105,【参考】数式用!$A$3:$N$58,14,FALSE),"")&amp;"_4_5"</f>
        <v>_4_5</v>
      </c>
      <c r="AD1105" s="481" t="str">
        <f>IFERROR(VLOOKUP(N1105,【参考】数式用!$A$3:$N$58,14,FALSE),"")&amp;"_6"</f>
        <v>_6</v>
      </c>
      <c r="AE1105" s="482" t="str">
        <f>IFERROR(VLOOKUP(N1105,【参考】数式用!$AI$5:$AJ$51, 2, FALSE), "")</f>
        <v/>
      </c>
      <c r="AF1105" s="483" t="str">
        <f t="shared" si="34"/>
        <v/>
      </c>
      <c r="AG1105" s="484" t="str">
        <f t="shared" si="35"/>
        <v/>
      </c>
      <c r="AH1105" s="485" t="str">
        <f>IFERROR(VLOOKUP(N1105,【参考】数式用!$AM$3:$AN$56, 2, FALSE), "")</f>
        <v/>
      </c>
      <c r="AI1105" s="411"/>
      <c r="AJ1105" s="389"/>
      <c r="AK1105" s="389"/>
      <c r="AL1105" s="389"/>
      <c r="AM1105" s="389"/>
      <c r="AN1105" s="389"/>
      <c r="AO1105" s="389"/>
      <c r="AP1105" s="389"/>
      <c r="AQ1105" s="389"/>
    </row>
    <row r="1106" spans="1:43" s="128" customFormat="1" ht="40.15" customHeight="1">
      <c r="A1106" s="488">
        <v>1093</v>
      </c>
      <c r="B1106" s="866" t="str">
        <f>IF(基本情報入力シート!C1137="","",基本情報入力シート!C1137)</f>
        <v/>
      </c>
      <c r="C1106" s="866"/>
      <c r="D1106" s="866"/>
      <c r="E1106" s="866"/>
      <c r="F1106" s="866"/>
      <c r="G1106" s="866"/>
      <c r="H1106" s="866"/>
      <c r="I1106" s="866"/>
      <c r="J1106" s="413" t="str">
        <f>IF(基本情報入力シート!M1137="","",基本情報入力シート!M1137)</f>
        <v/>
      </c>
      <c r="K1106" s="413" t="str">
        <f>IF(基本情報入力シート!R1137="","",基本情報入力シート!R1137)</f>
        <v/>
      </c>
      <c r="L1106" s="413" t="str">
        <f>IF(基本情報入力シート!W1137="","",基本情報入力シート!W1137)</f>
        <v/>
      </c>
      <c r="M1106" s="413" t="str">
        <f>IF(基本情報入力シート!X1137="","",基本情報入力シート!X1137)</f>
        <v/>
      </c>
      <c r="N1106" s="491" t="str">
        <f>IF(基本情報入力シート!Y1137="","",基本情報入力シート!Y1137)</f>
        <v/>
      </c>
      <c r="O1106" s="490"/>
      <c r="P1106" s="432"/>
      <c r="Q1106" s="38" t="str">
        <f>IFERROR(ROUNDDOWN(P1106*VLOOKUP(N1106,【参考】数式用!$V$2:$AA$58,MATCH(O1106,【参考】数式用!$X$4:$AA$4)+2,FALSE)*0.5, 0), "")</f>
        <v/>
      </c>
      <c r="R1106" s="433"/>
      <c r="S1106" s="867"/>
      <c r="T1106" s="867"/>
      <c r="U1106" s="499"/>
      <c r="V1106" s="439"/>
      <c r="W1106" s="487"/>
      <c r="X1106" s="414" t="str">
        <f>IFERROR(IF(V1106="ー", "", ROUNDDOWN(W1106*VLOOKUP(N1106,【参考】数式用!$V$2:$AG$51,MATCH(V1106,【参考】数式用!$AB$4:$AG$4)+6,FALSE)*0.5, 0)), "")</f>
        <v/>
      </c>
      <c r="Y1106" s="440"/>
      <c r="Z1106" s="487"/>
      <c r="AA1106" s="501"/>
      <c r="AB1106" s="481" t="e">
        <f>VLOOKUP(N1106,【参考】数式用!$A$3:$N$58,14,FALSE)</f>
        <v>#N/A</v>
      </c>
      <c r="AC1106" s="481" t="str">
        <f>IFERROR(VLOOKUP(N1106,【参考】数式用!$A$3:$N$58,14,FALSE),"")&amp;"_4_5"</f>
        <v>_4_5</v>
      </c>
      <c r="AD1106" s="481" t="str">
        <f>IFERROR(VLOOKUP(N1106,【参考】数式用!$A$3:$N$58,14,FALSE),"")&amp;"_6"</f>
        <v>_6</v>
      </c>
      <c r="AE1106" s="482" t="str">
        <f>IFERROR(VLOOKUP(N1106,【参考】数式用!$AI$5:$AJ$51, 2, FALSE), "")</f>
        <v/>
      </c>
      <c r="AF1106" s="483" t="str">
        <f t="shared" si="34"/>
        <v/>
      </c>
      <c r="AG1106" s="484" t="str">
        <f t="shared" si="35"/>
        <v/>
      </c>
      <c r="AH1106" s="485" t="str">
        <f>IFERROR(VLOOKUP(N1106,【参考】数式用!$AM$3:$AN$56, 2, FALSE), "")</f>
        <v/>
      </c>
      <c r="AI1106" s="411"/>
      <c r="AJ1106" s="389"/>
      <c r="AK1106" s="389"/>
      <c r="AL1106" s="389"/>
      <c r="AM1106" s="389"/>
      <c r="AN1106" s="389"/>
      <c r="AO1106" s="389"/>
      <c r="AP1106" s="389"/>
      <c r="AQ1106" s="389"/>
    </row>
    <row r="1107" spans="1:43" s="128" customFormat="1" ht="40.15" customHeight="1">
      <c r="A1107" s="488">
        <v>1094</v>
      </c>
      <c r="B1107" s="866" t="str">
        <f>IF(基本情報入力シート!C1138="","",基本情報入力シート!C1138)</f>
        <v/>
      </c>
      <c r="C1107" s="866"/>
      <c r="D1107" s="866"/>
      <c r="E1107" s="866"/>
      <c r="F1107" s="866"/>
      <c r="G1107" s="866"/>
      <c r="H1107" s="866"/>
      <c r="I1107" s="866"/>
      <c r="J1107" s="413" t="str">
        <f>IF(基本情報入力シート!M1138="","",基本情報入力シート!M1138)</f>
        <v/>
      </c>
      <c r="K1107" s="413" t="str">
        <f>IF(基本情報入力シート!R1138="","",基本情報入力シート!R1138)</f>
        <v/>
      </c>
      <c r="L1107" s="413" t="str">
        <f>IF(基本情報入力シート!W1138="","",基本情報入力シート!W1138)</f>
        <v/>
      </c>
      <c r="M1107" s="413" t="str">
        <f>IF(基本情報入力シート!X1138="","",基本情報入力シート!X1138)</f>
        <v/>
      </c>
      <c r="N1107" s="491" t="str">
        <f>IF(基本情報入力シート!Y1138="","",基本情報入力シート!Y1138)</f>
        <v/>
      </c>
      <c r="O1107" s="490"/>
      <c r="P1107" s="432"/>
      <c r="Q1107" s="38" t="str">
        <f>IFERROR(ROUNDDOWN(P1107*VLOOKUP(N1107,【参考】数式用!$V$2:$AA$58,MATCH(O1107,【参考】数式用!$X$4:$AA$4)+2,FALSE)*0.5, 0), "")</f>
        <v/>
      </c>
      <c r="R1107" s="433"/>
      <c r="S1107" s="867"/>
      <c r="T1107" s="867"/>
      <c r="U1107" s="499"/>
      <c r="V1107" s="439"/>
      <c r="W1107" s="487"/>
      <c r="X1107" s="414" t="str">
        <f>IFERROR(IF(V1107="ー", "", ROUNDDOWN(W1107*VLOOKUP(N1107,【参考】数式用!$V$2:$AG$51,MATCH(V1107,【参考】数式用!$AB$4:$AG$4)+6,FALSE)*0.5, 0)), "")</f>
        <v/>
      </c>
      <c r="Y1107" s="440"/>
      <c r="Z1107" s="487"/>
      <c r="AA1107" s="501"/>
      <c r="AB1107" s="481" t="e">
        <f>VLOOKUP(N1107,【参考】数式用!$A$3:$N$58,14,FALSE)</f>
        <v>#N/A</v>
      </c>
      <c r="AC1107" s="481" t="str">
        <f>IFERROR(VLOOKUP(N1107,【参考】数式用!$A$3:$N$58,14,FALSE),"")&amp;"_4_5"</f>
        <v>_4_5</v>
      </c>
      <c r="AD1107" s="481" t="str">
        <f>IFERROR(VLOOKUP(N1107,【参考】数式用!$A$3:$N$58,14,FALSE),"")&amp;"_6"</f>
        <v>_6</v>
      </c>
      <c r="AE1107" s="482" t="str">
        <f>IFERROR(VLOOKUP(N1107,【参考】数式用!$AI$5:$AJ$51, 2, FALSE), "")</f>
        <v/>
      </c>
      <c r="AF1107" s="483" t="str">
        <f t="shared" si="34"/>
        <v/>
      </c>
      <c r="AG1107" s="484" t="str">
        <f t="shared" si="35"/>
        <v/>
      </c>
      <c r="AH1107" s="485" t="str">
        <f>IFERROR(VLOOKUP(N1107,【参考】数式用!$AM$3:$AN$56, 2, FALSE), "")</f>
        <v/>
      </c>
      <c r="AI1107" s="411"/>
      <c r="AJ1107" s="389"/>
      <c r="AK1107" s="389"/>
      <c r="AL1107" s="389"/>
      <c r="AM1107" s="389"/>
      <c r="AN1107" s="389"/>
      <c r="AO1107" s="389"/>
      <c r="AP1107" s="389"/>
      <c r="AQ1107" s="389"/>
    </row>
    <row r="1108" spans="1:43" s="128" customFormat="1" ht="40.15" customHeight="1">
      <c r="A1108" s="488">
        <v>1095</v>
      </c>
      <c r="B1108" s="866" t="str">
        <f>IF(基本情報入力シート!C1139="","",基本情報入力シート!C1139)</f>
        <v/>
      </c>
      <c r="C1108" s="866"/>
      <c r="D1108" s="866"/>
      <c r="E1108" s="866"/>
      <c r="F1108" s="866"/>
      <c r="G1108" s="866"/>
      <c r="H1108" s="866"/>
      <c r="I1108" s="866"/>
      <c r="J1108" s="413" t="str">
        <f>IF(基本情報入力シート!M1139="","",基本情報入力シート!M1139)</f>
        <v/>
      </c>
      <c r="K1108" s="413" t="str">
        <f>IF(基本情報入力シート!R1139="","",基本情報入力シート!R1139)</f>
        <v/>
      </c>
      <c r="L1108" s="413" t="str">
        <f>IF(基本情報入力シート!W1139="","",基本情報入力シート!W1139)</f>
        <v/>
      </c>
      <c r="M1108" s="413" t="str">
        <f>IF(基本情報入力シート!X1139="","",基本情報入力シート!X1139)</f>
        <v/>
      </c>
      <c r="N1108" s="491" t="str">
        <f>IF(基本情報入力シート!Y1139="","",基本情報入力シート!Y1139)</f>
        <v/>
      </c>
      <c r="O1108" s="490"/>
      <c r="P1108" s="432"/>
      <c r="Q1108" s="38" t="str">
        <f>IFERROR(ROUNDDOWN(P1108*VLOOKUP(N1108,【参考】数式用!$V$2:$AA$58,MATCH(O1108,【参考】数式用!$X$4:$AA$4)+2,FALSE)*0.5, 0), "")</f>
        <v/>
      </c>
      <c r="R1108" s="433"/>
      <c r="S1108" s="867"/>
      <c r="T1108" s="867"/>
      <c r="U1108" s="499"/>
      <c r="V1108" s="439"/>
      <c r="W1108" s="487"/>
      <c r="X1108" s="414" t="str">
        <f>IFERROR(IF(V1108="ー", "", ROUNDDOWN(W1108*VLOOKUP(N1108,【参考】数式用!$V$2:$AG$51,MATCH(V1108,【参考】数式用!$AB$4:$AG$4)+6,FALSE)*0.5, 0)), "")</f>
        <v/>
      </c>
      <c r="Y1108" s="440"/>
      <c r="Z1108" s="487"/>
      <c r="AA1108" s="501"/>
      <c r="AB1108" s="481" t="e">
        <f>VLOOKUP(N1108,【参考】数式用!$A$3:$N$58,14,FALSE)</f>
        <v>#N/A</v>
      </c>
      <c r="AC1108" s="481" t="str">
        <f>IFERROR(VLOOKUP(N1108,【参考】数式用!$A$3:$N$58,14,FALSE),"")&amp;"_4_5"</f>
        <v>_4_5</v>
      </c>
      <c r="AD1108" s="481" t="str">
        <f>IFERROR(VLOOKUP(N1108,【参考】数式用!$A$3:$N$58,14,FALSE),"")&amp;"_6"</f>
        <v>_6</v>
      </c>
      <c r="AE1108" s="482" t="str">
        <f>IFERROR(VLOOKUP(N1108,【参考】数式用!$AI$5:$AJ$51, 2, FALSE), "")</f>
        <v/>
      </c>
      <c r="AF1108" s="483" t="str">
        <f t="shared" si="34"/>
        <v/>
      </c>
      <c r="AG1108" s="484" t="str">
        <f t="shared" si="35"/>
        <v/>
      </c>
      <c r="AH1108" s="485" t="str">
        <f>IFERROR(VLOOKUP(N1108,【参考】数式用!$AM$3:$AN$56, 2, FALSE), "")</f>
        <v/>
      </c>
      <c r="AI1108" s="411"/>
      <c r="AJ1108" s="389"/>
      <c r="AK1108" s="389"/>
      <c r="AL1108" s="389"/>
      <c r="AM1108" s="389"/>
      <c r="AN1108" s="389"/>
      <c r="AO1108" s="389"/>
      <c r="AP1108" s="389"/>
      <c r="AQ1108" s="389"/>
    </row>
    <row r="1109" spans="1:43" s="128" customFormat="1" ht="40.15" customHeight="1">
      <c r="A1109" s="488">
        <v>1096</v>
      </c>
      <c r="B1109" s="866" t="str">
        <f>IF(基本情報入力シート!C1140="","",基本情報入力シート!C1140)</f>
        <v/>
      </c>
      <c r="C1109" s="866"/>
      <c r="D1109" s="866"/>
      <c r="E1109" s="866"/>
      <c r="F1109" s="866"/>
      <c r="G1109" s="866"/>
      <c r="H1109" s="866"/>
      <c r="I1109" s="866"/>
      <c r="J1109" s="413" t="str">
        <f>IF(基本情報入力シート!M1140="","",基本情報入力シート!M1140)</f>
        <v/>
      </c>
      <c r="K1109" s="413" t="str">
        <f>IF(基本情報入力シート!R1140="","",基本情報入力シート!R1140)</f>
        <v/>
      </c>
      <c r="L1109" s="413" t="str">
        <f>IF(基本情報入力シート!W1140="","",基本情報入力シート!W1140)</f>
        <v/>
      </c>
      <c r="M1109" s="413" t="str">
        <f>IF(基本情報入力シート!X1140="","",基本情報入力シート!X1140)</f>
        <v/>
      </c>
      <c r="N1109" s="491" t="str">
        <f>IF(基本情報入力シート!Y1140="","",基本情報入力シート!Y1140)</f>
        <v/>
      </c>
      <c r="O1109" s="490"/>
      <c r="P1109" s="432"/>
      <c r="Q1109" s="38" t="str">
        <f>IFERROR(ROUNDDOWN(P1109*VLOOKUP(N1109,【参考】数式用!$V$2:$AA$58,MATCH(O1109,【参考】数式用!$X$4:$AA$4)+2,FALSE)*0.5, 0), "")</f>
        <v/>
      </c>
      <c r="R1109" s="433"/>
      <c r="S1109" s="867"/>
      <c r="T1109" s="867"/>
      <c r="U1109" s="499"/>
      <c r="V1109" s="439"/>
      <c r="W1109" s="487"/>
      <c r="X1109" s="414" t="str">
        <f>IFERROR(IF(V1109="ー", "", ROUNDDOWN(W1109*VLOOKUP(N1109,【参考】数式用!$V$2:$AG$51,MATCH(V1109,【参考】数式用!$AB$4:$AG$4)+6,FALSE)*0.5, 0)), "")</f>
        <v/>
      </c>
      <c r="Y1109" s="440"/>
      <c r="Z1109" s="487"/>
      <c r="AA1109" s="501"/>
      <c r="AB1109" s="481" t="e">
        <f>VLOOKUP(N1109,【参考】数式用!$A$3:$N$58,14,FALSE)</f>
        <v>#N/A</v>
      </c>
      <c r="AC1109" s="481" t="str">
        <f>IFERROR(VLOOKUP(N1109,【参考】数式用!$A$3:$N$58,14,FALSE),"")&amp;"_4_5"</f>
        <v>_4_5</v>
      </c>
      <c r="AD1109" s="481" t="str">
        <f>IFERROR(VLOOKUP(N1109,【参考】数式用!$A$3:$N$58,14,FALSE),"")&amp;"_6"</f>
        <v>_6</v>
      </c>
      <c r="AE1109" s="482" t="str">
        <f>IFERROR(VLOOKUP(N1109,【参考】数式用!$AI$5:$AJ$51, 2, FALSE), "")</f>
        <v/>
      </c>
      <c r="AF1109" s="483" t="str">
        <f t="shared" si="34"/>
        <v/>
      </c>
      <c r="AG1109" s="484" t="str">
        <f t="shared" si="35"/>
        <v/>
      </c>
      <c r="AH1109" s="485" t="str">
        <f>IFERROR(VLOOKUP(N1109,【参考】数式用!$AM$3:$AN$56, 2, FALSE), "")</f>
        <v/>
      </c>
      <c r="AI1109" s="411"/>
      <c r="AJ1109" s="389"/>
      <c r="AK1109" s="389"/>
      <c r="AL1109" s="389"/>
      <c r="AM1109" s="389"/>
      <c r="AN1109" s="389"/>
      <c r="AO1109" s="389"/>
      <c r="AP1109" s="389"/>
      <c r="AQ1109" s="389"/>
    </row>
    <row r="1110" spans="1:43" s="128" customFormat="1" ht="40.15" customHeight="1">
      <c r="A1110" s="488">
        <v>1097</v>
      </c>
      <c r="B1110" s="866" t="str">
        <f>IF(基本情報入力シート!C1141="","",基本情報入力シート!C1141)</f>
        <v/>
      </c>
      <c r="C1110" s="866"/>
      <c r="D1110" s="866"/>
      <c r="E1110" s="866"/>
      <c r="F1110" s="866"/>
      <c r="G1110" s="866"/>
      <c r="H1110" s="866"/>
      <c r="I1110" s="866"/>
      <c r="J1110" s="413" t="str">
        <f>IF(基本情報入力シート!M1141="","",基本情報入力シート!M1141)</f>
        <v/>
      </c>
      <c r="K1110" s="413" t="str">
        <f>IF(基本情報入力シート!R1141="","",基本情報入力シート!R1141)</f>
        <v/>
      </c>
      <c r="L1110" s="413" t="str">
        <f>IF(基本情報入力シート!W1141="","",基本情報入力シート!W1141)</f>
        <v/>
      </c>
      <c r="M1110" s="413" t="str">
        <f>IF(基本情報入力シート!X1141="","",基本情報入力シート!X1141)</f>
        <v/>
      </c>
      <c r="N1110" s="491" t="str">
        <f>IF(基本情報入力シート!Y1141="","",基本情報入力シート!Y1141)</f>
        <v/>
      </c>
      <c r="O1110" s="490"/>
      <c r="P1110" s="432"/>
      <c r="Q1110" s="38" t="str">
        <f>IFERROR(ROUNDDOWN(P1110*VLOOKUP(N1110,【参考】数式用!$V$2:$AA$58,MATCH(O1110,【参考】数式用!$X$4:$AA$4)+2,FALSE)*0.5, 0), "")</f>
        <v/>
      </c>
      <c r="R1110" s="433"/>
      <c r="S1110" s="867"/>
      <c r="T1110" s="867"/>
      <c r="U1110" s="499"/>
      <c r="V1110" s="439"/>
      <c r="W1110" s="487"/>
      <c r="X1110" s="414" t="str">
        <f>IFERROR(IF(V1110="ー", "", ROUNDDOWN(W1110*VLOOKUP(N1110,【参考】数式用!$V$2:$AG$51,MATCH(V1110,【参考】数式用!$AB$4:$AG$4)+6,FALSE)*0.5, 0)), "")</f>
        <v/>
      </c>
      <c r="Y1110" s="440"/>
      <c r="Z1110" s="487"/>
      <c r="AA1110" s="501"/>
      <c r="AB1110" s="481" t="e">
        <f>VLOOKUP(N1110,【参考】数式用!$A$3:$N$58,14,FALSE)</f>
        <v>#N/A</v>
      </c>
      <c r="AC1110" s="481" t="str">
        <f>IFERROR(VLOOKUP(N1110,【参考】数式用!$A$3:$N$58,14,FALSE),"")&amp;"_4_5"</f>
        <v>_4_5</v>
      </c>
      <c r="AD1110" s="481" t="str">
        <f>IFERROR(VLOOKUP(N1110,【参考】数式用!$A$3:$N$58,14,FALSE),"")&amp;"_6"</f>
        <v>_6</v>
      </c>
      <c r="AE1110" s="482" t="str">
        <f>IFERROR(VLOOKUP(N1110,【参考】数式用!$AI$5:$AJ$51, 2, FALSE), "")</f>
        <v/>
      </c>
      <c r="AF1110" s="483" t="str">
        <f t="shared" si="34"/>
        <v/>
      </c>
      <c r="AG1110" s="484" t="str">
        <f t="shared" si="35"/>
        <v/>
      </c>
      <c r="AH1110" s="485" t="str">
        <f>IFERROR(VLOOKUP(N1110,【参考】数式用!$AM$3:$AN$56, 2, FALSE), "")</f>
        <v/>
      </c>
      <c r="AI1110" s="411"/>
      <c r="AJ1110" s="389"/>
      <c r="AK1110" s="389"/>
      <c r="AL1110" s="389"/>
      <c r="AM1110" s="389"/>
      <c r="AN1110" s="389"/>
      <c r="AO1110" s="389"/>
      <c r="AP1110" s="389"/>
      <c r="AQ1110" s="389"/>
    </row>
    <row r="1111" spans="1:43" s="128" customFormat="1" ht="40.15" customHeight="1">
      <c r="A1111" s="488">
        <v>1098</v>
      </c>
      <c r="B1111" s="866" t="str">
        <f>IF(基本情報入力シート!C1142="","",基本情報入力シート!C1142)</f>
        <v/>
      </c>
      <c r="C1111" s="866"/>
      <c r="D1111" s="866"/>
      <c r="E1111" s="866"/>
      <c r="F1111" s="866"/>
      <c r="G1111" s="866"/>
      <c r="H1111" s="866"/>
      <c r="I1111" s="866"/>
      <c r="J1111" s="413" t="str">
        <f>IF(基本情報入力シート!M1142="","",基本情報入力シート!M1142)</f>
        <v/>
      </c>
      <c r="K1111" s="413" t="str">
        <f>IF(基本情報入力シート!R1142="","",基本情報入力シート!R1142)</f>
        <v/>
      </c>
      <c r="L1111" s="413" t="str">
        <f>IF(基本情報入力シート!W1142="","",基本情報入力シート!W1142)</f>
        <v/>
      </c>
      <c r="M1111" s="413" t="str">
        <f>IF(基本情報入力シート!X1142="","",基本情報入力シート!X1142)</f>
        <v/>
      </c>
      <c r="N1111" s="491" t="str">
        <f>IF(基本情報入力シート!Y1142="","",基本情報入力シート!Y1142)</f>
        <v/>
      </c>
      <c r="O1111" s="490"/>
      <c r="P1111" s="432"/>
      <c r="Q1111" s="38" t="str">
        <f>IFERROR(ROUNDDOWN(P1111*VLOOKUP(N1111,【参考】数式用!$V$2:$AA$58,MATCH(O1111,【参考】数式用!$X$4:$AA$4)+2,FALSE)*0.5, 0), "")</f>
        <v/>
      </c>
      <c r="R1111" s="433"/>
      <c r="S1111" s="867"/>
      <c r="T1111" s="867"/>
      <c r="U1111" s="499"/>
      <c r="V1111" s="439"/>
      <c r="W1111" s="487"/>
      <c r="X1111" s="414" t="str">
        <f>IFERROR(IF(V1111="ー", "", ROUNDDOWN(W1111*VLOOKUP(N1111,【参考】数式用!$V$2:$AG$51,MATCH(V1111,【参考】数式用!$AB$4:$AG$4)+6,FALSE)*0.5, 0)), "")</f>
        <v/>
      </c>
      <c r="Y1111" s="440"/>
      <c r="Z1111" s="487"/>
      <c r="AA1111" s="501"/>
      <c r="AB1111" s="481" t="e">
        <f>VLOOKUP(N1111,【参考】数式用!$A$3:$N$58,14,FALSE)</f>
        <v>#N/A</v>
      </c>
      <c r="AC1111" s="481" t="str">
        <f>IFERROR(VLOOKUP(N1111,【参考】数式用!$A$3:$N$58,14,FALSE),"")&amp;"_4_5"</f>
        <v>_4_5</v>
      </c>
      <c r="AD1111" s="481" t="str">
        <f>IFERROR(VLOOKUP(N1111,【参考】数式用!$A$3:$N$58,14,FALSE),"")&amp;"_6"</f>
        <v>_6</v>
      </c>
      <c r="AE1111" s="482" t="str">
        <f>IFERROR(VLOOKUP(N1111,【参考】数式用!$AI$5:$AJ$51, 2, FALSE), "")</f>
        <v/>
      </c>
      <c r="AF1111" s="483" t="str">
        <f t="shared" si="34"/>
        <v/>
      </c>
      <c r="AG1111" s="484" t="str">
        <f t="shared" si="35"/>
        <v/>
      </c>
      <c r="AH1111" s="485" t="str">
        <f>IFERROR(VLOOKUP(N1111,【参考】数式用!$AM$3:$AN$56, 2, FALSE), "")</f>
        <v/>
      </c>
      <c r="AI1111" s="411"/>
      <c r="AJ1111" s="389"/>
      <c r="AK1111" s="389"/>
      <c r="AL1111" s="389"/>
      <c r="AM1111" s="389"/>
      <c r="AN1111" s="389"/>
      <c r="AO1111" s="389"/>
      <c r="AP1111" s="389"/>
      <c r="AQ1111" s="389"/>
    </row>
    <row r="1112" spans="1:43" s="128" customFormat="1" ht="40.15" customHeight="1">
      <c r="A1112" s="488">
        <v>1099</v>
      </c>
      <c r="B1112" s="866" t="str">
        <f>IF(基本情報入力シート!C1143="","",基本情報入力シート!C1143)</f>
        <v/>
      </c>
      <c r="C1112" s="866"/>
      <c r="D1112" s="866"/>
      <c r="E1112" s="866"/>
      <c r="F1112" s="866"/>
      <c r="G1112" s="866"/>
      <c r="H1112" s="866"/>
      <c r="I1112" s="866"/>
      <c r="J1112" s="413" t="str">
        <f>IF(基本情報入力シート!M1143="","",基本情報入力シート!M1143)</f>
        <v/>
      </c>
      <c r="K1112" s="413" t="str">
        <f>IF(基本情報入力シート!R1143="","",基本情報入力シート!R1143)</f>
        <v/>
      </c>
      <c r="L1112" s="413" t="str">
        <f>IF(基本情報入力シート!W1143="","",基本情報入力シート!W1143)</f>
        <v/>
      </c>
      <c r="M1112" s="413" t="str">
        <f>IF(基本情報入力シート!X1143="","",基本情報入力シート!X1143)</f>
        <v/>
      </c>
      <c r="N1112" s="491" t="str">
        <f>IF(基本情報入力シート!Y1143="","",基本情報入力シート!Y1143)</f>
        <v/>
      </c>
      <c r="O1112" s="490"/>
      <c r="P1112" s="432"/>
      <c r="Q1112" s="38" t="str">
        <f>IFERROR(ROUNDDOWN(P1112*VLOOKUP(N1112,【参考】数式用!$V$2:$AA$58,MATCH(O1112,【参考】数式用!$X$4:$AA$4)+2,FALSE)*0.5, 0), "")</f>
        <v/>
      </c>
      <c r="R1112" s="433"/>
      <c r="S1112" s="867"/>
      <c r="T1112" s="867"/>
      <c r="U1112" s="499"/>
      <c r="V1112" s="439"/>
      <c r="W1112" s="487"/>
      <c r="X1112" s="414" t="str">
        <f>IFERROR(IF(V1112="ー", "", ROUNDDOWN(W1112*VLOOKUP(N1112,【参考】数式用!$V$2:$AG$51,MATCH(V1112,【参考】数式用!$AB$4:$AG$4)+6,FALSE)*0.5, 0)), "")</f>
        <v/>
      </c>
      <c r="Y1112" s="440"/>
      <c r="Z1112" s="487"/>
      <c r="AA1112" s="501"/>
      <c r="AB1112" s="481" t="e">
        <f>VLOOKUP(N1112,【参考】数式用!$A$3:$N$58,14,FALSE)</f>
        <v>#N/A</v>
      </c>
      <c r="AC1112" s="481" t="str">
        <f>IFERROR(VLOOKUP(N1112,【参考】数式用!$A$3:$N$58,14,FALSE),"")&amp;"_4_5"</f>
        <v>_4_5</v>
      </c>
      <c r="AD1112" s="481" t="str">
        <f>IFERROR(VLOOKUP(N1112,【参考】数式用!$A$3:$N$58,14,FALSE),"")&amp;"_6"</f>
        <v>_6</v>
      </c>
      <c r="AE1112" s="482" t="str">
        <f>IFERROR(VLOOKUP(N1112,【参考】数式用!$AI$5:$AJ$51, 2, FALSE), "")</f>
        <v/>
      </c>
      <c r="AF1112" s="483" t="str">
        <f t="shared" si="34"/>
        <v/>
      </c>
      <c r="AG1112" s="484" t="str">
        <f t="shared" si="35"/>
        <v/>
      </c>
      <c r="AH1112" s="485" t="str">
        <f>IFERROR(VLOOKUP(N1112,【参考】数式用!$AM$3:$AN$56, 2, FALSE), "")</f>
        <v/>
      </c>
      <c r="AI1112" s="411"/>
      <c r="AJ1112" s="389"/>
      <c r="AK1112" s="389"/>
      <c r="AL1112" s="389"/>
      <c r="AM1112" s="389"/>
      <c r="AN1112" s="389"/>
      <c r="AO1112" s="389"/>
      <c r="AP1112" s="389"/>
      <c r="AQ1112" s="389"/>
    </row>
    <row r="1113" spans="1:43" s="128" customFormat="1" ht="40.15" customHeight="1">
      <c r="A1113" s="488">
        <v>1100</v>
      </c>
      <c r="B1113" s="866" t="str">
        <f>IF(基本情報入力シート!C1144="","",基本情報入力シート!C1144)</f>
        <v/>
      </c>
      <c r="C1113" s="866"/>
      <c r="D1113" s="866"/>
      <c r="E1113" s="866"/>
      <c r="F1113" s="866"/>
      <c r="G1113" s="866"/>
      <c r="H1113" s="866"/>
      <c r="I1113" s="866"/>
      <c r="J1113" s="413" t="str">
        <f>IF(基本情報入力シート!M1144="","",基本情報入力シート!M1144)</f>
        <v/>
      </c>
      <c r="K1113" s="413" t="str">
        <f>IF(基本情報入力シート!R1144="","",基本情報入力シート!R1144)</f>
        <v/>
      </c>
      <c r="L1113" s="413" t="str">
        <f>IF(基本情報入力シート!W1144="","",基本情報入力シート!W1144)</f>
        <v/>
      </c>
      <c r="M1113" s="413" t="str">
        <f>IF(基本情報入力シート!X1144="","",基本情報入力シート!X1144)</f>
        <v/>
      </c>
      <c r="N1113" s="491" t="str">
        <f>IF(基本情報入力シート!Y1144="","",基本情報入力シート!Y1144)</f>
        <v/>
      </c>
      <c r="O1113" s="490"/>
      <c r="P1113" s="432"/>
      <c r="Q1113" s="38" t="str">
        <f>IFERROR(ROUNDDOWN(P1113*VLOOKUP(N1113,【参考】数式用!$V$2:$AA$58,MATCH(O1113,【参考】数式用!$X$4:$AA$4)+2,FALSE)*0.5, 0), "")</f>
        <v/>
      </c>
      <c r="R1113" s="433"/>
      <c r="S1113" s="867"/>
      <c r="T1113" s="867"/>
      <c r="U1113" s="499"/>
      <c r="V1113" s="439"/>
      <c r="W1113" s="487"/>
      <c r="X1113" s="414" t="str">
        <f>IFERROR(IF(V1113="ー", "", ROUNDDOWN(W1113*VLOOKUP(N1113,【参考】数式用!$V$2:$AG$51,MATCH(V1113,【参考】数式用!$AB$4:$AG$4)+6,FALSE)*0.5, 0)), "")</f>
        <v/>
      </c>
      <c r="Y1113" s="440"/>
      <c r="Z1113" s="487"/>
      <c r="AA1113" s="501"/>
      <c r="AB1113" s="481" t="e">
        <f>VLOOKUP(N1113,【参考】数式用!$A$3:$N$58,14,FALSE)</f>
        <v>#N/A</v>
      </c>
      <c r="AC1113" s="481" t="str">
        <f>IFERROR(VLOOKUP(N1113,【参考】数式用!$A$3:$N$58,14,FALSE),"")&amp;"_4_5"</f>
        <v>_4_5</v>
      </c>
      <c r="AD1113" s="481" t="str">
        <f>IFERROR(VLOOKUP(N1113,【参考】数式用!$A$3:$N$58,14,FALSE),"")&amp;"_6"</f>
        <v>_6</v>
      </c>
      <c r="AE1113" s="482" t="str">
        <f>IFERROR(VLOOKUP(N1113,【参考】数式用!$AI$5:$AJ$51, 2, FALSE), "")</f>
        <v/>
      </c>
      <c r="AF1113" s="483" t="str">
        <f t="shared" si="34"/>
        <v/>
      </c>
      <c r="AG1113" s="484" t="str">
        <f t="shared" si="35"/>
        <v/>
      </c>
      <c r="AH1113" s="485" t="str">
        <f>IFERROR(VLOOKUP(N1113,【参考】数式用!$AM$3:$AN$56, 2, FALSE), "")</f>
        <v/>
      </c>
      <c r="AI1113" s="411"/>
      <c r="AJ1113" s="389"/>
      <c r="AK1113" s="389"/>
      <c r="AL1113" s="389"/>
      <c r="AM1113" s="389"/>
      <c r="AN1113" s="389"/>
      <c r="AO1113" s="389"/>
      <c r="AP1113" s="389"/>
      <c r="AQ1113" s="389"/>
    </row>
    <row r="1114" spans="1:43" s="128" customFormat="1" ht="40.15" customHeight="1">
      <c r="A1114" s="488">
        <v>1101</v>
      </c>
      <c r="B1114" s="866" t="str">
        <f>IF(基本情報入力シート!C1145="","",基本情報入力シート!C1145)</f>
        <v/>
      </c>
      <c r="C1114" s="866"/>
      <c r="D1114" s="866"/>
      <c r="E1114" s="866"/>
      <c r="F1114" s="866"/>
      <c r="G1114" s="866"/>
      <c r="H1114" s="866"/>
      <c r="I1114" s="866"/>
      <c r="J1114" s="413" t="str">
        <f>IF(基本情報入力シート!M1145="","",基本情報入力シート!M1145)</f>
        <v/>
      </c>
      <c r="K1114" s="413" t="str">
        <f>IF(基本情報入力シート!R1145="","",基本情報入力シート!R1145)</f>
        <v/>
      </c>
      <c r="L1114" s="413" t="str">
        <f>IF(基本情報入力シート!W1145="","",基本情報入力シート!W1145)</f>
        <v/>
      </c>
      <c r="M1114" s="413" t="str">
        <f>IF(基本情報入力シート!X1145="","",基本情報入力シート!X1145)</f>
        <v/>
      </c>
      <c r="N1114" s="491" t="str">
        <f>IF(基本情報入力シート!Y1145="","",基本情報入力シート!Y1145)</f>
        <v/>
      </c>
      <c r="O1114" s="490"/>
      <c r="P1114" s="432"/>
      <c r="Q1114" s="38" t="str">
        <f>IFERROR(ROUNDDOWN(P1114*VLOOKUP(N1114,【参考】数式用!$V$2:$AA$58,MATCH(O1114,【参考】数式用!$X$4:$AA$4)+2,FALSE)*0.5, 0), "")</f>
        <v/>
      </c>
      <c r="R1114" s="433"/>
      <c r="S1114" s="867"/>
      <c r="T1114" s="867"/>
      <c r="U1114" s="499"/>
      <c r="V1114" s="439"/>
      <c r="W1114" s="487"/>
      <c r="X1114" s="414" t="str">
        <f>IFERROR(IF(V1114="ー", "", ROUNDDOWN(W1114*VLOOKUP(N1114,【参考】数式用!$V$2:$AG$51,MATCH(V1114,【参考】数式用!$AB$4:$AG$4)+6,FALSE)*0.5, 0)), "")</f>
        <v/>
      </c>
      <c r="Y1114" s="440"/>
      <c r="Z1114" s="487"/>
      <c r="AA1114" s="501"/>
      <c r="AB1114" s="481" t="e">
        <f>VLOOKUP(N1114,【参考】数式用!$A$3:$N$58,14,FALSE)</f>
        <v>#N/A</v>
      </c>
      <c r="AC1114" s="481" t="str">
        <f>IFERROR(VLOOKUP(N1114,【参考】数式用!$A$3:$N$58,14,FALSE),"")&amp;"_4_5"</f>
        <v>_4_5</v>
      </c>
      <c r="AD1114" s="481" t="str">
        <f>IFERROR(VLOOKUP(N1114,【参考】数式用!$A$3:$N$58,14,FALSE),"")&amp;"_6"</f>
        <v>_6</v>
      </c>
      <c r="AE1114" s="482" t="str">
        <f>IFERROR(VLOOKUP(N1114,【参考】数式用!$AI$5:$AJ$51, 2, FALSE), "")</f>
        <v/>
      </c>
      <c r="AF1114" s="483" t="str">
        <f t="shared" si="34"/>
        <v/>
      </c>
      <c r="AG1114" s="484" t="str">
        <f t="shared" si="35"/>
        <v/>
      </c>
      <c r="AH1114" s="485" t="str">
        <f>IFERROR(VLOOKUP(N1114,【参考】数式用!$AM$3:$AN$56, 2, FALSE), "")</f>
        <v/>
      </c>
      <c r="AI1114" s="411"/>
      <c r="AJ1114" s="389"/>
      <c r="AK1114" s="389"/>
      <c r="AL1114" s="389"/>
      <c r="AM1114" s="389"/>
      <c r="AN1114" s="389"/>
      <c r="AO1114" s="389"/>
      <c r="AP1114" s="389"/>
      <c r="AQ1114" s="389"/>
    </row>
    <row r="1115" spans="1:43" s="128" customFormat="1" ht="40.15" customHeight="1">
      <c r="A1115" s="488">
        <v>1102</v>
      </c>
      <c r="B1115" s="866" t="str">
        <f>IF(基本情報入力シート!C1146="","",基本情報入力シート!C1146)</f>
        <v/>
      </c>
      <c r="C1115" s="866"/>
      <c r="D1115" s="866"/>
      <c r="E1115" s="866"/>
      <c r="F1115" s="866"/>
      <c r="G1115" s="866"/>
      <c r="H1115" s="866"/>
      <c r="I1115" s="866"/>
      <c r="J1115" s="413" t="str">
        <f>IF(基本情報入力シート!M1146="","",基本情報入力シート!M1146)</f>
        <v/>
      </c>
      <c r="K1115" s="413" t="str">
        <f>IF(基本情報入力シート!R1146="","",基本情報入力シート!R1146)</f>
        <v/>
      </c>
      <c r="L1115" s="413" t="str">
        <f>IF(基本情報入力シート!W1146="","",基本情報入力シート!W1146)</f>
        <v/>
      </c>
      <c r="M1115" s="413" t="str">
        <f>IF(基本情報入力シート!X1146="","",基本情報入力シート!X1146)</f>
        <v/>
      </c>
      <c r="N1115" s="491" t="str">
        <f>IF(基本情報入力シート!Y1146="","",基本情報入力シート!Y1146)</f>
        <v/>
      </c>
      <c r="O1115" s="490"/>
      <c r="P1115" s="432"/>
      <c r="Q1115" s="38" t="str">
        <f>IFERROR(ROUNDDOWN(P1115*VLOOKUP(N1115,【参考】数式用!$V$2:$AA$58,MATCH(O1115,【参考】数式用!$X$4:$AA$4)+2,FALSE)*0.5, 0), "")</f>
        <v/>
      </c>
      <c r="R1115" s="433"/>
      <c r="S1115" s="867"/>
      <c r="T1115" s="867"/>
      <c r="U1115" s="499"/>
      <c r="V1115" s="439"/>
      <c r="W1115" s="487"/>
      <c r="X1115" s="414" t="str">
        <f>IFERROR(IF(V1115="ー", "", ROUNDDOWN(W1115*VLOOKUP(N1115,【参考】数式用!$V$2:$AG$51,MATCH(V1115,【参考】数式用!$AB$4:$AG$4)+6,FALSE)*0.5, 0)), "")</f>
        <v/>
      </c>
      <c r="Y1115" s="440"/>
      <c r="Z1115" s="487"/>
      <c r="AA1115" s="501"/>
      <c r="AB1115" s="481" t="e">
        <f>VLOOKUP(N1115,【参考】数式用!$A$3:$N$58,14,FALSE)</f>
        <v>#N/A</v>
      </c>
      <c r="AC1115" s="481" t="str">
        <f>IFERROR(VLOOKUP(N1115,【参考】数式用!$A$3:$N$58,14,FALSE),"")&amp;"_4_5"</f>
        <v>_4_5</v>
      </c>
      <c r="AD1115" s="481" t="str">
        <f>IFERROR(VLOOKUP(N1115,【参考】数式用!$A$3:$N$58,14,FALSE),"")&amp;"_6"</f>
        <v>_6</v>
      </c>
      <c r="AE1115" s="482" t="str">
        <f>IFERROR(VLOOKUP(N1115,【参考】数式用!$AI$5:$AJ$51, 2, FALSE), "")</f>
        <v/>
      </c>
      <c r="AF1115" s="483" t="str">
        <f t="shared" si="34"/>
        <v/>
      </c>
      <c r="AG1115" s="484" t="str">
        <f t="shared" si="35"/>
        <v/>
      </c>
      <c r="AH1115" s="485" t="str">
        <f>IFERROR(VLOOKUP(N1115,【参考】数式用!$AM$3:$AN$56, 2, FALSE), "")</f>
        <v/>
      </c>
      <c r="AI1115" s="411"/>
      <c r="AJ1115" s="389"/>
      <c r="AK1115" s="389"/>
      <c r="AL1115" s="389"/>
      <c r="AM1115" s="389"/>
      <c r="AN1115" s="389"/>
      <c r="AO1115" s="389"/>
      <c r="AP1115" s="389"/>
      <c r="AQ1115" s="389"/>
    </row>
    <row r="1116" spans="1:43" s="128" customFormat="1" ht="40.15" customHeight="1">
      <c r="A1116" s="488">
        <v>1103</v>
      </c>
      <c r="B1116" s="866" t="str">
        <f>IF(基本情報入力シート!C1147="","",基本情報入力シート!C1147)</f>
        <v/>
      </c>
      <c r="C1116" s="866"/>
      <c r="D1116" s="866"/>
      <c r="E1116" s="866"/>
      <c r="F1116" s="866"/>
      <c r="G1116" s="866"/>
      <c r="H1116" s="866"/>
      <c r="I1116" s="866"/>
      <c r="J1116" s="413" t="str">
        <f>IF(基本情報入力シート!M1147="","",基本情報入力シート!M1147)</f>
        <v/>
      </c>
      <c r="K1116" s="413" t="str">
        <f>IF(基本情報入力シート!R1147="","",基本情報入力シート!R1147)</f>
        <v/>
      </c>
      <c r="L1116" s="413" t="str">
        <f>IF(基本情報入力シート!W1147="","",基本情報入力シート!W1147)</f>
        <v/>
      </c>
      <c r="M1116" s="413" t="str">
        <f>IF(基本情報入力シート!X1147="","",基本情報入力シート!X1147)</f>
        <v/>
      </c>
      <c r="N1116" s="491" t="str">
        <f>IF(基本情報入力シート!Y1147="","",基本情報入力シート!Y1147)</f>
        <v/>
      </c>
      <c r="O1116" s="490"/>
      <c r="P1116" s="432"/>
      <c r="Q1116" s="38" t="str">
        <f>IFERROR(ROUNDDOWN(P1116*VLOOKUP(N1116,【参考】数式用!$V$2:$AA$58,MATCH(O1116,【参考】数式用!$X$4:$AA$4)+2,FALSE)*0.5, 0), "")</f>
        <v/>
      </c>
      <c r="R1116" s="433"/>
      <c r="S1116" s="867"/>
      <c r="T1116" s="867"/>
      <c r="U1116" s="499"/>
      <c r="V1116" s="439"/>
      <c r="W1116" s="487"/>
      <c r="X1116" s="414" t="str">
        <f>IFERROR(IF(V1116="ー", "", ROUNDDOWN(W1116*VLOOKUP(N1116,【参考】数式用!$V$2:$AG$51,MATCH(V1116,【参考】数式用!$AB$4:$AG$4)+6,FALSE)*0.5, 0)), "")</f>
        <v/>
      </c>
      <c r="Y1116" s="440"/>
      <c r="Z1116" s="487"/>
      <c r="AA1116" s="501"/>
      <c r="AB1116" s="481" t="e">
        <f>VLOOKUP(N1116,【参考】数式用!$A$3:$N$58,14,FALSE)</f>
        <v>#N/A</v>
      </c>
      <c r="AC1116" s="481" t="str">
        <f>IFERROR(VLOOKUP(N1116,【参考】数式用!$A$3:$N$58,14,FALSE),"")&amp;"_4_5"</f>
        <v>_4_5</v>
      </c>
      <c r="AD1116" s="481" t="str">
        <f>IFERROR(VLOOKUP(N1116,【参考】数式用!$A$3:$N$58,14,FALSE),"")&amp;"_6"</f>
        <v>_6</v>
      </c>
      <c r="AE1116" s="482" t="str">
        <f>IFERROR(VLOOKUP(N1116,【参考】数式用!$AI$5:$AJ$51, 2, FALSE), "")</f>
        <v/>
      </c>
      <c r="AF1116" s="483" t="str">
        <f t="shared" si="34"/>
        <v/>
      </c>
      <c r="AG1116" s="484" t="str">
        <f t="shared" si="35"/>
        <v/>
      </c>
      <c r="AH1116" s="485" t="str">
        <f>IFERROR(VLOOKUP(N1116,【参考】数式用!$AM$3:$AN$56, 2, FALSE), "")</f>
        <v/>
      </c>
      <c r="AI1116" s="411"/>
      <c r="AJ1116" s="389"/>
      <c r="AK1116" s="389"/>
      <c r="AL1116" s="389"/>
      <c r="AM1116" s="389"/>
      <c r="AN1116" s="389"/>
      <c r="AO1116" s="389"/>
      <c r="AP1116" s="389"/>
      <c r="AQ1116" s="389"/>
    </row>
    <row r="1117" spans="1:43" s="128" customFormat="1" ht="40.15" customHeight="1">
      <c r="A1117" s="488">
        <v>1104</v>
      </c>
      <c r="B1117" s="866" t="str">
        <f>IF(基本情報入力シート!C1148="","",基本情報入力シート!C1148)</f>
        <v/>
      </c>
      <c r="C1117" s="866"/>
      <c r="D1117" s="866"/>
      <c r="E1117" s="866"/>
      <c r="F1117" s="866"/>
      <c r="G1117" s="866"/>
      <c r="H1117" s="866"/>
      <c r="I1117" s="866"/>
      <c r="J1117" s="413" t="str">
        <f>IF(基本情報入力シート!M1148="","",基本情報入力シート!M1148)</f>
        <v/>
      </c>
      <c r="K1117" s="413" t="str">
        <f>IF(基本情報入力シート!R1148="","",基本情報入力シート!R1148)</f>
        <v/>
      </c>
      <c r="L1117" s="413" t="str">
        <f>IF(基本情報入力シート!W1148="","",基本情報入力シート!W1148)</f>
        <v/>
      </c>
      <c r="M1117" s="413" t="str">
        <f>IF(基本情報入力シート!X1148="","",基本情報入力シート!X1148)</f>
        <v/>
      </c>
      <c r="N1117" s="491" t="str">
        <f>IF(基本情報入力シート!Y1148="","",基本情報入力シート!Y1148)</f>
        <v/>
      </c>
      <c r="O1117" s="490"/>
      <c r="P1117" s="432"/>
      <c r="Q1117" s="38" t="str">
        <f>IFERROR(ROUNDDOWN(P1117*VLOOKUP(N1117,【参考】数式用!$V$2:$AA$58,MATCH(O1117,【参考】数式用!$X$4:$AA$4)+2,FALSE)*0.5, 0), "")</f>
        <v/>
      </c>
      <c r="R1117" s="433"/>
      <c r="S1117" s="867"/>
      <c r="T1117" s="867"/>
      <c r="U1117" s="499"/>
      <c r="V1117" s="439"/>
      <c r="W1117" s="487"/>
      <c r="X1117" s="414" t="str">
        <f>IFERROR(IF(V1117="ー", "", ROUNDDOWN(W1117*VLOOKUP(N1117,【参考】数式用!$V$2:$AG$51,MATCH(V1117,【参考】数式用!$AB$4:$AG$4)+6,FALSE)*0.5, 0)), "")</f>
        <v/>
      </c>
      <c r="Y1117" s="440"/>
      <c r="Z1117" s="487"/>
      <c r="AA1117" s="501"/>
      <c r="AB1117" s="481" t="e">
        <f>VLOOKUP(N1117,【参考】数式用!$A$3:$N$58,14,FALSE)</f>
        <v>#N/A</v>
      </c>
      <c r="AC1117" s="481" t="str">
        <f>IFERROR(VLOOKUP(N1117,【参考】数式用!$A$3:$N$58,14,FALSE),"")&amp;"_4_5"</f>
        <v>_4_5</v>
      </c>
      <c r="AD1117" s="481" t="str">
        <f>IFERROR(VLOOKUP(N1117,【参考】数式用!$A$3:$N$58,14,FALSE),"")&amp;"_6"</f>
        <v>_6</v>
      </c>
      <c r="AE1117" s="482" t="str">
        <f>IFERROR(VLOOKUP(N1117,【参考】数式用!$AI$5:$AJ$51, 2, FALSE), "")</f>
        <v/>
      </c>
      <c r="AF1117" s="483" t="str">
        <f t="shared" si="34"/>
        <v/>
      </c>
      <c r="AG1117" s="484" t="str">
        <f t="shared" si="35"/>
        <v/>
      </c>
      <c r="AH1117" s="485" t="str">
        <f>IFERROR(VLOOKUP(N1117,【参考】数式用!$AM$3:$AN$56, 2, FALSE), "")</f>
        <v/>
      </c>
      <c r="AI1117" s="411"/>
      <c r="AJ1117" s="389"/>
      <c r="AK1117" s="389"/>
      <c r="AL1117" s="389"/>
      <c r="AM1117" s="389"/>
      <c r="AN1117" s="389"/>
      <c r="AO1117" s="389"/>
      <c r="AP1117" s="389"/>
      <c r="AQ1117" s="389"/>
    </row>
    <row r="1118" spans="1:43" s="128" customFormat="1" ht="40.15" customHeight="1">
      <c r="A1118" s="488">
        <v>1105</v>
      </c>
      <c r="B1118" s="866" t="str">
        <f>IF(基本情報入力シート!C1149="","",基本情報入力シート!C1149)</f>
        <v/>
      </c>
      <c r="C1118" s="866"/>
      <c r="D1118" s="866"/>
      <c r="E1118" s="866"/>
      <c r="F1118" s="866"/>
      <c r="G1118" s="866"/>
      <c r="H1118" s="866"/>
      <c r="I1118" s="866"/>
      <c r="J1118" s="413" t="str">
        <f>IF(基本情報入力シート!M1149="","",基本情報入力シート!M1149)</f>
        <v/>
      </c>
      <c r="K1118" s="413" t="str">
        <f>IF(基本情報入力シート!R1149="","",基本情報入力シート!R1149)</f>
        <v/>
      </c>
      <c r="L1118" s="413" t="str">
        <f>IF(基本情報入力シート!W1149="","",基本情報入力シート!W1149)</f>
        <v/>
      </c>
      <c r="M1118" s="413" t="str">
        <f>IF(基本情報入力シート!X1149="","",基本情報入力シート!X1149)</f>
        <v/>
      </c>
      <c r="N1118" s="491" t="str">
        <f>IF(基本情報入力シート!Y1149="","",基本情報入力シート!Y1149)</f>
        <v/>
      </c>
      <c r="O1118" s="490"/>
      <c r="P1118" s="432"/>
      <c r="Q1118" s="38" t="str">
        <f>IFERROR(ROUNDDOWN(P1118*VLOOKUP(N1118,【参考】数式用!$V$2:$AA$58,MATCH(O1118,【参考】数式用!$X$4:$AA$4)+2,FALSE)*0.5, 0), "")</f>
        <v/>
      </c>
      <c r="R1118" s="433"/>
      <c r="S1118" s="867"/>
      <c r="T1118" s="867"/>
      <c r="U1118" s="499"/>
      <c r="V1118" s="439"/>
      <c r="W1118" s="487"/>
      <c r="X1118" s="414" t="str">
        <f>IFERROR(IF(V1118="ー", "", ROUNDDOWN(W1118*VLOOKUP(N1118,【参考】数式用!$V$2:$AG$51,MATCH(V1118,【参考】数式用!$AB$4:$AG$4)+6,FALSE)*0.5, 0)), "")</f>
        <v/>
      </c>
      <c r="Y1118" s="440"/>
      <c r="Z1118" s="487"/>
      <c r="AA1118" s="501"/>
      <c r="AB1118" s="481" t="e">
        <f>VLOOKUP(N1118,【参考】数式用!$A$3:$N$58,14,FALSE)</f>
        <v>#N/A</v>
      </c>
      <c r="AC1118" s="481" t="str">
        <f>IFERROR(VLOOKUP(N1118,【参考】数式用!$A$3:$N$58,14,FALSE),"")&amp;"_4_5"</f>
        <v>_4_5</v>
      </c>
      <c r="AD1118" s="481" t="str">
        <f>IFERROR(VLOOKUP(N1118,【参考】数式用!$A$3:$N$58,14,FALSE),"")&amp;"_6"</f>
        <v>_6</v>
      </c>
      <c r="AE1118" s="482" t="str">
        <f>IFERROR(VLOOKUP(N1118,【参考】数式用!$AI$5:$AJ$51, 2, FALSE), "")</f>
        <v/>
      </c>
      <c r="AF1118" s="483" t="str">
        <f t="shared" si="34"/>
        <v/>
      </c>
      <c r="AG1118" s="484" t="str">
        <f t="shared" si="35"/>
        <v/>
      </c>
      <c r="AH1118" s="485" t="str">
        <f>IFERROR(VLOOKUP(N1118,【参考】数式用!$AM$3:$AN$56, 2, FALSE), "")</f>
        <v/>
      </c>
      <c r="AI1118" s="411"/>
      <c r="AJ1118" s="389"/>
      <c r="AK1118" s="389"/>
      <c r="AL1118" s="389"/>
      <c r="AM1118" s="389"/>
      <c r="AN1118" s="389"/>
      <c r="AO1118" s="389"/>
      <c r="AP1118" s="389"/>
      <c r="AQ1118" s="389"/>
    </row>
    <row r="1119" spans="1:43" s="128" customFormat="1" ht="40.15" customHeight="1">
      <c r="A1119" s="488">
        <v>1106</v>
      </c>
      <c r="B1119" s="866" t="str">
        <f>IF(基本情報入力シート!C1150="","",基本情報入力シート!C1150)</f>
        <v/>
      </c>
      <c r="C1119" s="866"/>
      <c r="D1119" s="866"/>
      <c r="E1119" s="866"/>
      <c r="F1119" s="866"/>
      <c r="G1119" s="866"/>
      <c r="H1119" s="866"/>
      <c r="I1119" s="866"/>
      <c r="J1119" s="413" t="str">
        <f>IF(基本情報入力シート!M1150="","",基本情報入力シート!M1150)</f>
        <v/>
      </c>
      <c r="K1119" s="413" t="str">
        <f>IF(基本情報入力シート!R1150="","",基本情報入力シート!R1150)</f>
        <v/>
      </c>
      <c r="L1119" s="413" t="str">
        <f>IF(基本情報入力シート!W1150="","",基本情報入力シート!W1150)</f>
        <v/>
      </c>
      <c r="M1119" s="413" t="str">
        <f>IF(基本情報入力シート!X1150="","",基本情報入力シート!X1150)</f>
        <v/>
      </c>
      <c r="N1119" s="491" t="str">
        <f>IF(基本情報入力シート!Y1150="","",基本情報入力シート!Y1150)</f>
        <v/>
      </c>
      <c r="O1119" s="490"/>
      <c r="P1119" s="432"/>
      <c r="Q1119" s="38" t="str">
        <f>IFERROR(ROUNDDOWN(P1119*VLOOKUP(N1119,【参考】数式用!$V$2:$AA$58,MATCH(O1119,【参考】数式用!$X$4:$AA$4)+2,FALSE)*0.5, 0), "")</f>
        <v/>
      </c>
      <c r="R1119" s="433"/>
      <c r="S1119" s="867"/>
      <c r="T1119" s="867"/>
      <c r="U1119" s="499"/>
      <c r="V1119" s="439"/>
      <c r="W1119" s="487"/>
      <c r="X1119" s="414" t="str">
        <f>IFERROR(IF(V1119="ー", "", ROUNDDOWN(W1119*VLOOKUP(N1119,【参考】数式用!$V$2:$AG$51,MATCH(V1119,【参考】数式用!$AB$4:$AG$4)+6,FALSE)*0.5, 0)), "")</f>
        <v/>
      </c>
      <c r="Y1119" s="440"/>
      <c r="Z1119" s="487"/>
      <c r="AA1119" s="501"/>
      <c r="AB1119" s="481" t="e">
        <f>VLOOKUP(N1119,【参考】数式用!$A$3:$N$58,14,FALSE)</f>
        <v>#N/A</v>
      </c>
      <c r="AC1119" s="481" t="str">
        <f>IFERROR(VLOOKUP(N1119,【参考】数式用!$A$3:$N$58,14,FALSE),"")&amp;"_4_5"</f>
        <v>_4_5</v>
      </c>
      <c r="AD1119" s="481" t="str">
        <f>IFERROR(VLOOKUP(N1119,【参考】数式用!$A$3:$N$58,14,FALSE),"")&amp;"_6"</f>
        <v>_6</v>
      </c>
      <c r="AE1119" s="482" t="str">
        <f>IFERROR(VLOOKUP(N1119,【参考】数式用!$AI$5:$AJ$51, 2, FALSE), "")</f>
        <v/>
      </c>
      <c r="AF1119" s="483" t="str">
        <f t="shared" si="34"/>
        <v/>
      </c>
      <c r="AG1119" s="484" t="str">
        <f t="shared" si="35"/>
        <v/>
      </c>
      <c r="AH1119" s="485" t="str">
        <f>IFERROR(VLOOKUP(N1119,【参考】数式用!$AM$3:$AN$56, 2, FALSE), "")</f>
        <v/>
      </c>
      <c r="AI1119" s="411"/>
      <c r="AJ1119" s="389"/>
      <c r="AK1119" s="389"/>
      <c r="AL1119" s="389"/>
      <c r="AM1119" s="389"/>
      <c r="AN1119" s="389"/>
      <c r="AO1119" s="389"/>
      <c r="AP1119" s="389"/>
      <c r="AQ1119" s="389"/>
    </row>
    <row r="1120" spans="1:43" s="128" customFormat="1" ht="40.15" customHeight="1">
      <c r="A1120" s="488">
        <v>1107</v>
      </c>
      <c r="B1120" s="866" t="str">
        <f>IF(基本情報入力シート!C1151="","",基本情報入力シート!C1151)</f>
        <v/>
      </c>
      <c r="C1120" s="866"/>
      <c r="D1120" s="866"/>
      <c r="E1120" s="866"/>
      <c r="F1120" s="866"/>
      <c r="G1120" s="866"/>
      <c r="H1120" s="866"/>
      <c r="I1120" s="866"/>
      <c r="J1120" s="413" t="str">
        <f>IF(基本情報入力シート!M1151="","",基本情報入力シート!M1151)</f>
        <v/>
      </c>
      <c r="K1120" s="413" t="str">
        <f>IF(基本情報入力シート!R1151="","",基本情報入力シート!R1151)</f>
        <v/>
      </c>
      <c r="L1120" s="413" t="str">
        <f>IF(基本情報入力シート!W1151="","",基本情報入力シート!W1151)</f>
        <v/>
      </c>
      <c r="M1120" s="413" t="str">
        <f>IF(基本情報入力シート!X1151="","",基本情報入力シート!X1151)</f>
        <v/>
      </c>
      <c r="N1120" s="491" t="str">
        <f>IF(基本情報入力シート!Y1151="","",基本情報入力シート!Y1151)</f>
        <v/>
      </c>
      <c r="O1120" s="490"/>
      <c r="P1120" s="432"/>
      <c r="Q1120" s="38" t="str">
        <f>IFERROR(ROUNDDOWN(P1120*VLOOKUP(N1120,【参考】数式用!$V$2:$AA$58,MATCH(O1120,【参考】数式用!$X$4:$AA$4)+2,FALSE)*0.5, 0), "")</f>
        <v/>
      </c>
      <c r="R1120" s="433"/>
      <c r="S1120" s="867"/>
      <c r="T1120" s="867"/>
      <c r="U1120" s="499"/>
      <c r="V1120" s="439"/>
      <c r="W1120" s="487"/>
      <c r="X1120" s="414" t="str">
        <f>IFERROR(IF(V1120="ー", "", ROUNDDOWN(W1120*VLOOKUP(N1120,【参考】数式用!$V$2:$AG$51,MATCH(V1120,【参考】数式用!$AB$4:$AG$4)+6,FALSE)*0.5, 0)), "")</f>
        <v/>
      </c>
      <c r="Y1120" s="440"/>
      <c r="Z1120" s="487"/>
      <c r="AA1120" s="501"/>
      <c r="AB1120" s="481" t="e">
        <f>VLOOKUP(N1120,【参考】数式用!$A$3:$N$58,14,FALSE)</f>
        <v>#N/A</v>
      </c>
      <c r="AC1120" s="481" t="str">
        <f>IFERROR(VLOOKUP(N1120,【参考】数式用!$A$3:$N$58,14,FALSE),"")&amp;"_4_5"</f>
        <v>_4_5</v>
      </c>
      <c r="AD1120" s="481" t="str">
        <f>IFERROR(VLOOKUP(N1120,【参考】数式用!$A$3:$N$58,14,FALSE),"")&amp;"_6"</f>
        <v>_6</v>
      </c>
      <c r="AE1120" s="482" t="str">
        <f>IFERROR(VLOOKUP(N1120,【参考】数式用!$AI$5:$AJ$51, 2, FALSE), "")</f>
        <v/>
      </c>
      <c r="AF1120" s="483" t="str">
        <f t="shared" si="34"/>
        <v/>
      </c>
      <c r="AG1120" s="484" t="str">
        <f t="shared" si="35"/>
        <v/>
      </c>
      <c r="AH1120" s="485" t="str">
        <f>IFERROR(VLOOKUP(N1120,【参考】数式用!$AM$3:$AN$56, 2, FALSE), "")</f>
        <v/>
      </c>
      <c r="AI1120" s="411"/>
      <c r="AJ1120" s="389"/>
      <c r="AK1120" s="389"/>
      <c r="AL1120" s="389"/>
      <c r="AM1120" s="389"/>
      <c r="AN1120" s="389"/>
      <c r="AO1120" s="389"/>
      <c r="AP1120" s="389"/>
      <c r="AQ1120" s="389"/>
    </row>
    <row r="1121" spans="1:43" s="128" customFormat="1" ht="40.15" customHeight="1">
      <c r="A1121" s="488">
        <v>1108</v>
      </c>
      <c r="B1121" s="866" t="str">
        <f>IF(基本情報入力シート!C1152="","",基本情報入力シート!C1152)</f>
        <v/>
      </c>
      <c r="C1121" s="866"/>
      <c r="D1121" s="866"/>
      <c r="E1121" s="866"/>
      <c r="F1121" s="866"/>
      <c r="G1121" s="866"/>
      <c r="H1121" s="866"/>
      <c r="I1121" s="866"/>
      <c r="J1121" s="413" t="str">
        <f>IF(基本情報入力シート!M1152="","",基本情報入力シート!M1152)</f>
        <v/>
      </c>
      <c r="K1121" s="413" t="str">
        <f>IF(基本情報入力シート!R1152="","",基本情報入力シート!R1152)</f>
        <v/>
      </c>
      <c r="L1121" s="413" t="str">
        <f>IF(基本情報入力シート!W1152="","",基本情報入力シート!W1152)</f>
        <v/>
      </c>
      <c r="M1121" s="413" t="str">
        <f>IF(基本情報入力シート!X1152="","",基本情報入力シート!X1152)</f>
        <v/>
      </c>
      <c r="N1121" s="491" t="str">
        <f>IF(基本情報入力シート!Y1152="","",基本情報入力シート!Y1152)</f>
        <v/>
      </c>
      <c r="O1121" s="490"/>
      <c r="P1121" s="432"/>
      <c r="Q1121" s="38" t="str">
        <f>IFERROR(ROUNDDOWN(P1121*VLOOKUP(N1121,【参考】数式用!$V$2:$AA$58,MATCH(O1121,【参考】数式用!$X$4:$AA$4)+2,FALSE)*0.5, 0), "")</f>
        <v/>
      </c>
      <c r="R1121" s="433"/>
      <c r="S1121" s="867"/>
      <c r="T1121" s="867"/>
      <c r="U1121" s="499"/>
      <c r="V1121" s="439"/>
      <c r="W1121" s="487"/>
      <c r="X1121" s="414" t="str">
        <f>IFERROR(IF(V1121="ー", "", ROUNDDOWN(W1121*VLOOKUP(N1121,【参考】数式用!$V$2:$AG$51,MATCH(V1121,【参考】数式用!$AB$4:$AG$4)+6,FALSE)*0.5, 0)), "")</f>
        <v/>
      </c>
      <c r="Y1121" s="440"/>
      <c r="Z1121" s="487"/>
      <c r="AA1121" s="501"/>
      <c r="AB1121" s="481" t="e">
        <f>VLOOKUP(N1121,【参考】数式用!$A$3:$N$58,14,FALSE)</f>
        <v>#N/A</v>
      </c>
      <c r="AC1121" s="481" t="str">
        <f>IFERROR(VLOOKUP(N1121,【参考】数式用!$A$3:$N$58,14,FALSE),"")&amp;"_4_5"</f>
        <v>_4_5</v>
      </c>
      <c r="AD1121" s="481" t="str">
        <f>IFERROR(VLOOKUP(N1121,【参考】数式用!$A$3:$N$58,14,FALSE),"")&amp;"_6"</f>
        <v>_6</v>
      </c>
      <c r="AE1121" s="482" t="str">
        <f>IFERROR(VLOOKUP(N1121,【参考】数式用!$AI$5:$AJ$51, 2, FALSE), "")</f>
        <v/>
      </c>
      <c r="AF1121" s="483" t="str">
        <f t="shared" si="34"/>
        <v/>
      </c>
      <c r="AG1121" s="484" t="str">
        <f t="shared" si="35"/>
        <v/>
      </c>
      <c r="AH1121" s="485" t="str">
        <f>IFERROR(VLOOKUP(N1121,【参考】数式用!$AM$3:$AN$56, 2, FALSE), "")</f>
        <v/>
      </c>
      <c r="AI1121" s="411"/>
      <c r="AJ1121" s="389"/>
      <c r="AK1121" s="389"/>
      <c r="AL1121" s="389"/>
      <c r="AM1121" s="389"/>
      <c r="AN1121" s="389"/>
      <c r="AO1121" s="389"/>
      <c r="AP1121" s="389"/>
      <c r="AQ1121" s="389"/>
    </row>
    <row r="1122" spans="1:43" s="128" customFormat="1" ht="40.15" customHeight="1">
      <c r="A1122" s="488">
        <v>1109</v>
      </c>
      <c r="B1122" s="866" t="str">
        <f>IF(基本情報入力シート!C1153="","",基本情報入力シート!C1153)</f>
        <v/>
      </c>
      <c r="C1122" s="866"/>
      <c r="D1122" s="866"/>
      <c r="E1122" s="866"/>
      <c r="F1122" s="866"/>
      <c r="G1122" s="866"/>
      <c r="H1122" s="866"/>
      <c r="I1122" s="866"/>
      <c r="J1122" s="413" t="str">
        <f>IF(基本情報入力シート!M1153="","",基本情報入力シート!M1153)</f>
        <v/>
      </c>
      <c r="K1122" s="413" t="str">
        <f>IF(基本情報入力シート!R1153="","",基本情報入力シート!R1153)</f>
        <v/>
      </c>
      <c r="L1122" s="413" t="str">
        <f>IF(基本情報入力シート!W1153="","",基本情報入力シート!W1153)</f>
        <v/>
      </c>
      <c r="M1122" s="413" t="str">
        <f>IF(基本情報入力シート!X1153="","",基本情報入力シート!X1153)</f>
        <v/>
      </c>
      <c r="N1122" s="491" t="str">
        <f>IF(基本情報入力シート!Y1153="","",基本情報入力シート!Y1153)</f>
        <v/>
      </c>
      <c r="O1122" s="490"/>
      <c r="P1122" s="432"/>
      <c r="Q1122" s="38" t="str">
        <f>IFERROR(ROUNDDOWN(P1122*VLOOKUP(N1122,【参考】数式用!$V$2:$AA$58,MATCH(O1122,【参考】数式用!$X$4:$AA$4)+2,FALSE)*0.5, 0), "")</f>
        <v/>
      </c>
      <c r="R1122" s="433"/>
      <c r="S1122" s="867"/>
      <c r="T1122" s="867"/>
      <c r="U1122" s="499"/>
      <c r="V1122" s="439"/>
      <c r="W1122" s="487"/>
      <c r="X1122" s="414" t="str">
        <f>IFERROR(IF(V1122="ー", "", ROUNDDOWN(W1122*VLOOKUP(N1122,【参考】数式用!$V$2:$AG$51,MATCH(V1122,【参考】数式用!$AB$4:$AG$4)+6,FALSE)*0.5, 0)), "")</f>
        <v/>
      </c>
      <c r="Y1122" s="440"/>
      <c r="Z1122" s="487"/>
      <c r="AA1122" s="501"/>
      <c r="AB1122" s="481" t="e">
        <f>VLOOKUP(N1122,【参考】数式用!$A$3:$N$58,14,FALSE)</f>
        <v>#N/A</v>
      </c>
      <c r="AC1122" s="481" t="str">
        <f>IFERROR(VLOOKUP(N1122,【参考】数式用!$A$3:$N$58,14,FALSE),"")&amp;"_4_5"</f>
        <v>_4_5</v>
      </c>
      <c r="AD1122" s="481" t="str">
        <f>IFERROR(VLOOKUP(N1122,【参考】数式用!$A$3:$N$58,14,FALSE),"")&amp;"_6"</f>
        <v>_6</v>
      </c>
      <c r="AE1122" s="482" t="str">
        <f>IFERROR(VLOOKUP(N1122,【参考】数式用!$AI$5:$AJ$51, 2, FALSE), "")</f>
        <v/>
      </c>
      <c r="AF1122" s="483" t="str">
        <f t="shared" si="34"/>
        <v/>
      </c>
      <c r="AG1122" s="484" t="str">
        <f t="shared" si="35"/>
        <v/>
      </c>
      <c r="AH1122" s="485" t="str">
        <f>IFERROR(VLOOKUP(N1122,【参考】数式用!$AM$3:$AN$56, 2, FALSE), "")</f>
        <v/>
      </c>
      <c r="AI1122" s="411"/>
      <c r="AJ1122" s="389"/>
      <c r="AK1122" s="389"/>
      <c r="AL1122" s="389"/>
      <c r="AM1122" s="389"/>
      <c r="AN1122" s="389"/>
      <c r="AO1122" s="389"/>
      <c r="AP1122" s="389"/>
      <c r="AQ1122" s="389"/>
    </row>
    <row r="1123" spans="1:43" s="128" customFormat="1" ht="40.15" customHeight="1">
      <c r="A1123" s="488">
        <v>1110</v>
      </c>
      <c r="B1123" s="866" t="str">
        <f>IF(基本情報入力シート!C1154="","",基本情報入力シート!C1154)</f>
        <v/>
      </c>
      <c r="C1123" s="866"/>
      <c r="D1123" s="866"/>
      <c r="E1123" s="866"/>
      <c r="F1123" s="866"/>
      <c r="G1123" s="866"/>
      <c r="H1123" s="866"/>
      <c r="I1123" s="866"/>
      <c r="J1123" s="413" t="str">
        <f>IF(基本情報入力シート!M1154="","",基本情報入力シート!M1154)</f>
        <v/>
      </c>
      <c r="K1123" s="413" t="str">
        <f>IF(基本情報入力シート!R1154="","",基本情報入力シート!R1154)</f>
        <v/>
      </c>
      <c r="L1123" s="413" t="str">
        <f>IF(基本情報入力シート!W1154="","",基本情報入力シート!W1154)</f>
        <v/>
      </c>
      <c r="M1123" s="413" t="str">
        <f>IF(基本情報入力シート!X1154="","",基本情報入力シート!X1154)</f>
        <v/>
      </c>
      <c r="N1123" s="491" t="str">
        <f>IF(基本情報入力シート!Y1154="","",基本情報入力シート!Y1154)</f>
        <v/>
      </c>
      <c r="O1123" s="490"/>
      <c r="P1123" s="432"/>
      <c r="Q1123" s="38" t="str">
        <f>IFERROR(ROUNDDOWN(P1123*VLOOKUP(N1123,【参考】数式用!$V$2:$AA$58,MATCH(O1123,【参考】数式用!$X$4:$AA$4)+2,FALSE)*0.5, 0), "")</f>
        <v/>
      </c>
      <c r="R1123" s="433"/>
      <c r="S1123" s="867"/>
      <c r="T1123" s="867"/>
      <c r="U1123" s="499"/>
      <c r="V1123" s="439"/>
      <c r="W1123" s="487"/>
      <c r="X1123" s="414" t="str">
        <f>IFERROR(IF(V1123="ー", "", ROUNDDOWN(W1123*VLOOKUP(N1123,【参考】数式用!$V$2:$AG$51,MATCH(V1123,【参考】数式用!$AB$4:$AG$4)+6,FALSE)*0.5, 0)), "")</f>
        <v/>
      </c>
      <c r="Y1123" s="440"/>
      <c r="Z1123" s="487"/>
      <c r="AA1123" s="501"/>
      <c r="AB1123" s="481" t="e">
        <f>VLOOKUP(N1123,【参考】数式用!$A$3:$N$58,14,FALSE)</f>
        <v>#N/A</v>
      </c>
      <c r="AC1123" s="481" t="str">
        <f>IFERROR(VLOOKUP(N1123,【参考】数式用!$A$3:$N$58,14,FALSE),"")&amp;"_4_5"</f>
        <v>_4_5</v>
      </c>
      <c r="AD1123" s="481" t="str">
        <f>IFERROR(VLOOKUP(N1123,【参考】数式用!$A$3:$N$58,14,FALSE),"")&amp;"_6"</f>
        <v>_6</v>
      </c>
      <c r="AE1123" s="482" t="str">
        <f>IFERROR(VLOOKUP(N1123,【参考】数式用!$AI$5:$AJ$51, 2, FALSE), "")</f>
        <v/>
      </c>
      <c r="AF1123" s="483" t="str">
        <f t="shared" si="34"/>
        <v/>
      </c>
      <c r="AG1123" s="484" t="str">
        <f t="shared" si="35"/>
        <v/>
      </c>
      <c r="AH1123" s="485" t="str">
        <f>IFERROR(VLOOKUP(N1123,【参考】数式用!$AM$3:$AN$56, 2, FALSE), "")</f>
        <v/>
      </c>
      <c r="AI1123" s="411"/>
      <c r="AJ1123" s="389"/>
      <c r="AK1123" s="389"/>
      <c r="AL1123" s="389"/>
      <c r="AM1123" s="389"/>
      <c r="AN1123" s="389"/>
      <c r="AO1123" s="389"/>
      <c r="AP1123" s="389"/>
      <c r="AQ1123" s="389"/>
    </row>
    <row r="1124" spans="1:43" s="128" customFormat="1" ht="40.15" customHeight="1">
      <c r="A1124" s="488">
        <v>1111</v>
      </c>
      <c r="B1124" s="866" t="str">
        <f>IF(基本情報入力シート!C1155="","",基本情報入力シート!C1155)</f>
        <v/>
      </c>
      <c r="C1124" s="866"/>
      <c r="D1124" s="866"/>
      <c r="E1124" s="866"/>
      <c r="F1124" s="866"/>
      <c r="G1124" s="866"/>
      <c r="H1124" s="866"/>
      <c r="I1124" s="866"/>
      <c r="J1124" s="413" t="str">
        <f>IF(基本情報入力シート!M1155="","",基本情報入力シート!M1155)</f>
        <v/>
      </c>
      <c r="K1124" s="413" t="str">
        <f>IF(基本情報入力シート!R1155="","",基本情報入力シート!R1155)</f>
        <v/>
      </c>
      <c r="L1124" s="413" t="str">
        <f>IF(基本情報入力シート!W1155="","",基本情報入力シート!W1155)</f>
        <v/>
      </c>
      <c r="M1124" s="413" t="str">
        <f>IF(基本情報入力シート!X1155="","",基本情報入力シート!X1155)</f>
        <v/>
      </c>
      <c r="N1124" s="491" t="str">
        <f>IF(基本情報入力シート!Y1155="","",基本情報入力シート!Y1155)</f>
        <v/>
      </c>
      <c r="O1124" s="490"/>
      <c r="P1124" s="432"/>
      <c r="Q1124" s="38" t="str">
        <f>IFERROR(ROUNDDOWN(P1124*VLOOKUP(N1124,【参考】数式用!$V$2:$AA$58,MATCH(O1124,【参考】数式用!$X$4:$AA$4)+2,FALSE)*0.5, 0), "")</f>
        <v/>
      </c>
      <c r="R1124" s="433"/>
      <c r="S1124" s="867"/>
      <c r="T1124" s="867"/>
      <c r="U1124" s="499"/>
      <c r="V1124" s="439"/>
      <c r="W1124" s="487"/>
      <c r="X1124" s="414" t="str">
        <f>IFERROR(IF(V1124="ー", "", ROUNDDOWN(W1124*VLOOKUP(N1124,【参考】数式用!$V$2:$AG$51,MATCH(V1124,【参考】数式用!$AB$4:$AG$4)+6,FALSE)*0.5, 0)), "")</f>
        <v/>
      </c>
      <c r="Y1124" s="440"/>
      <c r="Z1124" s="487"/>
      <c r="AA1124" s="501"/>
      <c r="AB1124" s="481" t="e">
        <f>VLOOKUP(N1124,【参考】数式用!$A$3:$N$58,14,FALSE)</f>
        <v>#N/A</v>
      </c>
      <c r="AC1124" s="481" t="str">
        <f>IFERROR(VLOOKUP(N1124,【参考】数式用!$A$3:$N$58,14,FALSE),"")&amp;"_4_5"</f>
        <v>_4_5</v>
      </c>
      <c r="AD1124" s="481" t="str">
        <f>IFERROR(VLOOKUP(N1124,【参考】数式用!$A$3:$N$58,14,FALSE),"")&amp;"_6"</f>
        <v>_6</v>
      </c>
      <c r="AE1124" s="482" t="str">
        <f>IFERROR(VLOOKUP(N1124,【参考】数式用!$AI$5:$AJ$51, 2, FALSE), "")</f>
        <v/>
      </c>
      <c r="AF1124" s="483" t="str">
        <f t="shared" si="34"/>
        <v/>
      </c>
      <c r="AG1124" s="484" t="str">
        <f t="shared" si="35"/>
        <v/>
      </c>
      <c r="AH1124" s="485" t="str">
        <f>IFERROR(VLOOKUP(N1124,【参考】数式用!$AM$3:$AN$56, 2, FALSE), "")</f>
        <v/>
      </c>
      <c r="AI1124" s="411"/>
      <c r="AJ1124" s="389"/>
      <c r="AK1124" s="389"/>
      <c r="AL1124" s="389"/>
      <c r="AM1124" s="389"/>
      <c r="AN1124" s="389"/>
      <c r="AO1124" s="389"/>
      <c r="AP1124" s="389"/>
      <c r="AQ1124" s="389"/>
    </row>
    <row r="1125" spans="1:43" s="128" customFormat="1" ht="40.15" customHeight="1">
      <c r="A1125" s="488">
        <v>1112</v>
      </c>
      <c r="B1125" s="866" t="str">
        <f>IF(基本情報入力シート!C1156="","",基本情報入力シート!C1156)</f>
        <v/>
      </c>
      <c r="C1125" s="866"/>
      <c r="D1125" s="866"/>
      <c r="E1125" s="866"/>
      <c r="F1125" s="866"/>
      <c r="G1125" s="866"/>
      <c r="H1125" s="866"/>
      <c r="I1125" s="866"/>
      <c r="J1125" s="413" t="str">
        <f>IF(基本情報入力シート!M1156="","",基本情報入力シート!M1156)</f>
        <v/>
      </c>
      <c r="K1125" s="413" t="str">
        <f>IF(基本情報入力シート!R1156="","",基本情報入力シート!R1156)</f>
        <v/>
      </c>
      <c r="L1125" s="413" t="str">
        <f>IF(基本情報入力シート!W1156="","",基本情報入力シート!W1156)</f>
        <v/>
      </c>
      <c r="M1125" s="413" t="str">
        <f>IF(基本情報入力シート!X1156="","",基本情報入力シート!X1156)</f>
        <v/>
      </c>
      <c r="N1125" s="491" t="str">
        <f>IF(基本情報入力シート!Y1156="","",基本情報入力シート!Y1156)</f>
        <v/>
      </c>
      <c r="O1125" s="490"/>
      <c r="P1125" s="432"/>
      <c r="Q1125" s="38" t="str">
        <f>IFERROR(ROUNDDOWN(P1125*VLOOKUP(N1125,【参考】数式用!$V$2:$AA$58,MATCH(O1125,【参考】数式用!$X$4:$AA$4)+2,FALSE)*0.5, 0), "")</f>
        <v/>
      </c>
      <c r="R1125" s="433"/>
      <c r="S1125" s="867"/>
      <c r="T1125" s="867"/>
      <c r="U1125" s="499"/>
      <c r="V1125" s="439"/>
      <c r="W1125" s="487"/>
      <c r="X1125" s="414" t="str">
        <f>IFERROR(IF(V1125="ー", "", ROUNDDOWN(W1125*VLOOKUP(N1125,【参考】数式用!$V$2:$AG$51,MATCH(V1125,【参考】数式用!$AB$4:$AG$4)+6,FALSE)*0.5, 0)), "")</f>
        <v/>
      </c>
      <c r="Y1125" s="440"/>
      <c r="Z1125" s="487"/>
      <c r="AA1125" s="501"/>
      <c r="AB1125" s="481" t="e">
        <f>VLOOKUP(N1125,【参考】数式用!$A$3:$N$58,14,FALSE)</f>
        <v>#N/A</v>
      </c>
      <c r="AC1125" s="481" t="str">
        <f>IFERROR(VLOOKUP(N1125,【参考】数式用!$A$3:$N$58,14,FALSE),"")&amp;"_4_5"</f>
        <v>_4_5</v>
      </c>
      <c r="AD1125" s="481" t="str">
        <f>IFERROR(VLOOKUP(N1125,【参考】数式用!$A$3:$N$58,14,FALSE),"")&amp;"_6"</f>
        <v>_6</v>
      </c>
      <c r="AE1125" s="482" t="str">
        <f>IFERROR(VLOOKUP(N1125,【参考】数式用!$AI$5:$AJ$51, 2, FALSE), "")</f>
        <v/>
      </c>
      <c r="AF1125" s="483" t="str">
        <f t="shared" si="34"/>
        <v/>
      </c>
      <c r="AG1125" s="484" t="str">
        <f t="shared" si="35"/>
        <v/>
      </c>
      <c r="AH1125" s="485" t="str">
        <f>IFERROR(VLOOKUP(N1125,【参考】数式用!$AM$3:$AN$56, 2, FALSE), "")</f>
        <v/>
      </c>
      <c r="AI1125" s="411"/>
      <c r="AJ1125" s="389"/>
      <c r="AK1125" s="389"/>
      <c r="AL1125" s="389"/>
      <c r="AM1125" s="389"/>
      <c r="AN1125" s="389"/>
      <c r="AO1125" s="389"/>
      <c r="AP1125" s="389"/>
      <c r="AQ1125" s="389"/>
    </row>
    <row r="1126" spans="1:43" s="128" customFormat="1" ht="40.15" customHeight="1">
      <c r="A1126" s="488">
        <v>1113</v>
      </c>
      <c r="B1126" s="866" t="str">
        <f>IF(基本情報入力シート!C1157="","",基本情報入力シート!C1157)</f>
        <v/>
      </c>
      <c r="C1126" s="866"/>
      <c r="D1126" s="866"/>
      <c r="E1126" s="866"/>
      <c r="F1126" s="866"/>
      <c r="G1126" s="866"/>
      <c r="H1126" s="866"/>
      <c r="I1126" s="866"/>
      <c r="J1126" s="413" t="str">
        <f>IF(基本情報入力シート!M1157="","",基本情報入力シート!M1157)</f>
        <v/>
      </c>
      <c r="K1126" s="413" t="str">
        <f>IF(基本情報入力シート!R1157="","",基本情報入力シート!R1157)</f>
        <v/>
      </c>
      <c r="L1126" s="413" t="str">
        <f>IF(基本情報入力シート!W1157="","",基本情報入力シート!W1157)</f>
        <v/>
      </c>
      <c r="M1126" s="413" t="str">
        <f>IF(基本情報入力シート!X1157="","",基本情報入力シート!X1157)</f>
        <v/>
      </c>
      <c r="N1126" s="491" t="str">
        <f>IF(基本情報入力シート!Y1157="","",基本情報入力シート!Y1157)</f>
        <v/>
      </c>
      <c r="O1126" s="490"/>
      <c r="P1126" s="432"/>
      <c r="Q1126" s="38" t="str">
        <f>IFERROR(ROUNDDOWN(P1126*VLOOKUP(N1126,【参考】数式用!$V$2:$AA$58,MATCH(O1126,【参考】数式用!$X$4:$AA$4)+2,FALSE)*0.5, 0), "")</f>
        <v/>
      </c>
      <c r="R1126" s="433"/>
      <c r="S1126" s="867"/>
      <c r="T1126" s="867"/>
      <c r="U1126" s="499"/>
      <c r="V1126" s="439"/>
      <c r="W1126" s="487"/>
      <c r="X1126" s="414" t="str">
        <f>IFERROR(IF(V1126="ー", "", ROUNDDOWN(W1126*VLOOKUP(N1126,【参考】数式用!$V$2:$AG$51,MATCH(V1126,【参考】数式用!$AB$4:$AG$4)+6,FALSE)*0.5, 0)), "")</f>
        <v/>
      </c>
      <c r="Y1126" s="440"/>
      <c r="Z1126" s="487"/>
      <c r="AA1126" s="501"/>
      <c r="AB1126" s="481" t="e">
        <f>VLOOKUP(N1126,【参考】数式用!$A$3:$N$58,14,FALSE)</f>
        <v>#N/A</v>
      </c>
      <c r="AC1126" s="481" t="str">
        <f>IFERROR(VLOOKUP(N1126,【参考】数式用!$A$3:$N$58,14,FALSE),"")&amp;"_4_5"</f>
        <v>_4_5</v>
      </c>
      <c r="AD1126" s="481" t="str">
        <f>IFERROR(VLOOKUP(N1126,【参考】数式用!$A$3:$N$58,14,FALSE),"")&amp;"_6"</f>
        <v>_6</v>
      </c>
      <c r="AE1126" s="482" t="str">
        <f>IFERROR(VLOOKUP(N1126,【参考】数式用!$AI$5:$AJ$51, 2, FALSE), "")</f>
        <v/>
      </c>
      <c r="AF1126" s="483" t="str">
        <f t="shared" si="34"/>
        <v/>
      </c>
      <c r="AG1126" s="484" t="str">
        <f t="shared" si="35"/>
        <v/>
      </c>
      <c r="AH1126" s="485" t="str">
        <f>IFERROR(VLOOKUP(N1126,【参考】数式用!$AM$3:$AN$56, 2, FALSE), "")</f>
        <v/>
      </c>
      <c r="AI1126" s="411"/>
      <c r="AJ1126" s="389"/>
      <c r="AK1126" s="389"/>
      <c r="AL1126" s="389"/>
      <c r="AM1126" s="389"/>
      <c r="AN1126" s="389"/>
      <c r="AO1126" s="389"/>
      <c r="AP1126" s="389"/>
      <c r="AQ1126" s="389"/>
    </row>
    <row r="1127" spans="1:43" s="128" customFormat="1" ht="40.15" customHeight="1">
      <c r="A1127" s="488">
        <v>1114</v>
      </c>
      <c r="B1127" s="866" t="str">
        <f>IF(基本情報入力シート!C1158="","",基本情報入力シート!C1158)</f>
        <v/>
      </c>
      <c r="C1127" s="866"/>
      <c r="D1127" s="866"/>
      <c r="E1127" s="866"/>
      <c r="F1127" s="866"/>
      <c r="G1127" s="866"/>
      <c r="H1127" s="866"/>
      <c r="I1127" s="866"/>
      <c r="J1127" s="413" t="str">
        <f>IF(基本情報入力シート!M1158="","",基本情報入力シート!M1158)</f>
        <v/>
      </c>
      <c r="K1127" s="413" t="str">
        <f>IF(基本情報入力シート!R1158="","",基本情報入力シート!R1158)</f>
        <v/>
      </c>
      <c r="L1127" s="413" t="str">
        <f>IF(基本情報入力シート!W1158="","",基本情報入力シート!W1158)</f>
        <v/>
      </c>
      <c r="M1127" s="413" t="str">
        <f>IF(基本情報入力シート!X1158="","",基本情報入力シート!X1158)</f>
        <v/>
      </c>
      <c r="N1127" s="491" t="str">
        <f>IF(基本情報入力シート!Y1158="","",基本情報入力シート!Y1158)</f>
        <v/>
      </c>
      <c r="O1127" s="490"/>
      <c r="P1127" s="432"/>
      <c r="Q1127" s="38" t="str">
        <f>IFERROR(ROUNDDOWN(P1127*VLOOKUP(N1127,【参考】数式用!$V$2:$AA$58,MATCH(O1127,【参考】数式用!$X$4:$AA$4)+2,FALSE)*0.5, 0), "")</f>
        <v/>
      </c>
      <c r="R1127" s="433"/>
      <c r="S1127" s="867"/>
      <c r="T1127" s="867"/>
      <c r="U1127" s="499"/>
      <c r="V1127" s="439"/>
      <c r="W1127" s="487"/>
      <c r="X1127" s="414" t="str">
        <f>IFERROR(IF(V1127="ー", "", ROUNDDOWN(W1127*VLOOKUP(N1127,【参考】数式用!$V$2:$AG$51,MATCH(V1127,【参考】数式用!$AB$4:$AG$4)+6,FALSE)*0.5, 0)), "")</f>
        <v/>
      </c>
      <c r="Y1127" s="440"/>
      <c r="Z1127" s="487"/>
      <c r="AA1127" s="501"/>
      <c r="AB1127" s="481" t="e">
        <f>VLOOKUP(N1127,【参考】数式用!$A$3:$N$58,14,FALSE)</f>
        <v>#N/A</v>
      </c>
      <c r="AC1127" s="481" t="str">
        <f>IFERROR(VLOOKUP(N1127,【参考】数式用!$A$3:$N$58,14,FALSE),"")&amp;"_4_5"</f>
        <v>_4_5</v>
      </c>
      <c r="AD1127" s="481" t="str">
        <f>IFERROR(VLOOKUP(N1127,【参考】数式用!$A$3:$N$58,14,FALSE),"")&amp;"_6"</f>
        <v>_6</v>
      </c>
      <c r="AE1127" s="482" t="str">
        <f>IFERROR(VLOOKUP(N1127,【参考】数式用!$AI$5:$AJ$51, 2, FALSE), "")</f>
        <v/>
      </c>
      <c r="AF1127" s="483" t="str">
        <f t="shared" si="34"/>
        <v/>
      </c>
      <c r="AG1127" s="484" t="str">
        <f t="shared" si="35"/>
        <v/>
      </c>
      <c r="AH1127" s="485" t="str">
        <f>IFERROR(VLOOKUP(N1127,【参考】数式用!$AM$3:$AN$56, 2, FALSE), "")</f>
        <v/>
      </c>
      <c r="AI1127" s="411"/>
      <c r="AJ1127" s="389"/>
      <c r="AK1127" s="389"/>
      <c r="AL1127" s="389"/>
      <c r="AM1127" s="389"/>
      <c r="AN1127" s="389"/>
      <c r="AO1127" s="389"/>
      <c r="AP1127" s="389"/>
      <c r="AQ1127" s="389"/>
    </row>
    <row r="1128" spans="1:43" s="128" customFormat="1" ht="40.15" customHeight="1">
      <c r="A1128" s="488">
        <v>1115</v>
      </c>
      <c r="B1128" s="866" t="str">
        <f>IF(基本情報入力シート!C1159="","",基本情報入力シート!C1159)</f>
        <v/>
      </c>
      <c r="C1128" s="866"/>
      <c r="D1128" s="866"/>
      <c r="E1128" s="866"/>
      <c r="F1128" s="866"/>
      <c r="G1128" s="866"/>
      <c r="H1128" s="866"/>
      <c r="I1128" s="866"/>
      <c r="J1128" s="413" t="str">
        <f>IF(基本情報入力シート!M1159="","",基本情報入力シート!M1159)</f>
        <v/>
      </c>
      <c r="K1128" s="413" t="str">
        <f>IF(基本情報入力シート!R1159="","",基本情報入力シート!R1159)</f>
        <v/>
      </c>
      <c r="L1128" s="413" t="str">
        <f>IF(基本情報入力シート!W1159="","",基本情報入力シート!W1159)</f>
        <v/>
      </c>
      <c r="M1128" s="413" t="str">
        <f>IF(基本情報入力シート!X1159="","",基本情報入力シート!X1159)</f>
        <v/>
      </c>
      <c r="N1128" s="491" t="str">
        <f>IF(基本情報入力シート!Y1159="","",基本情報入力シート!Y1159)</f>
        <v/>
      </c>
      <c r="O1128" s="490"/>
      <c r="P1128" s="432"/>
      <c r="Q1128" s="38" t="str">
        <f>IFERROR(ROUNDDOWN(P1128*VLOOKUP(N1128,【参考】数式用!$V$2:$AA$58,MATCH(O1128,【参考】数式用!$X$4:$AA$4)+2,FALSE)*0.5, 0), "")</f>
        <v/>
      </c>
      <c r="R1128" s="433"/>
      <c r="S1128" s="867"/>
      <c r="T1128" s="867"/>
      <c r="U1128" s="499"/>
      <c r="V1128" s="439"/>
      <c r="W1128" s="487"/>
      <c r="X1128" s="414" t="str">
        <f>IFERROR(IF(V1128="ー", "", ROUNDDOWN(W1128*VLOOKUP(N1128,【参考】数式用!$V$2:$AG$51,MATCH(V1128,【参考】数式用!$AB$4:$AG$4)+6,FALSE)*0.5, 0)), "")</f>
        <v/>
      </c>
      <c r="Y1128" s="440"/>
      <c r="Z1128" s="487"/>
      <c r="AA1128" s="501"/>
      <c r="AB1128" s="481" t="e">
        <f>VLOOKUP(N1128,【参考】数式用!$A$3:$N$58,14,FALSE)</f>
        <v>#N/A</v>
      </c>
      <c r="AC1128" s="481" t="str">
        <f>IFERROR(VLOOKUP(N1128,【参考】数式用!$A$3:$N$58,14,FALSE),"")&amp;"_4_5"</f>
        <v>_4_5</v>
      </c>
      <c r="AD1128" s="481" t="str">
        <f>IFERROR(VLOOKUP(N1128,【参考】数式用!$A$3:$N$58,14,FALSE),"")&amp;"_6"</f>
        <v>_6</v>
      </c>
      <c r="AE1128" s="482" t="str">
        <f>IFERROR(VLOOKUP(N1128,【参考】数式用!$AI$5:$AJ$51, 2, FALSE), "")</f>
        <v/>
      </c>
      <c r="AF1128" s="483" t="str">
        <f t="shared" si="34"/>
        <v/>
      </c>
      <c r="AG1128" s="484" t="str">
        <f t="shared" si="35"/>
        <v/>
      </c>
      <c r="AH1128" s="485" t="str">
        <f>IFERROR(VLOOKUP(N1128,【参考】数式用!$AM$3:$AN$56, 2, FALSE), "")</f>
        <v/>
      </c>
      <c r="AI1128" s="411"/>
      <c r="AJ1128" s="389"/>
      <c r="AK1128" s="389"/>
      <c r="AL1128" s="389"/>
      <c r="AM1128" s="389"/>
      <c r="AN1128" s="389"/>
      <c r="AO1128" s="389"/>
      <c r="AP1128" s="389"/>
      <c r="AQ1128" s="389"/>
    </row>
    <row r="1129" spans="1:43" s="128" customFormat="1" ht="40.15" customHeight="1">
      <c r="A1129" s="488">
        <v>1116</v>
      </c>
      <c r="B1129" s="866" t="str">
        <f>IF(基本情報入力シート!C1160="","",基本情報入力シート!C1160)</f>
        <v/>
      </c>
      <c r="C1129" s="866"/>
      <c r="D1129" s="866"/>
      <c r="E1129" s="866"/>
      <c r="F1129" s="866"/>
      <c r="G1129" s="866"/>
      <c r="H1129" s="866"/>
      <c r="I1129" s="866"/>
      <c r="J1129" s="413" t="str">
        <f>IF(基本情報入力シート!M1160="","",基本情報入力シート!M1160)</f>
        <v/>
      </c>
      <c r="K1129" s="413" t="str">
        <f>IF(基本情報入力シート!R1160="","",基本情報入力シート!R1160)</f>
        <v/>
      </c>
      <c r="L1129" s="413" t="str">
        <f>IF(基本情報入力シート!W1160="","",基本情報入力シート!W1160)</f>
        <v/>
      </c>
      <c r="M1129" s="413" t="str">
        <f>IF(基本情報入力シート!X1160="","",基本情報入力シート!X1160)</f>
        <v/>
      </c>
      <c r="N1129" s="491" t="str">
        <f>IF(基本情報入力シート!Y1160="","",基本情報入力シート!Y1160)</f>
        <v/>
      </c>
      <c r="O1129" s="490"/>
      <c r="P1129" s="432"/>
      <c r="Q1129" s="38" t="str">
        <f>IFERROR(ROUNDDOWN(P1129*VLOOKUP(N1129,【参考】数式用!$V$2:$AA$58,MATCH(O1129,【参考】数式用!$X$4:$AA$4)+2,FALSE)*0.5, 0), "")</f>
        <v/>
      </c>
      <c r="R1129" s="433"/>
      <c r="S1129" s="867"/>
      <c r="T1129" s="867"/>
      <c r="U1129" s="499"/>
      <c r="V1129" s="439"/>
      <c r="W1129" s="487"/>
      <c r="X1129" s="414" t="str">
        <f>IFERROR(IF(V1129="ー", "", ROUNDDOWN(W1129*VLOOKUP(N1129,【参考】数式用!$V$2:$AG$51,MATCH(V1129,【参考】数式用!$AB$4:$AG$4)+6,FALSE)*0.5, 0)), "")</f>
        <v/>
      </c>
      <c r="Y1129" s="440"/>
      <c r="Z1129" s="487"/>
      <c r="AA1129" s="501"/>
      <c r="AB1129" s="481" t="e">
        <f>VLOOKUP(N1129,【参考】数式用!$A$3:$N$58,14,FALSE)</f>
        <v>#N/A</v>
      </c>
      <c r="AC1129" s="481" t="str">
        <f>IFERROR(VLOOKUP(N1129,【参考】数式用!$A$3:$N$58,14,FALSE),"")&amp;"_4_5"</f>
        <v>_4_5</v>
      </c>
      <c r="AD1129" s="481" t="str">
        <f>IFERROR(VLOOKUP(N1129,【参考】数式用!$A$3:$N$58,14,FALSE),"")&amp;"_6"</f>
        <v>_6</v>
      </c>
      <c r="AE1129" s="482" t="str">
        <f>IFERROR(VLOOKUP(N1129,【参考】数式用!$AI$5:$AJ$51, 2, FALSE), "")</f>
        <v/>
      </c>
      <c r="AF1129" s="483" t="str">
        <f t="shared" si="34"/>
        <v/>
      </c>
      <c r="AG1129" s="484" t="str">
        <f t="shared" si="35"/>
        <v/>
      </c>
      <c r="AH1129" s="485" t="str">
        <f>IFERROR(VLOOKUP(N1129,【参考】数式用!$AM$3:$AN$56, 2, FALSE), "")</f>
        <v/>
      </c>
      <c r="AI1129" s="411"/>
      <c r="AJ1129" s="389"/>
      <c r="AK1129" s="389"/>
      <c r="AL1129" s="389"/>
      <c r="AM1129" s="389"/>
      <c r="AN1129" s="389"/>
      <c r="AO1129" s="389"/>
      <c r="AP1129" s="389"/>
      <c r="AQ1129" s="389"/>
    </row>
    <row r="1130" spans="1:43" s="128" customFormat="1" ht="40.15" customHeight="1">
      <c r="A1130" s="488">
        <v>1117</v>
      </c>
      <c r="B1130" s="866" t="str">
        <f>IF(基本情報入力シート!C1161="","",基本情報入力シート!C1161)</f>
        <v/>
      </c>
      <c r="C1130" s="866"/>
      <c r="D1130" s="866"/>
      <c r="E1130" s="866"/>
      <c r="F1130" s="866"/>
      <c r="G1130" s="866"/>
      <c r="H1130" s="866"/>
      <c r="I1130" s="866"/>
      <c r="J1130" s="413" t="str">
        <f>IF(基本情報入力シート!M1161="","",基本情報入力シート!M1161)</f>
        <v/>
      </c>
      <c r="K1130" s="413" t="str">
        <f>IF(基本情報入力シート!R1161="","",基本情報入力シート!R1161)</f>
        <v/>
      </c>
      <c r="L1130" s="413" t="str">
        <f>IF(基本情報入力シート!W1161="","",基本情報入力シート!W1161)</f>
        <v/>
      </c>
      <c r="M1130" s="413" t="str">
        <f>IF(基本情報入力シート!X1161="","",基本情報入力シート!X1161)</f>
        <v/>
      </c>
      <c r="N1130" s="491" t="str">
        <f>IF(基本情報入力シート!Y1161="","",基本情報入力シート!Y1161)</f>
        <v/>
      </c>
      <c r="O1130" s="490"/>
      <c r="P1130" s="432"/>
      <c r="Q1130" s="38" t="str">
        <f>IFERROR(ROUNDDOWN(P1130*VLOOKUP(N1130,【参考】数式用!$V$2:$AA$58,MATCH(O1130,【参考】数式用!$X$4:$AA$4)+2,FALSE)*0.5, 0), "")</f>
        <v/>
      </c>
      <c r="R1130" s="433"/>
      <c r="S1130" s="867"/>
      <c r="T1130" s="867"/>
      <c r="U1130" s="499"/>
      <c r="V1130" s="439"/>
      <c r="W1130" s="487"/>
      <c r="X1130" s="414" t="str">
        <f>IFERROR(IF(V1130="ー", "", ROUNDDOWN(W1130*VLOOKUP(N1130,【参考】数式用!$V$2:$AG$51,MATCH(V1130,【参考】数式用!$AB$4:$AG$4)+6,FALSE)*0.5, 0)), "")</f>
        <v/>
      </c>
      <c r="Y1130" s="440"/>
      <c r="Z1130" s="487"/>
      <c r="AA1130" s="501"/>
      <c r="AB1130" s="481" t="e">
        <f>VLOOKUP(N1130,【参考】数式用!$A$3:$N$58,14,FALSE)</f>
        <v>#N/A</v>
      </c>
      <c r="AC1130" s="481" t="str">
        <f>IFERROR(VLOOKUP(N1130,【参考】数式用!$A$3:$N$58,14,FALSE),"")&amp;"_4_5"</f>
        <v>_4_5</v>
      </c>
      <c r="AD1130" s="481" t="str">
        <f>IFERROR(VLOOKUP(N1130,【参考】数式用!$A$3:$N$58,14,FALSE),"")&amp;"_6"</f>
        <v>_6</v>
      </c>
      <c r="AE1130" s="482" t="str">
        <f>IFERROR(VLOOKUP(N1130,【参考】数式用!$AI$5:$AJ$51, 2, FALSE), "")</f>
        <v/>
      </c>
      <c r="AF1130" s="483" t="str">
        <f t="shared" si="34"/>
        <v/>
      </c>
      <c r="AG1130" s="484" t="str">
        <f t="shared" si="35"/>
        <v/>
      </c>
      <c r="AH1130" s="485" t="str">
        <f>IFERROR(VLOOKUP(N1130,【参考】数式用!$AM$3:$AN$56, 2, FALSE), "")</f>
        <v/>
      </c>
      <c r="AI1130" s="411"/>
      <c r="AJ1130" s="389"/>
      <c r="AK1130" s="389"/>
      <c r="AL1130" s="389"/>
      <c r="AM1130" s="389"/>
      <c r="AN1130" s="389"/>
      <c r="AO1130" s="389"/>
      <c r="AP1130" s="389"/>
      <c r="AQ1130" s="389"/>
    </row>
    <row r="1131" spans="1:43" s="128" customFormat="1" ht="40.15" customHeight="1">
      <c r="A1131" s="488">
        <v>1118</v>
      </c>
      <c r="B1131" s="866" t="str">
        <f>IF(基本情報入力シート!C1162="","",基本情報入力シート!C1162)</f>
        <v/>
      </c>
      <c r="C1131" s="866"/>
      <c r="D1131" s="866"/>
      <c r="E1131" s="866"/>
      <c r="F1131" s="866"/>
      <c r="G1131" s="866"/>
      <c r="H1131" s="866"/>
      <c r="I1131" s="866"/>
      <c r="J1131" s="413" t="str">
        <f>IF(基本情報入力シート!M1162="","",基本情報入力シート!M1162)</f>
        <v/>
      </c>
      <c r="K1131" s="413" t="str">
        <f>IF(基本情報入力シート!R1162="","",基本情報入力シート!R1162)</f>
        <v/>
      </c>
      <c r="L1131" s="413" t="str">
        <f>IF(基本情報入力シート!W1162="","",基本情報入力シート!W1162)</f>
        <v/>
      </c>
      <c r="M1131" s="413" t="str">
        <f>IF(基本情報入力シート!X1162="","",基本情報入力シート!X1162)</f>
        <v/>
      </c>
      <c r="N1131" s="491" t="str">
        <f>IF(基本情報入力シート!Y1162="","",基本情報入力シート!Y1162)</f>
        <v/>
      </c>
      <c r="O1131" s="490"/>
      <c r="P1131" s="432"/>
      <c r="Q1131" s="38" t="str">
        <f>IFERROR(ROUNDDOWN(P1131*VLOOKUP(N1131,【参考】数式用!$V$2:$AA$58,MATCH(O1131,【参考】数式用!$X$4:$AA$4)+2,FALSE)*0.5, 0), "")</f>
        <v/>
      </c>
      <c r="R1131" s="433"/>
      <c r="S1131" s="867"/>
      <c r="T1131" s="867"/>
      <c r="U1131" s="499"/>
      <c r="V1131" s="439"/>
      <c r="W1131" s="487"/>
      <c r="X1131" s="414" t="str">
        <f>IFERROR(IF(V1131="ー", "", ROUNDDOWN(W1131*VLOOKUP(N1131,【参考】数式用!$V$2:$AG$51,MATCH(V1131,【参考】数式用!$AB$4:$AG$4)+6,FALSE)*0.5, 0)), "")</f>
        <v/>
      </c>
      <c r="Y1131" s="440"/>
      <c r="Z1131" s="487"/>
      <c r="AA1131" s="501"/>
      <c r="AB1131" s="481" t="e">
        <f>VLOOKUP(N1131,【参考】数式用!$A$3:$N$58,14,FALSE)</f>
        <v>#N/A</v>
      </c>
      <c r="AC1131" s="481" t="str">
        <f>IFERROR(VLOOKUP(N1131,【参考】数式用!$A$3:$N$58,14,FALSE),"")&amp;"_4_5"</f>
        <v>_4_5</v>
      </c>
      <c r="AD1131" s="481" t="str">
        <f>IFERROR(VLOOKUP(N1131,【参考】数式用!$A$3:$N$58,14,FALSE),"")&amp;"_6"</f>
        <v>_6</v>
      </c>
      <c r="AE1131" s="482" t="str">
        <f>IFERROR(VLOOKUP(N1131,【参考】数式用!$AI$5:$AJ$51, 2, FALSE), "")</f>
        <v/>
      </c>
      <c r="AF1131" s="483" t="str">
        <f t="shared" si="34"/>
        <v/>
      </c>
      <c r="AG1131" s="484" t="str">
        <f t="shared" si="35"/>
        <v/>
      </c>
      <c r="AH1131" s="485" t="str">
        <f>IFERROR(VLOOKUP(N1131,【参考】数式用!$AM$3:$AN$56, 2, FALSE), "")</f>
        <v/>
      </c>
      <c r="AI1131" s="411"/>
      <c r="AJ1131" s="389"/>
      <c r="AK1131" s="389"/>
      <c r="AL1131" s="389"/>
      <c r="AM1131" s="389"/>
      <c r="AN1131" s="389"/>
      <c r="AO1131" s="389"/>
      <c r="AP1131" s="389"/>
      <c r="AQ1131" s="389"/>
    </row>
    <row r="1132" spans="1:43" s="128" customFormat="1" ht="40.15" customHeight="1">
      <c r="A1132" s="488">
        <v>1119</v>
      </c>
      <c r="B1132" s="866" t="str">
        <f>IF(基本情報入力シート!C1163="","",基本情報入力シート!C1163)</f>
        <v/>
      </c>
      <c r="C1132" s="866"/>
      <c r="D1132" s="866"/>
      <c r="E1132" s="866"/>
      <c r="F1132" s="866"/>
      <c r="G1132" s="866"/>
      <c r="H1132" s="866"/>
      <c r="I1132" s="866"/>
      <c r="J1132" s="413" t="str">
        <f>IF(基本情報入力シート!M1163="","",基本情報入力シート!M1163)</f>
        <v/>
      </c>
      <c r="K1132" s="413" t="str">
        <f>IF(基本情報入力シート!R1163="","",基本情報入力シート!R1163)</f>
        <v/>
      </c>
      <c r="L1132" s="413" t="str">
        <f>IF(基本情報入力シート!W1163="","",基本情報入力シート!W1163)</f>
        <v/>
      </c>
      <c r="M1132" s="413" t="str">
        <f>IF(基本情報入力シート!X1163="","",基本情報入力シート!X1163)</f>
        <v/>
      </c>
      <c r="N1132" s="491" t="str">
        <f>IF(基本情報入力シート!Y1163="","",基本情報入力シート!Y1163)</f>
        <v/>
      </c>
      <c r="O1132" s="490"/>
      <c r="P1132" s="432"/>
      <c r="Q1132" s="38" t="str">
        <f>IFERROR(ROUNDDOWN(P1132*VLOOKUP(N1132,【参考】数式用!$V$2:$AA$58,MATCH(O1132,【参考】数式用!$X$4:$AA$4)+2,FALSE)*0.5, 0), "")</f>
        <v/>
      </c>
      <c r="R1132" s="433"/>
      <c r="S1132" s="867"/>
      <c r="T1132" s="867"/>
      <c r="U1132" s="499"/>
      <c r="V1132" s="439"/>
      <c r="W1132" s="487"/>
      <c r="X1132" s="414" t="str">
        <f>IFERROR(IF(V1132="ー", "", ROUNDDOWN(W1132*VLOOKUP(N1132,【参考】数式用!$V$2:$AG$51,MATCH(V1132,【参考】数式用!$AB$4:$AG$4)+6,FALSE)*0.5, 0)), "")</f>
        <v/>
      </c>
      <c r="Y1132" s="440"/>
      <c r="Z1132" s="487"/>
      <c r="AA1132" s="501"/>
      <c r="AB1132" s="481" t="e">
        <f>VLOOKUP(N1132,【参考】数式用!$A$3:$N$58,14,FALSE)</f>
        <v>#N/A</v>
      </c>
      <c r="AC1132" s="481" t="str">
        <f>IFERROR(VLOOKUP(N1132,【参考】数式用!$A$3:$N$58,14,FALSE),"")&amp;"_4_5"</f>
        <v>_4_5</v>
      </c>
      <c r="AD1132" s="481" t="str">
        <f>IFERROR(VLOOKUP(N1132,【参考】数式用!$A$3:$N$58,14,FALSE),"")&amp;"_6"</f>
        <v>_6</v>
      </c>
      <c r="AE1132" s="482" t="str">
        <f>IFERROR(VLOOKUP(N1132,【参考】数式用!$AI$5:$AJ$51, 2, FALSE), "")</f>
        <v/>
      </c>
      <c r="AF1132" s="483" t="str">
        <f t="shared" si="34"/>
        <v/>
      </c>
      <c r="AG1132" s="484" t="str">
        <f t="shared" si="35"/>
        <v/>
      </c>
      <c r="AH1132" s="485" t="str">
        <f>IFERROR(VLOOKUP(N1132,【参考】数式用!$AM$3:$AN$56, 2, FALSE), "")</f>
        <v/>
      </c>
      <c r="AI1132" s="411"/>
      <c r="AJ1132" s="389"/>
      <c r="AK1132" s="389"/>
      <c r="AL1132" s="389"/>
      <c r="AM1132" s="389"/>
      <c r="AN1132" s="389"/>
      <c r="AO1132" s="389"/>
      <c r="AP1132" s="389"/>
      <c r="AQ1132" s="389"/>
    </row>
    <row r="1133" spans="1:43" s="128" customFormat="1" ht="40.15" customHeight="1">
      <c r="A1133" s="488">
        <v>1120</v>
      </c>
      <c r="B1133" s="866" t="str">
        <f>IF(基本情報入力シート!C1164="","",基本情報入力シート!C1164)</f>
        <v/>
      </c>
      <c r="C1133" s="866"/>
      <c r="D1133" s="866"/>
      <c r="E1133" s="866"/>
      <c r="F1133" s="866"/>
      <c r="G1133" s="866"/>
      <c r="H1133" s="866"/>
      <c r="I1133" s="866"/>
      <c r="J1133" s="413" t="str">
        <f>IF(基本情報入力シート!M1164="","",基本情報入力シート!M1164)</f>
        <v/>
      </c>
      <c r="K1133" s="413" t="str">
        <f>IF(基本情報入力シート!R1164="","",基本情報入力シート!R1164)</f>
        <v/>
      </c>
      <c r="L1133" s="413" t="str">
        <f>IF(基本情報入力シート!W1164="","",基本情報入力シート!W1164)</f>
        <v/>
      </c>
      <c r="M1133" s="413" t="str">
        <f>IF(基本情報入力シート!X1164="","",基本情報入力シート!X1164)</f>
        <v/>
      </c>
      <c r="N1133" s="491" t="str">
        <f>IF(基本情報入力シート!Y1164="","",基本情報入力シート!Y1164)</f>
        <v/>
      </c>
      <c r="O1133" s="490"/>
      <c r="P1133" s="432"/>
      <c r="Q1133" s="38" t="str">
        <f>IFERROR(ROUNDDOWN(P1133*VLOOKUP(N1133,【参考】数式用!$V$2:$AA$58,MATCH(O1133,【参考】数式用!$X$4:$AA$4)+2,FALSE)*0.5, 0), "")</f>
        <v/>
      </c>
      <c r="R1133" s="433"/>
      <c r="S1133" s="867"/>
      <c r="T1133" s="867"/>
      <c r="U1133" s="499"/>
      <c r="V1133" s="439"/>
      <c r="W1133" s="487"/>
      <c r="X1133" s="414" t="str">
        <f>IFERROR(IF(V1133="ー", "", ROUNDDOWN(W1133*VLOOKUP(N1133,【参考】数式用!$V$2:$AG$51,MATCH(V1133,【参考】数式用!$AB$4:$AG$4)+6,FALSE)*0.5, 0)), "")</f>
        <v/>
      </c>
      <c r="Y1133" s="440"/>
      <c r="Z1133" s="487"/>
      <c r="AA1133" s="501"/>
      <c r="AB1133" s="481" t="e">
        <f>VLOOKUP(N1133,【参考】数式用!$A$3:$N$58,14,FALSE)</f>
        <v>#N/A</v>
      </c>
      <c r="AC1133" s="481" t="str">
        <f>IFERROR(VLOOKUP(N1133,【参考】数式用!$A$3:$N$58,14,FALSE),"")&amp;"_4_5"</f>
        <v>_4_5</v>
      </c>
      <c r="AD1133" s="481" t="str">
        <f>IFERROR(VLOOKUP(N1133,【参考】数式用!$A$3:$N$58,14,FALSE),"")&amp;"_6"</f>
        <v>_6</v>
      </c>
      <c r="AE1133" s="482" t="str">
        <f>IFERROR(VLOOKUP(N1133,【参考】数式用!$AI$5:$AJ$51, 2, FALSE), "")</f>
        <v/>
      </c>
      <c r="AF1133" s="483" t="str">
        <f t="shared" si="34"/>
        <v/>
      </c>
      <c r="AG1133" s="484" t="str">
        <f t="shared" si="35"/>
        <v/>
      </c>
      <c r="AH1133" s="485" t="str">
        <f>IFERROR(VLOOKUP(N1133,【参考】数式用!$AM$3:$AN$56, 2, FALSE), "")</f>
        <v/>
      </c>
      <c r="AI1133" s="411"/>
      <c r="AJ1133" s="389"/>
      <c r="AK1133" s="389"/>
      <c r="AL1133" s="389"/>
      <c r="AM1133" s="389"/>
      <c r="AN1133" s="389"/>
      <c r="AO1133" s="389"/>
      <c r="AP1133" s="389"/>
      <c r="AQ1133" s="389"/>
    </row>
    <row r="1134" spans="1:43" s="128" customFormat="1" ht="40.15" customHeight="1">
      <c r="A1134" s="488">
        <v>1121</v>
      </c>
      <c r="B1134" s="866" t="str">
        <f>IF(基本情報入力シート!C1165="","",基本情報入力シート!C1165)</f>
        <v/>
      </c>
      <c r="C1134" s="866"/>
      <c r="D1134" s="866"/>
      <c r="E1134" s="866"/>
      <c r="F1134" s="866"/>
      <c r="G1134" s="866"/>
      <c r="H1134" s="866"/>
      <c r="I1134" s="866"/>
      <c r="J1134" s="413" t="str">
        <f>IF(基本情報入力シート!M1165="","",基本情報入力シート!M1165)</f>
        <v/>
      </c>
      <c r="K1134" s="413" t="str">
        <f>IF(基本情報入力シート!R1165="","",基本情報入力シート!R1165)</f>
        <v/>
      </c>
      <c r="L1134" s="413" t="str">
        <f>IF(基本情報入力シート!W1165="","",基本情報入力シート!W1165)</f>
        <v/>
      </c>
      <c r="M1134" s="413" t="str">
        <f>IF(基本情報入力シート!X1165="","",基本情報入力シート!X1165)</f>
        <v/>
      </c>
      <c r="N1134" s="491" t="str">
        <f>IF(基本情報入力シート!Y1165="","",基本情報入力シート!Y1165)</f>
        <v/>
      </c>
      <c r="O1134" s="490"/>
      <c r="P1134" s="432"/>
      <c r="Q1134" s="38" t="str">
        <f>IFERROR(ROUNDDOWN(P1134*VLOOKUP(N1134,【参考】数式用!$V$2:$AA$58,MATCH(O1134,【参考】数式用!$X$4:$AA$4)+2,FALSE)*0.5, 0), "")</f>
        <v/>
      </c>
      <c r="R1134" s="433"/>
      <c r="S1134" s="867"/>
      <c r="T1134" s="867"/>
      <c r="U1134" s="499"/>
      <c r="V1134" s="439"/>
      <c r="W1134" s="487"/>
      <c r="X1134" s="414" t="str">
        <f>IFERROR(IF(V1134="ー", "", ROUNDDOWN(W1134*VLOOKUP(N1134,【参考】数式用!$V$2:$AG$51,MATCH(V1134,【参考】数式用!$AB$4:$AG$4)+6,FALSE)*0.5, 0)), "")</f>
        <v/>
      </c>
      <c r="Y1134" s="440"/>
      <c r="Z1134" s="487"/>
      <c r="AA1134" s="501"/>
      <c r="AB1134" s="481" t="e">
        <f>VLOOKUP(N1134,【参考】数式用!$A$3:$N$58,14,FALSE)</f>
        <v>#N/A</v>
      </c>
      <c r="AC1134" s="481" t="str">
        <f>IFERROR(VLOOKUP(N1134,【参考】数式用!$A$3:$N$58,14,FALSE),"")&amp;"_4_5"</f>
        <v>_4_5</v>
      </c>
      <c r="AD1134" s="481" t="str">
        <f>IFERROR(VLOOKUP(N1134,【参考】数式用!$A$3:$N$58,14,FALSE),"")&amp;"_6"</f>
        <v>_6</v>
      </c>
      <c r="AE1134" s="482" t="str">
        <f>IFERROR(VLOOKUP(N1134,【参考】数式用!$AI$5:$AJ$51, 2, FALSE), "")</f>
        <v/>
      </c>
      <c r="AF1134" s="483" t="str">
        <f t="shared" si="34"/>
        <v/>
      </c>
      <c r="AG1134" s="484" t="str">
        <f t="shared" si="35"/>
        <v/>
      </c>
      <c r="AH1134" s="485" t="str">
        <f>IFERROR(VLOOKUP(N1134,【参考】数式用!$AM$3:$AN$56, 2, FALSE), "")</f>
        <v/>
      </c>
      <c r="AI1134" s="411"/>
      <c r="AJ1134" s="389"/>
      <c r="AK1134" s="389"/>
      <c r="AL1134" s="389"/>
      <c r="AM1134" s="389"/>
      <c r="AN1134" s="389"/>
      <c r="AO1134" s="389"/>
      <c r="AP1134" s="389"/>
      <c r="AQ1134" s="389"/>
    </row>
    <row r="1135" spans="1:43" s="128" customFormat="1" ht="40.15" customHeight="1">
      <c r="A1135" s="488">
        <v>1122</v>
      </c>
      <c r="B1135" s="866" t="str">
        <f>IF(基本情報入力シート!C1166="","",基本情報入力シート!C1166)</f>
        <v/>
      </c>
      <c r="C1135" s="866"/>
      <c r="D1135" s="866"/>
      <c r="E1135" s="866"/>
      <c r="F1135" s="866"/>
      <c r="G1135" s="866"/>
      <c r="H1135" s="866"/>
      <c r="I1135" s="866"/>
      <c r="J1135" s="413" t="str">
        <f>IF(基本情報入力シート!M1166="","",基本情報入力シート!M1166)</f>
        <v/>
      </c>
      <c r="K1135" s="413" t="str">
        <f>IF(基本情報入力シート!R1166="","",基本情報入力シート!R1166)</f>
        <v/>
      </c>
      <c r="L1135" s="413" t="str">
        <f>IF(基本情報入力シート!W1166="","",基本情報入力シート!W1166)</f>
        <v/>
      </c>
      <c r="M1135" s="413" t="str">
        <f>IF(基本情報入力シート!X1166="","",基本情報入力シート!X1166)</f>
        <v/>
      </c>
      <c r="N1135" s="491" t="str">
        <f>IF(基本情報入力シート!Y1166="","",基本情報入力シート!Y1166)</f>
        <v/>
      </c>
      <c r="O1135" s="490"/>
      <c r="P1135" s="432"/>
      <c r="Q1135" s="38" t="str">
        <f>IFERROR(ROUNDDOWN(P1135*VLOOKUP(N1135,【参考】数式用!$V$2:$AA$58,MATCH(O1135,【参考】数式用!$X$4:$AA$4)+2,FALSE)*0.5, 0), "")</f>
        <v/>
      </c>
      <c r="R1135" s="433"/>
      <c r="S1135" s="867"/>
      <c r="T1135" s="867"/>
      <c r="U1135" s="499"/>
      <c r="V1135" s="439"/>
      <c r="W1135" s="487"/>
      <c r="X1135" s="414" t="str">
        <f>IFERROR(IF(V1135="ー", "", ROUNDDOWN(W1135*VLOOKUP(N1135,【参考】数式用!$V$2:$AG$51,MATCH(V1135,【参考】数式用!$AB$4:$AG$4)+6,FALSE)*0.5, 0)), "")</f>
        <v/>
      </c>
      <c r="Y1135" s="440"/>
      <c r="Z1135" s="487"/>
      <c r="AA1135" s="501"/>
      <c r="AB1135" s="481" t="e">
        <f>VLOOKUP(N1135,【参考】数式用!$A$3:$N$58,14,FALSE)</f>
        <v>#N/A</v>
      </c>
      <c r="AC1135" s="481" t="str">
        <f>IFERROR(VLOOKUP(N1135,【参考】数式用!$A$3:$N$58,14,FALSE),"")&amp;"_4_5"</f>
        <v>_4_5</v>
      </c>
      <c r="AD1135" s="481" t="str">
        <f>IFERROR(VLOOKUP(N1135,【参考】数式用!$A$3:$N$58,14,FALSE),"")&amp;"_6"</f>
        <v>_6</v>
      </c>
      <c r="AE1135" s="482" t="str">
        <f>IFERROR(VLOOKUP(N1135,【参考】数式用!$AI$5:$AJ$51, 2, FALSE), "")</f>
        <v/>
      </c>
      <c r="AF1135" s="483" t="str">
        <f t="shared" si="34"/>
        <v/>
      </c>
      <c r="AG1135" s="484" t="str">
        <f t="shared" si="35"/>
        <v/>
      </c>
      <c r="AH1135" s="485" t="str">
        <f>IFERROR(VLOOKUP(N1135,【参考】数式用!$AM$3:$AN$56, 2, FALSE), "")</f>
        <v/>
      </c>
      <c r="AI1135" s="411"/>
      <c r="AJ1135" s="389"/>
      <c r="AK1135" s="389"/>
      <c r="AL1135" s="389"/>
      <c r="AM1135" s="389"/>
      <c r="AN1135" s="389"/>
      <c r="AO1135" s="389"/>
      <c r="AP1135" s="389"/>
      <c r="AQ1135" s="389"/>
    </row>
    <row r="1136" spans="1:43" s="128" customFormat="1" ht="40.15" customHeight="1">
      <c r="A1136" s="488">
        <v>1123</v>
      </c>
      <c r="B1136" s="866" t="str">
        <f>IF(基本情報入力シート!C1167="","",基本情報入力シート!C1167)</f>
        <v/>
      </c>
      <c r="C1136" s="866"/>
      <c r="D1136" s="866"/>
      <c r="E1136" s="866"/>
      <c r="F1136" s="866"/>
      <c r="G1136" s="866"/>
      <c r="H1136" s="866"/>
      <c r="I1136" s="866"/>
      <c r="J1136" s="413" t="str">
        <f>IF(基本情報入力シート!M1167="","",基本情報入力シート!M1167)</f>
        <v/>
      </c>
      <c r="K1136" s="413" t="str">
        <f>IF(基本情報入力シート!R1167="","",基本情報入力シート!R1167)</f>
        <v/>
      </c>
      <c r="L1136" s="413" t="str">
        <f>IF(基本情報入力シート!W1167="","",基本情報入力シート!W1167)</f>
        <v/>
      </c>
      <c r="M1136" s="413" t="str">
        <f>IF(基本情報入力シート!X1167="","",基本情報入力シート!X1167)</f>
        <v/>
      </c>
      <c r="N1136" s="491" t="str">
        <f>IF(基本情報入力シート!Y1167="","",基本情報入力シート!Y1167)</f>
        <v/>
      </c>
      <c r="O1136" s="490"/>
      <c r="P1136" s="432"/>
      <c r="Q1136" s="38" t="str">
        <f>IFERROR(ROUNDDOWN(P1136*VLOOKUP(N1136,【参考】数式用!$V$2:$AA$58,MATCH(O1136,【参考】数式用!$X$4:$AA$4)+2,FALSE)*0.5, 0), "")</f>
        <v/>
      </c>
      <c r="R1136" s="433"/>
      <c r="S1136" s="867"/>
      <c r="T1136" s="867"/>
      <c r="U1136" s="499"/>
      <c r="V1136" s="439"/>
      <c r="W1136" s="487"/>
      <c r="X1136" s="414" t="str">
        <f>IFERROR(IF(V1136="ー", "", ROUNDDOWN(W1136*VLOOKUP(N1136,【参考】数式用!$V$2:$AG$51,MATCH(V1136,【参考】数式用!$AB$4:$AG$4)+6,FALSE)*0.5, 0)), "")</f>
        <v/>
      </c>
      <c r="Y1136" s="440"/>
      <c r="Z1136" s="487"/>
      <c r="AA1136" s="501"/>
      <c r="AB1136" s="481" t="e">
        <f>VLOOKUP(N1136,【参考】数式用!$A$3:$N$58,14,FALSE)</f>
        <v>#N/A</v>
      </c>
      <c r="AC1136" s="481" t="str">
        <f>IFERROR(VLOOKUP(N1136,【参考】数式用!$A$3:$N$58,14,FALSE),"")&amp;"_4_5"</f>
        <v>_4_5</v>
      </c>
      <c r="AD1136" s="481" t="str">
        <f>IFERROR(VLOOKUP(N1136,【参考】数式用!$A$3:$N$58,14,FALSE),"")&amp;"_6"</f>
        <v>_6</v>
      </c>
      <c r="AE1136" s="482" t="str">
        <f>IFERROR(VLOOKUP(N1136,【参考】数式用!$AI$5:$AJ$51, 2, FALSE), "")</f>
        <v/>
      </c>
      <c r="AF1136" s="483" t="str">
        <f t="shared" si="34"/>
        <v/>
      </c>
      <c r="AG1136" s="484" t="str">
        <f t="shared" si="35"/>
        <v/>
      </c>
      <c r="AH1136" s="485" t="str">
        <f>IFERROR(VLOOKUP(N1136,【参考】数式用!$AM$3:$AN$56, 2, FALSE), "")</f>
        <v/>
      </c>
      <c r="AI1136" s="411"/>
      <c r="AJ1136" s="389"/>
      <c r="AK1136" s="389"/>
      <c r="AL1136" s="389"/>
      <c r="AM1136" s="389"/>
      <c r="AN1136" s="389"/>
      <c r="AO1136" s="389"/>
      <c r="AP1136" s="389"/>
      <c r="AQ1136" s="389"/>
    </row>
    <row r="1137" spans="1:43" s="128" customFormat="1" ht="40.15" customHeight="1">
      <c r="A1137" s="488">
        <v>1124</v>
      </c>
      <c r="B1137" s="866" t="str">
        <f>IF(基本情報入力シート!C1168="","",基本情報入力シート!C1168)</f>
        <v/>
      </c>
      <c r="C1137" s="866"/>
      <c r="D1137" s="866"/>
      <c r="E1137" s="866"/>
      <c r="F1137" s="866"/>
      <c r="G1137" s="866"/>
      <c r="H1137" s="866"/>
      <c r="I1137" s="866"/>
      <c r="J1137" s="413" t="str">
        <f>IF(基本情報入力シート!M1168="","",基本情報入力シート!M1168)</f>
        <v/>
      </c>
      <c r="K1137" s="413" t="str">
        <f>IF(基本情報入力シート!R1168="","",基本情報入力シート!R1168)</f>
        <v/>
      </c>
      <c r="L1137" s="413" t="str">
        <f>IF(基本情報入力シート!W1168="","",基本情報入力シート!W1168)</f>
        <v/>
      </c>
      <c r="M1137" s="413" t="str">
        <f>IF(基本情報入力シート!X1168="","",基本情報入力シート!X1168)</f>
        <v/>
      </c>
      <c r="N1137" s="491" t="str">
        <f>IF(基本情報入力シート!Y1168="","",基本情報入力シート!Y1168)</f>
        <v/>
      </c>
      <c r="O1137" s="490"/>
      <c r="P1137" s="432"/>
      <c r="Q1137" s="38" t="str">
        <f>IFERROR(ROUNDDOWN(P1137*VLOOKUP(N1137,【参考】数式用!$V$2:$AA$58,MATCH(O1137,【参考】数式用!$X$4:$AA$4)+2,FALSE)*0.5, 0), "")</f>
        <v/>
      </c>
      <c r="R1137" s="433"/>
      <c r="S1137" s="867"/>
      <c r="T1137" s="867"/>
      <c r="U1137" s="499"/>
      <c r="V1137" s="439"/>
      <c r="W1137" s="487"/>
      <c r="X1137" s="414" t="str">
        <f>IFERROR(IF(V1137="ー", "", ROUNDDOWN(W1137*VLOOKUP(N1137,【参考】数式用!$V$2:$AG$51,MATCH(V1137,【参考】数式用!$AB$4:$AG$4)+6,FALSE)*0.5, 0)), "")</f>
        <v/>
      </c>
      <c r="Y1137" s="440"/>
      <c r="Z1137" s="487"/>
      <c r="AA1137" s="501"/>
      <c r="AB1137" s="481" t="e">
        <f>VLOOKUP(N1137,【参考】数式用!$A$3:$N$58,14,FALSE)</f>
        <v>#N/A</v>
      </c>
      <c r="AC1137" s="481" t="str">
        <f>IFERROR(VLOOKUP(N1137,【参考】数式用!$A$3:$N$58,14,FALSE),"")&amp;"_4_5"</f>
        <v>_4_5</v>
      </c>
      <c r="AD1137" s="481" t="str">
        <f>IFERROR(VLOOKUP(N1137,【参考】数式用!$A$3:$N$58,14,FALSE),"")&amp;"_6"</f>
        <v>_6</v>
      </c>
      <c r="AE1137" s="482" t="str">
        <f>IFERROR(VLOOKUP(N1137,【参考】数式用!$AI$5:$AJ$51, 2, FALSE), "")</f>
        <v/>
      </c>
      <c r="AF1137" s="483" t="str">
        <f t="shared" si="34"/>
        <v/>
      </c>
      <c r="AG1137" s="484" t="str">
        <f t="shared" si="35"/>
        <v/>
      </c>
      <c r="AH1137" s="485" t="str">
        <f>IFERROR(VLOOKUP(N1137,【参考】数式用!$AM$3:$AN$56, 2, FALSE), "")</f>
        <v/>
      </c>
      <c r="AI1137" s="411"/>
      <c r="AJ1137" s="389"/>
      <c r="AK1137" s="389"/>
      <c r="AL1137" s="389"/>
      <c r="AM1137" s="389"/>
      <c r="AN1137" s="389"/>
      <c r="AO1137" s="389"/>
      <c r="AP1137" s="389"/>
      <c r="AQ1137" s="389"/>
    </row>
    <row r="1138" spans="1:43" s="128" customFormat="1" ht="40.15" customHeight="1">
      <c r="A1138" s="488">
        <v>1125</v>
      </c>
      <c r="B1138" s="866" t="str">
        <f>IF(基本情報入力シート!C1169="","",基本情報入力シート!C1169)</f>
        <v/>
      </c>
      <c r="C1138" s="866"/>
      <c r="D1138" s="866"/>
      <c r="E1138" s="866"/>
      <c r="F1138" s="866"/>
      <c r="G1138" s="866"/>
      <c r="H1138" s="866"/>
      <c r="I1138" s="866"/>
      <c r="J1138" s="413" t="str">
        <f>IF(基本情報入力シート!M1169="","",基本情報入力シート!M1169)</f>
        <v/>
      </c>
      <c r="K1138" s="413" t="str">
        <f>IF(基本情報入力シート!R1169="","",基本情報入力シート!R1169)</f>
        <v/>
      </c>
      <c r="L1138" s="413" t="str">
        <f>IF(基本情報入力シート!W1169="","",基本情報入力シート!W1169)</f>
        <v/>
      </c>
      <c r="M1138" s="413" t="str">
        <f>IF(基本情報入力シート!X1169="","",基本情報入力シート!X1169)</f>
        <v/>
      </c>
      <c r="N1138" s="491" t="str">
        <f>IF(基本情報入力シート!Y1169="","",基本情報入力シート!Y1169)</f>
        <v/>
      </c>
      <c r="O1138" s="490"/>
      <c r="P1138" s="432"/>
      <c r="Q1138" s="38" t="str">
        <f>IFERROR(ROUNDDOWN(P1138*VLOOKUP(N1138,【参考】数式用!$V$2:$AA$58,MATCH(O1138,【参考】数式用!$X$4:$AA$4)+2,FALSE)*0.5, 0), "")</f>
        <v/>
      </c>
      <c r="R1138" s="433"/>
      <c r="S1138" s="867"/>
      <c r="T1138" s="867"/>
      <c r="U1138" s="499"/>
      <c r="V1138" s="439"/>
      <c r="W1138" s="487"/>
      <c r="X1138" s="414" t="str">
        <f>IFERROR(IF(V1138="ー", "", ROUNDDOWN(W1138*VLOOKUP(N1138,【参考】数式用!$V$2:$AG$51,MATCH(V1138,【参考】数式用!$AB$4:$AG$4)+6,FALSE)*0.5, 0)), "")</f>
        <v/>
      </c>
      <c r="Y1138" s="440"/>
      <c r="Z1138" s="487"/>
      <c r="AA1138" s="501"/>
      <c r="AB1138" s="481" t="e">
        <f>VLOOKUP(N1138,【参考】数式用!$A$3:$N$58,14,FALSE)</f>
        <v>#N/A</v>
      </c>
      <c r="AC1138" s="481" t="str">
        <f>IFERROR(VLOOKUP(N1138,【参考】数式用!$A$3:$N$58,14,FALSE),"")&amp;"_4_5"</f>
        <v>_4_5</v>
      </c>
      <c r="AD1138" s="481" t="str">
        <f>IFERROR(VLOOKUP(N1138,【参考】数式用!$A$3:$N$58,14,FALSE),"")&amp;"_6"</f>
        <v>_6</v>
      </c>
      <c r="AE1138" s="482" t="str">
        <f>IFERROR(VLOOKUP(N1138,【参考】数式用!$AI$5:$AJ$51, 2, FALSE), "")</f>
        <v/>
      </c>
      <c r="AF1138" s="483"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84"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85" t="str">
        <f>IFERROR(VLOOKUP(N1138,【参考】数式用!$AM$3:$AN$56, 2, FALSE), "")</f>
        <v/>
      </c>
      <c r="AI1138" s="411"/>
      <c r="AJ1138" s="389"/>
      <c r="AK1138" s="389"/>
      <c r="AL1138" s="389"/>
      <c r="AM1138" s="389"/>
      <c r="AN1138" s="389"/>
      <c r="AO1138" s="389"/>
      <c r="AP1138" s="389"/>
      <c r="AQ1138" s="389"/>
    </row>
    <row r="1139" spans="1:43" s="128" customFormat="1" ht="40.15" customHeight="1">
      <c r="A1139" s="488">
        <v>1126</v>
      </c>
      <c r="B1139" s="866" t="str">
        <f>IF(基本情報入力シート!C1170="","",基本情報入力シート!C1170)</f>
        <v/>
      </c>
      <c r="C1139" s="866"/>
      <c r="D1139" s="866"/>
      <c r="E1139" s="866"/>
      <c r="F1139" s="866"/>
      <c r="G1139" s="866"/>
      <c r="H1139" s="866"/>
      <c r="I1139" s="866"/>
      <c r="J1139" s="413" t="str">
        <f>IF(基本情報入力シート!M1170="","",基本情報入力シート!M1170)</f>
        <v/>
      </c>
      <c r="K1139" s="413" t="str">
        <f>IF(基本情報入力シート!R1170="","",基本情報入力シート!R1170)</f>
        <v/>
      </c>
      <c r="L1139" s="413" t="str">
        <f>IF(基本情報入力シート!W1170="","",基本情報入力シート!W1170)</f>
        <v/>
      </c>
      <c r="M1139" s="413" t="str">
        <f>IF(基本情報入力シート!X1170="","",基本情報入力シート!X1170)</f>
        <v/>
      </c>
      <c r="N1139" s="491" t="str">
        <f>IF(基本情報入力シート!Y1170="","",基本情報入力シート!Y1170)</f>
        <v/>
      </c>
      <c r="O1139" s="490"/>
      <c r="P1139" s="432"/>
      <c r="Q1139" s="38" t="str">
        <f>IFERROR(ROUNDDOWN(P1139*VLOOKUP(N1139,【参考】数式用!$V$2:$AA$58,MATCH(O1139,【参考】数式用!$X$4:$AA$4)+2,FALSE)*0.5, 0), "")</f>
        <v/>
      </c>
      <c r="R1139" s="433"/>
      <c r="S1139" s="867"/>
      <c r="T1139" s="867"/>
      <c r="U1139" s="499"/>
      <c r="V1139" s="439"/>
      <c r="W1139" s="487"/>
      <c r="X1139" s="414" t="str">
        <f>IFERROR(IF(V1139="ー", "", ROUNDDOWN(W1139*VLOOKUP(N1139,【参考】数式用!$V$2:$AG$51,MATCH(V1139,【参考】数式用!$AB$4:$AG$4)+6,FALSE)*0.5, 0)), "")</f>
        <v/>
      </c>
      <c r="Y1139" s="440"/>
      <c r="Z1139" s="487"/>
      <c r="AA1139" s="501"/>
      <c r="AB1139" s="481" t="e">
        <f>VLOOKUP(N1139,【参考】数式用!$A$3:$N$58,14,FALSE)</f>
        <v>#N/A</v>
      </c>
      <c r="AC1139" s="481" t="str">
        <f>IFERROR(VLOOKUP(N1139,【参考】数式用!$A$3:$N$58,14,FALSE),"")&amp;"_4_5"</f>
        <v>_4_5</v>
      </c>
      <c r="AD1139" s="481" t="str">
        <f>IFERROR(VLOOKUP(N1139,【参考】数式用!$A$3:$N$58,14,FALSE),"")&amp;"_6"</f>
        <v>_6</v>
      </c>
      <c r="AE1139" s="482" t="str">
        <f>IFERROR(VLOOKUP(N1139,【参考】数式用!$AI$5:$AJ$51, 2, FALSE), "")</f>
        <v/>
      </c>
      <c r="AF1139" s="483" t="str">
        <f t="shared" si="36"/>
        <v/>
      </c>
      <c r="AG1139" s="484" t="str">
        <f t="shared" si="37"/>
        <v/>
      </c>
      <c r="AH1139" s="485" t="str">
        <f>IFERROR(VLOOKUP(N1139,【参考】数式用!$AM$3:$AN$56, 2, FALSE), "")</f>
        <v/>
      </c>
      <c r="AI1139" s="411"/>
      <c r="AJ1139" s="389"/>
      <c r="AK1139" s="389"/>
      <c r="AL1139" s="389"/>
      <c r="AM1139" s="389"/>
      <c r="AN1139" s="389"/>
      <c r="AO1139" s="389"/>
      <c r="AP1139" s="389"/>
      <c r="AQ1139" s="389"/>
    </row>
    <row r="1140" spans="1:43" s="128" customFormat="1" ht="40.15" customHeight="1">
      <c r="A1140" s="488">
        <v>1127</v>
      </c>
      <c r="B1140" s="866" t="str">
        <f>IF(基本情報入力シート!C1171="","",基本情報入力シート!C1171)</f>
        <v/>
      </c>
      <c r="C1140" s="866"/>
      <c r="D1140" s="866"/>
      <c r="E1140" s="866"/>
      <c r="F1140" s="866"/>
      <c r="G1140" s="866"/>
      <c r="H1140" s="866"/>
      <c r="I1140" s="866"/>
      <c r="J1140" s="413" t="str">
        <f>IF(基本情報入力シート!M1171="","",基本情報入力シート!M1171)</f>
        <v/>
      </c>
      <c r="K1140" s="413" t="str">
        <f>IF(基本情報入力シート!R1171="","",基本情報入力シート!R1171)</f>
        <v/>
      </c>
      <c r="L1140" s="413" t="str">
        <f>IF(基本情報入力シート!W1171="","",基本情報入力シート!W1171)</f>
        <v/>
      </c>
      <c r="M1140" s="413" t="str">
        <f>IF(基本情報入力シート!X1171="","",基本情報入力シート!X1171)</f>
        <v/>
      </c>
      <c r="N1140" s="491" t="str">
        <f>IF(基本情報入力シート!Y1171="","",基本情報入力シート!Y1171)</f>
        <v/>
      </c>
      <c r="O1140" s="490"/>
      <c r="P1140" s="432"/>
      <c r="Q1140" s="38" t="str">
        <f>IFERROR(ROUNDDOWN(P1140*VLOOKUP(N1140,【参考】数式用!$V$2:$AA$58,MATCH(O1140,【参考】数式用!$X$4:$AA$4)+2,FALSE)*0.5, 0), "")</f>
        <v/>
      </c>
      <c r="R1140" s="433"/>
      <c r="S1140" s="867"/>
      <c r="T1140" s="867"/>
      <c r="U1140" s="499"/>
      <c r="V1140" s="439"/>
      <c r="W1140" s="487"/>
      <c r="X1140" s="414" t="str">
        <f>IFERROR(IF(V1140="ー", "", ROUNDDOWN(W1140*VLOOKUP(N1140,【参考】数式用!$V$2:$AG$51,MATCH(V1140,【参考】数式用!$AB$4:$AG$4)+6,FALSE)*0.5, 0)), "")</f>
        <v/>
      </c>
      <c r="Y1140" s="440"/>
      <c r="Z1140" s="487"/>
      <c r="AA1140" s="501"/>
      <c r="AB1140" s="481" t="e">
        <f>VLOOKUP(N1140,【参考】数式用!$A$3:$N$58,14,FALSE)</f>
        <v>#N/A</v>
      </c>
      <c r="AC1140" s="481" t="str">
        <f>IFERROR(VLOOKUP(N1140,【参考】数式用!$A$3:$N$58,14,FALSE),"")&amp;"_4_5"</f>
        <v>_4_5</v>
      </c>
      <c r="AD1140" s="481" t="str">
        <f>IFERROR(VLOOKUP(N1140,【参考】数式用!$A$3:$N$58,14,FALSE),"")&amp;"_6"</f>
        <v>_6</v>
      </c>
      <c r="AE1140" s="482" t="str">
        <f>IFERROR(VLOOKUP(N1140,【参考】数式用!$AI$5:$AJ$51, 2, FALSE), "")</f>
        <v/>
      </c>
      <c r="AF1140" s="483" t="str">
        <f t="shared" si="36"/>
        <v/>
      </c>
      <c r="AG1140" s="484" t="str">
        <f t="shared" si="37"/>
        <v/>
      </c>
      <c r="AH1140" s="485" t="str">
        <f>IFERROR(VLOOKUP(N1140,【参考】数式用!$AM$3:$AN$56, 2, FALSE), "")</f>
        <v/>
      </c>
      <c r="AI1140" s="411"/>
      <c r="AJ1140" s="389"/>
      <c r="AK1140" s="389"/>
      <c r="AL1140" s="389"/>
      <c r="AM1140" s="389"/>
      <c r="AN1140" s="389"/>
      <c r="AO1140" s="389"/>
      <c r="AP1140" s="389"/>
      <c r="AQ1140" s="389"/>
    </row>
    <row r="1141" spans="1:43" s="128" customFormat="1" ht="40.15" customHeight="1">
      <c r="A1141" s="488">
        <v>1128</v>
      </c>
      <c r="B1141" s="866" t="str">
        <f>IF(基本情報入力シート!C1172="","",基本情報入力シート!C1172)</f>
        <v/>
      </c>
      <c r="C1141" s="866"/>
      <c r="D1141" s="866"/>
      <c r="E1141" s="866"/>
      <c r="F1141" s="866"/>
      <c r="G1141" s="866"/>
      <c r="H1141" s="866"/>
      <c r="I1141" s="866"/>
      <c r="J1141" s="413" t="str">
        <f>IF(基本情報入力シート!M1172="","",基本情報入力シート!M1172)</f>
        <v/>
      </c>
      <c r="K1141" s="413" t="str">
        <f>IF(基本情報入力シート!R1172="","",基本情報入力シート!R1172)</f>
        <v/>
      </c>
      <c r="L1141" s="413" t="str">
        <f>IF(基本情報入力シート!W1172="","",基本情報入力シート!W1172)</f>
        <v/>
      </c>
      <c r="M1141" s="413" t="str">
        <f>IF(基本情報入力シート!X1172="","",基本情報入力シート!X1172)</f>
        <v/>
      </c>
      <c r="N1141" s="491" t="str">
        <f>IF(基本情報入力シート!Y1172="","",基本情報入力シート!Y1172)</f>
        <v/>
      </c>
      <c r="O1141" s="490"/>
      <c r="P1141" s="432"/>
      <c r="Q1141" s="38" t="str">
        <f>IFERROR(ROUNDDOWN(P1141*VLOOKUP(N1141,【参考】数式用!$V$2:$AA$58,MATCH(O1141,【参考】数式用!$X$4:$AA$4)+2,FALSE)*0.5, 0), "")</f>
        <v/>
      </c>
      <c r="R1141" s="433"/>
      <c r="S1141" s="867"/>
      <c r="T1141" s="867"/>
      <c r="U1141" s="499"/>
      <c r="V1141" s="439"/>
      <c r="W1141" s="487"/>
      <c r="X1141" s="414" t="str">
        <f>IFERROR(IF(V1141="ー", "", ROUNDDOWN(W1141*VLOOKUP(N1141,【参考】数式用!$V$2:$AG$51,MATCH(V1141,【参考】数式用!$AB$4:$AG$4)+6,FALSE)*0.5, 0)), "")</f>
        <v/>
      </c>
      <c r="Y1141" s="440"/>
      <c r="Z1141" s="487"/>
      <c r="AA1141" s="501"/>
      <c r="AB1141" s="481" t="e">
        <f>VLOOKUP(N1141,【参考】数式用!$A$3:$N$58,14,FALSE)</f>
        <v>#N/A</v>
      </c>
      <c r="AC1141" s="481" t="str">
        <f>IFERROR(VLOOKUP(N1141,【参考】数式用!$A$3:$N$58,14,FALSE),"")&amp;"_4_5"</f>
        <v>_4_5</v>
      </c>
      <c r="AD1141" s="481" t="str">
        <f>IFERROR(VLOOKUP(N1141,【参考】数式用!$A$3:$N$58,14,FALSE),"")&amp;"_6"</f>
        <v>_6</v>
      </c>
      <c r="AE1141" s="482" t="str">
        <f>IFERROR(VLOOKUP(N1141,【参考】数式用!$AI$5:$AJ$51, 2, FALSE), "")</f>
        <v/>
      </c>
      <c r="AF1141" s="483" t="str">
        <f t="shared" si="36"/>
        <v/>
      </c>
      <c r="AG1141" s="484" t="str">
        <f t="shared" si="37"/>
        <v/>
      </c>
      <c r="AH1141" s="485" t="str">
        <f>IFERROR(VLOOKUP(N1141,【参考】数式用!$AM$3:$AN$56, 2, FALSE), "")</f>
        <v/>
      </c>
      <c r="AI1141" s="411"/>
      <c r="AJ1141" s="389"/>
      <c r="AK1141" s="389"/>
      <c r="AL1141" s="389"/>
      <c r="AM1141" s="389"/>
      <c r="AN1141" s="389"/>
      <c r="AO1141" s="389"/>
      <c r="AP1141" s="389"/>
      <c r="AQ1141" s="389"/>
    </row>
    <row r="1142" spans="1:43" s="128" customFormat="1" ht="40.15" customHeight="1">
      <c r="A1142" s="488">
        <v>1129</v>
      </c>
      <c r="B1142" s="866" t="str">
        <f>IF(基本情報入力シート!C1173="","",基本情報入力シート!C1173)</f>
        <v/>
      </c>
      <c r="C1142" s="866"/>
      <c r="D1142" s="866"/>
      <c r="E1142" s="866"/>
      <c r="F1142" s="866"/>
      <c r="G1142" s="866"/>
      <c r="H1142" s="866"/>
      <c r="I1142" s="866"/>
      <c r="J1142" s="413" t="str">
        <f>IF(基本情報入力シート!M1173="","",基本情報入力シート!M1173)</f>
        <v/>
      </c>
      <c r="K1142" s="413" t="str">
        <f>IF(基本情報入力シート!R1173="","",基本情報入力シート!R1173)</f>
        <v/>
      </c>
      <c r="L1142" s="413" t="str">
        <f>IF(基本情報入力シート!W1173="","",基本情報入力シート!W1173)</f>
        <v/>
      </c>
      <c r="M1142" s="413" t="str">
        <f>IF(基本情報入力シート!X1173="","",基本情報入力シート!X1173)</f>
        <v/>
      </c>
      <c r="N1142" s="491" t="str">
        <f>IF(基本情報入力シート!Y1173="","",基本情報入力シート!Y1173)</f>
        <v/>
      </c>
      <c r="O1142" s="490"/>
      <c r="P1142" s="432"/>
      <c r="Q1142" s="38" t="str">
        <f>IFERROR(ROUNDDOWN(P1142*VLOOKUP(N1142,【参考】数式用!$V$2:$AA$58,MATCH(O1142,【参考】数式用!$X$4:$AA$4)+2,FALSE)*0.5, 0), "")</f>
        <v/>
      </c>
      <c r="R1142" s="433"/>
      <c r="S1142" s="867"/>
      <c r="T1142" s="867"/>
      <c r="U1142" s="499"/>
      <c r="V1142" s="439"/>
      <c r="W1142" s="487"/>
      <c r="X1142" s="414" t="str">
        <f>IFERROR(IF(V1142="ー", "", ROUNDDOWN(W1142*VLOOKUP(N1142,【参考】数式用!$V$2:$AG$51,MATCH(V1142,【参考】数式用!$AB$4:$AG$4)+6,FALSE)*0.5, 0)), "")</f>
        <v/>
      </c>
      <c r="Y1142" s="440"/>
      <c r="Z1142" s="487"/>
      <c r="AA1142" s="501"/>
      <c r="AB1142" s="481" t="e">
        <f>VLOOKUP(N1142,【参考】数式用!$A$3:$N$58,14,FALSE)</f>
        <v>#N/A</v>
      </c>
      <c r="AC1142" s="481" t="str">
        <f>IFERROR(VLOOKUP(N1142,【参考】数式用!$A$3:$N$58,14,FALSE),"")&amp;"_4_5"</f>
        <v>_4_5</v>
      </c>
      <c r="AD1142" s="481" t="str">
        <f>IFERROR(VLOOKUP(N1142,【参考】数式用!$A$3:$N$58,14,FALSE),"")&amp;"_6"</f>
        <v>_6</v>
      </c>
      <c r="AE1142" s="482" t="str">
        <f>IFERROR(VLOOKUP(N1142,【参考】数式用!$AI$5:$AJ$51, 2, FALSE), "")</f>
        <v/>
      </c>
      <c r="AF1142" s="483" t="str">
        <f t="shared" si="36"/>
        <v/>
      </c>
      <c r="AG1142" s="484" t="str">
        <f t="shared" si="37"/>
        <v/>
      </c>
      <c r="AH1142" s="485" t="str">
        <f>IFERROR(VLOOKUP(N1142,【参考】数式用!$AM$3:$AN$56, 2, FALSE), "")</f>
        <v/>
      </c>
      <c r="AI1142" s="411"/>
      <c r="AJ1142" s="389"/>
      <c r="AK1142" s="389"/>
      <c r="AL1142" s="389"/>
      <c r="AM1142" s="389"/>
      <c r="AN1142" s="389"/>
      <c r="AO1142" s="389"/>
      <c r="AP1142" s="389"/>
      <c r="AQ1142" s="389"/>
    </row>
    <row r="1143" spans="1:43" s="128" customFormat="1" ht="40.15" customHeight="1">
      <c r="A1143" s="488">
        <v>1130</v>
      </c>
      <c r="B1143" s="866" t="str">
        <f>IF(基本情報入力シート!C1174="","",基本情報入力シート!C1174)</f>
        <v/>
      </c>
      <c r="C1143" s="866"/>
      <c r="D1143" s="866"/>
      <c r="E1143" s="866"/>
      <c r="F1143" s="866"/>
      <c r="G1143" s="866"/>
      <c r="H1143" s="866"/>
      <c r="I1143" s="866"/>
      <c r="J1143" s="413" t="str">
        <f>IF(基本情報入力シート!M1174="","",基本情報入力シート!M1174)</f>
        <v/>
      </c>
      <c r="K1143" s="413" t="str">
        <f>IF(基本情報入力シート!R1174="","",基本情報入力シート!R1174)</f>
        <v/>
      </c>
      <c r="L1143" s="413" t="str">
        <f>IF(基本情報入力シート!W1174="","",基本情報入力シート!W1174)</f>
        <v/>
      </c>
      <c r="M1143" s="413" t="str">
        <f>IF(基本情報入力シート!X1174="","",基本情報入力シート!X1174)</f>
        <v/>
      </c>
      <c r="N1143" s="491" t="str">
        <f>IF(基本情報入力シート!Y1174="","",基本情報入力シート!Y1174)</f>
        <v/>
      </c>
      <c r="O1143" s="490"/>
      <c r="P1143" s="432"/>
      <c r="Q1143" s="38" t="str">
        <f>IFERROR(ROUNDDOWN(P1143*VLOOKUP(N1143,【参考】数式用!$V$2:$AA$58,MATCH(O1143,【参考】数式用!$X$4:$AA$4)+2,FALSE)*0.5, 0), "")</f>
        <v/>
      </c>
      <c r="R1143" s="433"/>
      <c r="S1143" s="867"/>
      <c r="T1143" s="867"/>
      <c r="U1143" s="499"/>
      <c r="V1143" s="439"/>
      <c r="W1143" s="487"/>
      <c r="X1143" s="414" t="str">
        <f>IFERROR(IF(V1143="ー", "", ROUNDDOWN(W1143*VLOOKUP(N1143,【参考】数式用!$V$2:$AG$51,MATCH(V1143,【参考】数式用!$AB$4:$AG$4)+6,FALSE)*0.5, 0)), "")</f>
        <v/>
      </c>
      <c r="Y1143" s="440"/>
      <c r="Z1143" s="487"/>
      <c r="AA1143" s="501"/>
      <c r="AB1143" s="481" t="e">
        <f>VLOOKUP(N1143,【参考】数式用!$A$3:$N$58,14,FALSE)</f>
        <v>#N/A</v>
      </c>
      <c r="AC1143" s="481" t="str">
        <f>IFERROR(VLOOKUP(N1143,【参考】数式用!$A$3:$N$58,14,FALSE),"")&amp;"_4_5"</f>
        <v>_4_5</v>
      </c>
      <c r="AD1143" s="481" t="str">
        <f>IFERROR(VLOOKUP(N1143,【参考】数式用!$A$3:$N$58,14,FALSE),"")&amp;"_6"</f>
        <v>_6</v>
      </c>
      <c r="AE1143" s="482" t="str">
        <f>IFERROR(VLOOKUP(N1143,【参考】数式用!$AI$5:$AJ$51, 2, FALSE), "")</f>
        <v/>
      </c>
      <c r="AF1143" s="483" t="str">
        <f t="shared" si="36"/>
        <v/>
      </c>
      <c r="AG1143" s="484" t="str">
        <f t="shared" si="37"/>
        <v/>
      </c>
      <c r="AH1143" s="485" t="str">
        <f>IFERROR(VLOOKUP(N1143,【参考】数式用!$AM$3:$AN$56, 2, FALSE), "")</f>
        <v/>
      </c>
      <c r="AI1143" s="411"/>
      <c r="AJ1143" s="389"/>
      <c r="AK1143" s="389"/>
      <c r="AL1143" s="389"/>
      <c r="AM1143" s="389"/>
      <c r="AN1143" s="389"/>
      <c r="AO1143" s="389"/>
      <c r="AP1143" s="389"/>
      <c r="AQ1143" s="389"/>
    </row>
    <row r="1144" spans="1:43" s="128" customFormat="1" ht="40.15" customHeight="1">
      <c r="A1144" s="488">
        <v>1131</v>
      </c>
      <c r="B1144" s="866" t="str">
        <f>IF(基本情報入力シート!C1175="","",基本情報入力シート!C1175)</f>
        <v/>
      </c>
      <c r="C1144" s="866"/>
      <c r="D1144" s="866"/>
      <c r="E1144" s="866"/>
      <c r="F1144" s="866"/>
      <c r="G1144" s="866"/>
      <c r="H1144" s="866"/>
      <c r="I1144" s="866"/>
      <c r="J1144" s="413" t="str">
        <f>IF(基本情報入力シート!M1175="","",基本情報入力シート!M1175)</f>
        <v/>
      </c>
      <c r="K1144" s="413" t="str">
        <f>IF(基本情報入力シート!R1175="","",基本情報入力シート!R1175)</f>
        <v/>
      </c>
      <c r="L1144" s="413" t="str">
        <f>IF(基本情報入力シート!W1175="","",基本情報入力シート!W1175)</f>
        <v/>
      </c>
      <c r="M1144" s="413" t="str">
        <f>IF(基本情報入力シート!X1175="","",基本情報入力シート!X1175)</f>
        <v/>
      </c>
      <c r="N1144" s="491" t="str">
        <f>IF(基本情報入力シート!Y1175="","",基本情報入力シート!Y1175)</f>
        <v/>
      </c>
      <c r="O1144" s="490"/>
      <c r="P1144" s="432"/>
      <c r="Q1144" s="38" t="str">
        <f>IFERROR(ROUNDDOWN(P1144*VLOOKUP(N1144,【参考】数式用!$V$2:$AA$58,MATCH(O1144,【参考】数式用!$X$4:$AA$4)+2,FALSE)*0.5, 0), "")</f>
        <v/>
      </c>
      <c r="R1144" s="433"/>
      <c r="S1144" s="867"/>
      <c r="T1144" s="867"/>
      <c r="U1144" s="499"/>
      <c r="V1144" s="439"/>
      <c r="W1144" s="487"/>
      <c r="X1144" s="414" t="str">
        <f>IFERROR(IF(V1144="ー", "", ROUNDDOWN(W1144*VLOOKUP(N1144,【参考】数式用!$V$2:$AG$51,MATCH(V1144,【参考】数式用!$AB$4:$AG$4)+6,FALSE)*0.5, 0)), "")</f>
        <v/>
      </c>
      <c r="Y1144" s="440"/>
      <c r="Z1144" s="487"/>
      <c r="AA1144" s="501"/>
      <c r="AB1144" s="481" t="e">
        <f>VLOOKUP(N1144,【参考】数式用!$A$3:$N$58,14,FALSE)</f>
        <v>#N/A</v>
      </c>
      <c r="AC1144" s="481" t="str">
        <f>IFERROR(VLOOKUP(N1144,【参考】数式用!$A$3:$N$58,14,FALSE),"")&amp;"_4_5"</f>
        <v>_4_5</v>
      </c>
      <c r="AD1144" s="481" t="str">
        <f>IFERROR(VLOOKUP(N1144,【参考】数式用!$A$3:$N$58,14,FALSE),"")&amp;"_6"</f>
        <v>_6</v>
      </c>
      <c r="AE1144" s="482" t="str">
        <f>IFERROR(VLOOKUP(N1144,【参考】数式用!$AI$5:$AJ$51, 2, FALSE), "")</f>
        <v/>
      </c>
      <c r="AF1144" s="483" t="str">
        <f t="shared" si="36"/>
        <v/>
      </c>
      <c r="AG1144" s="484" t="str">
        <f t="shared" si="37"/>
        <v/>
      </c>
      <c r="AH1144" s="485" t="str">
        <f>IFERROR(VLOOKUP(N1144,【参考】数式用!$AM$3:$AN$56, 2, FALSE), "")</f>
        <v/>
      </c>
      <c r="AI1144" s="411"/>
      <c r="AJ1144" s="389"/>
      <c r="AK1144" s="389"/>
      <c r="AL1144" s="389"/>
      <c r="AM1144" s="389"/>
      <c r="AN1144" s="389"/>
      <c r="AO1144" s="389"/>
      <c r="AP1144" s="389"/>
      <c r="AQ1144" s="389"/>
    </row>
    <row r="1145" spans="1:43" s="128" customFormat="1" ht="40.15" customHeight="1">
      <c r="A1145" s="488">
        <v>1132</v>
      </c>
      <c r="B1145" s="866" t="str">
        <f>IF(基本情報入力シート!C1176="","",基本情報入力シート!C1176)</f>
        <v/>
      </c>
      <c r="C1145" s="866"/>
      <c r="D1145" s="866"/>
      <c r="E1145" s="866"/>
      <c r="F1145" s="866"/>
      <c r="G1145" s="866"/>
      <c r="H1145" s="866"/>
      <c r="I1145" s="866"/>
      <c r="J1145" s="413" t="str">
        <f>IF(基本情報入力シート!M1176="","",基本情報入力シート!M1176)</f>
        <v/>
      </c>
      <c r="K1145" s="413" t="str">
        <f>IF(基本情報入力シート!R1176="","",基本情報入力シート!R1176)</f>
        <v/>
      </c>
      <c r="L1145" s="413" t="str">
        <f>IF(基本情報入力シート!W1176="","",基本情報入力シート!W1176)</f>
        <v/>
      </c>
      <c r="M1145" s="413" t="str">
        <f>IF(基本情報入力シート!X1176="","",基本情報入力シート!X1176)</f>
        <v/>
      </c>
      <c r="N1145" s="491" t="str">
        <f>IF(基本情報入力シート!Y1176="","",基本情報入力シート!Y1176)</f>
        <v/>
      </c>
      <c r="O1145" s="490"/>
      <c r="P1145" s="432"/>
      <c r="Q1145" s="38" t="str">
        <f>IFERROR(ROUNDDOWN(P1145*VLOOKUP(N1145,【参考】数式用!$V$2:$AA$58,MATCH(O1145,【参考】数式用!$X$4:$AA$4)+2,FALSE)*0.5, 0), "")</f>
        <v/>
      </c>
      <c r="R1145" s="433"/>
      <c r="S1145" s="867"/>
      <c r="T1145" s="867"/>
      <c r="U1145" s="499"/>
      <c r="V1145" s="439"/>
      <c r="W1145" s="487"/>
      <c r="X1145" s="414" t="str">
        <f>IFERROR(IF(V1145="ー", "", ROUNDDOWN(W1145*VLOOKUP(N1145,【参考】数式用!$V$2:$AG$51,MATCH(V1145,【参考】数式用!$AB$4:$AG$4)+6,FALSE)*0.5, 0)), "")</f>
        <v/>
      </c>
      <c r="Y1145" s="440"/>
      <c r="Z1145" s="487"/>
      <c r="AA1145" s="501"/>
      <c r="AB1145" s="481" t="e">
        <f>VLOOKUP(N1145,【参考】数式用!$A$3:$N$58,14,FALSE)</f>
        <v>#N/A</v>
      </c>
      <c r="AC1145" s="481" t="str">
        <f>IFERROR(VLOOKUP(N1145,【参考】数式用!$A$3:$N$58,14,FALSE),"")&amp;"_4_5"</f>
        <v>_4_5</v>
      </c>
      <c r="AD1145" s="481" t="str">
        <f>IFERROR(VLOOKUP(N1145,【参考】数式用!$A$3:$N$58,14,FALSE),"")&amp;"_6"</f>
        <v>_6</v>
      </c>
      <c r="AE1145" s="482" t="str">
        <f>IFERROR(VLOOKUP(N1145,【参考】数式用!$AI$5:$AJ$51, 2, FALSE), "")</f>
        <v/>
      </c>
      <c r="AF1145" s="483" t="str">
        <f t="shared" si="36"/>
        <v/>
      </c>
      <c r="AG1145" s="484" t="str">
        <f t="shared" si="37"/>
        <v/>
      </c>
      <c r="AH1145" s="485" t="str">
        <f>IFERROR(VLOOKUP(N1145,【参考】数式用!$AM$3:$AN$56, 2, FALSE), "")</f>
        <v/>
      </c>
      <c r="AI1145" s="411"/>
      <c r="AJ1145" s="389"/>
      <c r="AK1145" s="389"/>
      <c r="AL1145" s="389"/>
      <c r="AM1145" s="389"/>
      <c r="AN1145" s="389"/>
      <c r="AO1145" s="389"/>
      <c r="AP1145" s="389"/>
      <c r="AQ1145" s="389"/>
    </row>
    <row r="1146" spans="1:43" s="128" customFormat="1" ht="40.15" customHeight="1">
      <c r="A1146" s="488">
        <v>1133</v>
      </c>
      <c r="B1146" s="866" t="str">
        <f>IF(基本情報入力シート!C1177="","",基本情報入力シート!C1177)</f>
        <v/>
      </c>
      <c r="C1146" s="866"/>
      <c r="D1146" s="866"/>
      <c r="E1146" s="866"/>
      <c r="F1146" s="866"/>
      <c r="G1146" s="866"/>
      <c r="H1146" s="866"/>
      <c r="I1146" s="866"/>
      <c r="J1146" s="413" t="str">
        <f>IF(基本情報入力シート!M1177="","",基本情報入力シート!M1177)</f>
        <v/>
      </c>
      <c r="K1146" s="413" t="str">
        <f>IF(基本情報入力シート!R1177="","",基本情報入力シート!R1177)</f>
        <v/>
      </c>
      <c r="L1146" s="413" t="str">
        <f>IF(基本情報入力シート!W1177="","",基本情報入力シート!W1177)</f>
        <v/>
      </c>
      <c r="M1146" s="413" t="str">
        <f>IF(基本情報入力シート!X1177="","",基本情報入力シート!X1177)</f>
        <v/>
      </c>
      <c r="N1146" s="491" t="str">
        <f>IF(基本情報入力シート!Y1177="","",基本情報入力シート!Y1177)</f>
        <v/>
      </c>
      <c r="O1146" s="490"/>
      <c r="P1146" s="432"/>
      <c r="Q1146" s="38" t="str">
        <f>IFERROR(ROUNDDOWN(P1146*VLOOKUP(N1146,【参考】数式用!$V$2:$AA$58,MATCH(O1146,【参考】数式用!$X$4:$AA$4)+2,FALSE)*0.5, 0), "")</f>
        <v/>
      </c>
      <c r="R1146" s="433"/>
      <c r="S1146" s="867"/>
      <c r="T1146" s="867"/>
      <c r="U1146" s="499"/>
      <c r="V1146" s="439"/>
      <c r="W1146" s="487"/>
      <c r="X1146" s="414" t="str">
        <f>IFERROR(IF(V1146="ー", "", ROUNDDOWN(W1146*VLOOKUP(N1146,【参考】数式用!$V$2:$AG$51,MATCH(V1146,【参考】数式用!$AB$4:$AG$4)+6,FALSE)*0.5, 0)), "")</f>
        <v/>
      </c>
      <c r="Y1146" s="440"/>
      <c r="Z1146" s="487"/>
      <c r="AA1146" s="501"/>
      <c r="AB1146" s="481" t="e">
        <f>VLOOKUP(N1146,【参考】数式用!$A$3:$N$58,14,FALSE)</f>
        <v>#N/A</v>
      </c>
      <c r="AC1146" s="481" t="str">
        <f>IFERROR(VLOOKUP(N1146,【参考】数式用!$A$3:$N$58,14,FALSE),"")&amp;"_4_5"</f>
        <v>_4_5</v>
      </c>
      <c r="AD1146" s="481" t="str">
        <f>IFERROR(VLOOKUP(N1146,【参考】数式用!$A$3:$N$58,14,FALSE),"")&amp;"_6"</f>
        <v>_6</v>
      </c>
      <c r="AE1146" s="482" t="str">
        <f>IFERROR(VLOOKUP(N1146,【参考】数式用!$AI$5:$AJ$51, 2, FALSE), "")</f>
        <v/>
      </c>
      <c r="AF1146" s="483" t="str">
        <f t="shared" si="36"/>
        <v/>
      </c>
      <c r="AG1146" s="484" t="str">
        <f t="shared" si="37"/>
        <v/>
      </c>
      <c r="AH1146" s="485" t="str">
        <f>IFERROR(VLOOKUP(N1146,【参考】数式用!$AM$3:$AN$56, 2, FALSE), "")</f>
        <v/>
      </c>
      <c r="AI1146" s="411"/>
      <c r="AJ1146" s="389"/>
      <c r="AK1146" s="389"/>
      <c r="AL1146" s="389"/>
      <c r="AM1146" s="389"/>
      <c r="AN1146" s="389"/>
      <c r="AO1146" s="389"/>
      <c r="AP1146" s="389"/>
      <c r="AQ1146" s="389"/>
    </row>
    <row r="1147" spans="1:43" s="128" customFormat="1" ht="40.15" customHeight="1">
      <c r="A1147" s="488">
        <v>1134</v>
      </c>
      <c r="B1147" s="866" t="str">
        <f>IF(基本情報入力シート!C1178="","",基本情報入力シート!C1178)</f>
        <v/>
      </c>
      <c r="C1147" s="866"/>
      <c r="D1147" s="866"/>
      <c r="E1147" s="866"/>
      <c r="F1147" s="866"/>
      <c r="G1147" s="866"/>
      <c r="H1147" s="866"/>
      <c r="I1147" s="866"/>
      <c r="J1147" s="413" t="str">
        <f>IF(基本情報入力シート!M1178="","",基本情報入力シート!M1178)</f>
        <v/>
      </c>
      <c r="K1147" s="413" t="str">
        <f>IF(基本情報入力シート!R1178="","",基本情報入力シート!R1178)</f>
        <v/>
      </c>
      <c r="L1147" s="413" t="str">
        <f>IF(基本情報入力シート!W1178="","",基本情報入力シート!W1178)</f>
        <v/>
      </c>
      <c r="M1147" s="413" t="str">
        <f>IF(基本情報入力シート!X1178="","",基本情報入力シート!X1178)</f>
        <v/>
      </c>
      <c r="N1147" s="491" t="str">
        <f>IF(基本情報入力シート!Y1178="","",基本情報入力シート!Y1178)</f>
        <v/>
      </c>
      <c r="O1147" s="490"/>
      <c r="P1147" s="432"/>
      <c r="Q1147" s="38" t="str">
        <f>IFERROR(ROUNDDOWN(P1147*VLOOKUP(N1147,【参考】数式用!$V$2:$AA$58,MATCH(O1147,【参考】数式用!$X$4:$AA$4)+2,FALSE)*0.5, 0), "")</f>
        <v/>
      </c>
      <c r="R1147" s="433"/>
      <c r="S1147" s="867"/>
      <c r="T1147" s="867"/>
      <c r="U1147" s="499"/>
      <c r="V1147" s="439"/>
      <c r="W1147" s="487"/>
      <c r="X1147" s="414" t="str">
        <f>IFERROR(IF(V1147="ー", "", ROUNDDOWN(W1147*VLOOKUP(N1147,【参考】数式用!$V$2:$AG$51,MATCH(V1147,【参考】数式用!$AB$4:$AG$4)+6,FALSE)*0.5, 0)), "")</f>
        <v/>
      </c>
      <c r="Y1147" s="440"/>
      <c r="Z1147" s="487"/>
      <c r="AA1147" s="501"/>
      <c r="AB1147" s="481" t="e">
        <f>VLOOKUP(N1147,【参考】数式用!$A$3:$N$58,14,FALSE)</f>
        <v>#N/A</v>
      </c>
      <c r="AC1147" s="481" t="str">
        <f>IFERROR(VLOOKUP(N1147,【参考】数式用!$A$3:$N$58,14,FALSE),"")&amp;"_4_5"</f>
        <v>_4_5</v>
      </c>
      <c r="AD1147" s="481" t="str">
        <f>IFERROR(VLOOKUP(N1147,【参考】数式用!$A$3:$N$58,14,FALSE),"")&amp;"_6"</f>
        <v>_6</v>
      </c>
      <c r="AE1147" s="482" t="str">
        <f>IFERROR(VLOOKUP(N1147,【参考】数式用!$AI$5:$AJ$51, 2, FALSE), "")</f>
        <v/>
      </c>
      <c r="AF1147" s="483" t="str">
        <f t="shared" si="36"/>
        <v/>
      </c>
      <c r="AG1147" s="484" t="str">
        <f t="shared" si="37"/>
        <v/>
      </c>
      <c r="AH1147" s="485" t="str">
        <f>IFERROR(VLOOKUP(N1147,【参考】数式用!$AM$3:$AN$56, 2, FALSE), "")</f>
        <v/>
      </c>
      <c r="AI1147" s="411"/>
      <c r="AJ1147" s="389"/>
      <c r="AK1147" s="389"/>
      <c r="AL1147" s="389"/>
      <c r="AM1147" s="389"/>
      <c r="AN1147" s="389"/>
      <c r="AO1147" s="389"/>
      <c r="AP1147" s="389"/>
      <c r="AQ1147" s="389"/>
    </row>
    <row r="1148" spans="1:43" s="128" customFormat="1" ht="40.15" customHeight="1">
      <c r="A1148" s="488">
        <v>1135</v>
      </c>
      <c r="B1148" s="866" t="str">
        <f>IF(基本情報入力シート!C1179="","",基本情報入力シート!C1179)</f>
        <v/>
      </c>
      <c r="C1148" s="866"/>
      <c r="D1148" s="866"/>
      <c r="E1148" s="866"/>
      <c r="F1148" s="866"/>
      <c r="G1148" s="866"/>
      <c r="H1148" s="866"/>
      <c r="I1148" s="866"/>
      <c r="J1148" s="413" t="str">
        <f>IF(基本情報入力シート!M1179="","",基本情報入力シート!M1179)</f>
        <v/>
      </c>
      <c r="K1148" s="413" t="str">
        <f>IF(基本情報入力シート!R1179="","",基本情報入力シート!R1179)</f>
        <v/>
      </c>
      <c r="L1148" s="413" t="str">
        <f>IF(基本情報入力シート!W1179="","",基本情報入力シート!W1179)</f>
        <v/>
      </c>
      <c r="M1148" s="413" t="str">
        <f>IF(基本情報入力シート!X1179="","",基本情報入力シート!X1179)</f>
        <v/>
      </c>
      <c r="N1148" s="491" t="str">
        <f>IF(基本情報入力シート!Y1179="","",基本情報入力シート!Y1179)</f>
        <v/>
      </c>
      <c r="O1148" s="490"/>
      <c r="P1148" s="432"/>
      <c r="Q1148" s="38" t="str">
        <f>IFERROR(ROUNDDOWN(P1148*VLOOKUP(N1148,【参考】数式用!$V$2:$AA$58,MATCH(O1148,【参考】数式用!$X$4:$AA$4)+2,FALSE)*0.5, 0), "")</f>
        <v/>
      </c>
      <c r="R1148" s="433"/>
      <c r="S1148" s="867"/>
      <c r="T1148" s="867"/>
      <c r="U1148" s="499"/>
      <c r="V1148" s="439"/>
      <c r="W1148" s="487"/>
      <c r="X1148" s="414" t="str">
        <f>IFERROR(IF(V1148="ー", "", ROUNDDOWN(W1148*VLOOKUP(N1148,【参考】数式用!$V$2:$AG$51,MATCH(V1148,【参考】数式用!$AB$4:$AG$4)+6,FALSE)*0.5, 0)), "")</f>
        <v/>
      </c>
      <c r="Y1148" s="440"/>
      <c r="Z1148" s="487"/>
      <c r="AA1148" s="501"/>
      <c r="AB1148" s="481" t="e">
        <f>VLOOKUP(N1148,【参考】数式用!$A$3:$N$58,14,FALSE)</f>
        <v>#N/A</v>
      </c>
      <c r="AC1148" s="481" t="str">
        <f>IFERROR(VLOOKUP(N1148,【参考】数式用!$A$3:$N$58,14,FALSE),"")&amp;"_4_5"</f>
        <v>_4_5</v>
      </c>
      <c r="AD1148" s="481" t="str">
        <f>IFERROR(VLOOKUP(N1148,【参考】数式用!$A$3:$N$58,14,FALSE),"")&amp;"_6"</f>
        <v>_6</v>
      </c>
      <c r="AE1148" s="482" t="str">
        <f>IFERROR(VLOOKUP(N1148,【参考】数式用!$AI$5:$AJ$51, 2, FALSE), "")</f>
        <v/>
      </c>
      <c r="AF1148" s="483" t="str">
        <f t="shared" si="36"/>
        <v/>
      </c>
      <c r="AG1148" s="484" t="str">
        <f t="shared" si="37"/>
        <v/>
      </c>
      <c r="AH1148" s="485" t="str">
        <f>IFERROR(VLOOKUP(N1148,【参考】数式用!$AM$3:$AN$56, 2, FALSE), "")</f>
        <v/>
      </c>
      <c r="AI1148" s="411"/>
      <c r="AJ1148" s="389"/>
      <c r="AK1148" s="389"/>
      <c r="AL1148" s="389"/>
      <c r="AM1148" s="389"/>
      <c r="AN1148" s="389"/>
      <c r="AO1148" s="389"/>
      <c r="AP1148" s="389"/>
      <c r="AQ1148" s="389"/>
    </row>
    <row r="1149" spans="1:43" s="128" customFormat="1" ht="40.15" customHeight="1">
      <c r="A1149" s="488">
        <v>1136</v>
      </c>
      <c r="B1149" s="866" t="str">
        <f>IF(基本情報入力シート!C1180="","",基本情報入力シート!C1180)</f>
        <v/>
      </c>
      <c r="C1149" s="866"/>
      <c r="D1149" s="866"/>
      <c r="E1149" s="866"/>
      <c r="F1149" s="866"/>
      <c r="G1149" s="866"/>
      <c r="H1149" s="866"/>
      <c r="I1149" s="866"/>
      <c r="J1149" s="413" t="str">
        <f>IF(基本情報入力シート!M1180="","",基本情報入力シート!M1180)</f>
        <v/>
      </c>
      <c r="K1149" s="413" t="str">
        <f>IF(基本情報入力シート!R1180="","",基本情報入力シート!R1180)</f>
        <v/>
      </c>
      <c r="L1149" s="413" t="str">
        <f>IF(基本情報入力シート!W1180="","",基本情報入力シート!W1180)</f>
        <v/>
      </c>
      <c r="M1149" s="413" t="str">
        <f>IF(基本情報入力シート!X1180="","",基本情報入力シート!X1180)</f>
        <v/>
      </c>
      <c r="N1149" s="491" t="str">
        <f>IF(基本情報入力シート!Y1180="","",基本情報入力シート!Y1180)</f>
        <v/>
      </c>
      <c r="O1149" s="490"/>
      <c r="P1149" s="432"/>
      <c r="Q1149" s="38" t="str">
        <f>IFERROR(ROUNDDOWN(P1149*VLOOKUP(N1149,【参考】数式用!$V$2:$AA$58,MATCH(O1149,【参考】数式用!$X$4:$AA$4)+2,FALSE)*0.5, 0), "")</f>
        <v/>
      </c>
      <c r="R1149" s="433"/>
      <c r="S1149" s="867"/>
      <c r="T1149" s="867"/>
      <c r="U1149" s="499"/>
      <c r="V1149" s="439"/>
      <c r="W1149" s="487"/>
      <c r="X1149" s="414" t="str">
        <f>IFERROR(IF(V1149="ー", "", ROUNDDOWN(W1149*VLOOKUP(N1149,【参考】数式用!$V$2:$AG$51,MATCH(V1149,【参考】数式用!$AB$4:$AG$4)+6,FALSE)*0.5, 0)), "")</f>
        <v/>
      </c>
      <c r="Y1149" s="440"/>
      <c r="Z1149" s="487"/>
      <c r="AA1149" s="501"/>
      <c r="AB1149" s="481" t="e">
        <f>VLOOKUP(N1149,【参考】数式用!$A$3:$N$58,14,FALSE)</f>
        <v>#N/A</v>
      </c>
      <c r="AC1149" s="481" t="str">
        <f>IFERROR(VLOOKUP(N1149,【参考】数式用!$A$3:$N$58,14,FALSE),"")&amp;"_4_5"</f>
        <v>_4_5</v>
      </c>
      <c r="AD1149" s="481" t="str">
        <f>IFERROR(VLOOKUP(N1149,【参考】数式用!$A$3:$N$58,14,FALSE),"")&amp;"_6"</f>
        <v>_6</v>
      </c>
      <c r="AE1149" s="482" t="str">
        <f>IFERROR(VLOOKUP(N1149,【参考】数式用!$AI$5:$AJ$51, 2, FALSE), "")</f>
        <v/>
      </c>
      <c r="AF1149" s="483" t="str">
        <f t="shared" si="36"/>
        <v/>
      </c>
      <c r="AG1149" s="484" t="str">
        <f t="shared" si="37"/>
        <v/>
      </c>
      <c r="AH1149" s="485" t="str">
        <f>IFERROR(VLOOKUP(N1149,【参考】数式用!$AM$3:$AN$56, 2, FALSE), "")</f>
        <v/>
      </c>
      <c r="AI1149" s="411"/>
      <c r="AJ1149" s="389"/>
      <c r="AK1149" s="389"/>
      <c r="AL1149" s="389"/>
      <c r="AM1149" s="389"/>
      <c r="AN1149" s="389"/>
      <c r="AO1149" s="389"/>
      <c r="AP1149" s="389"/>
      <c r="AQ1149" s="389"/>
    </row>
    <row r="1150" spans="1:43" s="128" customFormat="1" ht="40.15" customHeight="1">
      <c r="A1150" s="488">
        <v>1137</v>
      </c>
      <c r="B1150" s="866" t="str">
        <f>IF(基本情報入力シート!C1181="","",基本情報入力シート!C1181)</f>
        <v/>
      </c>
      <c r="C1150" s="866"/>
      <c r="D1150" s="866"/>
      <c r="E1150" s="866"/>
      <c r="F1150" s="866"/>
      <c r="G1150" s="866"/>
      <c r="H1150" s="866"/>
      <c r="I1150" s="866"/>
      <c r="J1150" s="413" t="str">
        <f>IF(基本情報入力シート!M1181="","",基本情報入力シート!M1181)</f>
        <v/>
      </c>
      <c r="K1150" s="413" t="str">
        <f>IF(基本情報入力シート!R1181="","",基本情報入力シート!R1181)</f>
        <v/>
      </c>
      <c r="L1150" s="413" t="str">
        <f>IF(基本情報入力シート!W1181="","",基本情報入力シート!W1181)</f>
        <v/>
      </c>
      <c r="M1150" s="413" t="str">
        <f>IF(基本情報入力シート!X1181="","",基本情報入力シート!X1181)</f>
        <v/>
      </c>
      <c r="N1150" s="491" t="str">
        <f>IF(基本情報入力シート!Y1181="","",基本情報入力シート!Y1181)</f>
        <v/>
      </c>
      <c r="O1150" s="490"/>
      <c r="P1150" s="432"/>
      <c r="Q1150" s="38" t="str">
        <f>IFERROR(ROUNDDOWN(P1150*VLOOKUP(N1150,【参考】数式用!$V$2:$AA$58,MATCH(O1150,【参考】数式用!$X$4:$AA$4)+2,FALSE)*0.5, 0), "")</f>
        <v/>
      </c>
      <c r="R1150" s="433"/>
      <c r="S1150" s="867"/>
      <c r="T1150" s="867"/>
      <c r="U1150" s="499"/>
      <c r="V1150" s="439"/>
      <c r="W1150" s="487"/>
      <c r="X1150" s="414" t="str">
        <f>IFERROR(IF(V1150="ー", "", ROUNDDOWN(W1150*VLOOKUP(N1150,【参考】数式用!$V$2:$AG$51,MATCH(V1150,【参考】数式用!$AB$4:$AG$4)+6,FALSE)*0.5, 0)), "")</f>
        <v/>
      </c>
      <c r="Y1150" s="440"/>
      <c r="Z1150" s="487"/>
      <c r="AA1150" s="501"/>
      <c r="AB1150" s="481" t="e">
        <f>VLOOKUP(N1150,【参考】数式用!$A$3:$N$58,14,FALSE)</f>
        <v>#N/A</v>
      </c>
      <c r="AC1150" s="481" t="str">
        <f>IFERROR(VLOOKUP(N1150,【参考】数式用!$A$3:$N$58,14,FALSE),"")&amp;"_4_5"</f>
        <v>_4_5</v>
      </c>
      <c r="AD1150" s="481" t="str">
        <f>IFERROR(VLOOKUP(N1150,【参考】数式用!$A$3:$N$58,14,FALSE),"")&amp;"_6"</f>
        <v>_6</v>
      </c>
      <c r="AE1150" s="482" t="str">
        <f>IFERROR(VLOOKUP(N1150,【参考】数式用!$AI$5:$AJ$51, 2, FALSE), "")</f>
        <v/>
      </c>
      <c r="AF1150" s="483" t="str">
        <f t="shared" si="36"/>
        <v/>
      </c>
      <c r="AG1150" s="484" t="str">
        <f t="shared" si="37"/>
        <v/>
      </c>
      <c r="AH1150" s="485" t="str">
        <f>IFERROR(VLOOKUP(N1150,【参考】数式用!$AM$3:$AN$56, 2, FALSE), "")</f>
        <v/>
      </c>
      <c r="AI1150" s="411"/>
      <c r="AJ1150" s="389"/>
      <c r="AK1150" s="389"/>
      <c r="AL1150" s="389"/>
      <c r="AM1150" s="389"/>
      <c r="AN1150" s="389"/>
      <c r="AO1150" s="389"/>
      <c r="AP1150" s="389"/>
      <c r="AQ1150" s="389"/>
    </row>
    <row r="1151" spans="1:43" s="128" customFormat="1" ht="40.15" customHeight="1">
      <c r="A1151" s="488">
        <v>1138</v>
      </c>
      <c r="B1151" s="866" t="str">
        <f>IF(基本情報入力シート!C1182="","",基本情報入力シート!C1182)</f>
        <v/>
      </c>
      <c r="C1151" s="866"/>
      <c r="D1151" s="866"/>
      <c r="E1151" s="866"/>
      <c r="F1151" s="866"/>
      <c r="G1151" s="866"/>
      <c r="H1151" s="866"/>
      <c r="I1151" s="866"/>
      <c r="J1151" s="413" t="str">
        <f>IF(基本情報入力シート!M1182="","",基本情報入力シート!M1182)</f>
        <v/>
      </c>
      <c r="K1151" s="413" t="str">
        <f>IF(基本情報入力シート!R1182="","",基本情報入力シート!R1182)</f>
        <v/>
      </c>
      <c r="L1151" s="413" t="str">
        <f>IF(基本情報入力シート!W1182="","",基本情報入力シート!W1182)</f>
        <v/>
      </c>
      <c r="M1151" s="413" t="str">
        <f>IF(基本情報入力シート!X1182="","",基本情報入力シート!X1182)</f>
        <v/>
      </c>
      <c r="N1151" s="491" t="str">
        <f>IF(基本情報入力シート!Y1182="","",基本情報入力シート!Y1182)</f>
        <v/>
      </c>
      <c r="O1151" s="490"/>
      <c r="P1151" s="432"/>
      <c r="Q1151" s="38" t="str">
        <f>IFERROR(ROUNDDOWN(P1151*VLOOKUP(N1151,【参考】数式用!$V$2:$AA$58,MATCH(O1151,【参考】数式用!$X$4:$AA$4)+2,FALSE)*0.5, 0), "")</f>
        <v/>
      </c>
      <c r="R1151" s="433"/>
      <c r="S1151" s="867"/>
      <c r="T1151" s="867"/>
      <c r="U1151" s="499"/>
      <c r="V1151" s="439"/>
      <c r="W1151" s="487"/>
      <c r="X1151" s="414" t="str">
        <f>IFERROR(IF(V1151="ー", "", ROUNDDOWN(W1151*VLOOKUP(N1151,【参考】数式用!$V$2:$AG$51,MATCH(V1151,【参考】数式用!$AB$4:$AG$4)+6,FALSE)*0.5, 0)), "")</f>
        <v/>
      </c>
      <c r="Y1151" s="440"/>
      <c r="Z1151" s="487"/>
      <c r="AA1151" s="501"/>
      <c r="AB1151" s="481" t="e">
        <f>VLOOKUP(N1151,【参考】数式用!$A$3:$N$58,14,FALSE)</f>
        <v>#N/A</v>
      </c>
      <c r="AC1151" s="481" t="str">
        <f>IFERROR(VLOOKUP(N1151,【参考】数式用!$A$3:$N$58,14,FALSE),"")&amp;"_4_5"</f>
        <v>_4_5</v>
      </c>
      <c r="AD1151" s="481" t="str">
        <f>IFERROR(VLOOKUP(N1151,【参考】数式用!$A$3:$N$58,14,FALSE),"")&amp;"_6"</f>
        <v>_6</v>
      </c>
      <c r="AE1151" s="482" t="str">
        <f>IFERROR(VLOOKUP(N1151,【参考】数式用!$AI$5:$AJ$51, 2, FALSE), "")</f>
        <v/>
      </c>
      <c r="AF1151" s="483" t="str">
        <f t="shared" si="36"/>
        <v/>
      </c>
      <c r="AG1151" s="484" t="str">
        <f t="shared" si="37"/>
        <v/>
      </c>
      <c r="AH1151" s="485" t="str">
        <f>IFERROR(VLOOKUP(N1151,【参考】数式用!$AM$3:$AN$56, 2, FALSE), "")</f>
        <v/>
      </c>
      <c r="AI1151" s="411"/>
      <c r="AJ1151" s="389"/>
      <c r="AK1151" s="389"/>
      <c r="AL1151" s="389"/>
      <c r="AM1151" s="389"/>
      <c r="AN1151" s="389"/>
      <c r="AO1151" s="389"/>
      <c r="AP1151" s="389"/>
      <c r="AQ1151" s="389"/>
    </row>
    <row r="1152" spans="1:43" s="128" customFormat="1" ht="40.15" customHeight="1">
      <c r="A1152" s="488">
        <v>1139</v>
      </c>
      <c r="B1152" s="866" t="str">
        <f>IF(基本情報入力シート!C1183="","",基本情報入力シート!C1183)</f>
        <v/>
      </c>
      <c r="C1152" s="866"/>
      <c r="D1152" s="866"/>
      <c r="E1152" s="866"/>
      <c r="F1152" s="866"/>
      <c r="G1152" s="866"/>
      <c r="H1152" s="866"/>
      <c r="I1152" s="866"/>
      <c r="J1152" s="413" t="str">
        <f>IF(基本情報入力シート!M1183="","",基本情報入力シート!M1183)</f>
        <v/>
      </c>
      <c r="K1152" s="413" t="str">
        <f>IF(基本情報入力シート!R1183="","",基本情報入力シート!R1183)</f>
        <v/>
      </c>
      <c r="L1152" s="413" t="str">
        <f>IF(基本情報入力シート!W1183="","",基本情報入力シート!W1183)</f>
        <v/>
      </c>
      <c r="M1152" s="413" t="str">
        <f>IF(基本情報入力シート!X1183="","",基本情報入力シート!X1183)</f>
        <v/>
      </c>
      <c r="N1152" s="491" t="str">
        <f>IF(基本情報入力シート!Y1183="","",基本情報入力シート!Y1183)</f>
        <v/>
      </c>
      <c r="O1152" s="490"/>
      <c r="P1152" s="432"/>
      <c r="Q1152" s="38" t="str">
        <f>IFERROR(ROUNDDOWN(P1152*VLOOKUP(N1152,【参考】数式用!$V$2:$AA$58,MATCH(O1152,【参考】数式用!$X$4:$AA$4)+2,FALSE)*0.5, 0), "")</f>
        <v/>
      </c>
      <c r="R1152" s="433"/>
      <c r="S1152" s="867"/>
      <c r="T1152" s="867"/>
      <c r="U1152" s="499"/>
      <c r="V1152" s="439"/>
      <c r="W1152" s="487"/>
      <c r="X1152" s="414" t="str">
        <f>IFERROR(IF(V1152="ー", "", ROUNDDOWN(W1152*VLOOKUP(N1152,【参考】数式用!$V$2:$AG$51,MATCH(V1152,【参考】数式用!$AB$4:$AG$4)+6,FALSE)*0.5, 0)), "")</f>
        <v/>
      </c>
      <c r="Y1152" s="440"/>
      <c r="Z1152" s="487"/>
      <c r="AA1152" s="501"/>
      <c r="AB1152" s="481" t="e">
        <f>VLOOKUP(N1152,【参考】数式用!$A$3:$N$58,14,FALSE)</f>
        <v>#N/A</v>
      </c>
      <c r="AC1152" s="481" t="str">
        <f>IFERROR(VLOOKUP(N1152,【参考】数式用!$A$3:$N$58,14,FALSE),"")&amp;"_4_5"</f>
        <v>_4_5</v>
      </c>
      <c r="AD1152" s="481" t="str">
        <f>IFERROR(VLOOKUP(N1152,【参考】数式用!$A$3:$N$58,14,FALSE),"")&amp;"_6"</f>
        <v>_6</v>
      </c>
      <c r="AE1152" s="482" t="str">
        <f>IFERROR(VLOOKUP(N1152,【参考】数式用!$AI$5:$AJ$51, 2, FALSE), "")</f>
        <v/>
      </c>
      <c r="AF1152" s="483" t="str">
        <f t="shared" si="36"/>
        <v/>
      </c>
      <c r="AG1152" s="484" t="str">
        <f t="shared" si="37"/>
        <v/>
      </c>
      <c r="AH1152" s="485" t="str">
        <f>IFERROR(VLOOKUP(N1152,【参考】数式用!$AM$3:$AN$56, 2, FALSE), "")</f>
        <v/>
      </c>
      <c r="AI1152" s="411"/>
      <c r="AJ1152" s="389"/>
      <c r="AK1152" s="389"/>
      <c r="AL1152" s="389"/>
      <c r="AM1152" s="389"/>
      <c r="AN1152" s="389"/>
      <c r="AO1152" s="389"/>
      <c r="AP1152" s="389"/>
      <c r="AQ1152" s="389"/>
    </row>
    <row r="1153" spans="1:43" s="128" customFormat="1" ht="40.15" customHeight="1">
      <c r="A1153" s="488">
        <v>1140</v>
      </c>
      <c r="B1153" s="866" t="str">
        <f>IF(基本情報入力シート!C1184="","",基本情報入力シート!C1184)</f>
        <v/>
      </c>
      <c r="C1153" s="866"/>
      <c r="D1153" s="866"/>
      <c r="E1153" s="866"/>
      <c r="F1153" s="866"/>
      <c r="G1153" s="866"/>
      <c r="H1153" s="866"/>
      <c r="I1153" s="866"/>
      <c r="J1153" s="413" t="str">
        <f>IF(基本情報入力シート!M1184="","",基本情報入力シート!M1184)</f>
        <v/>
      </c>
      <c r="K1153" s="413" t="str">
        <f>IF(基本情報入力シート!R1184="","",基本情報入力シート!R1184)</f>
        <v/>
      </c>
      <c r="L1153" s="413" t="str">
        <f>IF(基本情報入力シート!W1184="","",基本情報入力シート!W1184)</f>
        <v/>
      </c>
      <c r="M1153" s="413" t="str">
        <f>IF(基本情報入力シート!X1184="","",基本情報入力シート!X1184)</f>
        <v/>
      </c>
      <c r="N1153" s="491" t="str">
        <f>IF(基本情報入力シート!Y1184="","",基本情報入力シート!Y1184)</f>
        <v/>
      </c>
      <c r="O1153" s="490"/>
      <c r="P1153" s="432"/>
      <c r="Q1153" s="38" t="str">
        <f>IFERROR(ROUNDDOWN(P1153*VLOOKUP(N1153,【参考】数式用!$V$2:$AA$58,MATCH(O1153,【参考】数式用!$X$4:$AA$4)+2,FALSE)*0.5, 0), "")</f>
        <v/>
      </c>
      <c r="R1153" s="433"/>
      <c r="S1153" s="867"/>
      <c r="T1153" s="867"/>
      <c r="U1153" s="499"/>
      <c r="V1153" s="439"/>
      <c r="W1153" s="487"/>
      <c r="X1153" s="414" t="str">
        <f>IFERROR(IF(V1153="ー", "", ROUNDDOWN(W1153*VLOOKUP(N1153,【参考】数式用!$V$2:$AG$51,MATCH(V1153,【参考】数式用!$AB$4:$AG$4)+6,FALSE)*0.5, 0)), "")</f>
        <v/>
      </c>
      <c r="Y1153" s="440"/>
      <c r="Z1153" s="487"/>
      <c r="AA1153" s="501"/>
      <c r="AB1153" s="481" t="e">
        <f>VLOOKUP(N1153,【参考】数式用!$A$3:$N$58,14,FALSE)</f>
        <v>#N/A</v>
      </c>
      <c r="AC1153" s="481" t="str">
        <f>IFERROR(VLOOKUP(N1153,【参考】数式用!$A$3:$N$58,14,FALSE),"")&amp;"_4_5"</f>
        <v>_4_5</v>
      </c>
      <c r="AD1153" s="481" t="str">
        <f>IFERROR(VLOOKUP(N1153,【参考】数式用!$A$3:$N$58,14,FALSE),"")&amp;"_6"</f>
        <v>_6</v>
      </c>
      <c r="AE1153" s="482" t="str">
        <f>IFERROR(VLOOKUP(N1153,【参考】数式用!$AI$5:$AJ$51, 2, FALSE), "")</f>
        <v/>
      </c>
      <c r="AF1153" s="483" t="str">
        <f t="shared" si="36"/>
        <v/>
      </c>
      <c r="AG1153" s="484" t="str">
        <f t="shared" si="37"/>
        <v/>
      </c>
      <c r="AH1153" s="485" t="str">
        <f>IFERROR(VLOOKUP(N1153,【参考】数式用!$AM$3:$AN$56, 2, FALSE), "")</f>
        <v/>
      </c>
      <c r="AI1153" s="411"/>
      <c r="AJ1153" s="389"/>
      <c r="AK1153" s="389"/>
      <c r="AL1153" s="389"/>
      <c r="AM1153" s="389"/>
      <c r="AN1153" s="389"/>
      <c r="AO1153" s="389"/>
      <c r="AP1153" s="389"/>
      <c r="AQ1153" s="389"/>
    </row>
    <row r="1154" spans="1:43" s="128" customFormat="1" ht="40.15" customHeight="1">
      <c r="A1154" s="488">
        <v>1141</v>
      </c>
      <c r="B1154" s="866" t="str">
        <f>IF(基本情報入力シート!C1185="","",基本情報入力シート!C1185)</f>
        <v/>
      </c>
      <c r="C1154" s="866"/>
      <c r="D1154" s="866"/>
      <c r="E1154" s="866"/>
      <c r="F1154" s="866"/>
      <c r="G1154" s="866"/>
      <c r="H1154" s="866"/>
      <c r="I1154" s="866"/>
      <c r="J1154" s="413" t="str">
        <f>IF(基本情報入力シート!M1185="","",基本情報入力シート!M1185)</f>
        <v/>
      </c>
      <c r="K1154" s="413" t="str">
        <f>IF(基本情報入力シート!R1185="","",基本情報入力シート!R1185)</f>
        <v/>
      </c>
      <c r="L1154" s="413" t="str">
        <f>IF(基本情報入力シート!W1185="","",基本情報入力シート!W1185)</f>
        <v/>
      </c>
      <c r="M1154" s="413" t="str">
        <f>IF(基本情報入力シート!X1185="","",基本情報入力シート!X1185)</f>
        <v/>
      </c>
      <c r="N1154" s="491" t="str">
        <f>IF(基本情報入力シート!Y1185="","",基本情報入力シート!Y1185)</f>
        <v/>
      </c>
      <c r="O1154" s="490"/>
      <c r="P1154" s="432"/>
      <c r="Q1154" s="38" t="str">
        <f>IFERROR(ROUNDDOWN(P1154*VLOOKUP(N1154,【参考】数式用!$V$2:$AA$58,MATCH(O1154,【参考】数式用!$X$4:$AA$4)+2,FALSE)*0.5, 0), "")</f>
        <v/>
      </c>
      <c r="R1154" s="433"/>
      <c r="S1154" s="867"/>
      <c r="T1154" s="867"/>
      <c r="U1154" s="499"/>
      <c r="V1154" s="439"/>
      <c r="W1154" s="487"/>
      <c r="X1154" s="414" t="str">
        <f>IFERROR(IF(V1154="ー", "", ROUNDDOWN(W1154*VLOOKUP(N1154,【参考】数式用!$V$2:$AG$51,MATCH(V1154,【参考】数式用!$AB$4:$AG$4)+6,FALSE)*0.5, 0)), "")</f>
        <v/>
      </c>
      <c r="Y1154" s="440"/>
      <c r="Z1154" s="487"/>
      <c r="AA1154" s="501"/>
      <c r="AB1154" s="481" t="e">
        <f>VLOOKUP(N1154,【参考】数式用!$A$3:$N$58,14,FALSE)</f>
        <v>#N/A</v>
      </c>
      <c r="AC1154" s="481" t="str">
        <f>IFERROR(VLOOKUP(N1154,【参考】数式用!$A$3:$N$58,14,FALSE),"")&amp;"_4_5"</f>
        <v>_4_5</v>
      </c>
      <c r="AD1154" s="481" t="str">
        <f>IFERROR(VLOOKUP(N1154,【参考】数式用!$A$3:$N$58,14,FALSE),"")&amp;"_6"</f>
        <v>_6</v>
      </c>
      <c r="AE1154" s="482" t="str">
        <f>IFERROR(VLOOKUP(N1154,【参考】数式用!$AI$5:$AJ$51, 2, FALSE), "")</f>
        <v/>
      </c>
      <c r="AF1154" s="483" t="str">
        <f t="shared" si="36"/>
        <v/>
      </c>
      <c r="AG1154" s="484" t="str">
        <f t="shared" si="37"/>
        <v/>
      </c>
      <c r="AH1154" s="485" t="str">
        <f>IFERROR(VLOOKUP(N1154,【参考】数式用!$AM$3:$AN$56, 2, FALSE), "")</f>
        <v/>
      </c>
      <c r="AI1154" s="411"/>
      <c r="AJ1154" s="389"/>
      <c r="AK1154" s="389"/>
      <c r="AL1154" s="389"/>
      <c r="AM1154" s="389"/>
      <c r="AN1154" s="389"/>
      <c r="AO1154" s="389"/>
      <c r="AP1154" s="389"/>
      <c r="AQ1154" s="389"/>
    </row>
    <row r="1155" spans="1:43" s="128" customFormat="1" ht="40.15" customHeight="1">
      <c r="A1155" s="488">
        <v>1142</v>
      </c>
      <c r="B1155" s="866" t="str">
        <f>IF(基本情報入力シート!C1186="","",基本情報入力シート!C1186)</f>
        <v/>
      </c>
      <c r="C1155" s="866"/>
      <c r="D1155" s="866"/>
      <c r="E1155" s="866"/>
      <c r="F1155" s="866"/>
      <c r="G1155" s="866"/>
      <c r="H1155" s="866"/>
      <c r="I1155" s="866"/>
      <c r="J1155" s="413" t="str">
        <f>IF(基本情報入力シート!M1186="","",基本情報入力シート!M1186)</f>
        <v/>
      </c>
      <c r="K1155" s="413" t="str">
        <f>IF(基本情報入力シート!R1186="","",基本情報入力シート!R1186)</f>
        <v/>
      </c>
      <c r="L1155" s="413" t="str">
        <f>IF(基本情報入力シート!W1186="","",基本情報入力シート!W1186)</f>
        <v/>
      </c>
      <c r="M1155" s="413" t="str">
        <f>IF(基本情報入力シート!X1186="","",基本情報入力シート!X1186)</f>
        <v/>
      </c>
      <c r="N1155" s="491" t="str">
        <f>IF(基本情報入力シート!Y1186="","",基本情報入力シート!Y1186)</f>
        <v/>
      </c>
      <c r="O1155" s="490"/>
      <c r="P1155" s="432"/>
      <c r="Q1155" s="38" t="str">
        <f>IFERROR(ROUNDDOWN(P1155*VLOOKUP(N1155,【参考】数式用!$V$2:$AA$58,MATCH(O1155,【参考】数式用!$X$4:$AA$4)+2,FALSE)*0.5, 0), "")</f>
        <v/>
      </c>
      <c r="R1155" s="433"/>
      <c r="S1155" s="867"/>
      <c r="T1155" s="867"/>
      <c r="U1155" s="499"/>
      <c r="V1155" s="439"/>
      <c r="W1155" s="487"/>
      <c r="X1155" s="414" t="str">
        <f>IFERROR(IF(V1155="ー", "", ROUNDDOWN(W1155*VLOOKUP(N1155,【参考】数式用!$V$2:$AG$51,MATCH(V1155,【参考】数式用!$AB$4:$AG$4)+6,FALSE)*0.5, 0)), "")</f>
        <v/>
      </c>
      <c r="Y1155" s="440"/>
      <c r="Z1155" s="487"/>
      <c r="AA1155" s="501"/>
      <c r="AB1155" s="481" t="e">
        <f>VLOOKUP(N1155,【参考】数式用!$A$3:$N$58,14,FALSE)</f>
        <v>#N/A</v>
      </c>
      <c r="AC1155" s="481" t="str">
        <f>IFERROR(VLOOKUP(N1155,【参考】数式用!$A$3:$N$58,14,FALSE),"")&amp;"_4_5"</f>
        <v>_4_5</v>
      </c>
      <c r="AD1155" s="481" t="str">
        <f>IFERROR(VLOOKUP(N1155,【参考】数式用!$A$3:$N$58,14,FALSE),"")&amp;"_6"</f>
        <v>_6</v>
      </c>
      <c r="AE1155" s="482" t="str">
        <f>IFERROR(VLOOKUP(N1155,【参考】数式用!$AI$5:$AJ$51, 2, FALSE), "")</f>
        <v/>
      </c>
      <c r="AF1155" s="483" t="str">
        <f t="shared" si="36"/>
        <v/>
      </c>
      <c r="AG1155" s="484" t="str">
        <f t="shared" si="37"/>
        <v/>
      </c>
      <c r="AH1155" s="485" t="str">
        <f>IFERROR(VLOOKUP(N1155,【参考】数式用!$AM$3:$AN$56, 2, FALSE), "")</f>
        <v/>
      </c>
      <c r="AI1155" s="411"/>
      <c r="AJ1155" s="389"/>
      <c r="AK1155" s="389"/>
      <c r="AL1155" s="389"/>
      <c r="AM1155" s="389"/>
      <c r="AN1155" s="389"/>
      <c r="AO1155" s="389"/>
      <c r="AP1155" s="389"/>
      <c r="AQ1155" s="389"/>
    </row>
    <row r="1156" spans="1:43" s="128" customFormat="1" ht="40.15" customHeight="1">
      <c r="A1156" s="488">
        <v>1143</v>
      </c>
      <c r="B1156" s="866" t="str">
        <f>IF(基本情報入力シート!C1187="","",基本情報入力シート!C1187)</f>
        <v/>
      </c>
      <c r="C1156" s="866"/>
      <c r="D1156" s="866"/>
      <c r="E1156" s="866"/>
      <c r="F1156" s="866"/>
      <c r="G1156" s="866"/>
      <c r="H1156" s="866"/>
      <c r="I1156" s="866"/>
      <c r="J1156" s="413" t="str">
        <f>IF(基本情報入力シート!M1187="","",基本情報入力シート!M1187)</f>
        <v/>
      </c>
      <c r="K1156" s="413" t="str">
        <f>IF(基本情報入力シート!R1187="","",基本情報入力シート!R1187)</f>
        <v/>
      </c>
      <c r="L1156" s="413" t="str">
        <f>IF(基本情報入力シート!W1187="","",基本情報入力シート!W1187)</f>
        <v/>
      </c>
      <c r="M1156" s="413" t="str">
        <f>IF(基本情報入力シート!X1187="","",基本情報入力シート!X1187)</f>
        <v/>
      </c>
      <c r="N1156" s="491" t="str">
        <f>IF(基本情報入力シート!Y1187="","",基本情報入力シート!Y1187)</f>
        <v/>
      </c>
      <c r="O1156" s="490"/>
      <c r="P1156" s="432"/>
      <c r="Q1156" s="38" t="str">
        <f>IFERROR(ROUNDDOWN(P1156*VLOOKUP(N1156,【参考】数式用!$V$2:$AA$58,MATCH(O1156,【参考】数式用!$X$4:$AA$4)+2,FALSE)*0.5, 0), "")</f>
        <v/>
      </c>
      <c r="R1156" s="433"/>
      <c r="S1156" s="867"/>
      <c r="T1156" s="867"/>
      <c r="U1156" s="499"/>
      <c r="V1156" s="439"/>
      <c r="W1156" s="487"/>
      <c r="X1156" s="414" t="str">
        <f>IFERROR(IF(V1156="ー", "", ROUNDDOWN(W1156*VLOOKUP(N1156,【参考】数式用!$V$2:$AG$51,MATCH(V1156,【参考】数式用!$AB$4:$AG$4)+6,FALSE)*0.5, 0)), "")</f>
        <v/>
      </c>
      <c r="Y1156" s="440"/>
      <c r="Z1156" s="487"/>
      <c r="AA1156" s="501"/>
      <c r="AB1156" s="481" t="e">
        <f>VLOOKUP(N1156,【参考】数式用!$A$3:$N$58,14,FALSE)</f>
        <v>#N/A</v>
      </c>
      <c r="AC1156" s="481" t="str">
        <f>IFERROR(VLOOKUP(N1156,【参考】数式用!$A$3:$N$58,14,FALSE),"")&amp;"_4_5"</f>
        <v>_4_5</v>
      </c>
      <c r="AD1156" s="481" t="str">
        <f>IFERROR(VLOOKUP(N1156,【参考】数式用!$A$3:$N$58,14,FALSE),"")&amp;"_6"</f>
        <v>_6</v>
      </c>
      <c r="AE1156" s="482" t="str">
        <f>IFERROR(VLOOKUP(N1156,【参考】数式用!$AI$5:$AJ$51, 2, FALSE), "")</f>
        <v/>
      </c>
      <c r="AF1156" s="483" t="str">
        <f t="shared" si="36"/>
        <v/>
      </c>
      <c r="AG1156" s="484" t="str">
        <f t="shared" si="37"/>
        <v/>
      </c>
      <c r="AH1156" s="485" t="str">
        <f>IFERROR(VLOOKUP(N1156,【参考】数式用!$AM$3:$AN$56, 2, FALSE), "")</f>
        <v/>
      </c>
      <c r="AI1156" s="411"/>
      <c r="AJ1156" s="389"/>
      <c r="AK1156" s="389"/>
      <c r="AL1156" s="389"/>
      <c r="AM1156" s="389"/>
      <c r="AN1156" s="389"/>
      <c r="AO1156" s="389"/>
      <c r="AP1156" s="389"/>
      <c r="AQ1156" s="389"/>
    </row>
    <row r="1157" spans="1:43" s="128" customFormat="1" ht="40.15" customHeight="1">
      <c r="A1157" s="488">
        <v>1144</v>
      </c>
      <c r="B1157" s="866" t="str">
        <f>IF(基本情報入力シート!C1188="","",基本情報入力シート!C1188)</f>
        <v/>
      </c>
      <c r="C1157" s="866"/>
      <c r="D1157" s="866"/>
      <c r="E1157" s="866"/>
      <c r="F1157" s="866"/>
      <c r="G1157" s="866"/>
      <c r="H1157" s="866"/>
      <c r="I1157" s="866"/>
      <c r="J1157" s="413" t="str">
        <f>IF(基本情報入力シート!M1188="","",基本情報入力シート!M1188)</f>
        <v/>
      </c>
      <c r="K1157" s="413" t="str">
        <f>IF(基本情報入力シート!R1188="","",基本情報入力シート!R1188)</f>
        <v/>
      </c>
      <c r="L1157" s="413" t="str">
        <f>IF(基本情報入力シート!W1188="","",基本情報入力シート!W1188)</f>
        <v/>
      </c>
      <c r="M1157" s="413" t="str">
        <f>IF(基本情報入力シート!X1188="","",基本情報入力シート!X1188)</f>
        <v/>
      </c>
      <c r="N1157" s="491" t="str">
        <f>IF(基本情報入力シート!Y1188="","",基本情報入力シート!Y1188)</f>
        <v/>
      </c>
      <c r="O1157" s="490"/>
      <c r="P1157" s="432"/>
      <c r="Q1157" s="38" t="str">
        <f>IFERROR(ROUNDDOWN(P1157*VLOOKUP(N1157,【参考】数式用!$V$2:$AA$58,MATCH(O1157,【参考】数式用!$X$4:$AA$4)+2,FALSE)*0.5, 0), "")</f>
        <v/>
      </c>
      <c r="R1157" s="433"/>
      <c r="S1157" s="867"/>
      <c r="T1157" s="867"/>
      <c r="U1157" s="499"/>
      <c r="V1157" s="439"/>
      <c r="W1157" s="487"/>
      <c r="X1157" s="414" t="str">
        <f>IFERROR(IF(V1157="ー", "", ROUNDDOWN(W1157*VLOOKUP(N1157,【参考】数式用!$V$2:$AG$51,MATCH(V1157,【参考】数式用!$AB$4:$AG$4)+6,FALSE)*0.5, 0)), "")</f>
        <v/>
      </c>
      <c r="Y1157" s="440"/>
      <c r="Z1157" s="487"/>
      <c r="AA1157" s="501"/>
      <c r="AB1157" s="481" t="e">
        <f>VLOOKUP(N1157,【参考】数式用!$A$3:$N$58,14,FALSE)</f>
        <v>#N/A</v>
      </c>
      <c r="AC1157" s="481" t="str">
        <f>IFERROR(VLOOKUP(N1157,【参考】数式用!$A$3:$N$58,14,FALSE),"")&amp;"_4_5"</f>
        <v>_4_5</v>
      </c>
      <c r="AD1157" s="481" t="str">
        <f>IFERROR(VLOOKUP(N1157,【参考】数式用!$A$3:$N$58,14,FALSE),"")&amp;"_6"</f>
        <v>_6</v>
      </c>
      <c r="AE1157" s="482" t="str">
        <f>IFERROR(VLOOKUP(N1157,【参考】数式用!$AI$5:$AJ$51, 2, FALSE), "")</f>
        <v/>
      </c>
      <c r="AF1157" s="483" t="str">
        <f t="shared" si="36"/>
        <v/>
      </c>
      <c r="AG1157" s="484" t="str">
        <f t="shared" si="37"/>
        <v/>
      </c>
      <c r="AH1157" s="485" t="str">
        <f>IFERROR(VLOOKUP(N1157,【参考】数式用!$AM$3:$AN$56, 2, FALSE), "")</f>
        <v/>
      </c>
      <c r="AI1157" s="411"/>
      <c r="AJ1157" s="389"/>
      <c r="AK1157" s="389"/>
      <c r="AL1157" s="389"/>
      <c r="AM1157" s="389"/>
      <c r="AN1157" s="389"/>
      <c r="AO1157" s="389"/>
      <c r="AP1157" s="389"/>
      <c r="AQ1157" s="389"/>
    </row>
    <row r="1158" spans="1:43" s="128" customFormat="1" ht="40.15" customHeight="1">
      <c r="A1158" s="488">
        <v>1145</v>
      </c>
      <c r="B1158" s="866" t="str">
        <f>IF(基本情報入力シート!C1189="","",基本情報入力シート!C1189)</f>
        <v/>
      </c>
      <c r="C1158" s="866"/>
      <c r="D1158" s="866"/>
      <c r="E1158" s="866"/>
      <c r="F1158" s="866"/>
      <c r="G1158" s="866"/>
      <c r="H1158" s="866"/>
      <c r="I1158" s="866"/>
      <c r="J1158" s="413" t="str">
        <f>IF(基本情報入力シート!M1189="","",基本情報入力シート!M1189)</f>
        <v/>
      </c>
      <c r="K1158" s="413" t="str">
        <f>IF(基本情報入力シート!R1189="","",基本情報入力シート!R1189)</f>
        <v/>
      </c>
      <c r="L1158" s="413" t="str">
        <f>IF(基本情報入力シート!W1189="","",基本情報入力シート!W1189)</f>
        <v/>
      </c>
      <c r="M1158" s="413" t="str">
        <f>IF(基本情報入力シート!X1189="","",基本情報入力シート!X1189)</f>
        <v/>
      </c>
      <c r="N1158" s="491" t="str">
        <f>IF(基本情報入力シート!Y1189="","",基本情報入力シート!Y1189)</f>
        <v/>
      </c>
      <c r="O1158" s="490"/>
      <c r="P1158" s="432"/>
      <c r="Q1158" s="38" t="str">
        <f>IFERROR(ROUNDDOWN(P1158*VLOOKUP(N1158,【参考】数式用!$V$2:$AA$58,MATCH(O1158,【参考】数式用!$X$4:$AA$4)+2,FALSE)*0.5, 0), "")</f>
        <v/>
      </c>
      <c r="R1158" s="433"/>
      <c r="S1158" s="867"/>
      <c r="T1158" s="867"/>
      <c r="U1158" s="499"/>
      <c r="V1158" s="439"/>
      <c r="W1158" s="487"/>
      <c r="X1158" s="414" t="str">
        <f>IFERROR(IF(V1158="ー", "", ROUNDDOWN(W1158*VLOOKUP(N1158,【参考】数式用!$V$2:$AG$51,MATCH(V1158,【参考】数式用!$AB$4:$AG$4)+6,FALSE)*0.5, 0)), "")</f>
        <v/>
      </c>
      <c r="Y1158" s="440"/>
      <c r="Z1158" s="487"/>
      <c r="AA1158" s="501"/>
      <c r="AB1158" s="481" t="e">
        <f>VLOOKUP(N1158,【参考】数式用!$A$3:$N$58,14,FALSE)</f>
        <v>#N/A</v>
      </c>
      <c r="AC1158" s="481" t="str">
        <f>IFERROR(VLOOKUP(N1158,【参考】数式用!$A$3:$N$58,14,FALSE),"")&amp;"_4_5"</f>
        <v>_4_5</v>
      </c>
      <c r="AD1158" s="481" t="str">
        <f>IFERROR(VLOOKUP(N1158,【参考】数式用!$A$3:$N$58,14,FALSE),"")&amp;"_6"</f>
        <v>_6</v>
      </c>
      <c r="AE1158" s="482" t="str">
        <f>IFERROR(VLOOKUP(N1158,【参考】数式用!$AI$5:$AJ$51, 2, FALSE), "")</f>
        <v/>
      </c>
      <c r="AF1158" s="483" t="str">
        <f t="shared" si="36"/>
        <v/>
      </c>
      <c r="AG1158" s="484" t="str">
        <f t="shared" si="37"/>
        <v/>
      </c>
      <c r="AH1158" s="485" t="str">
        <f>IFERROR(VLOOKUP(N1158,【参考】数式用!$AM$3:$AN$56, 2, FALSE), "")</f>
        <v/>
      </c>
      <c r="AI1158" s="411"/>
      <c r="AJ1158" s="389"/>
      <c r="AK1158" s="389"/>
      <c r="AL1158" s="389"/>
      <c r="AM1158" s="389"/>
      <c r="AN1158" s="389"/>
      <c r="AO1158" s="389"/>
      <c r="AP1158" s="389"/>
      <c r="AQ1158" s="389"/>
    </row>
    <row r="1159" spans="1:43" s="128" customFormat="1" ht="40.15" customHeight="1">
      <c r="A1159" s="488">
        <v>1146</v>
      </c>
      <c r="B1159" s="866" t="str">
        <f>IF(基本情報入力シート!C1190="","",基本情報入力シート!C1190)</f>
        <v/>
      </c>
      <c r="C1159" s="866"/>
      <c r="D1159" s="866"/>
      <c r="E1159" s="866"/>
      <c r="F1159" s="866"/>
      <c r="G1159" s="866"/>
      <c r="H1159" s="866"/>
      <c r="I1159" s="866"/>
      <c r="J1159" s="413" t="str">
        <f>IF(基本情報入力シート!M1190="","",基本情報入力シート!M1190)</f>
        <v/>
      </c>
      <c r="K1159" s="413" t="str">
        <f>IF(基本情報入力シート!R1190="","",基本情報入力シート!R1190)</f>
        <v/>
      </c>
      <c r="L1159" s="413" t="str">
        <f>IF(基本情報入力シート!W1190="","",基本情報入力シート!W1190)</f>
        <v/>
      </c>
      <c r="M1159" s="413" t="str">
        <f>IF(基本情報入力シート!X1190="","",基本情報入力シート!X1190)</f>
        <v/>
      </c>
      <c r="N1159" s="491" t="str">
        <f>IF(基本情報入力シート!Y1190="","",基本情報入力シート!Y1190)</f>
        <v/>
      </c>
      <c r="O1159" s="490"/>
      <c r="P1159" s="432"/>
      <c r="Q1159" s="38" t="str">
        <f>IFERROR(ROUNDDOWN(P1159*VLOOKUP(N1159,【参考】数式用!$V$2:$AA$58,MATCH(O1159,【参考】数式用!$X$4:$AA$4)+2,FALSE)*0.5, 0), "")</f>
        <v/>
      </c>
      <c r="R1159" s="433"/>
      <c r="S1159" s="867"/>
      <c r="T1159" s="867"/>
      <c r="U1159" s="499"/>
      <c r="V1159" s="439"/>
      <c r="W1159" s="487"/>
      <c r="X1159" s="414" t="str">
        <f>IFERROR(IF(V1159="ー", "", ROUNDDOWN(W1159*VLOOKUP(N1159,【参考】数式用!$V$2:$AG$51,MATCH(V1159,【参考】数式用!$AB$4:$AG$4)+6,FALSE)*0.5, 0)), "")</f>
        <v/>
      </c>
      <c r="Y1159" s="440"/>
      <c r="Z1159" s="487"/>
      <c r="AA1159" s="501"/>
      <c r="AB1159" s="481" t="e">
        <f>VLOOKUP(N1159,【参考】数式用!$A$3:$N$58,14,FALSE)</f>
        <v>#N/A</v>
      </c>
      <c r="AC1159" s="481" t="str">
        <f>IFERROR(VLOOKUP(N1159,【参考】数式用!$A$3:$N$58,14,FALSE),"")&amp;"_4_5"</f>
        <v>_4_5</v>
      </c>
      <c r="AD1159" s="481" t="str">
        <f>IFERROR(VLOOKUP(N1159,【参考】数式用!$A$3:$N$58,14,FALSE),"")&amp;"_6"</f>
        <v>_6</v>
      </c>
      <c r="AE1159" s="482" t="str">
        <f>IFERROR(VLOOKUP(N1159,【参考】数式用!$AI$5:$AJ$51, 2, FALSE), "")</f>
        <v/>
      </c>
      <c r="AF1159" s="483" t="str">
        <f t="shared" si="36"/>
        <v/>
      </c>
      <c r="AG1159" s="484" t="str">
        <f t="shared" si="37"/>
        <v/>
      </c>
      <c r="AH1159" s="485" t="str">
        <f>IFERROR(VLOOKUP(N1159,【参考】数式用!$AM$3:$AN$56, 2, FALSE), "")</f>
        <v/>
      </c>
      <c r="AI1159" s="411"/>
      <c r="AJ1159" s="389"/>
      <c r="AK1159" s="389"/>
      <c r="AL1159" s="389"/>
      <c r="AM1159" s="389"/>
      <c r="AN1159" s="389"/>
      <c r="AO1159" s="389"/>
      <c r="AP1159" s="389"/>
      <c r="AQ1159" s="389"/>
    </row>
    <row r="1160" spans="1:43" s="128" customFormat="1" ht="40.15" customHeight="1">
      <c r="A1160" s="488">
        <v>1147</v>
      </c>
      <c r="B1160" s="866" t="str">
        <f>IF(基本情報入力シート!C1191="","",基本情報入力シート!C1191)</f>
        <v/>
      </c>
      <c r="C1160" s="866"/>
      <c r="D1160" s="866"/>
      <c r="E1160" s="866"/>
      <c r="F1160" s="866"/>
      <c r="G1160" s="866"/>
      <c r="H1160" s="866"/>
      <c r="I1160" s="866"/>
      <c r="J1160" s="413" t="str">
        <f>IF(基本情報入力シート!M1191="","",基本情報入力シート!M1191)</f>
        <v/>
      </c>
      <c r="K1160" s="413" t="str">
        <f>IF(基本情報入力シート!R1191="","",基本情報入力シート!R1191)</f>
        <v/>
      </c>
      <c r="L1160" s="413" t="str">
        <f>IF(基本情報入力シート!W1191="","",基本情報入力シート!W1191)</f>
        <v/>
      </c>
      <c r="M1160" s="413" t="str">
        <f>IF(基本情報入力シート!X1191="","",基本情報入力シート!X1191)</f>
        <v/>
      </c>
      <c r="N1160" s="491" t="str">
        <f>IF(基本情報入力シート!Y1191="","",基本情報入力シート!Y1191)</f>
        <v/>
      </c>
      <c r="O1160" s="490"/>
      <c r="P1160" s="432"/>
      <c r="Q1160" s="38" t="str">
        <f>IFERROR(ROUNDDOWN(P1160*VLOOKUP(N1160,【参考】数式用!$V$2:$AA$58,MATCH(O1160,【参考】数式用!$X$4:$AA$4)+2,FALSE)*0.5, 0), "")</f>
        <v/>
      </c>
      <c r="R1160" s="433"/>
      <c r="S1160" s="867"/>
      <c r="T1160" s="867"/>
      <c r="U1160" s="499"/>
      <c r="V1160" s="439"/>
      <c r="W1160" s="487"/>
      <c r="X1160" s="414" t="str">
        <f>IFERROR(IF(V1160="ー", "", ROUNDDOWN(W1160*VLOOKUP(N1160,【参考】数式用!$V$2:$AG$51,MATCH(V1160,【参考】数式用!$AB$4:$AG$4)+6,FALSE)*0.5, 0)), "")</f>
        <v/>
      </c>
      <c r="Y1160" s="440"/>
      <c r="Z1160" s="487"/>
      <c r="AA1160" s="501"/>
      <c r="AB1160" s="481" t="e">
        <f>VLOOKUP(N1160,【参考】数式用!$A$3:$N$58,14,FALSE)</f>
        <v>#N/A</v>
      </c>
      <c r="AC1160" s="481" t="str">
        <f>IFERROR(VLOOKUP(N1160,【参考】数式用!$A$3:$N$58,14,FALSE),"")&amp;"_4_5"</f>
        <v>_4_5</v>
      </c>
      <c r="AD1160" s="481" t="str">
        <f>IFERROR(VLOOKUP(N1160,【参考】数式用!$A$3:$N$58,14,FALSE),"")&amp;"_6"</f>
        <v>_6</v>
      </c>
      <c r="AE1160" s="482" t="str">
        <f>IFERROR(VLOOKUP(N1160,【参考】数式用!$AI$5:$AJ$51, 2, FALSE), "")</f>
        <v/>
      </c>
      <c r="AF1160" s="483" t="str">
        <f t="shared" si="36"/>
        <v/>
      </c>
      <c r="AG1160" s="484" t="str">
        <f t="shared" si="37"/>
        <v/>
      </c>
      <c r="AH1160" s="485" t="str">
        <f>IFERROR(VLOOKUP(N1160,【参考】数式用!$AM$3:$AN$56, 2, FALSE), "")</f>
        <v/>
      </c>
      <c r="AI1160" s="411"/>
      <c r="AJ1160" s="389"/>
      <c r="AK1160" s="389"/>
      <c r="AL1160" s="389"/>
      <c r="AM1160" s="389"/>
      <c r="AN1160" s="389"/>
      <c r="AO1160" s="389"/>
      <c r="AP1160" s="389"/>
      <c r="AQ1160" s="389"/>
    </row>
    <row r="1161" spans="1:43" s="128" customFormat="1" ht="40.15" customHeight="1">
      <c r="A1161" s="488">
        <v>1148</v>
      </c>
      <c r="B1161" s="866" t="str">
        <f>IF(基本情報入力シート!C1192="","",基本情報入力シート!C1192)</f>
        <v/>
      </c>
      <c r="C1161" s="866"/>
      <c r="D1161" s="866"/>
      <c r="E1161" s="866"/>
      <c r="F1161" s="866"/>
      <c r="G1161" s="866"/>
      <c r="H1161" s="866"/>
      <c r="I1161" s="866"/>
      <c r="J1161" s="413" t="str">
        <f>IF(基本情報入力シート!M1192="","",基本情報入力シート!M1192)</f>
        <v/>
      </c>
      <c r="K1161" s="413" t="str">
        <f>IF(基本情報入力シート!R1192="","",基本情報入力シート!R1192)</f>
        <v/>
      </c>
      <c r="L1161" s="413" t="str">
        <f>IF(基本情報入力シート!W1192="","",基本情報入力シート!W1192)</f>
        <v/>
      </c>
      <c r="M1161" s="413" t="str">
        <f>IF(基本情報入力シート!X1192="","",基本情報入力シート!X1192)</f>
        <v/>
      </c>
      <c r="N1161" s="491" t="str">
        <f>IF(基本情報入力シート!Y1192="","",基本情報入力シート!Y1192)</f>
        <v/>
      </c>
      <c r="O1161" s="490"/>
      <c r="P1161" s="432"/>
      <c r="Q1161" s="38" t="str">
        <f>IFERROR(ROUNDDOWN(P1161*VLOOKUP(N1161,【参考】数式用!$V$2:$AA$58,MATCH(O1161,【参考】数式用!$X$4:$AA$4)+2,FALSE)*0.5, 0), "")</f>
        <v/>
      </c>
      <c r="R1161" s="433"/>
      <c r="S1161" s="867"/>
      <c r="T1161" s="867"/>
      <c r="U1161" s="499"/>
      <c r="V1161" s="439"/>
      <c r="W1161" s="487"/>
      <c r="X1161" s="414" t="str">
        <f>IFERROR(IF(V1161="ー", "", ROUNDDOWN(W1161*VLOOKUP(N1161,【参考】数式用!$V$2:$AG$51,MATCH(V1161,【参考】数式用!$AB$4:$AG$4)+6,FALSE)*0.5, 0)), "")</f>
        <v/>
      </c>
      <c r="Y1161" s="440"/>
      <c r="Z1161" s="487"/>
      <c r="AA1161" s="501"/>
      <c r="AB1161" s="481" t="e">
        <f>VLOOKUP(N1161,【参考】数式用!$A$3:$N$58,14,FALSE)</f>
        <v>#N/A</v>
      </c>
      <c r="AC1161" s="481" t="str">
        <f>IFERROR(VLOOKUP(N1161,【参考】数式用!$A$3:$N$58,14,FALSE),"")&amp;"_4_5"</f>
        <v>_4_5</v>
      </c>
      <c r="AD1161" s="481" t="str">
        <f>IFERROR(VLOOKUP(N1161,【参考】数式用!$A$3:$N$58,14,FALSE),"")&amp;"_6"</f>
        <v>_6</v>
      </c>
      <c r="AE1161" s="482" t="str">
        <f>IFERROR(VLOOKUP(N1161,【参考】数式用!$AI$5:$AJ$51, 2, FALSE), "")</f>
        <v/>
      </c>
      <c r="AF1161" s="483" t="str">
        <f t="shared" si="36"/>
        <v/>
      </c>
      <c r="AG1161" s="484" t="str">
        <f t="shared" si="37"/>
        <v/>
      </c>
      <c r="AH1161" s="485" t="str">
        <f>IFERROR(VLOOKUP(N1161,【参考】数式用!$AM$3:$AN$56, 2, FALSE), "")</f>
        <v/>
      </c>
      <c r="AI1161" s="411"/>
      <c r="AJ1161" s="389"/>
      <c r="AK1161" s="389"/>
      <c r="AL1161" s="389"/>
      <c r="AM1161" s="389"/>
      <c r="AN1161" s="389"/>
      <c r="AO1161" s="389"/>
      <c r="AP1161" s="389"/>
      <c r="AQ1161" s="389"/>
    </row>
    <row r="1162" spans="1:43" s="128" customFormat="1" ht="40.15" customHeight="1">
      <c r="A1162" s="488">
        <v>1149</v>
      </c>
      <c r="B1162" s="866" t="str">
        <f>IF(基本情報入力シート!C1193="","",基本情報入力シート!C1193)</f>
        <v/>
      </c>
      <c r="C1162" s="866"/>
      <c r="D1162" s="866"/>
      <c r="E1162" s="866"/>
      <c r="F1162" s="866"/>
      <c r="G1162" s="866"/>
      <c r="H1162" s="866"/>
      <c r="I1162" s="866"/>
      <c r="J1162" s="413" t="str">
        <f>IF(基本情報入力シート!M1193="","",基本情報入力シート!M1193)</f>
        <v/>
      </c>
      <c r="K1162" s="413" t="str">
        <f>IF(基本情報入力シート!R1193="","",基本情報入力シート!R1193)</f>
        <v/>
      </c>
      <c r="L1162" s="413" t="str">
        <f>IF(基本情報入力シート!W1193="","",基本情報入力シート!W1193)</f>
        <v/>
      </c>
      <c r="M1162" s="413" t="str">
        <f>IF(基本情報入力シート!X1193="","",基本情報入力シート!X1193)</f>
        <v/>
      </c>
      <c r="N1162" s="491" t="str">
        <f>IF(基本情報入力シート!Y1193="","",基本情報入力シート!Y1193)</f>
        <v/>
      </c>
      <c r="O1162" s="490"/>
      <c r="P1162" s="432"/>
      <c r="Q1162" s="38" t="str">
        <f>IFERROR(ROUNDDOWN(P1162*VLOOKUP(N1162,【参考】数式用!$V$2:$AA$58,MATCH(O1162,【参考】数式用!$X$4:$AA$4)+2,FALSE)*0.5, 0), "")</f>
        <v/>
      </c>
      <c r="R1162" s="433"/>
      <c r="S1162" s="867"/>
      <c r="T1162" s="867"/>
      <c r="U1162" s="499"/>
      <c r="V1162" s="439"/>
      <c r="W1162" s="487"/>
      <c r="X1162" s="414" t="str">
        <f>IFERROR(IF(V1162="ー", "", ROUNDDOWN(W1162*VLOOKUP(N1162,【参考】数式用!$V$2:$AG$51,MATCH(V1162,【参考】数式用!$AB$4:$AG$4)+6,FALSE)*0.5, 0)), "")</f>
        <v/>
      </c>
      <c r="Y1162" s="440"/>
      <c r="Z1162" s="487"/>
      <c r="AA1162" s="501"/>
      <c r="AB1162" s="481" t="e">
        <f>VLOOKUP(N1162,【参考】数式用!$A$3:$N$58,14,FALSE)</f>
        <v>#N/A</v>
      </c>
      <c r="AC1162" s="481" t="str">
        <f>IFERROR(VLOOKUP(N1162,【参考】数式用!$A$3:$N$58,14,FALSE),"")&amp;"_4_5"</f>
        <v>_4_5</v>
      </c>
      <c r="AD1162" s="481" t="str">
        <f>IFERROR(VLOOKUP(N1162,【参考】数式用!$A$3:$N$58,14,FALSE),"")&amp;"_6"</f>
        <v>_6</v>
      </c>
      <c r="AE1162" s="482" t="str">
        <f>IFERROR(VLOOKUP(N1162,【参考】数式用!$AI$5:$AJ$51, 2, FALSE), "")</f>
        <v/>
      </c>
      <c r="AF1162" s="483" t="str">
        <f t="shared" si="36"/>
        <v/>
      </c>
      <c r="AG1162" s="484" t="str">
        <f t="shared" si="37"/>
        <v/>
      </c>
      <c r="AH1162" s="485" t="str">
        <f>IFERROR(VLOOKUP(N1162,【参考】数式用!$AM$3:$AN$56, 2, FALSE), "")</f>
        <v/>
      </c>
      <c r="AI1162" s="411"/>
      <c r="AJ1162" s="389"/>
      <c r="AK1162" s="389"/>
      <c r="AL1162" s="389"/>
      <c r="AM1162" s="389"/>
      <c r="AN1162" s="389"/>
      <c r="AO1162" s="389"/>
      <c r="AP1162" s="389"/>
      <c r="AQ1162" s="389"/>
    </row>
    <row r="1163" spans="1:43" s="128" customFormat="1" ht="40.15" customHeight="1">
      <c r="A1163" s="488">
        <v>1150</v>
      </c>
      <c r="B1163" s="866" t="str">
        <f>IF(基本情報入力シート!C1194="","",基本情報入力シート!C1194)</f>
        <v/>
      </c>
      <c r="C1163" s="866"/>
      <c r="D1163" s="866"/>
      <c r="E1163" s="866"/>
      <c r="F1163" s="866"/>
      <c r="G1163" s="866"/>
      <c r="H1163" s="866"/>
      <c r="I1163" s="866"/>
      <c r="J1163" s="413" t="str">
        <f>IF(基本情報入力シート!M1194="","",基本情報入力シート!M1194)</f>
        <v/>
      </c>
      <c r="K1163" s="413" t="str">
        <f>IF(基本情報入力シート!R1194="","",基本情報入力シート!R1194)</f>
        <v/>
      </c>
      <c r="L1163" s="413" t="str">
        <f>IF(基本情報入力シート!W1194="","",基本情報入力シート!W1194)</f>
        <v/>
      </c>
      <c r="M1163" s="413" t="str">
        <f>IF(基本情報入力シート!X1194="","",基本情報入力シート!X1194)</f>
        <v/>
      </c>
      <c r="N1163" s="491" t="str">
        <f>IF(基本情報入力シート!Y1194="","",基本情報入力シート!Y1194)</f>
        <v/>
      </c>
      <c r="O1163" s="490"/>
      <c r="P1163" s="432"/>
      <c r="Q1163" s="38" t="str">
        <f>IFERROR(ROUNDDOWN(P1163*VLOOKUP(N1163,【参考】数式用!$V$2:$AA$58,MATCH(O1163,【参考】数式用!$X$4:$AA$4)+2,FALSE)*0.5, 0), "")</f>
        <v/>
      </c>
      <c r="R1163" s="433"/>
      <c r="S1163" s="867"/>
      <c r="T1163" s="867"/>
      <c r="U1163" s="499"/>
      <c r="V1163" s="439"/>
      <c r="W1163" s="487"/>
      <c r="X1163" s="414" t="str">
        <f>IFERROR(IF(V1163="ー", "", ROUNDDOWN(W1163*VLOOKUP(N1163,【参考】数式用!$V$2:$AG$51,MATCH(V1163,【参考】数式用!$AB$4:$AG$4)+6,FALSE)*0.5, 0)), "")</f>
        <v/>
      </c>
      <c r="Y1163" s="440"/>
      <c r="Z1163" s="487"/>
      <c r="AA1163" s="501"/>
      <c r="AB1163" s="481" t="e">
        <f>VLOOKUP(N1163,【参考】数式用!$A$3:$N$58,14,FALSE)</f>
        <v>#N/A</v>
      </c>
      <c r="AC1163" s="481" t="str">
        <f>IFERROR(VLOOKUP(N1163,【参考】数式用!$A$3:$N$58,14,FALSE),"")&amp;"_4_5"</f>
        <v>_4_5</v>
      </c>
      <c r="AD1163" s="481" t="str">
        <f>IFERROR(VLOOKUP(N1163,【参考】数式用!$A$3:$N$58,14,FALSE),"")&amp;"_6"</f>
        <v>_6</v>
      </c>
      <c r="AE1163" s="482" t="str">
        <f>IFERROR(VLOOKUP(N1163,【参考】数式用!$AI$5:$AJ$51, 2, FALSE), "")</f>
        <v/>
      </c>
      <c r="AF1163" s="483" t="str">
        <f t="shared" si="36"/>
        <v/>
      </c>
      <c r="AG1163" s="484" t="str">
        <f t="shared" si="37"/>
        <v/>
      </c>
      <c r="AH1163" s="485" t="str">
        <f>IFERROR(VLOOKUP(N1163,【参考】数式用!$AM$3:$AN$56, 2, FALSE), "")</f>
        <v/>
      </c>
      <c r="AI1163" s="411"/>
      <c r="AJ1163" s="389"/>
      <c r="AK1163" s="389"/>
      <c r="AL1163" s="389"/>
      <c r="AM1163" s="389"/>
      <c r="AN1163" s="389"/>
      <c r="AO1163" s="389"/>
      <c r="AP1163" s="389"/>
      <c r="AQ1163" s="389"/>
    </row>
    <row r="1164" spans="1:43" s="128" customFormat="1" ht="40.15" customHeight="1">
      <c r="A1164" s="488">
        <v>1151</v>
      </c>
      <c r="B1164" s="866" t="str">
        <f>IF(基本情報入力シート!C1195="","",基本情報入力シート!C1195)</f>
        <v/>
      </c>
      <c r="C1164" s="866"/>
      <c r="D1164" s="866"/>
      <c r="E1164" s="866"/>
      <c r="F1164" s="866"/>
      <c r="G1164" s="866"/>
      <c r="H1164" s="866"/>
      <c r="I1164" s="866"/>
      <c r="J1164" s="413" t="str">
        <f>IF(基本情報入力シート!M1195="","",基本情報入力シート!M1195)</f>
        <v/>
      </c>
      <c r="K1164" s="413" t="str">
        <f>IF(基本情報入力シート!R1195="","",基本情報入力シート!R1195)</f>
        <v/>
      </c>
      <c r="L1164" s="413" t="str">
        <f>IF(基本情報入力シート!W1195="","",基本情報入力シート!W1195)</f>
        <v/>
      </c>
      <c r="M1164" s="413" t="str">
        <f>IF(基本情報入力シート!X1195="","",基本情報入力シート!X1195)</f>
        <v/>
      </c>
      <c r="N1164" s="491" t="str">
        <f>IF(基本情報入力シート!Y1195="","",基本情報入力シート!Y1195)</f>
        <v/>
      </c>
      <c r="O1164" s="490"/>
      <c r="P1164" s="432"/>
      <c r="Q1164" s="38" t="str">
        <f>IFERROR(ROUNDDOWN(P1164*VLOOKUP(N1164,【参考】数式用!$V$2:$AA$58,MATCH(O1164,【参考】数式用!$X$4:$AA$4)+2,FALSE)*0.5, 0), "")</f>
        <v/>
      </c>
      <c r="R1164" s="433"/>
      <c r="S1164" s="867"/>
      <c r="T1164" s="867"/>
      <c r="U1164" s="499"/>
      <c r="V1164" s="439"/>
      <c r="W1164" s="487"/>
      <c r="X1164" s="414" t="str">
        <f>IFERROR(IF(V1164="ー", "", ROUNDDOWN(W1164*VLOOKUP(N1164,【参考】数式用!$V$2:$AG$51,MATCH(V1164,【参考】数式用!$AB$4:$AG$4)+6,FALSE)*0.5, 0)), "")</f>
        <v/>
      </c>
      <c r="Y1164" s="440"/>
      <c r="Z1164" s="487"/>
      <c r="AA1164" s="501"/>
      <c r="AB1164" s="481" t="e">
        <f>VLOOKUP(N1164,【参考】数式用!$A$3:$N$58,14,FALSE)</f>
        <v>#N/A</v>
      </c>
      <c r="AC1164" s="481" t="str">
        <f>IFERROR(VLOOKUP(N1164,【参考】数式用!$A$3:$N$58,14,FALSE),"")&amp;"_4_5"</f>
        <v>_4_5</v>
      </c>
      <c r="AD1164" s="481" t="str">
        <f>IFERROR(VLOOKUP(N1164,【参考】数式用!$A$3:$N$58,14,FALSE),"")&amp;"_6"</f>
        <v>_6</v>
      </c>
      <c r="AE1164" s="482" t="str">
        <f>IFERROR(VLOOKUP(N1164,【参考】数式用!$AI$5:$AJ$51, 2, FALSE), "")</f>
        <v/>
      </c>
      <c r="AF1164" s="483" t="str">
        <f t="shared" si="36"/>
        <v/>
      </c>
      <c r="AG1164" s="484" t="str">
        <f t="shared" si="37"/>
        <v/>
      </c>
      <c r="AH1164" s="485" t="str">
        <f>IFERROR(VLOOKUP(N1164,【参考】数式用!$AM$3:$AN$56, 2, FALSE), "")</f>
        <v/>
      </c>
      <c r="AI1164" s="411"/>
      <c r="AJ1164" s="389"/>
      <c r="AK1164" s="389"/>
      <c r="AL1164" s="389"/>
      <c r="AM1164" s="389"/>
      <c r="AN1164" s="389"/>
      <c r="AO1164" s="389"/>
      <c r="AP1164" s="389"/>
      <c r="AQ1164" s="389"/>
    </row>
    <row r="1165" spans="1:43" s="128" customFormat="1" ht="40.15" customHeight="1">
      <c r="A1165" s="488">
        <v>1152</v>
      </c>
      <c r="B1165" s="866" t="str">
        <f>IF(基本情報入力シート!C1196="","",基本情報入力シート!C1196)</f>
        <v/>
      </c>
      <c r="C1165" s="866"/>
      <c r="D1165" s="866"/>
      <c r="E1165" s="866"/>
      <c r="F1165" s="866"/>
      <c r="G1165" s="866"/>
      <c r="H1165" s="866"/>
      <c r="I1165" s="866"/>
      <c r="J1165" s="413" t="str">
        <f>IF(基本情報入力シート!M1196="","",基本情報入力シート!M1196)</f>
        <v/>
      </c>
      <c r="K1165" s="413" t="str">
        <f>IF(基本情報入力シート!R1196="","",基本情報入力シート!R1196)</f>
        <v/>
      </c>
      <c r="L1165" s="413" t="str">
        <f>IF(基本情報入力シート!W1196="","",基本情報入力シート!W1196)</f>
        <v/>
      </c>
      <c r="M1165" s="413" t="str">
        <f>IF(基本情報入力シート!X1196="","",基本情報入力シート!X1196)</f>
        <v/>
      </c>
      <c r="N1165" s="491" t="str">
        <f>IF(基本情報入力シート!Y1196="","",基本情報入力シート!Y1196)</f>
        <v/>
      </c>
      <c r="O1165" s="490"/>
      <c r="P1165" s="432"/>
      <c r="Q1165" s="38" t="str">
        <f>IFERROR(ROUNDDOWN(P1165*VLOOKUP(N1165,【参考】数式用!$V$2:$AA$58,MATCH(O1165,【参考】数式用!$X$4:$AA$4)+2,FALSE)*0.5, 0), "")</f>
        <v/>
      </c>
      <c r="R1165" s="433"/>
      <c r="S1165" s="867"/>
      <c r="T1165" s="867"/>
      <c r="U1165" s="499"/>
      <c r="V1165" s="439"/>
      <c r="W1165" s="487"/>
      <c r="X1165" s="414" t="str">
        <f>IFERROR(IF(V1165="ー", "", ROUNDDOWN(W1165*VLOOKUP(N1165,【参考】数式用!$V$2:$AG$51,MATCH(V1165,【参考】数式用!$AB$4:$AG$4)+6,FALSE)*0.5, 0)), "")</f>
        <v/>
      </c>
      <c r="Y1165" s="440"/>
      <c r="Z1165" s="487"/>
      <c r="AA1165" s="501"/>
      <c r="AB1165" s="481" t="e">
        <f>VLOOKUP(N1165,【参考】数式用!$A$3:$N$58,14,FALSE)</f>
        <v>#N/A</v>
      </c>
      <c r="AC1165" s="481" t="str">
        <f>IFERROR(VLOOKUP(N1165,【参考】数式用!$A$3:$N$58,14,FALSE),"")&amp;"_4_5"</f>
        <v>_4_5</v>
      </c>
      <c r="AD1165" s="481" t="str">
        <f>IFERROR(VLOOKUP(N1165,【参考】数式用!$A$3:$N$58,14,FALSE),"")&amp;"_6"</f>
        <v>_6</v>
      </c>
      <c r="AE1165" s="482" t="str">
        <f>IFERROR(VLOOKUP(N1165,【参考】数式用!$AI$5:$AJ$51, 2, FALSE), "")</f>
        <v/>
      </c>
      <c r="AF1165" s="483" t="str">
        <f t="shared" si="36"/>
        <v/>
      </c>
      <c r="AG1165" s="484" t="str">
        <f t="shared" si="37"/>
        <v/>
      </c>
      <c r="AH1165" s="485" t="str">
        <f>IFERROR(VLOOKUP(N1165,【参考】数式用!$AM$3:$AN$56, 2, FALSE), "")</f>
        <v/>
      </c>
      <c r="AI1165" s="411"/>
      <c r="AJ1165" s="389"/>
      <c r="AK1165" s="389"/>
      <c r="AL1165" s="389"/>
      <c r="AM1165" s="389"/>
      <c r="AN1165" s="389"/>
      <c r="AO1165" s="389"/>
      <c r="AP1165" s="389"/>
      <c r="AQ1165" s="389"/>
    </row>
    <row r="1166" spans="1:43" s="128" customFormat="1" ht="40.15" customHeight="1">
      <c r="A1166" s="488">
        <v>1153</v>
      </c>
      <c r="B1166" s="866" t="str">
        <f>IF(基本情報入力シート!C1197="","",基本情報入力シート!C1197)</f>
        <v/>
      </c>
      <c r="C1166" s="866"/>
      <c r="D1166" s="866"/>
      <c r="E1166" s="866"/>
      <c r="F1166" s="866"/>
      <c r="G1166" s="866"/>
      <c r="H1166" s="866"/>
      <c r="I1166" s="866"/>
      <c r="J1166" s="413" t="str">
        <f>IF(基本情報入力シート!M1197="","",基本情報入力シート!M1197)</f>
        <v/>
      </c>
      <c r="K1166" s="413" t="str">
        <f>IF(基本情報入力シート!R1197="","",基本情報入力シート!R1197)</f>
        <v/>
      </c>
      <c r="L1166" s="413" t="str">
        <f>IF(基本情報入力シート!W1197="","",基本情報入力シート!W1197)</f>
        <v/>
      </c>
      <c r="M1166" s="413" t="str">
        <f>IF(基本情報入力シート!X1197="","",基本情報入力シート!X1197)</f>
        <v/>
      </c>
      <c r="N1166" s="491" t="str">
        <f>IF(基本情報入力シート!Y1197="","",基本情報入力シート!Y1197)</f>
        <v/>
      </c>
      <c r="O1166" s="490"/>
      <c r="P1166" s="432"/>
      <c r="Q1166" s="38" t="str">
        <f>IFERROR(ROUNDDOWN(P1166*VLOOKUP(N1166,【参考】数式用!$V$2:$AA$58,MATCH(O1166,【参考】数式用!$X$4:$AA$4)+2,FALSE)*0.5, 0), "")</f>
        <v/>
      </c>
      <c r="R1166" s="433"/>
      <c r="S1166" s="867"/>
      <c r="T1166" s="867"/>
      <c r="U1166" s="499"/>
      <c r="V1166" s="439"/>
      <c r="W1166" s="487"/>
      <c r="X1166" s="414" t="str">
        <f>IFERROR(IF(V1166="ー", "", ROUNDDOWN(W1166*VLOOKUP(N1166,【参考】数式用!$V$2:$AG$51,MATCH(V1166,【参考】数式用!$AB$4:$AG$4)+6,FALSE)*0.5, 0)), "")</f>
        <v/>
      </c>
      <c r="Y1166" s="440"/>
      <c r="Z1166" s="487"/>
      <c r="AA1166" s="501"/>
      <c r="AB1166" s="481" t="e">
        <f>VLOOKUP(N1166,【参考】数式用!$A$3:$N$58,14,FALSE)</f>
        <v>#N/A</v>
      </c>
      <c r="AC1166" s="481" t="str">
        <f>IFERROR(VLOOKUP(N1166,【参考】数式用!$A$3:$N$58,14,FALSE),"")&amp;"_4_5"</f>
        <v>_4_5</v>
      </c>
      <c r="AD1166" s="481" t="str">
        <f>IFERROR(VLOOKUP(N1166,【参考】数式用!$A$3:$N$58,14,FALSE),"")&amp;"_6"</f>
        <v>_6</v>
      </c>
      <c r="AE1166" s="482" t="str">
        <f>IFERROR(VLOOKUP(N1166,【参考】数式用!$AI$5:$AJ$51, 2, FALSE), "")</f>
        <v/>
      </c>
      <c r="AF1166" s="483" t="str">
        <f t="shared" si="36"/>
        <v/>
      </c>
      <c r="AG1166" s="484" t="str">
        <f t="shared" si="37"/>
        <v/>
      </c>
      <c r="AH1166" s="485" t="str">
        <f>IFERROR(VLOOKUP(N1166,【参考】数式用!$AM$3:$AN$56, 2, FALSE), "")</f>
        <v/>
      </c>
      <c r="AI1166" s="411"/>
      <c r="AJ1166" s="389"/>
      <c r="AK1166" s="389"/>
      <c r="AL1166" s="389"/>
      <c r="AM1166" s="389"/>
      <c r="AN1166" s="389"/>
      <c r="AO1166" s="389"/>
      <c r="AP1166" s="389"/>
      <c r="AQ1166" s="389"/>
    </row>
    <row r="1167" spans="1:43" s="128" customFormat="1" ht="40.15" customHeight="1">
      <c r="A1167" s="488">
        <v>1154</v>
      </c>
      <c r="B1167" s="866" t="str">
        <f>IF(基本情報入力シート!C1198="","",基本情報入力シート!C1198)</f>
        <v/>
      </c>
      <c r="C1167" s="866"/>
      <c r="D1167" s="866"/>
      <c r="E1167" s="866"/>
      <c r="F1167" s="866"/>
      <c r="G1167" s="866"/>
      <c r="H1167" s="866"/>
      <c r="I1167" s="866"/>
      <c r="J1167" s="413" t="str">
        <f>IF(基本情報入力シート!M1198="","",基本情報入力シート!M1198)</f>
        <v/>
      </c>
      <c r="K1167" s="413" t="str">
        <f>IF(基本情報入力シート!R1198="","",基本情報入力シート!R1198)</f>
        <v/>
      </c>
      <c r="L1167" s="413" t="str">
        <f>IF(基本情報入力シート!W1198="","",基本情報入力シート!W1198)</f>
        <v/>
      </c>
      <c r="M1167" s="413" t="str">
        <f>IF(基本情報入力シート!X1198="","",基本情報入力シート!X1198)</f>
        <v/>
      </c>
      <c r="N1167" s="491" t="str">
        <f>IF(基本情報入力シート!Y1198="","",基本情報入力シート!Y1198)</f>
        <v/>
      </c>
      <c r="O1167" s="490"/>
      <c r="P1167" s="432"/>
      <c r="Q1167" s="38" t="str">
        <f>IFERROR(ROUNDDOWN(P1167*VLOOKUP(N1167,【参考】数式用!$V$2:$AA$58,MATCH(O1167,【参考】数式用!$X$4:$AA$4)+2,FALSE)*0.5, 0), "")</f>
        <v/>
      </c>
      <c r="R1167" s="433"/>
      <c r="S1167" s="867"/>
      <c r="T1167" s="867"/>
      <c r="U1167" s="499"/>
      <c r="V1167" s="439"/>
      <c r="W1167" s="487"/>
      <c r="X1167" s="414" t="str">
        <f>IFERROR(IF(V1167="ー", "", ROUNDDOWN(W1167*VLOOKUP(N1167,【参考】数式用!$V$2:$AG$51,MATCH(V1167,【参考】数式用!$AB$4:$AG$4)+6,FALSE)*0.5, 0)), "")</f>
        <v/>
      </c>
      <c r="Y1167" s="440"/>
      <c r="Z1167" s="487"/>
      <c r="AA1167" s="501"/>
      <c r="AB1167" s="481" t="e">
        <f>VLOOKUP(N1167,【参考】数式用!$A$3:$N$58,14,FALSE)</f>
        <v>#N/A</v>
      </c>
      <c r="AC1167" s="481" t="str">
        <f>IFERROR(VLOOKUP(N1167,【参考】数式用!$A$3:$N$58,14,FALSE),"")&amp;"_4_5"</f>
        <v>_4_5</v>
      </c>
      <c r="AD1167" s="481" t="str">
        <f>IFERROR(VLOOKUP(N1167,【参考】数式用!$A$3:$N$58,14,FALSE),"")&amp;"_6"</f>
        <v>_6</v>
      </c>
      <c r="AE1167" s="482" t="str">
        <f>IFERROR(VLOOKUP(N1167,【参考】数式用!$AI$5:$AJ$51, 2, FALSE), "")</f>
        <v/>
      </c>
      <c r="AF1167" s="483" t="str">
        <f t="shared" si="36"/>
        <v/>
      </c>
      <c r="AG1167" s="484" t="str">
        <f t="shared" si="37"/>
        <v/>
      </c>
      <c r="AH1167" s="485" t="str">
        <f>IFERROR(VLOOKUP(N1167,【参考】数式用!$AM$3:$AN$56, 2, FALSE), "")</f>
        <v/>
      </c>
      <c r="AI1167" s="411"/>
      <c r="AJ1167" s="389"/>
      <c r="AK1167" s="389"/>
      <c r="AL1167" s="389"/>
      <c r="AM1167" s="389"/>
      <c r="AN1167" s="389"/>
      <c r="AO1167" s="389"/>
      <c r="AP1167" s="389"/>
      <c r="AQ1167" s="389"/>
    </row>
    <row r="1168" spans="1:43" s="128" customFormat="1" ht="40.15" customHeight="1">
      <c r="A1168" s="488">
        <v>1155</v>
      </c>
      <c r="B1168" s="866" t="str">
        <f>IF(基本情報入力シート!C1199="","",基本情報入力シート!C1199)</f>
        <v/>
      </c>
      <c r="C1168" s="866"/>
      <c r="D1168" s="866"/>
      <c r="E1168" s="866"/>
      <c r="F1168" s="866"/>
      <c r="G1168" s="866"/>
      <c r="H1168" s="866"/>
      <c r="I1168" s="866"/>
      <c r="J1168" s="413" t="str">
        <f>IF(基本情報入力シート!M1199="","",基本情報入力シート!M1199)</f>
        <v/>
      </c>
      <c r="K1168" s="413" t="str">
        <f>IF(基本情報入力シート!R1199="","",基本情報入力シート!R1199)</f>
        <v/>
      </c>
      <c r="L1168" s="413" t="str">
        <f>IF(基本情報入力シート!W1199="","",基本情報入力シート!W1199)</f>
        <v/>
      </c>
      <c r="M1168" s="413" t="str">
        <f>IF(基本情報入力シート!X1199="","",基本情報入力シート!X1199)</f>
        <v/>
      </c>
      <c r="N1168" s="491" t="str">
        <f>IF(基本情報入力シート!Y1199="","",基本情報入力シート!Y1199)</f>
        <v/>
      </c>
      <c r="O1168" s="490"/>
      <c r="P1168" s="432"/>
      <c r="Q1168" s="38" t="str">
        <f>IFERROR(ROUNDDOWN(P1168*VLOOKUP(N1168,【参考】数式用!$V$2:$AA$58,MATCH(O1168,【参考】数式用!$X$4:$AA$4)+2,FALSE)*0.5, 0), "")</f>
        <v/>
      </c>
      <c r="R1168" s="433"/>
      <c r="S1168" s="867"/>
      <c r="T1168" s="867"/>
      <c r="U1168" s="499"/>
      <c r="V1168" s="439"/>
      <c r="W1168" s="487"/>
      <c r="X1168" s="414" t="str">
        <f>IFERROR(IF(V1168="ー", "", ROUNDDOWN(W1168*VLOOKUP(N1168,【参考】数式用!$V$2:$AG$51,MATCH(V1168,【参考】数式用!$AB$4:$AG$4)+6,FALSE)*0.5, 0)), "")</f>
        <v/>
      </c>
      <c r="Y1168" s="440"/>
      <c r="Z1168" s="487"/>
      <c r="AA1168" s="501"/>
      <c r="AB1168" s="481" t="e">
        <f>VLOOKUP(N1168,【参考】数式用!$A$3:$N$58,14,FALSE)</f>
        <v>#N/A</v>
      </c>
      <c r="AC1168" s="481" t="str">
        <f>IFERROR(VLOOKUP(N1168,【参考】数式用!$A$3:$N$58,14,FALSE),"")&amp;"_4_5"</f>
        <v>_4_5</v>
      </c>
      <c r="AD1168" s="481" t="str">
        <f>IFERROR(VLOOKUP(N1168,【参考】数式用!$A$3:$N$58,14,FALSE),"")&amp;"_6"</f>
        <v>_6</v>
      </c>
      <c r="AE1168" s="482" t="str">
        <f>IFERROR(VLOOKUP(N1168,【参考】数式用!$AI$5:$AJ$51, 2, FALSE), "")</f>
        <v/>
      </c>
      <c r="AF1168" s="483" t="str">
        <f t="shared" si="36"/>
        <v/>
      </c>
      <c r="AG1168" s="484" t="str">
        <f t="shared" si="37"/>
        <v/>
      </c>
      <c r="AH1168" s="485" t="str">
        <f>IFERROR(VLOOKUP(N1168,【参考】数式用!$AM$3:$AN$56, 2, FALSE), "")</f>
        <v/>
      </c>
      <c r="AI1168" s="411"/>
      <c r="AJ1168" s="389"/>
      <c r="AK1168" s="389"/>
      <c r="AL1168" s="389"/>
      <c r="AM1168" s="389"/>
      <c r="AN1168" s="389"/>
      <c r="AO1168" s="389"/>
      <c r="AP1168" s="389"/>
      <c r="AQ1168" s="389"/>
    </row>
    <row r="1169" spans="1:43" s="128" customFormat="1" ht="40.15" customHeight="1">
      <c r="A1169" s="488">
        <v>1156</v>
      </c>
      <c r="B1169" s="866" t="str">
        <f>IF(基本情報入力シート!C1200="","",基本情報入力シート!C1200)</f>
        <v/>
      </c>
      <c r="C1169" s="866"/>
      <c r="D1169" s="866"/>
      <c r="E1169" s="866"/>
      <c r="F1169" s="866"/>
      <c r="G1169" s="866"/>
      <c r="H1169" s="866"/>
      <c r="I1169" s="866"/>
      <c r="J1169" s="413" t="str">
        <f>IF(基本情報入力シート!M1200="","",基本情報入力シート!M1200)</f>
        <v/>
      </c>
      <c r="K1169" s="413" t="str">
        <f>IF(基本情報入力シート!R1200="","",基本情報入力シート!R1200)</f>
        <v/>
      </c>
      <c r="L1169" s="413" t="str">
        <f>IF(基本情報入力シート!W1200="","",基本情報入力シート!W1200)</f>
        <v/>
      </c>
      <c r="M1169" s="413" t="str">
        <f>IF(基本情報入力シート!X1200="","",基本情報入力シート!X1200)</f>
        <v/>
      </c>
      <c r="N1169" s="491" t="str">
        <f>IF(基本情報入力シート!Y1200="","",基本情報入力シート!Y1200)</f>
        <v/>
      </c>
      <c r="O1169" s="490"/>
      <c r="P1169" s="432"/>
      <c r="Q1169" s="38" t="str">
        <f>IFERROR(ROUNDDOWN(P1169*VLOOKUP(N1169,【参考】数式用!$V$2:$AA$58,MATCH(O1169,【参考】数式用!$X$4:$AA$4)+2,FALSE)*0.5, 0), "")</f>
        <v/>
      </c>
      <c r="R1169" s="433"/>
      <c r="S1169" s="867"/>
      <c r="T1169" s="867"/>
      <c r="U1169" s="499"/>
      <c r="V1169" s="439"/>
      <c r="W1169" s="487"/>
      <c r="X1169" s="414" t="str">
        <f>IFERROR(IF(V1169="ー", "", ROUNDDOWN(W1169*VLOOKUP(N1169,【参考】数式用!$V$2:$AG$51,MATCH(V1169,【参考】数式用!$AB$4:$AG$4)+6,FALSE)*0.5, 0)), "")</f>
        <v/>
      </c>
      <c r="Y1169" s="440"/>
      <c r="Z1169" s="487"/>
      <c r="AA1169" s="501"/>
      <c r="AB1169" s="481" t="e">
        <f>VLOOKUP(N1169,【参考】数式用!$A$3:$N$58,14,FALSE)</f>
        <v>#N/A</v>
      </c>
      <c r="AC1169" s="481" t="str">
        <f>IFERROR(VLOOKUP(N1169,【参考】数式用!$A$3:$N$58,14,FALSE),"")&amp;"_4_5"</f>
        <v>_4_5</v>
      </c>
      <c r="AD1169" s="481" t="str">
        <f>IFERROR(VLOOKUP(N1169,【参考】数式用!$A$3:$N$58,14,FALSE),"")&amp;"_6"</f>
        <v>_6</v>
      </c>
      <c r="AE1169" s="482" t="str">
        <f>IFERROR(VLOOKUP(N1169,【参考】数式用!$AI$5:$AJ$51, 2, FALSE), "")</f>
        <v/>
      </c>
      <c r="AF1169" s="483" t="str">
        <f t="shared" si="36"/>
        <v/>
      </c>
      <c r="AG1169" s="484" t="str">
        <f t="shared" si="37"/>
        <v/>
      </c>
      <c r="AH1169" s="485" t="str">
        <f>IFERROR(VLOOKUP(N1169,【参考】数式用!$AM$3:$AN$56, 2, FALSE), "")</f>
        <v/>
      </c>
      <c r="AI1169" s="411"/>
      <c r="AJ1169" s="389"/>
      <c r="AK1169" s="389"/>
      <c r="AL1169" s="389"/>
      <c r="AM1169" s="389"/>
      <c r="AN1169" s="389"/>
      <c r="AO1169" s="389"/>
      <c r="AP1169" s="389"/>
      <c r="AQ1169" s="389"/>
    </row>
    <row r="1170" spans="1:43" s="128" customFormat="1" ht="40.15" customHeight="1">
      <c r="A1170" s="488">
        <v>1157</v>
      </c>
      <c r="B1170" s="866" t="str">
        <f>IF(基本情報入力シート!C1201="","",基本情報入力シート!C1201)</f>
        <v/>
      </c>
      <c r="C1170" s="866"/>
      <c r="D1170" s="866"/>
      <c r="E1170" s="866"/>
      <c r="F1170" s="866"/>
      <c r="G1170" s="866"/>
      <c r="H1170" s="866"/>
      <c r="I1170" s="866"/>
      <c r="J1170" s="413" t="str">
        <f>IF(基本情報入力シート!M1201="","",基本情報入力シート!M1201)</f>
        <v/>
      </c>
      <c r="K1170" s="413" t="str">
        <f>IF(基本情報入力シート!R1201="","",基本情報入力シート!R1201)</f>
        <v/>
      </c>
      <c r="L1170" s="413" t="str">
        <f>IF(基本情報入力シート!W1201="","",基本情報入力シート!W1201)</f>
        <v/>
      </c>
      <c r="M1170" s="413" t="str">
        <f>IF(基本情報入力シート!X1201="","",基本情報入力シート!X1201)</f>
        <v/>
      </c>
      <c r="N1170" s="491" t="str">
        <f>IF(基本情報入力シート!Y1201="","",基本情報入力シート!Y1201)</f>
        <v/>
      </c>
      <c r="O1170" s="490"/>
      <c r="P1170" s="432"/>
      <c r="Q1170" s="38" t="str">
        <f>IFERROR(ROUNDDOWN(P1170*VLOOKUP(N1170,【参考】数式用!$V$2:$AA$58,MATCH(O1170,【参考】数式用!$X$4:$AA$4)+2,FALSE)*0.5, 0), "")</f>
        <v/>
      </c>
      <c r="R1170" s="433"/>
      <c r="S1170" s="867"/>
      <c r="T1170" s="867"/>
      <c r="U1170" s="499"/>
      <c r="V1170" s="439"/>
      <c r="W1170" s="487"/>
      <c r="X1170" s="414" t="str">
        <f>IFERROR(IF(V1170="ー", "", ROUNDDOWN(W1170*VLOOKUP(N1170,【参考】数式用!$V$2:$AG$51,MATCH(V1170,【参考】数式用!$AB$4:$AG$4)+6,FALSE)*0.5, 0)), "")</f>
        <v/>
      </c>
      <c r="Y1170" s="440"/>
      <c r="Z1170" s="487"/>
      <c r="AA1170" s="501"/>
      <c r="AB1170" s="481" t="e">
        <f>VLOOKUP(N1170,【参考】数式用!$A$3:$N$58,14,FALSE)</f>
        <v>#N/A</v>
      </c>
      <c r="AC1170" s="481" t="str">
        <f>IFERROR(VLOOKUP(N1170,【参考】数式用!$A$3:$N$58,14,FALSE),"")&amp;"_4_5"</f>
        <v>_4_5</v>
      </c>
      <c r="AD1170" s="481" t="str">
        <f>IFERROR(VLOOKUP(N1170,【参考】数式用!$A$3:$N$58,14,FALSE),"")&amp;"_6"</f>
        <v>_6</v>
      </c>
      <c r="AE1170" s="482" t="str">
        <f>IFERROR(VLOOKUP(N1170,【参考】数式用!$AI$5:$AJ$51, 2, FALSE), "")</f>
        <v/>
      </c>
      <c r="AF1170" s="483" t="str">
        <f t="shared" si="36"/>
        <v/>
      </c>
      <c r="AG1170" s="484" t="str">
        <f t="shared" si="37"/>
        <v/>
      </c>
      <c r="AH1170" s="485" t="str">
        <f>IFERROR(VLOOKUP(N1170,【参考】数式用!$AM$3:$AN$56, 2, FALSE), "")</f>
        <v/>
      </c>
      <c r="AI1170" s="411"/>
      <c r="AJ1170" s="389"/>
      <c r="AK1170" s="389"/>
      <c r="AL1170" s="389"/>
      <c r="AM1170" s="389"/>
      <c r="AN1170" s="389"/>
      <c r="AO1170" s="389"/>
      <c r="AP1170" s="389"/>
      <c r="AQ1170" s="389"/>
    </row>
    <row r="1171" spans="1:43" s="128" customFormat="1" ht="40.15" customHeight="1">
      <c r="A1171" s="488">
        <v>1158</v>
      </c>
      <c r="B1171" s="866" t="str">
        <f>IF(基本情報入力シート!C1202="","",基本情報入力シート!C1202)</f>
        <v/>
      </c>
      <c r="C1171" s="866"/>
      <c r="D1171" s="866"/>
      <c r="E1171" s="866"/>
      <c r="F1171" s="866"/>
      <c r="G1171" s="866"/>
      <c r="H1171" s="866"/>
      <c r="I1171" s="866"/>
      <c r="J1171" s="413" t="str">
        <f>IF(基本情報入力シート!M1202="","",基本情報入力シート!M1202)</f>
        <v/>
      </c>
      <c r="K1171" s="413" t="str">
        <f>IF(基本情報入力シート!R1202="","",基本情報入力シート!R1202)</f>
        <v/>
      </c>
      <c r="L1171" s="413" t="str">
        <f>IF(基本情報入力シート!W1202="","",基本情報入力シート!W1202)</f>
        <v/>
      </c>
      <c r="M1171" s="413" t="str">
        <f>IF(基本情報入力シート!X1202="","",基本情報入力シート!X1202)</f>
        <v/>
      </c>
      <c r="N1171" s="491" t="str">
        <f>IF(基本情報入力シート!Y1202="","",基本情報入力シート!Y1202)</f>
        <v/>
      </c>
      <c r="O1171" s="490"/>
      <c r="P1171" s="432"/>
      <c r="Q1171" s="38" t="str">
        <f>IFERROR(ROUNDDOWN(P1171*VLOOKUP(N1171,【参考】数式用!$V$2:$AA$58,MATCH(O1171,【参考】数式用!$X$4:$AA$4)+2,FALSE)*0.5, 0), "")</f>
        <v/>
      </c>
      <c r="R1171" s="433"/>
      <c r="S1171" s="867"/>
      <c r="T1171" s="867"/>
      <c r="U1171" s="499"/>
      <c r="V1171" s="439"/>
      <c r="W1171" s="487"/>
      <c r="X1171" s="414" t="str">
        <f>IFERROR(IF(V1171="ー", "", ROUNDDOWN(W1171*VLOOKUP(N1171,【参考】数式用!$V$2:$AG$51,MATCH(V1171,【参考】数式用!$AB$4:$AG$4)+6,FALSE)*0.5, 0)), "")</f>
        <v/>
      </c>
      <c r="Y1171" s="440"/>
      <c r="Z1171" s="487"/>
      <c r="AA1171" s="501"/>
      <c r="AB1171" s="481" t="e">
        <f>VLOOKUP(N1171,【参考】数式用!$A$3:$N$58,14,FALSE)</f>
        <v>#N/A</v>
      </c>
      <c r="AC1171" s="481" t="str">
        <f>IFERROR(VLOOKUP(N1171,【参考】数式用!$A$3:$N$58,14,FALSE),"")&amp;"_4_5"</f>
        <v>_4_5</v>
      </c>
      <c r="AD1171" s="481" t="str">
        <f>IFERROR(VLOOKUP(N1171,【参考】数式用!$A$3:$N$58,14,FALSE),"")&amp;"_6"</f>
        <v>_6</v>
      </c>
      <c r="AE1171" s="482" t="str">
        <f>IFERROR(VLOOKUP(N1171,【参考】数式用!$AI$5:$AJ$51, 2, FALSE), "")</f>
        <v/>
      </c>
      <c r="AF1171" s="483" t="str">
        <f t="shared" si="36"/>
        <v/>
      </c>
      <c r="AG1171" s="484" t="str">
        <f t="shared" si="37"/>
        <v/>
      </c>
      <c r="AH1171" s="485" t="str">
        <f>IFERROR(VLOOKUP(N1171,【参考】数式用!$AM$3:$AN$56, 2, FALSE), "")</f>
        <v/>
      </c>
      <c r="AI1171" s="411"/>
      <c r="AJ1171" s="389"/>
      <c r="AK1171" s="389"/>
      <c r="AL1171" s="389"/>
      <c r="AM1171" s="389"/>
      <c r="AN1171" s="389"/>
      <c r="AO1171" s="389"/>
      <c r="AP1171" s="389"/>
      <c r="AQ1171" s="389"/>
    </row>
    <row r="1172" spans="1:43" s="128" customFormat="1" ht="40.15" customHeight="1">
      <c r="A1172" s="488">
        <v>1159</v>
      </c>
      <c r="B1172" s="866" t="str">
        <f>IF(基本情報入力シート!C1203="","",基本情報入力シート!C1203)</f>
        <v/>
      </c>
      <c r="C1172" s="866"/>
      <c r="D1172" s="866"/>
      <c r="E1172" s="866"/>
      <c r="F1172" s="866"/>
      <c r="G1172" s="866"/>
      <c r="H1172" s="866"/>
      <c r="I1172" s="866"/>
      <c r="J1172" s="413" t="str">
        <f>IF(基本情報入力シート!M1203="","",基本情報入力シート!M1203)</f>
        <v/>
      </c>
      <c r="K1172" s="413" t="str">
        <f>IF(基本情報入力シート!R1203="","",基本情報入力シート!R1203)</f>
        <v/>
      </c>
      <c r="L1172" s="413" t="str">
        <f>IF(基本情報入力シート!W1203="","",基本情報入力シート!W1203)</f>
        <v/>
      </c>
      <c r="M1172" s="413" t="str">
        <f>IF(基本情報入力シート!X1203="","",基本情報入力シート!X1203)</f>
        <v/>
      </c>
      <c r="N1172" s="491" t="str">
        <f>IF(基本情報入力シート!Y1203="","",基本情報入力シート!Y1203)</f>
        <v/>
      </c>
      <c r="O1172" s="490"/>
      <c r="P1172" s="432"/>
      <c r="Q1172" s="38" t="str">
        <f>IFERROR(ROUNDDOWN(P1172*VLOOKUP(N1172,【参考】数式用!$V$2:$AA$58,MATCH(O1172,【参考】数式用!$X$4:$AA$4)+2,FALSE)*0.5, 0), "")</f>
        <v/>
      </c>
      <c r="R1172" s="433"/>
      <c r="S1172" s="867"/>
      <c r="T1172" s="867"/>
      <c r="U1172" s="499"/>
      <c r="V1172" s="439"/>
      <c r="W1172" s="487"/>
      <c r="X1172" s="414" t="str">
        <f>IFERROR(IF(V1172="ー", "", ROUNDDOWN(W1172*VLOOKUP(N1172,【参考】数式用!$V$2:$AG$51,MATCH(V1172,【参考】数式用!$AB$4:$AG$4)+6,FALSE)*0.5, 0)), "")</f>
        <v/>
      </c>
      <c r="Y1172" s="440"/>
      <c r="Z1172" s="487"/>
      <c r="AA1172" s="501"/>
      <c r="AB1172" s="481" t="e">
        <f>VLOOKUP(N1172,【参考】数式用!$A$3:$N$58,14,FALSE)</f>
        <v>#N/A</v>
      </c>
      <c r="AC1172" s="481" t="str">
        <f>IFERROR(VLOOKUP(N1172,【参考】数式用!$A$3:$N$58,14,FALSE),"")&amp;"_4_5"</f>
        <v>_4_5</v>
      </c>
      <c r="AD1172" s="481" t="str">
        <f>IFERROR(VLOOKUP(N1172,【参考】数式用!$A$3:$N$58,14,FALSE),"")&amp;"_6"</f>
        <v>_6</v>
      </c>
      <c r="AE1172" s="482" t="str">
        <f>IFERROR(VLOOKUP(N1172,【参考】数式用!$AI$5:$AJ$51, 2, FALSE), "")</f>
        <v/>
      </c>
      <c r="AF1172" s="483" t="str">
        <f t="shared" si="36"/>
        <v/>
      </c>
      <c r="AG1172" s="484" t="str">
        <f t="shared" si="37"/>
        <v/>
      </c>
      <c r="AH1172" s="485" t="str">
        <f>IFERROR(VLOOKUP(N1172,【参考】数式用!$AM$3:$AN$56, 2, FALSE), "")</f>
        <v/>
      </c>
      <c r="AI1172" s="411"/>
      <c r="AJ1172" s="389"/>
      <c r="AK1172" s="389"/>
      <c r="AL1172" s="389"/>
      <c r="AM1172" s="389"/>
      <c r="AN1172" s="389"/>
      <c r="AO1172" s="389"/>
      <c r="AP1172" s="389"/>
      <c r="AQ1172" s="389"/>
    </row>
    <row r="1173" spans="1:43" s="128" customFormat="1" ht="40.15" customHeight="1">
      <c r="A1173" s="488">
        <v>1160</v>
      </c>
      <c r="B1173" s="866" t="str">
        <f>IF(基本情報入力シート!C1204="","",基本情報入力シート!C1204)</f>
        <v/>
      </c>
      <c r="C1173" s="866"/>
      <c r="D1173" s="866"/>
      <c r="E1173" s="866"/>
      <c r="F1173" s="866"/>
      <c r="G1173" s="866"/>
      <c r="H1173" s="866"/>
      <c r="I1173" s="866"/>
      <c r="J1173" s="413" t="str">
        <f>IF(基本情報入力シート!M1204="","",基本情報入力シート!M1204)</f>
        <v/>
      </c>
      <c r="K1173" s="413" t="str">
        <f>IF(基本情報入力シート!R1204="","",基本情報入力シート!R1204)</f>
        <v/>
      </c>
      <c r="L1173" s="413" t="str">
        <f>IF(基本情報入力シート!W1204="","",基本情報入力シート!W1204)</f>
        <v/>
      </c>
      <c r="M1173" s="413" t="str">
        <f>IF(基本情報入力シート!X1204="","",基本情報入力シート!X1204)</f>
        <v/>
      </c>
      <c r="N1173" s="491" t="str">
        <f>IF(基本情報入力シート!Y1204="","",基本情報入力シート!Y1204)</f>
        <v/>
      </c>
      <c r="O1173" s="490"/>
      <c r="P1173" s="432"/>
      <c r="Q1173" s="38" t="str">
        <f>IFERROR(ROUNDDOWN(P1173*VLOOKUP(N1173,【参考】数式用!$V$2:$AA$58,MATCH(O1173,【参考】数式用!$X$4:$AA$4)+2,FALSE)*0.5, 0), "")</f>
        <v/>
      </c>
      <c r="R1173" s="433"/>
      <c r="S1173" s="867"/>
      <c r="T1173" s="867"/>
      <c r="U1173" s="499"/>
      <c r="V1173" s="439"/>
      <c r="W1173" s="487"/>
      <c r="X1173" s="414" t="str">
        <f>IFERROR(IF(V1173="ー", "", ROUNDDOWN(W1173*VLOOKUP(N1173,【参考】数式用!$V$2:$AG$51,MATCH(V1173,【参考】数式用!$AB$4:$AG$4)+6,FALSE)*0.5, 0)), "")</f>
        <v/>
      </c>
      <c r="Y1173" s="440"/>
      <c r="Z1173" s="487"/>
      <c r="AA1173" s="501"/>
      <c r="AB1173" s="481" t="e">
        <f>VLOOKUP(N1173,【参考】数式用!$A$3:$N$58,14,FALSE)</f>
        <v>#N/A</v>
      </c>
      <c r="AC1173" s="481" t="str">
        <f>IFERROR(VLOOKUP(N1173,【参考】数式用!$A$3:$N$58,14,FALSE),"")&amp;"_4_5"</f>
        <v>_4_5</v>
      </c>
      <c r="AD1173" s="481" t="str">
        <f>IFERROR(VLOOKUP(N1173,【参考】数式用!$A$3:$N$58,14,FALSE),"")&amp;"_6"</f>
        <v>_6</v>
      </c>
      <c r="AE1173" s="482" t="str">
        <f>IFERROR(VLOOKUP(N1173,【参考】数式用!$AI$5:$AJ$51, 2, FALSE), "")</f>
        <v/>
      </c>
      <c r="AF1173" s="483" t="str">
        <f t="shared" si="36"/>
        <v/>
      </c>
      <c r="AG1173" s="484" t="str">
        <f t="shared" si="37"/>
        <v/>
      </c>
      <c r="AH1173" s="485" t="str">
        <f>IFERROR(VLOOKUP(N1173,【参考】数式用!$AM$3:$AN$56, 2, FALSE), "")</f>
        <v/>
      </c>
      <c r="AI1173" s="411"/>
      <c r="AJ1173" s="389"/>
      <c r="AK1173" s="389"/>
      <c r="AL1173" s="389"/>
      <c r="AM1173" s="389"/>
      <c r="AN1173" s="389"/>
      <c r="AO1173" s="389"/>
      <c r="AP1173" s="389"/>
      <c r="AQ1173" s="389"/>
    </row>
    <row r="1174" spans="1:43" s="128" customFormat="1" ht="40.15" customHeight="1">
      <c r="A1174" s="488">
        <v>1161</v>
      </c>
      <c r="B1174" s="866" t="str">
        <f>IF(基本情報入力シート!C1205="","",基本情報入力シート!C1205)</f>
        <v/>
      </c>
      <c r="C1174" s="866"/>
      <c r="D1174" s="866"/>
      <c r="E1174" s="866"/>
      <c r="F1174" s="866"/>
      <c r="G1174" s="866"/>
      <c r="H1174" s="866"/>
      <c r="I1174" s="866"/>
      <c r="J1174" s="413" t="str">
        <f>IF(基本情報入力シート!M1205="","",基本情報入力シート!M1205)</f>
        <v/>
      </c>
      <c r="K1174" s="413" t="str">
        <f>IF(基本情報入力シート!R1205="","",基本情報入力シート!R1205)</f>
        <v/>
      </c>
      <c r="L1174" s="413" t="str">
        <f>IF(基本情報入力シート!W1205="","",基本情報入力シート!W1205)</f>
        <v/>
      </c>
      <c r="M1174" s="413" t="str">
        <f>IF(基本情報入力シート!X1205="","",基本情報入力シート!X1205)</f>
        <v/>
      </c>
      <c r="N1174" s="491" t="str">
        <f>IF(基本情報入力シート!Y1205="","",基本情報入力シート!Y1205)</f>
        <v/>
      </c>
      <c r="O1174" s="490"/>
      <c r="P1174" s="432"/>
      <c r="Q1174" s="38" t="str">
        <f>IFERROR(ROUNDDOWN(P1174*VLOOKUP(N1174,【参考】数式用!$V$2:$AA$58,MATCH(O1174,【参考】数式用!$X$4:$AA$4)+2,FALSE)*0.5, 0), "")</f>
        <v/>
      </c>
      <c r="R1174" s="433"/>
      <c r="S1174" s="867"/>
      <c r="T1174" s="867"/>
      <c r="U1174" s="499"/>
      <c r="V1174" s="439"/>
      <c r="W1174" s="487"/>
      <c r="X1174" s="414" t="str">
        <f>IFERROR(IF(V1174="ー", "", ROUNDDOWN(W1174*VLOOKUP(N1174,【参考】数式用!$V$2:$AG$51,MATCH(V1174,【参考】数式用!$AB$4:$AG$4)+6,FALSE)*0.5, 0)), "")</f>
        <v/>
      </c>
      <c r="Y1174" s="440"/>
      <c r="Z1174" s="487"/>
      <c r="AA1174" s="501"/>
      <c r="AB1174" s="481" t="e">
        <f>VLOOKUP(N1174,【参考】数式用!$A$3:$N$58,14,FALSE)</f>
        <v>#N/A</v>
      </c>
      <c r="AC1174" s="481" t="str">
        <f>IFERROR(VLOOKUP(N1174,【参考】数式用!$A$3:$N$58,14,FALSE),"")&amp;"_4_5"</f>
        <v>_4_5</v>
      </c>
      <c r="AD1174" s="481" t="str">
        <f>IFERROR(VLOOKUP(N1174,【参考】数式用!$A$3:$N$58,14,FALSE),"")&amp;"_6"</f>
        <v>_6</v>
      </c>
      <c r="AE1174" s="482" t="str">
        <f>IFERROR(VLOOKUP(N1174,【参考】数式用!$AI$5:$AJ$51, 2, FALSE), "")</f>
        <v/>
      </c>
      <c r="AF1174" s="483" t="str">
        <f t="shared" si="36"/>
        <v/>
      </c>
      <c r="AG1174" s="484" t="str">
        <f t="shared" si="37"/>
        <v/>
      </c>
      <c r="AH1174" s="485" t="str">
        <f>IFERROR(VLOOKUP(N1174,【参考】数式用!$AM$3:$AN$56, 2, FALSE), "")</f>
        <v/>
      </c>
      <c r="AI1174" s="411"/>
      <c r="AJ1174" s="389"/>
      <c r="AK1174" s="389"/>
      <c r="AL1174" s="389"/>
      <c r="AM1174" s="389"/>
      <c r="AN1174" s="389"/>
      <c r="AO1174" s="389"/>
      <c r="AP1174" s="389"/>
      <c r="AQ1174" s="389"/>
    </row>
    <row r="1175" spans="1:43" s="128" customFormat="1" ht="40.15" customHeight="1">
      <c r="A1175" s="488">
        <v>1162</v>
      </c>
      <c r="B1175" s="866" t="str">
        <f>IF(基本情報入力シート!C1206="","",基本情報入力シート!C1206)</f>
        <v/>
      </c>
      <c r="C1175" s="866"/>
      <c r="D1175" s="866"/>
      <c r="E1175" s="866"/>
      <c r="F1175" s="866"/>
      <c r="G1175" s="866"/>
      <c r="H1175" s="866"/>
      <c r="I1175" s="866"/>
      <c r="J1175" s="413" t="str">
        <f>IF(基本情報入力シート!M1206="","",基本情報入力シート!M1206)</f>
        <v/>
      </c>
      <c r="K1175" s="413" t="str">
        <f>IF(基本情報入力シート!R1206="","",基本情報入力シート!R1206)</f>
        <v/>
      </c>
      <c r="L1175" s="413" t="str">
        <f>IF(基本情報入力シート!W1206="","",基本情報入力シート!W1206)</f>
        <v/>
      </c>
      <c r="M1175" s="413" t="str">
        <f>IF(基本情報入力シート!X1206="","",基本情報入力シート!X1206)</f>
        <v/>
      </c>
      <c r="N1175" s="491" t="str">
        <f>IF(基本情報入力シート!Y1206="","",基本情報入力シート!Y1206)</f>
        <v/>
      </c>
      <c r="O1175" s="490"/>
      <c r="P1175" s="432"/>
      <c r="Q1175" s="38" t="str">
        <f>IFERROR(ROUNDDOWN(P1175*VLOOKUP(N1175,【参考】数式用!$V$2:$AA$58,MATCH(O1175,【参考】数式用!$X$4:$AA$4)+2,FALSE)*0.5, 0), "")</f>
        <v/>
      </c>
      <c r="R1175" s="433"/>
      <c r="S1175" s="867"/>
      <c r="T1175" s="867"/>
      <c r="U1175" s="499"/>
      <c r="V1175" s="439"/>
      <c r="W1175" s="487"/>
      <c r="X1175" s="414" t="str">
        <f>IFERROR(IF(V1175="ー", "", ROUNDDOWN(W1175*VLOOKUP(N1175,【参考】数式用!$V$2:$AG$51,MATCH(V1175,【参考】数式用!$AB$4:$AG$4)+6,FALSE)*0.5, 0)), "")</f>
        <v/>
      </c>
      <c r="Y1175" s="440"/>
      <c r="Z1175" s="487"/>
      <c r="AA1175" s="501"/>
      <c r="AB1175" s="481" t="e">
        <f>VLOOKUP(N1175,【参考】数式用!$A$3:$N$58,14,FALSE)</f>
        <v>#N/A</v>
      </c>
      <c r="AC1175" s="481" t="str">
        <f>IFERROR(VLOOKUP(N1175,【参考】数式用!$A$3:$N$58,14,FALSE),"")&amp;"_4_5"</f>
        <v>_4_5</v>
      </c>
      <c r="AD1175" s="481" t="str">
        <f>IFERROR(VLOOKUP(N1175,【参考】数式用!$A$3:$N$58,14,FALSE),"")&amp;"_6"</f>
        <v>_6</v>
      </c>
      <c r="AE1175" s="482" t="str">
        <f>IFERROR(VLOOKUP(N1175,【参考】数式用!$AI$5:$AJ$51, 2, FALSE), "")</f>
        <v/>
      </c>
      <c r="AF1175" s="483" t="str">
        <f t="shared" si="36"/>
        <v/>
      </c>
      <c r="AG1175" s="484" t="str">
        <f t="shared" si="37"/>
        <v/>
      </c>
      <c r="AH1175" s="485" t="str">
        <f>IFERROR(VLOOKUP(N1175,【参考】数式用!$AM$3:$AN$56, 2, FALSE), "")</f>
        <v/>
      </c>
      <c r="AI1175" s="411"/>
      <c r="AJ1175" s="389"/>
      <c r="AK1175" s="389"/>
      <c r="AL1175" s="389"/>
      <c r="AM1175" s="389"/>
      <c r="AN1175" s="389"/>
      <c r="AO1175" s="389"/>
      <c r="AP1175" s="389"/>
      <c r="AQ1175" s="389"/>
    </row>
    <row r="1176" spans="1:43" s="128" customFormat="1" ht="40.15" customHeight="1">
      <c r="A1176" s="488">
        <v>1163</v>
      </c>
      <c r="B1176" s="866" t="str">
        <f>IF(基本情報入力シート!C1207="","",基本情報入力シート!C1207)</f>
        <v/>
      </c>
      <c r="C1176" s="866"/>
      <c r="D1176" s="866"/>
      <c r="E1176" s="866"/>
      <c r="F1176" s="866"/>
      <c r="G1176" s="866"/>
      <c r="H1176" s="866"/>
      <c r="I1176" s="866"/>
      <c r="J1176" s="413" t="str">
        <f>IF(基本情報入力シート!M1207="","",基本情報入力シート!M1207)</f>
        <v/>
      </c>
      <c r="K1176" s="413" t="str">
        <f>IF(基本情報入力シート!R1207="","",基本情報入力シート!R1207)</f>
        <v/>
      </c>
      <c r="L1176" s="413" t="str">
        <f>IF(基本情報入力シート!W1207="","",基本情報入力シート!W1207)</f>
        <v/>
      </c>
      <c r="M1176" s="413" t="str">
        <f>IF(基本情報入力シート!X1207="","",基本情報入力シート!X1207)</f>
        <v/>
      </c>
      <c r="N1176" s="491" t="str">
        <f>IF(基本情報入力シート!Y1207="","",基本情報入力シート!Y1207)</f>
        <v/>
      </c>
      <c r="O1176" s="490"/>
      <c r="P1176" s="432"/>
      <c r="Q1176" s="38" t="str">
        <f>IFERROR(ROUNDDOWN(P1176*VLOOKUP(N1176,【参考】数式用!$V$2:$AA$58,MATCH(O1176,【参考】数式用!$X$4:$AA$4)+2,FALSE)*0.5, 0), "")</f>
        <v/>
      </c>
      <c r="R1176" s="433"/>
      <c r="S1176" s="867"/>
      <c r="T1176" s="867"/>
      <c r="U1176" s="499"/>
      <c r="V1176" s="439"/>
      <c r="W1176" s="487"/>
      <c r="X1176" s="414" t="str">
        <f>IFERROR(IF(V1176="ー", "", ROUNDDOWN(W1176*VLOOKUP(N1176,【参考】数式用!$V$2:$AG$51,MATCH(V1176,【参考】数式用!$AB$4:$AG$4)+6,FALSE)*0.5, 0)), "")</f>
        <v/>
      </c>
      <c r="Y1176" s="440"/>
      <c r="Z1176" s="487"/>
      <c r="AA1176" s="501"/>
      <c r="AB1176" s="481" t="e">
        <f>VLOOKUP(N1176,【参考】数式用!$A$3:$N$58,14,FALSE)</f>
        <v>#N/A</v>
      </c>
      <c r="AC1176" s="481" t="str">
        <f>IFERROR(VLOOKUP(N1176,【参考】数式用!$A$3:$N$58,14,FALSE),"")&amp;"_4_5"</f>
        <v>_4_5</v>
      </c>
      <c r="AD1176" s="481" t="str">
        <f>IFERROR(VLOOKUP(N1176,【参考】数式用!$A$3:$N$58,14,FALSE),"")&amp;"_6"</f>
        <v>_6</v>
      </c>
      <c r="AE1176" s="482" t="str">
        <f>IFERROR(VLOOKUP(N1176,【参考】数式用!$AI$5:$AJ$51, 2, FALSE), "")</f>
        <v/>
      </c>
      <c r="AF1176" s="483" t="str">
        <f t="shared" si="36"/>
        <v/>
      </c>
      <c r="AG1176" s="484" t="str">
        <f t="shared" si="37"/>
        <v/>
      </c>
      <c r="AH1176" s="485" t="str">
        <f>IFERROR(VLOOKUP(N1176,【参考】数式用!$AM$3:$AN$56, 2, FALSE), "")</f>
        <v/>
      </c>
      <c r="AI1176" s="411"/>
      <c r="AJ1176" s="389"/>
      <c r="AK1176" s="389"/>
      <c r="AL1176" s="389"/>
      <c r="AM1176" s="389"/>
      <c r="AN1176" s="389"/>
      <c r="AO1176" s="389"/>
      <c r="AP1176" s="389"/>
      <c r="AQ1176" s="389"/>
    </row>
    <row r="1177" spans="1:43" s="128" customFormat="1" ht="40.15" customHeight="1">
      <c r="A1177" s="488">
        <v>1164</v>
      </c>
      <c r="B1177" s="866" t="str">
        <f>IF(基本情報入力シート!C1208="","",基本情報入力シート!C1208)</f>
        <v/>
      </c>
      <c r="C1177" s="866"/>
      <c r="D1177" s="866"/>
      <c r="E1177" s="866"/>
      <c r="F1177" s="866"/>
      <c r="G1177" s="866"/>
      <c r="H1177" s="866"/>
      <c r="I1177" s="866"/>
      <c r="J1177" s="413" t="str">
        <f>IF(基本情報入力シート!M1208="","",基本情報入力シート!M1208)</f>
        <v/>
      </c>
      <c r="K1177" s="413" t="str">
        <f>IF(基本情報入力シート!R1208="","",基本情報入力シート!R1208)</f>
        <v/>
      </c>
      <c r="L1177" s="413" t="str">
        <f>IF(基本情報入力シート!W1208="","",基本情報入力シート!W1208)</f>
        <v/>
      </c>
      <c r="M1177" s="413" t="str">
        <f>IF(基本情報入力シート!X1208="","",基本情報入力シート!X1208)</f>
        <v/>
      </c>
      <c r="N1177" s="491" t="str">
        <f>IF(基本情報入力シート!Y1208="","",基本情報入力シート!Y1208)</f>
        <v/>
      </c>
      <c r="O1177" s="490"/>
      <c r="P1177" s="432"/>
      <c r="Q1177" s="38" t="str">
        <f>IFERROR(ROUNDDOWN(P1177*VLOOKUP(N1177,【参考】数式用!$V$2:$AA$58,MATCH(O1177,【参考】数式用!$X$4:$AA$4)+2,FALSE)*0.5, 0), "")</f>
        <v/>
      </c>
      <c r="R1177" s="433"/>
      <c r="S1177" s="867"/>
      <c r="T1177" s="867"/>
      <c r="U1177" s="499"/>
      <c r="V1177" s="439"/>
      <c r="W1177" s="487"/>
      <c r="X1177" s="414" t="str">
        <f>IFERROR(IF(V1177="ー", "", ROUNDDOWN(W1177*VLOOKUP(N1177,【参考】数式用!$V$2:$AG$51,MATCH(V1177,【参考】数式用!$AB$4:$AG$4)+6,FALSE)*0.5, 0)), "")</f>
        <v/>
      </c>
      <c r="Y1177" s="440"/>
      <c r="Z1177" s="487"/>
      <c r="AA1177" s="501"/>
      <c r="AB1177" s="481" t="e">
        <f>VLOOKUP(N1177,【参考】数式用!$A$3:$N$58,14,FALSE)</f>
        <v>#N/A</v>
      </c>
      <c r="AC1177" s="481" t="str">
        <f>IFERROR(VLOOKUP(N1177,【参考】数式用!$A$3:$N$58,14,FALSE),"")&amp;"_4_5"</f>
        <v>_4_5</v>
      </c>
      <c r="AD1177" s="481" t="str">
        <f>IFERROR(VLOOKUP(N1177,【参考】数式用!$A$3:$N$58,14,FALSE),"")&amp;"_6"</f>
        <v>_6</v>
      </c>
      <c r="AE1177" s="482" t="str">
        <f>IFERROR(VLOOKUP(N1177,【参考】数式用!$AI$5:$AJ$51, 2, FALSE), "")</f>
        <v/>
      </c>
      <c r="AF1177" s="483" t="str">
        <f t="shared" si="36"/>
        <v/>
      </c>
      <c r="AG1177" s="484" t="str">
        <f t="shared" si="37"/>
        <v/>
      </c>
      <c r="AH1177" s="485" t="str">
        <f>IFERROR(VLOOKUP(N1177,【参考】数式用!$AM$3:$AN$56, 2, FALSE), "")</f>
        <v/>
      </c>
      <c r="AI1177" s="411"/>
      <c r="AJ1177" s="389"/>
      <c r="AK1177" s="389"/>
      <c r="AL1177" s="389"/>
      <c r="AM1177" s="389"/>
      <c r="AN1177" s="389"/>
      <c r="AO1177" s="389"/>
      <c r="AP1177" s="389"/>
      <c r="AQ1177" s="389"/>
    </row>
    <row r="1178" spans="1:43" s="128" customFormat="1" ht="40.15" customHeight="1">
      <c r="A1178" s="488">
        <v>1165</v>
      </c>
      <c r="B1178" s="866" t="str">
        <f>IF(基本情報入力シート!C1209="","",基本情報入力シート!C1209)</f>
        <v/>
      </c>
      <c r="C1178" s="866"/>
      <c r="D1178" s="866"/>
      <c r="E1178" s="866"/>
      <c r="F1178" s="866"/>
      <c r="G1178" s="866"/>
      <c r="H1178" s="866"/>
      <c r="I1178" s="866"/>
      <c r="J1178" s="413" t="str">
        <f>IF(基本情報入力シート!M1209="","",基本情報入力シート!M1209)</f>
        <v/>
      </c>
      <c r="K1178" s="413" t="str">
        <f>IF(基本情報入力シート!R1209="","",基本情報入力シート!R1209)</f>
        <v/>
      </c>
      <c r="L1178" s="413" t="str">
        <f>IF(基本情報入力シート!W1209="","",基本情報入力シート!W1209)</f>
        <v/>
      </c>
      <c r="M1178" s="413" t="str">
        <f>IF(基本情報入力シート!X1209="","",基本情報入力シート!X1209)</f>
        <v/>
      </c>
      <c r="N1178" s="491" t="str">
        <f>IF(基本情報入力シート!Y1209="","",基本情報入力シート!Y1209)</f>
        <v/>
      </c>
      <c r="O1178" s="490"/>
      <c r="P1178" s="432"/>
      <c r="Q1178" s="38" t="str">
        <f>IFERROR(ROUNDDOWN(P1178*VLOOKUP(N1178,【参考】数式用!$V$2:$AA$58,MATCH(O1178,【参考】数式用!$X$4:$AA$4)+2,FALSE)*0.5, 0), "")</f>
        <v/>
      </c>
      <c r="R1178" s="433"/>
      <c r="S1178" s="867"/>
      <c r="T1178" s="867"/>
      <c r="U1178" s="499"/>
      <c r="V1178" s="439"/>
      <c r="W1178" s="487"/>
      <c r="X1178" s="414" t="str">
        <f>IFERROR(IF(V1178="ー", "", ROUNDDOWN(W1178*VLOOKUP(N1178,【参考】数式用!$V$2:$AG$51,MATCH(V1178,【参考】数式用!$AB$4:$AG$4)+6,FALSE)*0.5, 0)), "")</f>
        <v/>
      </c>
      <c r="Y1178" s="440"/>
      <c r="Z1178" s="487"/>
      <c r="AA1178" s="501"/>
      <c r="AB1178" s="481" t="e">
        <f>VLOOKUP(N1178,【参考】数式用!$A$3:$N$58,14,FALSE)</f>
        <v>#N/A</v>
      </c>
      <c r="AC1178" s="481" t="str">
        <f>IFERROR(VLOOKUP(N1178,【参考】数式用!$A$3:$N$58,14,FALSE),"")&amp;"_4_5"</f>
        <v>_4_5</v>
      </c>
      <c r="AD1178" s="481" t="str">
        <f>IFERROR(VLOOKUP(N1178,【参考】数式用!$A$3:$N$58,14,FALSE),"")&amp;"_6"</f>
        <v>_6</v>
      </c>
      <c r="AE1178" s="482" t="str">
        <f>IFERROR(VLOOKUP(N1178,【参考】数式用!$AI$5:$AJ$51, 2, FALSE), "")</f>
        <v/>
      </c>
      <c r="AF1178" s="483" t="str">
        <f t="shared" si="36"/>
        <v/>
      </c>
      <c r="AG1178" s="484" t="str">
        <f t="shared" si="37"/>
        <v/>
      </c>
      <c r="AH1178" s="485" t="str">
        <f>IFERROR(VLOOKUP(N1178,【参考】数式用!$AM$3:$AN$56, 2, FALSE), "")</f>
        <v/>
      </c>
      <c r="AI1178" s="411"/>
      <c r="AJ1178" s="389"/>
      <c r="AK1178" s="389"/>
      <c r="AL1178" s="389"/>
      <c r="AM1178" s="389"/>
      <c r="AN1178" s="389"/>
      <c r="AO1178" s="389"/>
      <c r="AP1178" s="389"/>
      <c r="AQ1178" s="389"/>
    </row>
    <row r="1179" spans="1:43" s="128" customFormat="1" ht="40.15" customHeight="1">
      <c r="A1179" s="488">
        <v>1166</v>
      </c>
      <c r="B1179" s="866" t="str">
        <f>IF(基本情報入力シート!C1210="","",基本情報入力シート!C1210)</f>
        <v/>
      </c>
      <c r="C1179" s="866"/>
      <c r="D1179" s="866"/>
      <c r="E1179" s="866"/>
      <c r="F1179" s="866"/>
      <c r="G1179" s="866"/>
      <c r="H1179" s="866"/>
      <c r="I1179" s="866"/>
      <c r="J1179" s="413" t="str">
        <f>IF(基本情報入力シート!M1210="","",基本情報入力シート!M1210)</f>
        <v/>
      </c>
      <c r="K1179" s="413" t="str">
        <f>IF(基本情報入力シート!R1210="","",基本情報入力シート!R1210)</f>
        <v/>
      </c>
      <c r="L1179" s="413" t="str">
        <f>IF(基本情報入力シート!W1210="","",基本情報入力シート!W1210)</f>
        <v/>
      </c>
      <c r="M1179" s="413" t="str">
        <f>IF(基本情報入力シート!X1210="","",基本情報入力シート!X1210)</f>
        <v/>
      </c>
      <c r="N1179" s="491" t="str">
        <f>IF(基本情報入力シート!Y1210="","",基本情報入力シート!Y1210)</f>
        <v/>
      </c>
      <c r="O1179" s="490"/>
      <c r="P1179" s="432"/>
      <c r="Q1179" s="38" t="str">
        <f>IFERROR(ROUNDDOWN(P1179*VLOOKUP(N1179,【参考】数式用!$V$2:$AA$58,MATCH(O1179,【参考】数式用!$X$4:$AA$4)+2,FALSE)*0.5, 0), "")</f>
        <v/>
      </c>
      <c r="R1179" s="433"/>
      <c r="S1179" s="867"/>
      <c r="T1179" s="867"/>
      <c r="U1179" s="499"/>
      <c r="V1179" s="439"/>
      <c r="W1179" s="487"/>
      <c r="X1179" s="414" t="str">
        <f>IFERROR(IF(V1179="ー", "", ROUNDDOWN(W1179*VLOOKUP(N1179,【参考】数式用!$V$2:$AG$51,MATCH(V1179,【参考】数式用!$AB$4:$AG$4)+6,FALSE)*0.5, 0)), "")</f>
        <v/>
      </c>
      <c r="Y1179" s="440"/>
      <c r="Z1179" s="487"/>
      <c r="AA1179" s="501"/>
      <c r="AB1179" s="481" t="e">
        <f>VLOOKUP(N1179,【参考】数式用!$A$3:$N$58,14,FALSE)</f>
        <v>#N/A</v>
      </c>
      <c r="AC1179" s="481" t="str">
        <f>IFERROR(VLOOKUP(N1179,【参考】数式用!$A$3:$N$58,14,FALSE),"")&amp;"_4_5"</f>
        <v>_4_5</v>
      </c>
      <c r="AD1179" s="481" t="str">
        <f>IFERROR(VLOOKUP(N1179,【参考】数式用!$A$3:$N$58,14,FALSE),"")&amp;"_6"</f>
        <v>_6</v>
      </c>
      <c r="AE1179" s="482" t="str">
        <f>IFERROR(VLOOKUP(N1179,【参考】数式用!$AI$5:$AJ$51, 2, FALSE), "")</f>
        <v/>
      </c>
      <c r="AF1179" s="483" t="str">
        <f t="shared" si="36"/>
        <v/>
      </c>
      <c r="AG1179" s="484" t="str">
        <f t="shared" si="37"/>
        <v/>
      </c>
      <c r="AH1179" s="485" t="str">
        <f>IFERROR(VLOOKUP(N1179,【参考】数式用!$AM$3:$AN$56, 2, FALSE), "")</f>
        <v/>
      </c>
      <c r="AI1179" s="411"/>
      <c r="AJ1179" s="389"/>
      <c r="AK1179" s="389"/>
      <c r="AL1179" s="389"/>
      <c r="AM1179" s="389"/>
      <c r="AN1179" s="389"/>
      <c r="AO1179" s="389"/>
      <c r="AP1179" s="389"/>
      <c r="AQ1179" s="389"/>
    </row>
    <row r="1180" spans="1:43" s="128" customFormat="1" ht="40.15" customHeight="1">
      <c r="A1180" s="488">
        <v>1167</v>
      </c>
      <c r="B1180" s="866" t="str">
        <f>IF(基本情報入力シート!C1211="","",基本情報入力シート!C1211)</f>
        <v/>
      </c>
      <c r="C1180" s="866"/>
      <c r="D1180" s="866"/>
      <c r="E1180" s="866"/>
      <c r="F1180" s="866"/>
      <c r="G1180" s="866"/>
      <c r="H1180" s="866"/>
      <c r="I1180" s="866"/>
      <c r="J1180" s="413" t="str">
        <f>IF(基本情報入力シート!M1211="","",基本情報入力シート!M1211)</f>
        <v/>
      </c>
      <c r="K1180" s="413" t="str">
        <f>IF(基本情報入力シート!R1211="","",基本情報入力シート!R1211)</f>
        <v/>
      </c>
      <c r="L1180" s="413" t="str">
        <f>IF(基本情報入力シート!W1211="","",基本情報入力シート!W1211)</f>
        <v/>
      </c>
      <c r="M1180" s="413" t="str">
        <f>IF(基本情報入力シート!X1211="","",基本情報入力シート!X1211)</f>
        <v/>
      </c>
      <c r="N1180" s="491" t="str">
        <f>IF(基本情報入力シート!Y1211="","",基本情報入力シート!Y1211)</f>
        <v/>
      </c>
      <c r="O1180" s="490"/>
      <c r="P1180" s="432"/>
      <c r="Q1180" s="38" t="str">
        <f>IFERROR(ROUNDDOWN(P1180*VLOOKUP(N1180,【参考】数式用!$V$2:$AA$58,MATCH(O1180,【参考】数式用!$X$4:$AA$4)+2,FALSE)*0.5, 0), "")</f>
        <v/>
      </c>
      <c r="R1180" s="433"/>
      <c r="S1180" s="867"/>
      <c r="T1180" s="867"/>
      <c r="U1180" s="499"/>
      <c r="V1180" s="439"/>
      <c r="W1180" s="487"/>
      <c r="X1180" s="414" t="str">
        <f>IFERROR(IF(V1180="ー", "", ROUNDDOWN(W1180*VLOOKUP(N1180,【参考】数式用!$V$2:$AG$51,MATCH(V1180,【参考】数式用!$AB$4:$AG$4)+6,FALSE)*0.5, 0)), "")</f>
        <v/>
      </c>
      <c r="Y1180" s="440"/>
      <c r="Z1180" s="487"/>
      <c r="AA1180" s="501"/>
      <c r="AB1180" s="481" t="e">
        <f>VLOOKUP(N1180,【参考】数式用!$A$3:$N$58,14,FALSE)</f>
        <v>#N/A</v>
      </c>
      <c r="AC1180" s="481" t="str">
        <f>IFERROR(VLOOKUP(N1180,【参考】数式用!$A$3:$N$58,14,FALSE),"")&amp;"_4_5"</f>
        <v>_4_5</v>
      </c>
      <c r="AD1180" s="481" t="str">
        <f>IFERROR(VLOOKUP(N1180,【参考】数式用!$A$3:$N$58,14,FALSE),"")&amp;"_6"</f>
        <v>_6</v>
      </c>
      <c r="AE1180" s="482" t="str">
        <f>IFERROR(VLOOKUP(N1180,【参考】数式用!$AI$5:$AJ$51, 2, FALSE), "")</f>
        <v/>
      </c>
      <c r="AF1180" s="483" t="str">
        <f t="shared" si="36"/>
        <v/>
      </c>
      <c r="AG1180" s="484" t="str">
        <f t="shared" si="37"/>
        <v/>
      </c>
      <c r="AH1180" s="485" t="str">
        <f>IFERROR(VLOOKUP(N1180,【参考】数式用!$AM$3:$AN$56, 2, FALSE), "")</f>
        <v/>
      </c>
      <c r="AI1180" s="411"/>
      <c r="AJ1180" s="389"/>
      <c r="AK1180" s="389"/>
      <c r="AL1180" s="389"/>
      <c r="AM1180" s="389"/>
      <c r="AN1180" s="389"/>
      <c r="AO1180" s="389"/>
      <c r="AP1180" s="389"/>
      <c r="AQ1180" s="389"/>
    </row>
    <row r="1181" spans="1:43" s="128" customFormat="1" ht="40.15" customHeight="1">
      <c r="A1181" s="488">
        <v>1168</v>
      </c>
      <c r="B1181" s="866" t="str">
        <f>IF(基本情報入力シート!C1212="","",基本情報入力シート!C1212)</f>
        <v/>
      </c>
      <c r="C1181" s="866"/>
      <c r="D1181" s="866"/>
      <c r="E1181" s="866"/>
      <c r="F1181" s="866"/>
      <c r="G1181" s="866"/>
      <c r="H1181" s="866"/>
      <c r="I1181" s="866"/>
      <c r="J1181" s="413" t="str">
        <f>IF(基本情報入力シート!M1212="","",基本情報入力シート!M1212)</f>
        <v/>
      </c>
      <c r="K1181" s="413" t="str">
        <f>IF(基本情報入力シート!R1212="","",基本情報入力シート!R1212)</f>
        <v/>
      </c>
      <c r="L1181" s="413" t="str">
        <f>IF(基本情報入力シート!W1212="","",基本情報入力シート!W1212)</f>
        <v/>
      </c>
      <c r="M1181" s="413" t="str">
        <f>IF(基本情報入力シート!X1212="","",基本情報入力シート!X1212)</f>
        <v/>
      </c>
      <c r="N1181" s="491" t="str">
        <f>IF(基本情報入力シート!Y1212="","",基本情報入力シート!Y1212)</f>
        <v/>
      </c>
      <c r="O1181" s="490"/>
      <c r="P1181" s="432"/>
      <c r="Q1181" s="38" t="str">
        <f>IFERROR(ROUNDDOWN(P1181*VLOOKUP(N1181,【参考】数式用!$V$2:$AA$58,MATCH(O1181,【参考】数式用!$X$4:$AA$4)+2,FALSE)*0.5, 0), "")</f>
        <v/>
      </c>
      <c r="R1181" s="433"/>
      <c r="S1181" s="867"/>
      <c r="T1181" s="867"/>
      <c r="U1181" s="499"/>
      <c r="V1181" s="439"/>
      <c r="W1181" s="487"/>
      <c r="X1181" s="414" t="str">
        <f>IFERROR(IF(V1181="ー", "", ROUNDDOWN(W1181*VLOOKUP(N1181,【参考】数式用!$V$2:$AG$51,MATCH(V1181,【参考】数式用!$AB$4:$AG$4)+6,FALSE)*0.5, 0)), "")</f>
        <v/>
      </c>
      <c r="Y1181" s="440"/>
      <c r="Z1181" s="487"/>
      <c r="AA1181" s="501"/>
      <c r="AB1181" s="481" t="e">
        <f>VLOOKUP(N1181,【参考】数式用!$A$3:$N$58,14,FALSE)</f>
        <v>#N/A</v>
      </c>
      <c r="AC1181" s="481" t="str">
        <f>IFERROR(VLOOKUP(N1181,【参考】数式用!$A$3:$N$58,14,FALSE),"")&amp;"_4_5"</f>
        <v>_4_5</v>
      </c>
      <c r="AD1181" s="481" t="str">
        <f>IFERROR(VLOOKUP(N1181,【参考】数式用!$A$3:$N$58,14,FALSE),"")&amp;"_6"</f>
        <v>_6</v>
      </c>
      <c r="AE1181" s="482" t="str">
        <f>IFERROR(VLOOKUP(N1181,【参考】数式用!$AI$5:$AJ$51, 2, FALSE), "")</f>
        <v/>
      </c>
      <c r="AF1181" s="483" t="str">
        <f t="shared" si="36"/>
        <v/>
      </c>
      <c r="AG1181" s="484" t="str">
        <f t="shared" si="37"/>
        <v/>
      </c>
      <c r="AH1181" s="485" t="str">
        <f>IFERROR(VLOOKUP(N1181,【参考】数式用!$AM$3:$AN$56, 2, FALSE), "")</f>
        <v/>
      </c>
      <c r="AI1181" s="411"/>
      <c r="AJ1181" s="389"/>
      <c r="AK1181" s="389"/>
      <c r="AL1181" s="389"/>
      <c r="AM1181" s="389"/>
      <c r="AN1181" s="389"/>
      <c r="AO1181" s="389"/>
      <c r="AP1181" s="389"/>
      <c r="AQ1181" s="389"/>
    </row>
    <row r="1182" spans="1:43" s="128" customFormat="1" ht="40.15" customHeight="1">
      <c r="A1182" s="488">
        <v>1169</v>
      </c>
      <c r="B1182" s="866" t="str">
        <f>IF(基本情報入力シート!C1213="","",基本情報入力シート!C1213)</f>
        <v/>
      </c>
      <c r="C1182" s="866"/>
      <c r="D1182" s="866"/>
      <c r="E1182" s="866"/>
      <c r="F1182" s="866"/>
      <c r="G1182" s="866"/>
      <c r="H1182" s="866"/>
      <c r="I1182" s="866"/>
      <c r="J1182" s="413" t="str">
        <f>IF(基本情報入力シート!M1213="","",基本情報入力シート!M1213)</f>
        <v/>
      </c>
      <c r="K1182" s="413" t="str">
        <f>IF(基本情報入力シート!R1213="","",基本情報入力シート!R1213)</f>
        <v/>
      </c>
      <c r="L1182" s="413" t="str">
        <f>IF(基本情報入力シート!W1213="","",基本情報入力シート!W1213)</f>
        <v/>
      </c>
      <c r="M1182" s="413" t="str">
        <f>IF(基本情報入力シート!X1213="","",基本情報入力シート!X1213)</f>
        <v/>
      </c>
      <c r="N1182" s="491" t="str">
        <f>IF(基本情報入力シート!Y1213="","",基本情報入力シート!Y1213)</f>
        <v/>
      </c>
      <c r="O1182" s="490"/>
      <c r="P1182" s="432"/>
      <c r="Q1182" s="38" t="str">
        <f>IFERROR(ROUNDDOWN(P1182*VLOOKUP(N1182,【参考】数式用!$V$2:$AA$58,MATCH(O1182,【参考】数式用!$X$4:$AA$4)+2,FALSE)*0.5, 0), "")</f>
        <v/>
      </c>
      <c r="R1182" s="433"/>
      <c r="S1182" s="867"/>
      <c r="T1182" s="867"/>
      <c r="U1182" s="499"/>
      <c r="V1182" s="439"/>
      <c r="W1182" s="487"/>
      <c r="X1182" s="414" t="str">
        <f>IFERROR(IF(V1182="ー", "", ROUNDDOWN(W1182*VLOOKUP(N1182,【参考】数式用!$V$2:$AG$51,MATCH(V1182,【参考】数式用!$AB$4:$AG$4)+6,FALSE)*0.5, 0)), "")</f>
        <v/>
      </c>
      <c r="Y1182" s="440"/>
      <c r="Z1182" s="487"/>
      <c r="AA1182" s="501"/>
      <c r="AB1182" s="481" t="e">
        <f>VLOOKUP(N1182,【参考】数式用!$A$3:$N$58,14,FALSE)</f>
        <v>#N/A</v>
      </c>
      <c r="AC1182" s="481" t="str">
        <f>IFERROR(VLOOKUP(N1182,【参考】数式用!$A$3:$N$58,14,FALSE),"")&amp;"_4_5"</f>
        <v>_4_5</v>
      </c>
      <c r="AD1182" s="481" t="str">
        <f>IFERROR(VLOOKUP(N1182,【参考】数式用!$A$3:$N$58,14,FALSE),"")&amp;"_6"</f>
        <v>_6</v>
      </c>
      <c r="AE1182" s="482" t="str">
        <f>IFERROR(VLOOKUP(N1182,【参考】数式用!$AI$5:$AJ$51, 2, FALSE), "")</f>
        <v/>
      </c>
      <c r="AF1182" s="483" t="str">
        <f t="shared" si="36"/>
        <v/>
      </c>
      <c r="AG1182" s="484" t="str">
        <f t="shared" si="37"/>
        <v/>
      </c>
      <c r="AH1182" s="485" t="str">
        <f>IFERROR(VLOOKUP(N1182,【参考】数式用!$AM$3:$AN$56, 2, FALSE), "")</f>
        <v/>
      </c>
      <c r="AI1182" s="411"/>
      <c r="AJ1182" s="389"/>
      <c r="AK1182" s="389"/>
      <c r="AL1182" s="389"/>
      <c r="AM1182" s="389"/>
      <c r="AN1182" s="389"/>
      <c r="AO1182" s="389"/>
      <c r="AP1182" s="389"/>
      <c r="AQ1182" s="389"/>
    </row>
    <row r="1183" spans="1:43" s="128" customFormat="1" ht="40.15" customHeight="1">
      <c r="A1183" s="488">
        <v>1170</v>
      </c>
      <c r="B1183" s="866" t="str">
        <f>IF(基本情報入力シート!C1214="","",基本情報入力シート!C1214)</f>
        <v/>
      </c>
      <c r="C1183" s="866"/>
      <c r="D1183" s="866"/>
      <c r="E1183" s="866"/>
      <c r="F1183" s="866"/>
      <c r="G1183" s="866"/>
      <c r="H1183" s="866"/>
      <c r="I1183" s="866"/>
      <c r="J1183" s="413" t="str">
        <f>IF(基本情報入力シート!M1214="","",基本情報入力シート!M1214)</f>
        <v/>
      </c>
      <c r="K1183" s="413" t="str">
        <f>IF(基本情報入力シート!R1214="","",基本情報入力シート!R1214)</f>
        <v/>
      </c>
      <c r="L1183" s="413" t="str">
        <f>IF(基本情報入力シート!W1214="","",基本情報入力シート!W1214)</f>
        <v/>
      </c>
      <c r="M1183" s="413" t="str">
        <f>IF(基本情報入力シート!X1214="","",基本情報入力シート!X1214)</f>
        <v/>
      </c>
      <c r="N1183" s="491" t="str">
        <f>IF(基本情報入力シート!Y1214="","",基本情報入力シート!Y1214)</f>
        <v/>
      </c>
      <c r="O1183" s="490"/>
      <c r="P1183" s="432"/>
      <c r="Q1183" s="38" t="str">
        <f>IFERROR(ROUNDDOWN(P1183*VLOOKUP(N1183,【参考】数式用!$V$2:$AA$58,MATCH(O1183,【参考】数式用!$X$4:$AA$4)+2,FALSE)*0.5, 0), "")</f>
        <v/>
      </c>
      <c r="R1183" s="433"/>
      <c r="S1183" s="867"/>
      <c r="T1183" s="867"/>
      <c r="U1183" s="499"/>
      <c r="V1183" s="439"/>
      <c r="W1183" s="487"/>
      <c r="X1183" s="414" t="str">
        <f>IFERROR(IF(V1183="ー", "", ROUNDDOWN(W1183*VLOOKUP(N1183,【参考】数式用!$V$2:$AG$51,MATCH(V1183,【参考】数式用!$AB$4:$AG$4)+6,FALSE)*0.5, 0)), "")</f>
        <v/>
      </c>
      <c r="Y1183" s="440"/>
      <c r="Z1183" s="487"/>
      <c r="AA1183" s="501"/>
      <c r="AB1183" s="481" t="e">
        <f>VLOOKUP(N1183,【参考】数式用!$A$3:$N$58,14,FALSE)</f>
        <v>#N/A</v>
      </c>
      <c r="AC1183" s="481" t="str">
        <f>IFERROR(VLOOKUP(N1183,【参考】数式用!$A$3:$N$58,14,FALSE),"")&amp;"_4_5"</f>
        <v>_4_5</v>
      </c>
      <c r="AD1183" s="481" t="str">
        <f>IFERROR(VLOOKUP(N1183,【参考】数式用!$A$3:$N$58,14,FALSE),"")&amp;"_6"</f>
        <v>_6</v>
      </c>
      <c r="AE1183" s="482" t="str">
        <f>IFERROR(VLOOKUP(N1183,【参考】数式用!$AI$5:$AJ$51, 2, FALSE), "")</f>
        <v/>
      </c>
      <c r="AF1183" s="483" t="str">
        <f t="shared" si="36"/>
        <v/>
      </c>
      <c r="AG1183" s="484" t="str">
        <f t="shared" si="37"/>
        <v/>
      </c>
      <c r="AH1183" s="485" t="str">
        <f>IFERROR(VLOOKUP(N1183,【参考】数式用!$AM$3:$AN$56, 2, FALSE), "")</f>
        <v/>
      </c>
      <c r="AI1183" s="411"/>
      <c r="AJ1183" s="389"/>
      <c r="AK1183" s="389"/>
      <c r="AL1183" s="389"/>
      <c r="AM1183" s="389"/>
      <c r="AN1183" s="389"/>
      <c r="AO1183" s="389"/>
      <c r="AP1183" s="389"/>
      <c r="AQ1183" s="389"/>
    </row>
    <row r="1184" spans="1:43" s="128" customFormat="1" ht="40.15" customHeight="1">
      <c r="A1184" s="488">
        <v>1171</v>
      </c>
      <c r="B1184" s="866" t="str">
        <f>IF(基本情報入力シート!C1215="","",基本情報入力シート!C1215)</f>
        <v/>
      </c>
      <c r="C1184" s="866"/>
      <c r="D1184" s="866"/>
      <c r="E1184" s="866"/>
      <c r="F1184" s="866"/>
      <c r="G1184" s="866"/>
      <c r="H1184" s="866"/>
      <c r="I1184" s="866"/>
      <c r="J1184" s="413" t="str">
        <f>IF(基本情報入力シート!M1215="","",基本情報入力シート!M1215)</f>
        <v/>
      </c>
      <c r="K1184" s="413" t="str">
        <f>IF(基本情報入力シート!R1215="","",基本情報入力シート!R1215)</f>
        <v/>
      </c>
      <c r="L1184" s="413" t="str">
        <f>IF(基本情報入力シート!W1215="","",基本情報入力シート!W1215)</f>
        <v/>
      </c>
      <c r="M1184" s="413" t="str">
        <f>IF(基本情報入力シート!X1215="","",基本情報入力シート!X1215)</f>
        <v/>
      </c>
      <c r="N1184" s="491" t="str">
        <f>IF(基本情報入力シート!Y1215="","",基本情報入力シート!Y1215)</f>
        <v/>
      </c>
      <c r="O1184" s="490"/>
      <c r="P1184" s="432"/>
      <c r="Q1184" s="38" t="str">
        <f>IFERROR(ROUNDDOWN(P1184*VLOOKUP(N1184,【参考】数式用!$V$2:$AA$58,MATCH(O1184,【参考】数式用!$X$4:$AA$4)+2,FALSE)*0.5, 0), "")</f>
        <v/>
      </c>
      <c r="R1184" s="433"/>
      <c r="S1184" s="867"/>
      <c r="T1184" s="867"/>
      <c r="U1184" s="499"/>
      <c r="V1184" s="439"/>
      <c r="W1184" s="487"/>
      <c r="X1184" s="414" t="str">
        <f>IFERROR(IF(V1184="ー", "", ROUNDDOWN(W1184*VLOOKUP(N1184,【参考】数式用!$V$2:$AG$51,MATCH(V1184,【参考】数式用!$AB$4:$AG$4)+6,FALSE)*0.5, 0)), "")</f>
        <v/>
      </c>
      <c r="Y1184" s="440"/>
      <c r="Z1184" s="487"/>
      <c r="AA1184" s="501"/>
      <c r="AB1184" s="481" t="e">
        <f>VLOOKUP(N1184,【参考】数式用!$A$3:$N$58,14,FALSE)</f>
        <v>#N/A</v>
      </c>
      <c r="AC1184" s="481" t="str">
        <f>IFERROR(VLOOKUP(N1184,【参考】数式用!$A$3:$N$58,14,FALSE),"")&amp;"_4_5"</f>
        <v>_4_5</v>
      </c>
      <c r="AD1184" s="481" t="str">
        <f>IFERROR(VLOOKUP(N1184,【参考】数式用!$A$3:$N$58,14,FALSE),"")&amp;"_6"</f>
        <v>_6</v>
      </c>
      <c r="AE1184" s="482" t="str">
        <f>IFERROR(VLOOKUP(N1184,【参考】数式用!$AI$5:$AJ$51, 2, FALSE), "")</f>
        <v/>
      </c>
      <c r="AF1184" s="483" t="str">
        <f t="shared" si="36"/>
        <v/>
      </c>
      <c r="AG1184" s="484" t="str">
        <f t="shared" si="37"/>
        <v/>
      </c>
      <c r="AH1184" s="485" t="str">
        <f>IFERROR(VLOOKUP(N1184,【参考】数式用!$AM$3:$AN$56, 2, FALSE), "")</f>
        <v/>
      </c>
      <c r="AI1184" s="411"/>
      <c r="AJ1184" s="389"/>
      <c r="AK1184" s="389"/>
      <c r="AL1184" s="389"/>
      <c r="AM1184" s="389"/>
      <c r="AN1184" s="389"/>
      <c r="AO1184" s="389"/>
      <c r="AP1184" s="389"/>
      <c r="AQ1184" s="389"/>
    </row>
    <row r="1185" spans="1:43" s="128" customFormat="1" ht="40.15" customHeight="1">
      <c r="A1185" s="488">
        <v>1172</v>
      </c>
      <c r="B1185" s="866" t="str">
        <f>IF(基本情報入力シート!C1216="","",基本情報入力シート!C1216)</f>
        <v/>
      </c>
      <c r="C1185" s="866"/>
      <c r="D1185" s="866"/>
      <c r="E1185" s="866"/>
      <c r="F1185" s="866"/>
      <c r="G1185" s="866"/>
      <c r="H1185" s="866"/>
      <c r="I1185" s="866"/>
      <c r="J1185" s="413" t="str">
        <f>IF(基本情報入力シート!M1216="","",基本情報入力シート!M1216)</f>
        <v/>
      </c>
      <c r="K1185" s="413" t="str">
        <f>IF(基本情報入力シート!R1216="","",基本情報入力シート!R1216)</f>
        <v/>
      </c>
      <c r="L1185" s="413" t="str">
        <f>IF(基本情報入力シート!W1216="","",基本情報入力シート!W1216)</f>
        <v/>
      </c>
      <c r="M1185" s="413" t="str">
        <f>IF(基本情報入力シート!X1216="","",基本情報入力シート!X1216)</f>
        <v/>
      </c>
      <c r="N1185" s="491" t="str">
        <f>IF(基本情報入力シート!Y1216="","",基本情報入力シート!Y1216)</f>
        <v/>
      </c>
      <c r="O1185" s="490"/>
      <c r="P1185" s="432"/>
      <c r="Q1185" s="38" t="str">
        <f>IFERROR(ROUNDDOWN(P1185*VLOOKUP(N1185,【参考】数式用!$V$2:$AA$58,MATCH(O1185,【参考】数式用!$X$4:$AA$4)+2,FALSE)*0.5, 0), "")</f>
        <v/>
      </c>
      <c r="R1185" s="433"/>
      <c r="S1185" s="867"/>
      <c r="T1185" s="867"/>
      <c r="U1185" s="499"/>
      <c r="V1185" s="439"/>
      <c r="W1185" s="487"/>
      <c r="X1185" s="414" t="str">
        <f>IFERROR(IF(V1185="ー", "", ROUNDDOWN(W1185*VLOOKUP(N1185,【参考】数式用!$V$2:$AG$51,MATCH(V1185,【参考】数式用!$AB$4:$AG$4)+6,FALSE)*0.5, 0)), "")</f>
        <v/>
      </c>
      <c r="Y1185" s="440"/>
      <c r="Z1185" s="487"/>
      <c r="AA1185" s="501"/>
      <c r="AB1185" s="481" t="e">
        <f>VLOOKUP(N1185,【参考】数式用!$A$3:$N$58,14,FALSE)</f>
        <v>#N/A</v>
      </c>
      <c r="AC1185" s="481" t="str">
        <f>IFERROR(VLOOKUP(N1185,【参考】数式用!$A$3:$N$58,14,FALSE),"")&amp;"_4_5"</f>
        <v>_4_5</v>
      </c>
      <c r="AD1185" s="481" t="str">
        <f>IFERROR(VLOOKUP(N1185,【参考】数式用!$A$3:$N$58,14,FALSE),"")&amp;"_6"</f>
        <v>_6</v>
      </c>
      <c r="AE1185" s="482" t="str">
        <f>IFERROR(VLOOKUP(N1185,【参考】数式用!$AI$5:$AJ$51, 2, FALSE), "")</f>
        <v/>
      </c>
      <c r="AF1185" s="483" t="str">
        <f t="shared" si="36"/>
        <v/>
      </c>
      <c r="AG1185" s="484" t="str">
        <f t="shared" si="37"/>
        <v/>
      </c>
      <c r="AH1185" s="485" t="str">
        <f>IFERROR(VLOOKUP(N1185,【参考】数式用!$AM$3:$AN$56, 2, FALSE), "")</f>
        <v/>
      </c>
      <c r="AI1185" s="411"/>
      <c r="AJ1185" s="389"/>
      <c r="AK1185" s="389"/>
      <c r="AL1185" s="389"/>
      <c r="AM1185" s="389"/>
      <c r="AN1185" s="389"/>
      <c r="AO1185" s="389"/>
      <c r="AP1185" s="389"/>
      <c r="AQ1185" s="389"/>
    </row>
    <row r="1186" spans="1:43" s="128" customFormat="1" ht="40.15" customHeight="1">
      <c r="A1186" s="488">
        <v>1173</v>
      </c>
      <c r="B1186" s="866" t="str">
        <f>IF(基本情報入力シート!C1217="","",基本情報入力シート!C1217)</f>
        <v/>
      </c>
      <c r="C1186" s="866"/>
      <c r="D1186" s="866"/>
      <c r="E1186" s="866"/>
      <c r="F1186" s="866"/>
      <c r="G1186" s="866"/>
      <c r="H1186" s="866"/>
      <c r="I1186" s="866"/>
      <c r="J1186" s="413" t="str">
        <f>IF(基本情報入力シート!M1217="","",基本情報入力シート!M1217)</f>
        <v/>
      </c>
      <c r="K1186" s="413" t="str">
        <f>IF(基本情報入力シート!R1217="","",基本情報入力シート!R1217)</f>
        <v/>
      </c>
      <c r="L1186" s="413" t="str">
        <f>IF(基本情報入力シート!W1217="","",基本情報入力シート!W1217)</f>
        <v/>
      </c>
      <c r="M1186" s="413" t="str">
        <f>IF(基本情報入力シート!X1217="","",基本情報入力シート!X1217)</f>
        <v/>
      </c>
      <c r="N1186" s="491" t="str">
        <f>IF(基本情報入力シート!Y1217="","",基本情報入力シート!Y1217)</f>
        <v/>
      </c>
      <c r="O1186" s="490"/>
      <c r="P1186" s="432"/>
      <c r="Q1186" s="38" t="str">
        <f>IFERROR(ROUNDDOWN(P1186*VLOOKUP(N1186,【参考】数式用!$V$2:$AA$58,MATCH(O1186,【参考】数式用!$X$4:$AA$4)+2,FALSE)*0.5, 0), "")</f>
        <v/>
      </c>
      <c r="R1186" s="433"/>
      <c r="S1186" s="867"/>
      <c r="T1186" s="867"/>
      <c r="U1186" s="499"/>
      <c r="V1186" s="439"/>
      <c r="W1186" s="487"/>
      <c r="X1186" s="414" t="str">
        <f>IFERROR(IF(V1186="ー", "", ROUNDDOWN(W1186*VLOOKUP(N1186,【参考】数式用!$V$2:$AG$51,MATCH(V1186,【参考】数式用!$AB$4:$AG$4)+6,FALSE)*0.5, 0)), "")</f>
        <v/>
      </c>
      <c r="Y1186" s="440"/>
      <c r="Z1186" s="487"/>
      <c r="AA1186" s="501"/>
      <c r="AB1186" s="481" t="e">
        <f>VLOOKUP(N1186,【参考】数式用!$A$3:$N$58,14,FALSE)</f>
        <v>#N/A</v>
      </c>
      <c r="AC1186" s="481" t="str">
        <f>IFERROR(VLOOKUP(N1186,【参考】数式用!$A$3:$N$58,14,FALSE),"")&amp;"_4_5"</f>
        <v>_4_5</v>
      </c>
      <c r="AD1186" s="481" t="str">
        <f>IFERROR(VLOOKUP(N1186,【参考】数式用!$A$3:$N$58,14,FALSE),"")&amp;"_6"</f>
        <v>_6</v>
      </c>
      <c r="AE1186" s="482" t="str">
        <f>IFERROR(VLOOKUP(N1186,【参考】数式用!$AI$5:$AJ$51, 2, FALSE), "")</f>
        <v/>
      </c>
      <c r="AF1186" s="483" t="str">
        <f t="shared" si="36"/>
        <v/>
      </c>
      <c r="AG1186" s="484" t="str">
        <f t="shared" si="37"/>
        <v/>
      </c>
      <c r="AH1186" s="485" t="str">
        <f>IFERROR(VLOOKUP(N1186,【参考】数式用!$AM$3:$AN$56, 2, FALSE), "")</f>
        <v/>
      </c>
      <c r="AI1186" s="411"/>
      <c r="AJ1186" s="389"/>
      <c r="AK1186" s="389"/>
      <c r="AL1186" s="389"/>
      <c r="AM1186" s="389"/>
      <c r="AN1186" s="389"/>
      <c r="AO1186" s="389"/>
      <c r="AP1186" s="389"/>
      <c r="AQ1186" s="389"/>
    </row>
    <row r="1187" spans="1:43" s="128" customFormat="1" ht="40.15" customHeight="1">
      <c r="A1187" s="488">
        <v>1174</v>
      </c>
      <c r="B1187" s="866" t="str">
        <f>IF(基本情報入力シート!C1218="","",基本情報入力シート!C1218)</f>
        <v/>
      </c>
      <c r="C1187" s="866"/>
      <c r="D1187" s="866"/>
      <c r="E1187" s="866"/>
      <c r="F1187" s="866"/>
      <c r="G1187" s="866"/>
      <c r="H1187" s="866"/>
      <c r="I1187" s="866"/>
      <c r="J1187" s="413" t="str">
        <f>IF(基本情報入力シート!M1218="","",基本情報入力シート!M1218)</f>
        <v/>
      </c>
      <c r="K1187" s="413" t="str">
        <f>IF(基本情報入力シート!R1218="","",基本情報入力シート!R1218)</f>
        <v/>
      </c>
      <c r="L1187" s="413" t="str">
        <f>IF(基本情報入力シート!W1218="","",基本情報入力シート!W1218)</f>
        <v/>
      </c>
      <c r="M1187" s="413" t="str">
        <f>IF(基本情報入力シート!X1218="","",基本情報入力シート!X1218)</f>
        <v/>
      </c>
      <c r="N1187" s="491" t="str">
        <f>IF(基本情報入力シート!Y1218="","",基本情報入力シート!Y1218)</f>
        <v/>
      </c>
      <c r="O1187" s="490"/>
      <c r="P1187" s="432"/>
      <c r="Q1187" s="38" t="str">
        <f>IFERROR(ROUNDDOWN(P1187*VLOOKUP(N1187,【参考】数式用!$V$2:$AA$58,MATCH(O1187,【参考】数式用!$X$4:$AA$4)+2,FALSE)*0.5, 0), "")</f>
        <v/>
      </c>
      <c r="R1187" s="433"/>
      <c r="S1187" s="867"/>
      <c r="T1187" s="867"/>
      <c r="U1187" s="499"/>
      <c r="V1187" s="439"/>
      <c r="W1187" s="487"/>
      <c r="X1187" s="414" t="str">
        <f>IFERROR(IF(V1187="ー", "", ROUNDDOWN(W1187*VLOOKUP(N1187,【参考】数式用!$V$2:$AG$51,MATCH(V1187,【参考】数式用!$AB$4:$AG$4)+6,FALSE)*0.5, 0)), "")</f>
        <v/>
      </c>
      <c r="Y1187" s="440"/>
      <c r="Z1187" s="487"/>
      <c r="AA1187" s="501"/>
      <c r="AB1187" s="481" t="e">
        <f>VLOOKUP(N1187,【参考】数式用!$A$3:$N$58,14,FALSE)</f>
        <v>#N/A</v>
      </c>
      <c r="AC1187" s="481" t="str">
        <f>IFERROR(VLOOKUP(N1187,【参考】数式用!$A$3:$N$58,14,FALSE),"")&amp;"_4_5"</f>
        <v>_4_5</v>
      </c>
      <c r="AD1187" s="481" t="str">
        <f>IFERROR(VLOOKUP(N1187,【参考】数式用!$A$3:$N$58,14,FALSE),"")&amp;"_6"</f>
        <v>_6</v>
      </c>
      <c r="AE1187" s="482" t="str">
        <f>IFERROR(VLOOKUP(N1187,【参考】数式用!$AI$5:$AJ$51, 2, FALSE), "")</f>
        <v/>
      </c>
      <c r="AF1187" s="483" t="str">
        <f t="shared" si="36"/>
        <v/>
      </c>
      <c r="AG1187" s="484" t="str">
        <f t="shared" si="37"/>
        <v/>
      </c>
      <c r="AH1187" s="485" t="str">
        <f>IFERROR(VLOOKUP(N1187,【参考】数式用!$AM$3:$AN$56, 2, FALSE), "")</f>
        <v/>
      </c>
      <c r="AI1187" s="411"/>
      <c r="AJ1187" s="389"/>
      <c r="AK1187" s="389"/>
      <c r="AL1187" s="389"/>
      <c r="AM1187" s="389"/>
      <c r="AN1187" s="389"/>
      <c r="AO1187" s="389"/>
      <c r="AP1187" s="389"/>
      <c r="AQ1187" s="389"/>
    </row>
    <row r="1188" spans="1:43" s="128" customFormat="1" ht="40.15" customHeight="1">
      <c r="A1188" s="488">
        <v>1175</v>
      </c>
      <c r="B1188" s="866" t="str">
        <f>IF(基本情報入力シート!C1219="","",基本情報入力シート!C1219)</f>
        <v/>
      </c>
      <c r="C1188" s="866"/>
      <c r="D1188" s="866"/>
      <c r="E1188" s="866"/>
      <c r="F1188" s="866"/>
      <c r="G1188" s="866"/>
      <c r="H1188" s="866"/>
      <c r="I1188" s="866"/>
      <c r="J1188" s="413" t="str">
        <f>IF(基本情報入力シート!M1219="","",基本情報入力シート!M1219)</f>
        <v/>
      </c>
      <c r="K1188" s="413" t="str">
        <f>IF(基本情報入力シート!R1219="","",基本情報入力シート!R1219)</f>
        <v/>
      </c>
      <c r="L1188" s="413" t="str">
        <f>IF(基本情報入力シート!W1219="","",基本情報入力シート!W1219)</f>
        <v/>
      </c>
      <c r="M1188" s="413" t="str">
        <f>IF(基本情報入力シート!X1219="","",基本情報入力シート!X1219)</f>
        <v/>
      </c>
      <c r="N1188" s="491" t="str">
        <f>IF(基本情報入力シート!Y1219="","",基本情報入力シート!Y1219)</f>
        <v/>
      </c>
      <c r="O1188" s="490"/>
      <c r="P1188" s="432"/>
      <c r="Q1188" s="38" t="str">
        <f>IFERROR(ROUNDDOWN(P1188*VLOOKUP(N1188,【参考】数式用!$V$2:$AA$58,MATCH(O1188,【参考】数式用!$X$4:$AA$4)+2,FALSE)*0.5, 0), "")</f>
        <v/>
      </c>
      <c r="R1188" s="433"/>
      <c r="S1188" s="867"/>
      <c r="T1188" s="867"/>
      <c r="U1188" s="499"/>
      <c r="V1188" s="439"/>
      <c r="W1188" s="487"/>
      <c r="X1188" s="414" t="str">
        <f>IFERROR(IF(V1188="ー", "", ROUNDDOWN(W1188*VLOOKUP(N1188,【参考】数式用!$V$2:$AG$51,MATCH(V1188,【参考】数式用!$AB$4:$AG$4)+6,FALSE)*0.5, 0)), "")</f>
        <v/>
      </c>
      <c r="Y1188" s="440"/>
      <c r="Z1188" s="487"/>
      <c r="AA1188" s="501"/>
      <c r="AB1188" s="481" t="e">
        <f>VLOOKUP(N1188,【参考】数式用!$A$3:$N$58,14,FALSE)</f>
        <v>#N/A</v>
      </c>
      <c r="AC1188" s="481" t="str">
        <f>IFERROR(VLOOKUP(N1188,【参考】数式用!$A$3:$N$58,14,FALSE),"")&amp;"_4_5"</f>
        <v>_4_5</v>
      </c>
      <c r="AD1188" s="481" t="str">
        <f>IFERROR(VLOOKUP(N1188,【参考】数式用!$A$3:$N$58,14,FALSE),"")&amp;"_6"</f>
        <v>_6</v>
      </c>
      <c r="AE1188" s="482" t="str">
        <f>IFERROR(VLOOKUP(N1188,【参考】数式用!$AI$5:$AJ$51, 2, FALSE), "")</f>
        <v/>
      </c>
      <c r="AF1188" s="483" t="str">
        <f t="shared" si="36"/>
        <v/>
      </c>
      <c r="AG1188" s="484" t="str">
        <f t="shared" si="37"/>
        <v/>
      </c>
      <c r="AH1188" s="485" t="str">
        <f>IFERROR(VLOOKUP(N1188,【参考】数式用!$AM$3:$AN$56, 2, FALSE), "")</f>
        <v/>
      </c>
      <c r="AI1188" s="411"/>
      <c r="AJ1188" s="389"/>
      <c r="AK1188" s="389"/>
      <c r="AL1188" s="389"/>
      <c r="AM1188" s="389"/>
      <c r="AN1188" s="389"/>
      <c r="AO1188" s="389"/>
      <c r="AP1188" s="389"/>
      <c r="AQ1188" s="389"/>
    </row>
    <row r="1189" spans="1:43" s="128" customFormat="1" ht="40.15" customHeight="1">
      <c r="A1189" s="488">
        <v>1176</v>
      </c>
      <c r="B1189" s="866" t="str">
        <f>IF(基本情報入力シート!C1220="","",基本情報入力シート!C1220)</f>
        <v/>
      </c>
      <c r="C1189" s="866"/>
      <c r="D1189" s="866"/>
      <c r="E1189" s="866"/>
      <c r="F1189" s="866"/>
      <c r="G1189" s="866"/>
      <c r="H1189" s="866"/>
      <c r="I1189" s="866"/>
      <c r="J1189" s="413" t="str">
        <f>IF(基本情報入力シート!M1220="","",基本情報入力シート!M1220)</f>
        <v/>
      </c>
      <c r="K1189" s="413" t="str">
        <f>IF(基本情報入力シート!R1220="","",基本情報入力シート!R1220)</f>
        <v/>
      </c>
      <c r="L1189" s="413" t="str">
        <f>IF(基本情報入力シート!W1220="","",基本情報入力シート!W1220)</f>
        <v/>
      </c>
      <c r="M1189" s="413" t="str">
        <f>IF(基本情報入力シート!X1220="","",基本情報入力シート!X1220)</f>
        <v/>
      </c>
      <c r="N1189" s="491" t="str">
        <f>IF(基本情報入力シート!Y1220="","",基本情報入力シート!Y1220)</f>
        <v/>
      </c>
      <c r="O1189" s="490"/>
      <c r="P1189" s="432"/>
      <c r="Q1189" s="38" t="str">
        <f>IFERROR(ROUNDDOWN(P1189*VLOOKUP(N1189,【参考】数式用!$V$2:$AA$58,MATCH(O1189,【参考】数式用!$X$4:$AA$4)+2,FALSE)*0.5, 0), "")</f>
        <v/>
      </c>
      <c r="R1189" s="433"/>
      <c r="S1189" s="867"/>
      <c r="T1189" s="867"/>
      <c r="U1189" s="499"/>
      <c r="V1189" s="439"/>
      <c r="W1189" s="487"/>
      <c r="X1189" s="414" t="str">
        <f>IFERROR(IF(V1189="ー", "", ROUNDDOWN(W1189*VLOOKUP(N1189,【参考】数式用!$V$2:$AG$51,MATCH(V1189,【参考】数式用!$AB$4:$AG$4)+6,FALSE)*0.5, 0)), "")</f>
        <v/>
      </c>
      <c r="Y1189" s="440"/>
      <c r="Z1189" s="487"/>
      <c r="AA1189" s="501"/>
      <c r="AB1189" s="481" t="e">
        <f>VLOOKUP(N1189,【参考】数式用!$A$3:$N$58,14,FALSE)</f>
        <v>#N/A</v>
      </c>
      <c r="AC1189" s="481" t="str">
        <f>IFERROR(VLOOKUP(N1189,【参考】数式用!$A$3:$N$58,14,FALSE),"")&amp;"_4_5"</f>
        <v>_4_5</v>
      </c>
      <c r="AD1189" s="481" t="str">
        <f>IFERROR(VLOOKUP(N1189,【参考】数式用!$A$3:$N$58,14,FALSE),"")&amp;"_6"</f>
        <v>_6</v>
      </c>
      <c r="AE1189" s="482" t="str">
        <f>IFERROR(VLOOKUP(N1189,【参考】数式用!$AI$5:$AJ$51, 2, FALSE), "")</f>
        <v/>
      </c>
      <c r="AF1189" s="483" t="str">
        <f t="shared" si="36"/>
        <v/>
      </c>
      <c r="AG1189" s="484" t="str">
        <f t="shared" si="37"/>
        <v/>
      </c>
      <c r="AH1189" s="485" t="str">
        <f>IFERROR(VLOOKUP(N1189,【参考】数式用!$AM$3:$AN$56, 2, FALSE), "")</f>
        <v/>
      </c>
      <c r="AI1189" s="411"/>
      <c r="AJ1189" s="389"/>
      <c r="AK1189" s="389"/>
      <c r="AL1189" s="389"/>
      <c r="AM1189" s="389"/>
      <c r="AN1189" s="389"/>
      <c r="AO1189" s="389"/>
      <c r="AP1189" s="389"/>
      <c r="AQ1189" s="389"/>
    </row>
    <row r="1190" spans="1:43" s="128" customFormat="1" ht="40.15" customHeight="1">
      <c r="A1190" s="488">
        <v>1177</v>
      </c>
      <c r="B1190" s="866" t="str">
        <f>IF(基本情報入力シート!C1221="","",基本情報入力シート!C1221)</f>
        <v/>
      </c>
      <c r="C1190" s="866"/>
      <c r="D1190" s="866"/>
      <c r="E1190" s="866"/>
      <c r="F1190" s="866"/>
      <c r="G1190" s="866"/>
      <c r="H1190" s="866"/>
      <c r="I1190" s="866"/>
      <c r="J1190" s="413" t="str">
        <f>IF(基本情報入力シート!M1221="","",基本情報入力シート!M1221)</f>
        <v/>
      </c>
      <c r="K1190" s="413" t="str">
        <f>IF(基本情報入力シート!R1221="","",基本情報入力シート!R1221)</f>
        <v/>
      </c>
      <c r="L1190" s="413" t="str">
        <f>IF(基本情報入力シート!W1221="","",基本情報入力シート!W1221)</f>
        <v/>
      </c>
      <c r="M1190" s="413" t="str">
        <f>IF(基本情報入力シート!X1221="","",基本情報入力シート!X1221)</f>
        <v/>
      </c>
      <c r="N1190" s="491" t="str">
        <f>IF(基本情報入力シート!Y1221="","",基本情報入力シート!Y1221)</f>
        <v/>
      </c>
      <c r="O1190" s="490"/>
      <c r="P1190" s="432"/>
      <c r="Q1190" s="38" t="str">
        <f>IFERROR(ROUNDDOWN(P1190*VLOOKUP(N1190,【参考】数式用!$V$2:$AA$58,MATCH(O1190,【参考】数式用!$X$4:$AA$4)+2,FALSE)*0.5, 0), "")</f>
        <v/>
      </c>
      <c r="R1190" s="433"/>
      <c r="S1190" s="867"/>
      <c r="T1190" s="867"/>
      <c r="U1190" s="499"/>
      <c r="V1190" s="439"/>
      <c r="W1190" s="487"/>
      <c r="X1190" s="414" t="str">
        <f>IFERROR(IF(V1190="ー", "", ROUNDDOWN(W1190*VLOOKUP(N1190,【参考】数式用!$V$2:$AG$51,MATCH(V1190,【参考】数式用!$AB$4:$AG$4)+6,FALSE)*0.5, 0)), "")</f>
        <v/>
      </c>
      <c r="Y1190" s="440"/>
      <c r="Z1190" s="487"/>
      <c r="AA1190" s="501"/>
      <c r="AB1190" s="481" t="e">
        <f>VLOOKUP(N1190,【参考】数式用!$A$3:$N$58,14,FALSE)</f>
        <v>#N/A</v>
      </c>
      <c r="AC1190" s="481" t="str">
        <f>IFERROR(VLOOKUP(N1190,【参考】数式用!$A$3:$N$58,14,FALSE),"")&amp;"_4_5"</f>
        <v>_4_5</v>
      </c>
      <c r="AD1190" s="481" t="str">
        <f>IFERROR(VLOOKUP(N1190,【参考】数式用!$A$3:$N$58,14,FALSE),"")&amp;"_6"</f>
        <v>_6</v>
      </c>
      <c r="AE1190" s="482" t="str">
        <f>IFERROR(VLOOKUP(N1190,【参考】数式用!$AI$5:$AJ$51, 2, FALSE), "")</f>
        <v/>
      </c>
      <c r="AF1190" s="483" t="str">
        <f t="shared" si="36"/>
        <v/>
      </c>
      <c r="AG1190" s="484" t="str">
        <f t="shared" si="37"/>
        <v/>
      </c>
      <c r="AH1190" s="485" t="str">
        <f>IFERROR(VLOOKUP(N1190,【参考】数式用!$AM$3:$AN$56, 2, FALSE), "")</f>
        <v/>
      </c>
      <c r="AI1190" s="411"/>
      <c r="AJ1190" s="389"/>
      <c r="AK1190" s="389"/>
      <c r="AL1190" s="389"/>
      <c r="AM1190" s="389"/>
      <c r="AN1190" s="389"/>
      <c r="AO1190" s="389"/>
      <c r="AP1190" s="389"/>
      <c r="AQ1190" s="389"/>
    </row>
    <row r="1191" spans="1:43" s="128" customFormat="1" ht="40.15" customHeight="1">
      <c r="A1191" s="488">
        <v>1178</v>
      </c>
      <c r="B1191" s="866" t="str">
        <f>IF(基本情報入力シート!C1222="","",基本情報入力シート!C1222)</f>
        <v/>
      </c>
      <c r="C1191" s="866"/>
      <c r="D1191" s="866"/>
      <c r="E1191" s="866"/>
      <c r="F1191" s="866"/>
      <c r="G1191" s="866"/>
      <c r="H1191" s="866"/>
      <c r="I1191" s="866"/>
      <c r="J1191" s="413" t="str">
        <f>IF(基本情報入力シート!M1222="","",基本情報入力シート!M1222)</f>
        <v/>
      </c>
      <c r="K1191" s="413" t="str">
        <f>IF(基本情報入力シート!R1222="","",基本情報入力シート!R1222)</f>
        <v/>
      </c>
      <c r="L1191" s="413" t="str">
        <f>IF(基本情報入力シート!W1222="","",基本情報入力シート!W1222)</f>
        <v/>
      </c>
      <c r="M1191" s="413" t="str">
        <f>IF(基本情報入力シート!X1222="","",基本情報入力シート!X1222)</f>
        <v/>
      </c>
      <c r="N1191" s="491" t="str">
        <f>IF(基本情報入力シート!Y1222="","",基本情報入力シート!Y1222)</f>
        <v/>
      </c>
      <c r="O1191" s="490"/>
      <c r="P1191" s="432"/>
      <c r="Q1191" s="38" t="str">
        <f>IFERROR(ROUNDDOWN(P1191*VLOOKUP(N1191,【参考】数式用!$V$2:$AA$58,MATCH(O1191,【参考】数式用!$X$4:$AA$4)+2,FALSE)*0.5, 0), "")</f>
        <v/>
      </c>
      <c r="R1191" s="433"/>
      <c r="S1191" s="867"/>
      <c r="T1191" s="867"/>
      <c r="U1191" s="499"/>
      <c r="V1191" s="439"/>
      <c r="W1191" s="487"/>
      <c r="X1191" s="414" t="str">
        <f>IFERROR(IF(V1191="ー", "", ROUNDDOWN(W1191*VLOOKUP(N1191,【参考】数式用!$V$2:$AG$51,MATCH(V1191,【参考】数式用!$AB$4:$AG$4)+6,FALSE)*0.5, 0)), "")</f>
        <v/>
      </c>
      <c r="Y1191" s="440"/>
      <c r="Z1191" s="487"/>
      <c r="AA1191" s="501"/>
      <c r="AB1191" s="481" t="e">
        <f>VLOOKUP(N1191,【参考】数式用!$A$3:$N$58,14,FALSE)</f>
        <v>#N/A</v>
      </c>
      <c r="AC1191" s="481" t="str">
        <f>IFERROR(VLOOKUP(N1191,【参考】数式用!$A$3:$N$58,14,FALSE),"")&amp;"_4_5"</f>
        <v>_4_5</v>
      </c>
      <c r="AD1191" s="481" t="str">
        <f>IFERROR(VLOOKUP(N1191,【参考】数式用!$A$3:$N$58,14,FALSE),"")&amp;"_6"</f>
        <v>_6</v>
      </c>
      <c r="AE1191" s="482" t="str">
        <f>IFERROR(VLOOKUP(N1191,【参考】数式用!$AI$5:$AJ$51, 2, FALSE), "")</f>
        <v/>
      </c>
      <c r="AF1191" s="483" t="str">
        <f t="shared" si="36"/>
        <v/>
      </c>
      <c r="AG1191" s="484" t="str">
        <f t="shared" si="37"/>
        <v/>
      </c>
      <c r="AH1191" s="485" t="str">
        <f>IFERROR(VLOOKUP(N1191,【参考】数式用!$AM$3:$AN$56, 2, FALSE), "")</f>
        <v/>
      </c>
      <c r="AI1191" s="411"/>
      <c r="AJ1191" s="389"/>
      <c r="AK1191" s="389"/>
      <c r="AL1191" s="389"/>
      <c r="AM1191" s="389"/>
      <c r="AN1191" s="389"/>
      <c r="AO1191" s="389"/>
      <c r="AP1191" s="389"/>
      <c r="AQ1191" s="389"/>
    </row>
    <row r="1192" spans="1:43" s="128" customFormat="1" ht="40.15" customHeight="1">
      <c r="A1192" s="488">
        <v>1179</v>
      </c>
      <c r="B1192" s="866" t="str">
        <f>IF(基本情報入力シート!C1223="","",基本情報入力シート!C1223)</f>
        <v/>
      </c>
      <c r="C1192" s="866"/>
      <c r="D1192" s="866"/>
      <c r="E1192" s="866"/>
      <c r="F1192" s="866"/>
      <c r="G1192" s="866"/>
      <c r="H1192" s="866"/>
      <c r="I1192" s="866"/>
      <c r="J1192" s="413" t="str">
        <f>IF(基本情報入力シート!M1223="","",基本情報入力シート!M1223)</f>
        <v/>
      </c>
      <c r="K1192" s="413" t="str">
        <f>IF(基本情報入力シート!R1223="","",基本情報入力シート!R1223)</f>
        <v/>
      </c>
      <c r="L1192" s="413" t="str">
        <f>IF(基本情報入力シート!W1223="","",基本情報入力シート!W1223)</f>
        <v/>
      </c>
      <c r="M1192" s="413" t="str">
        <f>IF(基本情報入力シート!X1223="","",基本情報入力シート!X1223)</f>
        <v/>
      </c>
      <c r="N1192" s="491" t="str">
        <f>IF(基本情報入力シート!Y1223="","",基本情報入力シート!Y1223)</f>
        <v/>
      </c>
      <c r="O1192" s="490"/>
      <c r="P1192" s="432"/>
      <c r="Q1192" s="38" t="str">
        <f>IFERROR(ROUNDDOWN(P1192*VLOOKUP(N1192,【参考】数式用!$V$2:$AA$58,MATCH(O1192,【参考】数式用!$X$4:$AA$4)+2,FALSE)*0.5, 0), "")</f>
        <v/>
      </c>
      <c r="R1192" s="433"/>
      <c r="S1192" s="867"/>
      <c r="T1192" s="867"/>
      <c r="U1192" s="499"/>
      <c r="V1192" s="439"/>
      <c r="W1192" s="487"/>
      <c r="X1192" s="414" t="str">
        <f>IFERROR(IF(V1192="ー", "", ROUNDDOWN(W1192*VLOOKUP(N1192,【参考】数式用!$V$2:$AG$51,MATCH(V1192,【参考】数式用!$AB$4:$AG$4)+6,FALSE)*0.5, 0)), "")</f>
        <v/>
      </c>
      <c r="Y1192" s="440"/>
      <c r="Z1192" s="487"/>
      <c r="AA1192" s="501"/>
      <c r="AB1192" s="481" t="e">
        <f>VLOOKUP(N1192,【参考】数式用!$A$3:$N$58,14,FALSE)</f>
        <v>#N/A</v>
      </c>
      <c r="AC1192" s="481" t="str">
        <f>IFERROR(VLOOKUP(N1192,【参考】数式用!$A$3:$N$58,14,FALSE),"")&amp;"_4_5"</f>
        <v>_4_5</v>
      </c>
      <c r="AD1192" s="481" t="str">
        <f>IFERROR(VLOOKUP(N1192,【参考】数式用!$A$3:$N$58,14,FALSE),"")&amp;"_6"</f>
        <v>_6</v>
      </c>
      <c r="AE1192" s="482" t="str">
        <f>IFERROR(VLOOKUP(N1192,【参考】数式用!$AI$5:$AJ$51, 2, FALSE), "")</f>
        <v/>
      </c>
      <c r="AF1192" s="483" t="str">
        <f t="shared" si="36"/>
        <v/>
      </c>
      <c r="AG1192" s="484" t="str">
        <f t="shared" si="37"/>
        <v/>
      </c>
      <c r="AH1192" s="485" t="str">
        <f>IFERROR(VLOOKUP(N1192,【参考】数式用!$AM$3:$AN$56, 2, FALSE), "")</f>
        <v/>
      </c>
      <c r="AI1192" s="411"/>
      <c r="AJ1192" s="389"/>
      <c r="AK1192" s="389"/>
      <c r="AL1192" s="389"/>
      <c r="AM1192" s="389"/>
      <c r="AN1192" s="389"/>
      <c r="AO1192" s="389"/>
      <c r="AP1192" s="389"/>
      <c r="AQ1192" s="389"/>
    </row>
    <row r="1193" spans="1:43" s="128" customFormat="1" ht="40.15" customHeight="1">
      <c r="A1193" s="488">
        <v>1180</v>
      </c>
      <c r="B1193" s="866" t="str">
        <f>IF(基本情報入力シート!C1224="","",基本情報入力シート!C1224)</f>
        <v/>
      </c>
      <c r="C1193" s="866"/>
      <c r="D1193" s="866"/>
      <c r="E1193" s="866"/>
      <c r="F1193" s="866"/>
      <c r="G1193" s="866"/>
      <c r="H1193" s="866"/>
      <c r="I1193" s="866"/>
      <c r="J1193" s="413" t="str">
        <f>IF(基本情報入力シート!M1224="","",基本情報入力シート!M1224)</f>
        <v/>
      </c>
      <c r="K1193" s="413" t="str">
        <f>IF(基本情報入力シート!R1224="","",基本情報入力シート!R1224)</f>
        <v/>
      </c>
      <c r="L1193" s="413" t="str">
        <f>IF(基本情報入力シート!W1224="","",基本情報入力シート!W1224)</f>
        <v/>
      </c>
      <c r="M1193" s="413" t="str">
        <f>IF(基本情報入力シート!X1224="","",基本情報入力シート!X1224)</f>
        <v/>
      </c>
      <c r="N1193" s="491" t="str">
        <f>IF(基本情報入力シート!Y1224="","",基本情報入力シート!Y1224)</f>
        <v/>
      </c>
      <c r="O1193" s="490"/>
      <c r="P1193" s="432"/>
      <c r="Q1193" s="38" t="str">
        <f>IFERROR(ROUNDDOWN(P1193*VLOOKUP(N1193,【参考】数式用!$V$2:$AA$58,MATCH(O1193,【参考】数式用!$X$4:$AA$4)+2,FALSE)*0.5, 0), "")</f>
        <v/>
      </c>
      <c r="R1193" s="433"/>
      <c r="S1193" s="867"/>
      <c r="T1193" s="867"/>
      <c r="U1193" s="499"/>
      <c r="V1193" s="439"/>
      <c r="W1193" s="487"/>
      <c r="X1193" s="414" t="str">
        <f>IFERROR(IF(V1193="ー", "", ROUNDDOWN(W1193*VLOOKUP(N1193,【参考】数式用!$V$2:$AG$51,MATCH(V1193,【参考】数式用!$AB$4:$AG$4)+6,FALSE)*0.5, 0)), "")</f>
        <v/>
      </c>
      <c r="Y1193" s="440"/>
      <c r="Z1193" s="487"/>
      <c r="AA1193" s="501"/>
      <c r="AB1193" s="481" t="e">
        <f>VLOOKUP(N1193,【参考】数式用!$A$3:$N$58,14,FALSE)</f>
        <v>#N/A</v>
      </c>
      <c r="AC1193" s="481" t="str">
        <f>IFERROR(VLOOKUP(N1193,【参考】数式用!$A$3:$N$58,14,FALSE),"")&amp;"_4_5"</f>
        <v>_4_5</v>
      </c>
      <c r="AD1193" s="481" t="str">
        <f>IFERROR(VLOOKUP(N1193,【参考】数式用!$A$3:$N$58,14,FALSE),"")&amp;"_6"</f>
        <v>_6</v>
      </c>
      <c r="AE1193" s="482" t="str">
        <f>IFERROR(VLOOKUP(N1193,【参考】数式用!$AI$5:$AJ$51, 2, FALSE), "")</f>
        <v/>
      </c>
      <c r="AF1193" s="483" t="str">
        <f t="shared" si="36"/>
        <v/>
      </c>
      <c r="AG1193" s="484" t="str">
        <f t="shared" si="37"/>
        <v/>
      </c>
      <c r="AH1193" s="485" t="str">
        <f>IFERROR(VLOOKUP(N1193,【参考】数式用!$AM$3:$AN$56, 2, FALSE), "")</f>
        <v/>
      </c>
      <c r="AI1193" s="411"/>
      <c r="AJ1193" s="389"/>
      <c r="AK1193" s="389"/>
      <c r="AL1193" s="389"/>
      <c r="AM1193" s="389"/>
      <c r="AN1193" s="389"/>
      <c r="AO1193" s="389"/>
      <c r="AP1193" s="389"/>
      <c r="AQ1193" s="389"/>
    </row>
    <row r="1194" spans="1:43" s="128" customFormat="1" ht="40.15" customHeight="1">
      <c r="A1194" s="488">
        <v>1181</v>
      </c>
      <c r="B1194" s="866" t="str">
        <f>IF(基本情報入力シート!C1225="","",基本情報入力シート!C1225)</f>
        <v/>
      </c>
      <c r="C1194" s="866"/>
      <c r="D1194" s="866"/>
      <c r="E1194" s="866"/>
      <c r="F1194" s="866"/>
      <c r="G1194" s="866"/>
      <c r="H1194" s="866"/>
      <c r="I1194" s="866"/>
      <c r="J1194" s="413" t="str">
        <f>IF(基本情報入力シート!M1225="","",基本情報入力シート!M1225)</f>
        <v/>
      </c>
      <c r="K1194" s="413" t="str">
        <f>IF(基本情報入力シート!R1225="","",基本情報入力シート!R1225)</f>
        <v/>
      </c>
      <c r="L1194" s="413" t="str">
        <f>IF(基本情報入力シート!W1225="","",基本情報入力シート!W1225)</f>
        <v/>
      </c>
      <c r="M1194" s="413" t="str">
        <f>IF(基本情報入力シート!X1225="","",基本情報入力シート!X1225)</f>
        <v/>
      </c>
      <c r="N1194" s="491" t="str">
        <f>IF(基本情報入力シート!Y1225="","",基本情報入力シート!Y1225)</f>
        <v/>
      </c>
      <c r="O1194" s="490"/>
      <c r="P1194" s="432"/>
      <c r="Q1194" s="38" t="str">
        <f>IFERROR(ROUNDDOWN(P1194*VLOOKUP(N1194,【参考】数式用!$V$2:$AA$58,MATCH(O1194,【参考】数式用!$X$4:$AA$4)+2,FALSE)*0.5, 0), "")</f>
        <v/>
      </c>
      <c r="R1194" s="433"/>
      <c r="S1194" s="867"/>
      <c r="T1194" s="867"/>
      <c r="U1194" s="499"/>
      <c r="V1194" s="439"/>
      <c r="W1194" s="487"/>
      <c r="X1194" s="414" t="str">
        <f>IFERROR(IF(V1194="ー", "", ROUNDDOWN(W1194*VLOOKUP(N1194,【参考】数式用!$V$2:$AG$51,MATCH(V1194,【参考】数式用!$AB$4:$AG$4)+6,FALSE)*0.5, 0)), "")</f>
        <v/>
      </c>
      <c r="Y1194" s="440"/>
      <c r="Z1194" s="487"/>
      <c r="AA1194" s="501"/>
      <c r="AB1194" s="481" t="e">
        <f>VLOOKUP(N1194,【参考】数式用!$A$3:$N$58,14,FALSE)</f>
        <v>#N/A</v>
      </c>
      <c r="AC1194" s="481" t="str">
        <f>IFERROR(VLOOKUP(N1194,【参考】数式用!$A$3:$N$58,14,FALSE),"")&amp;"_4_5"</f>
        <v>_4_5</v>
      </c>
      <c r="AD1194" s="481" t="str">
        <f>IFERROR(VLOOKUP(N1194,【参考】数式用!$A$3:$N$58,14,FALSE),"")&amp;"_6"</f>
        <v>_6</v>
      </c>
      <c r="AE1194" s="482" t="str">
        <f>IFERROR(VLOOKUP(N1194,【参考】数式用!$AI$5:$AJ$51, 2, FALSE), "")</f>
        <v/>
      </c>
      <c r="AF1194" s="483" t="str">
        <f t="shared" si="36"/>
        <v/>
      </c>
      <c r="AG1194" s="484" t="str">
        <f t="shared" si="37"/>
        <v/>
      </c>
      <c r="AH1194" s="485" t="str">
        <f>IFERROR(VLOOKUP(N1194,【参考】数式用!$AM$3:$AN$56, 2, FALSE), "")</f>
        <v/>
      </c>
      <c r="AI1194" s="411"/>
      <c r="AJ1194" s="389"/>
      <c r="AK1194" s="389"/>
      <c r="AL1194" s="389"/>
      <c r="AM1194" s="389"/>
      <c r="AN1194" s="389"/>
      <c r="AO1194" s="389"/>
      <c r="AP1194" s="389"/>
      <c r="AQ1194" s="389"/>
    </row>
    <row r="1195" spans="1:43" s="128" customFormat="1" ht="40.15" customHeight="1">
      <c r="A1195" s="488">
        <v>1182</v>
      </c>
      <c r="B1195" s="866" t="str">
        <f>IF(基本情報入力シート!C1226="","",基本情報入力シート!C1226)</f>
        <v/>
      </c>
      <c r="C1195" s="866"/>
      <c r="D1195" s="866"/>
      <c r="E1195" s="866"/>
      <c r="F1195" s="866"/>
      <c r="G1195" s="866"/>
      <c r="H1195" s="866"/>
      <c r="I1195" s="866"/>
      <c r="J1195" s="413" t="str">
        <f>IF(基本情報入力シート!M1226="","",基本情報入力シート!M1226)</f>
        <v/>
      </c>
      <c r="K1195" s="413" t="str">
        <f>IF(基本情報入力シート!R1226="","",基本情報入力シート!R1226)</f>
        <v/>
      </c>
      <c r="L1195" s="413" t="str">
        <f>IF(基本情報入力シート!W1226="","",基本情報入力シート!W1226)</f>
        <v/>
      </c>
      <c r="M1195" s="413" t="str">
        <f>IF(基本情報入力シート!X1226="","",基本情報入力シート!X1226)</f>
        <v/>
      </c>
      <c r="N1195" s="491" t="str">
        <f>IF(基本情報入力シート!Y1226="","",基本情報入力シート!Y1226)</f>
        <v/>
      </c>
      <c r="O1195" s="490"/>
      <c r="P1195" s="432"/>
      <c r="Q1195" s="38" t="str">
        <f>IFERROR(ROUNDDOWN(P1195*VLOOKUP(N1195,【参考】数式用!$V$2:$AA$58,MATCH(O1195,【参考】数式用!$X$4:$AA$4)+2,FALSE)*0.5, 0), "")</f>
        <v/>
      </c>
      <c r="R1195" s="433"/>
      <c r="S1195" s="867"/>
      <c r="T1195" s="867"/>
      <c r="U1195" s="499"/>
      <c r="V1195" s="439"/>
      <c r="W1195" s="487"/>
      <c r="X1195" s="414" t="str">
        <f>IFERROR(IF(V1195="ー", "", ROUNDDOWN(W1195*VLOOKUP(N1195,【参考】数式用!$V$2:$AG$51,MATCH(V1195,【参考】数式用!$AB$4:$AG$4)+6,FALSE)*0.5, 0)), "")</f>
        <v/>
      </c>
      <c r="Y1195" s="440"/>
      <c r="Z1195" s="487"/>
      <c r="AA1195" s="501"/>
      <c r="AB1195" s="481" t="e">
        <f>VLOOKUP(N1195,【参考】数式用!$A$3:$N$58,14,FALSE)</f>
        <v>#N/A</v>
      </c>
      <c r="AC1195" s="481" t="str">
        <f>IFERROR(VLOOKUP(N1195,【参考】数式用!$A$3:$N$58,14,FALSE),"")&amp;"_4_5"</f>
        <v>_4_5</v>
      </c>
      <c r="AD1195" s="481" t="str">
        <f>IFERROR(VLOOKUP(N1195,【参考】数式用!$A$3:$N$58,14,FALSE),"")&amp;"_6"</f>
        <v>_6</v>
      </c>
      <c r="AE1195" s="482" t="str">
        <f>IFERROR(VLOOKUP(N1195,【参考】数式用!$AI$5:$AJ$51, 2, FALSE), "")</f>
        <v/>
      </c>
      <c r="AF1195" s="483" t="str">
        <f t="shared" si="36"/>
        <v/>
      </c>
      <c r="AG1195" s="484" t="str">
        <f t="shared" si="37"/>
        <v/>
      </c>
      <c r="AH1195" s="485" t="str">
        <f>IFERROR(VLOOKUP(N1195,【参考】数式用!$AM$3:$AN$56, 2, FALSE), "")</f>
        <v/>
      </c>
      <c r="AI1195" s="411"/>
      <c r="AJ1195" s="389"/>
      <c r="AK1195" s="389"/>
      <c r="AL1195" s="389"/>
      <c r="AM1195" s="389"/>
      <c r="AN1195" s="389"/>
      <c r="AO1195" s="389"/>
      <c r="AP1195" s="389"/>
      <c r="AQ1195" s="389"/>
    </row>
    <row r="1196" spans="1:43" s="128" customFormat="1" ht="40.15" customHeight="1">
      <c r="A1196" s="488">
        <v>1183</v>
      </c>
      <c r="B1196" s="866" t="str">
        <f>IF(基本情報入力シート!C1227="","",基本情報入力シート!C1227)</f>
        <v/>
      </c>
      <c r="C1196" s="866"/>
      <c r="D1196" s="866"/>
      <c r="E1196" s="866"/>
      <c r="F1196" s="866"/>
      <c r="G1196" s="866"/>
      <c r="H1196" s="866"/>
      <c r="I1196" s="866"/>
      <c r="J1196" s="413" t="str">
        <f>IF(基本情報入力シート!M1227="","",基本情報入力シート!M1227)</f>
        <v/>
      </c>
      <c r="K1196" s="413" t="str">
        <f>IF(基本情報入力シート!R1227="","",基本情報入力シート!R1227)</f>
        <v/>
      </c>
      <c r="L1196" s="413" t="str">
        <f>IF(基本情報入力シート!W1227="","",基本情報入力シート!W1227)</f>
        <v/>
      </c>
      <c r="M1196" s="413" t="str">
        <f>IF(基本情報入力シート!X1227="","",基本情報入力シート!X1227)</f>
        <v/>
      </c>
      <c r="N1196" s="491" t="str">
        <f>IF(基本情報入力シート!Y1227="","",基本情報入力シート!Y1227)</f>
        <v/>
      </c>
      <c r="O1196" s="490"/>
      <c r="P1196" s="432"/>
      <c r="Q1196" s="38" t="str">
        <f>IFERROR(ROUNDDOWN(P1196*VLOOKUP(N1196,【参考】数式用!$V$2:$AA$58,MATCH(O1196,【参考】数式用!$X$4:$AA$4)+2,FALSE)*0.5, 0), "")</f>
        <v/>
      </c>
      <c r="R1196" s="433"/>
      <c r="S1196" s="867"/>
      <c r="T1196" s="867"/>
      <c r="U1196" s="499"/>
      <c r="V1196" s="439"/>
      <c r="W1196" s="487"/>
      <c r="X1196" s="414" t="str">
        <f>IFERROR(IF(V1196="ー", "", ROUNDDOWN(W1196*VLOOKUP(N1196,【参考】数式用!$V$2:$AG$51,MATCH(V1196,【参考】数式用!$AB$4:$AG$4)+6,FALSE)*0.5, 0)), "")</f>
        <v/>
      </c>
      <c r="Y1196" s="440"/>
      <c r="Z1196" s="487"/>
      <c r="AA1196" s="501"/>
      <c r="AB1196" s="481" t="e">
        <f>VLOOKUP(N1196,【参考】数式用!$A$3:$N$58,14,FALSE)</f>
        <v>#N/A</v>
      </c>
      <c r="AC1196" s="481" t="str">
        <f>IFERROR(VLOOKUP(N1196,【参考】数式用!$A$3:$N$58,14,FALSE),"")&amp;"_4_5"</f>
        <v>_4_5</v>
      </c>
      <c r="AD1196" s="481" t="str">
        <f>IFERROR(VLOOKUP(N1196,【参考】数式用!$A$3:$N$58,14,FALSE),"")&amp;"_6"</f>
        <v>_6</v>
      </c>
      <c r="AE1196" s="482" t="str">
        <f>IFERROR(VLOOKUP(N1196,【参考】数式用!$AI$5:$AJ$51, 2, FALSE), "")</f>
        <v/>
      </c>
      <c r="AF1196" s="483" t="str">
        <f t="shared" si="36"/>
        <v/>
      </c>
      <c r="AG1196" s="484" t="str">
        <f t="shared" si="37"/>
        <v/>
      </c>
      <c r="AH1196" s="485" t="str">
        <f>IFERROR(VLOOKUP(N1196,【参考】数式用!$AM$3:$AN$56, 2, FALSE), "")</f>
        <v/>
      </c>
      <c r="AI1196" s="411"/>
      <c r="AJ1196" s="389"/>
      <c r="AK1196" s="389"/>
      <c r="AL1196" s="389"/>
      <c r="AM1196" s="389"/>
      <c r="AN1196" s="389"/>
      <c r="AO1196" s="389"/>
      <c r="AP1196" s="389"/>
      <c r="AQ1196" s="389"/>
    </row>
    <row r="1197" spans="1:43" s="128" customFormat="1" ht="40.15" customHeight="1">
      <c r="A1197" s="488">
        <v>1184</v>
      </c>
      <c r="B1197" s="866" t="str">
        <f>IF(基本情報入力シート!C1228="","",基本情報入力シート!C1228)</f>
        <v/>
      </c>
      <c r="C1197" s="866"/>
      <c r="D1197" s="866"/>
      <c r="E1197" s="866"/>
      <c r="F1197" s="866"/>
      <c r="G1197" s="866"/>
      <c r="H1197" s="866"/>
      <c r="I1197" s="866"/>
      <c r="J1197" s="413" t="str">
        <f>IF(基本情報入力シート!M1228="","",基本情報入力シート!M1228)</f>
        <v/>
      </c>
      <c r="K1197" s="413" t="str">
        <f>IF(基本情報入力シート!R1228="","",基本情報入力シート!R1228)</f>
        <v/>
      </c>
      <c r="L1197" s="413" t="str">
        <f>IF(基本情報入力シート!W1228="","",基本情報入力シート!W1228)</f>
        <v/>
      </c>
      <c r="M1197" s="413" t="str">
        <f>IF(基本情報入力シート!X1228="","",基本情報入力シート!X1228)</f>
        <v/>
      </c>
      <c r="N1197" s="491" t="str">
        <f>IF(基本情報入力シート!Y1228="","",基本情報入力シート!Y1228)</f>
        <v/>
      </c>
      <c r="O1197" s="490"/>
      <c r="P1197" s="432"/>
      <c r="Q1197" s="38" t="str">
        <f>IFERROR(ROUNDDOWN(P1197*VLOOKUP(N1197,【参考】数式用!$V$2:$AA$58,MATCH(O1197,【参考】数式用!$X$4:$AA$4)+2,FALSE)*0.5, 0), "")</f>
        <v/>
      </c>
      <c r="R1197" s="433"/>
      <c r="S1197" s="867"/>
      <c r="T1197" s="867"/>
      <c r="U1197" s="499"/>
      <c r="V1197" s="439"/>
      <c r="W1197" s="487"/>
      <c r="X1197" s="414" t="str">
        <f>IFERROR(IF(V1197="ー", "", ROUNDDOWN(W1197*VLOOKUP(N1197,【参考】数式用!$V$2:$AG$51,MATCH(V1197,【参考】数式用!$AB$4:$AG$4)+6,FALSE)*0.5, 0)), "")</f>
        <v/>
      </c>
      <c r="Y1197" s="440"/>
      <c r="Z1197" s="487"/>
      <c r="AA1197" s="501"/>
      <c r="AB1197" s="481" t="e">
        <f>VLOOKUP(N1197,【参考】数式用!$A$3:$N$58,14,FALSE)</f>
        <v>#N/A</v>
      </c>
      <c r="AC1197" s="481" t="str">
        <f>IFERROR(VLOOKUP(N1197,【参考】数式用!$A$3:$N$58,14,FALSE),"")&amp;"_4_5"</f>
        <v>_4_5</v>
      </c>
      <c r="AD1197" s="481" t="str">
        <f>IFERROR(VLOOKUP(N1197,【参考】数式用!$A$3:$N$58,14,FALSE),"")&amp;"_6"</f>
        <v>_6</v>
      </c>
      <c r="AE1197" s="482" t="str">
        <f>IFERROR(VLOOKUP(N1197,【参考】数式用!$AI$5:$AJ$51, 2, FALSE), "")</f>
        <v/>
      </c>
      <c r="AF1197" s="483" t="str">
        <f t="shared" si="36"/>
        <v/>
      </c>
      <c r="AG1197" s="484" t="str">
        <f t="shared" si="37"/>
        <v/>
      </c>
      <c r="AH1197" s="485" t="str">
        <f>IFERROR(VLOOKUP(N1197,【参考】数式用!$AM$3:$AN$56, 2, FALSE), "")</f>
        <v/>
      </c>
      <c r="AI1197" s="411"/>
      <c r="AJ1197" s="389"/>
      <c r="AK1197" s="389"/>
      <c r="AL1197" s="389"/>
      <c r="AM1197" s="389"/>
      <c r="AN1197" s="389"/>
      <c r="AO1197" s="389"/>
      <c r="AP1197" s="389"/>
      <c r="AQ1197" s="389"/>
    </row>
    <row r="1198" spans="1:43" s="128" customFormat="1" ht="40.15" customHeight="1">
      <c r="A1198" s="488">
        <v>1185</v>
      </c>
      <c r="B1198" s="866" t="str">
        <f>IF(基本情報入力シート!C1229="","",基本情報入力シート!C1229)</f>
        <v/>
      </c>
      <c r="C1198" s="866"/>
      <c r="D1198" s="866"/>
      <c r="E1198" s="866"/>
      <c r="F1198" s="866"/>
      <c r="G1198" s="866"/>
      <c r="H1198" s="866"/>
      <c r="I1198" s="866"/>
      <c r="J1198" s="413" t="str">
        <f>IF(基本情報入力シート!M1229="","",基本情報入力シート!M1229)</f>
        <v/>
      </c>
      <c r="K1198" s="413" t="str">
        <f>IF(基本情報入力シート!R1229="","",基本情報入力シート!R1229)</f>
        <v/>
      </c>
      <c r="L1198" s="413" t="str">
        <f>IF(基本情報入力シート!W1229="","",基本情報入力シート!W1229)</f>
        <v/>
      </c>
      <c r="M1198" s="413" t="str">
        <f>IF(基本情報入力シート!X1229="","",基本情報入力シート!X1229)</f>
        <v/>
      </c>
      <c r="N1198" s="491" t="str">
        <f>IF(基本情報入力シート!Y1229="","",基本情報入力シート!Y1229)</f>
        <v/>
      </c>
      <c r="O1198" s="490"/>
      <c r="P1198" s="432"/>
      <c r="Q1198" s="38" t="str">
        <f>IFERROR(ROUNDDOWN(P1198*VLOOKUP(N1198,【参考】数式用!$V$2:$AA$58,MATCH(O1198,【参考】数式用!$X$4:$AA$4)+2,FALSE)*0.5, 0), "")</f>
        <v/>
      </c>
      <c r="R1198" s="433"/>
      <c r="S1198" s="867"/>
      <c r="T1198" s="867"/>
      <c r="U1198" s="499"/>
      <c r="V1198" s="439"/>
      <c r="W1198" s="487"/>
      <c r="X1198" s="414" t="str">
        <f>IFERROR(IF(V1198="ー", "", ROUNDDOWN(W1198*VLOOKUP(N1198,【参考】数式用!$V$2:$AG$51,MATCH(V1198,【参考】数式用!$AB$4:$AG$4)+6,FALSE)*0.5, 0)), "")</f>
        <v/>
      </c>
      <c r="Y1198" s="440"/>
      <c r="Z1198" s="487"/>
      <c r="AA1198" s="501"/>
      <c r="AB1198" s="481" t="e">
        <f>VLOOKUP(N1198,【参考】数式用!$A$3:$N$58,14,FALSE)</f>
        <v>#N/A</v>
      </c>
      <c r="AC1198" s="481" t="str">
        <f>IFERROR(VLOOKUP(N1198,【参考】数式用!$A$3:$N$58,14,FALSE),"")&amp;"_4_5"</f>
        <v>_4_5</v>
      </c>
      <c r="AD1198" s="481" t="str">
        <f>IFERROR(VLOOKUP(N1198,【参考】数式用!$A$3:$N$58,14,FALSE),"")&amp;"_6"</f>
        <v>_6</v>
      </c>
      <c r="AE1198" s="482" t="str">
        <f>IFERROR(VLOOKUP(N1198,【参考】数式用!$AI$5:$AJ$51, 2, FALSE), "")</f>
        <v/>
      </c>
      <c r="AF1198" s="483" t="str">
        <f t="shared" si="36"/>
        <v/>
      </c>
      <c r="AG1198" s="484" t="str">
        <f t="shared" si="37"/>
        <v/>
      </c>
      <c r="AH1198" s="485" t="str">
        <f>IFERROR(VLOOKUP(N1198,【参考】数式用!$AM$3:$AN$56, 2, FALSE), "")</f>
        <v/>
      </c>
      <c r="AI1198" s="411"/>
      <c r="AJ1198" s="389"/>
      <c r="AK1198" s="389"/>
      <c r="AL1198" s="389"/>
      <c r="AM1198" s="389"/>
      <c r="AN1198" s="389"/>
      <c r="AO1198" s="389"/>
      <c r="AP1198" s="389"/>
      <c r="AQ1198" s="389"/>
    </row>
    <row r="1199" spans="1:43" s="128" customFormat="1" ht="40.15" customHeight="1">
      <c r="A1199" s="488">
        <v>1186</v>
      </c>
      <c r="B1199" s="866" t="str">
        <f>IF(基本情報入力シート!C1230="","",基本情報入力シート!C1230)</f>
        <v/>
      </c>
      <c r="C1199" s="866"/>
      <c r="D1199" s="866"/>
      <c r="E1199" s="866"/>
      <c r="F1199" s="866"/>
      <c r="G1199" s="866"/>
      <c r="H1199" s="866"/>
      <c r="I1199" s="866"/>
      <c r="J1199" s="413" t="str">
        <f>IF(基本情報入力シート!M1230="","",基本情報入力シート!M1230)</f>
        <v/>
      </c>
      <c r="K1199" s="413" t="str">
        <f>IF(基本情報入力シート!R1230="","",基本情報入力シート!R1230)</f>
        <v/>
      </c>
      <c r="L1199" s="413" t="str">
        <f>IF(基本情報入力シート!W1230="","",基本情報入力シート!W1230)</f>
        <v/>
      </c>
      <c r="M1199" s="413" t="str">
        <f>IF(基本情報入力シート!X1230="","",基本情報入力シート!X1230)</f>
        <v/>
      </c>
      <c r="N1199" s="491" t="str">
        <f>IF(基本情報入力シート!Y1230="","",基本情報入力シート!Y1230)</f>
        <v/>
      </c>
      <c r="O1199" s="490"/>
      <c r="P1199" s="432"/>
      <c r="Q1199" s="38" t="str">
        <f>IFERROR(ROUNDDOWN(P1199*VLOOKUP(N1199,【参考】数式用!$V$2:$AA$58,MATCH(O1199,【参考】数式用!$X$4:$AA$4)+2,FALSE)*0.5, 0), "")</f>
        <v/>
      </c>
      <c r="R1199" s="433"/>
      <c r="S1199" s="867"/>
      <c r="T1199" s="867"/>
      <c r="U1199" s="499"/>
      <c r="V1199" s="439"/>
      <c r="W1199" s="487"/>
      <c r="X1199" s="414" t="str">
        <f>IFERROR(IF(V1199="ー", "", ROUNDDOWN(W1199*VLOOKUP(N1199,【参考】数式用!$V$2:$AG$51,MATCH(V1199,【参考】数式用!$AB$4:$AG$4)+6,FALSE)*0.5, 0)), "")</f>
        <v/>
      </c>
      <c r="Y1199" s="440"/>
      <c r="Z1199" s="487"/>
      <c r="AA1199" s="501"/>
      <c r="AB1199" s="481" t="e">
        <f>VLOOKUP(N1199,【参考】数式用!$A$3:$N$58,14,FALSE)</f>
        <v>#N/A</v>
      </c>
      <c r="AC1199" s="481" t="str">
        <f>IFERROR(VLOOKUP(N1199,【参考】数式用!$A$3:$N$58,14,FALSE),"")&amp;"_4_5"</f>
        <v>_4_5</v>
      </c>
      <c r="AD1199" s="481" t="str">
        <f>IFERROR(VLOOKUP(N1199,【参考】数式用!$A$3:$N$58,14,FALSE),"")&amp;"_6"</f>
        <v>_6</v>
      </c>
      <c r="AE1199" s="482" t="str">
        <f>IFERROR(VLOOKUP(N1199,【参考】数式用!$AI$5:$AJ$51, 2, FALSE), "")</f>
        <v/>
      </c>
      <c r="AF1199" s="483" t="str">
        <f t="shared" si="36"/>
        <v/>
      </c>
      <c r="AG1199" s="484" t="str">
        <f t="shared" si="37"/>
        <v/>
      </c>
      <c r="AH1199" s="485" t="str">
        <f>IFERROR(VLOOKUP(N1199,【参考】数式用!$AM$3:$AN$56, 2, FALSE), "")</f>
        <v/>
      </c>
      <c r="AI1199" s="411"/>
      <c r="AJ1199" s="389"/>
      <c r="AK1199" s="389"/>
      <c r="AL1199" s="389"/>
      <c r="AM1199" s="389"/>
      <c r="AN1199" s="389"/>
      <c r="AO1199" s="389"/>
      <c r="AP1199" s="389"/>
      <c r="AQ1199" s="389"/>
    </row>
    <row r="1200" spans="1:43" s="128" customFormat="1" ht="40.15" customHeight="1">
      <c r="A1200" s="488">
        <v>1187</v>
      </c>
      <c r="B1200" s="866" t="str">
        <f>IF(基本情報入力シート!C1231="","",基本情報入力シート!C1231)</f>
        <v/>
      </c>
      <c r="C1200" s="866"/>
      <c r="D1200" s="866"/>
      <c r="E1200" s="866"/>
      <c r="F1200" s="866"/>
      <c r="G1200" s="866"/>
      <c r="H1200" s="866"/>
      <c r="I1200" s="866"/>
      <c r="J1200" s="413" t="str">
        <f>IF(基本情報入力シート!M1231="","",基本情報入力シート!M1231)</f>
        <v/>
      </c>
      <c r="K1200" s="413" t="str">
        <f>IF(基本情報入力シート!R1231="","",基本情報入力シート!R1231)</f>
        <v/>
      </c>
      <c r="L1200" s="413" t="str">
        <f>IF(基本情報入力シート!W1231="","",基本情報入力シート!W1231)</f>
        <v/>
      </c>
      <c r="M1200" s="413" t="str">
        <f>IF(基本情報入力シート!X1231="","",基本情報入力シート!X1231)</f>
        <v/>
      </c>
      <c r="N1200" s="491" t="str">
        <f>IF(基本情報入力シート!Y1231="","",基本情報入力シート!Y1231)</f>
        <v/>
      </c>
      <c r="O1200" s="490"/>
      <c r="P1200" s="432"/>
      <c r="Q1200" s="38" t="str">
        <f>IFERROR(ROUNDDOWN(P1200*VLOOKUP(N1200,【参考】数式用!$V$2:$AA$58,MATCH(O1200,【参考】数式用!$X$4:$AA$4)+2,FALSE)*0.5, 0), "")</f>
        <v/>
      </c>
      <c r="R1200" s="433"/>
      <c r="S1200" s="867"/>
      <c r="T1200" s="867"/>
      <c r="U1200" s="499"/>
      <c r="V1200" s="439"/>
      <c r="W1200" s="487"/>
      <c r="X1200" s="414" t="str">
        <f>IFERROR(IF(V1200="ー", "", ROUNDDOWN(W1200*VLOOKUP(N1200,【参考】数式用!$V$2:$AG$51,MATCH(V1200,【参考】数式用!$AB$4:$AG$4)+6,FALSE)*0.5, 0)), "")</f>
        <v/>
      </c>
      <c r="Y1200" s="440"/>
      <c r="Z1200" s="487"/>
      <c r="AA1200" s="501"/>
      <c r="AB1200" s="481" t="e">
        <f>VLOOKUP(N1200,【参考】数式用!$A$3:$N$58,14,FALSE)</f>
        <v>#N/A</v>
      </c>
      <c r="AC1200" s="481" t="str">
        <f>IFERROR(VLOOKUP(N1200,【参考】数式用!$A$3:$N$58,14,FALSE),"")&amp;"_4_5"</f>
        <v>_4_5</v>
      </c>
      <c r="AD1200" s="481" t="str">
        <f>IFERROR(VLOOKUP(N1200,【参考】数式用!$A$3:$N$58,14,FALSE),"")&amp;"_6"</f>
        <v>_6</v>
      </c>
      <c r="AE1200" s="482" t="str">
        <f>IFERROR(VLOOKUP(N1200,【参考】数式用!$AI$5:$AJ$51, 2, FALSE), "")</f>
        <v/>
      </c>
      <c r="AF1200" s="483" t="str">
        <f t="shared" si="36"/>
        <v/>
      </c>
      <c r="AG1200" s="484" t="str">
        <f t="shared" si="37"/>
        <v/>
      </c>
      <c r="AH1200" s="485" t="str">
        <f>IFERROR(VLOOKUP(N1200,【参考】数式用!$AM$3:$AN$56, 2, FALSE), "")</f>
        <v/>
      </c>
      <c r="AI1200" s="411"/>
      <c r="AJ1200" s="389"/>
      <c r="AK1200" s="389"/>
      <c r="AL1200" s="389"/>
      <c r="AM1200" s="389"/>
      <c r="AN1200" s="389"/>
      <c r="AO1200" s="389"/>
      <c r="AP1200" s="389"/>
      <c r="AQ1200" s="389"/>
    </row>
    <row r="1201" spans="1:43" s="128" customFormat="1" ht="40.15" customHeight="1">
      <c r="A1201" s="488">
        <v>1188</v>
      </c>
      <c r="B1201" s="866" t="str">
        <f>IF(基本情報入力シート!C1232="","",基本情報入力シート!C1232)</f>
        <v/>
      </c>
      <c r="C1201" s="866"/>
      <c r="D1201" s="866"/>
      <c r="E1201" s="866"/>
      <c r="F1201" s="866"/>
      <c r="G1201" s="866"/>
      <c r="H1201" s="866"/>
      <c r="I1201" s="866"/>
      <c r="J1201" s="413" t="str">
        <f>IF(基本情報入力シート!M1232="","",基本情報入力シート!M1232)</f>
        <v/>
      </c>
      <c r="K1201" s="413" t="str">
        <f>IF(基本情報入力シート!R1232="","",基本情報入力シート!R1232)</f>
        <v/>
      </c>
      <c r="L1201" s="413" t="str">
        <f>IF(基本情報入力シート!W1232="","",基本情報入力シート!W1232)</f>
        <v/>
      </c>
      <c r="M1201" s="413" t="str">
        <f>IF(基本情報入力シート!X1232="","",基本情報入力シート!X1232)</f>
        <v/>
      </c>
      <c r="N1201" s="491" t="str">
        <f>IF(基本情報入力シート!Y1232="","",基本情報入力シート!Y1232)</f>
        <v/>
      </c>
      <c r="O1201" s="490"/>
      <c r="P1201" s="432"/>
      <c r="Q1201" s="38" t="str">
        <f>IFERROR(ROUNDDOWN(P1201*VLOOKUP(N1201,【参考】数式用!$V$2:$AA$58,MATCH(O1201,【参考】数式用!$X$4:$AA$4)+2,FALSE)*0.5, 0), "")</f>
        <v/>
      </c>
      <c r="R1201" s="433"/>
      <c r="S1201" s="867"/>
      <c r="T1201" s="867"/>
      <c r="U1201" s="499"/>
      <c r="V1201" s="439"/>
      <c r="W1201" s="487"/>
      <c r="X1201" s="414" t="str">
        <f>IFERROR(IF(V1201="ー", "", ROUNDDOWN(W1201*VLOOKUP(N1201,【参考】数式用!$V$2:$AG$51,MATCH(V1201,【参考】数式用!$AB$4:$AG$4)+6,FALSE)*0.5, 0)), "")</f>
        <v/>
      </c>
      <c r="Y1201" s="440"/>
      <c r="Z1201" s="487"/>
      <c r="AA1201" s="501"/>
      <c r="AB1201" s="481" t="e">
        <f>VLOOKUP(N1201,【参考】数式用!$A$3:$N$58,14,FALSE)</f>
        <v>#N/A</v>
      </c>
      <c r="AC1201" s="481" t="str">
        <f>IFERROR(VLOOKUP(N1201,【参考】数式用!$A$3:$N$58,14,FALSE),"")&amp;"_4_5"</f>
        <v>_4_5</v>
      </c>
      <c r="AD1201" s="481" t="str">
        <f>IFERROR(VLOOKUP(N1201,【参考】数式用!$A$3:$N$58,14,FALSE),"")&amp;"_6"</f>
        <v>_6</v>
      </c>
      <c r="AE1201" s="482" t="str">
        <f>IFERROR(VLOOKUP(N1201,【参考】数式用!$AI$5:$AJ$51, 2, FALSE), "")</f>
        <v/>
      </c>
      <c r="AF1201" s="483" t="str">
        <f t="shared" si="36"/>
        <v/>
      </c>
      <c r="AG1201" s="484" t="str">
        <f t="shared" si="37"/>
        <v/>
      </c>
      <c r="AH1201" s="485" t="str">
        <f>IFERROR(VLOOKUP(N1201,【参考】数式用!$AM$3:$AN$56, 2, FALSE), "")</f>
        <v/>
      </c>
      <c r="AI1201" s="411"/>
      <c r="AJ1201" s="389"/>
      <c r="AK1201" s="389"/>
      <c r="AL1201" s="389"/>
      <c r="AM1201" s="389"/>
      <c r="AN1201" s="389"/>
      <c r="AO1201" s="389"/>
      <c r="AP1201" s="389"/>
      <c r="AQ1201" s="389"/>
    </row>
    <row r="1202" spans="1:43" s="128" customFormat="1" ht="40.15" customHeight="1">
      <c r="A1202" s="488">
        <v>1189</v>
      </c>
      <c r="B1202" s="866" t="str">
        <f>IF(基本情報入力シート!C1233="","",基本情報入力シート!C1233)</f>
        <v/>
      </c>
      <c r="C1202" s="866"/>
      <c r="D1202" s="866"/>
      <c r="E1202" s="866"/>
      <c r="F1202" s="866"/>
      <c r="G1202" s="866"/>
      <c r="H1202" s="866"/>
      <c r="I1202" s="866"/>
      <c r="J1202" s="413" t="str">
        <f>IF(基本情報入力シート!M1233="","",基本情報入力シート!M1233)</f>
        <v/>
      </c>
      <c r="K1202" s="413" t="str">
        <f>IF(基本情報入力シート!R1233="","",基本情報入力シート!R1233)</f>
        <v/>
      </c>
      <c r="L1202" s="413" t="str">
        <f>IF(基本情報入力シート!W1233="","",基本情報入力シート!W1233)</f>
        <v/>
      </c>
      <c r="M1202" s="413" t="str">
        <f>IF(基本情報入力シート!X1233="","",基本情報入力シート!X1233)</f>
        <v/>
      </c>
      <c r="N1202" s="491" t="str">
        <f>IF(基本情報入力シート!Y1233="","",基本情報入力シート!Y1233)</f>
        <v/>
      </c>
      <c r="O1202" s="490"/>
      <c r="P1202" s="432"/>
      <c r="Q1202" s="38" t="str">
        <f>IFERROR(ROUNDDOWN(P1202*VLOOKUP(N1202,【参考】数式用!$V$2:$AA$58,MATCH(O1202,【参考】数式用!$X$4:$AA$4)+2,FALSE)*0.5, 0), "")</f>
        <v/>
      </c>
      <c r="R1202" s="433"/>
      <c r="S1202" s="867"/>
      <c r="T1202" s="867"/>
      <c r="U1202" s="499"/>
      <c r="V1202" s="439"/>
      <c r="W1202" s="487"/>
      <c r="X1202" s="414" t="str">
        <f>IFERROR(IF(V1202="ー", "", ROUNDDOWN(W1202*VLOOKUP(N1202,【参考】数式用!$V$2:$AG$51,MATCH(V1202,【参考】数式用!$AB$4:$AG$4)+6,FALSE)*0.5, 0)), "")</f>
        <v/>
      </c>
      <c r="Y1202" s="440"/>
      <c r="Z1202" s="487"/>
      <c r="AA1202" s="501"/>
      <c r="AB1202" s="481" t="e">
        <f>VLOOKUP(N1202,【参考】数式用!$A$3:$N$58,14,FALSE)</f>
        <v>#N/A</v>
      </c>
      <c r="AC1202" s="481" t="str">
        <f>IFERROR(VLOOKUP(N1202,【参考】数式用!$A$3:$N$58,14,FALSE),"")&amp;"_4_5"</f>
        <v>_4_5</v>
      </c>
      <c r="AD1202" s="481" t="str">
        <f>IFERROR(VLOOKUP(N1202,【参考】数式用!$A$3:$N$58,14,FALSE),"")&amp;"_6"</f>
        <v>_6</v>
      </c>
      <c r="AE1202" s="482" t="str">
        <f>IFERROR(VLOOKUP(N1202,【参考】数式用!$AI$5:$AJ$51, 2, FALSE), "")</f>
        <v/>
      </c>
      <c r="AF1202" s="483"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84"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85" t="str">
        <f>IFERROR(VLOOKUP(N1202,【参考】数式用!$AM$3:$AN$56, 2, FALSE), "")</f>
        <v/>
      </c>
      <c r="AI1202" s="411"/>
      <c r="AJ1202" s="389"/>
      <c r="AK1202" s="389"/>
      <c r="AL1202" s="389"/>
      <c r="AM1202" s="389"/>
      <c r="AN1202" s="389"/>
      <c r="AO1202" s="389"/>
      <c r="AP1202" s="389"/>
      <c r="AQ1202" s="389"/>
    </row>
    <row r="1203" spans="1:43" s="128" customFormat="1" ht="40.15" customHeight="1">
      <c r="A1203" s="488">
        <v>1190</v>
      </c>
      <c r="B1203" s="866" t="str">
        <f>IF(基本情報入力シート!C1234="","",基本情報入力シート!C1234)</f>
        <v/>
      </c>
      <c r="C1203" s="866"/>
      <c r="D1203" s="866"/>
      <c r="E1203" s="866"/>
      <c r="F1203" s="866"/>
      <c r="G1203" s="866"/>
      <c r="H1203" s="866"/>
      <c r="I1203" s="866"/>
      <c r="J1203" s="413" t="str">
        <f>IF(基本情報入力シート!M1234="","",基本情報入力シート!M1234)</f>
        <v/>
      </c>
      <c r="K1203" s="413" t="str">
        <f>IF(基本情報入力シート!R1234="","",基本情報入力シート!R1234)</f>
        <v/>
      </c>
      <c r="L1203" s="413" t="str">
        <f>IF(基本情報入力シート!W1234="","",基本情報入力シート!W1234)</f>
        <v/>
      </c>
      <c r="M1203" s="413" t="str">
        <f>IF(基本情報入力シート!X1234="","",基本情報入力シート!X1234)</f>
        <v/>
      </c>
      <c r="N1203" s="491" t="str">
        <f>IF(基本情報入力シート!Y1234="","",基本情報入力シート!Y1234)</f>
        <v/>
      </c>
      <c r="O1203" s="490"/>
      <c r="P1203" s="432"/>
      <c r="Q1203" s="38" t="str">
        <f>IFERROR(ROUNDDOWN(P1203*VLOOKUP(N1203,【参考】数式用!$V$2:$AA$58,MATCH(O1203,【参考】数式用!$X$4:$AA$4)+2,FALSE)*0.5, 0), "")</f>
        <v/>
      </c>
      <c r="R1203" s="433"/>
      <c r="S1203" s="867"/>
      <c r="T1203" s="867"/>
      <c r="U1203" s="499"/>
      <c r="V1203" s="439"/>
      <c r="W1203" s="487"/>
      <c r="X1203" s="414" t="str">
        <f>IFERROR(IF(V1203="ー", "", ROUNDDOWN(W1203*VLOOKUP(N1203,【参考】数式用!$V$2:$AG$51,MATCH(V1203,【参考】数式用!$AB$4:$AG$4)+6,FALSE)*0.5, 0)), "")</f>
        <v/>
      </c>
      <c r="Y1203" s="440"/>
      <c r="Z1203" s="487"/>
      <c r="AA1203" s="501"/>
      <c r="AB1203" s="481" t="e">
        <f>VLOOKUP(N1203,【参考】数式用!$A$3:$N$58,14,FALSE)</f>
        <v>#N/A</v>
      </c>
      <c r="AC1203" s="481" t="str">
        <f>IFERROR(VLOOKUP(N1203,【参考】数式用!$A$3:$N$58,14,FALSE),"")&amp;"_4_5"</f>
        <v>_4_5</v>
      </c>
      <c r="AD1203" s="481" t="str">
        <f>IFERROR(VLOOKUP(N1203,【参考】数式用!$A$3:$N$58,14,FALSE),"")&amp;"_6"</f>
        <v>_6</v>
      </c>
      <c r="AE1203" s="482" t="str">
        <f>IFERROR(VLOOKUP(N1203,【参考】数式用!$AI$5:$AJ$51, 2, FALSE), "")</f>
        <v/>
      </c>
      <c r="AF1203" s="483" t="str">
        <f t="shared" si="38"/>
        <v/>
      </c>
      <c r="AG1203" s="484" t="str">
        <f t="shared" si="39"/>
        <v/>
      </c>
      <c r="AH1203" s="485" t="str">
        <f>IFERROR(VLOOKUP(N1203,【参考】数式用!$AM$3:$AN$56, 2, FALSE), "")</f>
        <v/>
      </c>
      <c r="AI1203" s="411"/>
      <c r="AJ1203" s="389"/>
      <c r="AK1203" s="389"/>
      <c r="AL1203" s="389"/>
      <c r="AM1203" s="389"/>
      <c r="AN1203" s="389"/>
      <c r="AO1203" s="389"/>
      <c r="AP1203" s="389"/>
      <c r="AQ1203" s="389"/>
    </row>
    <row r="1204" spans="1:43" s="128" customFormat="1" ht="40.15" customHeight="1">
      <c r="A1204" s="488">
        <v>1191</v>
      </c>
      <c r="B1204" s="866" t="str">
        <f>IF(基本情報入力シート!C1235="","",基本情報入力シート!C1235)</f>
        <v/>
      </c>
      <c r="C1204" s="866"/>
      <c r="D1204" s="866"/>
      <c r="E1204" s="866"/>
      <c r="F1204" s="866"/>
      <c r="G1204" s="866"/>
      <c r="H1204" s="866"/>
      <c r="I1204" s="866"/>
      <c r="J1204" s="413" t="str">
        <f>IF(基本情報入力シート!M1235="","",基本情報入力シート!M1235)</f>
        <v/>
      </c>
      <c r="K1204" s="413" t="str">
        <f>IF(基本情報入力シート!R1235="","",基本情報入力シート!R1235)</f>
        <v/>
      </c>
      <c r="L1204" s="413" t="str">
        <f>IF(基本情報入力シート!W1235="","",基本情報入力シート!W1235)</f>
        <v/>
      </c>
      <c r="M1204" s="413" t="str">
        <f>IF(基本情報入力シート!X1235="","",基本情報入力シート!X1235)</f>
        <v/>
      </c>
      <c r="N1204" s="491" t="str">
        <f>IF(基本情報入力シート!Y1235="","",基本情報入力シート!Y1235)</f>
        <v/>
      </c>
      <c r="O1204" s="490"/>
      <c r="P1204" s="432"/>
      <c r="Q1204" s="38" t="str">
        <f>IFERROR(ROUNDDOWN(P1204*VLOOKUP(N1204,【参考】数式用!$V$2:$AA$58,MATCH(O1204,【参考】数式用!$X$4:$AA$4)+2,FALSE)*0.5, 0), "")</f>
        <v/>
      </c>
      <c r="R1204" s="433"/>
      <c r="S1204" s="867"/>
      <c r="T1204" s="867"/>
      <c r="U1204" s="499"/>
      <c r="V1204" s="439"/>
      <c r="W1204" s="487"/>
      <c r="X1204" s="414" t="str">
        <f>IFERROR(IF(V1204="ー", "", ROUNDDOWN(W1204*VLOOKUP(N1204,【参考】数式用!$V$2:$AG$51,MATCH(V1204,【参考】数式用!$AB$4:$AG$4)+6,FALSE)*0.5, 0)), "")</f>
        <v/>
      </c>
      <c r="Y1204" s="440"/>
      <c r="Z1204" s="487"/>
      <c r="AA1204" s="501"/>
      <c r="AB1204" s="481" t="e">
        <f>VLOOKUP(N1204,【参考】数式用!$A$3:$N$58,14,FALSE)</f>
        <v>#N/A</v>
      </c>
      <c r="AC1204" s="481" t="str">
        <f>IFERROR(VLOOKUP(N1204,【参考】数式用!$A$3:$N$58,14,FALSE),"")&amp;"_4_5"</f>
        <v>_4_5</v>
      </c>
      <c r="AD1204" s="481" t="str">
        <f>IFERROR(VLOOKUP(N1204,【参考】数式用!$A$3:$N$58,14,FALSE),"")&amp;"_6"</f>
        <v>_6</v>
      </c>
      <c r="AE1204" s="482" t="str">
        <f>IFERROR(VLOOKUP(N1204,【参考】数式用!$AI$5:$AJ$51, 2, FALSE), "")</f>
        <v/>
      </c>
      <c r="AF1204" s="483" t="str">
        <f t="shared" si="38"/>
        <v/>
      </c>
      <c r="AG1204" s="484" t="str">
        <f t="shared" si="39"/>
        <v/>
      </c>
      <c r="AH1204" s="485" t="str">
        <f>IFERROR(VLOOKUP(N1204,【参考】数式用!$AM$3:$AN$56, 2, FALSE), "")</f>
        <v/>
      </c>
      <c r="AI1204" s="411"/>
      <c r="AJ1204" s="389"/>
      <c r="AK1204" s="389"/>
      <c r="AL1204" s="389"/>
      <c r="AM1204" s="389"/>
      <c r="AN1204" s="389"/>
      <c r="AO1204" s="389"/>
      <c r="AP1204" s="389"/>
      <c r="AQ1204" s="389"/>
    </row>
    <row r="1205" spans="1:43" s="128" customFormat="1" ht="40.15" customHeight="1">
      <c r="A1205" s="488">
        <v>1192</v>
      </c>
      <c r="B1205" s="866" t="str">
        <f>IF(基本情報入力シート!C1236="","",基本情報入力シート!C1236)</f>
        <v/>
      </c>
      <c r="C1205" s="866"/>
      <c r="D1205" s="866"/>
      <c r="E1205" s="866"/>
      <c r="F1205" s="866"/>
      <c r="G1205" s="866"/>
      <c r="H1205" s="866"/>
      <c r="I1205" s="866"/>
      <c r="J1205" s="413" t="str">
        <f>IF(基本情報入力シート!M1236="","",基本情報入力シート!M1236)</f>
        <v/>
      </c>
      <c r="K1205" s="413" t="str">
        <f>IF(基本情報入力シート!R1236="","",基本情報入力シート!R1236)</f>
        <v/>
      </c>
      <c r="L1205" s="413" t="str">
        <f>IF(基本情報入力シート!W1236="","",基本情報入力シート!W1236)</f>
        <v/>
      </c>
      <c r="M1205" s="413" t="str">
        <f>IF(基本情報入力シート!X1236="","",基本情報入力シート!X1236)</f>
        <v/>
      </c>
      <c r="N1205" s="491" t="str">
        <f>IF(基本情報入力シート!Y1236="","",基本情報入力シート!Y1236)</f>
        <v/>
      </c>
      <c r="O1205" s="490"/>
      <c r="P1205" s="432"/>
      <c r="Q1205" s="38" t="str">
        <f>IFERROR(ROUNDDOWN(P1205*VLOOKUP(N1205,【参考】数式用!$V$2:$AA$58,MATCH(O1205,【参考】数式用!$X$4:$AA$4)+2,FALSE)*0.5, 0), "")</f>
        <v/>
      </c>
      <c r="R1205" s="433"/>
      <c r="S1205" s="867"/>
      <c r="T1205" s="867"/>
      <c r="U1205" s="499"/>
      <c r="V1205" s="439"/>
      <c r="W1205" s="487"/>
      <c r="X1205" s="414" t="str">
        <f>IFERROR(IF(V1205="ー", "", ROUNDDOWN(W1205*VLOOKUP(N1205,【参考】数式用!$V$2:$AG$51,MATCH(V1205,【参考】数式用!$AB$4:$AG$4)+6,FALSE)*0.5, 0)), "")</f>
        <v/>
      </c>
      <c r="Y1205" s="440"/>
      <c r="Z1205" s="487"/>
      <c r="AA1205" s="501"/>
      <c r="AB1205" s="481" t="e">
        <f>VLOOKUP(N1205,【参考】数式用!$A$3:$N$58,14,FALSE)</f>
        <v>#N/A</v>
      </c>
      <c r="AC1205" s="481" t="str">
        <f>IFERROR(VLOOKUP(N1205,【参考】数式用!$A$3:$N$58,14,FALSE),"")&amp;"_4_5"</f>
        <v>_4_5</v>
      </c>
      <c r="AD1205" s="481" t="str">
        <f>IFERROR(VLOOKUP(N1205,【参考】数式用!$A$3:$N$58,14,FALSE),"")&amp;"_6"</f>
        <v>_6</v>
      </c>
      <c r="AE1205" s="482" t="str">
        <f>IFERROR(VLOOKUP(N1205,【参考】数式用!$AI$5:$AJ$51, 2, FALSE), "")</f>
        <v/>
      </c>
      <c r="AF1205" s="483" t="str">
        <f t="shared" si="38"/>
        <v/>
      </c>
      <c r="AG1205" s="484" t="str">
        <f t="shared" si="39"/>
        <v/>
      </c>
      <c r="AH1205" s="485" t="str">
        <f>IFERROR(VLOOKUP(N1205,【参考】数式用!$AM$3:$AN$56, 2, FALSE), "")</f>
        <v/>
      </c>
      <c r="AI1205" s="411"/>
      <c r="AJ1205" s="389"/>
      <c r="AK1205" s="389"/>
      <c r="AL1205" s="389"/>
      <c r="AM1205" s="389"/>
      <c r="AN1205" s="389"/>
      <c r="AO1205" s="389"/>
      <c r="AP1205" s="389"/>
      <c r="AQ1205" s="389"/>
    </row>
    <row r="1206" spans="1:43" s="128" customFormat="1" ht="40.15" customHeight="1">
      <c r="A1206" s="488">
        <v>1193</v>
      </c>
      <c r="B1206" s="866" t="str">
        <f>IF(基本情報入力シート!C1237="","",基本情報入力シート!C1237)</f>
        <v/>
      </c>
      <c r="C1206" s="866"/>
      <c r="D1206" s="866"/>
      <c r="E1206" s="866"/>
      <c r="F1206" s="866"/>
      <c r="G1206" s="866"/>
      <c r="H1206" s="866"/>
      <c r="I1206" s="866"/>
      <c r="J1206" s="413" t="str">
        <f>IF(基本情報入力シート!M1237="","",基本情報入力シート!M1237)</f>
        <v/>
      </c>
      <c r="K1206" s="413" t="str">
        <f>IF(基本情報入力シート!R1237="","",基本情報入力シート!R1237)</f>
        <v/>
      </c>
      <c r="L1206" s="413" t="str">
        <f>IF(基本情報入力シート!W1237="","",基本情報入力シート!W1237)</f>
        <v/>
      </c>
      <c r="M1206" s="413" t="str">
        <f>IF(基本情報入力シート!X1237="","",基本情報入力シート!X1237)</f>
        <v/>
      </c>
      <c r="N1206" s="491" t="str">
        <f>IF(基本情報入力シート!Y1237="","",基本情報入力シート!Y1237)</f>
        <v/>
      </c>
      <c r="O1206" s="490"/>
      <c r="P1206" s="432"/>
      <c r="Q1206" s="38" t="str">
        <f>IFERROR(ROUNDDOWN(P1206*VLOOKUP(N1206,【参考】数式用!$V$2:$AA$58,MATCH(O1206,【参考】数式用!$X$4:$AA$4)+2,FALSE)*0.5, 0), "")</f>
        <v/>
      </c>
      <c r="R1206" s="433"/>
      <c r="S1206" s="867"/>
      <c r="T1206" s="867"/>
      <c r="U1206" s="499"/>
      <c r="V1206" s="439"/>
      <c r="W1206" s="487"/>
      <c r="X1206" s="414" t="str">
        <f>IFERROR(IF(V1206="ー", "", ROUNDDOWN(W1206*VLOOKUP(N1206,【参考】数式用!$V$2:$AG$51,MATCH(V1206,【参考】数式用!$AB$4:$AG$4)+6,FALSE)*0.5, 0)), "")</f>
        <v/>
      </c>
      <c r="Y1206" s="440"/>
      <c r="Z1206" s="487"/>
      <c r="AA1206" s="501"/>
      <c r="AB1206" s="481" t="e">
        <f>VLOOKUP(N1206,【参考】数式用!$A$3:$N$58,14,FALSE)</f>
        <v>#N/A</v>
      </c>
      <c r="AC1206" s="481" t="str">
        <f>IFERROR(VLOOKUP(N1206,【参考】数式用!$A$3:$N$58,14,FALSE),"")&amp;"_4_5"</f>
        <v>_4_5</v>
      </c>
      <c r="AD1206" s="481" t="str">
        <f>IFERROR(VLOOKUP(N1206,【参考】数式用!$A$3:$N$58,14,FALSE),"")&amp;"_6"</f>
        <v>_6</v>
      </c>
      <c r="AE1206" s="482" t="str">
        <f>IFERROR(VLOOKUP(N1206,【参考】数式用!$AI$5:$AJ$51, 2, FALSE), "")</f>
        <v/>
      </c>
      <c r="AF1206" s="483" t="str">
        <f t="shared" si="38"/>
        <v/>
      </c>
      <c r="AG1206" s="484" t="str">
        <f t="shared" si="39"/>
        <v/>
      </c>
      <c r="AH1206" s="485" t="str">
        <f>IFERROR(VLOOKUP(N1206,【参考】数式用!$AM$3:$AN$56, 2, FALSE), "")</f>
        <v/>
      </c>
      <c r="AI1206" s="411"/>
      <c r="AJ1206" s="389"/>
      <c r="AK1206" s="389"/>
      <c r="AL1206" s="389"/>
      <c r="AM1206" s="389"/>
      <c r="AN1206" s="389"/>
      <c r="AO1206" s="389"/>
      <c r="AP1206" s="389"/>
      <c r="AQ1206" s="389"/>
    </row>
    <row r="1207" spans="1:43" s="128" customFormat="1" ht="40.15" customHeight="1">
      <c r="A1207" s="488">
        <v>1194</v>
      </c>
      <c r="B1207" s="866" t="str">
        <f>IF(基本情報入力シート!C1238="","",基本情報入力シート!C1238)</f>
        <v/>
      </c>
      <c r="C1207" s="866"/>
      <c r="D1207" s="866"/>
      <c r="E1207" s="866"/>
      <c r="F1207" s="866"/>
      <c r="G1207" s="866"/>
      <c r="H1207" s="866"/>
      <c r="I1207" s="866"/>
      <c r="J1207" s="413" t="str">
        <f>IF(基本情報入力シート!M1238="","",基本情報入力シート!M1238)</f>
        <v/>
      </c>
      <c r="K1207" s="413" t="str">
        <f>IF(基本情報入力シート!R1238="","",基本情報入力シート!R1238)</f>
        <v/>
      </c>
      <c r="L1207" s="413" t="str">
        <f>IF(基本情報入力シート!W1238="","",基本情報入力シート!W1238)</f>
        <v/>
      </c>
      <c r="M1207" s="413" t="str">
        <f>IF(基本情報入力シート!X1238="","",基本情報入力シート!X1238)</f>
        <v/>
      </c>
      <c r="N1207" s="491" t="str">
        <f>IF(基本情報入力シート!Y1238="","",基本情報入力シート!Y1238)</f>
        <v/>
      </c>
      <c r="O1207" s="490"/>
      <c r="P1207" s="432"/>
      <c r="Q1207" s="38" t="str">
        <f>IFERROR(ROUNDDOWN(P1207*VLOOKUP(N1207,【参考】数式用!$V$2:$AA$58,MATCH(O1207,【参考】数式用!$X$4:$AA$4)+2,FALSE)*0.5, 0), "")</f>
        <v/>
      </c>
      <c r="R1207" s="433"/>
      <c r="S1207" s="867"/>
      <c r="T1207" s="867"/>
      <c r="U1207" s="499"/>
      <c r="V1207" s="439"/>
      <c r="W1207" s="487"/>
      <c r="X1207" s="414" t="str">
        <f>IFERROR(IF(V1207="ー", "", ROUNDDOWN(W1207*VLOOKUP(N1207,【参考】数式用!$V$2:$AG$51,MATCH(V1207,【参考】数式用!$AB$4:$AG$4)+6,FALSE)*0.5, 0)), "")</f>
        <v/>
      </c>
      <c r="Y1207" s="440"/>
      <c r="Z1207" s="487"/>
      <c r="AA1207" s="501"/>
      <c r="AB1207" s="481" t="e">
        <f>VLOOKUP(N1207,【参考】数式用!$A$3:$N$58,14,FALSE)</f>
        <v>#N/A</v>
      </c>
      <c r="AC1207" s="481" t="str">
        <f>IFERROR(VLOOKUP(N1207,【参考】数式用!$A$3:$N$58,14,FALSE),"")&amp;"_4_5"</f>
        <v>_4_5</v>
      </c>
      <c r="AD1207" s="481" t="str">
        <f>IFERROR(VLOOKUP(N1207,【参考】数式用!$A$3:$N$58,14,FALSE),"")&amp;"_6"</f>
        <v>_6</v>
      </c>
      <c r="AE1207" s="482" t="str">
        <f>IFERROR(VLOOKUP(N1207,【参考】数式用!$AI$5:$AJ$51, 2, FALSE), "")</f>
        <v/>
      </c>
      <c r="AF1207" s="483" t="str">
        <f t="shared" si="38"/>
        <v/>
      </c>
      <c r="AG1207" s="484" t="str">
        <f t="shared" si="39"/>
        <v/>
      </c>
      <c r="AH1207" s="485" t="str">
        <f>IFERROR(VLOOKUP(N1207,【参考】数式用!$AM$3:$AN$56, 2, FALSE), "")</f>
        <v/>
      </c>
      <c r="AI1207" s="411"/>
      <c r="AJ1207" s="389"/>
      <c r="AK1207" s="389"/>
      <c r="AL1207" s="389"/>
      <c r="AM1207" s="389"/>
      <c r="AN1207" s="389"/>
      <c r="AO1207" s="389"/>
      <c r="AP1207" s="389"/>
      <c r="AQ1207" s="389"/>
    </row>
    <row r="1208" spans="1:43" s="128" customFormat="1" ht="40.15" customHeight="1">
      <c r="A1208" s="488">
        <v>1195</v>
      </c>
      <c r="B1208" s="866" t="str">
        <f>IF(基本情報入力シート!C1239="","",基本情報入力シート!C1239)</f>
        <v/>
      </c>
      <c r="C1208" s="866"/>
      <c r="D1208" s="866"/>
      <c r="E1208" s="866"/>
      <c r="F1208" s="866"/>
      <c r="G1208" s="866"/>
      <c r="H1208" s="866"/>
      <c r="I1208" s="866"/>
      <c r="J1208" s="413" t="str">
        <f>IF(基本情報入力シート!M1239="","",基本情報入力シート!M1239)</f>
        <v/>
      </c>
      <c r="K1208" s="413" t="str">
        <f>IF(基本情報入力シート!R1239="","",基本情報入力シート!R1239)</f>
        <v/>
      </c>
      <c r="L1208" s="413" t="str">
        <f>IF(基本情報入力シート!W1239="","",基本情報入力シート!W1239)</f>
        <v/>
      </c>
      <c r="M1208" s="413" t="str">
        <f>IF(基本情報入力シート!X1239="","",基本情報入力シート!X1239)</f>
        <v/>
      </c>
      <c r="N1208" s="491" t="str">
        <f>IF(基本情報入力シート!Y1239="","",基本情報入力シート!Y1239)</f>
        <v/>
      </c>
      <c r="O1208" s="490"/>
      <c r="P1208" s="432"/>
      <c r="Q1208" s="38" t="str">
        <f>IFERROR(ROUNDDOWN(P1208*VLOOKUP(N1208,【参考】数式用!$V$2:$AA$58,MATCH(O1208,【参考】数式用!$X$4:$AA$4)+2,FALSE)*0.5, 0), "")</f>
        <v/>
      </c>
      <c r="R1208" s="433"/>
      <c r="S1208" s="867"/>
      <c r="T1208" s="867"/>
      <c r="U1208" s="499"/>
      <c r="V1208" s="439"/>
      <c r="W1208" s="487"/>
      <c r="X1208" s="414" t="str">
        <f>IFERROR(IF(V1208="ー", "", ROUNDDOWN(W1208*VLOOKUP(N1208,【参考】数式用!$V$2:$AG$51,MATCH(V1208,【参考】数式用!$AB$4:$AG$4)+6,FALSE)*0.5, 0)), "")</f>
        <v/>
      </c>
      <c r="Y1208" s="440"/>
      <c r="Z1208" s="487"/>
      <c r="AA1208" s="501"/>
      <c r="AB1208" s="481" t="e">
        <f>VLOOKUP(N1208,【参考】数式用!$A$3:$N$58,14,FALSE)</f>
        <v>#N/A</v>
      </c>
      <c r="AC1208" s="481" t="str">
        <f>IFERROR(VLOOKUP(N1208,【参考】数式用!$A$3:$N$58,14,FALSE),"")&amp;"_4_5"</f>
        <v>_4_5</v>
      </c>
      <c r="AD1208" s="481" t="str">
        <f>IFERROR(VLOOKUP(N1208,【参考】数式用!$A$3:$N$58,14,FALSE),"")&amp;"_6"</f>
        <v>_6</v>
      </c>
      <c r="AE1208" s="482" t="str">
        <f>IFERROR(VLOOKUP(N1208,【参考】数式用!$AI$5:$AJ$51, 2, FALSE), "")</f>
        <v/>
      </c>
      <c r="AF1208" s="483" t="str">
        <f t="shared" si="38"/>
        <v/>
      </c>
      <c r="AG1208" s="484" t="str">
        <f t="shared" si="39"/>
        <v/>
      </c>
      <c r="AH1208" s="485" t="str">
        <f>IFERROR(VLOOKUP(N1208,【参考】数式用!$AM$3:$AN$56, 2, FALSE), "")</f>
        <v/>
      </c>
      <c r="AI1208" s="411"/>
      <c r="AJ1208" s="389"/>
      <c r="AK1208" s="389"/>
      <c r="AL1208" s="389"/>
      <c r="AM1208" s="389"/>
      <c r="AN1208" s="389"/>
      <c r="AO1208" s="389"/>
      <c r="AP1208" s="389"/>
      <c r="AQ1208" s="389"/>
    </row>
    <row r="1209" spans="1:43" s="128" customFormat="1" ht="40.15" customHeight="1">
      <c r="A1209" s="488">
        <v>1196</v>
      </c>
      <c r="B1209" s="866" t="str">
        <f>IF(基本情報入力シート!C1240="","",基本情報入力シート!C1240)</f>
        <v/>
      </c>
      <c r="C1209" s="866"/>
      <c r="D1209" s="866"/>
      <c r="E1209" s="866"/>
      <c r="F1209" s="866"/>
      <c r="G1209" s="866"/>
      <c r="H1209" s="866"/>
      <c r="I1209" s="866"/>
      <c r="J1209" s="413" t="str">
        <f>IF(基本情報入力シート!M1240="","",基本情報入力シート!M1240)</f>
        <v/>
      </c>
      <c r="K1209" s="413" t="str">
        <f>IF(基本情報入力シート!R1240="","",基本情報入力シート!R1240)</f>
        <v/>
      </c>
      <c r="L1209" s="413" t="str">
        <f>IF(基本情報入力シート!W1240="","",基本情報入力シート!W1240)</f>
        <v/>
      </c>
      <c r="M1209" s="413" t="str">
        <f>IF(基本情報入力シート!X1240="","",基本情報入力シート!X1240)</f>
        <v/>
      </c>
      <c r="N1209" s="491" t="str">
        <f>IF(基本情報入力シート!Y1240="","",基本情報入力シート!Y1240)</f>
        <v/>
      </c>
      <c r="O1209" s="490"/>
      <c r="P1209" s="432"/>
      <c r="Q1209" s="38" t="str">
        <f>IFERROR(ROUNDDOWN(P1209*VLOOKUP(N1209,【参考】数式用!$V$2:$AA$58,MATCH(O1209,【参考】数式用!$X$4:$AA$4)+2,FALSE)*0.5, 0), "")</f>
        <v/>
      </c>
      <c r="R1209" s="433"/>
      <c r="S1209" s="867"/>
      <c r="T1209" s="867"/>
      <c r="U1209" s="499"/>
      <c r="V1209" s="439"/>
      <c r="W1209" s="487"/>
      <c r="X1209" s="414" t="str">
        <f>IFERROR(IF(V1209="ー", "", ROUNDDOWN(W1209*VLOOKUP(N1209,【参考】数式用!$V$2:$AG$51,MATCH(V1209,【参考】数式用!$AB$4:$AG$4)+6,FALSE)*0.5, 0)), "")</f>
        <v/>
      </c>
      <c r="Y1209" s="440"/>
      <c r="Z1209" s="487"/>
      <c r="AA1209" s="501"/>
      <c r="AB1209" s="481" t="e">
        <f>VLOOKUP(N1209,【参考】数式用!$A$3:$N$58,14,FALSE)</f>
        <v>#N/A</v>
      </c>
      <c r="AC1209" s="481" t="str">
        <f>IFERROR(VLOOKUP(N1209,【参考】数式用!$A$3:$N$58,14,FALSE),"")&amp;"_4_5"</f>
        <v>_4_5</v>
      </c>
      <c r="AD1209" s="481" t="str">
        <f>IFERROR(VLOOKUP(N1209,【参考】数式用!$A$3:$N$58,14,FALSE),"")&amp;"_6"</f>
        <v>_6</v>
      </c>
      <c r="AE1209" s="482" t="str">
        <f>IFERROR(VLOOKUP(N1209,【参考】数式用!$AI$5:$AJ$51, 2, FALSE), "")</f>
        <v/>
      </c>
      <c r="AF1209" s="483" t="str">
        <f t="shared" si="38"/>
        <v/>
      </c>
      <c r="AG1209" s="484" t="str">
        <f t="shared" si="39"/>
        <v/>
      </c>
      <c r="AH1209" s="485" t="str">
        <f>IFERROR(VLOOKUP(N1209,【参考】数式用!$AM$3:$AN$56, 2, FALSE), "")</f>
        <v/>
      </c>
      <c r="AI1209" s="411"/>
      <c r="AJ1209" s="389"/>
      <c r="AK1209" s="389"/>
      <c r="AL1209" s="389"/>
      <c r="AM1209" s="389"/>
      <c r="AN1209" s="389"/>
      <c r="AO1209" s="389"/>
      <c r="AP1209" s="389"/>
      <c r="AQ1209" s="389"/>
    </row>
    <row r="1210" spans="1:43" s="128" customFormat="1" ht="40.15" customHeight="1">
      <c r="A1210" s="488">
        <v>1197</v>
      </c>
      <c r="B1210" s="866" t="str">
        <f>IF(基本情報入力シート!C1241="","",基本情報入力シート!C1241)</f>
        <v/>
      </c>
      <c r="C1210" s="866"/>
      <c r="D1210" s="866"/>
      <c r="E1210" s="866"/>
      <c r="F1210" s="866"/>
      <c r="G1210" s="866"/>
      <c r="H1210" s="866"/>
      <c r="I1210" s="866"/>
      <c r="J1210" s="413" t="str">
        <f>IF(基本情報入力シート!M1241="","",基本情報入力シート!M1241)</f>
        <v/>
      </c>
      <c r="K1210" s="413" t="str">
        <f>IF(基本情報入力シート!R1241="","",基本情報入力シート!R1241)</f>
        <v/>
      </c>
      <c r="L1210" s="413" t="str">
        <f>IF(基本情報入力シート!W1241="","",基本情報入力シート!W1241)</f>
        <v/>
      </c>
      <c r="M1210" s="413" t="str">
        <f>IF(基本情報入力シート!X1241="","",基本情報入力シート!X1241)</f>
        <v/>
      </c>
      <c r="N1210" s="491" t="str">
        <f>IF(基本情報入力シート!Y1241="","",基本情報入力シート!Y1241)</f>
        <v/>
      </c>
      <c r="O1210" s="490"/>
      <c r="P1210" s="432"/>
      <c r="Q1210" s="38" t="str">
        <f>IFERROR(ROUNDDOWN(P1210*VLOOKUP(N1210,【参考】数式用!$V$2:$AA$58,MATCH(O1210,【参考】数式用!$X$4:$AA$4)+2,FALSE)*0.5, 0), "")</f>
        <v/>
      </c>
      <c r="R1210" s="433"/>
      <c r="S1210" s="867"/>
      <c r="T1210" s="867"/>
      <c r="U1210" s="499"/>
      <c r="V1210" s="439"/>
      <c r="W1210" s="487"/>
      <c r="X1210" s="414" t="str">
        <f>IFERROR(IF(V1210="ー", "", ROUNDDOWN(W1210*VLOOKUP(N1210,【参考】数式用!$V$2:$AG$51,MATCH(V1210,【参考】数式用!$AB$4:$AG$4)+6,FALSE)*0.5, 0)), "")</f>
        <v/>
      </c>
      <c r="Y1210" s="440"/>
      <c r="Z1210" s="487"/>
      <c r="AA1210" s="501"/>
      <c r="AB1210" s="481" t="e">
        <f>VLOOKUP(N1210,【参考】数式用!$A$3:$N$58,14,FALSE)</f>
        <v>#N/A</v>
      </c>
      <c r="AC1210" s="481" t="str">
        <f>IFERROR(VLOOKUP(N1210,【参考】数式用!$A$3:$N$58,14,FALSE),"")&amp;"_4_5"</f>
        <v>_4_5</v>
      </c>
      <c r="AD1210" s="481" t="str">
        <f>IFERROR(VLOOKUP(N1210,【参考】数式用!$A$3:$N$58,14,FALSE),"")&amp;"_6"</f>
        <v>_6</v>
      </c>
      <c r="AE1210" s="482" t="str">
        <f>IFERROR(VLOOKUP(N1210,【参考】数式用!$AI$5:$AJ$51, 2, FALSE), "")</f>
        <v/>
      </c>
      <c r="AF1210" s="483" t="str">
        <f t="shared" si="38"/>
        <v/>
      </c>
      <c r="AG1210" s="484" t="str">
        <f t="shared" si="39"/>
        <v/>
      </c>
      <c r="AH1210" s="485" t="str">
        <f>IFERROR(VLOOKUP(N1210,【参考】数式用!$AM$3:$AN$56, 2, FALSE), "")</f>
        <v/>
      </c>
      <c r="AI1210" s="411"/>
      <c r="AJ1210" s="389"/>
      <c r="AK1210" s="389"/>
      <c r="AL1210" s="389"/>
      <c r="AM1210" s="389"/>
      <c r="AN1210" s="389"/>
      <c r="AO1210" s="389"/>
      <c r="AP1210" s="389"/>
      <c r="AQ1210" s="389"/>
    </row>
    <row r="1211" spans="1:43" s="128" customFormat="1" ht="40.15" customHeight="1">
      <c r="A1211" s="488">
        <v>1198</v>
      </c>
      <c r="B1211" s="866" t="str">
        <f>IF(基本情報入力シート!C1242="","",基本情報入力シート!C1242)</f>
        <v/>
      </c>
      <c r="C1211" s="866"/>
      <c r="D1211" s="866"/>
      <c r="E1211" s="866"/>
      <c r="F1211" s="866"/>
      <c r="G1211" s="866"/>
      <c r="H1211" s="866"/>
      <c r="I1211" s="866"/>
      <c r="J1211" s="413" t="str">
        <f>IF(基本情報入力シート!M1242="","",基本情報入力シート!M1242)</f>
        <v/>
      </c>
      <c r="K1211" s="413" t="str">
        <f>IF(基本情報入力シート!R1242="","",基本情報入力シート!R1242)</f>
        <v/>
      </c>
      <c r="L1211" s="413" t="str">
        <f>IF(基本情報入力シート!W1242="","",基本情報入力シート!W1242)</f>
        <v/>
      </c>
      <c r="M1211" s="413" t="str">
        <f>IF(基本情報入力シート!X1242="","",基本情報入力シート!X1242)</f>
        <v/>
      </c>
      <c r="N1211" s="491" t="str">
        <f>IF(基本情報入力シート!Y1242="","",基本情報入力シート!Y1242)</f>
        <v/>
      </c>
      <c r="O1211" s="490"/>
      <c r="P1211" s="432"/>
      <c r="Q1211" s="38" t="str">
        <f>IFERROR(ROUNDDOWN(P1211*VLOOKUP(N1211,【参考】数式用!$V$2:$AA$58,MATCH(O1211,【参考】数式用!$X$4:$AA$4)+2,FALSE)*0.5, 0), "")</f>
        <v/>
      </c>
      <c r="R1211" s="433"/>
      <c r="S1211" s="867"/>
      <c r="T1211" s="867"/>
      <c r="U1211" s="499"/>
      <c r="V1211" s="439"/>
      <c r="W1211" s="487"/>
      <c r="X1211" s="414" t="str">
        <f>IFERROR(IF(V1211="ー", "", ROUNDDOWN(W1211*VLOOKUP(N1211,【参考】数式用!$V$2:$AG$51,MATCH(V1211,【参考】数式用!$AB$4:$AG$4)+6,FALSE)*0.5, 0)), "")</f>
        <v/>
      </c>
      <c r="Y1211" s="440"/>
      <c r="Z1211" s="487"/>
      <c r="AA1211" s="501"/>
      <c r="AB1211" s="481" t="e">
        <f>VLOOKUP(N1211,【参考】数式用!$A$3:$N$58,14,FALSE)</f>
        <v>#N/A</v>
      </c>
      <c r="AC1211" s="481" t="str">
        <f>IFERROR(VLOOKUP(N1211,【参考】数式用!$A$3:$N$58,14,FALSE),"")&amp;"_4_5"</f>
        <v>_4_5</v>
      </c>
      <c r="AD1211" s="481" t="str">
        <f>IFERROR(VLOOKUP(N1211,【参考】数式用!$A$3:$N$58,14,FALSE),"")&amp;"_6"</f>
        <v>_6</v>
      </c>
      <c r="AE1211" s="482" t="str">
        <f>IFERROR(VLOOKUP(N1211,【参考】数式用!$AI$5:$AJ$51, 2, FALSE), "")</f>
        <v/>
      </c>
      <c r="AF1211" s="483" t="str">
        <f t="shared" si="38"/>
        <v/>
      </c>
      <c r="AG1211" s="484" t="str">
        <f t="shared" si="39"/>
        <v/>
      </c>
      <c r="AH1211" s="485" t="str">
        <f>IFERROR(VLOOKUP(N1211,【参考】数式用!$AM$3:$AN$56, 2, FALSE), "")</f>
        <v/>
      </c>
      <c r="AI1211" s="411"/>
      <c r="AJ1211" s="389"/>
      <c r="AK1211" s="389"/>
      <c r="AL1211" s="389"/>
      <c r="AM1211" s="389"/>
      <c r="AN1211" s="389"/>
      <c r="AO1211" s="389"/>
      <c r="AP1211" s="389"/>
      <c r="AQ1211" s="389"/>
    </row>
    <row r="1212" spans="1:43" s="128" customFormat="1" ht="40.15" customHeight="1">
      <c r="A1212" s="488">
        <v>1199</v>
      </c>
      <c r="B1212" s="866" t="str">
        <f>IF(基本情報入力シート!C1243="","",基本情報入力シート!C1243)</f>
        <v/>
      </c>
      <c r="C1212" s="866"/>
      <c r="D1212" s="866"/>
      <c r="E1212" s="866"/>
      <c r="F1212" s="866"/>
      <c r="G1212" s="866"/>
      <c r="H1212" s="866"/>
      <c r="I1212" s="866"/>
      <c r="J1212" s="413" t="str">
        <f>IF(基本情報入力シート!M1243="","",基本情報入力シート!M1243)</f>
        <v/>
      </c>
      <c r="K1212" s="413" t="str">
        <f>IF(基本情報入力シート!R1243="","",基本情報入力シート!R1243)</f>
        <v/>
      </c>
      <c r="L1212" s="413" t="str">
        <f>IF(基本情報入力シート!W1243="","",基本情報入力シート!W1243)</f>
        <v/>
      </c>
      <c r="M1212" s="413" t="str">
        <f>IF(基本情報入力シート!X1243="","",基本情報入力シート!X1243)</f>
        <v/>
      </c>
      <c r="N1212" s="491" t="str">
        <f>IF(基本情報入力シート!Y1243="","",基本情報入力シート!Y1243)</f>
        <v/>
      </c>
      <c r="O1212" s="490"/>
      <c r="P1212" s="432"/>
      <c r="Q1212" s="38" t="str">
        <f>IFERROR(ROUNDDOWN(P1212*VLOOKUP(N1212,【参考】数式用!$V$2:$AA$58,MATCH(O1212,【参考】数式用!$X$4:$AA$4)+2,FALSE)*0.5, 0), "")</f>
        <v/>
      </c>
      <c r="R1212" s="433"/>
      <c r="S1212" s="867"/>
      <c r="T1212" s="867"/>
      <c r="U1212" s="499"/>
      <c r="V1212" s="439"/>
      <c r="W1212" s="487"/>
      <c r="X1212" s="414" t="str">
        <f>IFERROR(IF(V1212="ー", "", ROUNDDOWN(W1212*VLOOKUP(N1212,【参考】数式用!$V$2:$AG$51,MATCH(V1212,【参考】数式用!$AB$4:$AG$4)+6,FALSE)*0.5, 0)), "")</f>
        <v/>
      </c>
      <c r="Y1212" s="440"/>
      <c r="Z1212" s="487"/>
      <c r="AA1212" s="501"/>
      <c r="AB1212" s="481" t="e">
        <f>VLOOKUP(N1212,【参考】数式用!$A$3:$N$58,14,FALSE)</f>
        <v>#N/A</v>
      </c>
      <c r="AC1212" s="481" t="str">
        <f>IFERROR(VLOOKUP(N1212,【参考】数式用!$A$3:$N$58,14,FALSE),"")&amp;"_4_5"</f>
        <v>_4_5</v>
      </c>
      <c r="AD1212" s="481" t="str">
        <f>IFERROR(VLOOKUP(N1212,【参考】数式用!$A$3:$N$58,14,FALSE),"")&amp;"_6"</f>
        <v>_6</v>
      </c>
      <c r="AE1212" s="482" t="str">
        <f>IFERROR(VLOOKUP(N1212,【参考】数式用!$AI$5:$AJ$51, 2, FALSE), "")</f>
        <v/>
      </c>
      <c r="AF1212" s="483" t="str">
        <f t="shared" si="38"/>
        <v/>
      </c>
      <c r="AG1212" s="484" t="str">
        <f t="shared" si="39"/>
        <v/>
      </c>
      <c r="AH1212" s="485" t="str">
        <f>IFERROR(VLOOKUP(N1212,【参考】数式用!$AM$3:$AN$56, 2, FALSE), "")</f>
        <v/>
      </c>
      <c r="AI1212" s="411"/>
      <c r="AJ1212" s="389"/>
      <c r="AK1212" s="389"/>
      <c r="AL1212" s="389"/>
      <c r="AM1212" s="389"/>
      <c r="AN1212" s="389"/>
      <c r="AO1212" s="389"/>
      <c r="AP1212" s="389"/>
      <c r="AQ1212" s="389"/>
    </row>
    <row r="1213" spans="1:43" s="128" customFormat="1" ht="40.15" customHeight="1">
      <c r="A1213" s="488">
        <v>1200</v>
      </c>
      <c r="B1213" s="866" t="str">
        <f>IF(基本情報入力シート!C1244="","",基本情報入力シート!C1244)</f>
        <v/>
      </c>
      <c r="C1213" s="866"/>
      <c r="D1213" s="866"/>
      <c r="E1213" s="866"/>
      <c r="F1213" s="866"/>
      <c r="G1213" s="866"/>
      <c r="H1213" s="866"/>
      <c r="I1213" s="866"/>
      <c r="J1213" s="413" t="str">
        <f>IF(基本情報入力シート!M1244="","",基本情報入力シート!M1244)</f>
        <v/>
      </c>
      <c r="K1213" s="413" t="str">
        <f>IF(基本情報入力シート!R1244="","",基本情報入力シート!R1244)</f>
        <v/>
      </c>
      <c r="L1213" s="413" t="str">
        <f>IF(基本情報入力シート!W1244="","",基本情報入力シート!W1244)</f>
        <v/>
      </c>
      <c r="M1213" s="413" t="str">
        <f>IF(基本情報入力シート!X1244="","",基本情報入力シート!X1244)</f>
        <v/>
      </c>
      <c r="N1213" s="491" t="str">
        <f>IF(基本情報入力シート!Y1244="","",基本情報入力シート!Y1244)</f>
        <v/>
      </c>
      <c r="O1213" s="490"/>
      <c r="P1213" s="432"/>
      <c r="Q1213" s="38" t="str">
        <f>IFERROR(ROUNDDOWN(P1213*VLOOKUP(N1213,【参考】数式用!$V$2:$AA$58,MATCH(O1213,【参考】数式用!$X$4:$AA$4)+2,FALSE)*0.5, 0), "")</f>
        <v/>
      </c>
      <c r="R1213" s="433"/>
      <c r="S1213" s="867"/>
      <c r="T1213" s="867"/>
      <c r="U1213" s="499"/>
      <c r="V1213" s="439"/>
      <c r="W1213" s="487"/>
      <c r="X1213" s="414" t="str">
        <f>IFERROR(IF(V1213="ー", "", ROUNDDOWN(W1213*VLOOKUP(N1213,【参考】数式用!$V$2:$AG$51,MATCH(V1213,【参考】数式用!$AB$4:$AG$4)+6,FALSE)*0.5, 0)), "")</f>
        <v/>
      </c>
      <c r="Y1213" s="440"/>
      <c r="Z1213" s="487"/>
      <c r="AA1213" s="501"/>
      <c r="AB1213" s="481" t="e">
        <f>VLOOKUP(N1213,【参考】数式用!$A$3:$N$58,14,FALSE)</f>
        <v>#N/A</v>
      </c>
      <c r="AC1213" s="481" t="str">
        <f>IFERROR(VLOOKUP(N1213,【参考】数式用!$A$3:$N$58,14,FALSE),"")&amp;"_4_5"</f>
        <v>_4_5</v>
      </c>
      <c r="AD1213" s="481" t="str">
        <f>IFERROR(VLOOKUP(N1213,【参考】数式用!$A$3:$N$58,14,FALSE),"")&amp;"_6"</f>
        <v>_6</v>
      </c>
      <c r="AE1213" s="482" t="str">
        <f>IFERROR(VLOOKUP(N1213,【参考】数式用!$AI$5:$AJ$51, 2, FALSE), "")</f>
        <v/>
      </c>
      <c r="AF1213" s="483" t="str">
        <f t="shared" si="38"/>
        <v/>
      </c>
      <c r="AG1213" s="484" t="str">
        <f t="shared" si="39"/>
        <v/>
      </c>
      <c r="AH1213" s="485" t="str">
        <f>IFERROR(VLOOKUP(N1213,【参考】数式用!$AM$3:$AN$56, 2, FALSE), "")</f>
        <v/>
      </c>
      <c r="AI1213" s="411"/>
      <c r="AJ1213" s="389"/>
      <c r="AK1213" s="389"/>
      <c r="AL1213" s="389"/>
      <c r="AM1213" s="389"/>
      <c r="AN1213" s="389"/>
      <c r="AO1213" s="389"/>
      <c r="AP1213" s="389"/>
      <c r="AQ1213" s="389"/>
    </row>
    <row r="1214" spans="1:43" s="128" customFormat="1" ht="40.15" customHeight="1">
      <c r="A1214" s="488">
        <v>1201</v>
      </c>
      <c r="B1214" s="866" t="str">
        <f>IF(基本情報入力シート!C1245="","",基本情報入力シート!C1245)</f>
        <v/>
      </c>
      <c r="C1214" s="866"/>
      <c r="D1214" s="866"/>
      <c r="E1214" s="866"/>
      <c r="F1214" s="866"/>
      <c r="G1214" s="866"/>
      <c r="H1214" s="866"/>
      <c r="I1214" s="866"/>
      <c r="J1214" s="413" t="str">
        <f>IF(基本情報入力シート!M1245="","",基本情報入力シート!M1245)</f>
        <v/>
      </c>
      <c r="K1214" s="413" t="str">
        <f>IF(基本情報入力シート!R1245="","",基本情報入力シート!R1245)</f>
        <v/>
      </c>
      <c r="L1214" s="413" t="str">
        <f>IF(基本情報入力シート!W1245="","",基本情報入力シート!W1245)</f>
        <v/>
      </c>
      <c r="M1214" s="413" t="str">
        <f>IF(基本情報入力シート!X1245="","",基本情報入力シート!X1245)</f>
        <v/>
      </c>
      <c r="N1214" s="491" t="str">
        <f>IF(基本情報入力シート!Y1245="","",基本情報入力シート!Y1245)</f>
        <v/>
      </c>
      <c r="O1214" s="490"/>
      <c r="P1214" s="432"/>
      <c r="Q1214" s="38" t="str">
        <f>IFERROR(ROUNDDOWN(P1214*VLOOKUP(N1214,【参考】数式用!$V$2:$AA$58,MATCH(O1214,【参考】数式用!$X$4:$AA$4)+2,FALSE)*0.5, 0), "")</f>
        <v/>
      </c>
      <c r="R1214" s="433"/>
      <c r="S1214" s="867"/>
      <c r="T1214" s="867"/>
      <c r="U1214" s="499"/>
      <c r="V1214" s="439"/>
      <c r="W1214" s="487"/>
      <c r="X1214" s="414" t="str">
        <f>IFERROR(IF(V1214="ー", "", ROUNDDOWN(W1214*VLOOKUP(N1214,【参考】数式用!$V$2:$AG$51,MATCH(V1214,【参考】数式用!$AB$4:$AG$4)+6,FALSE)*0.5, 0)), "")</f>
        <v/>
      </c>
      <c r="Y1214" s="440"/>
      <c r="Z1214" s="487"/>
      <c r="AA1214" s="501"/>
      <c r="AB1214" s="481" t="e">
        <f>VLOOKUP(N1214,【参考】数式用!$A$3:$N$58,14,FALSE)</f>
        <v>#N/A</v>
      </c>
      <c r="AC1214" s="481" t="str">
        <f>IFERROR(VLOOKUP(N1214,【参考】数式用!$A$3:$N$58,14,FALSE),"")&amp;"_4_5"</f>
        <v>_4_5</v>
      </c>
      <c r="AD1214" s="481" t="str">
        <f>IFERROR(VLOOKUP(N1214,【参考】数式用!$A$3:$N$58,14,FALSE),"")&amp;"_6"</f>
        <v>_6</v>
      </c>
      <c r="AE1214" s="482" t="str">
        <f>IFERROR(VLOOKUP(N1214,【参考】数式用!$AI$5:$AJ$51, 2, FALSE), "")</f>
        <v/>
      </c>
      <c r="AF1214" s="483" t="str">
        <f t="shared" si="38"/>
        <v/>
      </c>
      <c r="AG1214" s="484" t="str">
        <f t="shared" si="39"/>
        <v/>
      </c>
      <c r="AH1214" s="485" t="str">
        <f>IFERROR(VLOOKUP(N1214,【参考】数式用!$AM$3:$AN$56, 2, FALSE), "")</f>
        <v/>
      </c>
      <c r="AI1214" s="411"/>
      <c r="AJ1214" s="389"/>
      <c r="AK1214" s="389"/>
      <c r="AL1214" s="389"/>
      <c r="AM1214" s="389"/>
      <c r="AN1214" s="389"/>
      <c r="AO1214" s="389"/>
      <c r="AP1214" s="389"/>
      <c r="AQ1214" s="389"/>
    </row>
    <row r="1215" spans="1:43" s="128" customFormat="1" ht="40.15" customHeight="1">
      <c r="A1215" s="488">
        <v>1202</v>
      </c>
      <c r="B1215" s="866" t="str">
        <f>IF(基本情報入力シート!C1246="","",基本情報入力シート!C1246)</f>
        <v/>
      </c>
      <c r="C1215" s="866"/>
      <c r="D1215" s="866"/>
      <c r="E1215" s="866"/>
      <c r="F1215" s="866"/>
      <c r="G1215" s="866"/>
      <c r="H1215" s="866"/>
      <c r="I1215" s="866"/>
      <c r="J1215" s="413" t="str">
        <f>IF(基本情報入力シート!M1246="","",基本情報入力シート!M1246)</f>
        <v/>
      </c>
      <c r="K1215" s="413" t="str">
        <f>IF(基本情報入力シート!R1246="","",基本情報入力シート!R1246)</f>
        <v/>
      </c>
      <c r="L1215" s="413" t="str">
        <f>IF(基本情報入力シート!W1246="","",基本情報入力シート!W1246)</f>
        <v/>
      </c>
      <c r="M1215" s="413" t="str">
        <f>IF(基本情報入力シート!X1246="","",基本情報入力シート!X1246)</f>
        <v/>
      </c>
      <c r="N1215" s="491" t="str">
        <f>IF(基本情報入力シート!Y1246="","",基本情報入力シート!Y1246)</f>
        <v/>
      </c>
      <c r="O1215" s="490"/>
      <c r="P1215" s="432"/>
      <c r="Q1215" s="38" t="str">
        <f>IFERROR(ROUNDDOWN(P1215*VLOOKUP(N1215,【参考】数式用!$V$2:$AA$58,MATCH(O1215,【参考】数式用!$X$4:$AA$4)+2,FALSE)*0.5, 0), "")</f>
        <v/>
      </c>
      <c r="R1215" s="433"/>
      <c r="S1215" s="867"/>
      <c r="T1215" s="867"/>
      <c r="U1215" s="499"/>
      <c r="V1215" s="439"/>
      <c r="W1215" s="487"/>
      <c r="X1215" s="414" t="str">
        <f>IFERROR(IF(V1215="ー", "", ROUNDDOWN(W1215*VLOOKUP(N1215,【参考】数式用!$V$2:$AG$51,MATCH(V1215,【参考】数式用!$AB$4:$AG$4)+6,FALSE)*0.5, 0)), "")</f>
        <v/>
      </c>
      <c r="Y1215" s="440"/>
      <c r="Z1215" s="487"/>
      <c r="AA1215" s="501"/>
      <c r="AB1215" s="481" t="e">
        <f>VLOOKUP(N1215,【参考】数式用!$A$3:$N$58,14,FALSE)</f>
        <v>#N/A</v>
      </c>
      <c r="AC1215" s="481" t="str">
        <f>IFERROR(VLOOKUP(N1215,【参考】数式用!$A$3:$N$58,14,FALSE),"")&amp;"_4_5"</f>
        <v>_4_5</v>
      </c>
      <c r="AD1215" s="481" t="str">
        <f>IFERROR(VLOOKUP(N1215,【参考】数式用!$A$3:$N$58,14,FALSE),"")&amp;"_6"</f>
        <v>_6</v>
      </c>
      <c r="AE1215" s="482" t="str">
        <f>IFERROR(VLOOKUP(N1215,【参考】数式用!$AI$5:$AJ$51, 2, FALSE), "")</f>
        <v/>
      </c>
      <c r="AF1215" s="483" t="str">
        <f t="shared" si="38"/>
        <v/>
      </c>
      <c r="AG1215" s="484" t="str">
        <f t="shared" si="39"/>
        <v/>
      </c>
      <c r="AH1215" s="485" t="str">
        <f>IFERROR(VLOOKUP(N1215,【参考】数式用!$AM$3:$AN$56, 2, FALSE), "")</f>
        <v/>
      </c>
      <c r="AI1215" s="411"/>
      <c r="AJ1215" s="389"/>
      <c r="AK1215" s="389"/>
      <c r="AL1215" s="389"/>
      <c r="AM1215" s="389"/>
      <c r="AN1215" s="389"/>
      <c r="AO1215" s="389"/>
      <c r="AP1215" s="389"/>
      <c r="AQ1215" s="389"/>
    </row>
    <row r="1216" spans="1:43" s="128" customFormat="1" ht="40.15" customHeight="1">
      <c r="A1216" s="488">
        <v>1203</v>
      </c>
      <c r="B1216" s="866" t="str">
        <f>IF(基本情報入力シート!C1247="","",基本情報入力シート!C1247)</f>
        <v/>
      </c>
      <c r="C1216" s="866"/>
      <c r="D1216" s="866"/>
      <c r="E1216" s="866"/>
      <c r="F1216" s="866"/>
      <c r="G1216" s="866"/>
      <c r="H1216" s="866"/>
      <c r="I1216" s="866"/>
      <c r="J1216" s="413" t="str">
        <f>IF(基本情報入力シート!M1247="","",基本情報入力シート!M1247)</f>
        <v/>
      </c>
      <c r="K1216" s="413" t="str">
        <f>IF(基本情報入力シート!R1247="","",基本情報入力シート!R1247)</f>
        <v/>
      </c>
      <c r="L1216" s="413" t="str">
        <f>IF(基本情報入力シート!W1247="","",基本情報入力シート!W1247)</f>
        <v/>
      </c>
      <c r="M1216" s="413" t="str">
        <f>IF(基本情報入力シート!X1247="","",基本情報入力シート!X1247)</f>
        <v/>
      </c>
      <c r="N1216" s="491" t="str">
        <f>IF(基本情報入力シート!Y1247="","",基本情報入力シート!Y1247)</f>
        <v/>
      </c>
      <c r="O1216" s="490"/>
      <c r="P1216" s="432"/>
      <c r="Q1216" s="38" t="str">
        <f>IFERROR(ROUNDDOWN(P1216*VLOOKUP(N1216,【参考】数式用!$V$2:$AA$58,MATCH(O1216,【参考】数式用!$X$4:$AA$4)+2,FALSE)*0.5, 0), "")</f>
        <v/>
      </c>
      <c r="R1216" s="433"/>
      <c r="S1216" s="867"/>
      <c r="T1216" s="867"/>
      <c r="U1216" s="499"/>
      <c r="V1216" s="439"/>
      <c r="W1216" s="487"/>
      <c r="X1216" s="414" t="str">
        <f>IFERROR(IF(V1216="ー", "", ROUNDDOWN(W1216*VLOOKUP(N1216,【参考】数式用!$V$2:$AG$51,MATCH(V1216,【参考】数式用!$AB$4:$AG$4)+6,FALSE)*0.5, 0)), "")</f>
        <v/>
      </c>
      <c r="Y1216" s="440"/>
      <c r="Z1216" s="487"/>
      <c r="AA1216" s="501"/>
      <c r="AB1216" s="481" t="e">
        <f>VLOOKUP(N1216,【参考】数式用!$A$3:$N$58,14,FALSE)</f>
        <v>#N/A</v>
      </c>
      <c r="AC1216" s="481" t="str">
        <f>IFERROR(VLOOKUP(N1216,【参考】数式用!$A$3:$N$58,14,FALSE),"")&amp;"_4_5"</f>
        <v>_4_5</v>
      </c>
      <c r="AD1216" s="481" t="str">
        <f>IFERROR(VLOOKUP(N1216,【参考】数式用!$A$3:$N$58,14,FALSE),"")&amp;"_6"</f>
        <v>_6</v>
      </c>
      <c r="AE1216" s="482" t="str">
        <f>IFERROR(VLOOKUP(N1216,【参考】数式用!$AI$5:$AJ$51, 2, FALSE), "")</f>
        <v/>
      </c>
      <c r="AF1216" s="483" t="str">
        <f t="shared" si="38"/>
        <v/>
      </c>
      <c r="AG1216" s="484" t="str">
        <f t="shared" si="39"/>
        <v/>
      </c>
      <c r="AH1216" s="485" t="str">
        <f>IFERROR(VLOOKUP(N1216,【参考】数式用!$AM$3:$AN$56, 2, FALSE), "")</f>
        <v/>
      </c>
      <c r="AI1216" s="411"/>
      <c r="AJ1216" s="389"/>
      <c r="AK1216" s="389"/>
      <c r="AL1216" s="389"/>
      <c r="AM1216" s="389"/>
      <c r="AN1216" s="389"/>
      <c r="AO1216" s="389"/>
      <c r="AP1216" s="389"/>
      <c r="AQ1216" s="389"/>
    </row>
    <row r="1217" spans="1:43" s="128" customFormat="1" ht="40.15" customHeight="1">
      <c r="A1217" s="488">
        <v>1204</v>
      </c>
      <c r="B1217" s="866" t="str">
        <f>IF(基本情報入力シート!C1248="","",基本情報入力シート!C1248)</f>
        <v/>
      </c>
      <c r="C1217" s="866"/>
      <c r="D1217" s="866"/>
      <c r="E1217" s="866"/>
      <c r="F1217" s="866"/>
      <c r="G1217" s="866"/>
      <c r="H1217" s="866"/>
      <c r="I1217" s="866"/>
      <c r="J1217" s="413" t="str">
        <f>IF(基本情報入力シート!M1248="","",基本情報入力シート!M1248)</f>
        <v/>
      </c>
      <c r="K1217" s="413" t="str">
        <f>IF(基本情報入力シート!R1248="","",基本情報入力シート!R1248)</f>
        <v/>
      </c>
      <c r="L1217" s="413" t="str">
        <f>IF(基本情報入力シート!W1248="","",基本情報入力シート!W1248)</f>
        <v/>
      </c>
      <c r="M1217" s="413" t="str">
        <f>IF(基本情報入力シート!X1248="","",基本情報入力シート!X1248)</f>
        <v/>
      </c>
      <c r="N1217" s="491" t="str">
        <f>IF(基本情報入力シート!Y1248="","",基本情報入力シート!Y1248)</f>
        <v/>
      </c>
      <c r="O1217" s="490"/>
      <c r="P1217" s="432"/>
      <c r="Q1217" s="38" t="str">
        <f>IFERROR(ROUNDDOWN(P1217*VLOOKUP(N1217,【参考】数式用!$V$2:$AA$58,MATCH(O1217,【参考】数式用!$X$4:$AA$4)+2,FALSE)*0.5, 0), "")</f>
        <v/>
      </c>
      <c r="R1217" s="433"/>
      <c r="S1217" s="867"/>
      <c r="T1217" s="867"/>
      <c r="U1217" s="499"/>
      <c r="V1217" s="439"/>
      <c r="W1217" s="487"/>
      <c r="X1217" s="414" t="str">
        <f>IFERROR(IF(V1217="ー", "", ROUNDDOWN(W1217*VLOOKUP(N1217,【参考】数式用!$V$2:$AG$51,MATCH(V1217,【参考】数式用!$AB$4:$AG$4)+6,FALSE)*0.5, 0)), "")</f>
        <v/>
      </c>
      <c r="Y1217" s="440"/>
      <c r="Z1217" s="487"/>
      <c r="AA1217" s="501"/>
      <c r="AB1217" s="481" t="e">
        <f>VLOOKUP(N1217,【参考】数式用!$A$3:$N$58,14,FALSE)</f>
        <v>#N/A</v>
      </c>
      <c r="AC1217" s="481" t="str">
        <f>IFERROR(VLOOKUP(N1217,【参考】数式用!$A$3:$N$58,14,FALSE),"")&amp;"_4_5"</f>
        <v>_4_5</v>
      </c>
      <c r="AD1217" s="481" t="str">
        <f>IFERROR(VLOOKUP(N1217,【参考】数式用!$A$3:$N$58,14,FALSE),"")&amp;"_6"</f>
        <v>_6</v>
      </c>
      <c r="AE1217" s="482" t="str">
        <f>IFERROR(VLOOKUP(N1217,【参考】数式用!$AI$5:$AJ$51, 2, FALSE), "")</f>
        <v/>
      </c>
      <c r="AF1217" s="483" t="str">
        <f t="shared" si="38"/>
        <v/>
      </c>
      <c r="AG1217" s="484" t="str">
        <f t="shared" si="39"/>
        <v/>
      </c>
      <c r="AH1217" s="485" t="str">
        <f>IFERROR(VLOOKUP(N1217,【参考】数式用!$AM$3:$AN$56, 2, FALSE), "")</f>
        <v/>
      </c>
      <c r="AI1217" s="411"/>
      <c r="AJ1217" s="389"/>
      <c r="AK1217" s="389"/>
      <c r="AL1217" s="389"/>
      <c r="AM1217" s="389"/>
      <c r="AN1217" s="389"/>
      <c r="AO1217" s="389"/>
      <c r="AP1217" s="389"/>
      <c r="AQ1217" s="389"/>
    </row>
    <row r="1218" spans="1:43" s="128" customFormat="1" ht="40.15" customHeight="1">
      <c r="A1218" s="488">
        <v>1205</v>
      </c>
      <c r="B1218" s="866" t="str">
        <f>IF(基本情報入力シート!C1249="","",基本情報入力シート!C1249)</f>
        <v/>
      </c>
      <c r="C1218" s="866"/>
      <c r="D1218" s="866"/>
      <c r="E1218" s="866"/>
      <c r="F1218" s="866"/>
      <c r="G1218" s="866"/>
      <c r="H1218" s="866"/>
      <c r="I1218" s="866"/>
      <c r="J1218" s="413" t="str">
        <f>IF(基本情報入力シート!M1249="","",基本情報入力シート!M1249)</f>
        <v/>
      </c>
      <c r="K1218" s="413" t="str">
        <f>IF(基本情報入力シート!R1249="","",基本情報入力シート!R1249)</f>
        <v/>
      </c>
      <c r="L1218" s="413" t="str">
        <f>IF(基本情報入力シート!W1249="","",基本情報入力シート!W1249)</f>
        <v/>
      </c>
      <c r="M1218" s="413" t="str">
        <f>IF(基本情報入力シート!X1249="","",基本情報入力シート!X1249)</f>
        <v/>
      </c>
      <c r="N1218" s="491" t="str">
        <f>IF(基本情報入力シート!Y1249="","",基本情報入力シート!Y1249)</f>
        <v/>
      </c>
      <c r="O1218" s="490"/>
      <c r="P1218" s="432"/>
      <c r="Q1218" s="38" t="str">
        <f>IFERROR(ROUNDDOWN(P1218*VLOOKUP(N1218,【参考】数式用!$V$2:$AA$58,MATCH(O1218,【参考】数式用!$X$4:$AA$4)+2,FALSE)*0.5, 0), "")</f>
        <v/>
      </c>
      <c r="R1218" s="433"/>
      <c r="S1218" s="867"/>
      <c r="T1218" s="867"/>
      <c r="U1218" s="499"/>
      <c r="V1218" s="439"/>
      <c r="W1218" s="487"/>
      <c r="X1218" s="414" t="str">
        <f>IFERROR(IF(V1218="ー", "", ROUNDDOWN(W1218*VLOOKUP(N1218,【参考】数式用!$V$2:$AG$51,MATCH(V1218,【参考】数式用!$AB$4:$AG$4)+6,FALSE)*0.5, 0)), "")</f>
        <v/>
      </c>
      <c r="Y1218" s="440"/>
      <c r="Z1218" s="487"/>
      <c r="AA1218" s="501"/>
      <c r="AB1218" s="481" t="e">
        <f>VLOOKUP(N1218,【参考】数式用!$A$3:$N$58,14,FALSE)</f>
        <v>#N/A</v>
      </c>
      <c r="AC1218" s="481" t="str">
        <f>IFERROR(VLOOKUP(N1218,【参考】数式用!$A$3:$N$58,14,FALSE),"")&amp;"_4_5"</f>
        <v>_4_5</v>
      </c>
      <c r="AD1218" s="481" t="str">
        <f>IFERROR(VLOOKUP(N1218,【参考】数式用!$A$3:$N$58,14,FALSE),"")&amp;"_6"</f>
        <v>_6</v>
      </c>
      <c r="AE1218" s="482" t="str">
        <f>IFERROR(VLOOKUP(N1218,【参考】数式用!$AI$5:$AJ$51, 2, FALSE), "")</f>
        <v/>
      </c>
      <c r="AF1218" s="483" t="str">
        <f t="shared" si="38"/>
        <v/>
      </c>
      <c r="AG1218" s="484" t="str">
        <f t="shared" si="39"/>
        <v/>
      </c>
      <c r="AH1218" s="485" t="str">
        <f>IFERROR(VLOOKUP(N1218,【参考】数式用!$AM$3:$AN$56, 2, FALSE), "")</f>
        <v/>
      </c>
      <c r="AI1218" s="411"/>
      <c r="AJ1218" s="389"/>
      <c r="AK1218" s="389"/>
      <c r="AL1218" s="389"/>
      <c r="AM1218" s="389"/>
      <c r="AN1218" s="389"/>
      <c r="AO1218" s="389"/>
      <c r="AP1218" s="389"/>
      <c r="AQ1218" s="389"/>
    </row>
    <row r="1219" spans="1:43" s="128" customFormat="1" ht="40.15" customHeight="1">
      <c r="A1219" s="488">
        <v>1206</v>
      </c>
      <c r="B1219" s="866" t="str">
        <f>IF(基本情報入力シート!C1250="","",基本情報入力シート!C1250)</f>
        <v/>
      </c>
      <c r="C1219" s="866"/>
      <c r="D1219" s="866"/>
      <c r="E1219" s="866"/>
      <c r="F1219" s="866"/>
      <c r="G1219" s="866"/>
      <c r="H1219" s="866"/>
      <c r="I1219" s="866"/>
      <c r="J1219" s="413" t="str">
        <f>IF(基本情報入力シート!M1250="","",基本情報入力シート!M1250)</f>
        <v/>
      </c>
      <c r="K1219" s="413" t="str">
        <f>IF(基本情報入力シート!R1250="","",基本情報入力シート!R1250)</f>
        <v/>
      </c>
      <c r="L1219" s="413" t="str">
        <f>IF(基本情報入力シート!W1250="","",基本情報入力シート!W1250)</f>
        <v/>
      </c>
      <c r="M1219" s="413" t="str">
        <f>IF(基本情報入力シート!X1250="","",基本情報入力シート!X1250)</f>
        <v/>
      </c>
      <c r="N1219" s="491" t="str">
        <f>IF(基本情報入力シート!Y1250="","",基本情報入力シート!Y1250)</f>
        <v/>
      </c>
      <c r="O1219" s="490"/>
      <c r="P1219" s="432"/>
      <c r="Q1219" s="38" t="str">
        <f>IFERROR(ROUNDDOWN(P1219*VLOOKUP(N1219,【参考】数式用!$V$2:$AA$58,MATCH(O1219,【参考】数式用!$X$4:$AA$4)+2,FALSE)*0.5, 0), "")</f>
        <v/>
      </c>
      <c r="R1219" s="433"/>
      <c r="S1219" s="867"/>
      <c r="T1219" s="867"/>
      <c r="U1219" s="499"/>
      <c r="V1219" s="439"/>
      <c r="W1219" s="487"/>
      <c r="X1219" s="414" t="str">
        <f>IFERROR(IF(V1219="ー", "", ROUNDDOWN(W1219*VLOOKUP(N1219,【参考】数式用!$V$2:$AG$51,MATCH(V1219,【参考】数式用!$AB$4:$AG$4)+6,FALSE)*0.5, 0)), "")</f>
        <v/>
      </c>
      <c r="Y1219" s="440"/>
      <c r="Z1219" s="487"/>
      <c r="AA1219" s="501"/>
      <c r="AB1219" s="481" t="e">
        <f>VLOOKUP(N1219,【参考】数式用!$A$3:$N$58,14,FALSE)</f>
        <v>#N/A</v>
      </c>
      <c r="AC1219" s="481" t="str">
        <f>IFERROR(VLOOKUP(N1219,【参考】数式用!$A$3:$N$58,14,FALSE),"")&amp;"_4_5"</f>
        <v>_4_5</v>
      </c>
      <c r="AD1219" s="481" t="str">
        <f>IFERROR(VLOOKUP(N1219,【参考】数式用!$A$3:$N$58,14,FALSE),"")&amp;"_6"</f>
        <v>_6</v>
      </c>
      <c r="AE1219" s="482" t="str">
        <f>IFERROR(VLOOKUP(N1219,【参考】数式用!$AI$5:$AJ$51, 2, FALSE), "")</f>
        <v/>
      </c>
      <c r="AF1219" s="483" t="str">
        <f t="shared" si="38"/>
        <v/>
      </c>
      <c r="AG1219" s="484" t="str">
        <f t="shared" si="39"/>
        <v/>
      </c>
      <c r="AH1219" s="485" t="str">
        <f>IFERROR(VLOOKUP(N1219,【参考】数式用!$AM$3:$AN$56, 2, FALSE), "")</f>
        <v/>
      </c>
      <c r="AI1219" s="411"/>
      <c r="AJ1219" s="389"/>
      <c r="AK1219" s="389"/>
      <c r="AL1219" s="389"/>
      <c r="AM1219" s="389"/>
      <c r="AN1219" s="389"/>
      <c r="AO1219" s="389"/>
      <c r="AP1219" s="389"/>
      <c r="AQ1219" s="389"/>
    </row>
    <row r="1220" spans="1:43" s="128" customFormat="1" ht="40.15" customHeight="1">
      <c r="A1220" s="488">
        <v>1207</v>
      </c>
      <c r="B1220" s="866" t="str">
        <f>IF(基本情報入力シート!C1251="","",基本情報入力シート!C1251)</f>
        <v/>
      </c>
      <c r="C1220" s="866"/>
      <c r="D1220" s="866"/>
      <c r="E1220" s="866"/>
      <c r="F1220" s="866"/>
      <c r="G1220" s="866"/>
      <c r="H1220" s="866"/>
      <c r="I1220" s="866"/>
      <c r="J1220" s="413" t="str">
        <f>IF(基本情報入力シート!M1251="","",基本情報入力シート!M1251)</f>
        <v/>
      </c>
      <c r="K1220" s="413" t="str">
        <f>IF(基本情報入力シート!R1251="","",基本情報入力シート!R1251)</f>
        <v/>
      </c>
      <c r="L1220" s="413" t="str">
        <f>IF(基本情報入力シート!W1251="","",基本情報入力シート!W1251)</f>
        <v/>
      </c>
      <c r="M1220" s="413" t="str">
        <f>IF(基本情報入力シート!X1251="","",基本情報入力シート!X1251)</f>
        <v/>
      </c>
      <c r="N1220" s="491" t="str">
        <f>IF(基本情報入力シート!Y1251="","",基本情報入力シート!Y1251)</f>
        <v/>
      </c>
      <c r="O1220" s="490"/>
      <c r="P1220" s="432"/>
      <c r="Q1220" s="38" t="str">
        <f>IFERROR(ROUNDDOWN(P1220*VLOOKUP(N1220,【参考】数式用!$V$2:$AA$58,MATCH(O1220,【参考】数式用!$X$4:$AA$4)+2,FALSE)*0.5, 0), "")</f>
        <v/>
      </c>
      <c r="R1220" s="433"/>
      <c r="S1220" s="867"/>
      <c r="T1220" s="867"/>
      <c r="U1220" s="499"/>
      <c r="V1220" s="439"/>
      <c r="W1220" s="487"/>
      <c r="X1220" s="414" t="str">
        <f>IFERROR(IF(V1220="ー", "", ROUNDDOWN(W1220*VLOOKUP(N1220,【参考】数式用!$V$2:$AG$51,MATCH(V1220,【参考】数式用!$AB$4:$AG$4)+6,FALSE)*0.5, 0)), "")</f>
        <v/>
      </c>
      <c r="Y1220" s="440"/>
      <c r="Z1220" s="487"/>
      <c r="AA1220" s="501"/>
      <c r="AB1220" s="481" t="e">
        <f>VLOOKUP(N1220,【参考】数式用!$A$3:$N$58,14,FALSE)</f>
        <v>#N/A</v>
      </c>
      <c r="AC1220" s="481" t="str">
        <f>IFERROR(VLOOKUP(N1220,【参考】数式用!$A$3:$N$58,14,FALSE),"")&amp;"_4_5"</f>
        <v>_4_5</v>
      </c>
      <c r="AD1220" s="481" t="str">
        <f>IFERROR(VLOOKUP(N1220,【参考】数式用!$A$3:$N$58,14,FALSE),"")&amp;"_6"</f>
        <v>_6</v>
      </c>
      <c r="AE1220" s="482" t="str">
        <f>IFERROR(VLOOKUP(N1220,【参考】数式用!$AI$5:$AJ$51, 2, FALSE), "")</f>
        <v/>
      </c>
      <c r="AF1220" s="483" t="str">
        <f t="shared" si="38"/>
        <v/>
      </c>
      <c r="AG1220" s="484" t="str">
        <f t="shared" si="39"/>
        <v/>
      </c>
      <c r="AH1220" s="485" t="str">
        <f>IFERROR(VLOOKUP(N1220,【参考】数式用!$AM$3:$AN$56, 2, FALSE), "")</f>
        <v/>
      </c>
      <c r="AI1220" s="411"/>
      <c r="AJ1220" s="389"/>
      <c r="AK1220" s="389"/>
      <c r="AL1220" s="389"/>
      <c r="AM1220" s="389"/>
      <c r="AN1220" s="389"/>
      <c r="AO1220" s="389"/>
      <c r="AP1220" s="389"/>
      <c r="AQ1220" s="389"/>
    </row>
    <row r="1221" spans="1:43" s="128" customFormat="1" ht="40.15" customHeight="1">
      <c r="A1221" s="488">
        <v>1208</v>
      </c>
      <c r="B1221" s="866" t="str">
        <f>IF(基本情報入力シート!C1252="","",基本情報入力シート!C1252)</f>
        <v/>
      </c>
      <c r="C1221" s="866"/>
      <c r="D1221" s="866"/>
      <c r="E1221" s="866"/>
      <c r="F1221" s="866"/>
      <c r="G1221" s="866"/>
      <c r="H1221" s="866"/>
      <c r="I1221" s="866"/>
      <c r="J1221" s="413" t="str">
        <f>IF(基本情報入力シート!M1252="","",基本情報入力シート!M1252)</f>
        <v/>
      </c>
      <c r="K1221" s="413" t="str">
        <f>IF(基本情報入力シート!R1252="","",基本情報入力シート!R1252)</f>
        <v/>
      </c>
      <c r="L1221" s="413" t="str">
        <f>IF(基本情報入力シート!W1252="","",基本情報入力シート!W1252)</f>
        <v/>
      </c>
      <c r="M1221" s="413" t="str">
        <f>IF(基本情報入力シート!X1252="","",基本情報入力シート!X1252)</f>
        <v/>
      </c>
      <c r="N1221" s="491" t="str">
        <f>IF(基本情報入力シート!Y1252="","",基本情報入力シート!Y1252)</f>
        <v/>
      </c>
      <c r="O1221" s="490"/>
      <c r="P1221" s="432"/>
      <c r="Q1221" s="38" t="str">
        <f>IFERROR(ROUNDDOWN(P1221*VLOOKUP(N1221,【参考】数式用!$V$2:$AA$58,MATCH(O1221,【参考】数式用!$X$4:$AA$4)+2,FALSE)*0.5, 0), "")</f>
        <v/>
      </c>
      <c r="R1221" s="433"/>
      <c r="S1221" s="867"/>
      <c r="T1221" s="867"/>
      <c r="U1221" s="499"/>
      <c r="V1221" s="439"/>
      <c r="W1221" s="487"/>
      <c r="X1221" s="414" t="str">
        <f>IFERROR(IF(V1221="ー", "", ROUNDDOWN(W1221*VLOOKUP(N1221,【参考】数式用!$V$2:$AG$51,MATCH(V1221,【参考】数式用!$AB$4:$AG$4)+6,FALSE)*0.5, 0)), "")</f>
        <v/>
      </c>
      <c r="Y1221" s="440"/>
      <c r="Z1221" s="487"/>
      <c r="AA1221" s="501"/>
      <c r="AB1221" s="481" t="e">
        <f>VLOOKUP(N1221,【参考】数式用!$A$3:$N$58,14,FALSE)</f>
        <v>#N/A</v>
      </c>
      <c r="AC1221" s="481" t="str">
        <f>IFERROR(VLOOKUP(N1221,【参考】数式用!$A$3:$N$58,14,FALSE),"")&amp;"_4_5"</f>
        <v>_4_5</v>
      </c>
      <c r="AD1221" s="481" t="str">
        <f>IFERROR(VLOOKUP(N1221,【参考】数式用!$A$3:$N$58,14,FALSE),"")&amp;"_6"</f>
        <v>_6</v>
      </c>
      <c r="AE1221" s="482" t="str">
        <f>IFERROR(VLOOKUP(N1221,【参考】数式用!$AI$5:$AJ$51, 2, FALSE), "")</f>
        <v/>
      </c>
      <c r="AF1221" s="483" t="str">
        <f t="shared" si="38"/>
        <v/>
      </c>
      <c r="AG1221" s="484" t="str">
        <f t="shared" si="39"/>
        <v/>
      </c>
      <c r="AH1221" s="485" t="str">
        <f>IFERROR(VLOOKUP(N1221,【参考】数式用!$AM$3:$AN$56, 2, FALSE), "")</f>
        <v/>
      </c>
      <c r="AI1221" s="411"/>
      <c r="AJ1221" s="389"/>
      <c r="AK1221" s="389"/>
      <c r="AL1221" s="389"/>
      <c r="AM1221" s="389"/>
      <c r="AN1221" s="389"/>
      <c r="AO1221" s="389"/>
      <c r="AP1221" s="389"/>
      <c r="AQ1221" s="389"/>
    </row>
    <row r="1222" spans="1:43" s="128" customFormat="1" ht="40.15" customHeight="1">
      <c r="A1222" s="488">
        <v>1209</v>
      </c>
      <c r="B1222" s="866" t="str">
        <f>IF(基本情報入力シート!C1253="","",基本情報入力シート!C1253)</f>
        <v/>
      </c>
      <c r="C1222" s="866"/>
      <c r="D1222" s="866"/>
      <c r="E1222" s="866"/>
      <c r="F1222" s="866"/>
      <c r="G1222" s="866"/>
      <c r="H1222" s="866"/>
      <c r="I1222" s="866"/>
      <c r="J1222" s="413" t="str">
        <f>IF(基本情報入力シート!M1253="","",基本情報入力シート!M1253)</f>
        <v/>
      </c>
      <c r="K1222" s="413" t="str">
        <f>IF(基本情報入力シート!R1253="","",基本情報入力シート!R1253)</f>
        <v/>
      </c>
      <c r="L1222" s="413" t="str">
        <f>IF(基本情報入力シート!W1253="","",基本情報入力シート!W1253)</f>
        <v/>
      </c>
      <c r="M1222" s="413" t="str">
        <f>IF(基本情報入力シート!X1253="","",基本情報入力シート!X1253)</f>
        <v/>
      </c>
      <c r="N1222" s="491" t="str">
        <f>IF(基本情報入力シート!Y1253="","",基本情報入力シート!Y1253)</f>
        <v/>
      </c>
      <c r="O1222" s="490"/>
      <c r="P1222" s="432"/>
      <c r="Q1222" s="38" t="str">
        <f>IFERROR(ROUNDDOWN(P1222*VLOOKUP(N1222,【参考】数式用!$V$2:$AA$58,MATCH(O1222,【参考】数式用!$X$4:$AA$4)+2,FALSE)*0.5, 0), "")</f>
        <v/>
      </c>
      <c r="R1222" s="433"/>
      <c r="S1222" s="867"/>
      <c r="T1222" s="867"/>
      <c r="U1222" s="499"/>
      <c r="V1222" s="439"/>
      <c r="W1222" s="487"/>
      <c r="X1222" s="414" t="str">
        <f>IFERROR(IF(V1222="ー", "", ROUNDDOWN(W1222*VLOOKUP(N1222,【参考】数式用!$V$2:$AG$51,MATCH(V1222,【参考】数式用!$AB$4:$AG$4)+6,FALSE)*0.5, 0)), "")</f>
        <v/>
      </c>
      <c r="Y1222" s="440"/>
      <c r="Z1222" s="487"/>
      <c r="AA1222" s="501"/>
      <c r="AB1222" s="481" t="e">
        <f>VLOOKUP(N1222,【参考】数式用!$A$3:$N$58,14,FALSE)</f>
        <v>#N/A</v>
      </c>
      <c r="AC1222" s="481" t="str">
        <f>IFERROR(VLOOKUP(N1222,【参考】数式用!$A$3:$N$58,14,FALSE),"")&amp;"_4_5"</f>
        <v>_4_5</v>
      </c>
      <c r="AD1222" s="481" t="str">
        <f>IFERROR(VLOOKUP(N1222,【参考】数式用!$A$3:$N$58,14,FALSE),"")&amp;"_6"</f>
        <v>_6</v>
      </c>
      <c r="AE1222" s="482" t="str">
        <f>IFERROR(VLOOKUP(N1222,【参考】数式用!$AI$5:$AJ$51, 2, FALSE), "")</f>
        <v/>
      </c>
      <c r="AF1222" s="483" t="str">
        <f t="shared" si="38"/>
        <v/>
      </c>
      <c r="AG1222" s="484" t="str">
        <f t="shared" si="39"/>
        <v/>
      </c>
      <c r="AH1222" s="485" t="str">
        <f>IFERROR(VLOOKUP(N1222,【参考】数式用!$AM$3:$AN$56, 2, FALSE), "")</f>
        <v/>
      </c>
      <c r="AI1222" s="411"/>
      <c r="AJ1222" s="389"/>
      <c r="AK1222" s="389"/>
      <c r="AL1222" s="389"/>
      <c r="AM1222" s="389"/>
      <c r="AN1222" s="389"/>
      <c r="AO1222" s="389"/>
      <c r="AP1222" s="389"/>
      <c r="AQ1222" s="389"/>
    </row>
    <row r="1223" spans="1:43" s="128" customFormat="1" ht="40.15" customHeight="1">
      <c r="A1223" s="488">
        <v>1210</v>
      </c>
      <c r="B1223" s="866" t="str">
        <f>IF(基本情報入力シート!C1254="","",基本情報入力シート!C1254)</f>
        <v/>
      </c>
      <c r="C1223" s="866"/>
      <c r="D1223" s="866"/>
      <c r="E1223" s="866"/>
      <c r="F1223" s="866"/>
      <c r="G1223" s="866"/>
      <c r="H1223" s="866"/>
      <c r="I1223" s="866"/>
      <c r="J1223" s="413" t="str">
        <f>IF(基本情報入力シート!M1254="","",基本情報入力シート!M1254)</f>
        <v/>
      </c>
      <c r="K1223" s="413" t="str">
        <f>IF(基本情報入力シート!R1254="","",基本情報入力シート!R1254)</f>
        <v/>
      </c>
      <c r="L1223" s="413" t="str">
        <f>IF(基本情報入力シート!W1254="","",基本情報入力シート!W1254)</f>
        <v/>
      </c>
      <c r="M1223" s="413" t="str">
        <f>IF(基本情報入力シート!X1254="","",基本情報入力シート!X1254)</f>
        <v/>
      </c>
      <c r="N1223" s="491" t="str">
        <f>IF(基本情報入力シート!Y1254="","",基本情報入力シート!Y1254)</f>
        <v/>
      </c>
      <c r="O1223" s="490"/>
      <c r="P1223" s="432"/>
      <c r="Q1223" s="38" t="str">
        <f>IFERROR(ROUNDDOWN(P1223*VLOOKUP(N1223,【参考】数式用!$V$2:$AA$58,MATCH(O1223,【参考】数式用!$X$4:$AA$4)+2,FALSE)*0.5, 0), "")</f>
        <v/>
      </c>
      <c r="R1223" s="433"/>
      <c r="S1223" s="867"/>
      <c r="T1223" s="867"/>
      <c r="U1223" s="499"/>
      <c r="V1223" s="439"/>
      <c r="W1223" s="487"/>
      <c r="X1223" s="414" t="str">
        <f>IFERROR(IF(V1223="ー", "", ROUNDDOWN(W1223*VLOOKUP(N1223,【参考】数式用!$V$2:$AG$51,MATCH(V1223,【参考】数式用!$AB$4:$AG$4)+6,FALSE)*0.5, 0)), "")</f>
        <v/>
      </c>
      <c r="Y1223" s="440"/>
      <c r="Z1223" s="487"/>
      <c r="AA1223" s="501"/>
      <c r="AB1223" s="481" t="e">
        <f>VLOOKUP(N1223,【参考】数式用!$A$3:$N$58,14,FALSE)</f>
        <v>#N/A</v>
      </c>
      <c r="AC1223" s="481" t="str">
        <f>IFERROR(VLOOKUP(N1223,【参考】数式用!$A$3:$N$58,14,FALSE),"")&amp;"_4_5"</f>
        <v>_4_5</v>
      </c>
      <c r="AD1223" s="481" t="str">
        <f>IFERROR(VLOOKUP(N1223,【参考】数式用!$A$3:$N$58,14,FALSE),"")&amp;"_6"</f>
        <v>_6</v>
      </c>
      <c r="AE1223" s="482" t="str">
        <f>IFERROR(VLOOKUP(N1223,【参考】数式用!$AI$5:$AJ$51, 2, FALSE), "")</f>
        <v/>
      </c>
      <c r="AF1223" s="483" t="str">
        <f t="shared" si="38"/>
        <v/>
      </c>
      <c r="AG1223" s="484" t="str">
        <f t="shared" si="39"/>
        <v/>
      </c>
      <c r="AH1223" s="485" t="str">
        <f>IFERROR(VLOOKUP(N1223,【参考】数式用!$AM$3:$AN$56, 2, FALSE), "")</f>
        <v/>
      </c>
      <c r="AI1223" s="411"/>
      <c r="AJ1223" s="389"/>
      <c r="AK1223" s="389"/>
      <c r="AL1223" s="389"/>
      <c r="AM1223" s="389"/>
      <c r="AN1223" s="389"/>
      <c r="AO1223" s="389"/>
      <c r="AP1223" s="389"/>
      <c r="AQ1223" s="389"/>
    </row>
    <row r="1224" spans="1:43" s="128" customFormat="1" ht="40.15" customHeight="1">
      <c r="A1224" s="488">
        <v>1211</v>
      </c>
      <c r="B1224" s="866" t="str">
        <f>IF(基本情報入力シート!C1255="","",基本情報入力シート!C1255)</f>
        <v/>
      </c>
      <c r="C1224" s="866"/>
      <c r="D1224" s="866"/>
      <c r="E1224" s="866"/>
      <c r="F1224" s="866"/>
      <c r="G1224" s="866"/>
      <c r="H1224" s="866"/>
      <c r="I1224" s="866"/>
      <c r="J1224" s="413" t="str">
        <f>IF(基本情報入力シート!M1255="","",基本情報入力シート!M1255)</f>
        <v/>
      </c>
      <c r="K1224" s="413" t="str">
        <f>IF(基本情報入力シート!R1255="","",基本情報入力シート!R1255)</f>
        <v/>
      </c>
      <c r="L1224" s="413" t="str">
        <f>IF(基本情報入力シート!W1255="","",基本情報入力シート!W1255)</f>
        <v/>
      </c>
      <c r="M1224" s="413" t="str">
        <f>IF(基本情報入力シート!X1255="","",基本情報入力シート!X1255)</f>
        <v/>
      </c>
      <c r="N1224" s="491" t="str">
        <f>IF(基本情報入力シート!Y1255="","",基本情報入力シート!Y1255)</f>
        <v/>
      </c>
      <c r="O1224" s="490"/>
      <c r="P1224" s="432"/>
      <c r="Q1224" s="38" t="str">
        <f>IFERROR(ROUNDDOWN(P1224*VLOOKUP(N1224,【参考】数式用!$V$2:$AA$58,MATCH(O1224,【参考】数式用!$X$4:$AA$4)+2,FALSE)*0.5, 0), "")</f>
        <v/>
      </c>
      <c r="R1224" s="433"/>
      <c r="S1224" s="867"/>
      <c r="T1224" s="867"/>
      <c r="U1224" s="499"/>
      <c r="V1224" s="439"/>
      <c r="W1224" s="487"/>
      <c r="X1224" s="414" t="str">
        <f>IFERROR(IF(V1224="ー", "", ROUNDDOWN(W1224*VLOOKUP(N1224,【参考】数式用!$V$2:$AG$51,MATCH(V1224,【参考】数式用!$AB$4:$AG$4)+6,FALSE)*0.5, 0)), "")</f>
        <v/>
      </c>
      <c r="Y1224" s="440"/>
      <c r="Z1224" s="487"/>
      <c r="AA1224" s="501"/>
      <c r="AB1224" s="481" t="e">
        <f>VLOOKUP(N1224,【参考】数式用!$A$3:$N$58,14,FALSE)</f>
        <v>#N/A</v>
      </c>
      <c r="AC1224" s="481" t="str">
        <f>IFERROR(VLOOKUP(N1224,【参考】数式用!$A$3:$N$58,14,FALSE),"")&amp;"_4_5"</f>
        <v>_4_5</v>
      </c>
      <c r="AD1224" s="481" t="str">
        <f>IFERROR(VLOOKUP(N1224,【参考】数式用!$A$3:$N$58,14,FALSE),"")&amp;"_6"</f>
        <v>_6</v>
      </c>
      <c r="AE1224" s="482" t="str">
        <f>IFERROR(VLOOKUP(N1224,【参考】数式用!$AI$5:$AJ$51, 2, FALSE), "")</f>
        <v/>
      </c>
      <c r="AF1224" s="483" t="str">
        <f t="shared" si="38"/>
        <v/>
      </c>
      <c r="AG1224" s="484" t="str">
        <f t="shared" si="39"/>
        <v/>
      </c>
      <c r="AH1224" s="485" t="str">
        <f>IFERROR(VLOOKUP(N1224,【参考】数式用!$AM$3:$AN$56, 2, FALSE), "")</f>
        <v/>
      </c>
      <c r="AI1224" s="411"/>
      <c r="AJ1224" s="389"/>
      <c r="AK1224" s="389"/>
      <c r="AL1224" s="389"/>
      <c r="AM1224" s="389"/>
      <c r="AN1224" s="389"/>
      <c r="AO1224" s="389"/>
      <c r="AP1224" s="389"/>
      <c r="AQ1224" s="389"/>
    </row>
    <row r="1225" spans="1:43" s="128" customFormat="1" ht="40.15" customHeight="1">
      <c r="A1225" s="488">
        <v>1212</v>
      </c>
      <c r="B1225" s="866" t="str">
        <f>IF(基本情報入力シート!C1256="","",基本情報入力シート!C1256)</f>
        <v/>
      </c>
      <c r="C1225" s="866"/>
      <c r="D1225" s="866"/>
      <c r="E1225" s="866"/>
      <c r="F1225" s="866"/>
      <c r="G1225" s="866"/>
      <c r="H1225" s="866"/>
      <c r="I1225" s="866"/>
      <c r="J1225" s="413" t="str">
        <f>IF(基本情報入力シート!M1256="","",基本情報入力シート!M1256)</f>
        <v/>
      </c>
      <c r="K1225" s="413" t="str">
        <f>IF(基本情報入力シート!R1256="","",基本情報入力シート!R1256)</f>
        <v/>
      </c>
      <c r="L1225" s="413" t="str">
        <f>IF(基本情報入力シート!W1256="","",基本情報入力シート!W1256)</f>
        <v/>
      </c>
      <c r="M1225" s="413" t="str">
        <f>IF(基本情報入力シート!X1256="","",基本情報入力シート!X1256)</f>
        <v/>
      </c>
      <c r="N1225" s="491" t="str">
        <f>IF(基本情報入力シート!Y1256="","",基本情報入力シート!Y1256)</f>
        <v/>
      </c>
      <c r="O1225" s="490"/>
      <c r="P1225" s="432"/>
      <c r="Q1225" s="38" t="str">
        <f>IFERROR(ROUNDDOWN(P1225*VLOOKUP(N1225,【参考】数式用!$V$2:$AA$58,MATCH(O1225,【参考】数式用!$X$4:$AA$4)+2,FALSE)*0.5, 0), "")</f>
        <v/>
      </c>
      <c r="R1225" s="433"/>
      <c r="S1225" s="867"/>
      <c r="T1225" s="867"/>
      <c r="U1225" s="499"/>
      <c r="V1225" s="439"/>
      <c r="W1225" s="487"/>
      <c r="X1225" s="414" t="str">
        <f>IFERROR(IF(V1225="ー", "", ROUNDDOWN(W1225*VLOOKUP(N1225,【参考】数式用!$V$2:$AG$51,MATCH(V1225,【参考】数式用!$AB$4:$AG$4)+6,FALSE)*0.5, 0)), "")</f>
        <v/>
      </c>
      <c r="Y1225" s="440"/>
      <c r="Z1225" s="487"/>
      <c r="AA1225" s="501"/>
      <c r="AB1225" s="481" t="e">
        <f>VLOOKUP(N1225,【参考】数式用!$A$3:$N$58,14,FALSE)</f>
        <v>#N/A</v>
      </c>
      <c r="AC1225" s="481" t="str">
        <f>IFERROR(VLOOKUP(N1225,【参考】数式用!$A$3:$N$58,14,FALSE),"")&amp;"_4_5"</f>
        <v>_4_5</v>
      </c>
      <c r="AD1225" s="481" t="str">
        <f>IFERROR(VLOOKUP(N1225,【参考】数式用!$A$3:$N$58,14,FALSE),"")&amp;"_6"</f>
        <v>_6</v>
      </c>
      <c r="AE1225" s="482" t="str">
        <f>IFERROR(VLOOKUP(N1225,【参考】数式用!$AI$5:$AJ$51, 2, FALSE), "")</f>
        <v/>
      </c>
      <c r="AF1225" s="483" t="str">
        <f t="shared" si="38"/>
        <v/>
      </c>
      <c r="AG1225" s="484" t="str">
        <f t="shared" si="39"/>
        <v/>
      </c>
      <c r="AH1225" s="485" t="str">
        <f>IFERROR(VLOOKUP(N1225,【参考】数式用!$AM$3:$AN$56, 2, FALSE), "")</f>
        <v/>
      </c>
      <c r="AI1225" s="411"/>
      <c r="AJ1225" s="389"/>
      <c r="AK1225" s="389"/>
      <c r="AL1225" s="389"/>
      <c r="AM1225" s="389"/>
      <c r="AN1225" s="389"/>
      <c r="AO1225" s="389"/>
      <c r="AP1225" s="389"/>
      <c r="AQ1225" s="389"/>
    </row>
    <row r="1226" spans="1:43" s="128" customFormat="1" ht="40.15" customHeight="1">
      <c r="A1226" s="488">
        <v>1213</v>
      </c>
      <c r="B1226" s="866" t="str">
        <f>IF(基本情報入力シート!C1257="","",基本情報入力シート!C1257)</f>
        <v/>
      </c>
      <c r="C1226" s="866"/>
      <c r="D1226" s="866"/>
      <c r="E1226" s="866"/>
      <c r="F1226" s="866"/>
      <c r="G1226" s="866"/>
      <c r="H1226" s="866"/>
      <c r="I1226" s="866"/>
      <c r="J1226" s="413" t="str">
        <f>IF(基本情報入力シート!M1257="","",基本情報入力シート!M1257)</f>
        <v/>
      </c>
      <c r="K1226" s="413" t="str">
        <f>IF(基本情報入力シート!R1257="","",基本情報入力シート!R1257)</f>
        <v/>
      </c>
      <c r="L1226" s="413" t="str">
        <f>IF(基本情報入力シート!W1257="","",基本情報入力シート!W1257)</f>
        <v/>
      </c>
      <c r="M1226" s="413" t="str">
        <f>IF(基本情報入力シート!X1257="","",基本情報入力シート!X1257)</f>
        <v/>
      </c>
      <c r="N1226" s="491" t="str">
        <f>IF(基本情報入力シート!Y1257="","",基本情報入力シート!Y1257)</f>
        <v/>
      </c>
      <c r="O1226" s="490"/>
      <c r="P1226" s="432"/>
      <c r="Q1226" s="38" t="str">
        <f>IFERROR(ROUNDDOWN(P1226*VLOOKUP(N1226,【参考】数式用!$V$2:$AA$58,MATCH(O1226,【参考】数式用!$X$4:$AA$4)+2,FALSE)*0.5, 0), "")</f>
        <v/>
      </c>
      <c r="R1226" s="433"/>
      <c r="S1226" s="867"/>
      <c r="T1226" s="867"/>
      <c r="U1226" s="499"/>
      <c r="V1226" s="439"/>
      <c r="W1226" s="487"/>
      <c r="X1226" s="414" t="str">
        <f>IFERROR(IF(V1226="ー", "", ROUNDDOWN(W1226*VLOOKUP(N1226,【参考】数式用!$V$2:$AG$51,MATCH(V1226,【参考】数式用!$AB$4:$AG$4)+6,FALSE)*0.5, 0)), "")</f>
        <v/>
      </c>
      <c r="Y1226" s="440"/>
      <c r="Z1226" s="487"/>
      <c r="AA1226" s="501"/>
      <c r="AB1226" s="481" t="e">
        <f>VLOOKUP(N1226,【参考】数式用!$A$3:$N$58,14,FALSE)</f>
        <v>#N/A</v>
      </c>
      <c r="AC1226" s="481" t="str">
        <f>IFERROR(VLOOKUP(N1226,【参考】数式用!$A$3:$N$58,14,FALSE),"")&amp;"_4_5"</f>
        <v>_4_5</v>
      </c>
      <c r="AD1226" s="481" t="str">
        <f>IFERROR(VLOOKUP(N1226,【参考】数式用!$A$3:$N$58,14,FALSE),"")&amp;"_6"</f>
        <v>_6</v>
      </c>
      <c r="AE1226" s="482" t="str">
        <f>IFERROR(VLOOKUP(N1226,【参考】数式用!$AI$5:$AJ$51, 2, FALSE), "")</f>
        <v/>
      </c>
      <c r="AF1226" s="483" t="str">
        <f t="shared" si="38"/>
        <v/>
      </c>
      <c r="AG1226" s="484" t="str">
        <f t="shared" si="39"/>
        <v/>
      </c>
      <c r="AH1226" s="485" t="str">
        <f>IFERROR(VLOOKUP(N1226,【参考】数式用!$AM$3:$AN$56, 2, FALSE), "")</f>
        <v/>
      </c>
      <c r="AI1226" s="411"/>
      <c r="AJ1226" s="389"/>
      <c r="AK1226" s="389"/>
      <c r="AL1226" s="389"/>
      <c r="AM1226" s="389"/>
      <c r="AN1226" s="389"/>
      <c r="AO1226" s="389"/>
      <c r="AP1226" s="389"/>
      <c r="AQ1226" s="389"/>
    </row>
    <row r="1227" spans="1:43" s="128" customFormat="1" ht="40.15" customHeight="1">
      <c r="A1227" s="488">
        <v>1214</v>
      </c>
      <c r="B1227" s="866" t="str">
        <f>IF(基本情報入力シート!C1258="","",基本情報入力シート!C1258)</f>
        <v/>
      </c>
      <c r="C1227" s="866"/>
      <c r="D1227" s="866"/>
      <c r="E1227" s="866"/>
      <c r="F1227" s="866"/>
      <c r="G1227" s="866"/>
      <c r="H1227" s="866"/>
      <c r="I1227" s="866"/>
      <c r="J1227" s="413" t="str">
        <f>IF(基本情報入力シート!M1258="","",基本情報入力シート!M1258)</f>
        <v/>
      </c>
      <c r="K1227" s="413" t="str">
        <f>IF(基本情報入力シート!R1258="","",基本情報入力シート!R1258)</f>
        <v/>
      </c>
      <c r="L1227" s="413" t="str">
        <f>IF(基本情報入力シート!W1258="","",基本情報入力シート!W1258)</f>
        <v/>
      </c>
      <c r="M1227" s="413" t="str">
        <f>IF(基本情報入力シート!X1258="","",基本情報入力シート!X1258)</f>
        <v/>
      </c>
      <c r="N1227" s="491" t="str">
        <f>IF(基本情報入力シート!Y1258="","",基本情報入力シート!Y1258)</f>
        <v/>
      </c>
      <c r="O1227" s="490"/>
      <c r="P1227" s="432"/>
      <c r="Q1227" s="38" t="str">
        <f>IFERROR(ROUNDDOWN(P1227*VLOOKUP(N1227,【参考】数式用!$V$2:$AA$58,MATCH(O1227,【参考】数式用!$X$4:$AA$4)+2,FALSE)*0.5, 0), "")</f>
        <v/>
      </c>
      <c r="R1227" s="433"/>
      <c r="S1227" s="867"/>
      <c r="T1227" s="867"/>
      <c r="U1227" s="499"/>
      <c r="V1227" s="439"/>
      <c r="W1227" s="487"/>
      <c r="X1227" s="414" t="str">
        <f>IFERROR(IF(V1227="ー", "", ROUNDDOWN(W1227*VLOOKUP(N1227,【参考】数式用!$V$2:$AG$51,MATCH(V1227,【参考】数式用!$AB$4:$AG$4)+6,FALSE)*0.5, 0)), "")</f>
        <v/>
      </c>
      <c r="Y1227" s="440"/>
      <c r="Z1227" s="487"/>
      <c r="AA1227" s="501"/>
      <c r="AB1227" s="481" t="e">
        <f>VLOOKUP(N1227,【参考】数式用!$A$3:$N$58,14,FALSE)</f>
        <v>#N/A</v>
      </c>
      <c r="AC1227" s="481" t="str">
        <f>IFERROR(VLOOKUP(N1227,【参考】数式用!$A$3:$N$58,14,FALSE),"")&amp;"_4_5"</f>
        <v>_4_5</v>
      </c>
      <c r="AD1227" s="481" t="str">
        <f>IFERROR(VLOOKUP(N1227,【参考】数式用!$A$3:$N$58,14,FALSE),"")&amp;"_6"</f>
        <v>_6</v>
      </c>
      <c r="AE1227" s="482" t="str">
        <f>IFERROR(VLOOKUP(N1227,【参考】数式用!$AI$5:$AJ$51, 2, FALSE), "")</f>
        <v/>
      </c>
      <c r="AF1227" s="483" t="str">
        <f t="shared" si="38"/>
        <v/>
      </c>
      <c r="AG1227" s="484" t="str">
        <f t="shared" si="39"/>
        <v/>
      </c>
      <c r="AH1227" s="485" t="str">
        <f>IFERROR(VLOOKUP(N1227,【参考】数式用!$AM$3:$AN$56, 2, FALSE), "")</f>
        <v/>
      </c>
      <c r="AI1227" s="411"/>
      <c r="AJ1227" s="389"/>
      <c r="AK1227" s="389"/>
      <c r="AL1227" s="389"/>
      <c r="AM1227" s="389"/>
      <c r="AN1227" s="389"/>
      <c r="AO1227" s="389"/>
      <c r="AP1227" s="389"/>
      <c r="AQ1227" s="389"/>
    </row>
    <row r="1228" spans="1:43" s="128" customFormat="1" ht="40.15" customHeight="1">
      <c r="A1228" s="488">
        <v>1215</v>
      </c>
      <c r="B1228" s="866" t="str">
        <f>IF(基本情報入力シート!C1259="","",基本情報入力シート!C1259)</f>
        <v/>
      </c>
      <c r="C1228" s="866"/>
      <c r="D1228" s="866"/>
      <c r="E1228" s="866"/>
      <c r="F1228" s="866"/>
      <c r="G1228" s="866"/>
      <c r="H1228" s="866"/>
      <c r="I1228" s="866"/>
      <c r="J1228" s="413" t="str">
        <f>IF(基本情報入力シート!M1259="","",基本情報入力シート!M1259)</f>
        <v/>
      </c>
      <c r="K1228" s="413" t="str">
        <f>IF(基本情報入力シート!R1259="","",基本情報入力シート!R1259)</f>
        <v/>
      </c>
      <c r="L1228" s="413" t="str">
        <f>IF(基本情報入力シート!W1259="","",基本情報入力シート!W1259)</f>
        <v/>
      </c>
      <c r="M1228" s="413" t="str">
        <f>IF(基本情報入力シート!X1259="","",基本情報入力シート!X1259)</f>
        <v/>
      </c>
      <c r="N1228" s="491" t="str">
        <f>IF(基本情報入力シート!Y1259="","",基本情報入力シート!Y1259)</f>
        <v/>
      </c>
      <c r="O1228" s="490"/>
      <c r="P1228" s="432"/>
      <c r="Q1228" s="38" t="str">
        <f>IFERROR(ROUNDDOWN(P1228*VLOOKUP(N1228,【参考】数式用!$V$2:$AA$58,MATCH(O1228,【参考】数式用!$X$4:$AA$4)+2,FALSE)*0.5, 0), "")</f>
        <v/>
      </c>
      <c r="R1228" s="433"/>
      <c r="S1228" s="867"/>
      <c r="T1228" s="867"/>
      <c r="U1228" s="499"/>
      <c r="V1228" s="439"/>
      <c r="W1228" s="487"/>
      <c r="X1228" s="414" t="str">
        <f>IFERROR(IF(V1228="ー", "", ROUNDDOWN(W1228*VLOOKUP(N1228,【参考】数式用!$V$2:$AG$51,MATCH(V1228,【参考】数式用!$AB$4:$AG$4)+6,FALSE)*0.5, 0)), "")</f>
        <v/>
      </c>
      <c r="Y1228" s="440"/>
      <c r="Z1228" s="487"/>
      <c r="AA1228" s="501"/>
      <c r="AB1228" s="481" t="e">
        <f>VLOOKUP(N1228,【参考】数式用!$A$3:$N$58,14,FALSE)</f>
        <v>#N/A</v>
      </c>
      <c r="AC1228" s="481" t="str">
        <f>IFERROR(VLOOKUP(N1228,【参考】数式用!$A$3:$N$58,14,FALSE),"")&amp;"_4_5"</f>
        <v>_4_5</v>
      </c>
      <c r="AD1228" s="481" t="str">
        <f>IFERROR(VLOOKUP(N1228,【参考】数式用!$A$3:$N$58,14,FALSE),"")&amp;"_6"</f>
        <v>_6</v>
      </c>
      <c r="AE1228" s="482" t="str">
        <f>IFERROR(VLOOKUP(N1228,【参考】数式用!$AI$5:$AJ$51, 2, FALSE), "")</f>
        <v/>
      </c>
      <c r="AF1228" s="483" t="str">
        <f t="shared" si="38"/>
        <v/>
      </c>
      <c r="AG1228" s="484" t="str">
        <f t="shared" si="39"/>
        <v/>
      </c>
      <c r="AH1228" s="485" t="str">
        <f>IFERROR(VLOOKUP(N1228,【参考】数式用!$AM$3:$AN$56, 2, FALSE), "")</f>
        <v/>
      </c>
      <c r="AI1228" s="411"/>
      <c r="AJ1228" s="389"/>
      <c r="AK1228" s="389"/>
      <c r="AL1228" s="389"/>
      <c r="AM1228" s="389"/>
      <c r="AN1228" s="389"/>
      <c r="AO1228" s="389"/>
      <c r="AP1228" s="389"/>
      <c r="AQ1228" s="389"/>
    </row>
    <row r="1229" spans="1:43" s="128" customFormat="1" ht="40.15" customHeight="1">
      <c r="A1229" s="488">
        <v>1216</v>
      </c>
      <c r="B1229" s="866" t="str">
        <f>IF(基本情報入力シート!C1260="","",基本情報入力シート!C1260)</f>
        <v/>
      </c>
      <c r="C1229" s="866"/>
      <c r="D1229" s="866"/>
      <c r="E1229" s="866"/>
      <c r="F1229" s="866"/>
      <c r="G1229" s="866"/>
      <c r="H1229" s="866"/>
      <c r="I1229" s="866"/>
      <c r="J1229" s="413" t="str">
        <f>IF(基本情報入力シート!M1260="","",基本情報入力シート!M1260)</f>
        <v/>
      </c>
      <c r="K1229" s="413" t="str">
        <f>IF(基本情報入力シート!R1260="","",基本情報入力シート!R1260)</f>
        <v/>
      </c>
      <c r="L1229" s="413" t="str">
        <f>IF(基本情報入力シート!W1260="","",基本情報入力シート!W1260)</f>
        <v/>
      </c>
      <c r="M1229" s="413" t="str">
        <f>IF(基本情報入力シート!X1260="","",基本情報入力シート!X1260)</f>
        <v/>
      </c>
      <c r="N1229" s="491" t="str">
        <f>IF(基本情報入力シート!Y1260="","",基本情報入力シート!Y1260)</f>
        <v/>
      </c>
      <c r="O1229" s="490"/>
      <c r="P1229" s="432"/>
      <c r="Q1229" s="38" t="str">
        <f>IFERROR(ROUNDDOWN(P1229*VLOOKUP(N1229,【参考】数式用!$V$2:$AA$58,MATCH(O1229,【参考】数式用!$X$4:$AA$4)+2,FALSE)*0.5, 0), "")</f>
        <v/>
      </c>
      <c r="R1229" s="433"/>
      <c r="S1229" s="867"/>
      <c r="T1229" s="867"/>
      <c r="U1229" s="499"/>
      <c r="V1229" s="439"/>
      <c r="W1229" s="487"/>
      <c r="X1229" s="414" t="str">
        <f>IFERROR(IF(V1229="ー", "", ROUNDDOWN(W1229*VLOOKUP(N1229,【参考】数式用!$V$2:$AG$51,MATCH(V1229,【参考】数式用!$AB$4:$AG$4)+6,FALSE)*0.5, 0)), "")</f>
        <v/>
      </c>
      <c r="Y1229" s="440"/>
      <c r="Z1229" s="487"/>
      <c r="AA1229" s="501"/>
      <c r="AB1229" s="481" t="e">
        <f>VLOOKUP(N1229,【参考】数式用!$A$3:$N$58,14,FALSE)</f>
        <v>#N/A</v>
      </c>
      <c r="AC1229" s="481" t="str">
        <f>IFERROR(VLOOKUP(N1229,【参考】数式用!$A$3:$N$58,14,FALSE),"")&amp;"_4_5"</f>
        <v>_4_5</v>
      </c>
      <c r="AD1229" s="481" t="str">
        <f>IFERROR(VLOOKUP(N1229,【参考】数式用!$A$3:$N$58,14,FALSE),"")&amp;"_6"</f>
        <v>_6</v>
      </c>
      <c r="AE1229" s="482" t="str">
        <f>IFERROR(VLOOKUP(N1229,【参考】数式用!$AI$5:$AJ$51, 2, FALSE), "")</f>
        <v/>
      </c>
      <c r="AF1229" s="483" t="str">
        <f t="shared" si="38"/>
        <v/>
      </c>
      <c r="AG1229" s="484" t="str">
        <f t="shared" si="39"/>
        <v/>
      </c>
      <c r="AH1229" s="485" t="str">
        <f>IFERROR(VLOOKUP(N1229,【参考】数式用!$AM$3:$AN$56, 2, FALSE), "")</f>
        <v/>
      </c>
      <c r="AI1229" s="411"/>
      <c r="AJ1229" s="389"/>
      <c r="AK1229" s="389"/>
      <c r="AL1229" s="389"/>
      <c r="AM1229" s="389"/>
      <c r="AN1229" s="389"/>
      <c r="AO1229" s="389"/>
      <c r="AP1229" s="389"/>
      <c r="AQ1229" s="389"/>
    </row>
    <row r="1230" spans="1:43" s="128" customFormat="1" ht="40.15" customHeight="1">
      <c r="A1230" s="488">
        <v>1217</v>
      </c>
      <c r="B1230" s="866" t="str">
        <f>IF(基本情報入力シート!C1261="","",基本情報入力シート!C1261)</f>
        <v/>
      </c>
      <c r="C1230" s="866"/>
      <c r="D1230" s="866"/>
      <c r="E1230" s="866"/>
      <c r="F1230" s="866"/>
      <c r="G1230" s="866"/>
      <c r="H1230" s="866"/>
      <c r="I1230" s="866"/>
      <c r="J1230" s="413" t="str">
        <f>IF(基本情報入力シート!M1261="","",基本情報入力シート!M1261)</f>
        <v/>
      </c>
      <c r="K1230" s="413" t="str">
        <f>IF(基本情報入力シート!R1261="","",基本情報入力シート!R1261)</f>
        <v/>
      </c>
      <c r="L1230" s="413" t="str">
        <f>IF(基本情報入力シート!W1261="","",基本情報入力シート!W1261)</f>
        <v/>
      </c>
      <c r="M1230" s="413" t="str">
        <f>IF(基本情報入力シート!X1261="","",基本情報入力シート!X1261)</f>
        <v/>
      </c>
      <c r="N1230" s="491" t="str">
        <f>IF(基本情報入力シート!Y1261="","",基本情報入力シート!Y1261)</f>
        <v/>
      </c>
      <c r="O1230" s="490"/>
      <c r="P1230" s="432"/>
      <c r="Q1230" s="38" t="str">
        <f>IFERROR(ROUNDDOWN(P1230*VLOOKUP(N1230,【参考】数式用!$V$2:$AA$58,MATCH(O1230,【参考】数式用!$X$4:$AA$4)+2,FALSE)*0.5, 0), "")</f>
        <v/>
      </c>
      <c r="R1230" s="433"/>
      <c r="S1230" s="867"/>
      <c r="T1230" s="867"/>
      <c r="U1230" s="499"/>
      <c r="V1230" s="439"/>
      <c r="W1230" s="487"/>
      <c r="X1230" s="414" t="str">
        <f>IFERROR(IF(V1230="ー", "", ROUNDDOWN(W1230*VLOOKUP(N1230,【参考】数式用!$V$2:$AG$51,MATCH(V1230,【参考】数式用!$AB$4:$AG$4)+6,FALSE)*0.5, 0)), "")</f>
        <v/>
      </c>
      <c r="Y1230" s="440"/>
      <c r="Z1230" s="487"/>
      <c r="AA1230" s="501"/>
      <c r="AB1230" s="481" t="e">
        <f>VLOOKUP(N1230,【参考】数式用!$A$3:$N$58,14,FALSE)</f>
        <v>#N/A</v>
      </c>
      <c r="AC1230" s="481" t="str">
        <f>IFERROR(VLOOKUP(N1230,【参考】数式用!$A$3:$N$58,14,FALSE),"")&amp;"_4_5"</f>
        <v>_4_5</v>
      </c>
      <c r="AD1230" s="481" t="str">
        <f>IFERROR(VLOOKUP(N1230,【参考】数式用!$A$3:$N$58,14,FALSE),"")&amp;"_6"</f>
        <v>_6</v>
      </c>
      <c r="AE1230" s="482" t="str">
        <f>IFERROR(VLOOKUP(N1230,【参考】数式用!$AI$5:$AJ$51, 2, FALSE), "")</f>
        <v/>
      </c>
      <c r="AF1230" s="483" t="str">
        <f t="shared" si="38"/>
        <v/>
      </c>
      <c r="AG1230" s="484" t="str">
        <f t="shared" si="39"/>
        <v/>
      </c>
      <c r="AH1230" s="485" t="str">
        <f>IFERROR(VLOOKUP(N1230,【参考】数式用!$AM$3:$AN$56, 2, FALSE), "")</f>
        <v/>
      </c>
      <c r="AI1230" s="411"/>
      <c r="AJ1230" s="389"/>
      <c r="AK1230" s="389"/>
      <c r="AL1230" s="389"/>
      <c r="AM1230" s="389"/>
      <c r="AN1230" s="389"/>
      <c r="AO1230" s="389"/>
      <c r="AP1230" s="389"/>
      <c r="AQ1230" s="389"/>
    </row>
    <row r="1231" spans="1:43" s="128" customFormat="1" ht="40.15" customHeight="1">
      <c r="A1231" s="488">
        <v>1218</v>
      </c>
      <c r="B1231" s="866" t="str">
        <f>IF(基本情報入力シート!C1262="","",基本情報入力シート!C1262)</f>
        <v/>
      </c>
      <c r="C1231" s="866"/>
      <c r="D1231" s="866"/>
      <c r="E1231" s="866"/>
      <c r="F1231" s="866"/>
      <c r="G1231" s="866"/>
      <c r="H1231" s="866"/>
      <c r="I1231" s="866"/>
      <c r="J1231" s="413" t="str">
        <f>IF(基本情報入力シート!M1262="","",基本情報入力シート!M1262)</f>
        <v/>
      </c>
      <c r="K1231" s="413" t="str">
        <f>IF(基本情報入力シート!R1262="","",基本情報入力シート!R1262)</f>
        <v/>
      </c>
      <c r="L1231" s="413" t="str">
        <f>IF(基本情報入力シート!W1262="","",基本情報入力シート!W1262)</f>
        <v/>
      </c>
      <c r="M1231" s="413" t="str">
        <f>IF(基本情報入力シート!X1262="","",基本情報入力シート!X1262)</f>
        <v/>
      </c>
      <c r="N1231" s="491" t="str">
        <f>IF(基本情報入力シート!Y1262="","",基本情報入力シート!Y1262)</f>
        <v/>
      </c>
      <c r="O1231" s="490"/>
      <c r="P1231" s="432"/>
      <c r="Q1231" s="38" t="str">
        <f>IFERROR(ROUNDDOWN(P1231*VLOOKUP(N1231,【参考】数式用!$V$2:$AA$58,MATCH(O1231,【参考】数式用!$X$4:$AA$4)+2,FALSE)*0.5, 0), "")</f>
        <v/>
      </c>
      <c r="R1231" s="433"/>
      <c r="S1231" s="867"/>
      <c r="T1231" s="867"/>
      <c r="U1231" s="499"/>
      <c r="V1231" s="439"/>
      <c r="W1231" s="487"/>
      <c r="X1231" s="414" t="str">
        <f>IFERROR(IF(V1231="ー", "", ROUNDDOWN(W1231*VLOOKUP(N1231,【参考】数式用!$V$2:$AG$51,MATCH(V1231,【参考】数式用!$AB$4:$AG$4)+6,FALSE)*0.5, 0)), "")</f>
        <v/>
      </c>
      <c r="Y1231" s="440"/>
      <c r="Z1231" s="487"/>
      <c r="AA1231" s="501"/>
      <c r="AB1231" s="481" t="e">
        <f>VLOOKUP(N1231,【参考】数式用!$A$3:$N$58,14,FALSE)</f>
        <v>#N/A</v>
      </c>
      <c r="AC1231" s="481" t="str">
        <f>IFERROR(VLOOKUP(N1231,【参考】数式用!$A$3:$N$58,14,FALSE),"")&amp;"_4_5"</f>
        <v>_4_5</v>
      </c>
      <c r="AD1231" s="481" t="str">
        <f>IFERROR(VLOOKUP(N1231,【参考】数式用!$A$3:$N$58,14,FALSE),"")&amp;"_6"</f>
        <v>_6</v>
      </c>
      <c r="AE1231" s="482" t="str">
        <f>IFERROR(VLOOKUP(N1231,【参考】数式用!$AI$5:$AJ$51, 2, FALSE), "")</f>
        <v/>
      </c>
      <c r="AF1231" s="483" t="str">
        <f t="shared" si="38"/>
        <v/>
      </c>
      <c r="AG1231" s="484" t="str">
        <f t="shared" si="39"/>
        <v/>
      </c>
      <c r="AH1231" s="485" t="str">
        <f>IFERROR(VLOOKUP(N1231,【参考】数式用!$AM$3:$AN$56, 2, FALSE), "")</f>
        <v/>
      </c>
      <c r="AI1231" s="411"/>
      <c r="AJ1231" s="389"/>
      <c r="AK1231" s="389"/>
      <c r="AL1231" s="389"/>
      <c r="AM1231" s="389"/>
      <c r="AN1231" s="389"/>
      <c r="AO1231" s="389"/>
      <c r="AP1231" s="389"/>
      <c r="AQ1231" s="389"/>
    </row>
    <row r="1232" spans="1:43" s="128" customFormat="1" ht="40.15" customHeight="1">
      <c r="A1232" s="488">
        <v>1219</v>
      </c>
      <c r="B1232" s="866" t="str">
        <f>IF(基本情報入力シート!C1263="","",基本情報入力シート!C1263)</f>
        <v/>
      </c>
      <c r="C1232" s="866"/>
      <c r="D1232" s="866"/>
      <c r="E1232" s="866"/>
      <c r="F1232" s="866"/>
      <c r="G1232" s="866"/>
      <c r="H1232" s="866"/>
      <c r="I1232" s="866"/>
      <c r="J1232" s="413" t="str">
        <f>IF(基本情報入力シート!M1263="","",基本情報入力シート!M1263)</f>
        <v/>
      </c>
      <c r="K1232" s="413" t="str">
        <f>IF(基本情報入力シート!R1263="","",基本情報入力シート!R1263)</f>
        <v/>
      </c>
      <c r="L1232" s="413" t="str">
        <f>IF(基本情報入力シート!W1263="","",基本情報入力シート!W1263)</f>
        <v/>
      </c>
      <c r="M1232" s="413" t="str">
        <f>IF(基本情報入力シート!X1263="","",基本情報入力シート!X1263)</f>
        <v/>
      </c>
      <c r="N1232" s="491" t="str">
        <f>IF(基本情報入力シート!Y1263="","",基本情報入力シート!Y1263)</f>
        <v/>
      </c>
      <c r="O1232" s="490"/>
      <c r="P1232" s="432"/>
      <c r="Q1232" s="38" t="str">
        <f>IFERROR(ROUNDDOWN(P1232*VLOOKUP(N1232,【参考】数式用!$V$2:$AA$58,MATCH(O1232,【参考】数式用!$X$4:$AA$4)+2,FALSE)*0.5, 0), "")</f>
        <v/>
      </c>
      <c r="R1232" s="433"/>
      <c r="S1232" s="867"/>
      <c r="T1232" s="867"/>
      <c r="U1232" s="499"/>
      <c r="V1232" s="439"/>
      <c r="W1232" s="487"/>
      <c r="X1232" s="414" t="str">
        <f>IFERROR(IF(V1232="ー", "", ROUNDDOWN(W1232*VLOOKUP(N1232,【参考】数式用!$V$2:$AG$51,MATCH(V1232,【参考】数式用!$AB$4:$AG$4)+6,FALSE)*0.5, 0)), "")</f>
        <v/>
      </c>
      <c r="Y1232" s="440"/>
      <c r="Z1232" s="487"/>
      <c r="AA1232" s="501"/>
      <c r="AB1232" s="481" t="e">
        <f>VLOOKUP(N1232,【参考】数式用!$A$3:$N$58,14,FALSE)</f>
        <v>#N/A</v>
      </c>
      <c r="AC1232" s="481" t="str">
        <f>IFERROR(VLOOKUP(N1232,【参考】数式用!$A$3:$N$58,14,FALSE),"")&amp;"_4_5"</f>
        <v>_4_5</v>
      </c>
      <c r="AD1232" s="481" t="str">
        <f>IFERROR(VLOOKUP(N1232,【参考】数式用!$A$3:$N$58,14,FALSE),"")&amp;"_6"</f>
        <v>_6</v>
      </c>
      <c r="AE1232" s="482" t="str">
        <f>IFERROR(VLOOKUP(N1232,【参考】数式用!$AI$5:$AJ$51, 2, FALSE), "")</f>
        <v/>
      </c>
      <c r="AF1232" s="483" t="str">
        <f t="shared" si="38"/>
        <v/>
      </c>
      <c r="AG1232" s="484" t="str">
        <f t="shared" si="39"/>
        <v/>
      </c>
      <c r="AH1232" s="485" t="str">
        <f>IFERROR(VLOOKUP(N1232,【参考】数式用!$AM$3:$AN$56, 2, FALSE), "")</f>
        <v/>
      </c>
      <c r="AI1232" s="411"/>
      <c r="AJ1232" s="389"/>
      <c r="AK1232" s="389"/>
      <c r="AL1232" s="389"/>
      <c r="AM1232" s="389"/>
      <c r="AN1232" s="389"/>
      <c r="AO1232" s="389"/>
      <c r="AP1232" s="389"/>
      <c r="AQ1232" s="389"/>
    </row>
    <row r="1233" spans="1:43" s="128" customFormat="1" ht="40.15" customHeight="1">
      <c r="A1233" s="488">
        <v>1220</v>
      </c>
      <c r="B1233" s="866" t="str">
        <f>IF(基本情報入力シート!C1264="","",基本情報入力シート!C1264)</f>
        <v/>
      </c>
      <c r="C1233" s="866"/>
      <c r="D1233" s="866"/>
      <c r="E1233" s="866"/>
      <c r="F1233" s="866"/>
      <c r="G1233" s="866"/>
      <c r="H1233" s="866"/>
      <c r="I1233" s="866"/>
      <c r="J1233" s="413" t="str">
        <f>IF(基本情報入力シート!M1264="","",基本情報入力シート!M1264)</f>
        <v/>
      </c>
      <c r="K1233" s="413" t="str">
        <f>IF(基本情報入力シート!R1264="","",基本情報入力シート!R1264)</f>
        <v/>
      </c>
      <c r="L1233" s="413" t="str">
        <f>IF(基本情報入力シート!W1264="","",基本情報入力シート!W1264)</f>
        <v/>
      </c>
      <c r="M1233" s="413" t="str">
        <f>IF(基本情報入力シート!X1264="","",基本情報入力シート!X1264)</f>
        <v/>
      </c>
      <c r="N1233" s="491" t="str">
        <f>IF(基本情報入力シート!Y1264="","",基本情報入力シート!Y1264)</f>
        <v/>
      </c>
      <c r="O1233" s="490"/>
      <c r="P1233" s="432"/>
      <c r="Q1233" s="38" t="str">
        <f>IFERROR(ROUNDDOWN(P1233*VLOOKUP(N1233,【参考】数式用!$V$2:$AA$58,MATCH(O1233,【参考】数式用!$X$4:$AA$4)+2,FALSE)*0.5, 0), "")</f>
        <v/>
      </c>
      <c r="R1233" s="433"/>
      <c r="S1233" s="867"/>
      <c r="T1233" s="867"/>
      <c r="U1233" s="499"/>
      <c r="V1233" s="439"/>
      <c r="W1233" s="487"/>
      <c r="X1233" s="414" t="str">
        <f>IFERROR(IF(V1233="ー", "", ROUNDDOWN(W1233*VLOOKUP(N1233,【参考】数式用!$V$2:$AG$51,MATCH(V1233,【参考】数式用!$AB$4:$AG$4)+6,FALSE)*0.5, 0)), "")</f>
        <v/>
      </c>
      <c r="Y1233" s="440"/>
      <c r="Z1233" s="487"/>
      <c r="AA1233" s="501"/>
      <c r="AB1233" s="481" t="e">
        <f>VLOOKUP(N1233,【参考】数式用!$A$3:$N$58,14,FALSE)</f>
        <v>#N/A</v>
      </c>
      <c r="AC1233" s="481" t="str">
        <f>IFERROR(VLOOKUP(N1233,【参考】数式用!$A$3:$N$58,14,FALSE),"")&amp;"_4_5"</f>
        <v>_4_5</v>
      </c>
      <c r="AD1233" s="481" t="str">
        <f>IFERROR(VLOOKUP(N1233,【参考】数式用!$A$3:$N$58,14,FALSE),"")&amp;"_6"</f>
        <v>_6</v>
      </c>
      <c r="AE1233" s="482" t="str">
        <f>IFERROR(VLOOKUP(N1233,【参考】数式用!$AI$5:$AJ$51, 2, FALSE), "")</f>
        <v/>
      </c>
      <c r="AF1233" s="483" t="str">
        <f t="shared" si="38"/>
        <v/>
      </c>
      <c r="AG1233" s="484" t="str">
        <f t="shared" si="39"/>
        <v/>
      </c>
      <c r="AH1233" s="485" t="str">
        <f>IFERROR(VLOOKUP(N1233,【参考】数式用!$AM$3:$AN$56, 2, FALSE), "")</f>
        <v/>
      </c>
      <c r="AI1233" s="411"/>
      <c r="AJ1233" s="389"/>
      <c r="AK1233" s="389"/>
      <c r="AL1233" s="389"/>
      <c r="AM1233" s="389"/>
      <c r="AN1233" s="389"/>
      <c r="AO1233" s="389"/>
      <c r="AP1233" s="389"/>
      <c r="AQ1233" s="389"/>
    </row>
    <row r="1234" spans="1:43" s="128" customFormat="1" ht="40.15" customHeight="1">
      <c r="A1234" s="488">
        <v>1221</v>
      </c>
      <c r="B1234" s="866" t="str">
        <f>IF(基本情報入力シート!C1265="","",基本情報入力シート!C1265)</f>
        <v/>
      </c>
      <c r="C1234" s="866"/>
      <c r="D1234" s="866"/>
      <c r="E1234" s="866"/>
      <c r="F1234" s="866"/>
      <c r="G1234" s="866"/>
      <c r="H1234" s="866"/>
      <c r="I1234" s="866"/>
      <c r="J1234" s="413" t="str">
        <f>IF(基本情報入力シート!M1265="","",基本情報入力シート!M1265)</f>
        <v/>
      </c>
      <c r="K1234" s="413" t="str">
        <f>IF(基本情報入力シート!R1265="","",基本情報入力シート!R1265)</f>
        <v/>
      </c>
      <c r="L1234" s="413" t="str">
        <f>IF(基本情報入力シート!W1265="","",基本情報入力シート!W1265)</f>
        <v/>
      </c>
      <c r="M1234" s="413" t="str">
        <f>IF(基本情報入力シート!X1265="","",基本情報入力シート!X1265)</f>
        <v/>
      </c>
      <c r="N1234" s="491" t="str">
        <f>IF(基本情報入力シート!Y1265="","",基本情報入力シート!Y1265)</f>
        <v/>
      </c>
      <c r="O1234" s="490"/>
      <c r="P1234" s="432"/>
      <c r="Q1234" s="38" t="str">
        <f>IFERROR(ROUNDDOWN(P1234*VLOOKUP(N1234,【参考】数式用!$V$2:$AA$58,MATCH(O1234,【参考】数式用!$X$4:$AA$4)+2,FALSE)*0.5, 0), "")</f>
        <v/>
      </c>
      <c r="R1234" s="433"/>
      <c r="S1234" s="867"/>
      <c r="T1234" s="867"/>
      <c r="U1234" s="499"/>
      <c r="V1234" s="439"/>
      <c r="W1234" s="487"/>
      <c r="X1234" s="414" t="str">
        <f>IFERROR(IF(V1234="ー", "", ROUNDDOWN(W1234*VLOOKUP(N1234,【参考】数式用!$V$2:$AG$51,MATCH(V1234,【参考】数式用!$AB$4:$AG$4)+6,FALSE)*0.5, 0)), "")</f>
        <v/>
      </c>
      <c r="Y1234" s="440"/>
      <c r="Z1234" s="487"/>
      <c r="AA1234" s="501"/>
      <c r="AB1234" s="481" t="e">
        <f>VLOOKUP(N1234,【参考】数式用!$A$3:$N$58,14,FALSE)</f>
        <v>#N/A</v>
      </c>
      <c r="AC1234" s="481" t="str">
        <f>IFERROR(VLOOKUP(N1234,【参考】数式用!$A$3:$N$58,14,FALSE),"")&amp;"_4_5"</f>
        <v>_4_5</v>
      </c>
      <c r="AD1234" s="481" t="str">
        <f>IFERROR(VLOOKUP(N1234,【参考】数式用!$A$3:$N$58,14,FALSE),"")&amp;"_6"</f>
        <v>_6</v>
      </c>
      <c r="AE1234" s="482" t="str">
        <f>IFERROR(VLOOKUP(N1234,【参考】数式用!$AI$5:$AJ$51, 2, FALSE), "")</f>
        <v/>
      </c>
      <c r="AF1234" s="483" t="str">
        <f t="shared" si="38"/>
        <v/>
      </c>
      <c r="AG1234" s="484" t="str">
        <f t="shared" si="39"/>
        <v/>
      </c>
      <c r="AH1234" s="485" t="str">
        <f>IFERROR(VLOOKUP(N1234,【参考】数式用!$AM$3:$AN$56, 2, FALSE), "")</f>
        <v/>
      </c>
      <c r="AI1234" s="411"/>
      <c r="AJ1234" s="389"/>
      <c r="AK1234" s="389"/>
      <c r="AL1234" s="389"/>
      <c r="AM1234" s="389"/>
      <c r="AN1234" s="389"/>
      <c r="AO1234" s="389"/>
      <c r="AP1234" s="389"/>
      <c r="AQ1234" s="389"/>
    </row>
    <row r="1235" spans="1:43" s="128" customFormat="1" ht="40.15" customHeight="1">
      <c r="A1235" s="488">
        <v>1222</v>
      </c>
      <c r="B1235" s="866" t="str">
        <f>IF(基本情報入力シート!C1266="","",基本情報入力シート!C1266)</f>
        <v/>
      </c>
      <c r="C1235" s="866"/>
      <c r="D1235" s="866"/>
      <c r="E1235" s="866"/>
      <c r="F1235" s="866"/>
      <c r="G1235" s="866"/>
      <c r="H1235" s="866"/>
      <c r="I1235" s="866"/>
      <c r="J1235" s="413" t="str">
        <f>IF(基本情報入力シート!M1266="","",基本情報入力シート!M1266)</f>
        <v/>
      </c>
      <c r="K1235" s="413" t="str">
        <f>IF(基本情報入力シート!R1266="","",基本情報入力シート!R1266)</f>
        <v/>
      </c>
      <c r="L1235" s="413" t="str">
        <f>IF(基本情報入力シート!W1266="","",基本情報入力シート!W1266)</f>
        <v/>
      </c>
      <c r="M1235" s="413" t="str">
        <f>IF(基本情報入力シート!X1266="","",基本情報入力シート!X1266)</f>
        <v/>
      </c>
      <c r="N1235" s="491" t="str">
        <f>IF(基本情報入力シート!Y1266="","",基本情報入力シート!Y1266)</f>
        <v/>
      </c>
      <c r="O1235" s="490"/>
      <c r="P1235" s="432"/>
      <c r="Q1235" s="38" t="str">
        <f>IFERROR(ROUNDDOWN(P1235*VLOOKUP(N1235,【参考】数式用!$V$2:$AA$58,MATCH(O1235,【参考】数式用!$X$4:$AA$4)+2,FALSE)*0.5, 0), "")</f>
        <v/>
      </c>
      <c r="R1235" s="433"/>
      <c r="S1235" s="867"/>
      <c r="T1235" s="867"/>
      <c r="U1235" s="499"/>
      <c r="V1235" s="439"/>
      <c r="W1235" s="487"/>
      <c r="X1235" s="414" t="str">
        <f>IFERROR(IF(V1235="ー", "", ROUNDDOWN(W1235*VLOOKUP(N1235,【参考】数式用!$V$2:$AG$51,MATCH(V1235,【参考】数式用!$AB$4:$AG$4)+6,FALSE)*0.5, 0)), "")</f>
        <v/>
      </c>
      <c r="Y1235" s="440"/>
      <c r="Z1235" s="487"/>
      <c r="AA1235" s="501"/>
      <c r="AB1235" s="481" t="e">
        <f>VLOOKUP(N1235,【参考】数式用!$A$3:$N$58,14,FALSE)</f>
        <v>#N/A</v>
      </c>
      <c r="AC1235" s="481" t="str">
        <f>IFERROR(VLOOKUP(N1235,【参考】数式用!$A$3:$N$58,14,FALSE),"")&amp;"_4_5"</f>
        <v>_4_5</v>
      </c>
      <c r="AD1235" s="481" t="str">
        <f>IFERROR(VLOOKUP(N1235,【参考】数式用!$A$3:$N$58,14,FALSE),"")&amp;"_6"</f>
        <v>_6</v>
      </c>
      <c r="AE1235" s="482" t="str">
        <f>IFERROR(VLOOKUP(N1235,【参考】数式用!$AI$5:$AJ$51, 2, FALSE), "")</f>
        <v/>
      </c>
      <c r="AF1235" s="483" t="str">
        <f t="shared" si="38"/>
        <v/>
      </c>
      <c r="AG1235" s="484" t="str">
        <f t="shared" si="39"/>
        <v/>
      </c>
      <c r="AH1235" s="485" t="str">
        <f>IFERROR(VLOOKUP(N1235,【参考】数式用!$AM$3:$AN$56, 2, FALSE), "")</f>
        <v/>
      </c>
      <c r="AI1235" s="411"/>
      <c r="AJ1235" s="389"/>
      <c r="AK1235" s="389"/>
      <c r="AL1235" s="389"/>
      <c r="AM1235" s="389"/>
      <c r="AN1235" s="389"/>
      <c r="AO1235" s="389"/>
      <c r="AP1235" s="389"/>
      <c r="AQ1235" s="389"/>
    </row>
    <row r="1236" spans="1:43" s="128" customFormat="1" ht="40.15" customHeight="1">
      <c r="A1236" s="488">
        <v>1223</v>
      </c>
      <c r="B1236" s="866" t="str">
        <f>IF(基本情報入力シート!C1267="","",基本情報入力シート!C1267)</f>
        <v/>
      </c>
      <c r="C1236" s="866"/>
      <c r="D1236" s="866"/>
      <c r="E1236" s="866"/>
      <c r="F1236" s="866"/>
      <c r="G1236" s="866"/>
      <c r="H1236" s="866"/>
      <c r="I1236" s="866"/>
      <c r="J1236" s="413" t="str">
        <f>IF(基本情報入力シート!M1267="","",基本情報入力シート!M1267)</f>
        <v/>
      </c>
      <c r="K1236" s="413" t="str">
        <f>IF(基本情報入力シート!R1267="","",基本情報入力シート!R1267)</f>
        <v/>
      </c>
      <c r="L1236" s="413" t="str">
        <f>IF(基本情報入力シート!W1267="","",基本情報入力シート!W1267)</f>
        <v/>
      </c>
      <c r="M1236" s="413" t="str">
        <f>IF(基本情報入力シート!X1267="","",基本情報入力シート!X1267)</f>
        <v/>
      </c>
      <c r="N1236" s="491" t="str">
        <f>IF(基本情報入力シート!Y1267="","",基本情報入力シート!Y1267)</f>
        <v/>
      </c>
      <c r="O1236" s="490"/>
      <c r="P1236" s="432"/>
      <c r="Q1236" s="38" t="str">
        <f>IFERROR(ROUNDDOWN(P1236*VLOOKUP(N1236,【参考】数式用!$V$2:$AA$58,MATCH(O1236,【参考】数式用!$X$4:$AA$4)+2,FALSE)*0.5, 0), "")</f>
        <v/>
      </c>
      <c r="R1236" s="433"/>
      <c r="S1236" s="867"/>
      <c r="T1236" s="867"/>
      <c r="U1236" s="499"/>
      <c r="V1236" s="439"/>
      <c r="W1236" s="487"/>
      <c r="X1236" s="414" t="str">
        <f>IFERROR(IF(V1236="ー", "", ROUNDDOWN(W1236*VLOOKUP(N1236,【参考】数式用!$V$2:$AG$51,MATCH(V1236,【参考】数式用!$AB$4:$AG$4)+6,FALSE)*0.5, 0)), "")</f>
        <v/>
      </c>
      <c r="Y1236" s="440"/>
      <c r="Z1236" s="487"/>
      <c r="AA1236" s="501"/>
      <c r="AB1236" s="481" t="e">
        <f>VLOOKUP(N1236,【参考】数式用!$A$3:$N$58,14,FALSE)</f>
        <v>#N/A</v>
      </c>
      <c r="AC1236" s="481" t="str">
        <f>IFERROR(VLOOKUP(N1236,【参考】数式用!$A$3:$N$58,14,FALSE),"")&amp;"_4_5"</f>
        <v>_4_5</v>
      </c>
      <c r="AD1236" s="481" t="str">
        <f>IFERROR(VLOOKUP(N1236,【参考】数式用!$A$3:$N$58,14,FALSE),"")&amp;"_6"</f>
        <v>_6</v>
      </c>
      <c r="AE1236" s="482" t="str">
        <f>IFERROR(VLOOKUP(N1236,【参考】数式用!$AI$5:$AJ$51, 2, FALSE), "")</f>
        <v/>
      </c>
      <c r="AF1236" s="483" t="str">
        <f t="shared" si="38"/>
        <v/>
      </c>
      <c r="AG1236" s="484" t="str">
        <f t="shared" si="39"/>
        <v/>
      </c>
      <c r="AH1236" s="485" t="str">
        <f>IFERROR(VLOOKUP(N1236,【参考】数式用!$AM$3:$AN$56, 2, FALSE), "")</f>
        <v/>
      </c>
      <c r="AI1236" s="411"/>
      <c r="AJ1236" s="389"/>
      <c r="AK1236" s="389"/>
      <c r="AL1236" s="389"/>
      <c r="AM1236" s="389"/>
      <c r="AN1236" s="389"/>
      <c r="AO1236" s="389"/>
      <c r="AP1236" s="389"/>
      <c r="AQ1236" s="389"/>
    </row>
    <row r="1237" spans="1:43" s="128" customFormat="1" ht="40.15" customHeight="1">
      <c r="A1237" s="488">
        <v>1224</v>
      </c>
      <c r="B1237" s="866" t="str">
        <f>IF(基本情報入力シート!C1268="","",基本情報入力シート!C1268)</f>
        <v/>
      </c>
      <c r="C1237" s="866"/>
      <c r="D1237" s="866"/>
      <c r="E1237" s="866"/>
      <c r="F1237" s="866"/>
      <c r="G1237" s="866"/>
      <c r="H1237" s="866"/>
      <c r="I1237" s="866"/>
      <c r="J1237" s="413" t="str">
        <f>IF(基本情報入力シート!M1268="","",基本情報入力シート!M1268)</f>
        <v/>
      </c>
      <c r="K1237" s="413" t="str">
        <f>IF(基本情報入力シート!R1268="","",基本情報入力シート!R1268)</f>
        <v/>
      </c>
      <c r="L1237" s="413" t="str">
        <f>IF(基本情報入力シート!W1268="","",基本情報入力シート!W1268)</f>
        <v/>
      </c>
      <c r="M1237" s="413" t="str">
        <f>IF(基本情報入力シート!X1268="","",基本情報入力シート!X1268)</f>
        <v/>
      </c>
      <c r="N1237" s="491" t="str">
        <f>IF(基本情報入力シート!Y1268="","",基本情報入力シート!Y1268)</f>
        <v/>
      </c>
      <c r="O1237" s="490"/>
      <c r="P1237" s="432"/>
      <c r="Q1237" s="38" t="str">
        <f>IFERROR(ROUNDDOWN(P1237*VLOOKUP(N1237,【参考】数式用!$V$2:$AA$58,MATCH(O1237,【参考】数式用!$X$4:$AA$4)+2,FALSE)*0.5, 0), "")</f>
        <v/>
      </c>
      <c r="R1237" s="433"/>
      <c r="S1237" s="867"/>
      <c r="T1237" s="867"/>
      <c r="U1237" s="499"/>
      <c r="V1237" s="439"/>
      <c r="W1237" s="487"/>
      <c r="X1237" s="414" t="str">
        <f>IFERROR(IF(V1237="ー", "", ROUNDDOWN(W1237*VLOOKUP(N1237,【参考】数式用!$V$2:$AG$51,MATCH(V1237,【参考】数式用!$AB$4:$AG$4)+6,FALSE)*0.5, 0)), "")</f>
        <v/>
      </c>
      <c r="Y1237" s="440"/>
      <c r="Z1237" s="487"/>
      <c r="AA1237" s="501"/>
      <c r="AB1237" s="481" t="e">
        <f>VLOOKUP(N1237,【参考】数式用!$A$3:$N$58,14,FALSE)</f>
        <v>#N/A</v>
      </c>
      <c r="AC1237" s="481" t="str">
        <f>IFERROR(VLOOKUP(N1237,【参考】数式用!$A$3:$N$58,14,FALSE),"")&amp;"_4_5"</f>
        <v>_4_5</v>
      </c>
      <c r="AD1237" s="481" t="str">
        <f>IFERROR(VLOOKUP(N1237,【参考】数式用!$A$3:$N$58,14,FALSE),"")&amp;"_6"</f>
        <v>_6</v>
      </c>
      <c r="AE1237" s="482" t="str">
        <f>IFERROR(VLOOKUP(N1237,【参考】数式用!$AI$5:$AJ$51, 2, FALSE), "")</f>
        <v/>
      </c>
      <c r="AF1237" s="483" t="str">
        <f t="shared" si="38"/>
        <v/>
      </c>
      <c r="AG1237" s="484" t="str">
        <f t="shared" si="39"/>
        <v/>
      </c>
      <c r="AH1237" s="485" t="str">
        <f>IFERROR(VLOOKUP(N1237,【参考】数式用!$AM$3:$AN$56, 2, FALSE), "")</f>
        <v/>
      </c>
      <c r="AI1237" s="411"/>
      <c r="AJ1237" s="389"/>
      <c r="AK1237" s="389"/>
      <c r="AL1237" s="389"/>
      <c r="AM1237" s="389"/>
      <c r="AN1237" s="389"/>
      <c r="AO1237" s="389"/>
      <c r="AP1237" s="389"/>
      <c r="AQ1237" s="389"/>
    </row>
    <row r="1238" spans="1:43" s="128" customFormat="1" ht="40.15" customHeight="1">
      <c r="A1238" s="488">
        <v>1225</v>
      </c>
      <c r="B1238" s="866" t="str">
        <f>IF(基本情報入力シート!C1269="","",基本情報入力シート!C1269)</f>
        <v/>
      </c>
      <c r="C1238" s="866"/>
      <c r="D1238" s="866"/>
      <c r="E1238" s="866"/>
      <c r="F1238" s="866"/>
      <c r="G1238" s="866"/>
      <c r="H1238" s="866"/>
      <c r="I1238" s="866"/>
      <c r="J1238" s="413" t="str">
        <f>IF(基本情報入力シート!M1269="","",基本情報入力シート!M1269)</f>
        <v/>
      </c>
      <c r="K1238" s="413" t="str">
        <f>IF(基本情報入力シート!R1269="","",基本情報入力シート!R1269)</f>
        <v/>
      </c>
      <c r="L1238" s="413" t="str">
        <f>IF(基本情報入力シート!W1269="","",基本情報入力シート!W1269)</f>
        <v/>
      </c>
      <c r="M1238" s="413" t="str">
        <f>IF(基本情報入力シート!X1269="","",基本情報入力シート!X1269)</f>
        <v/>
      </c>
      <c r="N1238" s="491" t="str">
        <f>IF(基本情報入力シート!Y1269="","",基本情報入力シート!Y1269)</f>
        <v/>
      </c>
      <c r="O1238" s="490"/>
      <c r="P1238" s="432"/>
      <c r="Q1238" s="38" t="str">
        <f>IFERROR(ROUNDDOWN(P1238*VLOOKUP(N1238,【参考】数式用!$V$2:$AA$58,MATCH(O1238,【参考】数式用!$X$4:$AA$4)+2,FALSE)*0.5, 0), "")</f>
        <v/>
      </c>
      <c r="R1238" s="433"/>
      <c r="S1238" s="867"/>
      <c r="T1238" s="867"/>
      <c r="U1238" s="499"/>
      <c r="V1238" s="439"/>
      <c r="W1238" s="487"/>
      <c r="X1238" s="414" t="str">
        <f>IFERROR(IF(V1238="ー", "", ROUNDDOWN(W1238*VLOOKUP(N1238,【参考】数式用!$V$2:$AG$51,MATCH(V1238,【参考】数式用!$AB$4:$AG$4)+6,FALSE)*0.5, 0)), "")</f>
        <v/>
      </c>
      <c r="Y1238" s="440"/>
      <c r="Z1238" s="487"/>
      <c r="AA1238" s="501"/>
      <c r="AB1238" s="481" t="e">
        <f>VLOOKUP(N1238,【参考】数式用!$A$3:$N$58,14,FALSE)</f>
        <v>#N/A</v>
      </c>
      <c r="AC1238" s="481" t="str">
        <f>IFERROR(VLOOKUP(N1238,【参考】数式用!$A$3:$N$58,14,FALSE),"")&amp;"_4_5"</f>
        <v>_4_5</v>
      </c>
      <c r="AD1238" s="481" t="str">
        <f>IFERROR(VLOOKUP(N1238,【参考】数式用!$A$3:$N$58,14,FALSE),"")&amp;"_6"</f>
        <v>_6</v>
      </c>
      <c r="AE1238" s="482" t="str">
        <f>IFERROR(VLOOKUP(N1238,【参考】数式用!$AI$5:$AJ$51, 2, FALSE), "")</f>
        <v/>
      </c>
      <c r="AF1238" s="483" t="str">
        <f t="shared" si="38"/>
        <v/>
      </c>
      <c r="AG1238" s="484" t="str">
        <f t="shared" si="39"/>
        <v/>
      </c>
      <c r="AH1238" s="485" t="str">
        <f>IFERROR(VLOOKUP(N1238,【参考】数式用!$AM$3:$AN$56, 2, FALSE), "")</f>
        <v/>
      </c>
      <c r="AI1238" s="411"/>
      <c r="AJ1238" s="389"/>
      <c r="AK1238" s="389"/>
      <c r="AL1238" s="389"/>
      <c r="AM1238" s="389"/>
      <c r="AN1238" s="389"/>
      <c r="AO1238" s="389"/>
      <c r="AP1238" s="389"/>
      <c r="AQ1238" s="389"/>
    </row>
    <row r="1239" spans="1:43" s="128" customFormat="1" ht="40.15" customHeight="1">
      <c r="A1239" s="488">
        <v>1226</v>
      </c>
      <c r="B1239" s="866" t="str">
        <f>IF(基本情報入力シート!C1270="","",基本情報入力シート!C1270)</f>
        <v/>
      </c>
      <c r="C1239" s="866"/>
      <c r="D1239" s="866"/>
      <c r="E1239" s="866"/>
      <c r="F1239" s="866"/>
      <c r="G1239" s="866"/>
      <c r="H1239" s="866"/>
      <c r="I1239" s="866"/>
      <c r="J1239" s="413" t="str">
        <f>IF(基本情報入力シート!M1270="","",基本情報入力シート!M1270)</f>
        <v/>
      </c>
      <c r="K1239" s="413" t="str">
        <f>IF(基本情報入力シート!R1270="","",基本情報入力シート!R1270)</f>
        <v/>
      </c>
      <c r="L1239" s="413" t="str">
        <f>IF(基本情報入力シート!W1270="","",基本情報入力シート!W1270)</f>
        <v/>
      </c>
      <c r="M1239" s="413" t="str">
        <f>IF(基本情報入力シート!X1270="","",基本情報入力シート!X1270)</f>
        <v/>
      </c>
      <c r="N1239" s="491" t="str">
        <f>IF(基本情報入力シート!Y1270="","",基本情報入力シート!Y1270)</f>
        <v/>
      </c>
      <c r="O1239" s="490"/>
      <c r="P1239" s="432"/>
      <c r="Q1239" s="38" t="str">
        <f>IFERROR(ROUNDDOWN(P1239*VLOOKUP(N1239,【参考】数式用!$V$2:$AA$58,MATCH(O1239,【参考】数式用!$X$4:$AA$4)+2,FALSE)*0.5, 0), "")</f>
        <v/>
      </c>
      <c r="R1239" s="433"/>
      <c r="S1239" s="867"/>
      <c r="T1239" s="867"/>
      <c r="U1239" s="499"/>
      <c r="V1239" s="439"/>
      <c r="W1239" s="487"/>
      <c r="X1239" s="414" t="str">
        <f>IFERROR(IF(V1239="ー", "", ROUNDDOWN(W1239*VLOOKUP(N1239,【参考】数式用!$V$2:$AG$51,MATCH(V1239,【参考】数式用!$AB$4:$AG$4)+6,FALSE)*0.5, 0)), "")</f>
        <v/>
      </c>
      <c r="Y1239" s="440"/>
      <c r="Z1239" s="487"/>
      <c r="AA1239" s="501"/>
      <c r="AB1239" s="481" t="e">
        <f>VLOOKUP(N1239,【参考】数式用!$A$3:$N$58,14,FALSE)</f>
        <v>#N/A</v>
      </c>
      <c r="AC1239" s="481" t="str">
        <f>IFERROR(VLOOKUP(N1239,【参考】数式用!$A$3:$N$58,14,FALSE),"")&amp;"_4_5"</f>
        <v>_4_5</v>
      </c>
      <c r="AD1239" s="481" t="str">
        <f>IFERROR(VLOOKUP(N1239,【参考】数式用!$A$3:$N$58,14,FALSE),"")&amp;"_6"</f>
        <v>_6</v>
      </c>
      <c r="AE1239" s="482" t="str">
        <f>IFERROR(VLOOKUP(N1239,【参考】数式用!$AI$5:$AJ$51, 2, FALSE), "")</f>
        <v/>
      </c>
      <c r="AF1239" s="483" t="str">
        <f t="shared" si="38"/>
        <v/>
      </c>
      <c r="AG1239" s="484" t="str">
        <f t="shared" si="39"/>
        <v/>
      </c>
      <c r="AH1239" s="485" t="str">
        <f>IFERROR(VLOOKUP(N1239,【参考】数式用!$AM$3:$AN$56, 2, FALSE), "")</f>
        <v/>
      </c>
      <c r="AI1239" s="411"/>
      <c r="AJ1239" s="389"/>
      <c r="AK1239" s="389"/>
      <c r="AL1239" s="389"/>
      <c r="AM1239" s="389"/>
      <c r="AN1239" s="389"/>
      <c r="AO1239" s="389"/>
      <c r="AP1239" s="389"/>
      <c r="AQ1239" s="389"/>
    </row>
    <row r="1240" spans="1:43" s="128" customFormat="1" ht="40.15" customHeight="1">
      <c r="A1240" s="488">
        <v>1227</v>
      </c>
      <c r="B1240" s="866" t="str">
        <f>IF(基本情報入力シート!C1271="","",基本情報入力シート!C1271)</f>
        <v/>
      </c>
      <c r="C1240" s="866"/>
      <c r="D1240" s="866"/>
      <c r="E1240" s="866"/>
      <c r="F1240" s="866"/>
      <c r="G1240" s="866"/>
      <c r="H1240" s="866"/>
      <c r="I1240" s="866"/>
      <c r="J1240" s="413" t="str">
        <f>IF(基本情報入力シート!M1271="","",基本情報入力シート!M1271)</f>
        <v/>
      </c>
      <c r="K1240" s="413" t="str">
        <f>IF(基本情報入力シート!R1271="","",基本情報入力シート!R1271)</f>
        <v/>
      </c>
      <c r="L1240" s="413" t="str">
        <f>IF(基本情報入力シート!W1271="","",基本情報入力シート!W1271)</f>
        <v/>
      </c>
      <c r="M1240" s="413" t="str">
        <f>IF(基本情報入力シート!X1271="","",基本情報入力シート!X1271)</f>
        <v/>
      </c>
      <c r="N1240" s="491" t="str">
        <f>IF(基本情報入力シート!Y1271="","",基本情報入力シート!Y1271)</f>
        <v/>
      </c>
      <c r="O1240" s="490"/>
      <c r="P1240" s="432"/>
      <c r="Q1240" s="38" t="str">
        <f>IFERROR(ROUNDDOWN(P1240*VLOOKUP(N1240,【参考】数式用!$V$2:$AA$58,MATCH(O1240,【参考】数式用!$X$4:$AA$4)+2,FALSE)*0.5, 0), "")</f>
        <v/>
      </c>
      <c r="R1240" s="433"/>
      <c r="S1240" s="867"/>
      <c r="T1240" s="867"/>
      <c r="U1240" s="499"/>
      <c r="V1240" s="439"/>
      <c r="W1240" s="487"/>
      <c r="X1240" s="414" t="str">
        <f>IFERROR(IF(V1240="ー", "", ROUNDDOWN(W1240*VLOOKUP(N1240,【参考】数式用!$V$2:$AG$51,MATCH(V1240,【参考】数式用!$AB$4:$AG$4)+6,FALSE)*0.5, 0)), "")</f>
        <v/>
      </c>
      <c r="Y1240" s="440"/>
      <c r="Z1240" s="487"/>
      <c r="AA1240" s="501"/>
      <c r="AB1240" s="481" t="e">
        <f>VLOOKUP(N1240,【参考】数式用!$A$3:$N$58,14,FALSE)</f>
        <v>#N/A</v>
      </c>
      <c r="AC1240" s="481" t="str">
        <f>IFERROR(VLOOKUP(N1240,【参考】数式用!$A$3:$N$58,14,FALSE),"")&amp;"_4_5"</f>
        <v>_4_5</v>
      </c>
      <c r="AD1240" s="481" t="str">
        <f>IFERROR(VLOOKUP(N1240,【参考】数式用!$A$3:$N$58,14,FALSE),"")&amp;"_6"</f>
        <v>_6</v>
      </c>
      <c r="AE1240" s="482" t="str">
        <f>IFERROR(VLOOKUP(N1240,【参考】数式用!$AI$5:$AJ$51, 2, FALSE), "")</f>
        <v/>
      </c>
      <c r="AF1240" s="483" t="str">
        <f t="shared" si="38"/>
        <v/>
      </c>
      <c r="AG1240" s="484" t="str">
        <f t="shared" si="39"/>
        <v/>
      </c>
      <c r="AH1240" s="485" t="str">
        <f>IFERROR(VLOOKUP(N1240,【参考】数式用!$AM$3:$AN$56, 2, FALSE), "")</f>
        <v/>
      </c>
      <c r="AI1240" s="411"/>
      <c r="AJ1240" s="389"/>
      <c r="AK1240" s="389"/>
      <c r="AL1240" s="389"/>
      <c r="AM1240" s="389"/>
      <c r="AN1240" s="389"/>
      <c r="AO1240" s="389"/>
      <c r="AP1240" s="389"/>
      <c r="AQ1240" s="389"/>
    </row>
    <row r="1241" spans="1:43" s="128" customFormat="1" ht="40.15" customHeight="1">
      <c r="A1241" s="488">
        <v>1228</v>
      </c>
      <c r="B1241" s="866" t="str">
        <f>IF(基本情報入力シート!C1272="","",基本情報入力シート!C1272)</f>
        <v/>
      </c>
      <c r="C1241" s="866"/>
      <c r="D1241" s="866"/>
      <c r="E1241" s="866"/>
      <c r="F1241" s="866"/>
      <c r="G1241" s="866"/>
      <c r="H1241" s="866"/>
      <c r="I1241" s="866"/>
      <c r="J1241" s="413" t="str">
        <f>IF(基本情報入力シート!M1272="","",基本情報入力シート!M1272)</f>
        <v/>
      </c>
      <c r="K1241" s="413" t="str">
        <f>IF(基本情報入力シート!R1272="","",基本情報入力シート!R1272)</f>
        <v/>
      </c>
      <c r="L1241" s="413" t="str">
        <f>IF(基本情報入力シート!W1272="","",基本情報入力シート!W1272)</f>
        <v/>
      </c>
      <c r="M1241" s="413" t="str">
        <f>IF(基本情報入力シート!X1272="","",基本情報入力シート!X1272)</f>
        <v/>
      </c>
      <c r="N1241" s="491" t="str">
        <f>IF(基本情報入力シート!Y1272="","",基本情報入力シート!Y1272)</f>
        <v/>
      </c>
      <c r="O1241" s="490"/>
      <c r="P1241" s="432"/>
      <c r="Q1241" s="38" t="str">
        <f>IFERROR(ROUNDDOWN(P1241*VLOOKUP(N1241,【参考】数式用!$V$2:$AA$58,MATCH(O1241,【参考】数式用!$X$4:$AA$4)+2,FALSE)*0.5, 0), "")</f>
        <v/>
      </c>
      <c r="R1241" s="433"/>
      <c r="S1241" s="867"/>
      <c r="T1241" s="867"/>
      <c r="U1241" s="499"/>
      <c r="V1241" s="439"/>
      <c r="W1241" s="487"/>
      <c r="X1241" s="414" t="str">
        <f>IFERROR(IF(V1241="ー", "", ROUNDDOWN(W1241*VLOOKUP(N1241,【参考】数式用!$V$2:$AG$51,MATCH(V1241,【参考】数式用!$AB$4:$AG$4)+6,FALSE)*0.5, 0)), "")</f>
        <v/>
      </c>
      <c r="Y1241" s="440"/>
      <c r="Z1241" s="487"/>
      <c r="AA1241" s="501"/>
      <c r="AB1241" s="481" t="e">
        <f>VLOOKUP(N1241,【参考】数式用!$A$3:$N$58,14,FALSE)</f>
        <v>#N/A</v>
      </c>
      <c r="AC1241" s="481" t="str">
        <f>IFERROR(VLOOKUP(N1241,【参考】数式用!$A$3:$N$58,14,FALSE),"")&amp;"_4_5"</f>
        <v>_4_5</v>
      </c>
      <c r="AD1241" s="481" t="str">
        <f>IFERROR(VLOOKUP(N1241,【参考】数式用!$A$3:$N$58,14,FALSE),"")&amp;"_6"</f>
        <v>_6</v>
      </c>
      <c r="AE1241" s="482" t="str">
        <f>IFERROR(VLOOKUP(N1241,【参考】数式用!$AI$5:$AJ$51, 2, FALSE), "")</f>
        <v/>
      </c>
      <c r="AF1241" s="483" t="str">
        <f t="shared" si="38"/>
        <v/>
      </c>
      <c r="AG1241" s="484" t="str">
        <f t="shared" si="39"/>
        <v/>
      </c>
      <c r="AH1241" s="485" t="str">
        <f>IFERROR(VLOOKUP(N1241,【参考】数式用!$AM$3:$AN$56, 2, FALSE), "")</f>
        <v/>
      </c>
      <c r="AI1241" s="411"/>
      <c r="AJ1241" s="389"/>
      <c r="AK1241" s="389"/>
      <c r="AL1241" s="389"/>
      <c r="AM1241" s="389"/>
      <c r="AN1241" s="389"/>
      <c r="AO1241" s="389"/>
      <c r="AP1241" s="389"/>
      <c r="AQ1241" s="389"/>
    </row>
    <row r="1242" spans="1:43" s="128" customFormat="1" ht="40.15" customHeight="1">
      <c r="A1242" s="488">
        <v>1229</v>
      </c>
      <c r="B1242" s="866" t="str">
        <f>IF(基本情報入力シート!C1273="","",基本情報入力シート!C1273)</f>
        <v/>
      </c>
      <c r="C1242" s="866"/>
      <c r="D1242" s="866"/>
      <c r="E1242" s="866"/>
      <c r="F1242" s="866"/>
      <c r="G1242" s="866"/>
      <c r="H1242" s="866"/>
      <c r="I1242" s="866"/>
      <c r="J1242" s="413" t="str">
        <f>IF(基本情報入力シート!M1273="","",基本情報入力シート!M1273)</f>
        <v/>
      </c>
      <c r="K1242" s="413" t="str">
        <f>IF(基本情報入力シート!R1273="","",基本情報入力シート!R1273)</f>
        <v/>
      </c>
      <c r="L1242" s="413" t="str">
        <f>IF(基本情報入力シート!W1273="","",基本情報入力シート!W1273)</f>
        <v/>
      </c>
      <c r="M1242" s="413" t="str">
        <f>IF(基本情報入力シート!X1273="","",基本情報入力シート!X1273)</f>
        <v/>
      </c>
      <c r="N1242" s="491" t="str">
        <f>IF(基本情報入力シート!Y1273="","",基本情報入力シート!Y1273)</f>
        <v/>
      </c>
      <c r="O1242" s="490"/>
      <c r="P1242" s="432"/>
      <c r="Q1242" s="38" t="str">
        <f>IFERROR(ROUNDDOWN(P1242*VLOOKUP(N1242,【参考】数式用!$V$2:$AA$58,MATCH(O1242,【参考】数式用!$X$4:$AA$4)+2,FALSE)*0.5, 0), "")</f>
        <v/>
      </c>
      <c r="R1242" s="433"/>
      <c r="S1242" s="867"/>
      <c r="T1242" s="867"/>
      <c r="U1242" s="499"/>
      <c r="V1242" s="439"/>
      <c r="W1242" s="487"/>
      <c r="X1242" s="414" t="str">
        <f>IFERROR(IF(V1242="ー", "", ROUNDDOWN(W1242*VLOOKUP(N1242,【参考】数式用!$V$2:$AG$51,MATCH(V1242,【参考】数式用!$AB$4:$AG$4)+6,FALSE)*0.5, 0)), "")</f>
        <v/>
      </c>
      <c r="Y1242" s="440"/>
      <c r="Z1242" s="487"/>
      <c r="AA1242" s="501"/>
      <c r="AB1242" s="481" t="e">
        <f>VLOOKUP(N1242,【参考】数式用!$A$3:$N$58,14,FALSE)</f>
        <v>#N/A</v>
      </c>
      <c r="AC1242" s="481" t="str">
        <f>IFERROR(VLOOKUP(N1242,【参考】数式用!$A$3:$N$58,14,FALSE),"")&amp;"_4_5"</f>
        <v>_4_5</v>
      </c>
      <c r="AD1242" s="481" t="str">
        <f>IFERROR(VLOOKUP(N1242,【参考】数式用!$A$3:$N$58,14,FALSE),"")&amp;"_6"</f>
        <v>_6</v>
      </c>
      <c r="AE1242" s="482" t="str">
        <f>IFERROR(VLOOKUP(N1242,【参考】数式用!$AI$5:$AJ$51, 2, FALSE), "")</f>
        <v/>
      </c>
      <c r="AF1242" s="483" t="str">
        <f t="shared" si="38"/>
        <v/>
      </c>
      <c r="AG1242" s="484" t="str">
        <f t="shared" si="39"/>
        <v/>
      </c>
      <c r="AH1242" s="485" t="str">
        <f>IFERROR(VLOOKUP(N1242,【参考】数式用!$AM$3:$AN$56, 2, FALSE), "")</f>
        <v/>
      </c>
      <c r="AI1242" s="411"/>
      <c r="AJ1242" s="389"/>
      <c r="AK1242" s="389"/>
      <c r="AL1242" s="389"/>
      <c r="AM1242" s="389"/>
      <c r="AN1242" s="389"/>
      <c r="AO1242" s="389"/>
      <c r="AP1242" s="389"/>
      <c r="AQ1242" s="389"/>
    </row>
    <row r="1243" spans="1:43" s="128" customFormat="1" ht="40.15" customHeight="1">
      <c r="A1243" s="488">
        <v>1230</v>
      </c>
      <c r="B1243" s="866" t="str">
        <f>IF(基本情報入力シート!C1274="","",基本情報入力シート!C1274)</f>
        <v/>
      </c>
      <c r="C1243" s="866"/>
      <c r="D1243" s="866"/>
      <c r="E1243" s="866"/>
      <c r="F1243" s="866"/>
      <c r="G1243" s="866"/>
      <c r="H1243" s="866"/>
      <c r="I1243" s="866"/>
      <c r="J1243" s="413" t="str">
        <f>IF(基本情報入力シート!M1274="","",基本情報入力シート!M1274)</f>
        <v/>
      </c>
      <c r="K1243" s="413" t="str">
        <f>IF(基本情報入力シート!R1274="","",基本情報入力シート!R1274)</f>
        <v/>
      </c>
      <c r="L1243" s="413" t="str">
        <f>IF(基本情報入力シート!W1274="","",基本情報入力シート!W1274)</f>
        <v/>
      </c>
      <c r="M1243" s="413" t="str">
        <f>IF(基本情報入力シート!X1274="","",基本情報入力シート!X1274)</f>
        <v/>
      </c>
      <c r="N1243" s="491" t="str">
        <f>IF(基本情報入力シート!Y1274="","",基本情報入力シート!Y1274)</f>
        <v/>
      </c>
      <c r="O1243" s="490"/>
      <c r="P1243" s="432"/>
      <c r="Q1243" s="38" t="str">
        <f>IFERROR(ROUNDDOWN(P1243*VLOOKUP(N1243,【参考】数式用!$V$2:$AA$58,MATCH(O1243,【参考】数式用!$X$4:$AA$4)+2,FALSE)*0.5, 0), "")</f>
        <v/>
      </c>
      <c r="R1243" s="433"/>
      <c r="S1243" s="867"/>
      <c r="T1243" s="867"/>
      <c r="U1243" s="499"/>
      <c r="V1243" s="439"/>
      <c r="W1243" s="487"/>
      <c r="X1243" s="414" t="str">
        <f>IFERROR(IF(V1243="ー", "", ROUNDDOWN(W1243*VLOOKUP(N1243,【参考】数式用!$V$2:$AG$51,MATCH(V1243,【参考】数式用!$AB$4:$AG$4)+6,FALSE)*0.5, 0)), "")</f>
        <v/>
      </c>
      <c r="Y1243" s="440"/>
      <c r="Z1243" s="487"/>
      <c r="AA1243" s="501"/>
      <c r="AB1243" s="481" t="e">
        <f>VLOOKUP(N1243,【参考】数式用!$A$3:$N$58,14,FALSE)</f>
        <v>#N/A</v>
      </c>
      <c r="AC1243" s="481" t="str">
        <f>IFERROR(VLOOKUP(N1243,【参考】数式用!$A$3:$N$58,14,FALSE),"")&amp;"_4_5"</f>
        <v>_4_5</v>
      </c>
      <c r="AD1243" s="481" t="str">
        <f>IFERROR(VLOOKUP(N1243,【参考】数式用!$A$3:$N$58,14,FALSE),"")&amp;"_6"</f>
        <v>_6</v>
      </c>
      <c r="AE1243" s="482" t="str">
        <f>IFERROR(VLOOKUP(N1243,【参考】数式用!$AI$5:$AJ$51, 2, FALSE), "")</f>
        <v/>
      </c>
      <c r="AF1243" s="483" t="str">
        <f t="shared" si="38"/>
        <v/>
      </c>
      <c r="AG1243" s="484" t="str">
        <f t="shared" si="39"/>
        <v/>
      </c>
      <c r="AH1243" s="485" t="str">
        <f>IFERROR(VLOOKUP(N1243,【参考】数式用!$AM$3:$AN$56, 2, FALSE), "")</f>
        <v/>
      </c>
      <c r="AI1243" s="411"/>
      <c r="AJ1243" s="389"/>
      <c r="AK1243" s="389"/>
      <c r="AL1243" s="389"/>
      <c r="AM1243" s="389"/>
      <c r="AN1243" s="389"/>
      <c r="AO1243" s="389"/>
      <c r="AP1243" s="389"/>
      <c r="AQ1243" s="389"/>
    </row>
    <row r="1244" spans="1:43" s="128" customFormat="1" ht="40.15" customHeight="1">
      <c r="A1244" s="488">
        <v>1231</v>
      </c>
      <c r="B1244" s="866" t="str">
        <f>IF(基本情報入力シート!C1275="","",基本情報入力シート!C1275)</f>
        <v/>
      </c>
      <c r="C1244" s="866"/>
      <c r="D1244" s="866"/>
      <c r="E1244" s="866"/>
      <c r="F1244" s="866"/>
      <c r="G1244" s="866"/>
      <c r="H1244" s="866"/>
      <c r="I1244" s="866"/>
      <c r="J1244" s="413" t="str">
        <f>IF(基本情報入力シート!M1275="","",基本情報入力シート!M1275)</f>
        <v/>
      </c>
      <c r="K1244" s="413" t="str">
        <f>IF(基本情報入力シート!R1275="","",基本情報入力シート!R1275)</f>
        <v/>
      </c>
      <c r="L1244" s="413" t="str">
        <f>IF(基本情報入力シート!W1275="","",基本情報入力シート!W1275)</f>
        <v/>
      </c>
      <c r="M1244" s="413" t="str">
        <f>IF(基本情報入力シート!X1275="","",基本情報入力シート!X1275)</f>
        <v/>
      </c>
      <c r="N1244" s="491" t="str">
        <f>IF(基本情報入力シート!Y1275="","",基本情報入力シート!Y1275)</f>
        <v/>
      </c>
      <c r="O1244" s="490"/>
      <c r="P1244" s="432"/>
      <c r="Q1244" s="38" t="str">
        <f>IFERROR(ROUNDDOWN(P1244*VLOOKUP(N1244,【参考】数式用!$V$2:$AA$58,MATCH(O1244,【参考】数式用!$X$4:$AA$4)+2,FALSE)*0.5, 0), "")</f>
        <v/>
      </c>
      <c r="R1244" s="433"/>
      <c r="S1244" s="867"/>
      <c r="T1244" s="867"/>
      <c r="U1244" s="499"/>
      <c r="V1244" s="439"/>
      <c r="W1244" s="487"/>
      <c r="X1244" s="414" t="str">
        <f>IFERROR(IF(V1244="ー", "", ROUNDDOWN(W1244*VLOOKUP(N1244,【参考】数式用!$V$2:$AG$51,MATCH(V1244,【参考】数式用!$AB$4:$AG$4)+6,FALSE)*0.5, 0)), "")</f>
        <v/>
      </c>
      <c r="Y1244" s="440"/>
      <c r="Z1244" s="487"/>
      <c r="AA1244" s="501"/>
      <c r="AB1244" s="481" t="e">
        <f>VLOOKUP(N1244,【参考】数式用!$A$3:$N$58,14,FALSE)</f>
        <v>#N/A</v>
      </c>
      <c r="AC1244" s="481" t="str">
        <f>IFERROR(VLOOKUP(N1244,【参考】数式用!$A$3:$N$58,14,FALSE),"")&amp;"_4_5"</f>
        <v>_4_5</v>
      </c>
      <c r="AD1244" s="481" t="str">
        <f>IFERROR(VLOOKUP(N1244,【参考】数式用!$A$3:$N$58,14,FALSE),"")&amp;"_6"</f>
        <v>_6</v>
      </c>
      <c r="AE1244" s="482" t="str">
        <f>IFERROR(VLOOKUP(N1244,【参考】数式用!$AI$5:$AJ$51, 2, FALSE), "")</f>
        <v/>
      </c>
      <c r="AF1244" s="483" t="str">
        <f t="shared" si="38"/>
        <v/>
      </c>
      <c r="AG1244" s="484" t="str">
        <f t="shared" si="39"/>
        <v/>
      </c>
      <c r="AH1244" s="485" t="str">
        <f>IFERROR(VLOOKUP(N1244,【参考】数式用!$AM$3:$AN$56, 2, FALSE), "")</f>
        <v/>
      </c>
      <c r="AI1244" s="411"/>
      <c r="AJ1244" s="389"/>
      <c r="AK1244" s="389"/>
      <c r="AL1244" s="389"/>
      <c r="AM1244" s="389"/>
      <c r="AN1244" s="389"/>
      <c r="AO1244" s="389"/>
      <c r="AP1244" s="389"/>
      <c r="AQ1244" s="389"/>
    </row>
    <row r="1245" spans="1:43" s="128" customFormat="1" ht="40.15" customHeight="1">
      <c r="A1245" s="488">
        <v>1232</v>
      </c>
      <c r="B1245" s="866" t="str">
        <f>IF(基本情報入力シート!C1276="","",基本情報入力シート!C1276)</f>
        <v/>
      </c>
      <c r="C1245" s="866"/>
      <c r="D1245" s="866"/>
      <c r="E1245" s="866"/>
      <c r="F1245" s="866"/>
      <c r="G1245" s="866"/>
      <c r="H1245" s="866"/>
      <c r="I1245" s="866"/>
      <c r="J1245" s="413" t="str">
        <f>IF(基本情報入力シート!M1276="","",基本情報入力シート!M1276)</f>
        <v/>
      </c>
      <c r="K1245" s="413" t="str">
        <f>IF(基本情報入力シート!R1276="","",基本情報入力シート!R1276)</f>
        <v/>
      </c>
      <c r="L1245" s="413" t="str">
        <f>IF(基本情報入力シート!W1276="","",基本情報入力シート!W1276)</f>
        <v/>
      </c>
      <c r="M1245" s="413" t="str">
        <f>IF(基本情報入力シート!X1276="","",基本情報入力シート!X1276)</f>
        <v/>
      </c>
      <c r="N1245" s="491" t="str">
        <f>IF(基本情報入力シート!Y1276="","",基本情報入力シート!Y1276)</f>
        <v/>
      </c>
      <c r="O1245" s="490"/>
      <c r="P1245" s="432"/>
      <c r="Q1245" s="38" t="str">
        <f>IFERROR(ROUNDDOWN(P1245*VLOOKUP(N1245,【参考】数式用!$V$2:$AA$58,MATCH(O1245,【参考】数式用!$X$4:$AA$4)+2,FALSE)*0.5, 0), "")</f>
        <v/>
      </c>
      <c r="R1245" s="433"/>
      <c r="S1245" s="867"/>
      <c r="T1245" s="867"/>
      <c r="U1245" s="499"/>
      <c r="V1245" s="439"/>
      <c r="W1245" s="487"/>
      <c r="X1245" s="414" t="str">
        <f>IFERROR(IF(V1245="ー", "", ROUNDDOWN(W1245*VLOOKUP(N1245,【参考】数式用!$V$2:$AG$51,MATCH(V1245,【参考】数式用!$AB$4:$AG$4)+6,FALSE)*0.5, 0)), "")</f>
        <v/>
      </c>
      <c r="Y1245" s="440"/>
      <c r="Z1245" s="487"/>
      <c r="AA1245" s="501"/>
      <c r="AB1245" s="481" t="e">
        <f>VLOOKUP(N1245,【参考】数式用!$A$3:$N$58,14,FALSE)</f>
        <v>#N/A</v>
      </c>
      <c r="AC1245" s="481" t="str">
        <f>IFERROR(VLOOKUP(N1245,【参考】数式用!$A$3:$N$58,14,FALSE),"")&amp;"_4_5"</f>
        <v>_4_5</v>
      </c>
      <c r="AD1245" s="481" t="str">
        <f>IFERROR(VLOOKUP(N1245,【参考】数式用!$A$3:$N$58,14,FALSE),"")&amp;"_6"</f>
        <v>_6</v>
      </c>
      <c r="AE1245" s="482" t="str">
        <f>IFERROR(VLOOKUP(N1245,【参考】数式用!$AI$5:$AJ$51, 2, FALSE), "")</f>
        <v/>
      </c>
      <c r="AF1245" s="483" t="str">
        <f t="shared" si="38"/>
        <v/>
      </c>
      <c r="AG1245" s="484" t="str">
        <f t="shared" si="39"/>
        <v/>
      </c>
      <c r="AH1245" s="485" t="str">
        <f>IFERROR(VLOOKUP(N1245,【参考】数式用!$AM$3:$AN$56, 2, FALSE), "")</f>
        <v/>
      </c>
      <c r="AI1245" s="411"/>
      <c r="AJ1245" s="389"/>
      <c r="AK1245" s="389"/>
      <c r="AL1245" s="389"/>
      <c r="AM1245" s="389"/>
      <c r="AN1245" s="389"/>
      <c r="AO1245" s="389"/>
      <c r="AP1245" s="389"/>
      <c r="AQ1245" s="389"/>
    </row>
    <row r="1246" spans="1:43" s="128" customFormat="1" ht="40.15" customHeight="1">
      <c r="A1246" s="488">
        <v>1233</v>
      </c>
      <c r="B1246" s="866" t="str">
        <f>IF(基本情報入力シート!C1277="","",基本情報入力シート!C1277)</f>
        <v/>
      </c>
      <c r="C1246" s="866"/>
      <c r="D1246" s="866"/>
      <c r="E1246" s="866"/>
      <c r="F1246" s="866"/>
      <c r="G1246" s="866"/>
      <c r="H1246" s="866"/>
      <c r="I1246" s="866"/>
      <c r="J1246" s="413" t="str">
        <f>IF(基本情報入力シート!M1277="","",基本情報入力シート!M1277)</f>
        <v/>
      </c>
      <c r="K1246" s="413" t="str">
        <f>IF(基本情報入力シート!R1277="","",基本情報入力シート!R1277)</f>
        <v/>
      </c>
      <c r="L1246" s="413" t="str">
        <f>IF(基本情報入力シート!W1277="","",基本情報入力シート!W1277)</f>
        <v/>
      </c>
      <c r="M1246" s="413" t="str">
        <f>IF(基本情報入力シート!X1277="","",基本情報入力シート!X1277)</f>
        <v/>
      </c>
      <c r="N1246" s="491" t="str">
        <f>IF(基本情報入力シート!Y1277="","",基本情報入力シート!Y1277)</f>
        <v/>
      </c>
      <c r="O1246" s="490"/>
      <c r="P1246" s="432"/>
      <c r="Q1246" s="38" t="str">
        <f>IFERROR(ROUNDDOWN(P1246*VLOOKUP(N1246,【参考】数式用!$V$2:$AA$58,MATCH(O1246,【参考】数式用!$X$4:$AA$4)+2,FALSE)*0.5, 0), "")</f>
        <v/>
      </c>
      <c r="R1246" s="433"/>
      <c r="S1246" s="867"/>
      <c r="T1246" s="867"/>
      <c r="U1246" s="499"/>
      <c r="V1246" s="439"/>
      <c r="W1246" s="487"/>
      <c r="X1246" s="414" t="str">
        <f>IFERROR(IF(V1246="ー", "", ROUNDDOWN(W1246*VLOOKUP(N1246,【参考】数式用!$V$2:$AG$51,MATCH(V1246,【参考】数式用!$AB$4:$AG$4)+6,FALSE)*0.5, 0)), "")</f>
        <v/>
      </c>
      <c r="Y1246" s="440"/>
      <c r="Z1246" s="487"/>
      <c r="AA1246" s="501"/>
      <c r="AB1246" s="481" t="e">
        <f>VLOOKUP(N1246,【参考】数式用!$A$3:$N$58,14,FALSE)</f>
        <v>#N/A</v>
      </c>
      <c r="AC1246" s="481" t="str">
        <f>IFERROR(VLOOKUP(N1246,【参考】数式用!$A$3:$N$58,14,FALSE),"")&amp;"_4_5"</f>
        <v>_4_5</v>
      </c>
      <c r="AD1246" s="481" t="str">
        <f>IFERROR(VLOOKUP(N1246,【参考】数式用!$A$3:$N$58,14,FALSE),"")&amp;"_6"</f>
        <v>_6</v>
      </c>
      <c r="AE1246" s="482" t="str">
        <f>IFERROR(VLOOKUP(N1246,【参考】数式用!$AI$5:$AJ$51, 2, FALSE), "")</f>
        <v/>
      </c>
      <c r="AF1246" s="483" t="str">
        <f t="shared" si="38"/>
        <v/>
      </c>
      <c r="AG1246" s="484" t="str">
        <f t="shared" si="39"/>
        <v/>
      </c>
      <c r="AH1246" s="485" t="str">
        <f>IFERROR(VLOOKUP(N1246,【参考】数式用!$AM$3:$AN$56, 2, FALSE), "")</f>
        <v/>
      </c>
      <c r="AI1246" s="411"/>
      <c r="AJ1246" s="389"/>
      <c r="AK1246" s="389"/>
      <c r="AL1246" s="389"/>
      <c r="AM1246" s="389"/>
      <c r="AN1246" s="389"/>
      <c r="AO1246" s="389"/>
      <c r="AP1246" s="389"/>
      <c r="AQ1246" s="389"/>
    </row>
    <row r="1247" spans="1:43" s="128" customFormat="1" ht="40.15" customHeight="1">
      <c r="A1247" s="488">
        <v>1234</v>
      </c>
      <c r="B1247" s="866" t="str">
        <f>IF(基本情報入力シート!C1278="","",基本情報入力シート!C1278)</f>
        <v/>
      </c>
      <c r="C1247" s="866"/>
      <c r="D1247" s="866"/>
      <c r="E1247" s="866"/>
      <c r="F1247" s="866"/>
      <c r="G1247" s="866"/>
      <c r="H1247" s="866"/>
      <c r="I1247" s="866"/>
      <c r="J1247" s="413" t="str">
        <f>IF(基本情報入力シート!M1278="","",基本情報入力シート!M1278)</f>
        <v/>
      </c>
      <c r="K1247" s="413" t="str">
        <f>IF(基本情報入力シート!R1278="","",基本情報入力シート!R1278)</f>
        <v/>
      </c>
      <c r="L1247" s="413" t="str">
        <f>IF(基本情報入力シート!W1278="","",基本情報入力シート!W1278)</f>
        <v/>
      </c>
      <c r="M1247" s="413" t="str">
        <f>IF(基本情報入力シート!X1278="","",基本情報入力シート!X1278)</f>
        <v/>
      </c>
      <c r="N1247" s="491" t="str">
        <f>IF(基本情報入力シート!Y1278="","",基本情報入力シート!Y1278)</f>
        <v/>
      </c>
      <c r="O1247" s="490"/>
      <c r="P1247" s="432"/>
      <c r="Q1247" s="38" t="str">
        <f>IFERROR(ROUNDDOWN(P1247*VLOOKUP(N1247,【参考】数式用!$V$2:$AA$58,MATCH(O1247,【参考】数式用!$X$4:$AA$4)+2,FALSE)*0.5, 0), "")</f>
        <v/>
      </c>
      <c r="R1247" s="433"/>
      <c r="S1247" s="867"/>
      <c r="T1247" s="867"/>
      <c r="U1247" s="499"/>
      <c r="V1247" s="439"/>
      <c r="W1247" s="487"/>
      <c r="X1247" s="414" t="str">
        <f>IFERROR(IF(V1247="ー", "", ROUNDDOWN(W1247*VLOOKUP(N1247,【参考】数式用!$V$2:$AG$51,MATCH(V1247,【参考】数式用!$AB$4:$AG$4)+6,FALSE)*0.5, 0)), "")</f>
        <v/>
      </c>
      <c r="Y1247" s="440"/>
      <c r="Z1247" s="487"/>
      <c r="AA1247" s="501"/>
      <c r="AB1247" s="481" t="e">
        <f>VLOOKUP(N1247,【参考】数式用!$A$3:$N$58,14,FALSE)</f>
        <v>#N/A</v>
      </c>
      <c r="AC1247" s="481" t="str">
        <f>IFERROR(VLOOKUP(N1247,【参考】数式用!$A$3:$N$58,14,FALSE),"")&amp;"_4_5"</f>
        <v>_4_5</v>
      </c>
      <c r="AD1247" s="481" t="str">
        <f>IFERROR(VLOOKUP(N1247,【参考】数式用!$A$3:$N$58,14,FALSE),"")&amp;"_6"</f>
        <v>_6</v>
      </c>
      <c r="AE1247" s="482" t="str">
        <f>IFERROR(VLOOKUP(N1247,【参考】数式用!$AI$5:$AJ$51, 2, FALSE), "")</f>
        <v/>
      </c>
      <c r="AF1247" s="483" t="str">
        <f t="shared" si="38"/>
        <v/>
      </c>
      <c r="AG1247" s="484" t="str">
        <f t="shared" si="39"/>
        <v/>
      </c>
      <c r="AH1247" s="485" t="str">
        <f>IFERROR(VLOOKUP(N1247,【参考】数式用!$AM$3:$AN$56, 2, FALSE), "")</f>
        <v/>
      </c>
      <c r="AI1247" s="411"/>
      <c r="AJ1247" s="389"/>
      <c r="AK1247" s="389"/>
      <c r="AL1247" s="389"/>
      <c r="AM1247" s="389"/>
      <c r="AN1247" s="389"/>
      <c r="AO1247" s="389"/>
      <c r="AP1247" s="389"/>
      <c r="AQ1247" s="389"/>
    </row>
    <row r="1248" spans="1:43" s="128" customFormat="1" ht="40.15" customHeight="1">
      <c r="A1248" s="488">
        <v>1235</v>
      </c>
      <c r="B1248" s="866" t="str">
        <f>IF(基本情報入力シート!C1279="","",基本情報入力シート!C1279)</f>
        <v/>
      </c>
      <c r="C1248" s="866"/>
      <c r="D1248" s="866"/>
      <c r="E1248" s="866"/>
      <c r="F1248" s="866"/>
      <c r="G1248" s="866"/>
      <c r="H1248" s="866"/>
      <c r="I1248" s="866"/>
      <c r="J1248" s="413" t="str">
        <f>IF(基本情報入力シート!M1279="","",基本情報入力シート!M1279)</f>
        <v/>
      </c>
      <c r="K1248" s="413" t="str">
        <f>IF(基本情報入力シート!R1279="","",基本情報入力シート!R1279)</f>
        <v/>
      </c>
      <c r="L1248" s="413" t="str">
        <f>IF(基本情報入力シート!W1279="","",基本情報入力シート!W1279)</f>
        <v/>
      </c>
      <c r="M1248" s="413" t="str">
        <f>IF(基本情報入力シート!X1279="","",基本情報入力シート!X1279)</f>
        <v/>
      </c>
      <c r="N1248" s="491" t="str">
        <f>IF(基本情報入力シート!Y1279="","",基本情報入力シート!Y1279)</f>
        <v/>
      </c>
      <c r="O1248" s="490"/>
      <c r="P1248" s="432"/>
      <c r="Q1248" s="38" t="str">
        <f>IFERROR(ROUNDDOWN(P1248*VLOOKUP(N1248,【参考】数式用!$V$2:$AA$58,MATCH(O1248,【参考】数式用!$X$4:$AA$4)+2,FALSE)*0.5, 0), "")</f>
        <v/>
      </c>
      <c r="R1248" s="433"/>
      <c r="S1248" s="867"/>
      <c r="T1248" s="867"/>
      <c r="U1248" s="499"/>
      <c r="V1248" s="439"/>
      <c r="W1248" s="487"/>
      <c r="X1248" s="414" t="str">
        <f>IFERROR(IF(V1248="ー", "", ROUNDDOWN(W1248*VLOOKUP(N1248,【参考】数式用!$V$2:$AG$51,MATCH(V1248,【参考】数式用!$AB$4:$AG$4)+6,FALSE)*0.5, 0)), "")</f>
        <v/>
      </c>
      <c r="Y1248" s="440"/>
      <c r="Z1248" s="487"/>
      <c r="AA1248" s="501"/>
      <c r="AB1248" s="481" t="e">
        <f>VLOOKUP(N1248,【参考】数式用!$A$3:$N$58,14,FALSE)</f>
        <v>#N/A</v>
      </c>
      <c r="AC1248" s="481" t="str">
        <f>IFERROR(VLOOKUP(N1248,【参考】数式用!$A$3:$N$58,14,FALSE),"")&amp;"_4_5"</f>
        <v>_4_5</v>
      </c>
      <c r="AD1248" s="481" t="str">
        <f>IFERROR(VLOOKUP(N1248,【参考】数式用!$A$3:$N$58,14,FALSE),"")&amp;"_6"</f>
        <v>_6</v>
      </c>
      <c r="AE1248" s="482" t="str">
        <f>IFERROR(VLOOKUP(N1248,【参考】数式用!$AI$5:$AJ$51, 2, FALSE), "")</f>
        <v/>
      </c>
      <c r="AF1248" s="483" t="str">
        <f t="shared" si="38"/>
        <v/>
      </c>
      <c r="AG1248" s="484" t="str">
        <f t="shared" si="39"/>
        <v/>
      </c>
      <c r="AH1248" s="485" t="str">
        <f>IFERROR(VLOOKUP(N1248,【参考】数式用!$AM$3:$AN$56, 2, FALSE), "")</f>
        <v/>
      </c>
      <c r="AI1248" s="411"/>
      <c r="AJ1248" s="389"/>
      <c r="AK1248" s="389"/>
      <c r="AL1248" s="389"/>
      <c r="AM1248" s="389"/>
      <c r="AN1248" s="389"/>
      <c r="AO1248" s="389"/>
      <c r="AP1248" s="389"/>
      <c r="AQ1248" s="389"/>
    </row>
    <row r="1249" spans="1:43" s="128" customFormat="1" ht="40.15" customHeight="1">
      <c r="A1249" s="488">
        <v>1236</v>
      </c>
      <c r="B1249" s="866" t="str">
        <f>IF(基本情報入力シート!C1280="","",基本情報入力シート!C1280)</f>
        <v/>
      </c>
      <c r="C1249" s="866"/>
      <c r="D1249" s="866"/>
      <c r="E1249" s="866"/>
      <c r="F1249" s="866"/>
      <c r="G1249" s="866"/>
      <c r="H1249" s="866"/>
      <c r="I1249" s="866"/>
      <c r="J1249" s="413" t="str">
        <f>IF(基本情報入力シート!M1280="","",基本情報入力シート!M1280)</f>
        <v/>
      </c>
      <c r="K1249" s="413" t="str">
        <f>IF(基本情報入力シート!R1280="","",基本情報入力シート!R1280)</f>
        <v/>
      </c>
      <c r="L1249" s="413" t="str">
        <f>IF(基本情報入力シート!W1280="","",基本情報入力シート!W1280)</f>
        <v/>
      </c>
      <c r="M1249" s="413" t="str">
        <f>IF(基本情報入力シート!X1280="","",基本情報入力シート!X1280)</f>
        <v/>
      </c>
      <c r="N1249" s="491" t="str">
        <f>IF(基本情報入力シート!Y1280="","",基本情報入力シート!Y1280)</f>
        <v/>
      </c>
      <c r="O1249" s="490"/>
      <c r="P1249" s="432"/>
      <c r="Q1249" s="38" t="str">
        <f>IFERROR(ROUNDDOWN(P1249*VLOOKUP(N1249,【参考】数式用!$V$2:$AA$58,MATCH(O1249,【参考】数式用!$X$4:$AA$4)+2,FALSE)*0.5, 0), "")</f>
        <v/>
      </c>
      <c r="R1249" s="433"/>
      <c r="S1249" s="867"/>
      <c r="T1249" s="867"/>
      <c r="U1249" s="499"/>
      <c r="V1249" s="439"/>
      <c r="W1249" s="487"/>
      <c r="X1249" s="414" t="str">
        <f>IFERROR(IF(V1249="ー", "", ROUNDDOWN(W1249*VLOOKUP(N1249,【参考】数式用!$V$2:$AG$51,MATCH(V1249,【参考】数式用!$AB$4:$AG$4)+6,FALSE)*0.5, 0)), "")</f>
        <v/>
      </c>
      <c r="Y1249" s="440"/>
      <c r="Z1249" s="487"/>
      <c r="AA1249" s="501"/>
      <c r="AB1249" s="481" t="e">
        <f>VLOOKUP(N1249,【参考】数式用!$A$3:$N$58,14,FALSE)</f>
        <v>#N/A</v>
      </c>
      <c r="AC1249" s="481" t="str">
        <f>IFERROR(VLOOKUP(N1249,【参考】数式用!$A$3:$N$58,14,FALSE),"")&amp;"_4_5"</f>
        <v>_4_5</v>
      </c>
      <c r="AD1249" s="481" t="str">
        <f>IFERROR(VLOOKUP(N1249,【参考】数式用!$A$3:$N$58,14,FALSE),"")&amp;"_6"</f>
        <v>_6</v>
      </c>
      <c r="AE1249" s="482" t="str">
        <f>IFERROR(VLOOKUP(N1249,【参考】数式用!$AI$5:$AJ$51, 2, FALSE), "")</f>
        <v/>
      </c>
      <c r="AF1249" s="483" t="str">
        <f t="shared" si="38"/>
        <v/>
      </c>
      <c r="AG1249" s="484" t="str">
        <f t="shared" si="39"/>
        <v/>
      </c>
      <c r="AH1249" s="485" t="str">
        <f>IFERROR(VLOOKUP(N1249,【参考】数式用!$AM$3:$AN$56, 2, FALSE), "")</f>
        <v/>
      </c>
      <c r="AI1249" s="411"/>
      <c r="AJ1249" s="389"/>
      <c r="AK1249" s="389"/>
      <c r="AL1249" s="389"/>
      <c r="AM1249" s="389"/>
      <c r="AN1249" s="389"/>
      <c r="AO1249" s="389"/>
      <c r="AP1249" s="389"/>
      <c r="AQ1249" s="389"/>
    </row>
    <row r="1250" spans="1:43" s="128" customFormat="1" ht="40.15" customHeight="1">
      <c r="A1250" s="488">
        <v>1237</v>
      </c>
      <c r="B1250" s="866" t="str">
        <f>IF(基本情報入力シート!C1281="","",基本情報入力シート!C1281)</f>
        <v/>
      </c>
      <c r="C1250" s="866"/>
      <c r="D1250" s="866"/>
      <c r="E1250" s="866"/>
      <c r="F1250" s="866"/>
      <c r="G1250" s="866"/>
      <c r="H1250" s="866"/>
      <c r="I1250" s="866"/>
      <c r="J1250" s="413" t="str">
        <f>IF(基本情報入力シート!M1281="","",基本情報入力シート!M1281)</f>
        <v/>
      </c>
      <c r="K1250" s="413" t="str">
        <f>IF(基本情報入力シート!R1281="","",基本情報入力シート!R1281)</f>
        <v/>
      </c>
      <c r="L1250" s="413" t="str">
        <f>IF(基本情報入力シート!W1281="","",基本情報入力シート!W1281)</f>
        <v/>
      </c>
      <c r="M1250" s="413" t="str">
        <f>IF(基本情報入力シート!X1281="","",基本情報入力シート!X1281)</f>
        <v/>
      </c>
      <c r="N1250" s="491" t="str">
        <f>IF(基本情報入力シート!Y1281="","",基本情報入力シート!Y1281)</f>
        <v/>
      </c>
      <c r="O1250" s="490"/>
      <c r="P1250" s="432"/>
      <c r="Q1250" s="38" t="str">
        <f>IFERROR(ROUNDDOWN(P1250*VLOOKUP(N1250,【参考】数式用!$V$2:$AA$58,MATCH(O1250,【参考】数式用!$X$4:$AA$4)+2,FALSE)*0.5, 0), "")</f>
        <v/>
      </c>
      <c r="R1250" s="433"/>
      <c r="S1250" s="867"/>
      <c r="T1250" s="867"/>
      <c r="U1250" s="499"/>
      <c r="V1250" s="439"/>
      <c r="W1250" s="487"/>
      <c r="X1250" s="414" t="str">
        <f>IFERROR(IF(V1250="ー", "", ROUNDDOWN(W1250*VLOOKUP(N1250,【参考】数式用!$V$2:$AG$51,MATCH(V1250,【参考】数式用!$AB$4:$AG$4)+6,FALSE)*0.5, 0)), "")</f>
        <v/>
      </c>
      <c r="Y1250" s="440"/>
      <c r="Z1250" s="487"/>
      <c r="AA1250" s="501"/>
      <c r="AB1250" s="481" t="e">
        <f>VLOOKUP(N1250,【参考】数式用!$A$3:$N$58,14,FALSE)</f>
        <v>#N/A</v>
      </c>
      <c r="AC1250" s="481" t="str">
        <f>IFERROR(VLOOKUP(N1250,【参考】数式用!$A$3:$N$58,14,FALSE),"")&amp;"_4_5"</f>
        <v>_4_5</v>
      </c>
      <c r="AD1250" s="481" t="str">
        <f>IFERROR(VLOOKUP(N1250,【参考】数式用!$A$3:$N$58,14,FALSE),"")&amp;"_6"</f>
        <v>_6</v>
      </c>
      <c r="AE1250" s="482" t="str">
        <f>IFERROR(VLOOKUP(N1250,【参考】数式用!$AI$5:$AJ$51, 2, FALSE), "")</f>
        <v/>
      </c>
      <c r="AF1250" s="483" t="str">
        <f t="shared" si="38"/>
        <v/>
      </c>
      <c r="AG1250" s="484" t="str">
        <f t="shared" si="39"/>
        <v/>
      </c>
      <c r="AH1250" s="485" t="str">
        <f>IFERROR(VLOOKUP(N1250,【参考】数式用!$AM$3:$AN$56, 2, FALSE), "")</f>
        <v/>
      </c>
      <c r="AI1250" s="411"/>
      <c r="AJ1250" s="389"/>
      <c r="AK1250" s="389"/>
      <c r="AL1250" s="389"/>
      <c r="AM1250" s="389"/>
      <c r="AN1250" s="389"/>
      <c r="AO1250" s="389"/>
      <c r="AP1250" s="389"/>
      <c r="AQ1250" s="389"/>
    </row>
    <row r="1251" spans="1:43" s="128" customFormat="1" ht="40.15" customHeight="1">
      <c r="A1251" s="488">
        <v>1238</v>
      </c>
      <c r="B1251" s="866" t="str">
        <f>IF(基本情報入力シート!C1282="","",基本情報入力シート!C1282)</f>
        <v/>
      </c>
      <c r="C1251" s="866"/>
      <c r="D1251" s="866"/>
      <c r="E1251" s="866"/>
      <c r="F1251" s="866"/>
      <c r="G1251" s="866"/>
      <c r="H1251" s="866"/>
      <c r="I1251" s="866"/>
      <c r="J1251" s="413" t="str">
        <f>IF(基本情報入力シート!M1282="","",基本情報入力シート!M1282)</f>
        <v/>
      </c>
      <c r="K1251" s="413" t="str">
        <f>IF(基本情報入力シート!R1282="","",基本情報入力シート!R1282)</f>
        <v/>
      </c>
      <c r="L1251" s="413" t="str">
        <f>IF(基本情報入力シート!W1282="","",基本情報入力シート!W1282)</f>
        <v/>
      </c>
      <c r="M1251" s="413" t="str">
        <f>IF(基本情報入力シート!X1282="","",基本情報入力シート!X1282)</f>
        <v/>
      </c>
      <c r="N1251" s="491" t="str">
        <f>IF(基本情報入力シート!Y1282="","",基本情報入力シート!Y1282)</f>
        <v/>
      </c>
      <c r="O1251" s="490"/>
      <c r="P1251" s="432"/>
      <c r="Q1251" s="38" t="str">
        <f>IFERROR(ROUNDDOWN(P1251*VLOOKUP(N1251,【参考】数式用!$V$2:$AA$58,MATCH(O1251,【参考】数式用!$X$4:$AA$4)+2,FALSE)*0.5, 0), "")</f>
        <v/>
      </c>
      <c r="R1251" s="433"/>
      <c r="S1251" s="867"/>
      <c r="T1251" s="867"/>
      <c r="U1251" s="499"/>
      <c r="V1251" s="439"/>
      <c r="W1251" s="487"/>
      <c r="X1251" s="414" t="str">
        <f>IFERROR(IF(V1251="ー", "", ROUNDDOWN(W1251*VLOOKUP(N1251,【参考】数式用!$V$2:$AG$51,MATCH(V1251,【参考】数式用!$AB$4:$AG$4)+6,FALSE)*0.5, 0)), "")</f>
        <v/>
      </c>
      <c r="Y1251" s="440"/>
      <c r="Z1251" s="487"/>
      <c r="AA1251" s="501"/>
      <c r="AB1251" s="481" t="e">
        <f>VLOOKUP(N1251,【参考】数式用!$A$3:$N$58,14,FALSE)</f>
        <v>#N/A</v>
      </c>
      <c r="AC1251" s="481" t="str">
        <f>IFERROR(VLOOKUP(N1251,【参考】数式用!$A$3:$N$58,14,FALSE),"")&amp;"_4_5"</f>
        <v>_4_5</v>
      </c>
      <c r="AD1251" s="481" t="str">
        <f>IFERROR(VLOOKUP(N1251,【参考】数式用!$A$3:$N$58,14,FALSE),"")&amp;"_6"</f>
        <v>_6</v>
      </c>
      <c r="AE1251" s="482" t="str">
        <f>IFERROR(VLOOKUP(N1251,【参考】数式用!$AI$5:$AJ$51, 2, FALSE), "")</f>
        <v/>
      </c>
      <c r="AF1251" s="483" t="str">
        <f t="shared" si="38"/>
        <v/>
      </c>
      <c r="AG1251" s="484" t="str">
        <f t="shared" si="39"/>
        <v/>
      </c>
      <c r="AH1251" s="485" t="str">
        <f>IFERROR(VLOOKUP(N1251,【参考】数式用!$AM$3:$AN$56, 2, FALSE), "")</f>
        <v/>
      </c>
      <c r="AI1251" s="411"/>
      <c r="AJ1251" s="389"/>
      <c r="AK1251" s="389"/>
      <c r="AL1251" s="389"/>
      <c r="AM1251" s="389"/>
      <c r="AN1251" s="389"/>
      <c r="AO1251" s="389"/>
      <c r="AP1251" s="389"/>
      <c r="AQ1251" s="389"/>
    </row>
    <row r="1252" spans="1:43" s="128" customFormat="1" ht="40.15" customHeight="1">
      <c r="A1252" s="488">
        <v>1239</v>
      </c>
      <c r="B1252" s="866" t="str">
        <f>IF(基本情報入力シート!C1283="","",基本情報入力シート!C1283)</f>
        <v/>
      </c>
      <c r="C1252" s="866"/>
      <c r="D1252" s="866"/>
      <c r="E1252" s="866"/>
      <c r="F1252" s="866"/>
      <c r="G1252" s="866"/>
      <c r="H1252" s="866"/>
      <c r="I1252" s="866"/>
      <c r="J1252" s="413" t="str">
        <f>IF(基本情報入力シート!M1283="","",基本情報入力シート!M1283)</f>
        <v/>
      </c>
      <c r="K1252" s="413" t="str">
        <f>IF(基本情報入力シート!R1283="","",基本情報入力シート!R1283)</f>
        <v/>
      </c>
      <c r="L1252" s="413" t="str">
        <f>IF(基本情報入力シート!W1283="","",基本情報入力シート!W1283)</f>
        <v/>
      </c>
      <c r="M1252" s="413" t="str">
        <f>IF(基本情報入力シート!X1283="","",基本情報入力シート!X1283)</f>
        <v/>
      </c>
      <c r="N1252" s="491" t="str">
        <f>IF(基本情報入力シート!Y1283="","",基本情報入力シート!Y1283)</f>
        <v/>
      </c>
      <c r="O1252" s="490"/>
      <c r="P1252" s="432"/>
      <c r="Q1252" s="38" t="str">
        <f>IFERROR(ROUNDDOWN(P1252*VLOOKUP(N1252,【参考】数式用!$V$2:$AA$58,MATCH(O1252,【参考】数式用!$X$4:$AA$4)+2,FALSE)*0.5, 0), "")</f>
        <v/>
      </c>
      <c r="R1252" s="433"/>
      <c r="S1252" s="867"/>
      <c r="T1252" s="867"/>
      <c r="U1252" s="499"/>
      <c r="V1252" s="439"/>
      <c r="W1252" s="487"/>
      <c r="X1252" s="414" t="str">
        <f>IFERROR(IF(V1252="ー", "", ROUNDDOWN(W1252*VLOOKUP(N1252,【参考】数式用!$V$2:$AG$51,MATCH(V1252,【参考】数式用!$AB$4:$AG$4)+6,FALSE)*0.5, 0)), "")</f>
        <v/>
      </c>
      <c r="Y1252" s="440"/>
      <c r="Z1252" s="487"/>
      <c r="AA1252" s="501"/>
      <c r="AB1252" s="481" t="e">
        <f>VLOOKUP(N1252,【参考】数式用!$A$3:$N$58,14,FALSE)</f>
        <v>#N/A</v>
      </c>
      <c r="AC1252" s="481" t="str">
        <f>IFERROR(VLOOKUP(N1252,【参考】数式用!$A$3:$N$58,14,FALSE),"")&amp;"_4_5"</f>
        <v>_4_5</v>
      </c>
      <c r="AD1252" s="481" t="str">
        <f>IFERROR(VLOOKUP(N1252,【参考】数式用!$A$3:$N$58,14,FALSE),"")&amp;"_6"</f>
        <v>_6</v>
      </c>
      <c r="AE1252" s="482" t="str">
        <f>IFERROR(VLOOKUP(N1252,【参考】数式用!$AI$5:$AJ$51, 2, FALSE), "")</f>
        <v/>
      </c>
      <c r="AF1252" s="483" t="str">
        <f t="shared" si="38"/>
        <v/>
      </c>
      <c r="AG1252" s="484" t="str">
        <f t="shared" si="39"/>
        <v/>
      </c>
      <c r="AH1252" s="485" t="str">
        <f>IFERROR(VLOOKUP(N1252,【参考】数式用!$AM$3:$AN$56, 2, FALSE), "")</f>
        <v/>
      </c>
      <c r="AI1252" s="411"/>
      <c r="AJ1252" s="389"/>
      <c r="AK1252" s="389"/>
      <c r="AL1252" s="389"/>
      <c r="AM1252" s="389"/>
      <c r="AN1252" s="389"/>
      <c r="AO1252" s="389"/>
      <c r="AP1252" s="389"/>
      <c r="AQ1252" s="389"/>
    </row>
    <row r="1253" spans="1:43" s="128" customFormat="1" ht="40.15" customHeight="1">
      <c r="A1253" s="488">
        <v>1240</v>
      </c>
      <c r="B1253" s="866" t="str">
        <f>IF(基本情報入力シート!C1284="","",基本情報入力シート!C1284)</f>
        <v/>
      </c>
      <c r="C1253" s="866"/>
      <c r="D1253" s="866"/>
      <c r="E1253" s="866"/>
      <c r="F1253" s="866"/>
      <c r="G1253" s="866"/>
      <c r="H1253" s="866"/>
      <c r="I1253" s="866"/>
      <c r="J1253" s="413" t="str">
        <f>IF(基本情報入力シート!M1284="","",基本情報入力シート!M1284)</f>
        <v/>
      </c>
      <c r="K1253" s="413" t="str">
        <f>IF(基本情報入力シート!R1284="","",基本情報入力シート!R1284)</f>
        <v/>
      </c>
      <c r="L1253" s="413" t="str">
        <f>IF(基本情報入力シート!W1284="","",基本情報入力シート!W1284)</f>
        <v/>
      </c>
      <c r="M1253" s="413" t="str">
        <f>IF(基本情報入力シート!X1284="","",基本情報入力シート!X1284)</f>
        <v/>
      </c>
      <c r="N1253" s="491" t="str">
        <f>IF(基本情報入力シート!Y1284="","",基本情報入力シート!Y1284)</f>
        <v/>
      </c>
      <c r="O1253" s="490"/>
      <c r="P1253" s="432"/>
      <c r="Q1253" s="38" t="str">
        <f>IFERROR(ROUNDDOWN(P1253*VLOOKUP(N1253,【参考】数式用!$V$2:$AA$58,MATCH(O1253,【参考】数式用!$X$4:$AA$4)+2,FALSE)*0.5, 0), "")</f>
        <v/>
      </c>
      <c r="R1253" s="433"/>
      <c r="S1253" s="867"/>
      <c r="T1253" s="867"/>
      <c r="U1253" s="499"/>
      <c r="V1253" s="439"/>
      <c r="W1253" s="487"/>
      <c r="X1253" s="414" t="str">
        <f>IFERROR(IF(V1253="ー", "", ROUNDDOWN(W1253*VLOOKUP(N1253,【参考】数式用!$V$2:$AG$51,MATCH(V1253,【参考】数式用!$AB$4:$AG$4)+6,FALSE)*0.5, 0)), "")</f>
        <v/>
      </c>
      <c r="Y1253" s="440"/>
      <c r="Z1253" s="487"/>
      <c r="AA1253" s="501"/>
      <c r="AB1253" s="481" t="e">
        <f>VLOOKUP(N1253,【参考】数式用!$A$3:$N$58,14,FALSE)</f>
        <v>#N/A</v>
      </c>
      <c r="AC1253" s="481" t="str">
        <f>IFERROR(VLOOKUP(N1253,【参考】数式用!$A$3:$N$58,14,FALSE),"")&amp;"_4_5"</f>
        <v>_4_5</v>
      </c>
      <c r="AD1253" s="481" t="str">
        <f>IFERROR(VLOOKUP(N1253,【参考】数式用!$A$3:$N$58,14,FALSE),"")&amp;"_6"</f>
        <v>_6</v>
      </c>
      <c r="AE1253" s="482" t="str">
        <f>IFERROR(VLOOKUP(N1253,【参考】数式用!$AI$5:$AJ$51, 2, FALSE), "")</f>
        <v/>
      </c>
      <c r="AF1253" s="483" t="str">
        <f t="shared" si="38"/>
        <v/>
      </c>
      <c r="AG1253" s="484" t="str">
        <f t="shared" si="39"/>
        <v/>
      </c>
      <c r="AH1253" s="485" t="str">
        <f>IFERROR(VLOOKUP(N1253,【参考】数式用!$AM$3:$AN$56, 2, FALSE), "")</f>
        <v/>
      </c>
      <c r="AI1253" s="411"/>
      <c r="AJ1253" s="389"/>
      <c r="AK1253" s="389"/>
      <c r="AL1253" s="389"/>
      <c r="AM1253" s="389"/>
      <c r="AN1253" s="389"/>
      <c r="AO1253" s="389"/>
      <c r="AP1253" s="389"/>
      <c r="AQ1253" s="389"/>
    </row>
    <row r="1254" spans="1:43" s="128" customFormat="1" ht="40.15" customHeight="1">
      <c r="A1254" s="488">
        <v>1241</v>
      </c>
      <c r="B1254" s="866" t="str">
        <f>IF(基本情報入力シート!C1285="","",基本情報入力シート!C1285)</f>
        <v/>
      </c>
      <c r="C1254" s="866"/>
      <c r="D1254" s="866"/>
      <c r="E1254" s="866"/>
      <c r="F1254" s="866"/>
      <c r="G1254" s="866"/>
      <c r="H1254" s="866"/>
      <c r="I1254" s="866"/>
      <c r="J1254" s="413" t="str">
        <f>IF(基本情報入力シート!M1285="","",基本情報入力シート!M1285)</f>
        <v/>
      </c>
      <c r="K1254" s="413" t="str">
        <f>IF(基本情報入力シート!R1285="","",基本情報入力シート!R1285)</f>
        <v/>
      </c>
      <c r="L1254" s="413" t="str">
        <f>IF(基本情報入力シート!W1285="","",基本情報入力シート!W1285)</f>
        <v/>
      </c>
      <c r="M1254" s="413" t="str">
        <f>IF(基本情報入力シート!X1285="","",基本情報入力シート!X1285)</f>
        <v/>
      </c>
      <c r="N1254" s="491" t="str">
        <f>IF(基本情報入力シート!Y1285="","",基本情報入力シート!Y1285)</f>
        <v/>
      </c>
      <c r="O1254" s="490"/>
      <c r="P1254" s="432"/>
      <c r="Q1254" s="38" t="str">
        <f>IFERROR(ROUNDDOWN(P1254*VLOOKUP(N1254,【参考】数式用!$V$2:$AA$58,MATCH(O1254,【参考】数式用!$X$4:$AA$4)+2,FALSE)*0.5, 0), "")</f>
        <v/>
      </c>
      <c r="R1254" s="433"/>
      <c r="S1254" s="867"/>
      <c r="T1254" s="867"/>
      <c r="U1254" s="499"/>
      <c r="V1254" s="439"/>
      <c r="W1254" s="487"/>
      <c r="X1254" s="414" t="str">
        <f>IFERROR(IF(V1254="ー", "", ROUNDDOWN(W1254*VLOOKUP(N1254,【参考】数式用!$V$2:$AG$51,MATCH(V1254,【参考】数式用!$AB$4:$AG$4)+6,FALSE)*0.5, 0)), "")</f>
        <v/>
      </c>
      <c r="Y1254" s="440"/>
      <c r="Z1254" s="487"/>
      <c r="AA1254" s="501"/>
      <c r="AB1254" s="481" t="e">
        <f>VLOOKUP(N1254,【参考】数式用!$A$3:$N$58,14,FALSE)</f>
        <v>#N/A</v>
      </c>
      <c r="AC1254" s="481" t="str">
        <f>IFERROR(VLOOKUP(N1254,【参考】数式用!$A$3:$N$58,14,FALSE),"")&amp;"_4_5"</f>
        <v>_4_5</v>
      </c>
      <c r="AD1254" s="481" t="str">
        <f>IFERROR(VLOOKUP(N1254,【参考】数式用!$A$3:$N$58,14,FALSE),"")&amp;"_6"</f>
        <v>_6</v>
      </c>
      <c r="AE1254" s="482" t="str">
        <f>IFERROR(VLOOKUP(N1254,【参考】数式用!$AI$5:$AJ$51, 2, FALSE), "")</f>
        <v/>
      </c>
      <c r="AF1254" s="483" t="str">
        <f t="shared" si="38"/>
        <v/>
      </c>
      <c r="AG1254" s="484" t="str">
        <f t="shared" si="39"/>
        <v/>
      </c>
      <c r="AH1254" s="485" t="str">
        <f>IFERROR(VLOOKUP(N1254,【参考】数式用!$AM$3:$AN$56, 2, FALSE), "")</f>
        <v/>
      </c>
      <c r="AI1254" s="411"/>
      <c r="AJ1254" s="389"/>
      <c r="AK1254" s="389"/>
      <c r="AL1254" s="389"/>
      <c r="AM1254" s="389"/>
      <c r="AN1254" s="389"/>
      <c r="AO1254" s="389"/>
      <c r="AP1254" s="389"/>
      <c r="AQ1254" s="389"/>
    </row>
    <row r="1255" spans="1:43" s="128" customFormat="1" ht="40.15" customHeight="1">
      <c r="A1255" s="488">
        <v>1242</v>
      </c>
      <c r="B1255" s="866" t="str">
        <f>IF(基本情報入力シート!C1286="","",基本情報入力シート!C1286)</f>
        <v/>
      </c>
      <c r="C1255" s="866"/>
      <c r="D1255" s="866"/>
      <c r="E1255" s="866"/>
      <c r="F1255" s="866"/>
      <c r="G1255" s="866"/>
      <c r="H1255" s="866"/>
      <c r="I1255" s="866"/>
      <c r="J1255" s="413" t="str">
        <f>IF(基本情報入力シート!M1286="","",基本情報入力シート!M1286)</f>
        <v/>
      </c>
      <c r="K1255" s="413" t="str">
        <f>IF(基本情報入力シート!R1286="","",基本情報入力シート!R1286)</f>
        <v/>
      </c>
      <c r="L1255" s="413" t="str">
        <f>IF(基本情報入力シート!W1286="","",基本情報入力シート!W1286)</f>
        <v/>
      </c>
      <c r="M1255" s="413" t="str">
        <f>IF(基本情報入力シート!X1286="","",基本情報入力シート!X1286)</f>
        <v/>
      </c>
      <c r="N1255" s="491" t="str">
        <f>IF(基本情報入力シート!Y1286="","",基本情報入力シート!Y1286)</f>
        <v/>
      </c>
      <c r="O1255" s="490"/>
      <c r="P1255" s="432"/>
      <c r="Q1255" s="38" t="str">
        <f>IFERROR(ROUNDDOWN(P1255*VLOOKUP(N1255,【参考】数式用!$V$2:$AA$58,MATCH(O1255,【参考】数式用!$X$4:$AA$4)+2,FALSE)*0.5, 0), "")</f>
        <v/>
      </c>
      <c r="R1255" s="433"/>
      <c r="S1255" s="867"/>
      <c r="T1255" s="867"/>
      <c r="U1255" s="499"/>
      <c r="V1255" s="439"/>
      <c r="W1255" s="487"/>
      <c r="X1255" s="414" t="str">
        <f>IFERROR(IF(V1255="ー", "", ROUNDDOWN(W1255*VLOOKUP(N1255,【参考】数式用!$V$2:$AG$51,MATCH(V1255,【参考】数式用!$AB$4:$AG$4)+6,FALSE)*0.5, 0)), "")</f>
        <v/>
      </c>
      <c r="Y1255" s="440"/>
      <c r="Z1255" s="487"/>
      <c r="AA1255" s="501"/>
      <c r="AB1255" s="481" t="e">
        <f>VLOOKUP(N1255,【参考】数式用!$A$3:$N$58,14,FALSE)</f>
        <v>#N/A</v>
      </c>
      <c r="AC1255" s="481" t="str">
        <f>IFERROR(VLOOKUP(N1255,【参考】数式用!$A$3:$N$58,14,FALSE),"")&amp;"_4_5"</f>
        <v>_4_5</v>
      </c>
      <c r="AD1255" s="481" t="str">
        <f>IFERROR(VLOOKUP(N1255,【参考】数式用!$A$3:$N$58,14,FALSE),"")&amp;"_6"</f>
        <v>_6</v>
      </c>
      <c r="AE1255" s="482" t="str">
        <f>IFERROR(VLOOKUP(N1255,【参考】数式用!$AI$5:$AJ$51, 2, FALSE), "")</f>
        <v/>
      </c>
      <c r="AF1255" s="483" t="str">
        <f t="shared" si="38"/>
        <v/>
      </c>
      <c r="AG1255" s="484" t="str">
        <f t="shared" si="39"/>
        <v/>
      </c>
      <c r="AH1255" s="485" t="str">
        <f>IFERROR(VLOOKUP(N1255,【参考】数式用!$AM$3:$AN$56, 2, FALSE), "")</f>
        <v/>
      </c>
      <c r="AI1255" s="411"/>
      <c r="AJ1255" s="389"/>
      <c r="AK1255" s="389"/>
      <c r="AL1255" s="389"/>
      <c r="AM1255" s="389"/>
      <c r="AN1255" s="389"/>
      <c r="AO1255" s="389"/>
      <c r="AP1255" s="389"/>
      <c r="AQ1255" s="389"/>
    </row>
    <row r="1256" spans="1:43" s="128" customFormat="1" ht="40.15" customHeight="1">
      <c r="A1256" s="488">
        <v>1243</v>
      </c>
      <c r="B1256" s="866" t="str">
        <f>IF(基本情報入力シート!C1287="","",基本情報入力シート!C1287)</f>
        <v/>
      </c>
      <c r="C1256" s="866"/>
      <c r="D1256" s="866"/>
      <c r="E1256" s="866"/>
      <c r="F1256" s="866"/>
      <c r="G1256" s="866"/>
      <c r="H1256" s="866"/>
      <c r="I1256" s="866"/>
      <c r="J1256" s="413" t="str">
        <f>IF(基本情報入力シート!M1287="","",基本情報入力シート!M1287)</f>
        <v/>
      </c>
      <c r="K1256" s="413" t="str">
        <f>IF(基本情報入力シート!R1287="","",基本情報入力シート!R1287)</f>
        <v/>
      </c>
      <c r="L1256" s="413" t="str">
        <f>IF(基本情報入力シート!W1287="","",基本情報入力シート!W1287)</f>
        <v/>
      </c>
      <c r="M1256" s="413" t="str">
        <f>IF(基本情報入力シート!X1287="","",基本情報入力シート!X1287)</f>
        <v/>
      </c>
      <c r="N1256" s="491" t="str">
        <f>IF(基本情報入力シート!Y1287="","",基本情報入力シート!Y1287)</f>
        <v/>
      </c>
      <c r="O1256" s="490"/>
      <c r="P1256" s="432"/>
      <c r="Q1256" s="38" t="str">
        <f>IFERROR(ROUNDDOWN(P1256*VLOOKUP(N1256,【参考】数式用!$V$2:$AA$58,MATCH(O1256,【参考】数式用!$X$4:$AA$4)+2,FALSE)*0.5, 0), "")</f>
        <v/>
      </c>
      <c r="R1256" s="433"/>
      <c r="S1256" s="867"/>
      <c r="T1256" s="867"/>
      <c r="U1256" s="499"/>
      <c r="V1256" s="439"/>
      <c r="W1256" s="487"/>
      <c r="X1256" s="414" t="str">
        <f>IFERROR(IF(V1256="ー", "", ROUNDDOWN(W1256*VLOOKUP(N1256,【参考】数式用!$V$2:$AG$51,MATCH(V1256,【参考】数式用!$AB$4:$AG$4)+6,FALSE)*0.5, 0)), "")</f>
        <v/>
      </c>
      <c r="Y1256" s="440"/>
      <c r="Z1256" s="487"/>
      <c r="AA1256" s="501"/>
      <c r="AB1256" s="481" t="e">
        <f>VLOOKUP(N1256,【参考】数式用!$A$3:$N$58,14,FALSE)</f>
        <v>#N/A</v>
      </c>
      <c r="AC1256" s="481" t="str">
        <f>IFERROR(VLOOKUP(N1256,【参考】数式用!$A$3:$N$58,14,FALSE),"")&amp;"_4_5"</f>
        <v>_4_5</v>
      </c>
      <c r="AD1256" s="481" t="str">
        <f>IFERROR(VLOOKUP(N1256,【参考】数式用!$A$3:$N$58,14,FALSE),"")&amp;"_6"</f>
        <v>_6</v>
      </c>
      <c r="AE1256" s="482" t="str">
        <f>IFERROR(VLOOKUP(N1256,【参考】数式用!$AI$5:$AJ$51, 2, FALSE), "")</f>
        <v/>
      </c>
      <c r="AF1256" s="483" t="str">
        <f t="shared" si="38"/>
        <v/>
      </c>
      <c r="AG1256" s="484" t="str">
        <f t="shared" si="39"/>
        <v/>
      </c>
      <c r="AH1256" s="485" t="str">
        <f>IFERROR(VLOOKUP(N1256,【参考】数式用!$AM$3:$AN$56, 2, FALSE), "")</f>
        <v/>
      </c>
      <c r="AI1256" s="411"/>
      <c r="AJ1256" s="389"/>
      <c r="AK1256" s="389"/>
      <c r="AL1256" s="389"/>
      <c r="AM1256" s="389"/>
      <c r="AN1256" s="389"/>
      <c r="AO1256" s="389"/>
      <c r="AP1256" s="389"/>
      <c r="AQ1256" s="389"/>
    </row>
    <row r="1257" spans="1:43" s="128" customFormat="1" ht="40.15" customHeight="1">
      <c r="A1257" s="488">
        <v>1244</v>
      </c>
      <c r="B1257" s="866" t="str">
        <f>IF(基本情報入力シート!C1288="","",基本情報入力シート!C1288)</f>
        <v/>
      </c>
      <c r="C1257" s="866"/>
      <c r="D1257" s="866"/>
      <c r="E1257" s="866"/>
      <c r="F1257" s="866"/>
      <c r="G1257" s="866"/>
      <c r="H1257" s="866"/>
      <c r="I1257" s="866"/>
      <c r="J1257" s="413" t="str">
        <f>IF(基本情報入力シート!M1288="","",基本情報入力シート!M1288)</f>
        <v/>
      </c>
      <c r="K1257" s="413" t="str">
        <f>IF(基本情報入力シート!R1288="","",基本情報入力シート!R1288)</f>
        <v/>
      </c>
      <c r="L1257" s="413" t="str">
        <f>IF(基本情報入力シート!W1288="","",基本情報入力シート!W1288)</f>
        <v/>
      </c>
      <c r="M1257" s="413" t="str">
        <f>IF(基本情報入力シート!X1288="","",基本情報入力シート!X1288)</f>
        <v/>
      </c>
      <c r="N1257" s="491" t="str">
        <f>IF(基本情報入力シート!Y1288="","",基本情報入力シート!Y1288)</f>
        <v/>
      </c>
      <c r="O1257" s="490"/>
      <c r="P1257" s="432"/>
      <c r="Q1257" s="38" t="str">
        <f>IFERROR(ROUNDDOWN(P1257*VLOOKUP(N1257,【参考】数式用!$V$2:$AA$58,MATCH(O1257,【参考】数式用!$X$4:$AA$4)+2,FALSE)*0.5, 0), "")</f>
        <v/>
      </c>
      <c r="R1257" s="433"/>
      <c r="S1257" s="867"/>
      <c r="T1257" s="867"/>
      <c r="U1257" s="499"/>
      <c r="V1257" s="439"/>
      <c r="W1257" s="487"/>
      <c r="X1257" s="414" t="str">
        <f>IFERROR(IF(V1257="ー", "", ROUNDDOWN(W1257*VLOOKUP(N1257,【参考】数式用!$V$2:$AG$51,MATCH(V1257,【参考】数式用!$AB$4:$AG$4)+6,FALSE)*0.5, 0)), "")</f>
        <v/>
      </c>
      <c r="Y1257" s="440"/>
      <c r="Z1257" s="487"/>
      <c r="AA1257" s="501"/>
      <c r="AB1257" s="481" t="e">
        <f>VLOOKUP(N1257,【参考】数式用!$A$3:$N$58,14,FALSE)</f>
        <v>#N/A</v>
      </c>
      <c r="AC1257" s="481" t="str">
        <f>IFERROR(VLOOKUP(N1257,【参考】数式用!$A$3:$N$58,14,FALSE),"")&amp;"_4_5"</f>
        <v>_4_5</v>
      </c>
      <c r="AD1257" s="481" t="str">
        <f>IFERROR(VLOOKUP(N1257,【参考】数式用!$A$3:$N$58,14,FALSE),"")&amp;"_6"</f>
        <v>_6</v>
      </c>
      <c r="AE1257" s="482" t="str">
        <f>IFERROR(VLOOKUP(N1257,【参考】数式用!$AI$5:$AJ$51, 2, FALSE), "")</f>
        <v/>
      </c>
      <c r="AF1257" s="483" t="str">
        <f t="shared" si="38"/>
        <v/>
      </c>
      <c r="AG1257" s="484" t="str">
        <f t="shared" si="39"/>
        <v/>
      </c>
      <c r="AH1257" s="485" t="str">
        <f>IFERROR(VLOOKUP(N1257,【参考】数式用!$AM$3:$AN$56, 2, FALSE), "")</f>
        <v/>
      </c>
      <c r="AI1257" s="411"/>
      <c r="AJ1257" s="389"/>
      <c r="AK1257" s="389"/>
      <c r="AL1257" s="389"/>
      <c r="AM1257" s="389"/>
      <c r="AN1257" s="389"/>
      <c r="AO1257" s="389"/>
      <c r="AP1257" s="389"/>
      <c r="AQ1257" s="389"/>
    </row>
    <row r="1258" spans="1:43" s="128" customFormat="1" ht="40.15" customHeight="1">
      <c r="A1258" s="488">
        <v>1245</v>
      </c>
      <c r="B1258" s="866" t="str">
        <f>IF(基本情報入力シート!C1289="","",基本情報入力シート!C1289)</f>
        <v/>
      </c>
      <c r="C1258" s="866"/>
      <c r="D1258" s="866"/>
      <c r="E1258" s="866"/>
      <c r="F1258" s="866"/>
      <c r="G1258" s="866"/>
      <c r="H1258" s="866"/>
      <c r="I1258" s="866"/>
      <c r="J1258" s="413" t="str">
        <f>IF(基本情報入力シート!M1289="","",基本情報入力シート!M1289)</f>
        <v/>
      </c>
      <c r="K1258" s="413" t="str">
        <f>IF(基本情報入力シート!R1289="","",基本情報入力シート!R1289)</f>
        <v/>
      </c>
      <c r="L1258" s="413" t="str">
        <f>IF(基本情報入力シート!W1289="","",基本情報入力シート!W1289)</f>
        <v/>
      </c>
      <c r="M1258" s="413" t="str">
        <f>IF(基本情報入力シート!X1289="","",基本情報入力シート!X1289)</f>
        <v/>
      </c>
      <c r="N1258" s="491" t="str">
        <f>IF(基本情報入力シート!Y1289="","",基本情報入力シート!Y1289)</f>
        <v/>
      </c>
      <c r="O1258" s="490"/>
      <c r="P1258" s="432"/>
      <c r="Q1258" s="38" t="str">
        <f>IFERROR(ROUNDDOWN(P1258*VLOOKUP(N1258,【参考】数式用!$V$2:$AA$58,MATCH(O1258,【参考】数式用!$X$4:$AA$4)+2,FALSE)*0.5, 0), "")</f>
        <v/>
      </c>
      <c r="R1258" s="433"/>
      <c r="S1258" s="867"/>
      <c r="T1258" s="867"/>
      <c r="U1258" s="499"/>
      <c r="V1258" s="439"/>
      <c r="W1258" s="487"/>
      <c r="X1258" s="414" t="str">
        <f>IFERROR(IF(V1258="ー", "", ROUNDDOWN(W1258*VLOOKUP(N1258,【参考】数式用!$V$2:$AG$51,MATCH(V1258,【参考】数式用!$AB$4:$AG$4)+6,FALSE)*0.5, 0)), "")</f>
        <v/>
      </c>
      <c r="Y1258" s="440"/>
      <c r="Z1258" s="487"/>
      <c r="AA1258" s="501"/>
      <c r="AB1258" s="481" t="e">
        <f>VLOOKUP(N1258,【参考】数式用!$A$3:$N$58,14,FALSE)</f>
        <v>#N/A</v>
      </c>
      <c r="AC1258" s="481" t="str">
        <f>IFERROR(VLOOKUP(N1258,【参考】数式用!$A$3:$N$58,14,FALSE),"")&amp;"_4_5"</f>
        <v>_4_5</v>
      </c>
      <c r="AD1258" s="481" t="str">
        <f>IFERROR(VLOOKUP(N1258,【参考】数式用!$A$3:$N$58,14,FALSE),"")&amp;"_6"</f>
        <v>_6</v>
      </c>
      <c r="AE1258" s="482" t="str">
        <f>IFERROR(VLOOKUP(N1258,【参考】数式用!$AI$5:$AJ$51, 2, FALSE), "")</f>
        <v/>
      </c>
      <c r="AF1258" s="483" t="str">
        <f t="shared" si="38"/>
        <v/>
      </c>
      <c r="AG1258" s="484" t="str">
        <f t="shared" si="39"/>
        <v/>
      </c>
      <c r="AH1258" s="485" t="str">
        <f>IFERROR(VLOOKUP(N1258,【参考】数式用!$AM$3:$AN$56, 2, FALSE), "")</f>
        <v/>
      </c>
      <c r="AI1258" s="411"/>
      <c r="AJ1258" s="389"/>
      <c r="AK1258" s="389"/>
      <c r="AL1258" s="389"/>
      <c r="AM1258" s="389"/>
      <c r="AN1258" s="389"/>
      <c r="AO1258" s="389"/>
      <c r="AP1258" s="389"/>
      <c r="AQ1258" s="389"/>
    </row>
    <row r="1259" spans="1:43" s="128" customFormat="1" ht="40.15" customHeight="1">
      <c r="A1259" s="488">
        <v>1246</v>
      </c>
      <c r="B1259" s="866" t="str">
        <f>IF(基本情報入力シート!C1290="","",基本情報入力シート!C1290)</f>
        <v/>
      </c>
      <c r="C1259" s="866"/>
      <c r="D1259" s="866"/>
      <c r="E1259" s="866"/>
      <c r="F1259" s="866"/>
      <c r="G1259" s="866"/>
      <c r="H1259" s="866"/>
      <c r="I1259" s="866"/>
      <c r="J1259" s="413" t="str">
        <f>IF(基本情報入力シート!M1290="","",基本情報入力シート!M1290)</f>
        <v/>
      </c>
      <c r="K1259" s="413" t="str">
        <f>IF(基本情報入力シート!R1290="","",基本情報入力シート!R1290)</f>
        <v/>
      </c>
      <c r="L1259" s="413" t="str">
        <f>IF(基本情報入力シート!W1290="","",基本情報入力シート!W1290)</f>
        <v/>
      </c>
      <c r="M1259" s="413" t="str">
        <f>IF(基本情報入力シート!X1290="","",基本情報入力シート!X1290)</f>
        <v/>
      </c>
      <c r="N1259" s="491" t="str">
        <f>IF(基本情報入力シート!Y1290="","",基本情報入力シート!Y1290)</f>
        <v/>
      </c>
      <c r="O1259" s="490"/>
      <c r="P1259" s="432"/>
      <c r="Q1259" s="38" t="str">
        <f>IFERROR(ROUNDDOWN(P1259*VLOOKUP(N1259,【参考】数式用!$V$2:$AA$58,MATCH(O1259,【参考】数式用!$X$4:$AA$4)+2,FALSE)*0.5, 0), "")</f>
        <v/>
      </c>
      <c r="R1259" s="433"/>
      <c r="S1259" s="867"/>
      <c r="T1259" s="867"/>
      <c r="U1259" s="499"/>
      <c r="V1259" s="439"/>
      <c r="W1259" s="487"/>
      <c r="X1259" s="414" t="str">
        <f>IFERROR(IF(V1259="ー", "", ROUNDDOWN(W1259*VLOOKUP(N1259,【参考】数式用!$V$2:$AG$51,MATCH(V1259,【参考】数式用!$AB$4:$AG$4)+6,FALSE)*0.5, 0)), "")</f>
        <v/>
      </c>
      <c r="Y1259" s="440"/>
      <c r="Z1259" s="487"/>
      <c r="AA1259" s="501"/>
      <c r="AB1259" s="481" t="e">
        <f>VLOOKUP(N1259,【参考】数式用!$A$3:$N$58,14,FALSE)</f>
        <v>#N/A</v>
      </c>
      <c r="AC1259" s="481" t="str">
        <f>IFERROR(VLOOKUP(N1259,【参考】数式用!$A$3:$N$58,14,FALSE),"")&amp;"_4_5"</f>
        <v>_4_5</v>
      </c>
      <c r="AD1259" s="481" t="str">
        <f>IFERROR(VLOOKUP(N1259,【参考】数式用!$A$3:$N$58,14,FALSE),"")&amp;"_6"</f>
        <v>_6</v>
      </c>
      <c r="AE1259" s="482" t="str">
        <f>IFERROR(VLOOKUP(N1259,【参考】数式用!$AI$5:$AJ$51, 2, FALSE), "")</f>
        <v/>
      </c>
      <c r="AF1259" s="483" t="str">
        <f t="shared" si="38"/>
        <v/>
      </c>
      <c r="AG1259" s="484" t="str">
        <f t="shared" si="39"/>
        <v/>
      </c>
      <c r="AH1259" s="485" t="str">
        <f>IFERROR(VLOOKUP(N1259,【参考】数式用!$AM$3:$AN$56, 2, FALSE), "")</f>
        <v/>
      </c>
      <c r="AI1259" s="411"/>
      <c r="AJ1259" s="389"/>
      <c r="AK1259" s="389"/>
      <c r="AL1259" s="389"/>
      <c r="AM1259" s="389"/>
      <c r="AN1259" s="389"/>
      <c r="AO1259" s="389"/>
      <c r="AP1259" s="389"/>
      <c r="AQ1259" s="389"/>
    </row>
    <row r="1260" spans="1:43" s="128" customFormat="1" ht="40.15" customHeight="1">
      <c r="A1260" s="488">
        <v>1247</v>
      </c>
      <c r="B1260" s="866" t="str">
        <f>IF(基本情報入力シート!C1291="","",基本情報入力シート!C1291)</f>
        <v/>
      </c>
      <c r="C1260" s="866"/>
      <c r="D1260" s="866"/>
      <c r="E1260" s="866"/>
      <c r="F1260" s="866"/>
      <c r="G1260" s="866"/>
      <c r="H1260" s="866"/>
      <c r="I1260" s="866"/>
      <c r="J1260" s="413" t="str">
        <f>IF(基本情報入力シート!M1291="","",基本情報入力シート!M1291)</f>
        <v/>
      </c>
      <c r="K1260" s="413" t="str">
        <f>IF(基本情報入力シート!R1291="","",基本情報入力シート!R1291)</f>
        <v/>
      </c>
      <c r="L1260" s="413" t="str">
        <f>IF(基本情報入力シート!W1291="","",基本情報入力シート!W1291)</f>
        <v/>
      </c>
      <c r="M1260" s="413" t="str">
        <f>IF(基本情報入力シート!X1291="","",基本情報入力シート!X1291)</f>
        <v/>
      </c>
      <c r="N1260" s="491" t="str">
        <f>IF(基本情報入力シート!Y1291="","",基本情報入力シート!Y1291)</f>
        <v/>
      </c>
      <c r="O1260" s="490"/>
      <c r="P1260" s="432"/>
      <c r="Q1260" s="38" t="str">
        <f>IFERROR(ROUNDDOWN(P1260*VLOOKUP(N1260,【参考】数式用!$V$2:$AA$58,MATCH(O1260,【参考】数式用!$X$4:$AA$4)+2,FALSE)*0.5, 0), "")</f>
        <v/>
      </c>
      <c r="R1260" s="433"/>
      <c r="S1260" s="867"/>
      <c r="T1260" s="867"/>
      <c r="U1260" s="499"/>
      <c r="V1260" s="439"/>
      <c r="W1260" s="487"/>
      <c r="X1260" s="414" t="str">
        <f>IFERROR(IF(V1260="ー", "", ROUNDDOWN(W1260*VLOOKUP(N1260,【参考】数式用!$V$2:$AG$51,MATCH(V1260,【参考】数式用!$AB$4:$AG$4)+6,FALSE)*0.5, 0)), "")</f>
        <v/>
      </c>
      <c r="Y1260" s="440"/>
      <c r="Z1260" s="487"/>
      <c r="AA1260" s="501"/>
      <c r="AB1260" s="481" t="e">
        <f>VLOOKUP(N1260,【参考】数式用!$A$3:$N$58,14,FALSE)</f>
        <v>#N/A</v>
      </c>
      <c r="AC1260" s="481" t="str">
        <f>IFERROR(VLOOKUP(N1260,【参考】数式用!$A$3:$N$58,14,FALSE),"")&amp;"_4_5"</f>
        <v>_4_5</v>
      </c>
      <c r="AD1260" s="481" t="str">
        <f>IFERROR(VLOOKUP(N1260,【参考】数式用!$A$3:$N$58,14,FALSE),"")&amp;"_6"</f>
        <v>_6</v>
      </c>
      <c r="AE1260" s="482" t="str">
        <f>IFERROR(VLOOKUP(N1260,【参考】数式用!$AI$5:$AJ$51, 2, FALSE), "")</f>
        <v/>
      </c>
      <c r="AF1260" s="483" t="str">
        <f t="shared" si="38"/>
        <v/>
      </c>
      <c r="AG1260" s="484" t="str">
        <f t="shared" si="39"/>
        <v/>
      </c>
      <c r="AH1260" s="485" t="str">
        <f>IFERROR(VLOOKUP(N1260,【参考】数式用!$AM$3:$AN$56, 2, FALSE), "")</f>
        <v/>
      </c>
      <c r="AI1260" s="411"/>
      <c r="AJ1260" s="389"/>
      <c r="AK1260" s="389"/>
      <c r="AL1260" s="389"/>
      <c r="AM1260" s="389"/>
      <c r="AN1260" s="389"/>
      <c r="AO1260" s="389"/>
      <c r="AP1260" s="389"/>
      <c r="AQ1260" s="389"/>
    </row>
    <row r="1261" spans="1:43" s="128" customFormat="1" ht="40.15" customHeight="1">
      <c r="A1261" s="488">
        <v>1248</v>
      </c>
      <c r="B1261" s="866" t="str">
        <f>IF(基本情報入力シート!C1292="","",基本情報入力シート!C1292)</f>
        <v/>
      </c>
      <c r="C1261" s="866"/>
      <c r="D1261" s="866"/>
      <c r="E1261" s="866"/>
      <c r="F1261" s="866"/>
      <c r="G1261" s="866"/>
      <c r="H1261" s="866"/>
      <c r="I1261" s="866"/>
      <c r="J1261" s="413" t="str">
        <f>IF(基本情報入力シート!M1292="","",基本情報入力シート!M1292)</f>
        <v/>
      </c>
      <c r="K1261" s="413" t="str">
        <f>IF(基本情報入力シート!R1292="","",基本情報入力シート!R1292)</f>
        <v/>
      </c>
      <c r="L1261" s="413" t="str">
        <f>IF(基本情報入力シート!W1292="","",基本情報入力シート!W1292)</f>
        <v/>
      </c>
      <c r="M1261" s="413" t="str">
        <f>IF(基本情報入力シート!X1292="","",基本情報入力シート!X1292)</f>
        <v/>
      </c>
      <c r="N1261" s="491" t="str">
        <f>IF(基本情報入力シート!Y1292="","",基本情報入力シート!Y1292)</f>
        <v/>
      </c>
      <c r="O1261" s="490"/>
      <c r="P1261" s="432"/>
      <c r="Q1261" s="38" t="str">
        <f>IFERROR(ROUNDDOWN(P1261*VLOOKUP(N1261,【参考】数式用!$V$2:$AA$58,MATCH(O1261,【参考】数式用!$X$4:$AA$4)+2,FALSE)*0.5, 0), "")</f>
        <v/>
      </c>
      <c r="R1261" s="433"/>
      <c r="S1261" s="867"/>
      <c r="T1261" s="867"/>
      <c r="U1261" s="499"/>
      <c r="V1261" s="439"/>
      <c r="W1261" s="487"/>
      <c r="X1261" s="414" t="str">
        <f>IFERROR(IF(V1261="ー", "", ROUNDDOWN(W1261*VLOOKUP(N1261,【参考】数式用!$V$2:$AG$51,MATCH(V1261,【参考】数式用!$AB$4:$AG$4)+6,FALSE)*0.5, 0)), "")</f>
        <v/>
      </c>
      <c r="Y1261" s="440"/>
      <c r="Z1261" s="487"/>
      <c r="AA1261" s="501"/>
      <c r="AB1261" s="481" t="e">
        <f>VLOOKUP(N1261,【参考】数式用!$A$3:$N$58,14,FALSE)</f>
        <v>#N/A</v>
      </c>
      <c r="AC1261" s="481" t="str">
        <f>IFERROR(VLOOKUP(N1261,【参考】数式用!$A$3:$N$58,14,FALSE),"")&amp;"_4_5"</f>
        <v>_4_5</v>
      </c>
      <c r="AD1261" s="481" t="str">
        <f>IFERROR(VLOOKUP(N1261,【参考】数式用!$A$3:$N$58,14,FALSE),"")&amp;"_6"</f>
        <v>_6</v>
      </c>
      <c r="AE1261" s="482" t="str">
        <f>IFERROR(VLOOKUP(N1261,【参考】数式用!$AI$5:$AJ$51, 2, FALSE), "")</f>
        <v/>
      </c>
      <c r="AF1261" s="483" t="str">
        <f t="shared" si="38"/>
        <v/>
      </c>
      <c r="AG1261" s="484" t="str">
        <f t="shared" si="39"/>
        <v/>
      </c>
      <c r="AH1261" s="485" t="str">
        <f>IFERROR(VLOOKUP(N1261,【参考】数式用!$AM$3:$AN$56, 2, FALSE), "")</f>
        <v/>
      </c>
      <c r="AI1261" s="411"/>
      <c r="AJ1261" s="389"/>
      <c r="AK1261" s="389"/>
      <c r="AL1261" s="389"/>
      <c r="AM1261" s="389"/>
      <c r="AN1261" s="389"/>
      <c r="AO1261" s="389"/>
      <c r="AP1261" s="389"/>
      <c r="AQ1261" s="389"/>
    </row>
    <row r="1262" spans="1:43" s="128" customFormat="1" ht="40.15" customHeight="1">
      <c r="A1262" s="488">
        <v>1249</v>
      </c>
      <c r="B1262" s="866" t="str">
        <f>IF(基本情報入力シート!C1293="","",基本情報入力シート!C1293)</f>
        <v/>
      </c>
      <c r="C1262" s="866"/>
      <c r="D1262" s="866"/>
      <c r="E1262" s="866"/>
      <c r="F1262" s="866"/>
      <c r="G1262" s="866"/>
      <c r="H1262" s="866"/>
      <c r="I1262" s="866"/>
      <c r="J1262" s="413" t="str">
        <f>IF(基本情報入力シート!M1293="","",基本情報入力シート!M1293)</f>
        <v/>
      </c>
      <c r="K1262" s="413" t="str">
        <f>IF(基本情報入力シート!R1293="","",基本情報入力シート!R1293)</f>
        <v/>
      </c>
      <c r="L1262" s="413" t="str">
        <f>IF(基本情報入力シート!W1293="","",基本情報入力シート!W1293)</f>
        <v/>
      </c>
      <c r="M1262" s="413" t="str">
        <f>IF(基本情報入力シート!X1293="","",基本情報入力シート!X1293)</f>
        <v/>
      </c>
      <c r="N1262" s="491" t="str">
        <f>IF(基本情報入力シート!Y1293="","",基本情報入力シート!Y1293)</f>
        <v/>
      </c>
      <c r="O1262" s="490"/>
      <c r="P1262" s="432"/>
      <c r="Q1262" s="38" t="str">
        <f>IFERROR(ROUNDDOWN(P1262*VLOOKUP(N1262,【参考】数式用!$V$2:$AA$58,MATCH(O1262,【参考】数式用!$X$4:$AA$4)+2,FALSE)*0.5, 0), "")</f>
        <v/>
      </c>
      <c r="R1262" s="433"/>
      <c r="S1262" s="867"/>
      <c r="T1262" s="867"/>
      <c r="U1262" s="499"/>
      <c r="V1262" s="439"/>
      <c r="W1262" s="487"/>
      <c r="X1262" s="414" t="str">
        <f>IFERROR(IF(V1262="ー", "", ROUNDDOWN(W1262*VLOOKUP(N1262,【参考】数式用!$V$2:$AG$51,MATCH(V1262,【参考】数式用!$AB$4:$AG$4)+6,FALSE)*0.5, 0)), "")</f>
        <v/>
      </c>
      <c r="Y1262" s="440"/>
      <c r="Z1262" s="487"/>
      <c r="AA1262" s="501"/>
      <c r="AB1262" s="481" t="e">
        <f>VLOOKUP(N1262,【参考】数式用!$A$3:$N$58,14,FALSE)</f>
        <v>#N/A</v>
      </c>
      <c r="AC1262" s="481" t="str">
        <f>IFERROR(VLOOKUP(N1262,【参考】数式用!$A$3:$N$58,14,FALSE),"")&amp;"_4_5"</f>
        <v>_4_5</v>
      </c>
      <c r="AD1262" s="481" t="str">
        <f>IFERROR(VLOOKUP(N1262,【参考】数式用!$A$3:$N$58,14,FALSE),"")&amp;"_6"</f>
        <v>_6</v>
      </c>
      <c r="AE1262" s="482" t="str">
        <f>IFERROR(VLOOKUP(N1262,【参考】数式用!$AI$5:$AJ$51, 2, FALSE), "")</f>
        <v/>
      </c>
      <c r="AF1262" s="483" t="str">
        <f t="shared" si="38"/>
        <v/>
      </c>
      <c r="AG1262" s="484" t="str">
        <f t="shared" si="39"/>
        <v/>
      </c>
      <c r="AH1262" s="485" t="str">
        <f>IFERROR(VLOOKUP(N1262,【参考】数式用!$AM$3:$AN$56, 2, FALSE), "")</f>
        <v/>
      </c>
      <c r="AI1262" s="411"/>
      <c r="AJ1262" s="389"/>
      <c r="AK1262" s="389"/>
      <c r="AL1262" s="389"/>
      <c r="AM1262" s="389"/>
      <c r="AN1262" s="389"/>
      <c r="AO1262" s="389"/>
      <c r="AP1262" s="389"/>
      <c r="AQ1262" s="389"/>
    </row>
    <row r="1263" spans="1:43" s="128" customFormat="1" ht="40.15" customHeight="1">
      <c r="A1263" s="488">
        <v>1250</v>
      </c>
      <c r="B1263" s="866" t="str">
        <f>IF(基本情報入力シート!C1294="","",基本情報入力シート!C1294)</f>
        <v/>
      </c>
      <c r="C1263" s="866"/>
      <c r="D1263" s="866"/>
      <c r="E1263" s="866"/>
      <c r="F1263" s="866"/>
      <c r="G1263" s="866"/>
      <c r="H1263" s="866"/>
      <c r="I1263" s="866"/>
      <c r="J1263" s="413" t="str">
        <f>IF(基本情報入力シート!M1294="","",基本情報入力シート!M1294)</f>
        <v/>
      </c>
      <c r="K1263" s="413" t="str">
        <f>IF(基本情報入力シート!R1294="","",基本情報入力シート!R1294)</f>
        <v/>
      </c>
      <c r="L1263" s="413" t="str">
        <f>IF(基本情報入力シート!W1294="","",基本情報入力シート!W1294)</f>
        <v/>
      </c>
      <c r="M1263" s="413" t="str">
        <f>IF(基本情報入力シート!X1294="","",基本情報入力シート!X1294)</f>
        <v/>
      </c>
      <c r="N1263" s="491" t="str">
        <f>IF(基本情報入力シート!Y1294="","",基本情報入力シート!Y1294)</f>
        <v/>
      </c>
      <c r="O1263" s="490"/>
      <c r="P1263" s="432"/>
      <c r="Q1263" s="38" t="str">
        <f>IFERROR(ROUNDDOWN(P1263*VLOOKUP(N1263,【参考】数式用!$V$2:$AA$58,MATCH(O1263,【参考】数式用!$X$4:$AA$4)+2,FALSE)*0.5, 0), "")</f>
        <v/>
      </c>
      <c r="R1263" s="433"/>
      <c r="S1263" s="867"/>
      <c r="T1263" s="867"/>
      <c r="U1263" s="499"/>
      <c r="V1263" s="439"/>
      <c r="W1263" s="487"/>
      <c r="X1263" s="414" t="str">
        <f>IFERROR(IF(V1263="ー", "", ROUNDDOWN(W1263*VLOOKUP(N1263,【参考】数式用!$V$2:$AG$51,MATCH(V1263,【参考】数式用!$AB$4:$AG$4)+6,FALSE)*0.5, 0)), "")</f>
        <v/>
      </c>
      <c r="Y1263" s="440"/>
      <c r="Z1263" s="487"/>
      <c r="AA1263" s="501"/>
      <c r="AB1263" s="481" t="e">
        <f>VLOOKUP(N1263,【参考】数式用!$A$3:$N$58,14,FALSE)</f>
        <v>#N/A</v>
      </c>
      <c r="AC1263" s="481" t="str">
        <f>IFERROR(VLOOKUP(N1263,【参考】数式用!$A$3:$N$58,14,FALSE),"")&amp;"_4_5"</f>
        <v>_4_5</v>
      </c>
      <c r="AD1263" s="481" t="str">
        <f>IFERROR(VLOOKUP(N1263,【参考】数式用!$A$3:$N$58,14,FALSE),"")&amp;"_6"</f>
        <v>_6</v>
      </c>
      <c r="AE1263" s="482" t="str">
        <f>IFERROR(VLOOKUP(N1263,【参考】数式用!$AI$5:$AJ$51, 2, FALSE), "")</f>
        <v/>
      </c>
      <c r="AF1263" s="483" t="str">
        <f t="shared" si="38"/>
        <v/>
      </c>
      <c r="AG1263" s="484" t="str">
        <f t="shared" si="39"/>
        <v/>
      </c>
      <c r="AH1263" s="485" t="str">
        <f>IFERROR(VLOOKUP(N1263,【参考】数式用!$AM$3:$AN$56, 2, FALSE), "")</f>
        <v/>
      </c>
      <c r="AI1263" s="411"/>
      <c r="AJ1263" s="389"/>
      <c r="AK1263" s="389"/>
      <c r="AL1263" s="389"/>
      <c r="AM1263" s="389"/>
      <c r="AN1263" s="389"/>
      <c r="AO1263" s="389"/>
      <c r="AP1263" s="389"/>
      <c r="AQ1263" s="389"/>
    </row>
    <row r="1264" spans="1:43" s="128" customFormat="1" ht="40.15" customHeight="1">
      <c r="A1264" s="488">
        <v>1251</v>
      </c>
      <c r="B1264" s="866" t="str">
        <f>IF(基本情報入力シート!C1295="","",基本情報入力シート!C1295)</f>
        <v/>
      </c>
      <c r="C1264" s="866"/>
      <c r="D1264" s="866"/>
      <c r="E1264" s="866"/>
      <c r="F1264" s="866"/>
      <c r="G1264" s="866"/>
      <c r="H1264" s="866"/>
      <c r="I1264" s="866"/>
      <c r="J1264" s="413" t="str">
        <f>IF(基本情報入力シート!M1295="","",基本情報入力シート!M1295)</f>
        <v/>
      </c>
      <c r="K1264" s="413" t="str">
        <f>IF(基本情報入力シート!R1295="","",基本情報入力シート!R1295)</f>
        <v/>
      </c>
      <c r="L1264" s="413" t="str">
        <f>IF(基本情報入力シート!W1295="","",基本情報入力シート!W1295)</f>
        <v/>
      </c>
      <c r="M1264" s="413" t="str">
        <f>IF(基本情報入力シート!X1295="","",基本情報入力シート!X1295)</f>
        <v/>
      </c>
      <c r="N1264" s="491" t="str">
        <f>IF(基本情報入力シート!Y1295="","",基本情報入力シート!Y1295)</f>
        <v/>
      </c>
      <c r="O1264" s="490"/>
      <c r="P1264" s="432"/>
      <c r="Q1264" s="38" t="str">
        <f>IFERROR(ROUNDDOWN(P1264*VLOOKUP(N1264,【参考】数式用!$V$2:$AA$58,MATCH(O1264,【参考】数式用!$X$4:$AA$4)+2,FALSE)*0.5, 0), "")</f>
        <v/>
      </c>
      <c r="R1264" s="433"/>
      <c r="S1264" s="867"/>
      <c r="T1264" s="867"/>
      <c r="U1264" s="499"/>
      <c r="V1264" s="439"/>
      <c r="W1264" s="487"/>
      <c r="X1264" s="414" t="str">
        <f>IFERROR(IF(V1264="ー", "", ROUNDDOWN(W1264*VLOOKUP(N1264,【参考】数式用!$V$2:$AG$51,MATCH(V1264,【参考】数式用!$AB$4:$AG$4)+6,FALSE)*0.5, 0)), "")</f>
        <v/>
      </c>
      <c r="Y1264" s="440"/>
      <c r="Z1264" s="487"/>
      <c r="AA1264" s="501"/>
      <c r="AB1264" s="481" t="e">
        <f>VLOOKUP(N1264,【参考】数式用!$A$3:$N$58,14,FALSE)</f>
        <v>#N/A</v>
      </c>
      <c r="AC1264" s="481" t="str">
        <f>IFERROR(VLOOKUP(N1264,【参考】数式用!$A$3:$N$58,14,FALSE),"")&amp;"_4_5"</f>
        <v>_4_5</v>
      </c>
      <c r="AD1264" s="481" t="str">
        <f>IFERROR(VLOOKUP(N1264,【参考】数式用!$A$3:$N$58,14,FALSE),"")&amp;"_6"</f>
        <v>_6</v>
      </c>
      <c r="AE1264" s="482" t="str">
        <f>IFERROR(VLOOKUP(N1264,【参考】数式用!$AI$5:$AJ$51, 2, FALSE), "")</f>
        <v/>
      </c>
      <c r="AF1264" s="483" t="str">
        <f t="shared" si="38"/>
        <v/>
      </c>
      <c r="AG1264" s="484" t="str">
        <f t="shared" si="39"/>
        <v/>
      </c>
      <c r="AH1264" s="485" t="str">
        <f>IFERROR(VLOOKUP(N1264,【参考】数式用!$AM$3:$AN$56, 2, FALSE), "")</f>
        <v/>
      </c>
      <c r="AI1264" s="411"/>
      <c r="AJ1264" s="389"/>
      <c r="AK1264" s="389"/>
      <c r="AL1264" s="389"/>
      <c r="AM1264" s="389"/>
      <c r="AN1264" s="389"/>
      <c r="AO1264" s="389"/>
      <c r="AP1264" s="389"/>
      <c r="AQ1264" s="389"/>
    </row>
    <row r="1265" spans="1:43" s="128" customFormat="1" ht="40.15" customHeight="1">
      <c r="A1265" s="488">
        <v>1252</v>
      </c>
      <c r="B1265" s="866" t="str">
        <f>IF(基本情報入力シート!C1296="","",基本情報入力シート!C1296)</f>
        <v/>
      </c>
      <c r="C1265" s="866"/>
      <c r="D1265" s="866"/>
      <c r="E1265" s="866"/>
      <c r="F1265" s="866"/>
      <c r="G1265" s="866"/>
      <c r="H1265" s="866"/>
      <c r="I1265" s="866"/>
      <c r="J1265" s="413" t="str">
        <f>IF(基本情報入力シート!M1296="","",基本情報入力シート!M1296)</f>
        <v/>
      </c>
      <c r="K1265" s="413" t="str">
        <f>IF(基本情報入力シート!R1296="","",基本情報入力シート!R1296)</f>
        <v/>
      </c>
      <c r="L1265" s="413" t="str">
        <f>IF(基本情報入力シート!W1296="","",基本情報入力シート!W1296)</f>
        <v/>
      </c>
      <c r="M1265" s="413" t="str">
        <f>IF(基本情報入力シート!X1296="","",基本情報入力シート!X1296)</f>
        <v/>
      </c>
      <c r="N1265" s="491" t="str">
        <f>IF(基本情報入力シート!Y1296="","",基本情報入力シート!Y1296)</f>
        <v/>
      </c>
      <c r="O1265" s="490"/>
      <c r="P1265" s="432"/>
      <c r="Q1265" s="38" t="str">
        <f>IFERROR(ROUNDDOWN(P1265*VLOOKUP(N1265,【参考】数式用!$V$2:$AA$58,MATCH(O1265,【参考】数式用!$X$4:$AA$4)+2,FALSE)*0.5, 0), "")</f>
        <v/>
      </c>
      <c r="R1265" s="433"/>
      <c r="S1265" s="867"/>
      <c r="T1265" s="867"/>
      <c r="U1265" s="499"/>
      <c r="V1265" s="439"/>
      <c r="W1265" s="487"/>
      <c r="X1265" s="414" t="str">
        <f>IFERROR(IF(V1265="ー", "", ROUNDDOWN(W1265*VLOOKUP(N1265,【参考】数式用!$V$2:$AG$51,MATCH(V1265,【参考】数式用!$AB$4:$AG$4)+6,FALSE)*0.5, 0)), "")</f>
        <v/>
      </c>
      <c r="Y1265" s="440"/>
      <c r="Z1265" s="487"/>
      <c r="AA1265" s="501"/>
      <c r="AB1265" s="481" t="e">
        <f>VLOOKUP(N1265,【参考】数式用!$A$3:$N$58,14,FALSE)</f>
        <v>#N/A</v>
      </c>
      <c r="AC1265" s="481" t="str">
        <f>IFERROR(VLOOKUP(N1265,【参考】数式用!$A$3:$N$58,14,FALSE),"")&amp;"_4_5"</f>
        <v>_4_5</v>
      </c>
      <c r="AD1265" s="481" t="str">
        <f>IFERROR(VLOOKUP(N1265,【参考】数式用!$A$3:$N$58,14,FALSE),"")&amp;"_6"</f>
        <v>_6</v>
      </c>
      <c r="AE1265" s="482" t="str">
        <f>IFERROR(VLOOKUP(N1265,【参考】数式用!$AI$5:$AJ$51, 2, FALSE), "")</f>
        <v/>
      </c>
      <c r="AF1265" s="483" t="str">
        <f t="shared" si="38"/>
        <v/>
      </c>
      <c r="AG1265" s="484" t="str">
        <f t="shared" si="39"/>
        <v/>
      </c>
      <c r="AH1265" s="485" t="str">
        <f>IFERROR(VLOOKUP(N1265,【参考】数式用!$AM$3:$AN$56, 2, FALSE), "")</f>
        <v/>
      </c>
      <c r="AI1265" s="411"/>
      <c r="AJ1265" s="389"/>
      <c r="AK1265" s="389"/>
      <c r="AL1265" s="389"/>
      <c r="AM1265" s="389"/>
      <c r="AN1265" s="389"/>
      <c r="AO1265" s="389"/>
      <c r="AP1265" s="389"/>
      <c r="AQ1265" s="389"/>
    </row>
    <row r="1266" spans="1:43" s="128" customFormat="1" ht="40.15" customHeight="1">
      <c r="A1266" s="488">
        <v>1253</v>
      </c>
      <c r="B1266" s="866" t="str">
        <f>IF(基本情報入力シート!C1297="","",基本情報入力シート!C1297)</f>
        <v/>
      </c>
      <c r="C1266" s="866"/>
      <c r="D1266" s="866"/>
      <c r="E1266" s="866"/>
      <c r="F1266" s="866"/>
      <c r="G1266" s="866"/>
      <c r="H1266" s="866"/>
      <c r="I1266" s="866"/>
      <c r="J1266" s="413" t="str">
        <f>IF(基本情報入力シート!M1297="","",基本情報入力シート!M1297)</f>
        <v/>
      </c>
      <c r="K1266" s="413" t="str">
        <f>IF(基本情報入力シート!R1297="","",基本情報入力シート!R1297)</f>
        <v/>
      </c>
      <c r="L1266" s="413" t="str">
        <f>IF(基本情報入力シート!W1297="","",基本情報入力シート!W1297)</f>
        <v/>
      </c>
      <c r="M1266" s="413" t="str">
        <f>IF(基本情報入力シート!X1297="","",基本情報入力シート!X1297)</f>
        <v/>
      </c>
      <c r="N1266" s="491" t="str">
        <f>IF(基本情報入力シート!Y1297="","",基本情報入力シート!Y1297)</f>
        <v/>
      </c>
      <c r="O1266" s="490"/>
      <c r="P1266" s="432"/>
      <c r="Q1266" s="38" t="str">
        <f>IFERROR(ROUNDDOWN(P1266*VLOOKUP(N1266,【参考】数式用!$V$2:$AA$58,MATCH(O1266,【参考】数式用!$X$4:$AA$4)+2,FALSE)*0.5, 0), "")</f>
        <v/>
      </c>
      <c r="R1266" s="433"/>
      <c r="S1266" s="867"/>
      <c r="T1266" s="867"/>
      <c r="U1266" s="499"/>
      <c r="V1266" s="439"/>
      <c r="W1266" s="487"/>
      <c r="X1266" s="414" t="str">
        <f>IFERROR(IF(V1266="ー", "", ROUNDDOWN(W1266*VLOOKUP(N1266,【参考】数式用!$V$2:$AG$51,MATCH(V1266,【参考】数式用!$AB$4:$AG$4)+6,FALSE)*0.5, 0)), "")</f>
        <v/>
      </c>
      <c r="Y1266" s="440"/>
      <c r="Z1266" s="487"/>
      <c r="AA1266" s="501"/>
      <c r="AB1266" s="481" t="e">
        <f>VLOOKUP(N1266,【参考】数式用!$A$3:$N$58,14,FALSE)</f>
        <v>#N/A</v>
      </c>
      <c r="AC1266" s="481" t="str">
        <f>IFERROR(VLOOKUP(N1266,【参考】数式用!$A$3:$N$58,14,FALSE),"")&amp;"_4_5"</f>
        <v>_4_5</v>
      </c>
      <c r="AD1266" s="481" t="str">
        <f>IFERROR(VLOOKUP(N1266,【参考】数式用!$A$3:$N$58,14,FALSE),"")&amp;"_6"</f>
        <v>_6</v>
      </c>
      <c r="AE1266" s="482" t="str">
        <f>IFERROR(VLOOKUP(N1266,【参考】数式用!$AI$5:$AJ$51, 2, FALSE), "")</f>
        <v/>
      </c>
      <c r="AF1266" s="483"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84"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85" t="str">
        <f>IFERROR(VLOOKUP(N1266,【参考】数式用!$AM$3:$AN$56, 2, FALSE), "")</f>
        <v/>
      </c>
      <c r="AI1266" s="411"/>
      <c r="AJ1266" s="389"/>
      <c r="AK1266" s="389"/>
      <c r="AL1266" s="389"/>
      <c r="AM1266" s="389"/>
      <c r="AN1266" s="389"/>
      <c r="AO1266" s="389"/>
      <c r="AP1266" s="389"/>
      <c r="AQ1266" s="389"/>
    </row>
    <row r="1267" spans="1:43" s="128" customFormat="1" ht="40.15" customHeight="1">
      <c r="A1267" s="488">
        <v>1254</v>
      </c>
      <c r="B1267" s="866" t="str">
        <f>IF(基本情報入力シート!C1298="","",基本情報入力シート!C1298)</f>
        <v/>
      </c>
      <c r="C1267" s="866"/>
      <c r="D1267" s="866"/>
      <c r="E1267" s="866"/>
      <c r="F1267" s="866"/>
      <c r="G1267" s="866"/>
      <c r="H1267" s="866"/>
      <c r="I1267" s="866"/>
      <c r="J1267" s="413" t="str">
        <f>IF(基本情報入力シート!M1298="","",基本情報入力シート!M1298)</f>
        <v/>
      </c>
      <c r="K1267" s="413" t="str">
        <f>IF(基本情報入力シート!R1298="","",基本情報入力シート!R1298)</f>
        <v/>
      </c>
      <c r="L1267" s="413" t="str">
        <f>IF(基本情報入力シート!W1298="","",基本情報入力シート!W1298)</f>
        <v/>
      </c>
      <c r="M1267" s="413" t="str">
        <f>IF(基本情報入力シート!X1298="","",基本情報入力シート!X1298)</f>
        <v/>
      </c>
      <c r="N1267" s="491" t="str">
        <f>IF(基本情報入力シート!Y1298="","",基本情報入力シート!Y1298)</f>
        <v/>
      </c>
      <c r="O1267" s="490"/>
      <c r="P1267" s="432"/>
      <c r="Q1267" s="38" t="str">
        <f>IFERROR(ROUNDDOWN(P1267*VLOOKUP(N1267,【参考】数式用!$V$2:$AA$58,MATCH(O1267,【参考】数式用!$X$4:$AA$4)+2,FALSE)*0.5, 0), "")</f>
        <v/>
      </c>
      <c r="R1267" s="433"/>
      <c r="S1267" s="867"/>
      <c r="T1267" s="867"/>
      <c r="U1267" s="499"/>
      <c r="V1267" s="439"/>
      <c r="W1267" s="487"/>
      <c r="X1267" s="414" t="str">
        <f>IFERROR(IF(V1267="ー", "", ROUNDDOWN(W1267*VLOOKUP(N1267,【参考】数式用!$V$2:$AG$51,MATCH(V1267,【参考】数式用!$AB$4:$AG$4)+6,FALSE)*0.5, 0)), "")</f>
        <v/>
      </c>
      <c r="Y1267" s="440"/>
      <c r="Z1267" s="487"/>
      <c r="AA1267" s="501"/>
      <c r="AB1267" s="481" t="e">
        <f>VLOOKUP(N1267,【参考】数式用!$A$3:$N$58,14,FALSE)</f>
        <v>#N/A</v>
      </c>
      <c r="AC1267" s="481" t="str">
        <f>IFERROR(VLOOKUP(N1267,【参考】数式用!$A$3:$N$58,14,FALSE),"")&amp;"_4_5"</f>
        <v>_4_5</v>
      </c>
      <c r="AD1267" s="481" t="str">
        <f>IFERROR(VLOOKUP(N1267,【参考】数式用!$A$3:$N$58,14,FALSE),"")&amp;"_6"</f>
        <v>_6</v>
      </c>
      <c r="AE1267" s="482" t="str">
        <f>IFERROR(VLOOKUP(N1267,【参考】数式用!$AI$5:$AJ$51, 2, FALSE), "")</f>
        <v/>
      </c>
      <c r="AF1267" s="483" t="str">
        <f t="shared" si="40"/>
        <v/>
      </c>
      <c r="AG1267" s="484" t="str">
        <f t="shared" si="41"/>
        <v/>
      </c>
      <c r="AH1267" s="485" t="str">
        <f>IFERROR(VLOOKUP(N1267,【参考】数式用!$AM$3:$AN$56, 2, FALSE), "")</f>
        <v/>
      </c>
      <c r="AI1267" s="411"/>
      <c r="AJ1267" s="389"/>
      <c r="AK1267" s="389"/>
      <c r="AL1267" s="389"/>
      <c r="AM1267" s="389"/>
      <c r="AN1267" s="389"/>
      <c r="AO1267" s="389"/>
      <c r="AP1267" s="389"/>
      <c r="AQ1267" s="389"/>
    </row>
    <row r="1268" spans="1:43" s="128" customFormat="1" ht="40.15" customHeight="1">
      <c r="A1268" s="488">
        <v>1255</v>
      </c>
      <c r="B1268" s="866" t="str">
        <f>IF(基本情報入力シート!C1299="","",基本情報入力シート!C1299)</f>
        <v/>
      </c>
      <c r="C1268" s="866"/>
      <c r="D1268" s="866"/>
      <c r="E1268" s="866"/>
      <c r="F1268" s="866"/>
      <c r="G1268" s="866"/>
      <c r="H1268" s="866"/>
      <c r="I1268" s="866"/>
      <c r="J1268" s="413" t="str">
        <f>IF(基本情報入力シート!M1299="","",基本情報入力シート!M1299)</f>
        <v/>
      </c>
      <c r="K1268" s="413" t="str">
        <f>IF(基本情報入力シート!R1299="","",基本情報入力シート!R1299)</f>
        <v/>
      </c>
      <c r="L1268" s="413" t="str">
        <f>IF(基本情報入力シート!W1299="","",基本情報入力シート!W1299)</f>
        <v/>
      </c>
      <c r="M1268" s="413" t="str">
        <f>IF(基本情報入力シート!X1299="","",基本情報入力シート!X1299)</f>
        <v/>
      </c>
      <c r="N1268" s="491" t="str">
        <f>IF(基本情報入力シート!Y1299="","",基本情報入力シート!Y1299)</f>
        <v/>
      </c>
      <c r="O1268" s="490"/>
      <c r="P1268" s="432"/>
      <c r="Q1268" s="38" t="str">
        <f>IFERROR(ROUNDDOWN(P1268*VLOOKUP(N1268,【参考】数式用!$V$2:$AA$58,MATCH(O1268,【参考】数式用!$X$4:$AA$4)+2,FALSE)*0.5, 0), "")</f>
        <v/>
      </c>
      <c r="R1268" s="433"/>
      <c r="S1268" s="867"/>
      <c r="T1268" s="867"/>
      <c r="U1268" s="499"/>
      <c r="V1268" s="439"/>
      <c r="W1268" s="487"/>
      <c r="X1268" s="414" t="str">
        <f>IFERROR(IF(V1268="ー", "", ROUNDDOWN(W1268*VLOOKUP(N1268,【参考】数式用!$V$2:$AG$51,MATCH(V1268,【参考】数式用!$AB$4:$AG$4)+6,FALSE)*0.5, 0)), "")</f>
        <v/>
      </c>
      <c r="Y1268" s="440"/>
      <c r="Z1268" s="487"/>
      <c r="AA1268" s="501"/>
      <c r="AB1268" s="481" t="e">
        <f>VLOOKUP(N1268,【参考】数式用!$A$3:$N$58,14,FALSE)</f>
        <v>#N/A</v>
      </c>
      <c r="AC1268" s="481" t="str">
        <f>IFERROR(VLOOKUP(N1268,【参考】数式用!$A$3:$N$58,14,FALSE),"")&amp;"_4_5"</f>
        <v>_4_5</v>
      </c>
      <c r="AD1268" s="481" t="str">
        <f>IFERROR(VLOOKUP(N1268,【参考】数式用!$A$3:$N$58,14,FALSE),"")&amp;"_6"</f>
        <v>_6</v>
      </c>
      <c r="AE1268" s="482" t="str">
        <f>IFERROR(VLOOKUP(N1268,【参考】数式用!$AI$5:$AJ$51, 2, FALSE), "")</f>
        <v/>
      </c>
      <c r="AF1268" s="483" t="str">
        <f t="shared" si="40"/>
        <v/>
      </c>
      <c r="AG1268" s="484" t="str">
        <f t="shared" si="41"/>
        <v/>
      </c>
      <c r="AH1268" s="485" t="str">
        <f>IFERROR(VLOOKUP(N1268,【参考】数式用!$AM$3:$AN$56, 2, FALSE), "")</f>
        <v/>
      </c>
      <c r="AI1268" s="411"/>
      <c r="AJ1268" s="389"/>
      <c r="AK1268" s="389"/>
      <c r="AL1268" s="389"/>
      <c r="AM1268" s="389"/>
      <c r="AN1268" s="389"/>
      <c r="AO1268" s="389"/>
      <c r="AP1268" s="389"/>
      <c r="AQ1268" s="389"/>
    </row>
    <row r="1269" spans="1:43" s="128" customFormat="1" ht="40.15" customHeight="1">
      <c r="A1269" s="488">
        <v>1256</v>
      </c>
      <c r="B1269" s="866" t="str">
        <f>IF(基本情報入力シート!C1300="","",基本情報入力シート!C1300)</f>
        <v/>
      </c>
      <c r="C1269" s="866"/>
      <c r="D1269" s="866"/>
      <c r="E1269" s="866"/>
      <c r="F1269" s="866"/>
      <c r="G1269" s="866"/>
      <c r="H1269" s="866"/>
      <c r="I1269" s="866"/>
      <c r="J1269" s="413" t="str">
        <f>IF(基本情報入力シート!M1300="","",基本情報入力シート!M1300)</f>
        <v/>
      </c>
      <c r="K1269" s="413" t="str">
        <f>IF(基本情報入力シート!R1300="","",基本情報入力シート!R1300)</f>
        <v/>
      </c>
      <c r="L1269" s="413" t="str">
        <f>IF(基本情報入力シート!W1300="","",基本情報入力シート!W1300)</f>
        <v/>
      </c>
      <c r="M1269" s="413" t="str">
        <f>IF(基本情報入力シート!X1300="","",基本情報入力シート!X1300)</f>
        <v/>
      </c>
      <c r="N1269" s="491" t="str">
        <f>IF(基本情報入力シート!Y1300="","",基本情報入力シート!Y1300)</f>
        <v/>
      </c>
      <c r="O1269" s="490"/>
      <c r="P1269" s="432"/>
      <c r="Q1269" s="38" t="str">
        <f>IFERROR(ROUNDDOWN(P1269*VLOOKUP(N1269,【参考】数式用!$V$2:$AA$58,MATCH(O1269,【参考】数式用!$X$4:$AA$4)+2,FALSE)*0.5, 0), "")</f>
        <v/>
      </c>
      <c r="R1269" s="433"/>
      <c r="S1269" s="867"/>
      <c r="T1269" s="867"/>
      <c r="U1269" s="499"/>
      <c r="V1269" s="439"/>
      <c r="W1269" s="487"/>
      <c r="X1269" s="414" t="str">
        <f>IFERROR(IF(V1269="ー", "", ROUNDDOWN(W1269*VLOOKUP(N1269,【参考】数式用!$V$2:$AG$51,MATCH(V1269,【参考】数式用!$AB$4:$AG$4)+6,FALSE)*0.5, 0)), "")</f>
        <v/>
      </c>
      <c r="Y1269" s="440"/>
      <c r="Z1269" s="487"/>
      <c r="AA1269" s="501"/>
      <c r="AB1269" s="481" t="e">
        <f>VLOOKUP(N1269,【参考】数式用!$A$3:$N$58,14,FALSE)</f>
        <v>#N/A</v>
      </c>
      <c r="AC1269" s="481" t="str">
        <f>IFERROR(VLOOKUP(N1269,【参考】数式用!$A$3:$N$58,14,FALSE),"")&amp;"_4_5"</f>
        <v>_4_5</v>
      </c>
      <c r="AD1269" s="481" t="str">
        <f>IFERROR(VLOOKUP(N1269,【参考】数式用!$A$3:$N$58,14,FALSE),"")&amp;"_6"</f>
        <v>_6</v>
      </c>
      <c r="AE1269" s="482" t="str">
        <f>IFERROR(VLOOKUP(N1269,【参考】数式用!$AI$5:$AJ$51, 2, FALSE), "")</f>
        <v/>
      </c>
      <c r="AF1269" s="483" t="str">
        <f t="shared" si="40"/>
        <v/>
      </c>
      <c r="AG1269" s="484" t="str">
        <f t="shared" si="41"/>
        <v/>
      </c>
      <c r="AH1269" s="485" t="str">
        <f>IFERROR(VLOOKUP(N1269,【参考】数式用!$AM$3:$AN$56, 2, FALSE), "")</f>
        <v/>
      </c>
      <c r="AI1269" s="411"/>
      <c r="AJ1269" s="389"/>
      <c r="AK1269" s="389"/>
      <c r="AL1269" s="389"/>
      <c r="AM1269" s="389"/>
      <c r="AN1269" s="389"/>
      <c r="AO1269" s="389"/>
      <c r="AP1269" s="389"/>
      <c r="AQ1269" s="389"/>
    </row>
    <row r="1270" spans="1:43" s="128" customFormat="1" ht="40.15" customHeight="1">
      <c r="A1270" s="488">
        <v>1257</v>
      </c>
      <c r="B1270" s="866" t="str">
        <f>IF(基本情報入力シート!C1301="","",基本情報入力シート!C1301)</f>
        <v/>
      </c>
      <c r="C1270" s="866"/>
      <c r="D1270" s="866"/>
      <c r="E1270" s="866"/>
      <c r="F1270" s="866"/>
      <c r="G1270" s="866"/>
      <c r="H1270" s="866"/>
      <c r="I1270" s="866"/>
      <c r="J1270" s="413" t="str">
        <f>IF(基本情報入力シート!M1301="","",基本情報入力シート!M1301)</f>
        <v/>
      </c>
      <c r="K1270" s="413" t="str">
        <f>IF(基本情報入力シート!R1301="","",基本情報入力シート!R1301)</f>
        <v/>
      </c>
      <c r="L1270" s="413" t="str">
        <f>IF(基本情報入力シート!W1301="","",基本情報入力シート!W1301)</f>
        <v/>
      </c>
      <c r="M1270" s="413" t="str">
        <f>IF(基本情報入力シート!X1301="","",基本情報入力シート!X1301)</f>
        <v/>
      </c>
      <c r="N1270" s="491" t="str">
        <f>IF(基本情報入力シート!Y1301="","",基本情報入力シート!Y1301)</f>
        <v/>
      </c>
      <c r="O1270" s="490"/>
      <c r="P1270" s="432"/>
      <c r="Q1270" s="38" t="str">
        <f>IFERROR(ROUNDDOWN(P1270*VLOOKUP(N1270,【参考】数式用!$V$2:$AA$58,MATCH(O1270,【参考】数式用!$X$4:$AA$4)+2,FALSE)*0.5, 0), "")</f>
        <v/>
      </c>
      <c r="R1270" s="433"/>
      <c r="S1270" s="867"/>
      <c r="T1270" s="867"/>
      <c r="U1270" s="499"/>
      <c r="V1270" s="439"/>
      <c r="W1270" s="487"/>
      <c r="X1270" s="414" t="str">
        <f>IFERROR(IF(V1270="ー", "", ROUNDDOWN(W1270*VLOOKUP(N1270,【参考】数式用!$V$2:$AG$51,MATCH(V1270,【参考】数式用!$AB$4:$AG$4)+6,FALSE)*0.5, 0)), "")</f>
        <v/>
      </c>
      <c r="Y1270" s="440"/>
      <c r="Z1270" s="487"/>
      <c r="AA1270" s="501"/>
      <c r="AB1270" s="481" t="e">
        <f>VLOOKUP(N1270,【参考】数式用!$A$3:$N$58,14,FALSE)</f>
        <v>#N/A</v>
      </c>
      <c r="AC1270" s="481" t="str">
        <f>IFERROR(VLOOKUP(N1270,【参考】数式用!$A$3:$N$58,14,FALSE),"")&amp;"_4_5"</f>
        <v>_4_5</v>
      </c>
      <c r="AD1270" s="481" t="str">
        <f>IFERROR(VLOOKUP(N1270,【参考】数式用!$A$3:$N$58,14,FALSE),"")&amp;"_6"</f>
        <v>_6</v>
      </c>
      <c r="AE1270" s="482" t="str">
        <f>IFERROR(VLOOKUP(N1270,【参考】数式用!$AI$5:$AJ$51, 2, FALSE), "")</f>
        <v/>
      </c>
      <c r="AF1270" s="483" t="str">
        <f t="shared" si="40"/>
        <v/>
      </c>
      <c r="AG1270" s="484" t="str">
        <f t="shared" si="41"/>
        <v/>
      </c>
      <c r="AH1270" s="485" t="str">
        <f>IFERROR(VLOOKUP(N1270,【参考】数式用!$AM$3:$AN$56, 2, FALSE), "")</f>
        <v/>
      </c>
      <c r="AI1270" s="411"/>
      <c r="AJ1270" s="389"/>
      <c r="AK1270" s="389"/>
      <c r="AL1270" s="389"/>
      <c r="AM1270" s="389"/>
      <c r="AN1270" s="389"/>
      <c r="AO1270" s="389"/>
      <c r="AP1270" s="389"/>
      <c r="AQ1270" s="389"/>
    </row>
    <row r="1271" spans="1:43" s="128" customFormat="1" ht="40.15" customHeight="1">
      <c r="A1271" s="488">
        <v>1258</v>
      </c>
      <c r="B1271" s="866" t="str">
        <f>IF(基本情報入力シート!C1302="","",基本情報入力シート!C1302)</f>
        <v/>
      </c>
      <c r="C1271" s="866"/>
      <c r="D1271" s="866"/>
      <c r="E1271" s="866"/>
      <c r="F1271" s="866"/>
      <c r="G1271" s="866"/>
      <c r="H1271" s="866"/>
      <c r="I1271" s="866"/>
      <c r="J1271" s="413" t="str">
        <f>IF(基本情報入力シート!M1302="","",基本情報入力シート!M1302)</f>
        <v/>
      </c>
      <c r="K1271" s="413" t="str">
        <f>IF(基本情報入力シート!R1302="","",基本情報入力シート!R1302)</f>
        <v/>
      </c>
      <c r="L1271" s="413" t="str">
        <f>IF(基本情報入力シート!W1302="","",基本情報入力シート!W1302)</f>
        <v/>
      </c>
      <c r="M1271" s="413" t="str">
        <f>IF(基本情報入力シート!X1302="","",基本情報入力シート!X1302)</f>
        <v/>
      </c>
      <c r="N1271" s="491" t="str">
        <f>IF(基本情報入力シート!Y1302="","",基本情報入力シート!Y1302)</f>
        <v/>
      </c>
      <c r="O1271" s="490"/>
      <c r="P1271" s="432"/>
      <c r="Q1271" s="38" t="str">
        <f>IFERROR(ROUNDDOWN(P1271*VLOOKUP(N1271,【参考】数式用!$V$2:$AA$58,MATCH(O1271,【参考】数式用!$X$4:$AA$4)+2,FALSE)*0.5, 0), "")</f>
        <v/>
      </c>
      <c r="R1271" s="433"/>
      <c r="S1271" s="867"/>
      <c r="T1271" s="867"/>
      <c r="U1271" s="499"/>
      <c r="V1271" s="439"/>
      <c r="W1271" s="487"/>
      <c r="X1271" s="414" t="str">
        <f>IFERROR(IF(V1271="ー", "", ROUNDDOWN(W1271*VLOOKUP(N1271,【参考】数式用!$V$2:$AG$51,MATCH(V1271,【参考】数式用!$AB$4:$AG$4)+6,FALSE)*0.5, 0)), "")</f>
        <v/>
      </c>
      <c r="Y1271" s="440"/>
      <c r="Z1271" s="487"/>
      <c r="AA1271" s="501"/>
      <c r="AB1271" s="481" t="e">
        <f>VLOOKUP(N1271,【参考】数式用!$A$3:$N$58,14,FALSE)</f>
        <v>#N/A</v>
      </c>
      <c r="AC1271" s="481" t="str">
        <f>IFERROR(VLOOKUP(N1271,【参考】数式用!$A$3:$N$58,14,FALSE),"")&amp;"_4_5"</f>
        <v>_4_5</v>
      </c>
      <c r="AD1271" s="481" t="str">
        <f>IFERROR(VLOOKUP(N1271,【参考】数式用!$A$3:$N$58,14,FALSE),"")&amp;"_6"</f>
        <v>_6</v>
      </c>
      <c r="AE1271" s="482" t="str">
        <f>IFERROR(VLOOKUP(N1271,【参考】数式用!$AI$5:$AJ$51, 2, FALSE), "")</f>
        <v/>
      </c>
      <c r="AF1271" s="483" t="str">
        <f t="shared" si="40"/>
        <v/>
      </c>
      <c r="AG1271" s="484" t="str">
        <f t="shared" si="41"/>
        <v/>
      </c>
      <c r="AH1271" s="485" t="str">
        <f>IFERROR(VLOOKUP(N1271,【参考】数式用!$AM$3:$AN$56, 2, FALSE), "")</f>
        <v/>
      </c>
      <c r="AI1271" s="411"/>
      <c r="AJ1271" s="389"/>
      <c r="AK1271" s="389"/>
      <c r="AL1271" s="389"/>
      <c r="AM1271" s="389"/>
      <c r="AN1271" s="389"/>
      <c r="AO1271" s="389"/>
      <c r="AP1271" s="389"/>
      <c r="AQ1271" s="389"/>
    </row>
    <row r="1272" spans="1:43" s="128" customFormat="1" ht="40.15" customHeight="1">
      <c r="A1272" s="488">
        <v>1259</v>
      </c>
      <c r="B1272" s="866" t="str">
        <f>IF(基本情報入力シート!C1303="","",基本情報入力シート!C1303)</f>
        <v/>
      </c>
      <c r="C1272" s="866"/>
      <c r="D1272" s="866"/>
      <c r="E1272" s="866"/>
      <c r="F1272" s="866"/>
      <c r="G1272" s="866"/>
      <c r="H1272" s="866"/>
      <c r="I1272" s="866"/>
      <c r="J1272" s="413" t="str">
        <f>IF(基本情報入力シート!M1303="","",基本情報入力シート!M1303)</f>
        <v/>
      </c>
      <c r="K1272" s="413" t="str">
        <f>IF(基本情報入力シート!R1303="","",基本情報入力シート!R1303)</f>
        <v/>
      </c>
      <c r="L1272" s="413" t="str">
        <f>IF(基本情報入力シート!W1303="","",基本情報入力シート!W1303)</f>
        <v/>
      </c>
      <c r="M1272" s="413" t="str">
        <f>IF(基本情報入力シート!X1303="","",基本情報入力シート!X1303)</f>
        <v/>
      </c>
      <c r="N1272" s="491" t="str">
        <f>IF(基本情報入力シート!Y1303="","",基本情報入力シート!Y1303)</f>
        <v/>
      </c>
      <c r="O1272" s="490"/>
      <c r="P1272" s="432"/>
      <c r="Q1272" s="38" t="str">
        <f>IFERROR(ROUNDDOWN(P1272*VLOOKUP(N1272,【参考】数式用!$V$2:$AA$58,MATCH(O1272,【参考】数式用!$X$4:$AA$4)+2,FALSE)*0.5, 0), "")</f>
        <v/>
      </c>
      <c r="R1272" s="433"/>
      <c r="S1272" s="867"/>
      <c r="T1272" s="867"/>
      <c r="U1272" s="499"/>
      <c r="V1272" s="439"/>
      <c r="W1272" s="487"/>
      <c r="X1272" s="414" t="str">
        <f>IFERROR(IF(V1272="ー", "", ROUNDDOWN(W1272*VLOOKUP(N1272,【参考】数式用!$V$2:$AG$51,MATCH(V1272,【参考】数式用!$AB$4:$AG$4)+6,FALSE)*0.5, 0)), "")</f>
        <v/>
      </c>
      <c r="Y1272" s="440"/>
      <c r="Z1272" s="487"/>
      <c r="AA1272" s="501"/>
      <c r="AB1272" s="481" t="e">
        <f>VLOOKUP(N1272,【参考】数式用!$A$3:$N$58,14,FALSE)</f>
        <v>#N/A</v>
      </c>
      <c r="AC1272" s="481" t="str">
        <f>IFERROR(VLOOKUP(N1272,【参考】数式用!$A$3:$N$58,14,FALSE),"")&amp;"_4_5"</f>
        <v>_4_5</v>
      </c>
      <c r="AD1272" s="481" t="str">
        <f>IFERROR(VLOOKUP(N1272,【参考】数式用!$A$3:$N$58,14,FALSE),"")&amp;"_6"</f>
        <v>_6</v>
      </c>
      <c r="AE1272" s="482" t="str">
        <f>IFERROR(VLOOKUP(N1272,【参考】数式用!$AI$5:$AJ$51, 2, FALSE), "")</f>
        <v/>
      </c>
      <c r="AF1272" s="483" t="str">
        <f t="shared" si="40"/>
        <v/>
      </c>
      <c r="AG1272" s="484" t="str">
        <f t="shared" si="41"/>
        <v/>
      </c>
      <c r="AH1272" s="485" t="str">
        <f>IFERROR(VLOOKUP(N1272,【参考】数式用!$AM$3:$AN$56, 2, FALSE), "")</f>
        <v/>
      </c>
      <c r="AI1272" s="411"/>
      <c r="AJ1272" s="389"/>
      <c r="AK1272" s="389"/>
      <c r="AL1272" s="389"/>
      <c r="AM1272" s="389"/>
      <c r="AN1272" s="389"/>
      <c r="AO1272" s="389"/>
      <c r="AP1272" s="389"/>
      <c r="AQ1272" s="389"/>
    </row>
    <row r="1273" spans="1:43" s="128" customFormat="1" ht="40.15" customHeight="1">
      <c r="A1273" s="488">
        <v>1260</v>
      </c>
      <c r="B1273" s="866" t="str">
        <f>IF(基本情報入力シート!C1304="","",基本情報入力シート!C1304)</f>
        <v/>
      </c>
      <c r="C1273" s="866"/>
      <c r="D1273" s="866"/>
      <c r="E1273" s="866"/>
      <c r="F1273" s="866"/>
      <c r="G1273" s="866"/>
      <c r="H1273" s="866"/>
      <c r="I1273" s="866"/>
      <c r="J1273" s="413" t="str">
        <f>IF(基本情報入力シート!M1304="","",基本情報入力シート!M1304)</f>
        <v/>
      </c>
      <c r="K1273" s="413" t="str">
        <f>IF(基本情報入力シート!R1304="","",基本情報入力シート!R1304)</f>
        <v/>
      </c>
      <c r="L1273" s="413" t="str">
        <f>IF(基本情報入力シート!W1304="","",基本情報入力シート!W1304)</f>
        <v/>
      </c>
      <c r="M1273" s="413" t="str">
        <f>IF(基本情報入力シート!X1304="","",基本情報入力シート!X1304)</f>
        <v/>
      </c>
      <c r="N1273" s="491" t="str">
        <f>IF(基本情報入力シート!Y1304="","",基本情報入力シート!Y1304)</f>
        <v/>
      </c>
      <c r="O1273" s="490"/>
      <c r="P1273" s="432"/>
      <c r="Q1273" s="38" t="str">
        <f>IFERROR(ROUNDDOWN(P1273*VLOOKUP(N1273,【参考】数式用!$V$2:$AA$58,MATCH(O1273,【参考】数式用!$X$4:$AA$4)+2,FALSE)*0.5, 0), "")</f>
        <v/>
      </c>
      <c r="R1273" s="433"/>
      <c r="S1273" s="867"/>
      <c r="T1273" s="867"/>
      <c r="U1273" s="499"/>
      <c r="V1273" s="439"/>
      <c r="W1273" s="487"/>
      <c r="X1273" s="414" t="str">
        <f>IFERROR(IF(V1273="ー", "", ROUNDDOWN(W1273*VLOOKUP(N1273,【参考】数式用!$V$2:$AG$51,MATCH(V1273,【参考】数式用!$AB$4:$AG$4)+6,FALSE)*0.5, 0)), "")</f>
        <v/>
      </c>
      <c r="Y1273" s="440"/>
      <c r="Z1273" s="487"/>
      <c r="AA1273" s="501"/>
      <c r="AB1273" s="481" t="e">
        <f>VLOOKUP(N1273,【参考】数式用!$A$3:$N$58,14,FALSE)</f>
        <v>#N/A</v>
      </c>
      <c r="AC1273" s="481" t="str">
        <f>IFERROR(VLOOKUP(N1273,【参考】数式用!$A$3:$N$58,14,FALSE),"")&amp;"_4_5"</f>
        <v>_4_5</v>
      </c>
      <c r="AD1273" s="481" t="str">
        <f>IFERROR(VLOOKUP(N1273,【参考】数式用!$A$3:$N$58,14,FALSE),"")&amp;"_6"</f>
        <v>_6</v>
      </c>
      <c r="AE1273" s="482" t="str">
        <f>IFERROR(VLOOKUP(N1273,【参考】数式用!$AI$5:$AJ$51, 2, FALSE), "")</f>
        <v/>
      </c>
      <c r="AF1273" s="483" t="str">
        <f t="shared" si="40"/>
        <v/>
      </c>
      <c r="AG1273" s="484" t="str">
        <f t="shared" si="41"/>
        <v/>
      </c>
      <c r="AH1273" s="485" t="str">
        <f>IFERROR(VLOOKUP(N1273,【参考】数式用!$AM$3:$AN$56, 2, FALSE), "")</f>
        <v/>
      </c>
      <c r="AI1273" s="411"/>
      <c r="AJ1273" s="389"/>
      <c r="AK1273" s="389"/>
      <c r="AL1273" s="389"/>
      <c r="AM1273" s="389"/>
      <c r="AN1273" s="389"/>
      <c r="AO1273" s="389"/>
      <c r="AP1273" s="389"/>
      <c r="AQ1273" s="389"/>
    </row>
    <row r="1274" spans="1:43" s="128" customFormat="1" ht="40.15" customHeight="1">
      <c r="A1274" s="488">
        <v>1261</v>
      </c>
      <c r="B1274" s="866" t="str">
        <f>IF(基本情報入力シート!C1305="","",基本情報入力シート!C1305)</f>
        <v/>
      </c>
      <c r="C1274" s="866"/>
      <c r="D1274" s="866"/>
      <c r="E1274" s="866"/>
      <c r="F1274" s="866"/>
      <c r="G1274" s="866"/>
      <c r="H1274" s="866"/>
      <c r="I1274" s="866"/>
      <c r="J1274" s="413" t="str">
        <f>IF(基本情報入力シート!M1305="","",基本情報入力シート!M1305)</f>
        <v/>
      </c>
      <c r="K1274" s="413" t="str">
        <f>IF(基本情報入力シート!R1305="","",基本情報入力シート!R1305)</f>
        <v/>
      </c>
      <c r="L1274" s="413" t="str">
        <f>IF(基本情報入力シート!W1305="","",基本情報入力シート!W1305)</f>
        <v/>
      </c>
      <c r="M1274" s="413" t="str">
        <f>IF(基本情報入力シート!X1305="","",基本情報入力シート!X1305)</f>
        <v/>
      </c>
      <c r="N1274" s="491" t="str">
        <f>IF(基本情報入力シート!Y1305="","",基本情報入力シート!Y1305)</f>
        <v/>
      </c>
      <c r="O1274" s="490"/>
      <c r="P1274" s="432"/>
      <c r="Q1274" s="38" t="str">
        <f>IFERROR(ROUNDDOWN(P1274*VLOOKUP(N1274,【参考】数式用!$V$2:$AA$58,MATCH(O1274,【参考】数式用!$X$4:$AA$4)+2,FALSE)*0.5, 0), "")</f>
        <v/>
      </c>
      <c r="R1274" s="433"/>
      <c r="S1274" s="867"/>
      <c r="T1274" s="867"/>
      <c r="U1274" s="499"/>
      <c r="V1274" s="439"/>
      <c r="W1274" s="487"/>
      <c r="X1274" s="414" t="str">
        <f>IFERROR(IF(V1274="ー", "", ROUNDDOWN(W1274*VLOOKUP(N1274,【参考】数式用!$V$2:$AG$51,MATCH(V1274,【参考】数式用!$AB$4:$AG$4)+6,FALSE)*0.5, 0)), "")</f>
        <v/>
      </c>
      <c r="Y1274" s="440"/>
      <c r="Z1274" s="487"/>
      <c r="AA1274" s="501"/>
      <c r="AB1274" s="481" t="e">
        <f>VLOOKUP(N1274,【参考】数式用!$A$3:$N$58,14,FALSE)</f>
        <v>#N/A</v>
      </c>
      <c r="AC1274" s="481" t="str">
        <f>IFERROR(VLOOKUP(N1274,【参考】数式用!$A$3:$N$58,14,FALSE),"")&amp;"_4_5"</f>
        <v>_4_5</v>
      </c>
      <c r="AD1274" s="481" t="str">
        <f>IFERROR(VLOOKUP(N1274,【参考】数式用!$A$3:$N$58,14,FALSE),"")&amp;"_6"</f>
        <v>_6</v>
      </c>
      <c r="AE1274" s="482" t="str">
        <f>IFERROR(VLOOKUP(N1274,【参考】数式用!$AI$5:$AJ$51, 2, FALSE), "")</f>
        <v/>
      </c>
      <c r="AF1274" s="483" t="str">
        <f t="shared" si="40"/>
        <v/>
      </c>
      <c r="AG1274" s="484" t="str">
        <f t="shared" si="41"/>
        <v/>
      </c>
      <c r="AH1274" s="485" t="str">
        <f>IFERROR(VLOOKUP(N1274,【参考】数式用!$AM$3:$AN$56, 2, FALSE), "")</f>
        <v/>
      </c>
      <c r="AI1274" s="411"/>
      <c r="AJ1274" s="389"/>
      <c r="AK1274" s="389"/>
      <c r="AL1274" s="389"/>
      <c r="AM1274" s="389"/>
      <c r="AN1274" s="389"/>
      <c r="AO1274" s="389"/>
      <c r="AP1274" s="389"/>
      <c r="AQ1274" s="389"/>
    </row>
    <row r="1275" spans="1:43" s="128" customFormat="1" ht="40.15" customHeight="1">
      <c r="A1275" s="488">
        <v>1262</v>
      </c>
      <c r="B1275" s="866" t="str">
        <f>IF(基本情報入力シート!C1306="","",基本情報入力シート!C1306)</f>
        <v/>
      </c>
      <c r="C1275" s="866"/>
      <c r="D1275" s="866"/>
      <c r="E1275" s="866"/>
      <c r="F1275" s="866"/>
      <c r="G1275" s="866"/>
      <c r="H1275" s="866"/>
      <c r="I1275" s="866"/>
      <c r="J1275" s="413" t="str">
        <f>IF(基本情報入力シート!M1306="","",基本情報入力シート!M1306)</f>
        <v/>
      </c>
      <c r="K1275" s="413" t="str">
        <f>IF(基本情報入力シート!R1306="","",基本情報入力シート!R1306)</f>
        <v/>
      </c>
      <c r="L1275" s="413" t="str">
        <f>IF(基本情報入力シート!W1306="","",基本情報入力シート!W1306)</f>
        <v/>
      </c>
      <c r="M1275" s="413" t="str">
        <f>IF(基本情報入力シート!X1306="","",基本情報入力シート!X1306)</f>
        <v/>
      </c>
      <c r="N1275" s="491" t="str">
        <f>IF(基本情報入力シート!Y1306="","",基本情報入力シート!Y1306)</f>
        <v/>
      </c>
      <c r="O1275" s="490"/>
      <c r="P1275" s="432"/>
      <c r="Q1275" s="38" t="str">
        <f>IFERROR(ROUNDDOWN(P1275*VLOOKUP(N1275,【参考】数式用!$V$2:$AA$58,MATCH(O1275,【参考】数式用!$X$4:$AA$4)+2,FALSE)*0.5, 0), "")</f>
        <v/>
      </c>
      <c r="R1275" s="433"/>
      <c r="S1275" s="867"/>
      <c r="T1275" s="867"/>
      <c r="U1275" s="499"/>
      <c r="V1275" s="439"/>
      <c r="W1275" s="487"/>
      <c r="X1275" s="414" t="str">
        <f>IFERROR(IF(V1275="ー", "", ROUNDDOWN(W1275*VLOOKUP(N1275,【参考】数式用!$V$2:$AG$51,MATCH(V1275,【参考】数式用!$AB$4:$AG$4)+6,FALSE)*0.5, 0)), "")</f>
        <v/>
      </c>
      <c r="Y1275" s="440"/>
      <c r="Z1275" s="487"/>
      <c r="AA1275" s="501"/>
      <c r="AB1275" s="481" t="e">
        <f>VLOOKUP(N1275,【参考】数式用!$A$3:$N$58,14,FALSE)</f>
        <v>#N/A</v>
      </c>
      <c r="AC1275" s="481" t="str">
        <f>IFERROR(VLOOKUP(N1275,【参考】数式用!$A$3:$N$58,14,FALSE),"")&amp;"_4_5"</f>
        <v>_4_5</v>
      </c>
      <c r="AD1275" s="481" t="str">
        <f>IFERROR(VLOOKUP(N1275,【参考】数式用!$A$3:$N$58,14,FALSE),"")&amp;"_6"</f>
        <v>_6</v>
      </c>
      <c r="AE1275" s="482" t="str">
        <f>IFERROR(VLOOKUP(N1275,【参考】数式用!$AI$5:$AJ$51, 2, FALSE), "")</f>
        <v/>
      </c>
      <c r="AF1275" s="483" t="str">
        <f t="shared" si="40"/>
        <v/>
      </c>
      <c r="AG1275" s="484" t="str">
        <f t="shared" si="41"/>
        <v/>
      </c>
      <c r="AH1275" s="485" t="str">
        <f>IFERROR(VLOOKUP(N1275,【参考】数式用!$AM$3:$AN$56, 2, FALSE), "")</f>
        <v/>
      </c>
      <c r="AI1275" s="411"/>
      <c r="AJ1275" s="389"/>
      <c r="AK1275" s="389"/>
      <c r="AL1275" s="389"/>
      <c r="AM1275" s="389"/>
      <c r="AN1275" s="389"/>
      <c r="AO1275" s="389"/>
      <c r="AP1275" s="389"/>
      <c r="AQ1275" s="389"/>
    </row>
    <row r="1276" spans="1:43" s="128" customFormat="1" ht="40.15" customHeight="1">
      <c r="A1276" s="488">
        <v>1263</v>
      </c>
      <c r="B1276" s="866" t="str">
        <f>IF(基本情報入力シート!C1307="","",基本情報入力シート!C1307)</f>
        <v/>
      </c>
      <c r="C1276" s="866"/>
      <c r="D1276" s="866"/>
      <c r="E1276" s="866"/>
      <c r="F1276" s="866"/>
      <c r="G1276" s="866"/>
      <c r="H1276" s="866"/>
      <c r="I1276" s="866"/>
      <c r="J1276" s="413" t="str">
        <f>IF(基本情報入力シート!M1307="","",基本情報入力シート!M1307)</f>
        <v/>
      </c>
      <c r="K1276" s="413" t="str">
        <f>IF(基本情報入力シート!R1307="","",基本情報入力シート!R1307)</f>
        <v/>
      </c>
      <c r="L1276" s="413" t="str">
        <f>IF(基本情報入力シート!W1307="","",基本情報入力シート!W1307)</f>
        <v/>
      </c>
      <c r="M1276" s="413" t="str">
        <f>IF(基本情報入力シート!X1307="","",基本情報入力シート!X1307)</f>
        <v/>
      </c>
      <c r="N1276" s="491" t="str">
        <f>IF(基本情報入力シート!Y1307="","",基本情報入力シート!Y1307)</f>
        <v/>
      </c>
      <c r="O1276" s="490"/>
      <c r="P1276" s="432"/>
      <c r="Q1276" s="38" t="str">
        <f>IFERROR(ROUNDDOWN(P1276*VLOOKUP(N1276,【参考】数式用!$V$2:$AA$58,MATCH(O1276,【参考】数式用!$X$4:$AA$4)+2,FALSE)*0.5, 0), "")</f>
        <v/>
      </c>
      <c r="R1276" s="433"/>
      <c r="S1276" s="867"/>
      <c r="T1276" s="867"/>
      <c r="U1276" s="499"/>
      <c r="V1276" s="439"/>
      <c r="W1276" s="487"/>
      <c r="X1276" s="414" t="str">
        <f>IFERROR(IF(V1276="ー", "", ROUNDDOWN(W1276*VLOOKUP(N1276,【参考】数式用!$V$2:$AG$51,MATCH(V1276,【参考】数式用!$AB$4:$AG$4)+6,FALSE)*0.5, 0)), "")</f>
        <v/>
      </c>
      <c r="Y1276" s="440"/>
      <c r="Z1276" s="487"/>
      <c r="AA1276" s="501"/>
      <c r="AB1276" s="481" t="e">
        <f>VLOOKUP(N1276,【参考】数式用!$A$3:$N$58,14,FALSE)</f>
        <v>#N/A</v>
      </c>
      <c r="AC1276" s="481" t="str">
        <f>IFERROR(VLOOKUP(N1276,【参考】数式用!$A$3:$N$58,14,FALSE),"")&amp;"_4_5"</f>
        <v>_4_5</v>
      </c>
      <c r="AD1276" s="481" t="str">
        <f>IFERROR(VLOOKUP(N1276,【参考】数式用!$A$3:$N$58,14,FALSE),"")&amp;"_6"</f>
        <v>_6</v>
      </c>
      <c r="AE1276" s="482" t="str">
        <f>IFERROR(VLOOKUP(N1276,【参考】数式用!$AI$5:$AJ$51, 2, FALSE), "")</f>
        <v/>
      </c>
      <c r="AF1276" s="483" t="str">
        <f t="shared" si="40"/>
        <v/>
      </c>
      <c r="AG1276" s="484" t="str">
        <f t="shared" si="41"/>
        <v/>
      </c>
      <c r="AH1276" s="485" t="str">
        <f>IFERROR(VLOOKUP(N1276,【参考】数式用!$AM$3:$AN$56, 2, FALSE), "")</f>
        <v/>
      </c>
      <c r="AI1276" s="411"/>
      <c r="AJ1276" s="389"/>
      <c r="AK1276" s="389"/>
      <c r="AL1276" s="389"/>
      <c r="AM1276" s="389"/>
      <c r="AN1276" s="389"/>
      <c r="AO1276" s="389"/>
      <c r="AP1276" s="389"/>
      <c r="AQ1276" s="389"/>
    </row>
    <row r="1277" spans="1:43" s="128" customFormat="1" ht="40.15" customHeight="1">
      <c r="A1277" s="488">
        <v>1264</v>
      </c>
      <c r="B1277" s="866" t="str">
        <f>IF(基本情報入力シート!C1308="","",基本情報入力シート!C1308)</f>
        <v/>
      </c>
      <c r="C1277" s="866"/>
      <c r="D1277" s="866"/>
      <c r="E1277" s="866"/>
      <c r="F1277" s="866"/>
      <c r="G1277" s="866"/>
      <c r="H1277" s="866"/>
      <c r="I1277" s="866"/>
      <c r="J1277" s="413" t="str">
        <f>IF(基本情報入力シート!M1308="","",基本情報入力シート!M1308)</f>
        <v/>
      </c>
      <c r="K1277" s="413" t="str">
        <f>IF(基本情報入力シート!R1308="","",基本情報入力シート!R1308)</f>
        <v/>
      </c>
      <c r="L1277" s="413" t="str">
        <f>IF(基本情報入力シート!W1308="","",基本情報入力シート!W1308)</f>
        <v/>
      </c>
      <c r="M1277" s="413" t="str">
        <f>IF(基本情報入力シート!X1308="","",基本情報入力シート!X1308)</f>
        <v/>
      </c>
      <c r="N1277" s="491" t="str">
        <f>IF(基本情報入力シート!Y1308="","",基本情報入力シート!Y1308)</f>
        <v/>
      </c>
      <c r="O1277" s="490"/>
      <c r="P1277" s="432"/>
      <c r="Q1277" s="38" t="str">
        <f>IFERROR(ROUNDDOWN(P1277*VLOOKUP(N1277,【参考】数式用!$V$2:$AA$58,MATCH(O1277,【参考】数式用!$X$4:$AA$4)+2,FALSE)*0.5, 0), "")</f>
        <v/>
      </c>
      <c r="R1277" s="433"/>
      <c r="S1277" s="867"/>
      <c r="T1277" s="867"/>
      <c r="U1277" s="499"/>
      <c r="V1277" s="439"/>
      <c r="W1277" s="487"/>
      <c r="X1277" s="414" t="str">
        <f>IFERROR(IF(V1277="ー", "", ROUNDDOWN(W1277*VLOOKUP(N1277,【参考】数式用!$V$2:$AG$51,MATCH(V1277,【参考】数式用!$AB$4:$AG$4)+6,FALSE)*0.5, 0)), "")</f>
        <v/>
      </c>
      <c r="Y1277" s="440"/>
      <c r="Z1277" s="487"/>
      <c r="AA1277" s="501"/>
      <c r="AB1277" s="481" t="e">
        <f>VLOOKUP(N1277,【参考】数式用!$A$3:$N$58,14,FALSE)</f>
        <v>#N/A</v>
      </c>
      <c r="AC1277" s="481" t="str">
        <f>IFERROR(VLOOKUP(N1277,【参考】数式用!$A$3:$N$58,14,FALSE),"")&amp;"_4_5"</f>
        <v>_4_5</v>
      </c>
      <c r="AD1277" s="481" t="str">
        <f>IFERROR(VLOOKUP(N1277,【参考】数式用!$A$3:$N$58,14,FALSE),"")&amp;"_6"</f>
        <v>_6</v>
      </c>
      <c r="AE1277" s="482" t="str">
        <f>IFERROR(VLOOKUP(N1277,【参考】数式用!$AI$5:$AJ$51, 2, FALSE), "")</f>
        <v/>
      </c>
      <c r="AF1277" s="483" t="str">
        <f t="shared" si="40"/>
        <v/>
      </c>
      <c r="AG1277" s="484" t="str">
        <f t="shared" si="41"/>
        <v/>
      </c>
      <c r="AH1277" s="485" t="str">
        <f>IFERROR(VLOOKUP(N1277,【参考】数式用!$AM$3:$AN$56, 2, FALSE), "")</f>
        <v/>
      </c>
      <c r="AI1277" s="411"/>
      <c r="AJ1277" s="389"/>
      <c r="AK1277" s="389"/>
      <c r="AL1277" s="389"/>
      <c r="AM1277" s="389"/>
      <c r="AN1277" s="389"/>
      <c r="AO1277" s="389"/>
      <c r="AP1277" s="389"/>
      <c r="AQ1277" s="389"/>
    </row>
    <row r="1278" spans="1:43" s="128" customFormat="1" ht="40.15" customHeight="1">
      <c r="A1278" s="488">
        <v>1265</v>
      </c>
      <c r="B1278" s="866" t="str">
        <f>IF(基本情報入力シート!C1309="","",基本情報入力シート!C1309)</f>
        <v/>
      </c>
      <c r="C1278" s="866"/>
      <c r="D1278" s="866"/>
      <c r="E1278" s="866"/>
      <c r="F1278" s="866"/>
      <c r="G1278" s="866"/>
      <c r="H1278" s="866"/>
      <c r="I1278" s="866"/>
      <c r="J1278" s="413" t="str">
        <f>IF(基本情報入力シート!M1309="","",基本情報入力シート!M1309)</f>
        <v/>
      </c>
      <c r="K1278" s="413" t="str">
        <f>IF(基本情報入力シート!R1309="","",基本情報入力シート!R1309)</f>
        <v/>
      </c>
      <c r="L1278" s="413" t="str">
        <f>IF(基本情報入力シート!W1309="","",基本情報入力シート!W1309)</f>
        <v/>
      </c>
      <c r="M1278" s="413" t="str">
        <f>IF(基本情報入力シート!X1309="","",基本情報入力シート!X1309)</f>
        <v/>
      </c>
      <c r="N1278" s="491" t="str">
        <f>IF(基本情報入力シート!Y1309="","",基本情報入力シート!Y1309)</f>
        <v/>
      </c>
      <c r="O1278" s="490"/>
      <c r="P1278" s="432"/>
      <c r="Q1278" s="38" t="str">
        <f>IFERROR(ROUNDDOWN(P1278*VLOOKUP(N1278,【参考】数式用!$V$2:$AA$58,MATCH(O1278,【参考】数式用!$X$4:$AA$4)+2,FALSE)*0.5, 0), "")</f>
        <v/>
      </c>
      <c r="R1278" s="433"/>
      <c r="S1278" s="867"/>
      <c r="T1278" s="867"/>
      <c r="U1278" s="499"/>
      <c r="V1278" s="439"/>
      <c r="W1278" s="487"/>
      <c r="X1278" s="414" t="str">
        <f>IFERROR(IF(V1278="ー", "", ROUNDDOWN(W1278*VLOOKUP(N1278,【参考】数式用!$V$2:$AG$51,MATCH(V1278,【参考】数式用!$AB$4:$AG$4)+6,FALSE)*0.5, 0)), "")</f>
        <v/>
      </c>
      <c r="Y1278" s="440"/>
      <c r="Z1278" s="487"/>
      <c r="AA1278" s="501"/>
      <c r="AB1278" s="481" t="e">
        <f>VLOOKUP(N1278,【参考】数式用!$A$3:$N$58,14,FALSE)</f>
        <v>#N/A</v>
      </c>
      <c r="AC1278" s="481" t="str">
        <f>IFERROR(VLOOKUP(N1278,【参考】数式用!$A$3:$N$58,14,FALSE),"")&amp;"_4_5"</f>
        <v>_4_5</v>
      </c>
      <c r="AD1278" s="481" t="str">
        <f>IFERROR(VLOOKUP(N1278,【参考】数式用!$A$3:$N$58,14,FALSE),"")&amp;"_6"</f>
        <v>_6</v>
      </c>
      <c r="AE1278" s="482" t="str">
        <f>IFERROR(VLOOKUP(N1278,【参考】数式用!$AI$5:$AJ$51, 2, FALSE), "")</f>
        <v/>
      </c>
      <c r="AF1278" s="483" t="str">
        <f t="shared" si="40"/>
        <v/>
      </c>
      <c r="AG1278" s="484" t="str">
        <f t="shared" si="41"/>
        <v/>
      </c>
      <c r="AH1278" s="485" t="str">
        <f>IFERROR(VLOOKUP(N1278,【参考】数式用!$AM$3:$AN$56, 2, FALSE), "")</f>
        <v/>
      </c>
      <c r="AI1278" s="411"/>
      <c r="AJ1278" s="389"/>
      <c r="AK1278" s="389"/>
      <c r="AL1278" s="389"/>
      <c r="AM1278" s="389"/>
      <c r="AN1278" s="389"/>
      <c r="AO1278" s="389"/>
      <c r="AP1278" s="389"/>
      <c r="AQ1278" s="389"/>
    </row>
    <row r="1279" spans="1:43" s="128" customFormat="1" ht="40.15" customHeight="1">
      <c r="A1279" s="488">
        <v>1266</v>
      </c>
      <c r="B1279" s="866" t="str">
        <f>IF(基本情報入力シート!C1310="","",基本情報入力シート!C1310)</f>
        <v/>
      </c>
      <c r="C1279" s="866"/>
      <c r="D1279" s="866"/>
      <c r="E1279" s="866"/>
      <c r="F1279" s="866"/>
      <c r="G1279" s="866"/>
      <c r="H1279" s="866"/>
      <c r="I1279" s="866"/>
      <c r="J1279" s="413" t="str">
        <f>IF(基本情報入力シート!M1310="","",基本情報入力シート!M1310)</f>
        <v/>
      </c>
      <c r="K1279" s="413" t="str">
        <f>IF(基本情報入力シート!R1310="","",基本情報入力シート!R1310)</f>
        <v/>
      </c>
      <c r="L1279" s="413" t="str">
        <f>IF(基本情報入力シート!W1310="","",基本情報入力シート!W1310)</f>
        <v/>
      </c>
      <c r="M1279" s="413" t="str">
        <f>IF(基本情報入力シート!X1310="","",基本情報入力シート!X1310)</f>
        <v/>
      </c>
      <c r="N1279" s="491" t="str">
        <f>IF(基本情報入力シート!Y1310="","",基本情報入力シート!Y1310)</f>
        <v/>
      </c>
      <c r="O1279" s="490"/>
      <c r="P1279" s="432"/>
      <c r="Q1279" s="38" t="str">
        <f>IFERROR(ROUNDDOWN(P1279*VLOOKUP(N1279,【参考】数式用!$V$2:$AA$58,MATCH(O1279,【参考】数式用!$X$4:$AA$4)+2,FALSE)*0.5, 0), "")</f>
        <v/>
      </c>
      <c r="R1279" s="433"/>
      <c r="S1279" s="867"/>
      <c r="T1279" s="867"/>
      <c r="U1279" s="499"/>
      <c r="V1279" s="439"/>
      <c r="W1279" s="487"/>
      <c r="X1279" s="414" t="str">
        <f>IFERROR(IF(V1279="ー", "", ROUNDDOWN(W1279*VLOOKUP(N1279,【参考】数式用!$V$2:$AG$51,MATCH(V1279,【参考】数式用!$AB$4:$AG$4)+6,FALSE)*0.5, 0)), "")</f>
        <v/>
      </c>
      <c r="Y1279" s="440"/>
      <c r="Z1279" s="487"/>
      <c r="AA1279" s="501"/>
      <c r="AB1279" s="481" t="e">
        <f>VLOOKUP(N1279,【参考】数式用!$A$3:$N$58,14,FALSE)</f>
        <v>#N/A</v>
      </c>
      <c r="AC1279" s="481" t="str">
        <f>IFERROR(VLOOKUP(N1279,【参考】数式用!$A$3:$N$58,14,FALSE),"")&amp;"_4_5"</f>
        <v>_4_5</v>
      </c>
      <c r="AD1279" s="481" t="str">
        <f>IFERROR(VLOOKUP(N1279,【参考】数式用!$A$3:$N$58,14,FALSE),"")&amp;"_6"</f>
        <v>_6</v>
      </c>
      <c r="AE1279" s="482" t="str">
        <f>IFERROR(VLOOKUP(N1279,【参考】数式用!$AI$5:$AJ$51, 2, FALSE), "")</f>
        <v/>
      </c>
      <c r="AF1279" s="483" t="str">
        <f t="shared" si="40"/>
        <v/>
      </c>
      <c r="AG1279" s="484" t="str">
        <f t="shared" si="41"/>
        <v/>
      </c>
      <c r="AH1279" s="485" t="str">
        <f>IFERROR(VLOOKUP(N1279,【参考】数式用!$AM$3:$AN$56, 2, FALSE), "")</f>
        <v/>
      </c>
      <c r="AI1279" s="411"/>
      <c r="AJ1279" s="389"/>
      <c r="AK1279" s="389"/>
      <c r="AL1279" s="389"/>
      <c r="AM1279" s="389"/>
      <c r="AN1279" s="389"/>
      <c r="AO1279" s="389"/>
      <c r="AP1279" s="389"/>
      <c r="AQ1279" s="389"/>
    </row>
    <row r="1280" spans="1:43" s="128" customFormat="1" ht="40.15" customHeight="1">
      <c r="A1280" s="488">
        <v>1267</v>
      </c>
      <c r="B1280" s="866" t="str">
        <f>IF(基本情報入力シート!C1311="","",基本情報入力シート!C1311)</f>
        <v/>
      </c>
      <c r="C1280" s="866"/>
      <c r="D1280" s="866"/>
      <c r="E1280" s="866"/>
      <c r="F1280" s="866"/>
      <c r="G1280" s="866"/>
      <c r="H1280" s="866"/>
      <c r="I1280" s="866"/>
      <c r="J1280" s="413" t="str">
        <f>IF(基本情報入力シート!M1311="","",基本情報入力シート!M1311)</f>
        <v/>
      </c>
      <c r="K1280" s="413" t="str">
        <f>IF(基本情報入力シート!R1311="","",基本情報入力シート!R1311)</f>
        <v/>
      </c>
      <c r="L1280" s="413" t="str">
        <f>IF(基本情報入力シート!W1311="","",基本情報入力シート!W1311)</f>
        <v/>
      </c>
      <c r="M1280" s="413" t="str">
        <f>IF(基本情報入力シート!X1311="","",基本情報入力シート!X1311)</f>
        <v/>
      </c>
      <c r="N1280" s="491" t="str">
        <f>IF(基本情報入力シート!Y1311="","",基本情報入力シート!Y1311)</f>
        <v/>
      </c>
      <c r="O1280" s="490"/>
      <c r="P1280" s="432"/>
      <c r="Q1280" s="38" t="str">
        <f>IFERROR(ROUNDDOWN(P1280*VLOOKUP(N1280,【参考】数式用!$V$2:$AA$58,MATCH(O1280,【参考】数式用!$X$4:$AA$4)+2,FALSE)*0.5, 0), "")</f>
        <v/>
      </c>
      <c r="R1280" s="433"/>
      <c r="S1280" s="867"/>
      <c r="T1280" s="867"/>
      <c r="U1280" s="499"/>
      <c r="V1280" s="439"/>
      <c r="W1280" s="487"/>
      <c r="X1280" s="414" t="str">
        <f>IFERROR(IF(V1280="ー", "", ROUNDDOWN(W1280*VLOOKUP(N1280,【参考】数式用!$V$2:$AG$51,MATCH(V1280,【参考】数式用!$AB$4:$AG$4)+6,FALSE)*0.5, 0)), "")</f>
        <v/>
      </c>
      <c r="Y1280" s="440"/>
      <c r="Z1280" s="487"/>
      <c r="AA1280" s="501"/>
      <c r="AB1280" s="481" t="e">
        <f>VLOOKUP(N1280,【参考】数式用!$A$3:$N$58,14,FALSE)</f>
        <v>#N/A</v>
      </c>
      <c r="AC1280" s="481" t="str">
        <f>IFERROR(VLOOKUP(N1280,【参考】数式用!$A$3:$N$58,14,FALSE),"")&amp;"_4_5"</f>
        <v>_4_5</v>
      </c>
      <c r="AD1280" s="481" t="str">
        <f>IFERROR(VLOOKUP(N1280,【参考】数式用!$A$3:$N$58,14,FALSE),"")&amp;"_6"</f>
        <v>_6</v>
      </c>
      <c r="AE1280" s="482" t="str">
        <f>IFERROR(VLOOKUP(N1280,【参考】数式用!$AI$5:$AJ$51, 2, FALSE), "")</f>
        <v/>
      </c>
      <c r="AF1280" s="483" t="str">
        <f t="shared" si="40"/>
        <v/>
      </c>
      <c r="AG1280" s="484" t="str">
        <f t="shared" si="41"/>
        <v/>
      </c>
      <c r="AH1280" s="485" t="str">
        <f>IFERROR(VLOOKUP(N1280,【参考】数式用!$AM$3:$AN$56, 2, FALSE), "")</f>
        <v/>
      </c>
      <c r="AI1280" s="411"/>
      <c r="AJ1280" s="389"/>
      <c r="AK1280" s="389"/>
      <c r="AL1280" s="389"/>
      <c r="AM1280" s="389"/>
      <c r="AN1280" s="389"/>
      <c r="AO1280" s="389"/>
      <c r="AP1280" s="389"/>
      <c r="AQ1280" s="389"/>
    </row>
    <row r="1281" spans="1:43" s="128" customFormat="1" ht="40.15" customHeight="1">
      <c r="A1281" s="488">
        <v>1268</v>
      </c>
      <c r="B1281" s="866" t="str">
        <f>IF(基本情報入力シート!C1312="","",基本情報入力シート!C1312)</f>
        <v/>
      </c>
      <c r="C1281" s="866"/>
      <c r="D1281" s="866"/>
      <c r="E1281" s="866"/>
      <c r="F1281" s="866"/>
      <c r="G1281" s="866"/>
      <c r="H1281" s="866"/>
      <c r="I1281" s="866"/>
      <c r="J1281" s="413" t="str">
        <f>IF(基本情報入力シート!M1312="","",基本情報入力シート!M1312)</f>
        <v/>
      </c>
      <c r="K1281" s="413" t="str">
        <f>IF(基本情報入力シート!R1312="","",基本情報入力シート!R1312)</f>
        <v/>
      </c>
      <c r="L1281" s="413" t="str">
        <f>IF(基本情報入力シート!W1312="","",基本情報入力シート!W1312)</f>
        <v/>
      </c>
      <c r="M1281" s="413" t="str">
        <f>IF(基本情報入力シート!X1312="","",基本情報入力シート!X1312)</f>
        <v/>
      </c>
      <c r="N1281" s="491" t="str">
        <f>IF(基本情報入力シート!Y1312="","",基本情報入力シート!Y1312)</f>
        <v/>
      </c>
      <c r="O1281" s="490"/>
      <c r="P1281" s="432"/>
      <c r="Q1281" s="38" t="str">
        <f>IFERROR(ROUNDDOWN(P1281*VLOOKUP(N1281,【参考】数式用!$V$2:$AA$58,MATCH(O1281,【参考】数式用!$X$4:$AA$4)+2,FALSE)*0.5, 0), "")</f>
        <v/>
      </c>
      <c r="R1281" s="433"/>
      <c r="S1281" s="867"/>
      <c r="T1281" s="867"/>
      <c r="U1281" s="499"/>
      <c r="V1281" s="439"/>
      <c r="W1281" s="487"/>
      <c r="X1281" s="414" t="str">
        <f>IFERROR(IF(V1281="ー", "", ROUNDDOWN(W1281*VLOOKUP(N1281,【参考】数式用!$V$2:$AG$51,MATCH(V1281,【参考】数式用!$AB$4:$AG$4)+6,FALSE)*0.5, 0)), "")</f>
        <v/>
      </c>
      <c r="Y1281" s="440"/>
      <c r="Z1281" s="487"/>
      <c r="AA1281" s="501"/>
      <c r="AB1281" s="481" t="e">
        <f>VLOOKUP(N1281,【参考】数式用!$A$3:$N$58,14,FALSE)</f>
        <v>#N/A</v>
      </c>
      <c r="AC1281" s="481" t="str">
        <f>IFERROR(VLOOKUP(N1281,【参考】数式用!$A$3:$N$58,14,FALSE),"")&amp;"_4_5"</f>
        <v>_4_5</v>
      </c>
      <c r="AD1281" s="481" t="str">
        <f>IFERROR(VLOOKUP(N1281,【参考】数式用!$A$3:$N$58,14,FALSE),"")&amp;"_6"</f>
        <v>_6</v>
      </c>
      <c r="AE1281" s="482" t="str">
        <f>IFERROR(VLOOKUP(N1281,【参考】数式用!$AI$5:$AJ$51, 2, FALSE), "")</f>
        <v/>
      </c>
      <c r="AF1281" s="483" t="str">
        <f t="shared" si="40"/>
        <v/>
      </c>
      <c r="AG1281" s="484" t="str">
        <f t="shared" si="41"/>
        <v/>
      </c>
      <c r="AH1281" s="485" t="str">
        <f>IFERROR(VLOOKUP(N1281,【参考】数式用!$AM$3:$AN$56, 2, FALSE), "")</f>
        <v/>
      </c>
      <c r="AI1281" s="411"/>
      <c r="AJ1281" s="389"/>
      <c r="AK1281" s="389"/>
      <c r="AL1281" s="389"/>
      <c r="AM1281" s="389"/>
      <c r="AN1281" s="389"/>
      <c r="AO1281" s="389"/>
      <c r="AP1281" s="389"/>
      <c r="AQ1281" s="389"/>
    </row>
    <row r="1282" spans="1:43" s="128" customFormat="1" ht="40.15" customHeight="1">
      <c r="A1282" s="488">
        <v>1269</v>
      </c>
      <c r="B1282" s="866" t="str">
        <f>IF(基本情報入力シート!C1313="","",基本情報入力シート!C1313)</f>
        <v/>
      </c>
      <c r="C1282" s="866"/>
      <c r="D1282" s="866"/>
      <c r="E1282" s="866"/>
      <c r="F1282" s="866"/>
      <c r="G1282" s="866"/>
      <c r="H1282" s="866"/>
      <c r="I1282" s="866"/>
      <c r="J1282" s="413" t="str">
        <f>IF(基本情報入力シート!M1313="","",基本情報入力シート!M1313)</f>
        <v/>
      </c>
      <c r="K1282" s="413" t="str">
        <f>IF(基本情報入力シート!R1313="","",基本情報入力シート!R1313)</f>
        <v/>
      </c>
      <c r="L1282" s="413" t="str">
        <f>IF(基本情報入力シート!W1313="","",基本情報入力シート!W1313)</f>
        <v/>
      </c>
      <c r="M1282" s="413" t="str">
        <f>IF(基本情報入力シート!X1313="","",基本情報入力シート!X1313)</f>
        <v/>
      </c>
      <c r="N1282" s="491" t="str">
        <f>IF(基本情報入力シート!Y1313="","",基本情報入力シート!Y1313)</f>
        <v/>
      </c>
      <c r="O1282" s="490"/>
      <c r="P1282" s="432"/>
      <c r="Q1282" s="38" t="str">
        <f>IFERROR(ROUNDDOWN(P1282*VLOOKUP(N1282,【参考】数式用!$V$2:$AA$58,MATCH(O1282,【参考】数式用!$X$4:$AA$4)+2,FALSE)*0.5, 0), "")</f>
        <v/>
      </c>
      <c r="R1282" s="433"/>
      <c r="S1282" s="867"/>
      <c r="T1282" s="867"/>
      <c r="U1282" s="499"/>
      <c r="V1282" s="439"/>
      <c r="W1282" s="487"/>
      <c r="X1282" s="414" t="str">
        <f>IFERROR(IF(V1282="ー", "", ROUNDDOWN(W1282*VLOOKUP(N1282,【参考】数式用!$V$2:$AG$51,MATCH(V1282,【参考】数式用!$AB$4:$AG$4)+6,FALSE)*0.5, 0)), "")</f>
        <v/>
      </c>
      <c r="Y1282" s="440"/>
      <c r="Z1282" s="487"/>
      <c r="AA1282" s="501"/>
      <c r="AB1282" s="481" t="e">
        <f>VLOOKUP(N1282,【参考】数式用!$A$3:$N$58,14,FALSE)</f>
        <v>#N/A</v>
      </c>
      <c r="AC1282" s="481" t="str">
        <f>IFERROR(VLOOKUP(N1282,【参考】数式用!$A$3:$N$58,14,FALSE),"")&amp;"_4_5"</f>
        <v>_4_5</v>
      </c>
      <c r="AD1282" s="481" t="str">
        <f>IFERROR(VLOOKUP(N1282,【参考】数式用!$A$3:$N$58,14,FALSE),"")&amp;"_6"</f>
        <v>_6</v>
      </c>
      <c r="AE1282" s="482" t="str">
        <f>IFERROR(VLOOKUP(N1282,【参考】数式用!$AI$5:$AJ$51, 2, FALSE), "")</f>
        <v/>
      </c>
      <c r="AF1282" s="483" t="str">
        <f t="shared" si="40"/>
        <v/>
      </c>
      <c r="AG1282" s="484" t="str">
        <f t="shared" si="41"/>
        <v/>
      </c>
      <c r="AH1282" s="485" t="str">
        <f>IFERROR(VLOOKUP(N1282,【参考】数式用!$AM$3:$AN$56, 2, FALSE), "")</f>
        <v/>
      </c>
      <c r="AI1282" s="411"/>
      <c r="AJ1282" s="389"/>
      <c r="AK1282" s="389"/>
      <c r="AL1282" s="389"/>
      <c r="AM1282" s="389"/>
      <c r="AN1282" s="389"/>
      <c r="AO1282" s="389"/>
      <c r="AP1282" s="389"/>
      <c r="AQ1282" s="389"/>
    </row>
    <row r="1283" spans="1:43" s="128" customFormat="1" ht="40.15" customHeight="1">
      <c r="A1283" s="488">
        <v>1270</v>
      </c>
      <c r="B1283" s="866" t="str">
        <f>IF(基本情報入力シート!C1314="","",基本情報入力シート!C1314)</f>
        <v/>
      </c>
      <c r="C1283" s="866"/>
      <c r="D1283" s="866"/>
      <c r="E1283" s="866"/>
      <c r="F1283" s="866"/>
      <c r="G1283" s="866"/>
      <c r="H1283" s="866"/>
      <c r="I1283" s="866"/>
      <c r="J1283" s="413" t="str">
        <f>IF(基本情報入力シート!M1314="","",基本情報入力シート!M1314)</f>
        <v/>
      </c>
      <c r="K1283" s="413" t="str">
        <f>IF(基本情報入力シート!R1314="","",基本情報入力シート!R1314)</f>
        <v/>
      </c>
      <c r="L1283" s="413" t="str">
        <f>IF(基本情報入力シート!W1314="","",基本情報入力シート!W1314)</f>
        <v/>
      </c>
      <c r="M1283" s="413" t="str">
        <f>IF(基本情報入力シート!X1314="","",基本情報入力シート!X1314)</f>
        <v/>
      </c>
      <c r="N1283" s="491" t="str">
        <f>IF(基本情報入力シート!Y1314="","",基本情報入力シート!Y1314)</f>
        <v/>
      </c>
      <c r="O1283" s="490"/>
      <c r="P1283" s="432"/>
      <c r="Q1283" s="38" t="str">
        <f>IFERROR(ROUNDDOWN(P1283*VLOOKUP(N1283,【参考】数式用!$V$2:$AA$58,MATCH(O1283,【参考】数式用!$X$4:$AA$4)+2,FALSE)*0.5, 0), "")</f>
        <v/>
      </c>
      <c r="R1283" s="433"/>
      <c r="S1283" s="867"/>
      <c r="T1283" s="867"/>
      <c r="U1283" s="499"/>
      <c r="V1283" s="439"/>
      <c r="W1283" s="487"/>
      <c r="X1283" s="414" t="str">
        <f>IFERROR(IF(V1283="ー", "", ROUNDDOWN(W1283*VLOOKUP(N1283,【参考】数式用!$V$2:$AG$51,MATCH(V1283,【参考】数式用!$AB$4:$AG$4)+6,FALSE)*0.5, 0)), "")</f>
        <v/>
      </c>
      <c r="Y1283" s="440"/>
      <c r="Z1283" s="487"/>
      <c r="AA1283" s="501"/>
      <c r="AB1283" s="481" t="e">
        <f>VLOOKUP(N1283,【参考】数式用!$A$3:$N$58,14,FALSE)</f>
        <v>#N/A</v>
      </c>
      <c r="AC1283" s="481" t="str">
        <f>IFERROR(VLOOKUP(N1283,【参考】数式用!$A$3:$N$58,14,FALSE),"")&amp;"_4_5"</f>
        <v>_4_5</v>
      </c>
      <c r="AD1283" s="481" t="str">
        <f>IFERROR(VLOOKUP(N1283,【参考】数式用!$A$3:$N$58,14,FALSE),"")&amp;"_6"</f>
        <v>_6</v>
      </c>
      <c r="AE1283" s="482" t="str">
        <f>IFERROR(VLOOKUP(N1283,【参考】数式用!$AI$5:$AJ$51, 2, FALSE), "")</f>
        <v/>
      </c>
      <c r="AF1283" s="483" t="str">
        <f t="shared" si="40"/>
        <v/>
      </c>
      <c r="AG1283" s="484" t="str">
        <f t="shared" si="41"/>
        <v/>
      </c>
      <c r="AH1283" s="485" t="str">
        <f>IFERROR(VLOOKUP(N1283,【参考】数式用!$AM$3:$AN$56, 2, FALSE), "")</f>
        <v/>
      </c>
      <c r="AI1283" s="411"/>
      <c r="AJ1283" s="389"/>
      <c r="AK1283" s="389"/>
      <c r="AL1283" s="389"/>
      <c r="AM1283" s="389"/>
      <c r="AN1283" s="389"/>
      <c r="AO1283" s="389"/>
      <c r="AP1283" s="389"/>
      <c r="AQ1283" s="389"/>
    </row>
    <row r="1284" spans="1:43" s="128" customFormat="1" ht="40.15" customHeight="1">
      <c r="A1284" s="488">
        <v>1271</v>
      </c>
      <c r="B1284" s="866" t="str">
        <f>IF(基本情報入力シート!C1315="","",基本情報入力シート!C1315)</f>
        <v/>
      </c>
      <c r="C1284" s="866"/>
      <c r="D1284" s="866"/>
      <c r="E1284" s="866"/>
      <c r="F1284" s="866"/>
      <c r="G1284" s="866"/>
      <c r="H1284" s="866"/>
      <c r="I1284" s="866"/>
      <c r="J1284" s="413" t="str">
        <f>IF(基本情報入力シート!M1315="","",基本情報入力シート!M1315)</f>
        <v/>
      </c>
      <c r="K1284" s="413" t="str">
        <f>IF(基本情報入力シート!R1315="","",基本情報入力シート!R1315)</f>
        <v/>
      </c>
      <c r="L1284" s="413" t="str">
        <f>IF(基本情報入力シート!W1315="","",基本情報入力シート!W1315)</f>
        <v/>
      </c>
      <c r="M1284" s="413" t="str">
        <f>IF(基本情報入力シート!X1315="","",基本情報入力シート!X1315)</f>
        <v/>
      </c>
      <c r="N1284" s="491" t="str">
        <f>IF(基本情報入力シート!Y1315="","",基本情報入力シート!Y1315)</f>
        <v/>
      </c>
      <c r="O1284" s="490"/>
      <c r="P1284" s="432"/>
      <c r="Q1284" s="38" t="str">
        <f>IFERROR(ROUNDDOWN(P1284*VLOOKUP(N1284,【参考】数式用!$V$2:$AA$58,MATCH(O1284,【参考】数式用!$X$4:$AA$4)+2,FALSE)*0.5, 0), "")</f>
        <v/>
      </c>
      <c r="R1284" s="433"/>
      <c r="S1284" s="867"/>
      <c r="T1284" s="867"/>
      <c r="U1284" s="499"/>
      <c r="V1284" s="439"/>
      <c r="W1284" s="487"/>
      <c r="X1284" s="414" t="str">
        <f>IFERROR(IF(V1284="ー", "", ROUNDDOWN(W1284*VLOOKUP(N1284,【参考】数式用!$V$2:$AG$51,MATCH(V1284,【参考】数式用!$AB$4:$AG$4)+6,FALSE)*0.5, 0)), "")</f>
        <v/>
      </c>
      <c r="Y1284" s="440"/>
      <c r="Z1284" s="487"/>
      <c r="AA1284" s="501"/>
      <c r="AB1284" s="481" t="e">
        <f>VLOOKUP(N1284,【参考】数式用!$A$3:$N$58,14,FALSE)</f>
        <v>#N/A</v>
      </c>
      <c r="AC1284" s="481" t="str">
        <f>IFERROR(VLOOKUP(N1284,【参考】数式用!$A$3:$N$58,14,FALSE),"")&amp;"_4_5"</f>
        <v>_4_5</v>
      </c>
      <c r="AD1284" s="481" t="str">
        <f>IFERROR(VLOOKUP(N1284,【参考】数式用!$A$3:$N$58,14,FALSE),"")&amp;"_6"</f>
        <v>_6</v>
      </c>
      <c r="AE1284" s="482" t="str">
        <f>IFERROR(VLOOKUP(N1284,【参考】数式用!$AI$5:$AJ$51, 2, FALSE), "")</f>
        <v/>
      </c>
      <c r="AF1284" s="483" t="str">
        <f t="shared" si="40"/>
        <v/>
      </c>
      <c r="AG1284" s="484" t="str">
        <f t="shared" si="41"/>
        <v/>
      </c>
      <c r="AH1284" s="485" t="str">
        <f>IFERROR(VLOOKUP(N1284,【参考】数式用!$AM$3:$AN$56, 2, FALSE), "")</f>
        <v/>
      </c>
      <c r="AI1284" s="411"/>
      <c r="AJ1284" s="389"/>
      <c r="AK1284" s="389"/>
      <c r="AL1284" s="389"/>
      <c r="AM1284" s="389"/>
      <c r="AN1284" s="389"/>
      <c r="AO1284" s="389"/>
      <c r="AP1284" s="389"/>
      <c r="AQ1284" s="389"/>
    </row>
    <row r="1285" spans="1:43" s="128" customFormat="1" ht="40.15" customHeight="1">
      <c r="A1285" s="488">
        <v>1272</v>
      </c>
      <c r="B1285" s="866" t="str">
        <f>IF(基本情報入力シート!C1316="","",基本情報入力シート!C1316)</f>
        <v/>
      </c>
      <c r="C1285" s="866"/>
      <c r="D1285" s="866"/>
      <c r="E1285" s="866"/>
      <c r="F1285" s="866"/>
      <c r="G1285" s="866"/>
      <c r="H1285" s="866"/>
      <c r="I1285" s="866"/>
      <c r="J1285" s="413" t="str">
        <f>IF(基本情報入力シート!M1316="","",基本情報入力シート!M1316)</f>
        <v/>
      </c>
      <c r="K1285" s="413" t="str">
        <f>IF(基本情報入力シート!R1316="","",基本情報入力シート!R1316)</f>
        <v/>
      </c>
      <c r="L1285" s="413" t="str">
        <f>IF(基本情報入力シート!W1316="","",基本情報入力シート!W1316)</f>
        <v/>
      </c>
      <c r="M1285" s="413" t="str">
        <f>IF(基本情報入力シート!X1316="","",基本情報入力シート!X1316)</f>
        <v/>
      </c>
      <c r="N1285" s="491" t="str">
        <f>IF(基本情報入力シート!Y1316="","",基本情報入力シート!Y1316)</f>
        <v/>
      </c>
      <c r="O1285" s="490"/>
      <c r="P1285" s="432"/>
      <c r="Q1285" s="38" t="str">
        <f>IFERROR(ROUNDDOWN(P1285*VLOOKUP(N1285,【参考】数式用!$V$2:$AA$58,MATCH(O1285,【参考】数式用!$X$4:$AA$4)+2,FALSE)*0.5, 0), "")</f>
        <v/>
      </c>
      <c r="R1285" s="433"/>
      <c r="S1285" s="867"/>
      <c r="T1285" s="867"/>
      <c r="U1285" s="499"/>
      <c r="V1285" s="439"/>
      <c r="W1285" s="487"/>
      <c r="X1285" s="414" t="str">
        <f>IFERROR(IF(V1285="ー", "", ROUNDDOWN(W1285*VLOOKUP(N1285,【参考】数式用!$V$2:$AG$51,MATCH(V1285,【参考】数式用!$AB$4:$AG$4)+6,FALSE)*0.5, 0)), "")</f>
        <v/>
      </c>
      <c r="Y1285" s="440"/>
      <c r="Z1285" s="487"/>
      <c r="AA1285" s="501"/>
      <c r="AB1285" s="481" t="e">
        <f>VLOOKUP(N1285,【参考】数式用!$A$3:$N$58,14,FALSE)</f>
        <v>#N/A</v>
      </c>
      <c r="AC1285" s="481" t="str">
        <f>IFERROR(VLOOKUP(N1285,【参考】数式用!$A$3:$N$58,14,FALSE),"")&amp;"_4_5"</f>
        <v>_4_5</v>
      </c>
      <c r="AD1285" s="481" t="str">
        <f>IFERROR(VLOOKUP(N1285,【参考】数式用!$A$3:$N$58,14,FALSE),"")&amp;"_6"</f>
        <v>_6</v>
      </c>
      <c r="AE1285" s="482" t="str">
        <f>IFERROR(VLOOKUP(N1285,【参考】数式用!$AI$5:$AJ$51, 2, FALSE), "")</f>
        <v/>
      </c>
      <c r="AF1285" s="483" t="str">
        <f t="shared" si="40"/>
        <v/>
      </c>
      <c r="AG1285" s="484" t="str">
        <f t="shared" si="41"/>
        <v/>
      </c>
      <c r="AH1285" s="485" t="str">
        <f>IFERROR(VLOOKUP(N1285,【参考】数式用!$AM$3:$AN$56, 2, FALSE), "")</f>
        <v/>
      </c>
      <c r="AI1285" s="411"/>
      <c r="AJ1285" s="389"/>
      <c r="AK1285" s="389"/>
      <c r="AL1285" s="389"/>
      <c r="AM1285" s="389"/>
      <c r="AN1285" s="389"/>
      <c r="AO1285" s="389"/>
      <c r="AP1285" s="389"/>
      <c r="AQ1285" s="389"/>
    </row>
    <row r="1286" spans="1:43" s="128" customFormat="1" ht="40.15" customHeight="1">
      <c r="A1286" s="488">
        <v>1273</v>
      </c>
      <c r="B1286" s="866" t="str">
        <f>IF(基本情報入力シート!C1317="","",基本情報入力シート!C1317)</f>
        <v/>
      </c>
      <c r="C1286" s="866"/>
      <c r="D1286" s="866"/>
      <c r="E1286" s="866"/>
      <c r="F1286" s="866"/>
      <c r="G1286" s="866"/>
      <c r="H1286" s="866"/>
      <c r="I1286" s="866"/>
      <c r="J1286" s="413" t="str">
        <f>IF(基本情報入力シート!M1317="","",基本情報入力シート!M1317)</f>
        <v/>
      </c>
      <c r="K1286" s="413" t="str">
        <f>IF(基本情報入力シート!R1317="","",基本情報入力シート!R1317)</f>
        <v/>
      </c>
      <c r="L1286" s="413" t="str">
        <f>IF(基本情報入力シート!W1317="","",基本情報入力シート!W1317)</f>
        <v/>
      </c>
      <c r="M1286" s="413" t="str">
        <f>IF(基本情報入力シート!X1317="","",基本情報入力シート!X1317)</f>
        <v/>
      </c>
      <c r="N1286" s="491" t="str">
        <f>IF(基本情報入力シート!Y1317="","",基本情報入力シート!Y1317)</f>
        <v/>
      </c>
      <c r="O1286" s="490"/>
      <c r="P1286" s="432"/>
      <c r="Q1286" s="38" t="str">
        <f>IFERROR(ROUNDDOWN(P1286*VLOOKUP(N1286,【参考】数式用!$V$2:$AA$58,MATCH(O1286,【参考】数式用!$X$4:$AA$4)+2,FALSE)*0.5, 0), "")</f>
        <v/>
      </c>
      <c r="R1286" s="433"/>
      <c r="S1286" s="867"/>
      <c r="T1286" s="867"/>
      <c r="U1286" s="499"/>
      <c r="V1286" s="439"/>
      <c r="W1286" s="487"/>
      <c r="X1286" s="414" t="str">
        <f>IFERROR(IF(V1286="ー", "", ROUNDDOWN(W1286*VLOOKUP(N1286,【参考】数式用!$V$2:$AG$51,MATCH(V1286,【参考】数式用!$AB$4:$AG$4)+6,FALSE)*0.5, 0)), "")</f>
        <v/>
      </c>
      <c r="Y1286" s="440"/>
      <c r="Z1286" s="487"/>
      <c r="AA1286" s="501"/>
      <c r="AB1286" s="481" t="e">
        <f>VLOOKUP(N1286,【参考】数式用!$A$3:$N$58,14,FALSE)</f>
        <v>#N/A</v>
      </c>
      <c r="AC1286" s="481" t="str">
        <f>IFERROR(VLOOKUP(N1286,【参考】数式用!$A$3:$N$58,14,FALSE),"")&amp;"_4_5"</f>
        <v>_4_5</v>
      </c>
      <c r="AD1286" s="481" t="str">
        <f>IFERROR(VLOOKUP(N1286,【参考】数式用!$A$3:$N$58,14,FALSE),"")&amp;"_6"</f>
        <v>_6</v>
      </c>
      <c r="AE1286" s="482" t="str">
        <f>IFERROR(VLOOKUP(N1286,【参考】数式用!$AI$5:$AJ$51, 2, FALSE), "")</f>
        <v/>
      </c>
      <c r="AF1286" s="483" t="str">
        <f t="shared" si="40"/>
        <v/>
      </c>
      <c r="AG1286" s="484" t="str">
        <f t="shared" si="41"/>
        <v/>
      </c>
      <c r="AH1286" s="485" t="str">
        <f>IFERROR(VLOOKUP(N1286,【参考】数式用!$AM$3:$AN$56, 2, FALSE), "")</f>
        <v/>
      </c>
      <c r="AI1286" s="411"/>
      <c r="AJ1286" s="389"/>
      <c r="AK1286" s="389"/>
      <c r="AL1286" s="389"/>
      <c r="AM1286" s="389"/>
      <c r="AN1286" s="389"/>
      <c r="AO1286" s="389"/>
      <c r="AP1286" s="389"/>
      <c r="AQ1286" s="389"/>
    </row>
    <row r="1287" spans="1:43" s="128" customFormat="1" ht="40.15" customHeight="1">
      <c r="A1287" s="488">
        <v>1274</v>
      </c>
      <c r="B1287" s="866" t="str">
        <f>IF(基本情報入力シート!C1318="","",基本情報入力シート!C1318)</f>
        <v/>
      </c>
      <c r="C1287" s="866"/>
      <c r="D1287" s="866"/>
      <c r="E1287" s="866"/>
      <c r="F1287" s="866"/>
      <c r="G1287" s="866"/>
      <c r="H1287" s="866"/>
      <c r="I1287" s="866"/>
      <c r="J1287" s="413" t="str">
        <f>IF(基本情報入力シート!M1318="","",基本情報入力シート!M1318)</f>
        <v/>
      </c>
      <c r="K1287" s="413" t="str">
        <f>IF(基本情報入力シート!R1318="","",基本情報入力シート!R1318)</f>
        <v/>
      </c>
      <c r="L1287" s="413" t="str">
        <f>IF(基本情報入力シート!W1318="","",基本情報入力シート!W1318)</f>
        <v/>
      </c>
      <c r="M1287" s="413" t="str">
        <f>IF(基本情報入力シート!X1318="","",基本情報入力シート!X1318)</f>
        <v/>
      </c>
      <c r="N1287" s="491" t="str">
        <f>IF(基本情報入力シート!Y1318="","",基本情報入力シート!Y1318)</f>
        <v/>
      </c>
      <c r="O1287" s="490"/>
      <c r="P1287" s="432"/>
      <c r="Q1287" s="38" t="str">
        <f>IFERROR(ROUNDDOWN(P1287*VLOOKUP(N1287,【参考】数式用!$V$2:$AA$58,MATCH(O1287,【参考】数式用!$X$4:$AA$4)+2,FALSE)*0.5, 0), "")</f>
        <v/>
      </c>
      <c r="R1287" s="433"/>
      <c r="S1287" s="867"/>
      <c r="T1287" s="867"/>
      <c r="U1287" s="499"/>
      <c r="V1287" s="439"/>
      <c r="W1287" s="487"/>
      <c r="X1287" s="414" t="str">
        <f>IFERROR(IF(V1287="ー", "", ROUNDDOWN(W1287*VLOOKUP(N1287,【参考】数式用!$V$2:$AG$51,MATCH(V1287,【参考】数式用!$AB$4:$AG$4)+6,FALSE)*0.5, 0)), "")</f>
        <v/>
      </c>
      <c r="Y1287" s="440"/>
      <c r="Z1287" s="487"/>
      <c r="AA1287" s="501"/>
      <c r="AB1287" s="481" t="e">
        <f>VLOOKUP(N1287,【参考】数式用!$A$3:$N$58,14,FALSE)</f>
        <v>#N/A</v>
      </c>
      <c r="AC1287" s="481" t="str">
        <f>IFERROR(VLOOKUP(N1287,【参考】数式用!$A$3:$N$58,14,FALSE),"")&amp;"_4_5"</f>
        <v>_4_5</v>
      </c>
      <c r="AD1287" s="481" t="str">
        <f>IFERROR(VLOOKUP(N1287,【参考】数式用!$A$3:$N$58,14,FALSE),"")&amp;"_6"</f>
        <v>_6</v>
      </c>
      <c r="AE1287" s="482" t="str">
        <f>IFERROR(VLOOKUP(N1287,【参考】数式用!$AI$5:$AJ$51, 2, FALSE), "")</f>
        <v/>
      </c>
      <c r="AF1287" s="483" t="str">
        <f t="shared" si="40"/>
        <v/>
      </c>
      <c r="AG1287" s="484" t="str">
        <f t="shared" si="41"/>
        <v/>
      </c>
      <c r="AH1287" s="485" t="str">
        <f>IFERROR(VLOOKUP(N1287,【参考】数式用!$AM$3:$AN$56, 2, FALSE), "")</f>
        <v/>
      </c>
      <c r="AI1287" s="411"/>
      <c r="AJ1287" s="389"/>
      <c r="AK1287" s="389"/>
      <c r="AL1287" s="389"/>
      <c r="AM1287" s="389"/>
      <c r="AN1287" s="389"/>
      <c r="AO1287" s="389"/>
      <c r="AP1287" s="389"/>
      <c r="AQ1287" s="389"/>
    </row>
    <row r="1288" spans="1:43" s="128" customFormat="1" ht="40.15" customHeight="1">
      <c r="A1288" s="488">
        <v>1275</v>
      </c>
      <c r="B1288" s="866" t="str">
        <f>IF(基本情報入力シート!C1319="","",基本情報入力シート!C1319)</f>
        <v/>
      </c>
      <c r="C1288" s="866"/>
      <c r="D1288" s="866"/>
      <c r="E1288" s="866"/>
      <c r="F1288" s="866"/>
      <c r="G1288" s="866"/>
      <c r="H1288" s="866"/>
      <c r="I1288" s="866"/>
      <c r="J1288" s="413" t="str">
        <f>IF(基本情報入力シート!M1319="","",基本情報入力シート!M1319)</f>
        <v/>
      </c>
      <c r="K1288" s="413" t="str">
        <f>IF(基本情報入力シート!R1319="","",基本情報入力シート!R1319)</f>
        <v/>
      </c>
      <c r="L1288" s="413" t="str">
        <f>IF(基本情報入力シート!W1319="","",基本情報入力シート!W1319)</f>
        <v/>
      </c>
      <c r="M1288" s="413" t="str">
        <f>IF(基本情報入力シート!X1319="","",基本情報入力シート!X1319)</f>
        <v/>
      </c>
      <c r="N1288" s="491" t="str">
        <f>IF(基本情報入力シート!Y1319="","",基本情報入力シート!Y1319)</f>
        <v/>
      </c>
      <c r="O1288" s="490"/>
      <c r="P1288" s="432"/>
      <c r="Q1288" s="38" t="str">
        <f>IFERROR(ROUNDDOWN(P1288*VLOOKUP(N1288,【参考】数式用!$V$2:$AA$58,MATCH(O1288,【参考】数式用!$X$4:$AA$4)+2,FALSE)*0.5, 0), "")</f>
        <v/>
      </c>
      <c r="R1288" s="433"/>
      <c r="S1288" s="867"/>
      <c r="T1288" s="867"/>
      <c r="U1288" s="499"/>
      <c r="V1288" s="439"/>
      <c r="W1288" s="487"/>
      <c r="X1288" s="414" t="str">
        <f>IFERROR(IF(V1288="ー", "", ROUNDDOWN(W1288*VLOOKUP(N1288,【参考】数式用!$V$2:$AG$51,MATCH(V1288,【参考】数式用!$AB$4:$AG$4)+6,FALSE)*0.5, 0)), "")</f>
        <v/>
      </c>
      <c r="Y1288" s="440"/>
      <c r="Z1288" s="487"/>
      <c r="AA1288" s="501"/>
      <c r="AB1288" s="481" t="e">
        <f>VLOOKUP(N1288,【参考】数式用!$A$3:$N$58,14,FALSE)</f>
        <v>#N/A</v>
      </c>
      <c r="AC1288" s="481" t="str">
        <f>IFERROR(VLOOKUP(N1288,【参考】数式用!$A$3:$N$58,14,FALSE),"")&amp;"_4_5"</f>
        <v>_4_5</v>
      </c>
      <c r="AD1288" s="481" t="str">
        <f>IFERROR(VLOOKUP(N1288,【参考】数式用!$A$3:$N$58,14,FALSE),"")&amp;"_6"</f>
        <v>_6</v>
      </c>
      <c r="AE1288" s="482" t="str">
        <f>IFERROR(VLOOKUP(N1288,【参考】数式用!$AI$5:$AJ$51, 2, FALSE), "")</f>
        <v/>
      </c>
      <c r="AF1288" s="483" t="str">
        <f t="shared" si="40"/>
        <v/>
      </c>
      <c r="AG1288" s="484" t="str">
        <f t="shared" si="41"/>
        <v/>
      </c>
      <c r="AH1288" s="485" t="str">
        <f>IFERROR(VLOOKUP(N1288,【参考】数式用!$AM$3:$AN$56, 2, FALSE), "")</f>
        <v/>
      </c>
      <c r="AI1288" s="411"/>
      <c r="AJ1288" s="389"/>
      <c r="AK1288" s="389"/>
      <c r="AL1288" s="389"/>
      <c r="AM1288" s="389"/>
      <c r="AN1288" s="389"/>
      <c r="AO1288" s="389"/>
      <c r="AP1288" s="389"/>
      <c r="AQ1288" s="389"/>
    </row>
    <row r="1289" spans="1:43" s="128" customFormat="1" ht="40.15" customHeight="1">
      <c r="A1289" s="488">
        <v>1276</v>
      </c>
      <c r="B1289" s="866" t="str">
        <f>IF(基本情報入力シート!C1320="","",基本情報入力シート!C1320)</f>
        <v/>
      </c>
      <c r="C1289" s="866"/>
      <c r="D1289" s="866"/>
      <c r="E1289" s="866"/>
      <c r="F1289" s="866"/>
      <c r="G1289" s="866"/>
      <c r="H1289" s="866"/>
      <c r="I1289" s="866"/>
      <c r="J1289" s="413" t="str">
        <f>IF(基本情報入力シート!M1320="","",基本情報入力シート!M1320)</f>
        <v/>
      </c>
      <c r="K1289" s="413" t="str">
        <f>IF(基本情報入力シート!R1320="","",基本情報入力シート!R1320)</f>
        <v/>
      </c>
      <c r="L1289" s="413" t="str">
        <f>IF(基本情報入力シート!W1320="","",基本情報入力シート!W1320)</f>
        <v/>
      </c>
      <c r="M1289" s="413" t="str">
        <f>IF(基本情報入力シート!X1320="","",基本情報入力シート!X1320)</f>
        <v/>
      </c>
      <c r="N1289" s="491" t="str">
        <f>IF(基本情報入力シート!Y1320="","",基本情報入力シート!Y1320)</f>
        <v/>
      </c>
      <c r="O1289" s="490"/>
      <c r="P1289" s="432"/>
      <c r="Q1289" s="38" t="str">
        <f>IFERROR(ROUNDDOWN(P1289*VLOOKUP(N1289,【参考】数式用!$V$2:$AA$58,MATCH(O1289,【参考】数式用!$X$4:$AA$4)+2,FALSE)*0.5, 0), "")</f>
        <v/>
      </c>
      <c r="R1289" s="433"/>
      <c r="S1289" s="867"/>
      <c r="T1289" s="867"/>
      <c r="U1289" s="499"/>
      <c r="V1289" s="439"/>
      <c r="W1289" s="487"/>
      <c r="X1289" s="414" t="str">
        <f>IFERROR(IF(V1289="ー", "", ROUNDDOWN(W1289*VLOOKUP(N1289,【参考】数式用!$V$2:$AG$51,MATCH(V1289,【参考】数式用!$AB$4:$AG$4)+6,FALSE)*0.5, 0)), "")</f>
        <v/>
      </c>
      <c r="Y1289" s="440"/>
      <c r="Z1289" s="487"/>
      <c r="AA1289" s="501"/>
      <c r="AB1289" s="481" t="e">
        <f>VLOOKUP(N1289,【参考】数式用!$A$3:$N$58,14,FALSE)</f>
        <v>#N/A</v>
      </c>
      <c r="AC1289" s="481" t="str">
        <f>IFERROR(VLOOKUP(N1289,【参考】数式用!$A$3:$N$58,14,FALSE),"")&amp;"_4_5"</f>
        <v>_4_5</v>
      </c>
      <c r="AD1289" s="481" t="str">
        <f>IFERROR(VLOOKUP(N1289,【参考】数式用!$A$3:$N$58,14,FALSE),"")&amp;"_6"</f>
        <v>_6</v>
      </c>
      <c r="AE1289" s="482" t="str">
        <f>IFERROR(VLOOKUP(N1289,【参考】数式用!$AI$5:$AJ$51, 2, FALSE), "")</f>
        <v/>
      </c>
      <c r="AF1289" s="483" t="str">
        <f t="shared" si="40"/>
        <v/>
      </c>
      <c r="AG1289" s="484" t="str">
        <f t="shared" si="41"/>
        <v/>
      </c>
      <c r="AH1289" s="485" t="str">
        <f>IFERROR(VLOOKUP(N1289,【参考】数式用!$AM$3:$AN$56, 2, FALSE), "")</f>
        <v/>
      </c>
      <c r="AI1289" s="411"/>
      <c r="AJ1289" s="389"/>
      <c r="AK1289" s="389"/>
      <c r="AL1289" s="389"/>
      <c r="AM1289" s="389"/>
      <c r="AN1289" s="389"/>
      <c r="AO1289" s="389"/>
      <c r="AP1289" s="389"/>
      <c r="AQ1289" s="389"/>
    </row>
    <row r="1290" spans="1:43" s="128" customFormat="1" ht="40.15" customHeight="1">
      <c r="A1290" s="488">
        <v>1277</v>
      </c>
      <c r="B1290" s="866" t="str">
        <f>IF(基本情報入力シート!C1321="","",基本情報入力シート!C1321)</f>
        <v/>
      </c>
      <c r="C1290" s="866"/>
      <c r="D1290" s="866"/>
      <c r="E1290" s="866"/>
      <c r="F1290" s="866"/>
      <c r="G1290" s="866"/>
      <c r="H1290" s="866"/>
      <c r="I1290" s="866"/>
      <c r="J1290" s="413" t="str">
        <f>IF(基本情報入力シート!M1321="","",基本情報入力シート!M1321)</f>
        <v/>
      </c>
      <c r="K1290" s="413" t="str">
        <f>IF(基本情報入力シート!R1321="","",基本情報入力シート!R1321)</f>
        <v/>
      </c>
      <c r="L1290" s="413" t="str">
        <f>IF(基本情報入力シート!W1321="","",基本情報入力シート!W1321)</f>
        <v/>
      </c>
      <c r="M1290" s="413" t="str">
        <f>IF(基本情報入力シート!X1321="","",基本情報入力シート!X1321)</f>
        <v/>
      </c>
      <c r="N1290" s="491" t="str">
        <f>IF(基本情報入力シート!Y1321="","",基本情報入力シート!Y1321)</f>
        <v/>
      </c>
      <c r="O1290" s="490"/>
      <c r="P1290" s="432"/>
      <c r="Q1290" s="38" t="str">
        <f>IFERROR(ROUNDDOWN(P1290*VLOOKUP(N1290,【参考】数式用!$V$2:$AA$58,MATCH(O1290,【参考】数式用!$X$4:$AA$4)+2,FALSE)*0.5, 0), "")</f>
        <v/>
      </c>
      <c r="R1290" s="433"/>
      <c r="S1290" s="867"/>
      <c r="T1290" s="867"/>
      <c r="U1290" s="499"/>
      <c r="V1290" s="439"/>
      <c r="W1290" s="487"/>
      <c r="X1290" s="414" t="str">
        <f>IFERROR(IF(V1290="ー", "", ROUNDDOWN(W1290*VLOOKUP(N1290,【参考】数式用!$V$2:$AG$51,MATCH(V1290,【参考】数式用!$AB$4:$AG$4)+6,FALSE)*0.5, 0)), "")</f>
        <v/>
      </c>
      <c r="Y1290" s="440"/>
      <c r="Z1290" s="487"/>
      <c r="AA1290" s="501"/>
      <c r="AB1290" s="481" t="e">
        <f>VLOOKUP(N1290,【参考】数式用!$A$3:$N$58,14,FALSE)</f>
        <v>#N/A</v>
      </c>
      <c r="AC1290" s="481" t="str">
        <f>IFERROR(VLOOKUP(N1290,【参考】数式用!$A$3:$N$58,14,FALSE),"")&amp;"_4_5"</f>
        <v>_4_5</v>
      </c>
      <c r="AD1290" s="481" t="str">
        <f>IFERROR(VLOOKUP(N1290,【参考】数式用!$A$3:$N$58,14,FALSE),"")&amp;"_6"</f>
        <v>_6</v>
      </c>
      <c r="AE1290" s="482" t="str">
        <f>IFERROR(VLOOKUP(N1290,【参考】数式用!$AI$5:$AJ$51, 2, FALSE), "")</f>
        <v/>
      </c>
      <c r="AF1290" s="483" t="str">
        <f t="shared" si="40"/>
        <v/>
      </c>
      <c r="AG1290" s="484" t="str">
        <f t="shared" si="41"/>
        <v/>
      </c>
      <c r="AH1290" s="485" t="str">
        <f>IFERROR(VLOOKUP(N1290,【参考】数式用!$AM$3:$AN$56, 2, FALSE), "")</f>
        <v/>
      </c>
      <c r="AI1290" s="411"/>
      <c r="AJ1290" s="389"/>
      <c r="AK1290" s="389"/>
      <c r="AL1290" s="389"/>
      <c r="AM1290" s="389"/>
      <c r="AN1290" s="389"/>
      <c r="AO1290" s="389"/>
      <c r="AP1290" s="389"/>
      <c r="AQ1290" s="389"/>
    </row>
    <row r="1291" spans="1:43" s="128" customFormat="1" ht="40.15" customHeight="1">
      <c r="A1291" s="488">
        <v>1278</v>
      </c>
      <c r="B1291" s="866" t="str">
        <f>IF(基本情報入力シート!C1322="","",基本情報入力シート!C1322)</f>
        <v/>
      </c>
      <c r="C1291" s="866"/>
      <c r="D1291" s="866"/>
      <c r="E1291" s="866"/>
      <c r="F1291" s="866"/>
      <c r="G1291" s="866"/>
      <c r="H1291" s="866"/>
      <c r="I1291" s="866"/>
      <c r="J1291" s="413" t="str">
        <f>IF(基本情報入力シート!M1322="","",基本情報入力シート!M1322)</f>
        <v/>
      </c>
      <c r="K1291" s="413" t="str">
        <f>IF(基本情報入力シート!R1322="","",基本情報入力シート!R1322)</f>
        <v/>
      </c>
      <c r="L1291" s="413" t="str">
        <f>IF(基本情報入力シート!W1322="","",基本情報入力シート!W1322)</f>
        <v/>
      </c>
      <c r="M1291" s="413" t="str">
        <f>IF(基本情報入力シート!X1322="","",基本情報入力シート!X1322)</f>
        <v/>
      </c>
      <c r="N1291" s="491" t="str">
        <f>IF(基本情報入力シート!Y1322="","",基本情報入力シート!Y1322)</f>
        <v/>
      </c>
      <c r="O1291" s="490"/>
      <c r="P1291" s="432"/>
      <c r="Q1291" s="38" t="str">
        <f>IFERROR(ROUNDDOWN(P1291*VLOOKUP(N1291,【参考】数式用!$V$2:$AA$58,MATCH(O1291,【参考】数式用!$X$4:$AA$4)+2,FALSE)*0.5, 0), "")</f>
        <v/>
      </c>
      <c r="R1291" s="433"/>
      <c r="S1291" s="867"/>
      <c r="T1291" s="867"/>
      <c r="U1291" s="499"/>
      <c r="V1291" s="439"/>
      <c r="W1291" s="487"/>
      <c r="X1291" s="414" t="str">
        <f>IFERROR(IF(V1291="ー", "", ROUNDDOWN(W1291*VLOOKUP(N1291,【参考】数式用!$V$2:$AG$51,MATCH(V1291,【参考】数式用!$AB$4:$AG$4)+6,FALSE)*0.5, 0)), "")</f>
        <v/>
      </c>
      <c r="Y1291" s="440"/>
      <c r="Z1291" s="487"/>
      <c r="AA1291" s="501"/>
      <c r="AB1291" s="481" t="e">
        <f>VLOOKUP(N1291,【参考】数式用!$A$3:$N$58,14,FALSE)</f>
        <v>#N/A</v>
      </c>
      <c r="AC1291" s="481" t="str">
        <f>IFERROR(VLOOKUP(N1291,【参考】数式用!$A$3:$N$58,14,FALSE),"")&amp;"_4_5"</f>
        <v>_4_5</v>
      </c>
      <c r="AD1291" s="481" t="str">
        <f>IFERROR(VLOOKUP(N1291,【参考】数式用!$A$3:$N$58,14,FALSE),"")&amp;"_6"</f>
        <v>_6</v>
      </c>
      <c r="AE1291" s="482" t="str">
        <f>IFERROR(VLOOKUP(N1291,【参考】数式用!$AI$5:$AJ$51, 2, FALSE), "")</f>
        <v/>
      </c>
      <c r="AF1291" s="483" t="str">
        <f t="shared" si="40"/>
        <v/>
      </c>
      <c r="AG1291" s="484" t="str">
        <f t="shared" si="41"/>
        <v/>
      </c>
      <c r="AH1291" s="485" t="str">
        <f>IFERROR(VLOOKUP(N1291,【参考】数式用!$AM$3:$AN$56, 2, FALSE), "")</f>
        <v/>
      </c>
      <c r="AI1291" s="411"/>
      <c r="AJ1291" s="389"/>
      <c r="AK1291" s="389"/>
      <c r="AL1291" s="389"/>
      <c r="AM1291" s="389"/>
      <c r="AN1291" s="389"/>
      <c r="AO1291" s="389"/>
      <c r="AP1291" s="389"/>
      <c r="AQ1291" s="389"/>
    </row>
    <row r="1292" spans="1:43" s="128" customFormat="1" ht="40.15" customHeight="1">
      <c r="A1292" s="488">
        <v>1279</v>
      </c>
      <c r="B1292" s="866" t="str">
        <f>IF(基本情報入力シート!C1323="","",基本情報入力シート!C1323)</f>
        <v/>
      </c>
      <c r="C1292" s="866"/>
      <c r="D1292" s="866"/>
      <c r="E1292" s="866"/>
      <c r="F1292" s="866"/>
      <c r="G1292" s="866"/>
      <c r="H1292" s="866"/>
      <c r="I1292" s="866"/>
      <c r="J1292" s="413" t="str">
        <f>IF(基本情報入力シート!M1323="","",基本情報入力シート!M1323)</f>
        <v/>
      </c>
      <c r="K1292" s="413" t="str">
        <f>IF(基本情報入力シート!R1323="","",基本情報入力シート!R1323)</f>
        <v/>
      </c>
      <c r="L1292" s="413" t="str">
        <f>IF(基本情報入力シート!W1323="","",基本情報入力シート!W1323)</f>
        <v/>
      </c>
      <c r="M1292" s="413" t="str">
        <f>IF(基本情報入力シート!X1323="","",基本情報入力シート!X1323)</f>
        <v/>
      </c>
      <c r="N1292" s="491" t="str">
        <f>IF(基本情報入力シート!Y1323="","",基本情報入力シート!Y1323)</f>
        <v/>
      </c>
      <c r="O1292" s="490"/>
      <c r="P1292" s="432"/>
      <c r="Q1292" s="38" t="str">
        <f>IFERROR(ROUNDDOWN(P1292*VLOOKUP(N1292,【参考】数式用!$V$2:$AA$58,MATCH(O1292,【参考】数式用!$X$4:$AA$4)+2,FALSE)*0.5, 0), "")</f>
        <v/>
      </c>
      <c r="R1292" s="433"/>
      <c r="S1292" s="867"/>
      <c r="T1292" s="867"/>
      <c r="U1292" s="499"/>
      <c r="V1292" s="439"/>
      <c r="W1292" s="487"/>
      <c r="X1292" s="414" t="str">
        <f>IFERROR(IF(V1292="ー", "", ROUNDDOWN(W1292*VLOOKUP(N1292,【参考】数式用!$V$2:$AG$51,MATCH(V1292,【参考】数式用!$AB$4:$AG$4)+6,FALSE)*0.5, 0)), "")</f>
        <v/>
      </c>
      <c r="Y1292" s="440"/>
      <c r="Z1292" s="487"/>
      <c r="AA1292" s="501"/>
      <c r="AB1292" s="481" t="e">
        <f>VLOOKUP(N1292,【参考】数式用!$A$3:$N$58,14,FALSE)</f>
        <v>#N/A</v>
      </c>
      <c r="AC1292" s="481" t="str">
        <f>IFERROR(VLOOKUP(N1292,【参考】数式用!$A$3:$N$58,14,FALSE),"")&amp;"_4_5"</f>
        <v>_4_5</v>
      </c>
      <c r="AD1292" s="481" t="str">
        <f>IFERROR(VLOOKUP(N1292,【参考】数式用!$A$3:$N$58,14,FALSE),"")&amp;"_6"</f>
        <v>_6</v>
      </c>
      <c r="AE1292" s="482" t="str">
        <f>IFERROR(VLOOKUP(N1292,【参考】数式用!$AI$5:$AJ$51, 2, FALSE), "")</f>
        <v/>
      </c>
      <c r="AF1292" s="483" t="str">
        <f t="shared" si="40"/>
        <v/>
      </c>
      <c r="AG1292" s="484" t="str">
        <f t="shared" si="41"/>
        <v/>
      </c>
      <c r="AH1292" s="485" t="str">
        <f>IFERROR(VLOOKUP(N1292,【参考】数式用!$AM$3:$AN$56, 2, FALSE), "")</f>
        <v/>
      </c>
      <c r="AI1292" s="411"/>
      <c r="AJ1292" s="389"/>
      <c r="AK1292" s="389"/>
      <c r="AL1292" s="389"/>
      <c r="AM1292" s="389"/>
      <c r="AN1292" s="389"/>
      <c r="AO1292" s="389"/>
      <c r="AP1292" s="389"/>
      <c r="AQ1292" s="389"/>
    </row>
    <row r="1293" spans="1:43" s="128" customFormat="1" ht="40.15" customHeight="1">
      <c r="A1293" s="488">
        <v>1280</v>
      </c>
      <c r="B1293" s="866" t="str">
        <f>IF(基本情報入力シート!C1324="","",基本情報入力シート!C1324)</f>
        <v/>
      </c>
      <c r="C1293" s="866"/>
      <c r="D1293" s="866"/>
      <c r="E1293" s="866"/>
      <c r="F1293" s="866"/>
      <c r="G1293" s="866"/>
      <c r="H1293" s="866"/>
      <c r="I1293" s="866"/>
      <c r="J1293" s="413" t="str">
        <f>IF(基本情報入力シート!M1324="","",基本情報入力シート!M1324)</f>
        <v/>
      </c>
      <c r="K1293" s="413" t="str">
        <f>IF(基本情報入力シート!R1324="","",基本情報入力シート!R1324)</f>
        <v/>
      </c>
      <c r="L1293" s="413" t="str">
        <f>IF(基本情報入力シート!W1324="","",基本情報入力シート!W1324)</f>
        <v/>
      </c>
      <c r="M1293" s="413" t="str">
        <f>IF(基本情報入力シート!X1324="","",基本情報入力シート!X1324)</f>
        <v/>
      </c>
      <c r="N1293" s="491" t="str">
        <f>IF(基本情報入力シート!Y1324="","",基本情報入力シート!Y1324)</f>
        <v/>
      </c>
      <c r="O1293" s="490"/>
      <c r="P1293" s="432"/>
      <c r="Q1293" s="38" t="str">
        <f>IFERROR(ROUNDDOWN(P1293*VLOOKUP(N1293,【参考】数式用!$V$2:$AA$58,MATCH(O1293,【参考】数式用!$X$4:$AA$4)+2,FALSE)*0.5, 0), "")</f>
        <v/>
      </c>
      <c r="R1293" s="433"/>
      <c r="S1293" s="867"/>
      <c r="T1293" s="867"/>
      <c r="U1293" s="499"/>
      <c r="V1293" s="439"/>
      <c r="W1293" s="487"/>
      <c r="X1293" s="414" t="str">
        <f>IFERROR(IF(V1293="ー", "", ROUNDDOWN(W1293*VLOOKUP(N1293,【参考】数式用!$V$2:$AG$51,MATCH(V1293,【参考】数式用!$AB$4:$AG$4)+6,FALSE)*0.5, 0)), "")</f>
        <v/>
      </c>
      <c r="Y1293" s="440"/>
      <c r="Z1293" s="487"/>
      <c r="AA1293" s="501"/>
      <c r="AB1293" s="481" t="e">
        <f>VLOOKUP(N1293,【参考】数式用!$A$3:$N$58,14,FALSE)</f>
        <v>#N/A</v>
      </c>
      <c r="AC1293" s="481" t="str">
        <f>IFERROR(VLOOKUP(N1293,【参考】数式用!$A$3:$N$58,14,FALSE),"")&amp;"_4_5"</f>
        <v>_4_5</v>
      </c>
      <c r="AD1293" s="481" t="str">
        <f>IFERROR(VLOOKUP(N1293,【参考】数式用!$A$3:$N$58,14,FALSE),"")&amp;"_6"</f>
        <v>_6</v>
      </c>
      <c r="AE1293" s="482" t="str">
        <f>IFERROR(VLOOKUP(N1293,【参考】数式用!$AI$5:$AJ$51, 2, FALSE), "")</f>
        <v/>
      </c>
      <c r="AF1293" s="483" t="str">
        <f t="shared" si="40"/>
        <v/>
      </c>
      <c r="AG1293" s="484" t="str">
        <f t="shared" si="41"/>
        <v/>
      </c>
      <c r="AH1293" s="485" t="str">
        <f>IFERROR(VLOOKUP(N1293,【参考】数式用!$AM$3:$AN$56, 2, FALSE), "")</f>
        <v/>
      </c>
      <c r="AI1293" s="411"/>
      <c r="AJ1293" s="389"/>
      <c r="AK1293" s="389"/>
      <c r="AL1293" s="389"/>
      <c r="AM1293" s="389"/>
      <c r="AN1293" s="389"/>
      <c r="AO1293" s="389"/>
      <c r="AP1293" s="389"/>
      <c r="AQ1293" s="389"/>
    </row>
    <row r="1294" spans="1:43" s="128" customFormat="1" ht="40.15" customHeight="1">
      <c r="A1294" s="488">
        <v>1281</v>
      </c>
      <c r="B1294" s="866" t="str">
        <f>IF(基本情報入力シート!C1325="","",基本情報入力シート!C1325)</f>
        <v/>
      </c>
      <c r="C1294" s="866"/>
      <c r="D1294" s="866"/>
      <c r="E1294" s="866"/>
      <c r="F1294" s="866"/>
      <c r="G1294" s="866"/>
      <c r="H1294" s="866"/>
      <c r="I1294" s="866"/>
      <c r="J1294" s="413" t="str">
        <f>IF(基本情報入力シート!M1325="","",基本情報入力シート!M1325)</f>
        <v/>
      </c>
      <c r="K1294" s="413" t="str">
        <f>IF(基本情報入力シート!R1325="","",基本情報入力シート!R1325)</f>
        <v/>
      </c>
      <c r="L1294" s="413" t="str">
        <f>IF(基本情報入力シート!W1325="","",基本情報入力シート!W1325)</f>
        <v/>
      </c>
      <c r="M1294" s="413" t="str">
        <f>IF(基本情報入力シート!X1325="","",基本情報入力シート!X1325)</f>
        <v/>
      </c>
      <c r="N1294" s="491" t="str">
        <f>IF(基本情報入力シート!Y1325="","",基本情報入力シート!Y1325)</f>
        <v/>
      </c>
      <c r="O1294" s="490"/>
      <c r="P1294" s="432"/>
      <c r="Q1294" s="38" t="str">
        <f>IFERROR(ROUNDDOWN(P1294*VLOOKUP(N1294,【参考】数式用!$V$2:$AA$58,MATCH(O1294,【参考】数式用!$X$4:$AA$4)+2,FALSE)*0.5, 0), "")</f>
        <v/>
      </c>
      <c r="R1294" s="433"/>
      <c r="S1294" s="867"/>
      <c r="T1294" s="867"/>
      <c r="U1294" s="499"/>
      <c r="V1294" s="439"/>
      <c r="W1294" s="487"/>
      <c r="X1294" s="414" t="str">
        <f>IFERROR(IF(V1294="ー", "", ROUNDDOWN(W1294*VLOOKUP(N1294,【参考】数式用!$V$2:$AG$51,MATCH(V1294,【参考】数式用!$AB$4:$AG$4)+6,FALSE)*0.5, 0)), "")</f>
        <v/>
      </c>
      <c r="Y1294" s="440"/>
      <c r="Z1294" s="487"/>
      <c r="AA1294" s="501"/>
      <c r="AB1294" s="481" t="e">
        <f>VLOOKUP(N1294,【参考】数式用!$A$3:$N$58,14,FALSE)</f>
        <v>#N/A</v>
      </c>
      <c r="AC1294" s="481" t="str">
        <f>IFERROR(VLOOKUP(N1294,【参考】数式用!$A$3:$N$58,14,FALSE),"")&amp;"_4_5"</f>
        <v>_4_5</v>
      </c>
      <c r="AD1294" s="481" t="str">
        <f>IFERROR(VLOOKUP(N1294,【参考】数式用!$A$3:$N$58,14,FALSE),"")&amp;"_6"</f>
        <v>_6</v>
      </c>
      <c r="AE1294" s="482" t="str">
        <f>IFERROR(VLOOKUP(N1294,【参考】数式用!$AI$5:$AJ$51, 2, FALSE), "")</f>
        <v/>
      </c>
      <c r="AF1294" s="483" t="str">
        <f t="shared" si="40"/>
        <v/>
      </c>
      <c r="AG1294" s="484" t="str">
        <f t="shared" si="41"/>
        <v/>
      </c>
      <c r="AH1294" s="485" t="str">
        <f>IFERROR(VLOOKUP(N1294,【参考】数式用!$AM$3:$AN$56, 2, FALSE), "")</f>
        <v/>
      </c>
      <c r="AI1294" s="411"/>
      <c r="AJ1294" s="389"/>
      <c r="AK1294" s="389"/>
      <c r="AL1294" s="389"/>
      <c r="AM1294" s="389"/>
      <c r="AN1294" s="389"/>
      <c r="AO1294" s="389"/>
      <c r="AP1294" s="389"/>
      <c r="AQ1294" s="389"/>
    </row>
    <row r="1295" spans="1:43" s="128" customFormat="1" ht="40.15" customHeight="1">
      <c r="A1295" s="488">
        <v>1282</v>
      </c>
      <c r="B1295" s="866" t="str">
        <f>IF(基本情報入力シート!C1326="","",基本情報入力シート!C1326)</f>
        <v/>
      </c>
      <c r="C1295" s="866"/>
      <c r="D1295" s="866"/>
      <c r="E1295" s="866"/>
      <c r="F1295" s="866"/>
      <c r="G1295" s="866"/>
      <c r="H1295" s="866"/>
      <c r="I1295" s="866"/>
      <c r="J1295" s="413" t="str">
        <f>IF(基本情報入力シート!M1326="","",基本情報入力シート!M1326)</f>
        <v/>
      </c>
      <c r="K1295" s="413" t="str">
        <f>IF(基本情報入力シート!R1326="","",基本情報入力シート!R1326)</f>
        <v/>
      </c>
      <c r="L1295" s="413" t="str">
        <f>IF(基本情報入力シート!W1326="","",基本情報入力シート!W1326)</f>
        <v/>
      </c>
      <c r="M1295" s="413" t="str">
        <f>IF(基本情報入力シート!X1326="","",基本情報入力シート!X1326)</f>
        <v/>
      </c>
      <c r="N1295" s="491" t="str">
        <f>IF(基本情報入力シート!Y1326="","",基本情報入力シート!Y1326)</f>
        <v/>
      </c>
      <c r="O1295" s="490"/>
      <c r="P1295" s="432"/>
      <c r="Q1295" s="38" t="str">
        <f>IFERROR(ROUNDDOWN(P1295*VLOOKUP(N1295,【参考】数式用!$V$2:$AA$58,MATCH(O1295,【参考】数式用!$X$4:$AA$4)+2,FALSE)*0.5, 0), "")</f>
        <v/>
      </c>
      <c r="R1295" s="433"/>
      <c r="S1295" s="867"/>
      <c r="T1295" s="867"/>
      <c r="U1295" s="499"/>
      <c r="V1295" s="439"/>
      <c r="W1295" s="487"/>
      <c r="X1295" s="414" t="str">
        <f>IFERROR(IF(V1295="ー", "", ROUNDDOWN(W1295*VLOOKUP(N1295,【参考】数式用!$V$2:$AG$51,MATCH(V1295,【参考】数式用!$AB$4:$AG$4)+6,FALSE)*0.5, 0)), "")</f>
        <v/>
      </c>
      <c r="Y1295" s="440"/>
      <c r="Z1295" s="487"/>
      <c r="AA1295" s="501"/>
      <c r="AB1295" s="481" t="e">
        <f>VLOOKUP(N1295,【参考】数式用!$A$3:$N$58,14,FALSE)</f>
        <v>#N/A</v>
      </c>
      <c r="AC1295" s="481" t="str">
        <f>IFERROR(VLOOKUP(N1295,【参考】数式用!$A$3:$N$58,14,FALSE),"")&amp;"_4_5"</f>
        <v>_4_5</v>
      </c>
      <c r="AD1295" s="481" t="str">
        <f>IFERROR(VLOOKUP(N1295,【参考】数式用!$A$3:$N$58,14,FALSE),"")&amp;"_6"</f>
        <v>_6</v>
      </c>
      <c r="AE1295" s="482" t="str">
        <f>IFERROR(VLOOKUP(N1295,【参考】数式用!$AI$5:$AJ$51, 2, FALSE), "")</f>
        <v/>
      </c>
      <c r="AF1295" s="483" t="str">
        <f t="shared" si="40"/>
        <v/>
      </c>
      <c r="AG1295" s="484" t="str">
        <f t="shared" si="41"/>
        <v/>
      </c>
      <c r="AH1295" s="485" t="str">
        <f>IFERROR(VLOOKUP(N1295,【参考】数式用!$AM$3:$AN$56, 2, FALSE), "")</f>
        <v/>
      </c>
      <c r="AI1295" s="411"/>
      <c r="AJ1295" s="389"/>
      <c r="AK1295" s="389"/>
      <c r="AL1295" s="389"/>
      <c r="AM1295" s="389"/>
      <c r="AN1295" s="389"/>
      <c r="AO1295" s="389"/>
      <c r="AP1295" s="389"/>
      <c r="AQ1295" s="389"/>
    </row>
    <row r="1296" spans="1:43" s="128" customFormat="1" ht="40.15" customHeight="1">
      <c r="A1296" s="488">
        <v>1283</v>
      </c>
      <c r="B1296" s="866" t="str">
        <f>IF(基本情報入力シート!C1327="","",基本情報入力シート!C1327)</f>
        <v/>
      </c>
      <c r="C1296" s="866"/>
      <c r="D1296" s="866"/>
      <c r="E1296" s="866"/>
      <c r="F1296" s="866"/>
      <c r="G1296" s="866"/>
      <c r="H1296" s="866"/>
      <c r="I1296" s="866"/>
      <c r="J1296" s="413" t="str">
        <f>IF(基本情報入力シート!M1327="","",基本情報入力シート!M1327)</f>
        <v/>
      </c>
      <c r="K1296" s="413" t="str">
        <f>IF(基本情報入力シート!R1327="","",基本情報入力シート!R1327)</f>
        <v/>
      </c>
      <c r="L1296" s="413" t="str">
        <f>IF(基本情報入力シート!W1327="","",基本情報入力シート!W1327)</f>
        <v/>
      </c>
      <c r="M1296" s="413" t="str">
        <f>IF(基本情報入力シート!X1327="","",基本情報入力シート!X1327)</f>
        <v/>
      </c>
      <c r="N1296" s="491" t="str">
        <f>IF(基本情報入力シート!Y1327="","",基本情報入力シート!Y1327)</f>
        <v/>
      </c>
      <c r="O1296" s="490"/>
      <c r="P1296" s="432"/>
      <c r="Q1296" s="38" t="str">
        <f>IFERROR(ROUNDDOWN(P1296*VLOOKUP(N1296,【参考】数式用!$V$2:$AA$58,MATCH(O1296,【参考】数式用!$X$4:$AA$4)+2,FALSE)*0.5, 0), "")</f>
        <v/>
      </c>
      <c r="R1296" s="433"/>
      <c r="S1296" s="867"/>
      <c r="T1296" s="867"/>
      <c r="U1296" s="499"/>
      <c r="V1296" s="439"/>
      <c r="W1296" s="487"/>
      <c r="X1296" s="414" t="str">
        <f>IFERROR(IF(V1296="ー", "", ROUNDDOWN(W1296*VLOOKUP(N1296,【参考】数式用!$V$2:$AG$51,MATCH(V1296,【参考】数式用!$AB$4:$AG$4)+6,FALSE)*0.5, 0)), "")</f>
        <v/>
      </c>
      <c r="Y1296" s="440"/>
      <c r="Z1296" s="487"/>
      <c r="AA1296" s="501"/>
      <c r="AB1296" s="481" t="e">
        <f>VLOOKUP(N1296,【参考】数式用!$A$3:$N$58,14,FALSE)</f>
        <v>#N/A</v>
      </c>
      <c r="AC1296" s="481" t="str">
        <f>IFERROR(VLOOKUP(N1296,【参考】数式用!$A$3:$N$58,14,FALSE),"")&amp;"_4_5"</f>
        <v>_4_5</v>
      </c>
      <c r="AD1296" s="481" t="str">
        <f>IFERROR(VLOOKUP(N1296,【参考】数式用!$A$3:$N$58,14,FALSE),"")&amp;"_6"</f>
        <v>_6</v>
      </c>
      <c r="AE1296" s="482" t="str">
        <f>IFERROR(VLOOKUP(N1296,【参考】数式用!$AI$5:$AJ$51, 2, FALSE), "")</f>
        <v/>
      </c>
      <c r="AF1296" s="483" t="str">
        <f t="shared" si="40"/>
        <v/>
      </c>
      <c r="AG1296" s="484" t="str">
        <f t="shared" si="41"/>
        <v/>
      </c>
      <c r="AH1296" s="485" t="str">
        <f>IFERROR(VLOOKUP(N1296,【参考】数式用!$AM$3:$AN$56, 2, FALSE), "")</f>
        <v/>
      </c>
      <c r="AI1296" s="411"/>
      <c r="AJ1296" s="389"/>
      <c r="AK1296" s="389"/>
      <c r="AL1296" s="389"/>
      <c r="AM1296" s="389"/>
      <c r="AN1296" s="389"/>
      <c r="AO1296" s="389"/>
      <c r="AP1296" s="389"/>
      <c r="AQ1296" s="389"/>
    </row>
    <row r="1297" spans="1:43" s="128" customFormat="1" ht="40.15" customHeight="1">
      <c r="A1297" s="488">
        <v>1284</v>
      </c>
      <c r="B1297" s="866" t="str">
        <f>IF(基本情報入力シート!C1328="","",基本情報入力シート!C1328)</f>
        <v/>
      </c>
      <c r="C1297" s="866"/>
      <c r="D1297" s="866"/>
      <c r="E1297" s="866"/>
      <c r="F1297" s="866"/>
      <c r="G1297" s="866"/>
      <c r="H1297" s="866"/>
      <c r="I1297" s="866"/>
      <c r="J1297" s="413" t="str">
        <f>IF(基本情報入力シート!M1328="","",基本情報入力シート!M1328)</f>
        <v/>
      </c>
      <c r="K1297" s="413" t="str">
        <f>IF(基本情報入力シート!R1328="","",基本情報入力シート!R1328)</f>
        <v/>
      </c>
      <c r="L1297" s="413" t="str">
        <f>IF(基本情報入力シート!W1328="","",基本情報入力シート!W1328)</f>
        <v/>
      </c>
      <c r="M1297" s="413" t="str">
        <f>IF(基本情報入力シート!X1328="","",基本情報入力シート!X1328)</f>
        <v/>
      </c>
      <c r="N1297" s="491" t="str">
        <f>IF(基本情報入力シート!Y1328="","",基本情報入力シート!Y1328)</f>
        <v/>
      </c>
      <c r="O1297" s="490"/>
      <c r="P1297" s="432"/>
      <c r="Q1297" s="38" t="str">
        <f>IFERROR(ROUNDDOWN(P1297*VLOOKUP(N1297,【参考】数式用!$V$2:$AA$58,MATCH(O1297,【参考】数式用!$X$4:$AA$4)+2,FALSE)*0.5, 0), "")</f>
        <v/>
      </c>
      <c r="R1297" s="433"/>
      <c r="S1297" s="867"/>
      <c r="T1297" s="867"/>
      <c r="U1297" s="499"/>
      <c r="V1297" s="439"/>
      <c r="W1297" s="487"/>
      <c r="X1297" s="414" t="str">
        <f>IFERROR(IF(V1297="ー", "", ROUNDDOWN(W1297*VLOOKUP(N1297,【参考】数式用!$V$2:$AG$51,MATCH(V1297,【参考】数式用!$AB$4:$AG$4)+6,FALSE)*0.5, 0)), "")</f>
        <v/>
      </c>
      <c r="Y1297" s="440"/>
      <c r="Z1297" s="487"/>
      <c r="AA1297" s="501"/>
      <c r="AB1297" s="481" t="e">
        <f>VLOOKUP(N1297,【参考】数式用!$A$3:$N$58,14,FALSE)</f>
        <v>#N/A</v>
      </c>
      <c r="AC1297" s="481" t="str">
        <f>IFERROR(VLOOKUP(N1297,【参考】数式用!$A$3:$N$58,14,FALSE),"")&amp;"_4_5"</f>
        <v>_4_5</v>
      </c>
      <c r="AD1297" s="481" t="str">
        <f>IFERROR(VLOOKUP(N1297,【参考】数式用!$A$3:$N$58,14,FALSE),"")&amp;"_6"</f>
        <v>_6</v>
      </c>
      <c r="AE1297" s="482" t="str">
        <f>IFERROR(VLOOKUP(N1297,【参考】数式用!$AI$5:$AJ$51, 2, FALSE), "")</f>
        <v/>
      </c>
      <c r="AF1297" s="483" t="str">
        <f t="shared" si="40"/>
        <v/>
      </c>
      <c r="AG1297" s="484" t="str">
        <f t="shared" si="41"/>
        <v/>
      </c>
      <c r="AH1297" s="485" t="str">
        <f>IFERROR(VLOOKUP(N1297,【参考】数式用!$AM$3:$AN$56, 2, FALSE), "")</f>
        <v/>
      </c>
      <c r="AI1297" s="411"/>
      <c r="AJ1297" s="389"/>
      <c r="AK1297" s="389"/>
      <c r="AL1297" s="389"/>
      <c r="AM1297" s="389"/>
      <c r="AN1297" s="389"/>
      <c r="AO1297" s="389"/>
      <c r="AP1297" s="389"/>
      <c r="AQ1297" s="389"/>
    </row>
    <row r="1298" spans="1:43" s="128" customFormat="1" ht="40.15" customHeight="1">
      <c r="A1298" s="488">
        <v>1285</v>
      </c>
      <c r="B1298" s="866" t="str">
        <f>IF(基本情報入力シート!C1329="","",基本情報入力シート!C1329)</f>
        <v/>
      </c>
      <c r="C1298" s="866"/>
      <c r="D1298" s="866"/>
      <c r="E1298" s="866"/>
      <c r="F1298" s="866"/>
      <c r="G1298" s="866"/>
      <c r="H1298" s="866"/>
      <c r="I1298" s="866"/>
      <c r="J1298" s="413" t="str">
        <f>IF(基本情報入力シート!M1329="","",基本情報入力シート!M1329)</f>
        <v/>
      </c>
      <c r="K1298" s="413" t="str">
        <f>IF(基本情報入力シート!R1329="","",基本情報入力シート!R1329)</f>
        <v/>
      </c>
      <c r="L1298" s="413" t="str">
        <f>IF(基本情報入力シート!W1329="","",基本情報入力シート!W1329)</f>
        <v/>
      </c>
      <c r="M1298" s="413" t="str">
        <f>IF(基本情報入力シート!X1329="","",基本情報入力シート!X1329)</f>
        <v/>
      </c>
      <c r="N1298" s="491" t="str">
        <f>IF(基本情報入力シート!Y1329="","",基本情報入力シート!Y1329)</f>
        <v/>
      </c>
      <c r="O1298" s="490"/>
      <c r="P1298" s="432"/>
      <c r="Q1298" s="38" t="str">
        <f>IFERROR(ROUNDDOWN(P1298*VLOOKUP(N1298,【参考】数式用!$V$2:$AA$58,MATCH(O1298,【参考】数式用!$X$4:$AA$4)+2,FALSE)*0.5, 0), "")</f>
        <v/>
      </c>
      <c r="R1298" s="433"/>
      <c r="S1298" s="867"/>
      <c r="T1298" s="867"/>
      <c r="U1298" s="499"/>
      <c r="V1298" s="439"/>
      <c r="W1298" s="487"/>
      <c r="X1298" s="414" t="str">
        <f>IFERROR(IF(V1298="ー", "", ROUNDDOWN(W1298*VLOOKUP(N1298,【参考】数式用!$V$2:$AG$51,MATCH(V1298,【参考】数式用!$AB$4:$AG$4)+6,FALSE)*0.5, 0)), "")</f>
        <v/>
      </c>
      <c r="Y1298" s="440"/>
      <c r="Z1298" s="487"/>
      <c r="AA1298" s="501"/>
      <c r="AB1298" s="481" t="e">
        <f>VLOOKUP(N1298,【参考】数式用!$A$3:$N$58,14,FALSE)</f>
        <v>#N/A</v>
      </c>
      <c r="AC1298" s="481" t="str">
        <f>IFERROR(VLOOKUP(N1298,【参考】数式用!$A$3:$N$58,14,FALSE),"")&amp;"_4_5"</f>
        <v>_4_5</v>
      </c>
      <c r="AD1298" s="481" t="str">
        <f>IFERROR(VLOOKUP(N1298,【参考】数式用!$A$3:$N$58,14,FALSE),"")&amp;"_6"</f>
        <v>_6</v>
      </c>
      <c r="AE1298" s="482" t="str">
        <f>IFERROR(VLOOKUP(N1298,【参考】数式用!$AI$5:$AJ$51, 2, FALSE), "")</f>
        <v/>
      </c>
      <c r="AF1298" s="483" t="str">
        <f t="shared" si="40"/>
        <v/>
      </c>
      <c r="AG1298" s="484" t="str">
        <f t="shared" si="41"/>
        <v/>
      </c>
      <c r="AH1298" s="485" t="str">
        <f>IFERROR(VLOOKUP(N1298,【参考】数式用!$AM$3:$AN$56, 2, FALSE), "")</f>
        <v/>
      </c>
      <c r="AI1298" s="411"/>
      <c r="AJ1298" s="389"/>
      <c r="AK1298" s="389"/>
      <c r="AL1298" s="389"/>
      <c r="AM1298" s="389"/>
      <c r="AN1298" s="389"/>
      <c r="AO1298" s="389"/>
      <c r="AP1298" s="389"/>
      <c r="AQ1298" s="389"/>
    </row>
    <row r="1299" spans="1:43" s="128" customFormat="1" ht="40.15" customHeight="1">
      <c r="A1299" s="488">
        <v>1286</v>
      </c>
      <c r="B1299" s="866" t="str">
        <f>IF(基本情報入力シート!C1330="","",基本情報入力シート!C1330)</f>
        <v/>
      </c>
      <c r="C1299" s="866"/>
      <c r="D1299" s="866"/>
      <c r="E1299" s="866"/>
      <c r="F1299" s="866"/>
      <c r="G1299" s="866"/>
      <c r="H1299" s="866"/>
      <c r="I1299" s="866"/>
      <c r="J1299" s="413" t="str">
        <f>IF(基本情報入力シート!M1330="","",基本情報入力シート!M1330)</f>
        <v/>
      </c>
      <c r="K1299" s="413" t="str">
        <f>IF(基本情報入力シート!R1330="","",基本情報入力シート!R1330)</f>
        <v/>
      </c>
      <c r="L1299" s="413" t="str">
        <f>IF(基本情報入力シート!W1330="","",基本情報入力シート!W1330)</f>
        <v/>
      </c>
      <c r="M1299" s="413" t="str">
        <f>IF(基本情報入力シート!X1330="","",基本情報入力シート!X1330)</f>
        <v/>
      </c>
      <c r="N1299" s="491" t="str">
        <f>IF(基本情報入力シート!Y1330="","",基本情報入力シート!Y1330)</f>
        <v/>
      </c>
      <c r="O1299" s="490"/>
      <c r="P1299" s="432"/>
      <c r="Q1299" s="38" t="str">
        <f>IFERROR(ROUNDDOWN(P1299*VLOOKUP(N1299,【参考】数式用!$V$2:$AA$58,MATCH(O1299,【参考】数式用!$X$4:$AA$4)+2,FALSE)*0.5, 0), "")</f>
        <v/>
      </c>
      <c r="R1299" s="433"/>
      <c r="S1299" s="867"/>
      <c r="T1299" s="867"/>
      <c r="U1299" s="499"/>
      <c r="V1299" s="439"/>
      <c r="W1299" s="487"/>
      <c r="X1299" s="414" t="str">
        <f>IFERROR(IF(V1299="ー", "", ROUNDDOWN(W1299*VLOOKUP(N1299,【参考】数式用!$V$2:$AG$51,MATCH(V1299,【参考】数式用!$AB$4:$AG$4)+6,FALSE)*0.5, 0)), "")</f>
        <v/>
      </c>
      <c r="Y1299" s="440"/>
      <c r="Z1299" s="487"/>
      <c r="AA1299" s="501"/>
      <c r="AB1299" s="481" t="e">
        <f>VLOOKUP(N1299,【参考】数式用!$A$3:$N$58,14,FALSE)</f>
        <v>#N/A</v>
      </c>
      <c r="AC1299" s="481" t="str">
        <f>IFERROR(VLOOKUP(N1299,【参考】数式用!$A$3:$N$58,14,FALSE),"")&amp;"_4_5"</f>
        <v>_4_5</v>
      </c>
      <c r="AD1299" s="481" t="str">
        <f>IFERROR(VLOOKUP(N1299,【参考】数式用!$A$3:$N$58,14,FALSE),"")&amp;"_6"</f>
        <v>_6</v>
      </c>
      <c r="AE1299" s="482" t="str">
        <f>IFERROR(VLOOKUP(N1299,【参考】数式用!$AI$5:$AJ$51, 2, FALSE), "")</f>
        <v/>
      </c>
      <c r="AF1299" s="483" t="str">
        <f t="shared" si="40"/>
        <v/>
      </c>
      <c r="AG1299" s="484" t="str">
        <f t="shared" si="41"/>
        <v/>
      </c>
      <c r="AH1299" s="485" t="str">
        <f>IFERROR(VLOOKUP(N1299,【参考】数式用!$AM$3:$AN$56, 2, FALSE), "")</f>
        <v/>
      </c>
      <c r="AI1299" s="411"/>
      <c r="AJ1299" s="389"/>
      <c r="AK1299" s="389"/>
      <c r="AL1299" s="389"/>
      <c r="AM1299" s="389"/>
      <c r="AN1299" s="389"/>
      <c r="AO1299" s="389"/>
      <c r="AP1299" s="389"/>
      <c r="AQ1299" s="389"/>
    </row>
    <row r="1300" spans="1:43" s="128" customFormat="1" ht="40.15" customHeight="1">
      <c r="A1300" s="488">
        <v>1287</v>
      </c>
      <c r="B1300" s="866" t="str">
        <f>IF(基本情報入力シート!C1331="","",基本情報入力シート!C1331)</f>
        <v/>
      </c>
      <c r="C1300" s="866"/>
      <c r="D1300" s="866"/>
      <c r="E1300" s="866"/>
      <c r="F1300" s="866"/>
      <c r="G1300" s="866"/>
      <c r="H1300" s="866"/>
      <c r="I1300" s="866"/>
      <c r="J1300" s="413" t="str">
        <f>IF(基本情報入力シート!M1331="","",基本情報入力シート!M1331)</f>
        <v/>
      </c>
      <c r="K1300" s="413" t="str">
        <f>IF(基本情報入力シート!R1331="","",基本情報入力シート!R1331)</f>
        <v/>
      </c>
      <c r="L1300" s="413" t="str">
        <f>IF(基本情報入力シート!W1331="","",基本情報入力シート!W1331)</f>
        <v/>
      </c>
      <c r="M1300" s="413" t="str">
        <f>IF(基本情報入力シート!X1331="","",基本情報入力シート!X1331)</f>
        <v/>
      </c>
      <c r="N1300" s="491" t="str">
        <f>IF(基本情報入力シート!Y1331="","",基本情報入力シート!Y1331)</f>
        <v/>
      </c>
      <c r="O1300" s="490"/>
      <c r="P1300" s="432"/>
      <c r="Q1300" s="38" t="str">
        <f>IFERROR(ROUNDDOWN(P1300*VLOOKUP(N1300,【参考】数式用!$V$2:$AA$58,MATCH(O1300,【参考】数式用!$X$4:$AA$4)+2,FALSE)*0.5, 0), "")</f>
        <v/>
      </c>
      <c r="R1300" s="433"/>
      <c r="S1300" s="867"/>
      <c r="T1300" s="867"/>
      <c r="U1300" s="499"/>
      <c r="V1300" s="439"/>
      <c r="W1300" s="487"/>
      <c r="X1300" s="414" t="str">
        <f>IFERROR(IF(V1300="ー", "", ROUNDDOWN(W1300*VLOOKUP(N1300,【参考】数式用!$V$2:$AG$51,MATCH(V1300,【参考】数式用!$AB$4:$AG$4)+6,FALSE)*0.5, 0)), "")</f>
        <v/>
      </c>
      <c r="Y1300" s="440"/>
      <c r="Z1300" s="487"/>
      <c r="AA1300" s="501"/>
      <c r="AB1300" s="481" t="e">
        <f>VLOOKUP(N1300,【参考】数式用!$A$3:$N$58,14,FALSE)</f>
        <v>#N/A</v>
      </c>
      <c r="AC1300" s="481" t="str">
        <f>IFERROR(VLOOKUP(N1300,【参考】数式用!$A$3:$N$58,14,FALSE),"")&amp;"_4_5"</f>
        <v>_4_5</v>
      </c>
      <c r="AD1300" s="481" t="str">
        <f>IFERROR(VLOOKUP(N1300,【参考】数式用!$A$3:$N$58,14,FALSE),"")&amp;"_6"</f>
        <v>_6</v>
      </c>
      <c r="AE1300" s="482" t="str">
        <f>IFERROR(VLOOKUP(N1300,【参考】数式用!$AI$5:$AJ$51, 2, FALSE), "")</f>
        <v/>
      </c>
      <c r="AF1300" s="483" t="str">
        <f t="shared" si="40"/>
        <v/>
      </c>
      <c r="AG1300" s="484" t="str">
        <f t="shared" si="41"/>
        <v/>
      </c>
      <c r="AH1300" s="485" t="str">
        <f>IFERROR(VLOOKUP(N1300,【参考】数式用!$AM$3:$AN$56, 2, FALSE), "")</f>
        <v/>
      </c>
      <c r="AI1300" s="411"/>
      <c r="AJ1300" s="389"/>
      <c r="AK1300" s="389"/>
      <c r="AL1300" s="389"/>
      <c r="AM1300" s="389"/>
      <c r="AN1300" s="389"/>
      <c r="AO1300" s="389"/>
      <c r="AP1300" s="389"/>
      <c r="AQ1300" s="389"/>
    </row>
    <row r="1301" spans="1:43" s="128" customFormat="1" ht="40.15" customHeight="1">
      <c r="A1301" s="488">
        <v>1288</v>
      </c>
      <c r="B1301" s="866" t="str">
        <f>IF(基本情報入力シート!C1332="","",基本情報入力シート!C1332)</f>
        <v/>
      </c>
      <c r="C1301" s="866"/>
      <c r="D1301" s="866"/>
      <c r="E1301" s="866"/>
      <c r="F1301" s="866"/>
      <c r="G1301" s="866"/>
      <c r="H1301" s="866"/>
      <c r="I1301" s="866"/>
      <c r="J1301" s="413" t="str">
        <f>IF(基本情報入力シート!M1332="","",基本情報入力シート!M1332)</f>
        <v/>
      </c>
      <c r="K1301" s="413" t="str">
        <f>IF(基本情報入力シート!R1332="","",基本情報入力シート!R1332)</f>
        <v/>
      </c>
      <c r="L1301" s="413" t="str">
        <f>IF(基本情報入力シート!W1332="","",基本情報入力シート!W1332)</f>
        <v/>
      </c>
      <c r="M1301" s="413" t="str">
        <f>IF(基本情報入力シート!X1332="","",基本情報入力シート!X1332)</f>
        <v/>
      </c>
      <c r="N1301" s="491" t="str">
        <f>IF(基本情報入力シート!Y1332="","",基本情報入力シート!Y1332)</f>
        <v/>
      </c>
      <c r="O1301" s="490"/>
      <c r="P1301" s="432"/>
      <c r="Q1301" s="38" t="str">
        <f>IFERROR(ROUNDDOWN(P1301*VLOOKUP(N1301,【参考】数式用!$V$2:$AA$58,MATCH(O1301,【参考】数式用!$X$4:$AA$4)+2,FALSE)*0.5, 0), "")</f>
        <v/>
      </c>
      <c r="R1301" s="433"/>
      <c r="S1301" s="867"/>
      <c r="T1301" s="867"/>
      <c r="U1301" s="499"/>
      <c r="V1301" s="439"/>
      <c r="W1301" s="487"/>
      <c r="X1301" s="414" t="str">
        <f>IFERROR(IF(V1301="ー", "", ROUNDDOWN(W1301*VLOOKUP(N1301,【参考】数式用!$V$2:$AG$51,MATCH(V1301,【参考】数式用!$AB$4:$AG$4)+6,FALSE)*0.5, 0)), "")</f>
        <v/>
      </c>
      <c r="Y1301" s="440"/>
      <c r="Z1301" s="487"/>
      <c r="AA1301" s="501"/>
      <c r="AB1301" s="481" t="e">
        <f>VLOOKUP(N1301,【参考】数式用!$A$3:$N$58,14,FALSE)</f>
        <v>#N/A</v>
      </c>
      <c r="AC1301" s="481" t="str">
        <f>IFERROR(VLOOKUP(N1301,【参考】数式用!$A$3:$N$58,14,FALSE),"")&amp;"_4_5"</f>
        <v>_4_5</v>
      </c>
      <c r="AD1301" s="481" t="str">
        <f>IFERROR(VLOOKUP(N1301,【参考】数式用!$A$3:$N$58,14,FALSE),"")&amp;"_6"</f>
        <v>_6</v>
      </c>
      <c r="AE1301" s="482" t="str">
        <f>IFERROR(VLOOKUP(N1301,【参考】数式用!$AI$5:$AJ$51, 2, FALSE), "")</f>
        <v/>
      </c>
      <c r="AF1301" s="483" t="str">
        <f t="shared" si="40"/>
        <v/>
      </c>
      <c r="AG1301" s="484" t="str">
        <f t="shared" si="41"/>
        <v/>
      </c>
      <c r="AH1301" s="485" t="str">
        <f>IFERROR(VLOOKUP(N1301,【参考】数式用!$AM$3:$AN$56, 2, FALSE), "")</f>
        <v/>
      </c>
      <c r="AI1301" s="411"/>
      <c r="AJ1301" s="389"/>
      <c r="AK1301" s="389"/>
      <c r="AL1301" s="389"/>
      <c r="AM1301" s="389"/>
      <c r="AN1301" s="389"/>
      <c r="AO1301" s="389"/>
      <c r="AP1301" s="389"/>
      <c r="AQ1301" s="389"/>
    </row>
    <row r="1302" spans="1:43" s="128" customFormat="1" ht="40.15" customHeight="1">
      <c r="A1302" s="488">
        <v>1289</v>
      </c>
      <c r="B1302" s="866" t="str">
        <f>IF(基本情報入力シート!C1333="","",基本情報入力シート!C1333)</f>
        <v/>
      </c>
      <c r="C1302" s="866"/>
      <c r="D1302" s="866"/>
      <c r="E1302" s="866"/>
      <c r="F1302" s="866"/>
      <c r="G1302" s="866"/>
      <c r="H1302" s="866"/>
      <c r="I1302" s="866"/>
      <c r="J1302" s="413" t="str">
        <f>IF(基本情報入力シート!M1333="","",基本情報入力シート!M1333)</f>
        <v/>
      </c>
      <c r="K1302" s="413" t="str">
        <f>IF(基本情報入力シート!R1333="","",基本情報入力シート!R1333)</f>
        <v/>
      </c>
      <c r="L1302" s="413" t="str">
        <f>IF(基本情報入力シート!W1333="","",基本情報入力シート!W1333)</f>
        <v/>
      </c>
      <c r="M1302" s="413" t="str">
        <f>IF(基本情報入力シート!X1333="","",基本情報入力シート!X1333)</f>
        <v/>
      </c>
      <c r="N1302" s="491" t="str">
        <f>IF(基本情報入力シート!Y1333="","",基本情報入力シート!Y1333)</f>
        <v/>
      </c>
      <c r="O1302" s="490"/>
      <c r="P1302" s="432"/>
      <c r="Q1302" s="38" t="str">
        <f>IFERROR(ROUNDDOWN(P1302*VLOOKUP(N1302,【参考】数式用!$V$2:$AA$58,MATCH(O1302,【参考】数式用!$X$4:$AA$4)+2,FALSE)*0.5, 0), "")</f>
        <v/>
      </c>
      <c r="R1302" s="433"/>
      <c r="S1302" s="867"/>
      <c r="T1302" s="867"/>
      <c r="U1302" s="499"/>
      <c r="V1302" s="439"/>
      <c r="W1302" s="487"/>
      <c r="X1302" s="414" t="str">
        <f>IFERROR(IF(V1302="ー", "", ROUNDDOWN(W1302*VLOOKUP(N1302,【参考】数式用!$V$2:$AG$51,MATCH(V1302,【参考】数式用!$AB$4:$AG$4)+6,FALSE)*0.5, 0)), "")</f>
        <v/>
      </c>
      <c r="Y1302" s="440"/>
      <c r="Z1302" s="487"/>
      <c r="AA1302" s="501"/>
      <c r="AB1302" s="481" t="e">
        <f>VLOOKUP(N1302,【参考】数式用!$A$3:$N$58,14,FALSE)</f>
        <v>#N/A</v>
      </c>
      <c r="AC1302" s="481" t="str">
        <f>IFERROR(VLOOKUP(N1302,【参考】数式用!$A$3:$N$58,14,FALSE),"")&amp;"_4_5"</f>
        <v>_4_5</v>
      </c>
      <c r="AD1302" s="481" t="str">
        <f>IFERROR(VLOOKUP(N1302,【参考】数式用!$A$3:$N$58,14,FALSE),"")&amp;"_6"</f>
        <v>_6</v>
      </c>
      <c r="AE1302" s="482" t="str">
        <f>IFERROR(VLOOKUP(N1302,【参考】数式用!$AI$5:$AJ$51, 2, FALSE), "")</f>
        <v/>
      </c>
      <c r="AF1302" s="483" t="str">
        <f t="shared" si="40"/>
        <v/>
      </c>
      <c r="AG1302" s="484" t="str">
        <f t="shared" si="41"/>
        <v/>
      </c>
      <c r="AH1302" s="485" t="str">
        <f>IFERROR(VLOOKUP(N1302,【参考】数式用!$AM$3:$AN$56, 2, FALSE), "")</f>
        <v/>
      </c>
      <c r="AI1302" s="411"/>
      <c r="AJ1302" s="389"/>
      <c r="AK1302" s="389"/>
      <c r="AL1302" s="389"/>
      <c r="AM1302" s="389"/>
      <c r="AN1302" s="389"/>
      <c r="AO1302" s="389"/>
      <c r="AP1302" s="389"/>
      <c r="AQ1302" s="389"/>
    </row>
    <row r="1303" spans="1:43" s="128" customFormat="1" ht="40.15" customHeight="1">
      <c r="A1303" s="488">
        <v>1290</v>
      </c>
      <c r="B1303" s="866" t="str">
        <f>IF(基本情報入力シート!C1334="","",基本情報入力シート!C1334)</f>
        <v/>
      </c>
      <c r="C1303" s="866"/>
      <c r="D1303" s="866"/>
      <c r="E1303" s="866"/>
      <c r="F1303" s="866"/>
      <c r="G1303" s="866"/>
      <c r="H1303" s="866"/>
      <c r="I1303" s="866"/>
      <c r="J1303" s="413" t="str">
        <f>IF(基本情報入力シート!M1334="","",基本情報入力シート!M1334)</f>
        <v/>
      </c>
      <c r="K1303" s="413" t="str">
        <f>IF(基本情報入力シート!R1334="","",基本情報入力シート!R1334)</f>
        <v/>
      </c>
      <c r="L1303" s="413" t="str">
        <f>IF(基本情報入力シート!W1334="","",基本情報入力シート!W1334)</f>
        <v/>
      </c>
      <c r="M1303" s="413" t="str">
        <f>IF(基本情報入力シート!X1334="","",基本情報入力シート!X1334)</f>
        <v/>
      </c>
      <c r="N1303" s="491" t="str">
        <f>IF(基本情報入力シート!Y1334="","",基本情報入力シート!Y1334)</f>
        <v/>
      </c>
      <c r="O1303" s="490"/>
      <c r="P1303" s="432"/>
      <c r="Q1303" s="38" t="str">
        <f>IFERROR(ROUNDDOWN(P1303*VLOOKUP(N1303,【参考】数式用!$V$2:$AA$58,MATCH(O1303,【参考】数式用!$X$4:$AA$4)+2,FALSE)*0.5, 0), "")</f>
        <v/>
      </c>
      <c r="R1303" s="433"/>
      <c r="S1303" s="867"/>
      <c r="T1303" s="867"/>
      <c r="U1303" s="499"/>
      <c r="V1303" s="439"/>
      <c r="W1303" s="487"/>
      <c r="X1303" s="414" t="str">
        <f>IFERROR(IF(V1303="ー", "", ROUNDDOWN(W1303*VLOOKUP(N1303,【参考】数式用!$V$2:$AG$51,MATCH(V1303,【参考】数式用!$AB$4:$AG$4)+6,FALSE)*0.5, 0)), "")</f>
        <v/>
      </c>
      <c r="Y1303" s="440"/>
      <c r="Z1303" s="487"/>
      <c r="AA1303" s="501"/>
      <c r="AB1303" s="481" t="e">
        <f>VLOOKUP(N1303,【参考】数式用!$A$3:$N$58,14,FALSE)</f>
        <v>#N/A</v>
      </c>
      <c r="AC1303" s="481" t="str">
        <f>IFERROR(VLOOKUP(N1303,【参考】数式用!$A$3:$N$58,14,FALSE),"")&amp;"_4_5"</f>
        <v>_4_5</v>
      </c>
      <c r="AD1303" s="481" t="str">
        <f>IFERROR(VLOOKUP(N1303,【参考】数式用!$A$3:$N$58,14,FALSE),"")&amp;"_6"</f>
        <v>_6</v>
      </c>
      <c r="AE1303" s="482" t="str">
        <f>IFERROR(VLOOKUP(N1303,【参考】数式用!$AI$5:$AJ$51, 2, FALSE), "")</f>
        <v/>
      </c>
      <c r="AF1303" s="483" t="str">
        <f t="shared" si="40"/>
        <v/>
      </c>
      <c r="AG1303" s="484" t="str">
        <f t="shared" si="41"/>
        <v/>
      </c>
      <c r="AH1303" s="485" t="str">
        <f>IFERROR(VLOOKUP(N1303,【参考】数式用!$AM$3:$AN$56, 2, FALSE), "")</f>
        <v/>
      </c>
      <c r="AI1303" s="411"/>
      <c r="AJ1303" s="389"/>
      <c r="AK1303" s="389"/>
      <c r="AL1303" s="389"/>
      <c r="AM1303" s="389"/>
      <c r="AN1303" s="389"/>
      <c r="AO1303" s="389"/>
      <c r="AP1303" s="389"/>
      <c r="AQ1303" s="389"/>
    </row>
    <row r="1304" spans="1:43" s="128" customFormat="1" ht="40.15" customHeight="1">
      <c r="A1304" s="488">
        <v>1291</v>
      </c>
      <c r="B1304" s="866" t="str">
        <f>IF(基本情報入力シート!C1335="","",基本情報入力シート!C1335)</f>
        <v/>
      </c>
      <c r="C1304" s="866"/>
      <c r="D1304" s="866"/>
      <c r="E1304" s="866"/>
      <c r="F1304" s="866"/>
      <c r="G1304" s="866"/>
      <c r="H1304" s="866"/>
      <c r="I1304" s="866"/>
      <c r="J1304" s="413" t="str">
        <f>IF(基本情報入力シート!M1335="","",基本情報入力シート!M1335)</f>
        <v/>
      </c>
      <c r="K1304" s="413" t="str">
        <f>IF(基本情報入力シート!R1335="","",基本情報入力シート!R1335)</f>
        <v/>
      </c>
      <c r="L1304" s="413" t="str">
        <f>IF(基本情報入力シート!W1335="","",基本情報入力シート!W1335)</f>
        <v/>
      </c>
      <c r="M1304" s="413" t="str">
        <f>IF(基本情報入力シート!X1335="","",基本情報入力シート!X1335)</f>
        <v/>
      </c>
      <c r="N1304" s="491" t="str">
        <f>IF(基本情報入力シート!Y1335="","",基本情報入力シート!Y1335)</f>
        <v/>
      </c>
      <c r="O1304" s="490"/>
      <c r="P1304" s="432"/>
      <c r="Q1304" s="38" t="str">
        <f>IFERROR(ROUNDDOWN(P1304*VLOOKUP(N1304,【参考】数式用!$V$2:$AA$58,MATCH(O1304,【参考】数式用!$X$4:$AA$4)+2,FALSE)*0.5, 0), "")</f>
        <v/>
      </c>
      <c r="R1304" s="433"/>
      <c r="S1304" s="867"/>
      <c r="T1304" s="867"/>
      <c r="U1304" s="499"/>
      <c r="V1304" s="439"/>
      <c r="W1304" s="487"/>
      <c r="X1304" s="414" t="str">
        <f>IFERROR(IF(V1304="ー", "", ROUNDDOWN(W1304*VLOOKUP(N1304,【参考】数式用!$V$2:$AG$51,MATCH(V1304,【参考】数式用!$AB$4:$AG$4)+6,FALSE)*0.5, 0)), "")</f>
        <v/>
      </c>
      <c r="Y1304" s="440"/>
      <c r="Z1304" s="487"/>
      <c r="AA1304" s="501"/>
      <c r="AB1304" s="481" t="e">
        <f>VLOOKUP(N1304,【参考】数式用!$A$3:$N$58,14,FALSE)</f>
        <v>#N/A</v>
      </c>
      <c r="AC1304" s="481" t="str">
        <f>IFERROR(VLOOKUP(N1304,【参考】数式用!$A$3:$N$58,14,FALSE),"")&amp;"_4_5"</f>
        <v>_4_5</v>
      </c>
      <c r="AD1304" s="481" t="str">
        <f>IFERROR(VLOOKUP(N1304,【参考】数式用!$A$3:$N$58,14,FALSE),"")&amp;"_6"</f>
        <v>_6</v>
      </c>
      <c r="AE1304" s="482" t="str">
        <f>IFERROR(VLOOKUP(N1304,【参考】数式用!$AI$5:$AJ$51, 2, FALSE), "")</f>
        <v/>
      </c>
      <c r="AF1304" s="483" t="str">
        <f t="shared" si="40"/>
        <v/>
      </c>
      <c r="AG1304" s="484" t="str">
        <f t="shared" si="41"/>
        <v/>
      </c>
      <c r="AH1304" s="485" t="str">
        <f>IFERROR(VLOOKUP(N1304,【参考】数式用!$AM$3:$AN$56, 2, FALSE), "")</f>
        <v/>
      </c>
      <c r="AI1304" s="411"/>
      <c r="AJ1304" s="389"/>
      <c r="AK1304" s="389"/>
      <c r="AL1304" s="389"/>
      <c r="AM1304" s="389"/>
      <c r="AN1304" s="389"/>
      <c r="AO1304" s="389"/>
      <c r="AP1304" s="389"/>
      <c r="AQ1304" s="389"/>
    </row>
    <row r="1305" spans="1:43" s="128" customFormat="1" ht="40.15" customHeight="1">
      <c r="A1305" s="488">
        <v>1292</v>
      </c>
      <c r="B1305" s="866" t="str">
        <f>IF(基本情報入力シート!C1336="","",基本情報入力シート!C1336)</f>
        <v/>
      </c>
      <c r="C1305" s="866"/>
      <c r="D1305" s="866"/>
      <c r="E1305" s="866"/>
      <c r="F1305" s="866"/>
      <c r="G1305" s="866"/>
      <c r="H1305" s="866"/>
      <c r="I1305" s="866"/>
      <c r="J1305" s="413" t="str">
        <f>IF(基本情報入力シート!M1336="","",基本情報入力シート!M1336)</f>
        <v/>
      </c>
      <c r="K1305" s="413" t="str">
        <f>IF(基本情報入力シート!R1336="","",基本情報入力シート!R1336)</f>
        <v/>
      </c>
      <c r="L1305" s="413" t="str">
        <f>IF(基本情報入力シート!W1336="","",基本情報入力シート!W1336)</f>
        <v/>
      </c>
      <c r="M1305" s="413" t="str">
        <f>IF(基本情報入力シート!X1336="","",基本情報入力シート!X1336)</f>
        <v/>
      </c>
      <c r="N1305" s="491" t="str">
        <f>IF(基本情報入力シート!Y1336="","",基本情報入力シート!Y1336)</f>
        <v/>
      </c>
      <c r="O1305" s="490"/>
      <c r="P1305" s="432"/>
      <c r="Q1305" s="38" t="str">
        <f>IFERROR(ROUNDDOWN(P1305*VLOOKUP(N1305,【参考】数式用!$V$2:$AA$58,MATCH(O1305,【参考】数式用!$X$4:$AA$4)+2,FALSE)*0.5, 0), "")</f>
        <v/>
      </c>
      <c r="R1305" s="433"/>
      <c r="S1305" s="867"/>
      <c r="T1305" s="867"/>
      <c r="U1305" s="499"/>
      <c r="V1305" s="439"/>
      <c r="W1305" s="487"/>
      <c r="X1305" s="414" t="str">
        <f>IFERROR(IF(V1305="ー", "", ROUNDDOWN(W1305*VLOOKUP(N1305,【参考】数式用!$V$2:$AG$51,MATCH(V1305,【参考】数式用!$AB$4:$AG$4)+6,FALSE)*0.5, 0)), "")</f>
        <v/>
      </c>
      <c r="Y1305" s="440"/>
      <c r="Z1305" s="487"/>
      <c r="AA1305" s="501"/>
      <c r="AB1305" s="481" t="e">
        <f>VLOOKUP(N1305,【参考】数式用!$A$3:$N$58,14,FALSE)</f>
        <v>#N/A</v>
      </c>
      <c r="AC1305" s="481" t="str">
        <f>IFERROR(VLOOKUP(N1305,【参考】数式用!$A$3:$N$58,14,FALSE),"")&amp;"_4_5"</f>
        <v>_4_5</v>
      </c>
      <c r="AD1305" s="481" t="str">
        <f>IFERROR(VLOOKUP(N1305,【参考】数式用!$A$3:$N$58,14,FALSE),"")&amp;"_6"</f>
        <v>_6</v>
      </c>
      <c r="AE1305" s="482" t="str">
        <f>IFERROR(VLOOKUP(N1305,【参考】数式用!$AI$5:$AJ$51, 2, FALSE), "")</f>
        <v/>
      </c>
      <c r="AF1305" s="483" t="str">
        <f t="shared" si="40"/>
        <v/>
      </c>
      <c r="AG1305" s="484" t="str">
        <f t="shared" si="41"/>
        <v/>
      </c>
      <c r="AH1305" s="485" t="str">
        <f>IFERROR(VLOOKUP(N1305,【参考】数式用!$AM$3:$AN$56, 2, FALSE), "")</f>
        <v/>
      </c>
      <c r="AI1305" s="411"/>
      <c r="AJ1305" s="389"/>
      <c r="AK1305" s="389"/>
      <c r="AL1305" s="389"/>
      <c r="AM1305" s="389"/>
      <c r="AN1305" s="389"/>
      <c r="AO1305" s="389"/>
      <c r="AP1305" s="389"/>
      <c r="AQ1305" s="389"/>
    </row>
    <row r="1306" spans="1:43" s="128" customFormat="1" ht="40.15" customHeight="1">
      <c r="A1306" s="488">
        <v>1293</v>
      </c>
      <c r="B1306" s="866" t="str">
        <f>IF(基本情報入力シート!C1337="","",基本情報入力シート!C1337)</f>
        <v/>
      </c>
      <c r="C1306" s="866"/>
      <c r="D1306" s="866"/>
      <c r="E1306" s="866"/>
      <c r="F1306" s="866"/>
      <c r="G1306" s="866"/>
      <c r="H1306" s="866"/>
      <c r="I1306" s="866"/>
      <c r="J1306" s="413" t="str">
        <f>IF(基本情報入力シート!M1337="","",基本情報入力シート!M1337)</f>
        <v/>
      </c>
      <c r="K1306" s="413" t="str">
        <f>IF(基本情報入力シート!R1337="","",基本情報入力シート!R1337)</f>
        <v/>
      </c>
      <c r="L1306" s="413" t="str">
        <f>IF(基本情報入力シート!W1337="","",基本情報入力シート!W1337)</f>
        <v/>
      </c>
      <c r="M1306" s="413" t="str">
        <f>IF(基本情報入力シート!X1337="","",基本情報入力シート!X1337)</f>
        <v/>
      </c>
      <c r="N1306" s="491" t="str">
        <f>IF(基本情報入力シート!Y1337="","",基本情報入力シート!Y1337)</f>
        <v/>
      </c>
      <c r="O1306" s="490"/>
      <c r="P1306" s="432"/>
      <c r="Q1306" s="38" t="str">
        <f>IFERROR(ROUNDDOWN(P1306*VLOOKUP(N1306,【参考】数式用!$V$2:$AA$58,MATCH(O1306,【参考】数式用!$X$4:$AA$4)+2,FALSE)*0.5, 0), "")</f>
        <v/>
      </c>
      <c r="R1306" s="433"/>
      <c r="S1306" s="867"/>
      <c r="T1306" s="867"/>
      <c r="U1306" s="499"/>
      <c r="V1306" s="439"/>
      <c r="W1306" s="487"/>
      <c r="X1306" s="414" t="str">
        <f>IFERROR(IF(V1306="ー", "", ROUNDDOWN(W1306*VLOOKUP(N1306,【参考】数式用!$V$2:$AG$51,MATCH(V1306,【参考】数式用!$AB$4:$AG$4)+6,FALSE)*0.5, 0)), "")</f>
        <v/>
      </c>
      <c r="Y1306" s="440"/>
      <c r="Z1306" s="487"/>
      <c r="AA1306" s="501"/>
      <c r="AB1306" s="481" t="e">
        <f>VLOOKUP(N1306,【参考】数式用!$A$3:$N$58,14,FALSE)</f>
        <v>#N/A</v>
      </c>
      <c r="AC1306" s="481" t="str">
        <f>IFERROR(VLOOKUP(N1306,【参考】数式用!$A$3:$N$58,14,FALSE),"")&amp;"_4_5"</f>
        <v>_4_5</v>
      </c>
      <c r="AD1306" s="481" t="str">
        <f>IFERROR(VLOOKUP(N1306,【参考】数式用!$A$3:$N$58,14,FALSE),"")&amp;"_6"</f>
        <v>_6</v>
      </c>
      <c r="AE1306" s="482" t="str">
        <f>IFERROR(VLOOKUP(N1306,【参考】数式用!$AI$5:$AJ$51, 2, FALSE), "")</f>
        <v/>
      </c>
      <c r="AF1306" s="483" t="str">
        <f t="shared" si="40"/>
        <v/>
      </c>
      <c r="AG1306" s="484" t="str">
        <f t="shared" si="41"/>
        <v/>
      </c>
      <c r="AH1306" s="485" t="str">
        <f>IFERROR(VLOOKUP(N1306,【参考】数式用!$AM$3:$AN$56, 2, FALSE), "")</f>
        <v/>
      </c>
      <c r="AI1306" s="411"/>
      <c r="AJ1306" s="389"/>
      <c r="AK1306" s="389"/>
      <c r="AL1306" s="389"/>
      <c r="AM1306" s="389"/>
      <c r="AN1306" s="389"/>
      <c r="AO1306" s="389"/>
      <c r="AP1306" s="389"/>
      <c r="AQ1306" s="389"/>
    </row>
    <row r="1307" spans="1:43" s="128" customFormat="1" ht="40.15" customHeight="1">
      <c r="A1307" s="488">
        <v>1294</v>
      </c>
      <c r="B1307" s="866" t="str">
        <f>IF(基本情報入力シート!C1338="","",基本情報入力シート!C1338)</f>
        <v/>
      </c>
      <c r="C1307" s="866"/>
      <c r="D1307" s="866"/>
      <c r="E1307" s="866"/>
      <c r="F1307" s="866"/>
      <c r="G1307" s="866"/>
      <c r="H1307" s="866"/>
      <c r="I1307" s="866"/>
      <c r="J1307" s="413" t="str">
        <f>IF(基本情報入力シート!M1338="","",基本情報入力シート!M1338)</f>
        <v/>
      </c>
      <c r="K1307" s="413" t="str">
        <f>IF(基本情報入力シート!R1338="","",基本情報入力シート!R1338)</f>
        <v/>
      </c>
      <c r="L1307" s="413" t="str">
        <f>IF(基本情報入力シート!W1338="","",基本情報入力シート!W1338)</f>
        <v/>
      </c>
      <c r="M1307" s="413" t="str">
        <f>IF(基本情報入力シート!X1338="","",基本情報入力シート!X1338)</f>
        <v/>
      </c>
      <c r="N1307" s="491" t="str">
        <f>IF(基本情報入力シート!Y1338="","",基本情報入力シート!Y1338)</f>
        <v/>
      </c>
      <c r="O1307" s="490"/>
      <c r="P1307" s="432"/>
      <c r="Q1307" s="38" t="str">
        <f>IFERROR(ROUNDDOWN(P1307*VLOOKUP(N1307,【参考】数式用!$V$2:$AA$58,MATCH(O1307,【参考】数式用!$X$4:$AA$4)+2,FALSE)*0.5, 0), "")</f>
        <v/>
      </c>
      <c r="R1307" s="433"/>
      <c r="S1307" s="867"/>
      <c r="T1307" s="867"/>
      <c r="U1307" s="499"/>
      <c r="V1307" s="439"/>
      <c r="W1307" s="487"/>
      <c r="X1307" s="414" t="str">
        <f>IFERROR(IF(V1307="ー", "", ROUNDDOWN(W1307*VLOOKUP(N1307,【参考】数式用!$V$2:$AG$51,MATCH(V1307,【参考】数式用!$AB$4:$AG$4)+6,FALSE)*0.5, 0)), "")</f>
        <v/>
      </c>
      <c r="Y1307" s="440"/>
      <c r="Z1307" s="487"/>
      <c r="AA1307" s="501"/>
      <c r="AB1307" s="481" t="e">
        <f>VLOOKUP(N1307,【参考】数式用!$A$3:$N$58,14,FALSE)</f>
        <v>#N/A</v>
      </c>
      <c r="AC1307" s="481" t="str">
        <f>IFERROR(VLOOKUP(N1307,【参考】数式用!$A$3:$N$58,14,FALSE),"")&amp;"_4_5"</f>
        <v>_4_5</v>
      </c>
      <c r="AD1307" s="481" t="str">
        <f>IFERROR(VLOOKUP(N1307,【参考】数式用!$A$3:$N$58,14,FALSE),"")&amp;"_6"</f>
        <v>_6</v>
      </c>
      <c r="AE1307" s="482" t="str">
        <f>IFERROR(VLOOKUP(N1307,【参考】数式用!$AI$5:$AJ$51, 2, FALSE), "")</f>
        <v/>
      </c>
      <c r="AF1307" s="483" t="str">
        <f t="shared" si="40"/>
        <v/>
      </c>
      <c r="AG1307" s="484" t="str">
        <f t="shared" si="41"/>
        <v/>
      </c>
      <c r="AH1307" s="485" t="str">
        <f>IFERROR(VLOOKUP(N1307,【参考】数式用!$AM$3:$AN$56, 2, FALSE), "")</f>
        <v/>
      </c>
      <c r="AI1307" s="411"/>
      <c r="AJ1307" s="389"/>
      <c r="AK1307" s="389"/>
      <c r="AL1307" s="389"/>
      <c r="AM1307" s="389"/>
      <c r="AN1307" s="389"/>
      <c r="AO1307" s="389"/>
      <c r="AP1307" s="389"/>
      <c r="AQ1307" s="389"/>
    </row>
    <row r="1308" spans="1:43" s="128" customFormat="1" ht="40.15" customHeight="1">
      <c r="A1308" s="488">
        <v>1295</v>
      </c>
      <c r="B1308" s="866" t="str">
        <f>IF(基本情報入力シート!C1339="","",基本情報入力シート!C1339)</f>
        <v/>
      </c>
      <c r="C1308" s="866"/>
      <c r="D1308" s="866"/>
      <c r="E1308" s="866"/>
      <c r="F1308" s="866"/>
      <c r="G1308" s="866"/>
      <c r="H1308" s="866"/>
      <c r="I1308" s="866"/>
      <c r="J1308" s="413" t="str">
        <f>IF(基本情報入力シート!M1339="","",基本情報入力シート!M1339)</f>
        <v/>
      </c>
      <c r="K1308" s="413" t="str">
        <f>IF(基本情報入力シート!R1339="","",基本情報入力シート!R1339)</f>
        <v/>
      </c>
      <c r="L1308" s="413" t="str">
        <f>IF(基本情報入力シート!W1339="","",基本情報入力シート!W1339)</f>
        <v/>
      </c>
      <c r="M1308" s="413" t="str">
        <f>IF(基本情報入力シート!X1339="","",基本情報入力シート!X1339)</f>
        <v/>
      </c>
      <c r="N1308" s="491" t="str">
        <f>IF(基本情報入力シート!Y1339="","",基本情報入力シート!Y1339)</f>
        <v/>
      </c>
      <c r="O1308" s="490"/>
      <c r="P1308" s="432"/>
      <c r="Q1308" s="38" t="str">
        <f>IFERROR(ROUNDDOWN(P1308*VLOOKUP(N1308,【参考】数式用!$V$2:$AA$58,MATCH(O1308,【参考】数式用!$X$4:$AA$4)+2,FALSE)*0.5, 0), "")</f>
        <v/>
      </c>
      <c r="R1308" s="433"/>
      <c r="S1308" s="867"/>
      <c r="T1308" s="867"/>
      <c r="U1308" s="499"/>
      <c r="V1308" s="439"/>
      <c r="W1308" s="487"/>
      <c r="X1308" s="414" t="str">
        <f>IFERROR(IF(V1308="ー", "", ROUNDDOWN(W1308*VLOOKUP(N1308,【参考】数式用!$V$2:$AG$51,MATCH(V1308,【参考】数式用!$AB$4:$AG$4)+6,FALSE)*0.5, 0)), "")</f>
        <v/>
      </c>
      <c r="Y1308" s="440"/>
      <c r="Z1308" s="487"/>
      <c r="AA1308" s="501"/>
      <c r="AB1308" s="481" t="e">
        <f>VLOOKUP(N1308,【参考】数式用!$A$3:$N$58,14,FALSE)</f>
        <v>#N/A</v>
      </c>
      <c r="AC1308" s="481" t="str">
        <f>IFERROR(VLOOKUP(N1308,【参考】数式用!$A$3:$N$58,14,FALSE),"")&amp;"_4_5"</f>
        <v>_4_5</v>
      </c>
      <c r="AD1308" s="481" t="str">
        <f>IFERROR(VLOOKUP(N1308,【参考】数式用!$A$3:$N$58,14,FALSE),"")&amp;"_6"</f>
        <v>_6</v>
      </c>
      <c r="AE1308" s="482" t="str">
        <f>IFERROR(VLOOKUP(N1308,【参考】数式用!$AI$5:$AJ$51, 2, FALSE), "")</f>
        <v/>
      </c>
      <c r="AF1308" s="483" t="str">
        <f t="shared" si="40"/>
        <v/>
      </c>
      <c r="AG1308" s="484" t="str">
        <f t="shared" si="41"/>
        <v/>
      </c>
      <c r="AH1308" s="485" t="str">
        <f>IFERROR(VLOOKUP(N1308,【参考】数式用!$AM$3:$AN$56, 2, FALSE), "")</f>
        <v/>
      </c>
      <c r="AI1308" s="411"/>
      <c r="AJ1308" s="389"/>
      <c r="AK1308" s="389"/>
      <c r="AL1308" s="389"/>
      <c r="AM1308" s="389"/>
      <c r="AN1308" s="389"/>
      <c r="AO1308" s="389"/>
      <c r="AP1308" s="389"/>
      <c r="AQ1308" s="389"/>
    </row>
    <row r="1309" spans="1:43" s="128" customFormat="1" ht="40.15" customHeight="1">
      <c r="A1309" s="488">
        <v>1296</v>
      </c>
      <c r="B1309" s="866" t="str">
        <f>IF(基本情報入力シート!C1340="","",基本情報入力シート!C1340)</f>
        <v/>
      </c>
      <c r="C1309" s="866"/>
      <c r="D1309" s="866"/>
      <c r="E1309" s="866"/>
      <c r="F1309" s="866"/>
      <c r="G1309" s="866"/>
      <c r="H1309" s="866"/>
      <c r="I1309" s="866"/>
      <c r="J1309" s="413" t="str">
        <f>IF(基本情報入力シート!M1340="","",基本情報入力シート!M1340)</f>
        <v/>
      </c>
      <c r="K1309" s="413" t="str">
        <f>IF(基本情報入力シート!R1340="","",基本情報入力シート!R1340)</f>
        <v/>
      </c>
      <c r="L1309" s="413" t="str">
        <f>IF(基本情報入力シート!W1340="","",基本情報入力シート!W1340)</f>
        <v/>
      </c>
      <c r="M1309" s="413" t="str">
        <f>IF(基本情報入力シート!X1340="","",基本情報入力シート!X1340)</f>
        <v/>
      </c>
      <c r="N1309" s="491" t="str">
        <f>IF(基本情報入力シート!Y1340="","",基本情報入力シート!Y1340)</f>
        <v/>
      </c>
      <c r="O1309" s="490"/>
      <c r="P1309" s="432"/>
      <c r="Q1309" s="38" t="str">
        <f>IFERROR(ROUNDDOWN(P1309*VLOOKUP(N1309,【参考】数式用!$V$2:$AA$58,MATCH(O1309,【参考】数式用!$X$4:$AA$4)+2,FALSE)*0.5, 0), "")</f>
        <v/>
      </c>
      <c r="R1309" s="433"/>
      <c r="S1309" s="867"/>
      <c r="T1309" s="867"/>
      <c r="U1309" s="499"/>
      <c r="V1309" s="439"/>
      <c r="W1309" s="487"/>
      <c r="X1309" s="414" t="str">
        <f>IFERROR(IF(V1309="ー", "", ROUNDDOWN(W1309*VLOOKUP(N1309,【参考】数式用!$V$2:$AG$51,MATCH(V1309,【参考】数式用!$AB$4:$AG$4)+6,FALSE)*0.5, 0)), "")</f>
        <v/>
      </c>
      <c r="Y1309" s="440"/>
      <c r="Z1309" s="487"/>
      <c r="AA1309" s="501"/>
      <c r="AB1309" s="481" t="e">
        <f>VLOOKUP(N1309,【参考】数式用!$A$3:$N$58,14,FALSE)</f>
        <v>#N/A</v>
      </c>
      <c r="AC1309" s="481" t="str">
        <f>IFERROR(VLOOKUP(N1309,【参考】数式用!$A$3:$N$58,14,FALSE),"")&amp;"_4_5"</f>
        <v>_4_5</v>
      </c>
      <c r="AD1309" s="481" t="str">
        <f>IFERROR(VLOOKUP(N1309,【参考】数式用!$A$3:$N$58,14,FALSE),"")&amp;"_6"</f>
        <v>_6</v>
      </c>
      <c r="AE1309" s="482" t="str">
        <f>IFERROR(VLOOKUP(N1309,【参考】数式用!$AI$5:$AJ$51, 2, FALSE), "")</f>
        <v/>
      </c>
      <c r="AF1309" s="483" t="str">
        <f t="shared" si="40"/>
        <v/>
      </c>
      <c r="AG1309" s="484" t="str">
        <f t="shared" si="41"/>
        <v/>
      </c>
      <c r="AH1309" s="485" t="str">
        <f>IFERROR(VLOOKUP(N1309,【参考】数式用!$AM$3:$AN$56, 2, FALSE), "")</f>
        <v/>
      </c>
      <c r="AI1309" s="411"/>
      <c r="AJ1309" s="389"/>
      <c r="AK1309" s="389"/>
      <c r="AL1309" s="389"/>
      <c r="AM1309" s="389"/>
      <c r="AN1309" s="389"/>
      <c r="AO1309" s="389"/>
      <c r="AP1309" s="389"/>
      <c r="AQ1309" s="389"/>
    </row>
    <row r="1310" spans="1:43" s="128" customFormat="1" ht="40.15" customHeight="1">
      <c r="A1310" s="488">
        <v>1297</v>
      </c>
      <c r="B1310" s="866" t="str">
        <f>IF(基本情報入力シート!C1341="","",基本情報入力シート!C1341)</f>
        <v/>
      </c>
      <c r="C1310" s="866"/>
      <c r="D1310" s="866"/>
      <c r="E1310" s="866"/>
      <c r="F1310" s="866"/>
      <c r="G1310" s="866"/>
      <c r="H1310" s="866"/>
      <c r="I1310" s="866"/>
      <c r="J1310" s="413" t="str">
        <f>IF(基本情報入力シート!M1341="","",基本情報入力シート!M1341)</f>
        <v/>
      </c>
      <c r="K1310" s="413" t="str">
        <f>IF(基本情報入力シート!R1341="","",基本情報入力シート!R1341)</f>
        <v/>
      </c>
      <c r="L1310" s="413" t="str">
        <f>IF(基本情報入力シート!W1341="","",基本情報入力シート!W1341)</f>
        <v/>
      </c>
      <c r="M1310" s="413" t="str">
        <f>IF(基本情報入力シート!X1341="","",基本情報入力シート!X1341)</f>
        <v/>
      </c>
      <c r="N1310" s="491" t="str">
        <f>IF(基本情報入力シート!Y1341="","",基本情報入力シート!Y1341)</f>
        <v/>
      </c>
      <c r="O1310" s="490"/>
      <c r="P1310" s="432"/>
      <c r="Q1310" s="38" t="str">
        <f>IFERROR(ROUNDDOWN(P1310*VLOOKUP(N1310,【参考】数式用!$V$2:$AA$58,MATCH(O1310,【参考】数式用!$X$4:$AA$4)+2,FALSE)*0.5, 0), "")</f>
        <v/>
      </c>
      <c r="R1310" s="433"/>
      <c r="S1310" s="867"/>
      <c r="T1310" s="867"/>
      <c r="U1310" s="499"/>
      <c r="V1310" s="439"/>
      <c r="W1310" s="487"/>
      <c r="X1310" s="414" t="str">
        <f>IFERROR(IF(V1310="ー", "", ROUNDDOWN(W1310*VLOOKUP(N1310,【参考】数式用!$V$2:$AG$51,MATCH(V1310,【参考】数式用!$AB$4:$AG$4)+6,FALSE)*0.5, 0)), "")</f>
        <v/>
      </c>
      <c r="Y1310" s="440"/>
      <c r="Z1310" s="487"/>
      <c r="AA1310" s="501"/>
      <c r="AB1310" s="481" t="e">
        <f>VLOOKUP(N1310,【参考】数式用!$A$3:$N$58,14,FALSE)</f>
        <v>#N/A</v>
      </c>
      <c r="AC1310" s="481" t="str">
        <f>IFERROR(VLOOKUP(N1310,【参考】数式用!$A$3:$N$58,14,FALSE),"")&amp;"_4_5"</f>
        <v>_4_5</v>
      </c>
      <c r="AD1310" s="481" t="str">
        <f>IFERROR(VLOOKUP(N1310,【参考】数式用!$A$3:$N$58,14,FALSE),"")&amp;"_6"</f>
        <v>_6</v>
      </c>
      <c r="AE1310" s="482" t="str">
        <f>IFERROR(VLOOKUP(N1310,【参考】数式用!$AI$5:$AJ$51, 2, FALSE), "")</f>
        <v/>
      </c>
      <c r="AF1310" s="483" t="str">
        <f t="shared" si="40"/>
        <v/>
      </c>
      <c r="AG1310" s="484" t="str">
        <f t="shared" si="41"/>
        <v/>
      </c>
      <c r="AH1310" s="485" t="str">
        <f>IFERROR(VLOOKUP(N1310,【参考】数式用!$AM$3:$AN$56, 2, FALSE), "")</f>
        <v/>
      </c>
      <c r="AI1310" s="411"/>
      <c r="AJ1310" s="389"/>
      <c r="AK1310" s="389"/>
      <c r="AL1310" s="389"/>
      <c r="AM1310" s="389"/>
      <c r="AN1310" s="389"/>
      <c r="AO1310" s="389"/>
      <c r="AP1310" s="389"/>
      <c r="AQ1310" s="389"/>
    </row>
    <row r="1311" spans="1:43" s="128" customFormat="1" ht="40.15" customHeight="1">
      <c r="A1311" s="488">
        <v>1298</v>
      </c>
      <c r="B1311" s="866" t="str">
        <f>IF(基本情報入力シート!C1342="","",基本情報入力シート!C1342)</f>
        <v/>
      </c>
      <c r="C1311" s="866"/>
      <c r="D1311" s="866"/>
      <c r="E1311" s="866"/>
      <c r="F1311" s="866"/>
      <c r="G1311" s="866"/>
      <c r="H1311" s="866"/>
      <c r="I1311" s="866"/>
      <c r="J1311" s="413" t="str">
        <f>IF(基本情報入力シート!M1342="","",基本情報入力シート!M1342)</f>
        <v/>
      </c>
      <c r="K1311" s="413" t="str">
        <f>IF(基本情報入力シート!R1342="","",基本情報入力シート!R1342)</f>
        <v/>
      </c>
      <c r="L1311" s="413" t="str">
        <f>IF(基本情報入力シート!W1342="","",基本情報入力シート!W1342)</f>
        <v/>
      </c>
      <c r="M1311" s="413" t="str">
        <f>IF(基本情報入力シート!X1342="","",基本情報入力シート!X1342)</f>
        <v/>
      </c>
      <c r="N1311" s="491" t="str">
        <f>IF(基本情報入力シート!Y1342="","",基本情報入力シート!Y1342)</f>
        <v/>
      </c>
      <c r="O1311" s="490"/>
      <c r="P1311" s="432"/>
      <c r="Q1311" s="38" t="str">
        <f>IFERROR(ROUNDDOWN(P1311*VLOOKUP(N1311,【参考】数式用!$V$2:$AA$58,MATCH(O1311,【参考】数式用!$X$4:$AA$4)+2,FALSE)*0.5, 0), "")</f>
        <v/>
      </c>
      <c r="R1311" s="433"/>
      <c r="S1311" s="867"/>
      <c r="T1311" s="867"/>
      <c r="U1311" s="499"/>
      <c r="V1311" s="439"/>
      <c r="W1311" s="487"/>
      <c r="X1311" s="414" t="str">
        <f>IFERROR(IF(V1311="ー", "", ROUNDDOWN(W1311*VLOOKUP(N1311,【参考】数式用!$V$2:$AG$51,MATCH(V1311,【参考】数式用!$AB$4:$AG$4)+6,FALSE)*0.5, 0)), "")</f>
        <v/>
      </c>
      <c r="Y1311" s="440"/>
      <c r="Z1311" s="487"/>
      <c r="AA1311" s="501"/>
      <c r="AB1311" s="481" t="e">
        <f>VLOOKUP(N1311,【参考】数式用!$A$3:$N$58,14,FALSE)</f>
        <v>#N/A</v>
      </c>
      <c r="AC1311" s="481" t="str">
        <f>IFERROR(VLOOKUP(N1311,【参考】数式用!$A$3:$N$58,14,FALSE),"")&amp;"_4_5"</f>
        <v>_4_5</v>
      </c>
      <c r="AD1311" s="481" t="str">
        <f>IFERROR(VLOOKUP(N1311,【参考】数式用!$A$3:$N$58,14,FALSE),"")&amp;"_6"</f>
        <v>_6</v>
      </c>
      <c r="AE1311" s="482" t="str">
        <f>IFERROR(VLOOKUP(N1311,【参考】数式用!$AI$5:$AJ$51, 2, FALSE), "")</f>
        <v/>
      </c>
      <c r="AF1311" s="483" t="str">
        <f t="shared" si="40"/>
        <v/>
      </c>
      <c r="AG1311" s="484" t="str">
        <f t="shared" si="41"/>
        <v/>
      </c>
      <c r="AH1311" s="485" t="str">
        <f>IFERROR(VLOOKUP(N1311,【参考】数式用!$AM$3:$AN$56, 2, FALSE), "")</f>
        <v/>
      </c>
      <c r="AI1311" s="411"/>
      <c r="AJ1311" s="389"/>
      <c r="AK1311" s="389"/>
      <c r="AL1311" s="389"/>
      <c r="AM1311" s="389"/>
      <c r="AN1311" s="389"/>
      <c r="AO1311" s="389"/>
      <c r="AP1311" s="389"/>
      <c r="AQ1311" s="389"/>
    </row>
    <row r="1312" spans="1:43" s="128" customFormat="1" ht="40.15" customHeight="1">
      <c r="A1312" s="488">
        <v>1299</v>
      </c>
      <c r="B1312" s="866" t="str">
        <f>IF(基本情報入力シート!C1343="","",基本情報入力シート!C1343)</f>
        <v/>
      </c>
      <c r="C1312" s="866"/>
      <c r="D1312" s="866"/>
      <c r="E1312" s="866"/>
      <c r="F1312" s="866"/>
      <c r="G1312" s="866"/>
      <c r="H1312" s="866"/>
      <c r="I1312" s="866"/>
      <c r="J1312" s="413" t="str">
        <f>IF(基本情報入力シート!M1343="","",基本情報入力シート!M1343)</f>
        <v/>
      </c>
      <c r="K1312" s="413" t="str">
        <f>IF(基本情報入力シート!R1343="","",基本情報入力シート!R1343)</f>
        <v/>
      </c>
      <c r="L1312" s="413" t="str">
        <f>IF(基本情報入力シート!W1343="","",基本情報入力シート!W1343)</f>
        <v/>
      </c>
      <c r="M1312" s="413" t="str">
        <f>IF(基本情報入力シート!X1343="","",基本情報入力シート!X1343)</f>
        <v/>
      </c>
      <c r="N1312" s="491" t="str">
        <f>IF(基本情報入力シート!Y1343="","",基本情報入力シート!Y1343)</f>
        <v/>
      </c>
      <c r="O1312" s="490"/>
      <c r="P1312" s="432"/>
      <c r="Q1312" s="38" t="str">
        <f>IFERROR(ROUNDDOWN(P1312*VLOOKUP(N1312,【参考】数式用!$V$2:$AA$58,MATCH(O1312,【参考】数式用!$X$4:$AA$4)+2,FALSE)*0.5, 0), "")</f>
        <v/>
      </c>
      <c r="R1312" s="433"/>
      <c r="S1312" s="867"/>
      <c r="T1312" s="867"/>
      <c r="U1312" s="499"/>
      <c r="V1312" s="439"/>
      <c r="W1312" s="487"/>
      <c r="X1312" s="414" t="str">
        <f>IFERROR(IF(V1312="ー", "", ROUNDDOWN(W1312*VLOOKUP(N1312,【参考】数式用!$V$2:$AG$51,MATCH(V1312,【参考】数式用!$AB$4:$AG$4)+6,FALSE)*0.5, 0)), "")</f>
        <v/>
      </c>
      <c r="Y1312" s="440"/>
      <c r="Z1312" s="487"/>
      <c r="AA1312" s="501"/>
      <c r="AB1312" s="481" t="e">
        <f>VLOOKUP(N1312,【参考】数式用!$A$3:$N$58,14,FALSE)</f>
        <v>#N/A</v>
      </c>
      <c r="AC1312" s="481" t="str">
        <f>IFERROR(VLOOKUP(N1312,【参考】数式用!$A$3:$N$58,14,FALSE),"")&amp;"_4_5"</f>
        <v>_4_5</v>
      </c>
      <c r="AD1312" s="481" t="str">
        <f>IFERROR(VLOOKUP(N1312,【参考】数式用!$A$3:$N$58,14,FALSE),"")&amp;"_6"</f>
        <v>_6</v>
      </c>
      <c r="AE1312" s="482" t="str">
        <f>IFERROR(VLOOKUP(N1312,【参考】数式用!$AI$5:$AJ$51, 2, FALSE), "")</f>
        <v/>
      </c>
      <c r="AF1312" s="483" t="str">
        <f t="shared" si="40"/>
        <v/>
      </c>
      <c r="AG1312" s="484" t="str">
        <f t="shared" si="41"/>
        <v/>
      </c>
      <c r="AH1312" s="485" t="str">
        <f>IFERROR(VLOOKUP(N1312,【参考】数式用!$AM$3:$AN$56, 2, FALSE), "")</f>
        <v/>
      </c>
      <c r="AI1312" s="411"/>
      <c r="AJ1312" s="389"/>
      <c r="AK1312" s="389"/>
      <c r="AL1312" s="389"/>
      <c r="AM1312" s="389"/>
      <c r="AN1312" s="389"/>
      <c r="AO1312" s="389"/>
      <c r="AP1312" s="389"/>
      <c r="AQ1312" s="389"/>
    </row>
    <row r="1313" spans="1:43" s="128" customFormat="1" ht="40.15" customHeight="1">
      <c r="A1313" s="488">
        <v>1300</v>
      </c>
      <c r="B1313" s="866" t="str">
        <f>IF(基本情報入力シート!C1344="","",基本情報入力シート!C1344)</f>
        <v/>
      </c>
      <c r="C1313" s="866"/>
      <c r="D1313" s="866"/>
      <c r="E1313" s="866"/>
      <c r="F1313" s="866"/>
      <c r="G1313" s="866"/>
      <c r="H1313" s="866"/>
      <c r="I1313" s="866"/>
      <c r="J1313" s="413" t="str">
        <f>IF(基本情報入力シート!M1344="","",基本情報入力シート!M1344)</f>
        <v/>
      </c>
      <c r="K1313" s="413" t="str">
        <f>IF(基本情報入力シート!R1344="","",基本情報入力シート!R1344)</f>
        <v/>
      </c>
      <c r="L1313" s="413" t="str">
        <f>IF(基本情報入力シート!W1344="","",基本情報入力シート!W1344)</f>
        <v/>
      </c>
      <c r="M1313" s="413" t="str">
        <f>IF(基本情報入力シート!X1344="","",基本情報入力シート!X1344)</f>
        <v/>
      </c>
      <c r="N1313" s="491" t="str">
        <f>IF(基本情報入力シート!Y1344="","",基本情報入力シート!Y1344)</f>
        <v/>
      </c>
      <c r="O1313" s="490"/>
      <c r="P1313" s="432"/>
      <c r="Q1313" s="38" t="str">
        <f>IFERROR(ROUNDDOWN(P1313*VLOOKUP(N1313,【参考】数式用!$V$2:$AA$58,MATCH(O1313,【参考】数式用!$X$4:$AA$4)+2,FALSE)*0.5, 0), "")</f>
        <v/>
      </c>
      <c r="R1313" s="433"/>
      <c r="S1313" s="867"/>
      <c r="T1313" s="867"/>
      <c r="U1313" s="499"/>
      <c r="V1313" s="439"/>
      <c r="W1313" s="487"/>
      <c r="X1313" s="414" t="str">
        <f>IFERROR(IF(V1313="ー", "", ROUNDDOWN(W1313*VLOOKUP(N1313,【参考】数式用!$V$2:$AG$51,MATCH(V1313,【参考】数式用!$AB$4:$AG$4)+6,FALSE)*0.5, 0)), "")</f>
        <v/>
      </c>
      <c r="Y1313" s="440"/>
      <c r="Z1313" s="487"/>
      <c r="AA1313" s="501"/>
      <c r="AB1313" s="481" t="e">
        <f>VLOOKUP(N1313,【参考】数式用!$A$3:$N$58,14,FALSE)</f>
        <v>#N/A</v>
      </c>
      <c r="AC1313" s="481" t="str">
        <f>IFERROR(VLOOKUP(N1313,【参考】数式用!$A$3:$N$58,14,FALSE),"")&amp;"_4_5"</f>
        <v>_4_5</v>
      </c>
      <c r="AD1313" s="481" t="str">
        <f>IFERROR(VLOOKUP(N1313,【参考】数式用!$A$3:$N$58,14,FALSE),"")&amp;"_6"</f>
        <v>_6</v>
      </c>
      <c r="AE1313" s="482" t="str">
        <f>IFERROR(VLOOKUP(N1313,【参考】数式用!$AI$5:$AJ$51, 2, FALSE), "")</f>
        <v/>
      </c>
      <c r="AF1313" s="483" t="str">
        <f t="shared" si="40"/>
        <v/>
      </c>
      <c r="AG1313" s="484" t="str">
        <f t="shared" si="41"/>
        <v/>
      </c>
      <c r="AH1313" s="485" t="str">
        <f>IFERROR(VLOOKUP(N1313,【参考】数式用!$AM$3:$AN$56, 2, FALSE), "")</f>
        <v/>
      </c>
      <c r="AI1313" s="411"/>
      <c r="AJ1313" s="389"/>
      <c r="AK1313" s="389"/>
      <c r="AL1313" s="389"/>
      <c r="AM1313" s="389"/>
      <c r="AN1313" s="389"/>
      <c r="AO1313" s="389"/>
      <c r="AP1313" s="389"/>
      <c r="AQ1313" s="389"/>
    </row>
    <row r="1314" spans="1:43" s="128" customFormat="1" ht="40.15" customHeight="1">
      <c r="A1314" s="488">
        <v>1301</v>
      </c>
      <c r="B1314" s="866" t="str">
        <f>IF(基本情報入力シート!C1345="","",基本情報入力シート!C1345)</f>
        <v/>
      </c>
      <c r="C1314" s="866"/>
      <c r="D1314" s="866"/>
      <c r="E1314" s="866"/>
      <c r="F1314" s="866"/>
      <c r="G1314" s="866"/>
      <c r="H1314" s="866"/>
      <c r="I1314" s="866"/>
      <c r="J1314" s="413" t="str">
        <f>IF(基本情報入力シート!M1345="","",基本情報入力シート!M1345)</f>
        <v/>
      </c>
      <c r="K1314" s="413" t="str">
        <f>IF(基本情報入力シート!R1345="","",基本情報入力シート!R1345)</f>
        <v/>
      </c>
      <c r="L1314" s="413" t="str">
        <f>IF(基本情報入力シート!W1345="","",基本情報入力シート!W1345)</f>
        <v/>
      </c>
      <c r="M1314" s="413" t="str">
        <f>IF(基本情報入力シート!X1345="","",基本情報入力シート!X1345)</f>
        <v/>
      </c>
      <c r="N1314" s="491" t="str">
        <f>IF(基本情報入力シート!Y1345="","",基本情報入力シート!Y1345)</f>
        <v/>
      </c>
      <c r="O1314" s="490"/>
      <c r="P1314" s="432"/>
      <c r="Q1314" s="38" t="str">
        <f>IFERROR(ROUNDDOWN(P1314*VLOOKUP(N1314,【参考】数式用!$V$2:$AA$58,MATCH(O1314,【参考】数式用!$X$4:$AA$4)+2,FALSE)*0.5, 0), "")</f>
        <v/>
      </c>
      <c r="R1314" s="433"/>
      <c r="S1314" s="867"/>
      <c r="T1314" s="867"/>
      <c r="U1314" s="499"/>
      <c r="V1314" s="439"/>
      <c r="W1314" s="487"/>
      <c r="X1314" s="414" t="str">
        <f>IFERROR(IF(V1314="ー", "", ROUNDDOWN(W1314*VLOOKUP(N1314,【参考】数式用!$V$2:$AG$51,MATCH(V1314,【参考】数式用!$AB$4:$AG$4)+6,FALSE)*0.5, 0)), "")</f>
        <v/>
      </c>
      <c r="Y1314" s="440"/>
      <c r="Z1314" s="487"/>
      <c r="AA1314" s="501"/>
      <c r="AB1314" s="481" t="e">
        <f>VLOOKUP(N1314,【参考】数式用!$A$3:$N$58,14,FALSE)</f>
        <v>#N/A</v>
      </c>
      <c r="AC1314" s="481" t="str">
        <f>IFERROR(VLOOKUP(N1314,【参考】数式用!$A$3:$N$58,14,FALSE),"")&amp;"_4_5"</f>
        <v>_4_5</v>
      </c>
      <c r="AD1314" s="481" t="str">
        <f>IFERROR(VLOOKUP(N1314,【参考】数式用!$A$3:$N$58,14,FALSE),"")&amp;"_6"</f>
        <v>_6</v>
      </c>
      <c r="AE1314" s="482" t="str">
        <f>IFERROR(VLOOKUP(N1314,【参考】数式用!$AI$5:$AJ$51, 2, FALSE), "")</f>
        <v/>
      </c>
      <c r="AF1314" s="483" t="str">
        <f t="shared" si="40"/>
        <v/>
      </c>
      <c r="AG1314" s="484" t="str">
        <f t="shared" si="41"/>
        <v/>
      </c>
      <c r="AH1314" s="485" t="str">
        <f>IFERROR(VLOOKUP(N1314,【参考】数式用!$AM$3:$AN$56, 2, FALSE), "")</f>
        <v/>
      </c>
      <c r="AI1314" s="411"/>
      <c r="AJ1314" s="389"/>
      <c r="AK1314" s="389"/>
      <c r="AL1314" s="389"/>
      <c r="AM1314" s="389"/>
      <c r="AN1314" s="389"/>
      <c r="AO1314" s="389"/>
      <c r="AP1314" s="389"/>
      <c r="AQ1314" s="389"/>
    </row>
    <row r="1315" spans="1:43" s="128" customFormat="1" ht="40.15" customHeight="1">
      <c r="A1315" s="488">
        <v>1302</v>
      </c>
      <c r="B1315" s="866" t="str">
        <f>IF(基本情報入力シート!C1346="","",基本情報入力シート!C1346)</f>
        <v/>
      </c>
      <c r="C1315" s="866"/>
      <c r="D1315" s="866"/>
      <c r="E1315" s="866"/>
      <c r="F1315" s="866"/>
      <c r="G1315" s="866"/>
      <c r="H1315" s="866"/>
      <c r="I1315" s="866"/>
      <c r="J1315" s="413" t="str">
        <f>IF(基本情報入力シート!M1346="","",基本情報入力シート!M1346)</f>
        <v/>
      </c>
      <c r="K1315" s="413" t="str">
        <f>IF(基本情報入力シート!R1346="","",基本情報入力シート!R1346)</f>
        <v/>
      </c>
      <c r="L1315" s="413" t="str">
        <f>IF(基本情報入力シート!W1346="","",基本情報入力シート!W1346)</f>
        <v/>
      </c>
      <c r="M1315" s="413" t="str">
        <f>IF(基本情報入力シート!X1346="","",基本情報入力シート!X1346)</f>
        <v/>
      </c>
      <c r="N1315" s="491" t="str">
        <f>IF(基本情報入力シート!Y1346="","",基本情報入力シート!Y1346)</f>
        <v/>
      </c>
      <c r="O1315" s="490"/>
      <c r="P1315" s="432"/>
      <c r="Q1315" s="38" t="str">
        <f>IFERROR(ROUNDDOWN(P1315*VLOOKUP(N1315,【参考】数式用!$V$2:$AA$58,MATCH(O1315,【参考】数式用!$X$4:$AA$4)+2,FALSE)*0.5, 0), "")</f>
        <v/>
      </c>
      <c r="R1315" s="433"/>
      <c r="S1315" s="867"/>
      <c r="T1315" s="867"/>
      <c r="U1315" s="499"/>
      <c r="V1315" s="439"/>
      <c r="W1315" s="487"/>
      <c r="X1315" s="414" t="str">
        <f>IFERROR(IF(V1315="ー", "", ROUNDDOWN(W1315*VLOOKUP(N1315,【参考】数式用!$V$2:$AG$51,MATCH(V1315,【参考】数式用!$AB$4:$AG$4)+6,FALSE)*0.5, 0)), "")</f>
        <v/>
      </c>
      <c r="Y1315" s="440"/>
      <c r="Z1315" s="487"/>
      <c r="AA1315" s="501"/>
      <c r="AB1315" s="481" t="e">
        <f>VLOOKUP(N1315,【参考】数式用!$A$3:$N$58,14,FALSE)</f>
        <v>#N/A</v>
      </c>
      <c r="AC1315" s="481" t="str">
        <f>IFERROR(VLOOKUP(N1315,【参考】数式用!$A$3:$N$58,14,FALSE),"")&amp;"_4_5"</f>
        <v>_4_5</v>
      </c>
      <c r="AD1315" s="481" t="str">
        <f>IFERROR(VLOOKUP(N1315,【参考】数式用!$A$3:$N$58,14,FALSE),"")&amp;"_6"</f>
        <v>_6</v>
      </c>
      <c r="AE1315" s="482" t="str">
        <f>IFERROR(VLOOKUP(N1315,【参考】数式用!$AI$5:$AJ$51, 2, FALSE), "")</f>
        <v/>
      </c>
      <c r="AF1315" s="483" t="str">
        <f t="shared" si="40"/>
        <v/>
      </c>
      <c r="AG1315" s="484" t="str">
        <f t="shared" si="41"/>
        <v/>
      </c>
      <c r="AH1315" s="485" t="str">
        <f>IFERROR(VLOOKUP(N1315,【参考】数式用!$AM$3:$AN$56, 2, FALSE), "")</f>
        <v/>
      </c>
      <c r="AI1315" s="411"/>
      <c r="AJ1315" s="389"/>
      <c r="AK1315" s="389"/>
      <c r="AL1315" s="389"/>
      <c r="AM1315" s="389"/>
      <c r="AN1315" s="389"/>
      <c r="AO1315" s="389"/>
      <c r="AP1315" s="389"/>
      <c r="AQ1315" s="389"/>
    </row>
    <row r="1316" spans="1:43" s="128" customFormat="1" ht="40.15" customHeight="1">
      <c r="A1316" s="488">
        <v>1303</v>
      </c>
      <c r="B1316" s="866" t="str">
        <f>IF(基本情報入力シート!C1347="","",基本情報入力シート!C1347)</f>
        <v/>
      </c>
      <c r="C1316" s="866"/>
      <c r="D1316" s="866"/>
      <c r="E1316" s="866"/>
      <c r="F1316" s="866"/>
      <c r="G1316" s="866"/>
      <c r="H1316" s="866"/>
      <c r="I1316" s="866"/>
      <c r="J1316" s="413" t="str">
        <f>IF(基本情報入力シート!M1347="","",基本情報入力シート!M1347)</f>
        <v/>
      </c>
      <c r="K1316" s="413" t="str">
        <f>IF(基本情報入力シート!R1347="","",基本情報入力シート!R1347)</f>
        <v/>
      </c>
      <c r="L1316" s="413" t="str">
        <f>IF(基本情報入力シート!W1347="","",基本情報入力シート!W1347)</f>
        <v/>
      </c>
      <c r="M1316" s="413" t="str">
        <f>IF(基本情報入力シート!X1347="","",基本情報入力シート!X1347)</f>
        <v/>
      </c>
      <c r="N1316" s="491" t="str">
        <f>IF(基本情報入力シート!Y1347="","",基本情報入力シート!Y1347)</f>
        <v/>
      </c>
      <c r="O1316" s="490"/>
      <c r="P1316" s="432"/>
      <c r="Q1316" s="38" t="str">
        <f>IFERROR(ROUNDDOWN(P1316*VLOOKUP(N1316,【参考】数式用!$V$2:$AA$58,MATCH(O1316,【参考】数式用!$X$4:$AA$4)+2,FALSE)*0.5, 0), "")</f>
        <v/>
      </c>
      <c r="R1316" s="433"/>
      <c r="S1316" s="867"/>
      <c r="T1316" s="867"/>
      <c r="U1316" s="499"/>
      <c r="V1316" s="439"/>
      <c r="W1316" s="487"/>
      <c r="X1316" s="414" t="str">
        <f>IFERROR(IF(V1316="ー", "", ROUNDDOWN(W1316*VLOOKUP(N1316,【参考】数式用!$V$2:$AG$51,MATCH(V1316,【参考】数式用!$AB$4:$AG$4)+6,FALSE)*0.5, 0)), "")</f>
        <v/>
      </c>
      <c r="Y1316" s="440"/>
      <c r="Z1316" s="487"/>
      <c r="AA1316" s="501"/>
      <c r="AB1316" s="481" t="e">
        <f>VLOOKUP(N1316,【参考】数式用!$A$3:$N$58,14,FALSE)</f>
        <v>#N/A</v>
      </c>
      <c r="AC1316" s="481" t="str">
        <f>IFERROR(VLOOKUP(N1316,【参考】数式用!$A$3:$N$58,14,FALSE),"")&amp;"_4_5"</f>
        <v>_4_5</v>
      </c>
      <c r="AD1316" s="481" t="str">
        <f>IFERROR(VLOOKUP(N1316,【参考】数式用!$A$3:$N$58,14,FALSE),"")&amp;"_6"</f>
        <v>_6</v>
      </c>
      <c r="AE1316" s="482" t="str">
        <f>IFERROR(VLOOKUP(N1316,【参考】数式用!$AI$5:$AJ$51, 2, FALSE), "")</f>
        <v/>
      </c>
      <c r="AF1316" s="483" t="str">
        <f t="shared" si="40"/>
        <v/>
      </c>
      <c r="AG1316" s="484" t="str">
        <f t="shared" si="41"/>
        <v/>
      </c>
      <c r="AH1316" s="485" t="str">
        <f>IFERROR(VLOOKUP(N1316,【参考】数式用!$AM$3:$AN$56, 2, FALSE), "")</f>
        <v/>
      </c>
      <c r="AI1316" s="411"/>
      <c r="AJ1316" s="389"/>
      <c r="AK1316" s="389"/>
      <c r="AL1316" s="389"/>
      <c r="AM1316" s="389"/>
      <c r="AN1316" s="389"/>
      <c r="AO1316" s="389"/>
      <c r="AP1316" s="389"/>
      <c r="AQ1316" s="389"/>
    </row>
    <row r="1317" spans="1:43" s="128" customFormat="1" ht="40.15" customHeight="1">
      <c r="A1317" s="488">
        <v>1304</v>
      </c>
      <c r="B1317" s="866" t="str">
        <f>IF(基本情報入力シート!C1348="","",基本情報入力シート!C1348)</f>
        <v/>
      </c>
      <c r="C1317" s="866"/>
      <c r="D1317" s="866"/>
      <c r="E1317" s="866"/>
      <c r="F1317" s="866"/>
      <c r="G1317" s="866"/>
      <c r="H1317" s="866"/>
      <c r="I1317" s="866"/>
      <c r="J1317" s="413" t="str">
        <f>IF(基本情報入力シート!M1348="","",基本情報入力シート!M1348)</f>
        <v/>
      </c>
      <c r="K1317" s="413" t="str">
        <f>IF(基本情報入力シート!R1348="","",基本情報入力シート!R1348)</f>
        <v/>
      </c>
      <c r="L1317" s="413" t="str">
        <f>IF(基本情報入力シート!W1348="","",基本情報入力シート!W1348)</f>
        <v/>
      </c>
      <c r="M1317" s="413" t="str">
        <f>IF(基本情報入力シート!X1348="","",基本情報入力シート!X1348)</f>
        <v/>
      </c>
      <c r="N1317" s="491" t="str">
        <f>IF(基本情報入力シート!Y1348="","",基本情報入力シート!Y1348)</f>
        <v/>
      </c>
      <c r="O1317" s="490"/>
      <c r="P1317" s="432"/>
      <c r="Q1317" s="38" t="str">
        <f>IFERROR(ROUNDDOWN(P1317*VLOOKUP(N1317,【参考】数式用!$V$2:$AA$58,MATCH(O1317,【参考】数式用!$X$4:$AA$4)+2,FALSE)*0.5, 0), "")</f>
        <v/>
      </c>
      <c r="R1317" s="433"/>
      <c r="S1317" s="867"/>
      <c r="T1317" s="867"/>
      <c r="U1317" s="499"/>
      <c r="V1317" s="439"/>
      <c r="W1317" s="487"/>
      <c r="X1317" s="414" t="str">
        <f>IFERROR(IF(V1317="ー", "", ROUNDDOWN(W1317*VLOOKUP(N1317,【参考】数式用!$V$2:$AG$51,MATCH(V1317,【参考】数式用!$AB$4:$AG$4)+6,FALSE)*0.5, 0)), "")</f>
        <v/>
      </c>
      <c r="Y1317" s="440"/>
      <c r="Z1317" s="487"/>
      <c r="AA1317" s="501"/>
      <c r="AB1317" s="481" t="e">
        <f>VLOOKUP(N1317,【参考】数式用!$A$3:$N$58,14,FALSE)</f>
        <v>#N/A</v>
      </c>
      <c r="AC1317" s="481" t="str">
        <f>IFERROR(VLOOKUP(N1317,【参考】数式用!$A$3:$N$58,14,FALSE),"")&amp;"_4_5"</f>
        <v>_4_5</v>
      </c>
      <c r="AD1317" s="481" t="str">
        <f>IFERROR(VLOOKUP(N1317,【参考】数式用!$A$3:$N$58,14,FALSE),"")&amp;"_6"</f>
        <v>_6</v>
      </c>
      <c r="AE1317" s="482" t="str">
        <f>IFERROR(VLOOKUP(N1317,【参考】数式用!$AI$5:$AJ$51, 2, FALSE), "")</f>
        <v/>
      </c>
      <c r="AF1317" s="483" t="str">
        <f t="shared" si="40"/>
        <v/>
      </c>
      <c r="AG1317" s="484" t="str">
        <f t="shared" si="41"/>
        <v/>
      </c>
      <c r="AH1317" s="485" t="str">
        <f>IFERROR(VLOOKUP(N1317,【参考】数式用!$AM$3:$AN$56, 2, FALSE), "")</f>
        <v/>
      </c>
      <c r="AI1317" s="411"/>
      <c r="AJ1317" s="389"/>
      <c r="AK1317" s="389"/>
      <c r="AL1317" s="389"/>
      <c r="AM1317" s="389"/>
      <c r="AN1317" s="389"/>
      <c r="AO1317" s="389"/>
      <c r="AP1317" s="389"/>
      <c r="AQ1317" s="389"/>
    </row>
    <row r="1318" spans="1:43" s="128" customFormat="1" ht="40.15" customHeight="1">
      <c r="A1318" s="488">
        <v>1305</v>
      </c>
      <c r="B1318" s="866" t="str">
        <f>IF(基本情報入力シート!C1349="","",基本情報入力シート!C1349)</f>
        <v/>
      </c>
      <c r="C1318" s="866"/>
      <c r="D1318" s="866"/>
      <c r="E1318" s="866"/>
      <c r="F1318" s="866"/>
      <c r="G1318" s="866"/>
      <c r="H1318" s="866"/>
      <c r="I1318" s="866"/>
      <c r="J1318" s="413" t="str">
        <f>IF(基本情報入力シート!M1349="","",基本情報入力シート!M1349)</f>
        <v/>
      </c>
      <c r="K1318" s="413" t="str">
        <f>IF(基本情報入力シート!R1349="","",基本情報入力シート!R1349)</f>
        <v/>
      </c>
      <c r="L1318" s="413" t="str">
        <f>IF(基本情報入力シート!W1349="","",基本情報入力シート!W1349)</f>
        <v/>
      </c>
      <c r="M1318" s="413" t="str">
        <f>IF(基本情報入力シート!X1349="","",基本情報入力シート!X1349)</f>
        <v/>
      </c>
      <c r="N1318" s="491" t="str">
        <f>IF(基本情報入力シート!Y1349="","",基本情報入力シート!Y1349)</f>
        <v/>
      </c>
      <c r="O1318" s="490"/>
      <c r="P1318" s="432"/>
      <c r="Q1318" s="38" t="str">
        <f>IFERROR(ROUNDDOWN(P1318*VLOOKUP(N1318,【参考】数式用!$V$2:$AA$58,MATCH(O1318,【参考】数式用!$X$4:$AA$4)+2,FALSE)*0.5, 0), "")</f>
        <v/>
      </c>
      <c r="R1318" s="433"/>
      <c r="S1318" s="867"/>
      <c r="T1318" s="867"/>
      <c r="U1318" s="499"/>
      <c r="V1318" s="439"/>
      <c r="W1318" s="487"/>
      <c r="X1318" s="414" t="str">
        <f>IFERROR(IF(V1318="ー", "", ROUNDDOWN(W1318*VLOOKUP(N1318,【参考】数式用!$V$2:$AG$51,MATCH(V1318,【参考】数式用!$AB$4:$AG$4)+6,FALSE)*0.5, 0)), "")</f>
        <v/>
      </c>
      <c r="Y1318" s="440"/>
      <c r="Z1318" s="487"/>
      <c r="AA1318" s="501"/>
      <c r="AB1318" s="481" t="e">
        <f>VLOOKUP(N1318,【参考】数式用!$A$3:$N$58,14,FALSE)</f>
        <v>#N/A</v>
      </c>
      <c r="AC1318" s="481" t="str">
        <f>IFERROR(VLOOKUP(N1318,【参考】数式用!$A$3:$N$58,14,FALSE),"")&amp;"_4_5"</f>
        <v>_4_5</v>
      </c>
      <c r="AD1318" s="481" t="str">
        <f>IFERROR(VLOOKUP(N1318,【参考】数式用!$A$3:$N$58,14,FALSE),"")&amp;"_6"</f>
        <v>_6</v>
      </c>
      <c r="AE1318" s="482" t="str">
        <f>IFERROR(VLOOKUP(N1318,【参考】数式用!$AI$5:$AJ$51, 2, FALSE), "")</f>
        <v/>
      </c>
      <c r="AF1318" s="483" t="str">
        <f t="shared" si="40"/>
        <v/>
      </c>
      <c r="AG1318" s="484" t="str">
        <f t="shared" si="41"/>
        <v/>
      </c>
      <c r="AH1318" s="485" t="str">
        <f>IFERROR(VLOOKUP(N1318,【参考】数式用!$AM$3:$AN$56, 2, FALSE), "")</f>
        <v/>
      </c>
      <c r="AI1318" s="411"/>
      <c r="AJ1318" s="389"/>
      <c r="AK1318" s="389"/>
      <c r="AL1318" s="389"/>
      <c r="AM1318" s="389"/>
      <c r="AN1318" s="389"/>
      <c r="AO1318" s="389"/>
      <c r="AP1318" s="389"/>
      <c r="AQ1318" s="389"/>
    </row>
    <row r="1319" spans="1:43" s="128" customFormat="1" ht="40.15" customHeight="1">
      <c r="A1319" s="488">
        <v>1306</v>
      </c>
      <c r="B1319" s="866" t="str">
        <f>IF(基本情報入力シート!C1350="","",基本情報入力シート!C1350)</f>
        <v/>
      </c>
      <c r="C1319" s="866"/>
      <c r="D1319" s="866"/>
      <c r="E1319" s="866"/>
      <c r="F1319" s="866"/>
      <c r="G1319" s="866"/>
      <c r="H1319" s="866"/>
      <c r="I1319" s="866"/>
      <c r="J1319" s="413" t="str">
        <f>IF(基本情報入力シート!M1350="","",基本情報入力シート!M1350)</f>
        <v/>
      </c>
      <c r="K1319" s="413" t="str">
        <f>IF(基本情報入力シート!R1350="","",基本情報入力シート!R1350)</f>
        <v/>
      </c>
      <c r="L1319" s="413" t="str">
        <f>IF(基本情報入力シート!W1350="","",基本情報入力シート!W1350)</f>
        <v/>
      </c>
      <c r="M1319" s="413" t="str">
        <f>IF(基本情報入力シート!X1350="","",基本情報入力シート!X1350)</f>
        <v/>
      </c>
      <c r="N1319" s="491" t="str">
        <f>IF(基本情報入力シート!Y1350="","",基本情報入力シート!Y1350)</f>
        <v/>
      </c>
      <c r="O1319" s="490"/>
      <c r="P1319" s="432"/>
      <c r="Q1319" s="38" t="str">
        <f>IFERROR(ROUNDDOWN(P1319*VLOOKUP(N1319,【参考】数式用!$V$2:$AA$58,MATCH(O1319,【参考】数式用!$X$4:$AA$4)+2,FALSE)*0.5, 0), "")</f>
        <v/>
      </c>
      <c r="R1319" s="433"/>
      <c r="S1319" s="867"/>
      <c r="T1319" s="867"/>
      <c r="U1319" s="499"/>
      <c r="V1319" s="439"/>
      <c r="W1319" s="487"/>
      <c r="X1319" s="414" t="str">
        <f>IFERROR(IF(V1319="ー", "", ROUNDDOWN(W1319*VLOOKUP(N1319,【参考】数式用!$V$2:$AG$51,MATCH(V1319,【参考】数式用!$AB$4:$AG$4)+6,FALSE)*0.5, 0)), "")</f>
        <v/>
      </c>
      <c r="Y1319" s="440"/>
      <c r="Z1319" s="487"/>
      <c r="AA1319" s="501"/>
      <c r="AB1319" s="481" t="e">
        <f>VLOOKUP(N1319,【参考】数式用!$A$3:$N$58,14,FALSE)</f>
        <v>#N/A</v>
      </c>
      <c r="AC1319" s="481" t="str">
        <f>IFERROR(VLOOKUP(N1319,【参考】数式用!$A$3:$N$58,14,FALSE),"")&amp;"_4_5"</f>
        <v>_4_5</v>
      </c>
      <c r="AD1319" s="481" t="str">
        <f>IFERROR(VLOOKUP(N1319,【参考】数式用!$A$3:$N$58,14,FALSE),"")&amp;"_6"</f>
        <v>_6</v>
      </c>
      <c r="AE1319" s="482" t="str">
        <f>IFERROR(VLOOKUP(N1319,【参考】数式用!$AI$5:$AJ$51, 2, FALSE), "")</f>
        <v/>
      </c>
      <c r="AF1319" s="483" t="str">
        <f t="shared" si="40"/>
        <v/>
      </c>
      <c r="AG1319" s="484" t="str">
        <f t="shared" si="41"/>
        <v/>
      </c>
      <c r="AH1319" s="485" t="str">
        <f>IFERROR(VLOOKUP(N1319,【参考】数式用!$AM$3:$AN$56, 2, FALSE), "")</f>
        <v/>
      </c>
      <c r="AI1319" s="411"/>
      <c r="AJ1319" s="389"/>
      <c r="AK1319" s="389"/>
      <c r="AL1319" s="389"/>
      <c r="AM1319" s="389"/>
      <c r="AN1319" s="389"/>
      <c r="AO1319" s="389"/>
      <c r="AP1319" s="389"/>
      <c r="AQ1319" s="389"/>
    </row>
    <row r="1320" spans="1:43" s="128" customFormat="1" ht="40.15" customHeight="1">
      <c r="A1320" s="488">
        <v>1307</v>
      </c>
      <c r="B1320" s="866" t="str">
        <f>IF(基本情報入力シート!C1351="","",基本情報入力シート!C1351)</f>
        <v/>
      </c>
      <c r="C1320" s="866"/>
      <c r="D1320" s="866"/>
      <c r="E1320" s="866"/>
      <c r="F1320" s="866"/>
      <c r="G1320" s="866"/>
      <c r="H1320" s="866"/>
      <c r="I1320" s="866"/>
      <c r="J1320" s="413" t="str">
        <f>IF(基本情報入力シート!M1351="","",基本情報入力シート!M1351)</f>
        <v/>
      </c>
      <c r="K1320" s="413" t="str">
        <f>IF(基本情報入力シート!R1351="","",基本情報入力シート!R1351)</f>
        <v/>
      </c>
      <c r="L1320" s="413" t="str">
        <f>IF(基本情報入力シート!W1351="","",基本情報入力シート!W1351)</f>
        <v/>
      </c>
      <c r="M1320" s="413" t="str">
        <f>IF(基本情報入力シート!X1351="","",基本情報入力シート!X1351)</f>
        <v/>
      </c>
      <c r="N1320" s="491" t="str">
        <f>IF(基本情報入力シート!Y1351="","",基本情報入力シート!Y1351)</f>
        <v/>
      </c>
      <c r="O1320" s="490"/>
      <c r="P1320" s="432"/>
      <c r="Q1320" s="38" t="str">
        <f>IFERROR(ROUNDDOWN(P1320*VLOOKUP(N1320,【参考】数式用!$V$2:$AA$58,MATCH(O1320,【参考】数式用!$X$4:$AA$4)+2,FALSE)*0.5, 0), "")</f>
        <v/>
      </c>
      <c r="R1320" s="433"/>
      <c r="S1320" s="867"/>
      <c r="T1320" s="867"/>
      <c r="U1320" s="499"/>
      <c r="V1320" s="439"/>
      <c r="W1320" s="487"/>
      <c r="X1320" s="414" t="str">
        <f>IFERROR(IF(V1320="ー", "", ROUNDDOWN(W1320*VLOOKUP(N1320,【参考】数式用!$V$2:$AG$51,MATCH(V1320,【参考】数式用!$AB$4:$AG$4)+6,FALSE)*0.5, 0)), "")</f>
        <v/>
      </c>
      <c r="Y1320" s="440"/>
      <c r="Z1320" s="487"/>
      <c r="AA1320" s="501"/>
      <c r="AB1320" s="481" t="e">
        <f>VLOOKUP(N1320,【参考】数式用!$A$3:$N$58,14,FALSE)</f>
        <v>#N/A</v>
      </c>
      <c r="AC1320" s="481" t="str">
        <f>IFERROR(VLOOKUP(N1320,【参考】数式用!$A$3:$N$58,14,FALSE),"")&amp;"_4_5"</f>
        <v>_4_5</v>
      </c>
      <c r="AD1320" s="481" t="str">
        <f>IFERROR(VLOOKUP(N1320,【参考】数式用!$A$3:$N$58,14,FALSE),"")&amp;"_6"</f>
        <v>_6</v>
      </c>
      <c r="AE1320" s="482" t="str">
        <f>IFERROR(VLOOKUP(N1320,【参考】数式用!$AI$5:$AJ$51, 2, FALSE), "")</f>
        <v/>
      </c>
      <c r="AF1320" s="483" t="str">
        <f t="shared" si="40"/>
        <v/>
      </c>
      <c r="AG1320" s="484" t="str">
        <f t="shared" si="41"/>
        <v/>
      </c>
      <c r="AH1320" s="485" t="str">
        <f>IFERROR(VLOOKUP(N1320,【参考】数式用!$AM$3:$AN$56, 2, FALSE), "")</f>
        <v/>
      </c>
      <c r="AI1320" s="411"/>
      <c r="AJ1320" s="389"/>
      <c r="AK1320" s="389"/>
      <c r="AL1320" s="389"/>
      <c r="AM1320" s="389"/>
      <c r="AN1320" s="389"/>
      <c r="AO1320" s="389"/>
      <c r="AP1320" s="389"/>
      <c r="AQ1320" s="389"/>
    </row>
    <row r="1321" spans="1:43" s="128" customFormat="1" ht="40.15" customHeight="1">
      <c r="A1321" s="488">
        <v>1308</v>
      </c>
      <c r="B1321" s="866" t="str">
        <f>IF(基本情報入力シート!C1352="","",基本情報入力シート!C1352)</f>
        <v/>
      </c>
      <c r="C1321" s="866"/>
      <c r="D1321" s="866"/>
      <c r="E1321" s="866"/>
      <c r="F1321" s="866"/>
      <c r="G1321" s="866"/>
      <c r="H1321" s="866"/>
      <c r="I1321" s="866"/>
      <c r="J1321" s="413" t="str">
        <f>IF(基本情報入力シート!M1352="","",基本情報入力シート!M1352)</f>
        <v/>
      </c>
      <c r="K1321" s="413" t="str">
        <f>IF(基本情報入力シート!R1352="","",基本情報入力シート!R1352)</f>
        <v/>
      </c>
      <c r="L1321" s="413" t="str">
        <f>IF(基本情報入力シート!W1352="","",基本情報入力シート!W1352)</f>
        <v/>
      </c>
      <c r="M1321" s="413" t="str">
        <f>IF(基本情報入力シート!X1352="","",基本情報入力シート!X1352)</f>
        <v/>
      </c>
      <c r="N1321" s="491" t="str">
        <f>IF(基本情報入力シート!Y1352="","",基本情報入力シート!Y1352)</f>
        <v/>
      </c>
      <c r="O1321" s="490"/>
      <c r="P1321" s="432"/>
      <c r="Q1321" s="38" t="str">
        <f>IFERROR(ROUNDDOWN(P1321*VLOOKUP(N1321,【参考】数式用!$V$2:$AA$58,MATCH(O1321,【参考】数式用!$X$4:$AA$4)+2,FALSE)*0.5, 0), "")</f>
        <v/>
      </c>
      <c r="R1321" s="433"/>
      <c r="S1321" s="867"/>
      <c r="T1321" s="867"/>
      <c r="U1321" s="499"/>
      <c r="V1321" s="439"/>
      <c r="W1321" s="487"/>
      <c r="X1321" s="414" t="str">
        <f>IFERROR(IF(V1321="ー", "", ROUNDDOWN(W1321*VLOOKUP(N1321,【参考】数式用!$V$2:$AG$51,MATCH(V1321,【参考】数式用!$AB$4:$AG$4)+6,FALSE)*0.5, 0)), "")</f>
        <v/>
      </c>
      <c r="Y1321" s="440"/>
      <c r="Z1321" s="487"/>
      <c r="AA1321" s="501"/>
      <c r="AB1321" s="481" t="e">
        <f>VLOOKUP(N1321,【参考】数式用!$A$3:$N$58,14,FALSE)</f>
        <v>#N/A</v>
      </c>
      <c r="AC1321" s="481" t="str">
        <f>IFERROR(VLOOKUP(N1321,【参考】数式用!$A$3:$N$58,14,FALSE),"")&amp;"_4_5"</f>
        <v>_4_5</v>
      </c>
      <c r="AD1321" s="481" t="str">
        <f>IFERROR(VLOOKUP(N1321,【参考】数式用!$A$3:$N$58,14,FALSE),"")&amp;"_6"</f>
        <v>_6</v>
      </c>
      <c r="AE1321" s="482" t="str">
        <f>IFERROR(VLOOKUP(N1321,【参考】数式用!$AI$5:$AJ$51, 2, FALSE), "")</f>
        <v/>
      </c>
      <c r="AF1321" s="483" t="str">
        <f t="shared" si="40"/>
        <v/>
      </c>
      <c r="AG1321" s="484" t="str">
        <f t="shared" si="41"/>
        <v/>
      </c>
      <c r="AH1321" s="485" t="str">
        <f>IFERROR(VLOOKUP(N1321,【参考】数式用!$AM$3:$AN$56, 2, FALSE), "")</f>
        <v/>
      </c>
      <c r="AI1321" s="411"/>
      <c r="AJ1321" s="389"/>
      <c r="AK1321" s="389"/>
      <c r="AL1321" s="389"/>
      <c r="AM1321" s="389"/>
      <c r="AN1321" s="389"/>
      <c r="AO1321" s="389"/>
      <c r="AP1321" s="389"/>
      <c r="AQ1321" s="389"/>
    </row>
    <row r="1322" spans="1:43" s="128" customFormat="1" ht="40.15" customHeight="1">
      <c r="A1322" s="488">
        <v>1309</v>
      </c>
      <c r="B1322" s="866" t="str">
        <f>IF(基本情報入力シート!C1353="","",基本情報入力シート!C1353)</f>
        <v/>
      </c>
      <c r="C1322" s="866"/>
      <c r="D1322" s="866"/>
      <c r="E1322" s="866"/>
      <c r="F1322" s="866"/>
      <c r="G1322" s="866"/>
      <c r="H1322" s="866"/>
      <c r="I1322" s="866"/>
      <c r="J1322" s="413" t="str">
        <f>IF(基本情報入力シート!M1353="","",基本情報入力シート!M1353)</f>
        <v/>
      </c>
      <c r="K1322" s="413" t="str">
        <f>IF(基本情報入力シート!R1353="","",基本情報入力シート!R1353)</f>
        <v/>
      </c>
      <c r="L1322" s="413" t="str">
        <f>IF(基本情報入力シート!W1353="","",基本情報入力シート!W1353)</f>
        <v/>
      </c>
      <c r="M1322" s="413" t="str">
        <f>IF(基本情報入力シート!X1353="","",基本情報入力シート!X1353)</f>
        <v/>
      </c>
      <c r="N1322" s="491" t="str">
        <f>IF(基本情報入力シート!Y1353="","",基本情報入力シート!Y1353)</f>
        <v/>
      </c>
      <c r="O1322" s="490"/>
      <c r="P1322" s="432"/>
      <c r="Q1322" s="38" t="str">
        <f>IFERROR(ROUNDDOWN(P1322*VLOOKUP(N1322,【参考】数式用!$V$2:$AA$58,MATCH(O1322,【参考】数式用!$X$4:$AA$4)+2,FALSE)*0.5, 0), "")</f>
        <v/>
      </c>
      <c r="R1322" s="433"/>
      <c r="S1322" s="867"/>
      <c r="T1322" s="867"/>
      <c r="U1322" s="499"/>
      <c r="V1322" s="439"/>
      <c r="W1322" s="487"/>
      <c r="X1322" s="414" t="str">
        <f>IFERROR(IF(V1322="ー", "", ROUNDDOWN(W1322*VLOOKUP(N1322,【参考】数式用!$V$2:$AG$51,MATCH(V1322,【参考】数式用!$AB$4:$AG$4)+6,FALSE)*0.5, 0)), "")</f>
        <v/>
      </c>
      <c r="Y1322" s="440"/>
      <c r="Z1322" s="487"/>
      <c r="AA1322" s="501"/>
      <c r="AB1322" s="481" t="e">
        <f>VLOOKUP(N1322,【参考】数式用!$A$3:$N$58,14,FALSE)</f>
        <v>#N/A</v>
      </c>
      <c r="AC1322" s="481" t="str">
        <f>IFERROR(VLOOKUP(N1322,【参考】数式用!$A$3:$N$58,14,FALSE),"")&amp;"_4_5"</f>
        <v>_4_5</v>
      </c>
      <c r="AD1322" s="481" t="str">
        <f>IFERROR(VLOOKUP(N1322,【参考】数式用!$A$3:$N$58,14,FALSE),"")&amp;"_6"</f>
        <v>_6</v>
      </c>
      <c r="AE1322" s="482" t="str">
        <f>IFERROR(VLOOKUP(N1322,【参考】数式用!$AI$5:$AJ$51, 2, FALSE), "")</f>
        <v/>
      </c>
      <c r="AF1322" s="483" t="str">
        <f t="shared" si="40"/>
        <v/>
      </c>
      <c r="AG1322" s="484" t="str">
        <f t="shared" si="41"/>
        <v/>
      </c>
      <c r="AH1322" s="485" t="str">
        <f>IFERROR(VLOOKUP(N1322,【参考】数式用!$AM$3:$AN$56, 2, FALSE), "")</f>
        <v/>
      </c>
      <c r="AI1322" s="411"/>
      <c r="AJ1322" s="389"/>
      <c r="AK1322" s="389"/>
      <c r="AL1322" s="389"/>
      <c r="AM1322" s="389"/>
      <c r="AN1322" s="389"/>
      <c r="AO1322" s="389"/>
      <c r="AP1322" s="389"/>
      <c r="AQ1322" s="389"/>
    </row>
    <row r="1323" spans="1:43" s="128" customFormat="1" ht="40.15" customHeight="1">
      <c r="A1323" s="488">
        <v>1310</v>
      </c>
      <c r="B1323" s="866" t="str">
        <f>IF(基本情報入力シート!C1354="","",基本情報入力シート!C1354)</f>
        <v/>
      </c>
      <c r="C1323" s="866"/>
      <c r="D1323" s="866"/>
      <c r="E1323" s="866"/>
      <c r="F1323" s="866"/>
      <c r="G1323" s="866"/>
      <c r="H1323" s="866"/>
      <c r="I1323" s="866"/>
      <c r="J1323" s="413" t="str">
        <f>IF(基本情報入力シート!M1354="","",基本情報入力シート!M1354)</f>
        <v/>
      </c>
      <c r="K1323" s="413" t="str">
        <f>IF(基本情報入力シート!R1354="","",基本情報入力シート!R1354)</f>
        <v/>
      </c>
      <c r="L1323" s="413" t="str">
        <f>IF(基本情報入力シート!W1354="","",基本情報入力シート!W1354)</f>
        <v/>
      </c>
      <c r="M1323" s="413" t="str">
        <f>IF(基本情報入力シート!X1354="","",基本情報入力シート!X1354)</f>
        <v/>
      </c>
      <c r="N1323" s="491" t="str">
        <f>IF(基本情報入力シート!Y1354="","",基本情報入力シート!Y1354)</f>
        <v/>
      </c>
      <c r="O1323" s="490"/>
      <c r="P1323" s="432"/>
      <c r="Q1323" s="38" t="str">
        <f>IFERROR(ROUNDDOWN(P1323*VLOOKUP(N1323,【参考】数式用!$V$2:$AA$58,MATCH(O1323,【参考】数式用!$X$4:$AA$4)+2,FALSE)*0.5, 0), "")</f>
        <v/>
      </c>
      <c r="R1323" s="433"/>
      <c r="S1323" s="867"/>
      <c r="T1323" s="867"/>
      <c r="U1323" s="499"/>
      <c r="V1323" s="439"/>
      <c r="W1323" s="487"/>
      <c r="X1323" s="414" t="str">
        <f>IFERROR(IF(V1323="ー", "", ROUNDDOWN(W1323*VLOOKUP(N1323,【参考】数式用!$V$2:$AG$51,MATCH(V1323,【参考】数式用!$AB$4:$AG$4)+6,FALSE)*0.5, 0)), "")</f>
        <v/>
      </c>
      <c r="Y1323" s="440"/>
      <c r="Z1323" s="487"/>
      <c r="AA1323" s="501"/>
      <c r="AB1323" s="481" t="e">
        <f>VLOOKUP(N1323,【参考】数式用!$A$3:$N$58,14,FALSE)</f>
        <v>#N/A</v>
      </c>
      <c r="AC1323" s="481" t="str">
        <f>IFERROR(VLOOKUP(N1323,【参考】数式用!$A$3:$N$58,14,FALSE),"")&amp;"_4_5"</f>
        <v>_4_5</v>
      </c>
      <c r="AD1323" s="481" t="str">
        <f>IFERROR(VLOOKUP(N1323,【参考】数式用!$A$3:$N$58,14,FALSE),"")&amp;"_6"</f>
        <v>_6</v>
      </c>
      <c r="AE1323" s="482" t="str">
        <f>IFERROR(VLOOKUP(N1323,【参考】数式用!$AI$5:$AJ$51, 2, FALSE), "")</f>
        <v/>
      </c>
      <c r="AF1323" s="483" t="str">
        <f t="shared" si="40"/>
        <v/>
      </c>
      <c r="AG1323" s="484" t="str">
        <f t="shared" si="41"/>
        <v/>
      </c>
      <c r="AH1323" s="485" t="str">
        <f>IFERROR(VLOOKUP(N1323,【参考】数式用!$AM$3:$AN$56, 2, FALSE), "")</f>
        <v/>
      </c>
      <c r="AI1323" s="411"/>
      <c r="AJ1323" s="389"/>
      <c r="AK1323" s="389"/>
      <c r="AL1323" s="389"/>
      <c r="AM1323" s="389"/>
      <c r="AN1323" s="389"/>
      <c r="AO1323" s="389"/>
      <c r="AP1323" s="389"/>
      <c r="AQ1323" s="389"/>
    </row>
    <row r="1324" spans="1:43" s="128" customFormat="1" ht="40.15" customHeight="1">
      <c r="A1324" s="488">
        <v>1311</v>
      </c>
      <c r="B1324" s="866" t="str">
        <f>IF(基本情報入力シート!C1355="","",基本情報入力シート!C1355)</f>
        <v/>
      </c>
      <c r="C1324" s="866"/>
      <c r="D1324" s="866"/>
      <c r="E1324" s="866"/>
      <c r="F1324" s="866"/>
      <c r="G1324" s="866"/>
      <c r="H1324" s="866"/>
      <c r="I1324" s="866"/>
      <c r="J1324" s="413" t="str">
        <f>IF(基本情報入力シート!M1355="","",基本情報入力シート!M1355)</f>
        <v/>
      </c>
      <c r="K1324" s="413" t="str">
        <f>IF(基本情報入力シート!R1355="","",基本情報入力シート!R1355)</f>
        <v/>
      </c>
      <c r="L1324" s="413" t="str">
        <f>IF(基本情報入力シート!W1355="","",基本情報入力シート!W1355)</f>
        <v/>
      </c>
      <c r="M1324" s="413" t="str">
        <f>IF(基本情報入力シート!X1355="","",基本情報入力シート!X1355)</f>
        <v/>
      </c>
      <c r="N1324" s="491" t="str">
        <f>IF(基本情報入力シート!Y1355="","",基本情報入力シート!Y1355)</f>
        <v/>
      </c>
      <c r="O1324" s="490"/>
      <c r="P1324" s="432"/>
      <c r="Q1324" s="38" t="str">
        <f>IFERROR(ROUNDDOWN(P1324*VLOOKUP(N1324,【参考】数式用!$V$2:$AA$58,MATCH(O1324,【参考】数式用!$X$4:$AA$4)+2,FALSE)*0.5, 0), "")</f>
        <v/>
      </c>
      <c r="R1324" s="433"/>
      <c r="S1324" s="867"/>
      <c r="T1324" s="867"/>
      <c r="U1324" s="499"/>
      <c r="V1324" s="439"/>
      <c r="W1324" s="487"/>
      <c r="X1324" s="414" t="str">
        <f>IFERROR(IF(V1324="ー", "", ROUNDDOWN(W1324*VLOOKUP(N1324,【参考】数式用!$V$2:$AG$51,MATCH(V1324,【参考】数式用!$AB$4:$AG$4)+6,FALSE)*0.5, 0)), "")</f>
        <v/>
      </c>
      <c r="Y1324" s="440"/>
      <c r="Z1324" s="487"/>
      <c r="AA1324" s="501"/>
      <c r="AB1324" s="481" t="e">
        <f>VLOOKUP(N1324,【参考】数式用!$A$3:$N$58,14,FALSE)</f>
        <v>#N/A</v>
      </c>
      <c r="AC1324" s="481" t="str">
        <f>IFERROR(VLOOKUP(N1324,【参考】数式用!$A$3:$N$58,14,FALSE),"")&amp;"_4_5"</f>
        <v>_4_5</v>
      </c>
      <c r="AD1324" s="481" t="str">
        <f>IFERROR(VLOOKUP(N1324,【参考】数式用!$A$3:$N$58,14,FALSE),"")&amp;"_6"</f>
        <v>_6</v>
      </c>
      <c r="AE1324" s="482" t="str">
        <f>IFERROR(VLOOKUP(N1324,【参考】数式用!$AI$5:$AJ$51, 2, FALSE), "")</f>
        <v/>
      </c>
      <c r="AF1324" s="483" t="str">
        <f t="shared" si="40"/>
        <v/>
      </c>
      <c r="AG1324" s="484" t="str">
        <f t="shared" si="41"/>
        <v/>
      </c>
      <c r="AH1324" s="485" t="str">
        <f>IFERROR(VLOOKUP(N1324,【参考】数式用!$AM$3:$AN$56, 2, FALSE), "")</f>
        <v/>
      </c>
      <c r="AI1324" s="411"/>
      <c r="AJ1324" s="389"/>
      <c r="AK1324" s="389"/>
      <c r="AL1324" s="389"/>
      <c r="AM1324" s="389"/>
      <c r="AN1324" s="389"/>
      <c r="AO1324" s="389"/>
      <c r="AP1324" s="389"/>
      <c r="AQ1324" s="389"/>
    </row>
    <row r="1325" spans="1:43" s="128" customFormat="1" ht="40.15" customHeight="1">
      <c r="A1325" s="488">
        <v>1312</v>
      </c>
      <c r="B1325" s="866" t="str">
        <f>IF(基本情報入力シート!C1356="","",基本情報入力シート!C1356)</f>
        <v/>
      </c>
      <c r="C1325" s="866"/>
      <c r="D1325" s="866"/>
      <c r="E1325" s="866"/>
      <c r="F1325" s="866"/>
      <c r="G1325" s="866"/>
      <c r="H1325" s="866"/>
      <c r="I1325" s="866"/>
      <c r="J1325" s="413" t="str">
        <f>IF(基本情報入力シート!M1356="","",基本情報入力シート!M1356)</f>
        <v/>
      </c>
      <c r="K1325" s="413" t="str">
        <f>IF(基本情報入力シート!R1356="","",基本情報入力シート!R1356)</f>
        <v/>
      </c>
      <c r="L1325" s="413" t="str">
        <f>IF(基本情報入力シート!W1356="","",基本情報入力シート!W1356)</f>
        <v/>
      </c>
      <c r="M1325" s="413" t="str">
        <f>IF(基本情報入力シート!X1356="","",基本情報入力シート!X1356)</f>
        <v/>
      </c>
      <c r="N1325" s="491" t="str">
        <f>IF(基本情報入力シート!Y1356="","",基本情報入力シート!Y1356)</f>
        <v/>
      </c>
      <c r="O1325" s="490"/>
      <c r="P1325" s="432"/>
      <c r="Q1325" s="38" t="str">
        <f>IFERROR(ROUNDDOWN(P1325*VLOOKUP(N1325,【参考】数式用!$V$2:$AA$58,MATCH(O1325,【参考】数式用!$X$4:$AA$4)+2,FALSE)*0.5, 0), "")</f>
        <v/>
      </c>
      <c r="R1325" s="433"/>
      <c r="S1325" s="867"/>
      <c r="T1325" s="867"/>
      <c r="U1325" s="499"/>
      <c r="V1325" s="439"/>
      <c r="W1325" s="487"/>
      <c r="X1325" s="414" t="str">
        <f>IFERROR(IF(V1325="ー", "", ROUNDDOWN(W1325*VLOOKUP(N1325,【参考】数式用!$V$2:$AG$51,MATCH(V1325,【参考】数式用!$AB$4:$AG$4)+6,FALSE)*0.5, 0)), "")</f>
        <v/>
      </c>
      <c r="Y1325" s="440"/>
      <c r="Z1325" s="487"/>
      <c r="AA1325" s="501"/>
      <c r="AB1325" s="481" t="e">
        <f>VLOOKUP(N1325,【参考】数式用!$A$3:$N$58,14,FALSE)</f>
        <v>#N/A</v>
      </c>
      <c r="AC1325" s="481" t="str">
        <f>IFERROR(VLOOKUP(N1325,【参考】数式用!$A$3:$N$58,14,FALSE),"")&amp;"_4_5"</f>
        <v>_4_5</v>
      </c>
      <c r="AD1325" s="481" t="str">
        <f>IFERROR(VLOOKUP(N1325,【参考】数式用!$A$3:$N$58,14,FALSE),"")&amp;"_6"</f>
        <v>_6</v>
      </c>
      <c r="AE1325" s="482" t="str">
        <f>IFERROR(VLOOKUP(N1325,【参考】数式用!$AI$5:$AJ$51, 2, FALSE), "")</f>
        <v/>
      </c>
      <c r="AF1325" s="483" t="str">
        <f t="shared" si="40"/>
        <v/>
      </c>
      <c r="AG1325" s="484" t="str">
        <f t="shared" si="41"/>
        <v/>
      </c>
      <c r="AH1325" s="485" t="str">
        <f>IFERROR(VLOOKUP(N1325,【参考】数式用!$AM$3:$AN$56, 2, FALSE), "")</f>
        <v/>
      </c>
      <c r="AI1325" s="411"/>
      <c r="AJ1325" s="389"/>
      <c r="AK1325" s="389"/>
      <c r="AL1325" s="389"/>
      <c r="AM1325" s="389"/>
      <c r="AN1325" s="389"/>
      <c r="AO1325" s="389"/>
      <c r="AP1325" s="389"/>
      <c r="AQ1325" s="389"/>
    </row>
    <row r="1326" spans="1:43" s="128" customFormat="1" ht="40.15" customHeight="1">
      <c r="A1326" s="488">
        <v>1313</v>
      </c>
      <c r="B1326" s="866" t="str">
        <f>IF(基本情報入力シート!C1357="","",基本情報入力シート!C1357)</f>
        <v/>
      </c>
      <c r="C1326" s="866"/>
      <c r="D1326" s="866"/>
      <c r="E1326" s="866"/>
      <c r="F1326" s="866"/>
      <c r="G1326" s="866"/>
      <c r="H1326" s="866"/>
      <c r="I1326" s="866"/>
      <c r="J1326" s="413" t="str">
        <f>IF(基本情報入力シート!M1357="","",基本情報入力シート!M1357)</f>
        <v/>
      </c>
      <c r="K1326" s="413" t="str">
        <f>IF(基本情報入力シート!R1357="","",基本情報入力シート!R1357)</f>
        <v/>
      </c>
      <c r="L1326" s="413" t="str">
        <f>IF(基本情報入力シート!W1357="","",基本情報入力シート!W1357)</f>
        <v/>
      </c>
      <c r="M1326" s="413" t="str">
        <f>IF(基本情報入力シート!X1357="","",基本情報入力シート!X1357)</f>
        <v/>
      </c>
      <c r="N1326" s="491" t="str">
        <f>IF(基本情報入力シート!Y1357="","",基本情報入力シート!Y1357)</f>
        <v/>
      </c>
      <c r="O1326" s="490"/>
      <c r="P1326" s="432"/>
      <c r="Q1326" s="38" t="str">
        <f>IFERROR(ROUNDDOWN(P1326*VLOOKUP(N1326,【参考】数式用!$V$2:$AA$58,MATCH(O1326,【参考】数式用!$X$4:$AA$4)+2,FALSE)*0.5, 0), "")</f>
        <v/>
      </c>
      <c r="R1326" s="433"/>
      <c r="S1326" s="867"/>
      <c r="T1326" s="867"/>
      <c r="U1326" s="499"/>
      <c r="V1326" s="439"/>
      <c r="W1326" s="487"/>
      <c r="X1326" s="414" t="str">
        <f>IFERROR(IF(V1326="ー", "", ROUNDDOWN(W1326*VLOOKUP(N1326,【参考】数式用!$V$2:$AG$51,MATCH(V1326,【参考】数式用!$AB$4:$AG$4)+6,FALSE)*0.5, 0)), "")</f>
        <v/>
      </c>
      <c r="Y1326" s="440"/>
      <c r="Z1326" s="487"/>
      <c r="AA1326" s="501"/>
      <c r="AB1326" s="481" t="e">
        <f>VLOOKUP(N1326,【参考】数式用!$A$3:$N$58,14,FALSE)</f>
        <v>#N/A</v>
      </c>
      <c r="AC1326" s="481" t="str">
        <f>IFERROR(VLOOKUP(N1326,【参考】数式用!$A$3:$N$58,14,FALSE),"")&amp;"_4_5"</f>
        <v>_4_5</v>
      </c>
      <c r="AD1326" s="481" t="str">
        <f>IFERROR(VLOOKUP(N1326,【参考】数式用!$A$3:$N$58,14,FALSE),"")&amp;"_6"</f>
        <v>_6</v>
      </c>
      <c r="AE1326" s="482" t="str">
        <f>IFERROR(VLOOKUP(N1326,【参考】数式用!$AI$5:$AJ$51, 2, FALSE), "")</f>
        <v/>
      </c>
      <c r="AF1326" s="483" t="str">
        <f t="shared" si="40"/>
        <v/>
      </c>
      <c r="AG1326" s="484" t="str">
        <f t="shared" si="41"/>
        <v/>
      </c>
      <c r="AH1326" s="485" t="str">
        <f>IFERROR(VLOOKUP(N1326,【参考】数式用!$AM$3:$AN$56, 2, FALSE), "")</f>
        <v/>
      </c>
      <c r="AI1326" s="411"/>
      <c r="AJ1326" s="389"/>
      <c r="AK1326" s="389"/>
      <c r="AL1326" s="389"/>
      <c r="AM1326" s="389"/>
      <c r="AN1326" s="389"/>
      <c r="AO1326" s="389"/>
      <c r="AP1326" s="389"/>
      <c r="AQ1326" s="389"/>
    </row>
    <row r="1327" spans="1:43" s="128" customFormat="1" ht="40.15" customHeight="1">
      <c r="A1327" s="488">
        <v>1314</v>
      </c>
      <c r="B1327" s="866" t="str">
        <f>IF(基本情報入力シート!C1358="","",基本情報入力シート!C1358)</f>
        <v/>
      </c>
      <c r="C1327" s="866"/>
      <c r="D1327" s="866"/>
      <c r="E1327" s="866"/>
      <c r="F1327" s="866"/>
      <c r="G1327" s="866"/>
      <c r="H1327" s="866"/>
      <c r="I1327" s="866"/>
      <c r="J1327" s="413" t="str">
        <f>IF(基本情報入力シート!M1358="","",基本情報入力シート!M1358)</f>
        <v/>
      </c>
      <c r="K1327" s="413" t="str">
        <f>IF(基本情報入力シート!R1358="","",基本情報入力シート!R1358)</f>
        <v/>
      </c>
      <c r="L1327" s="413" t="str">
        <f>IF(基本情報入力シート!W1358="","",基本情報入力シート!W1358)</f>
        <v/>
      </c>
      <c r="M1327" s="413" t="str">
        <f>IF(基本情報入力シート!X1358="","",基本情報入力シート!X1358)</f>
        <v/>
      </c>
      <c r="N1327" s="491" t="str">
        <f>IF(基本情報入力シート!Y1358="","",基本情報入力シート!Y1358)</f>
        <v/>
      </c>
      <c r="O1327" s="490"/>
      <c r="P1327" s="432"/>
      <c r="Q1327" s="38" t="str">
        <f>IFERROR(ROUNDDOWN(P1327*VLOOKUP(N1327,【参考】数式用!$V$2:$AA$58,MATCH(O1327,【参考】数式用!$X$4:$AA$4)+2,FALSE)*0.5, 0), "")</f>
        <v/>
      </c>
      <c r="R1327" s="433"/>
      <c r="S1327" s="867"/>
      <c r="T1327" s="867"/>
      <c r="U1327" s="499"/>
      <c r="V1327" s="439"/>
      <c r="W1327" s="487"/>
      <c r="X1327" s="414" t="str">
        <f>IFERROR(IF(V1327="ー", "", ROUNDDOWN(W1327*VLOOKUP(N1327,【参考】数式用!$V$2:$AG$51,MATCH(V1327,【参考】数式用!$AB$4:$AG$4)+6,FALSE)*0.5, 0)), "")</f>
        <v/>
      </c>
      <c r="Y1327" s="440"/>
      <c r="Z1327" s="487"/>
      <c r="AA1327" s="501"/>
      <c r="AB1327" s="481" t="e">
        <f>VLOOKUP(N1327,【参考】数式用!$A$3:$N$58,14,FALSE)</f>
        <v>#N/A</v>
      </c>
      <c r="AC1327" s="481" t="str">
        <f>IFERROR(VLOOKUP(N1327,【参考】数式用!$A$3:$N$58,14,FALSE),"")&amp;"_4_5"</f>
        <v>_4_5</v>
      </c>
      <c r="AD1327" s="481" t="str">
        <f>IFERROR(VLOOKUP(N1327,【参考】数式用!$A$3:$N$58,14,FALSE),"")&amp;"_6"</f>
        <v>_6</v>
      </c>
      <c r="AE1327" s="482" t="str">
        <f>IFERROR(VLOOKUP(N1327,【参考】数式用!$AI$5:$AJ$51, 2, FALSE), "")</f>
        <v/>
      </c>
      <c r="AF1327" s="483" t="str">
        <f t="shared" si="40"/>
        <v/>
      </c>
      <c r="AG1327" s="484" t="str">
        <f t="shared" si="41"/>
        <v/>
      </c>
      <c r="AH1327" s="485" t="str">
        <f>IFERROR(VLOOKUP(N1327,【参考】数式用!$AM$3:$AN$56, 2, FALSE), "")</f>
        <v/>
      </c>
      <c r="AI1327" s="411"/>
      <c r="AJ1327" s="389"/>
      <c r="AK1327" s="389"/>
      <c r="AL1327" s="389"/>
      <c r="AM1327" s="389"/>
      <c r="AN1327" s="389"/>
      <c r="AO1327" s="389"/>
      <c r="AP1327" s="389"/>
      <c r="AQ1327" s="389"/>
    </row>
    <row r="1328" spans="1:43" s="128" customFormat="1" ht="40.15" customHeight="1">
      <c r="A1328" s="488">
        <v>1315</v>
      </c>
      <c r="B1328" s="866" t="str">
        <f>IF(基本情報入力シート!C1359="","",基本情報入力シート!C1359)</f>
        <v/>
      </c>
      <c r="C1328" s="866"/>
      <c r="D1328" s="866"/>
      <c r="E1328" s="866"/>
      <c r="F1328" s="866"/>
      <c r="G1328" s="866"/>
      <c r="H1328" s="866"/>
      <c r="I1328" s="866"/>
      <c r="J1328" s="413" t="str">
        <f>IF(基本情報入力シート!M1359="","",基本情報入力シート!M1359)</f>
        <v/>
      </c>
      <c r="K1328" s="413" t="str">
        <f>IF(基本情報入力シート!R1359="","",基本情報入力シート!R1359)</f>
        <v/>
      </c>
      <c r="L1328" s="413" t="str">
        <f>IF(基本情報入力シート!W1359="","",基本情報入力シート!W1359)</f>
        <v/>
      </c>
      <c r="M1328" s="413" t="str">
        <f>IF(基本情報入力シート!X1359="","",基本情報入力シート!X1359)</f>
        <v/>
      </c>
      <c r="N1328" s="491" t="str">
        <f>IF(基本情報入力シート!Y1359="","",基本情報入力シート!Y1359)</f>
        <v/>
      </c>
      <c r="O1328" s="490"/>
      <c r="P1328" s="432"/>
      <c r="Q1328" s="38" t="str">
        <f>IFERROR(ROUNDDOWN(P1328*VLOOKUP(N1328,【参考】数式用!$V$2:$AA$58,MATCH(O1328,【参考】数式用!$X$4:$AA$4)+2,FALSE)*0.5, 0), "")</f>
        <v/>
      </c>
      <c r="R1328" s="433"/>
      <c r="S1328" s="867"/>
      <c r="T1328" s="867"/>
      <c r="U1328" s="499"/>
      <c r="V1328" s="439"/>
      <c r="W1328" s="487"/>
      <c r="X1328" s="414" t="str">
        <f>IFERROR(IF(V1328="ー", "", ROUNDDOWN(W1328*VLOOKUP(N1328,【参考】数式用!$V$2:$AG$51,MATCH(V1328,【参考】数式用!$AB$4:$AG$4)+6,FALSE)*0.5, 0)), "")</f>
        <v/>
      </c>
      <c r="Y1328" s="440"/>
      <c r="Z1328" s="487"/>
      <c r="AA1328" s="501"/>
      <c r="AB1328" s="481" t="e">
        <f>VLOOKUP(N1328,【参考】数式用!$A$3:$N$58,14,FALSE)</f>
        <v>#N/A</v>
      </c>
      <c r="AC1328" s="481" t="str">
        <f>IFERROR(VLOOKUP(N1328,【参考】数式用!$A$3:$N$58,14,FALSE),"")&amp;"_4_5"</f>
        <v>_4_5</v>
      </c>
      <c r="AD1328" s="481" t="str">
        <f>IFERROR(VLOOKUP(N1328,【参考】数式用!$A$3:$N$58,14,FALSE),"")&amp;"_6"</f>
        <v>_6</v>
      </c>
      <c r="AE1328" s="482" t="str">
        <f>IFERROR(VLOOKUP(N1328,【参考】数式用!$AI$5:$AJ$51, 2, FALSE), "")</f>
        <v/>
      </c>
      <c r="AF1328" s="483" t="str">
        <f t="shared" si="40"/>
        <v/>
      </c>
      <c r="AG1328" s="484" t="str">
        <f t="shared" si="41"/>
        <v/>
      </c>
      <c r="AH1328" s="485" t="str">
        <f>IFERROR(VLOOKUP(N1328,【参考】数式用!$AM$3:$AN$56, 2, FALSE), "")</f>
        <v/>
      </c>
      <c r="AI1328" s="411"/>
      <c r="AJ1328" s="389"/>
      <c r="AK1328" s="389"/>
      <c r="AL1328" s="389"/>
      <c r="AM1328" s="389"/>
      <c r="AN1328" s="389"/>
      <c r="AO1328" s="389"/>
      <c r="AP1328" s="389"/>
      <c r="AQ1328" s="389"/>
    </row>
    <row r="1329" spans="1:43" s="128" customFormat="1" ht="40.15" customHeight="1">
      <c r="A1329" s="488">
        <v>1316</v>
      </c>
      <c r="B1329" s="866" t="str">
        <f>IF(基本情報入力シート!C1360="","",基本情報入力シート!C1360)</f>
        <v/>
      </c>
      <c r="C1329" s="866"/>
      <c r="D1329" s="866"/>
      <c r="E1329" s="866"/>
      <c r="F1329" s="866"/>
      <c r="G1329" s="866"/>
      <c r="H1329" s="866"/>
      <c r="I1329" s="866"/>
      <c r="J1329" s="413" t="str">
        <f>IF(基本情報入力シート!M1360="","",基本情報入力シート!M1360)</f>
        <v/>
      </c>
      <c r="K1329" s="413" t="str">
        <f>IF(基本情報入力シート!R1360="","",基本情報入力シート!R1360)</f>
        <v/>
      </c>
      <c r="L1329" s="413" t="str">
        <f>IF(基本情報入力シート!W1360="","",基本情報入力シート!W1360)</f>
        <v/>
      </c>
      <c r="M1329" s="413" t="str">
        <f>IF(基本情報入力シート!X1360="","",基本情報入力シート!X1360)</f>
        <v/>
      </c>
      <c r="N1329" s="491" t="str">
        <f>IF(基本情報入力シート!Y1360="","",基本情報入力シート!Y1360)</f>
        <v/>
      </c>
      <c r="O1329" s="490"/>
      <c r="P1329" s="432"/>
      <c r="Q1329" s="38" t="str">
        <f>IFERROR(ROUNDDOWN(P1329*VLOOKUP(N1329,【参考】数式用!$V$2:$AA$58,MATCH(O1329,【参考】数式用!$X$4:$AA$4)+2,FALSE)*0.5, 0), "")</f>
        <v/>
      </c>
      <c r="R1329" s="433"/>
      <c r="S1329" s="867"/>
      <c r="T1329" s="867"/>
      <c r="U1329" s="499"/>
      <c r="V1329" s="439"/>
      <c r="W1329" s="487"/>
      <c r="X1329" s="414" t="str">
        <f>IFERROR(IF(V1329="ー", "", ROUNDDOWN(W1329*VLOOKUP(N1329,【参考】数式用!$V$2:$AG$51,MATCH(V1329,【参考】数式用!$AB$4:$AG$4)+6,FALSE)*0.5, 0)), "")</f>
        <v/>
      </c>
      <c r="Y1329" s="440"/>
      <c r="Z1329" s="487"/>
      <c r="AA1329" s="501"/>
      <c r="AB1329" s="481" t="e">
        <f>VLOOKUP(N1329,【参考】数式用!$A$3:$N$58,14,FALSE)</f>
        <v>#N/A</v>
      </c>
      <c r="AC1329" s="481" t="str">
        <f>IFERROR(VLOOKUP(N1329,【参考】数式用!$A$3:$N$58,14,FALSE),"")&amp;"_4_5"</f>
        <v>_4_5</v>
      </c>
      <c r="AD1329" s="481" t="str">
        <f>IFERROR(VLOOKUP(N1329,【参考】数式用!$A$3:$N$58,14,FALSE),"")&amp;"_6"</f>
        <v>_6</v>
      </c>
      <c r="AE1329" s="482" t="str">
        <f>IFERROR(VLOOKUP(N1329,【参考】数式用!$AI$5:$AJ$51, 2, FALSE), "")</f>
        <v/>
      </c>
      <c r="AF1329" s="483" t="str">
        <f t="shared" si="40"/>
        <v/>
      </c>
      <c r="AG1329" s="484" t="str">
        <f t="shared" si="41"/>
        <v/>
      </c>
      <c r="AH1329" s="485" t="str">
        <f>IFERROR(VLOOKUP(N1329,【参考】数式用!$AM$3:$AN$56, 2, FALSE), "")</f>
        <v/>
      </c>
      <c r="AI1329" s="411"/>
      <c r="AJ1329" s="389"/>
      <c r="AK1329" s="389"/>
      <c r="AL1329" s="389"/>
      <c r="AM1329" s="389"/>
      <c r="AN1329" s="389"/>
      <c r="AO1329" s="389"/>
      <c r="AP1329" s="389"/>
      <c r="AQ1329" s="389"/>
    </row>
    <row r="1330" spans="1:43" s="128" customFormat="1" ht="40.15" customHeight="1">
      <c r="A1330" s="488">
        <v>1317</v>
      </c>
      <c r="B1330" s="866" t="str">
        <f>IF(基本情報入力シート!C1361="","",基本情報入力シート!C1361)</f>
        <v/>
      </c>
      <c r="C1330" s="866"/>
      <c r="D1330" s="866"/>
      <c r="E1330" s="866"/>
      <c r="F1330" s="866"/>
      <c r="G1330" s="866"/>
      <c r="H1330" s="866"/>
      <c r="I1330" s="866"/>
      <c r="J1330" s="413" t="str">
        <f>IF(基本情報入力シート!M1361="","",基本情報入力シート!M1361)</f>
        <v/>
      </c>
      <c r="K1330" s="413" t="str">
        <f>IF(基本情報入力シート!R1361="","",基本情報入力シート!R1361)</f>
        <v/>
      </c>
      <c r="L1330" s="413" t="str">
        <f>IF(基本情報入力シート!W1361="","",基本情報入力シート!W1361)</f>
        <v/>
      </c>
      <c r="M1330" s="413" t="str">
        <f>IF(基本情報入力シート!X1361="","",基本情報入力シート!X1361)</f>
        <v/>
      </c>
      <c r="N1330" s="491" t="str">
        <f>IF(基本情報入力シート!Y1361="","",基本情報入力シート!Y1361)</f>
        <v/>
      </c>
      <c r="O1330" s="490"/>
      <c r="P1330" s="432"/>
      <c r="Q1330" s="38" t="str">
        <f>IFERROR(ROUNDDOWN(P1330*VLOOKUP(N1330,【参考】数式用!$V$2:$AA$58,MATCH(O1330,【参考】数式用!$X$4:$AA$4)+2,FALSE)*0.5, 0), "")</f>
        <v/>
      </c>
      <c r="R1330" s="433"/>
      <c r="S1330" s="867"/>
      <c r="T1330" s="867"/>
      <c r="U1330" s="499"/>
      <c r="V1330" s="439"/>
      <c r="W1330" s="487"/>
      <c r="X1330" s="414" t="str">
        <f>IFERROR(IF(V1330="ー", "", ROUNDDOWN(W1330*VLOOKUP(N1330,【参考】数式用!$V$2:$AG$51,MATCH(V1330,【参考】数式用!$AB$4:$AG$4)+6,FALSE)*0.5, 0)), "")</f>
        <v/>
      </c>
      <c r="Y1330" s="440"/>
      <c r="Z1330" s="487"/>
      <c r="AA1330" s="501"/>
      <c r="AB1330" s="481" t="e">
        <f>VLOOKUP(N1330,【参考】数式用!$A$3:$N$58,14,FALSE)</f>
        <v>#N/A</v>
      </c>
      <c r="AC1330" s="481" t="str">
        <f>IFERROR(VLOOKUP(N1330,【参考】数式用!$A$3:$N$58,14,FALSE),"")&amp;"_4_5"</f>
        <v>_4_5</v>
      </c>
      <c r="AD1330" s="481" t="str">
        <f>IFERROR(VLOOKUP(N1330,【参考】数式用!$A$3:$N$58,14,FALSE),"")&amp;"_6"</f>
        <v>_6</v>
      </c>
      <c r="AE1330" s="482" t="str">
        <f>IFERROR(VLOOKUP(N1330,【参考】数式用!$AI$5:$AJ$51, 2, FALSE), "")</f>
        <v/>
      </c>
      <c r="AF1330" s="483"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84"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85" t="str">
        <f>IFERROR(VLOOKUP(N1330,【参考】数式用!$AM$3:$AN$56, 2, FALSE), "")</f>
        <v/>
      </c>
      <c r="AI1330" s="411"/>
      <c r="AJ1330" s="389"/>
      <c r="AK1330" s="389"/>
      <c r="AL1330" s="389"/>
      <c r="AM1330" s="389"/>
      <c r="AN1330" s="389"/>
      <c r="AO1330" s="389"/>
      <c r="AP1330" s="389"/>
      <c r="AQ1330" s="389"/>
    </row>
    <row r="1331" spans="1:43" s="128" customFormat="1" ht="40.15" customHeight="1">
      <c r="A1331" s="488">
        <v>1318</v>
      </c>
      <c r="B1331" s="866" t="str">
        <f>IF(基本情報入力シート!C1362="","",基本情報入力シート!C1362)</f>
        <v/>
      </c>
      <c r="C1331" s="866"/>
      <c r="D1331" s="866"/>
      <c r="E1331" s="866"/>
      <c r="F1331" s="866"/>
      <c r="G1331" s="866"/>
      <c r="H1331" s="866"/>
      <c r="I1331" s="866"/>
      <c r="J1331" s="413" t="str">
        <f>IF(基本情報入力シート!M1362="","",基本情報入力シート!M1362)</f>
        <v/>
      </c>
      <c r="K1331" s="413" t="str">
        <f>IF(基本情報入力シート!R1362="","",基本情報入力シート!R1362)</f>
        <v/>
      </c>
      <c r="L1331" s="413" t="str">
        <f>IF(基本情報入力シート!W1362="","",基本情報入力シート!W1362)</f>
        <v/>
      </c>
      <c r="M1331" s="413" t="str">
        <f>IF(基本情報入力シート!X1362="","",基本情報入力シート!X1362)</f>
        <v/>
      </c>
      <c r="N1331" s="491" t="str">
        <f>IF(基本情報入力シート!Y1362="","",基本情報入力シート!Y1362)</f>
        <v/>
      </c>
      <c r="O1331" s="490"/>
      <c r="P1331" s="432"/>
      <c r="Q1331" s="38" t="str">
        <f>IFERROR(ROUNDDOWN(P1331*VLOOKUP(N1331,【参考】数式用!$V$2:$AA$58,MATCH(O1331,【参考】数式用!$X$4:$AA$4)+2,FALSE)*0.5, 0), "")</f>
        <v/>
      </c>
      <c r="R1331" s="433"/>
      <c r="S1331" s="867"/>
      <c r="T1331" s="867"/>
      <c r="U1331" s="499"/>
      <c r="V1331" s="439"/>
      <c r="W1331" s="487"/>
      <c r="X1331" s="414" t="str">
        <f>IFERROR(IF(V1331="ー", "", ROUNDDOWN(W1331*VLOOKUP(N1331,【参考】数式用!$V$2:$AG$51,MATCH(V1331,【参考】数式用!$AB$4:$AG$4)+6,FALSE)*0.5, 0)), "")</f>
        <v/>
      </c>
      <c r="Y1331" s="440"/>
      <c r="Z1331" s="487"/>
      <c r="AA1331" s="501"/>
      <c r="AB1331" s="481" t="e">
        <f>VLOOKUP(N1331,【参考】数式用!$A$3:$N$58,14,FALSE)</f>
        <v>#N/A</v>
      </c>
      <c r="AC1331" s="481" t="str">
        <f>IFERROR(VLOOKUP(N1331,【参考】数式用!$A$3:$N$58,14,FALSE),"")&amp;"_4_5"</f>
        <v>_4_5</v>
      </c>
      <c r="AD1331" s="481" t="str">
        <f>IFERROR(VLOOKUP(N1331,【参考】数式用!$A$3:$N$58,14,FALSE),"")&amp;"_6"</f>
        <v>_6</v>
      </c>
      <c r="AE1331" s="482" t="str">
        <f>IFERROR(VLOOKUP(N1331,【参考】数式用!$AI$5:$AJ$51, 2, FALSE), "")</f>
        <v/>
      </c>
      <c r="AF1331" s="483" t="str">
        <f t="shared" si="42"/>
        <v/>
      </c>
      <c r="AG1331" s="484" t="str">
        <f t="shared" si="43"/>
        <v/>
      </c>
      <c r="AH1331" s="485" t="str">
        <f>IFERROR(VLOOKUP(N1331,【参考】数式用!$AM$3:$AN$56, 2, FALSE), "")</f>
        <v/>
      </c>
      <c r="AI1331" s="411"/>
      <c r="AJ1331" s="389"/>
      <c r="AK1331" s="389"/>
      <c r="AL1331" s="389"/>
      <c r="AM1331" s="389"/>
      <c r="AN1331" s="389"/>
      <c r="AO1331" s="389"/>
      <c r="AP1331" s="389"/>
      <c r="AQ1331" s="389"/>
    </row>
    <row r="1332" spans="1:43" s="128" customFormat="1" ht="40.15" customHeight="1">
      <c r="A1332" s="488">
        <v>1319</v>
      </c>
      <c r="B1332" s="866" t="str">
        <f>IF(基本情報入力シート!C1363="","",基本情報入力シート!C1363)</f>
        <v/>
      </c>
      <c r="C1332" s="866"/>
      <c r="D1332" s="866"/>
      <c r="E1332" s="866"/>
      <c r="F1332" s="866"/>
      <c r="G1332" s="866"/>
      <c r="H1332" s="866"/>
      <c r="I1332" s="866"/>
      <c r="J1332" s="413" t="str">
        <f>IF(基本情報入力シート!M1363="","",基本情報入力シート!M1363)</f>
        <v/>
      </c>
      <c r="K1332" s="413" t="str">
        <f>IF(基本情報入力シート!R1363="","",基本情報入力シート!R1363)</f>
        <v/>
      </c>
      <c r="L1332" s="413" t="str">
        <f>IF(基本情報入力シート!W1363="","",基本情報入力シート!W1363)</f>
        <v/>
      </c>
      <c r="M1332" s="413" t="str">
        <f>IF(基本情報入力シート!X1363="","",基本情報入力シート!X1363)</f>
        <v/>
      </c>
      <c r="N1332" s="491" t="str">
        <f>IF(基本情報入力シート!Y1363="","",基本情報入力シート!Y1363)</f>
        <v/>
      </c>
      <c r="O1332" s="490"/>
      <c r="P1332" s="432"/>
      <c r="Q1332" s="38" t="str">
        <f>IFERROR(ROUNDDOWN(P1332*VLOOKUP(N1332,【参考】数式用!$V$2:$AA$58,MATCH(O1332,【参考】数式用!$X$4:$AA$4)+2,FALSE)*0.5, 0), "")</f>
        <v/>
      </c>
      <c r="R1332" s="433"/>
      <c r="S1332" s="867"/>
      <c r="T1332" s="867"/>
      <c r="U1332" s="499"/>
      <c r="V1332" s="439"/>
      <c r="W1332" s="487"/>
      <c r="X1332" s="414" t="str">
        <f>IFERROR(IF(V1332="ー", "", ROUNDDOWN(W1332*VLOOKUP(N1332,【参考】数式用!$V$2:$AG$51,MATCH(V1332,【参考】数式用!$AB$4:$AG$4)+6,FALSE)*0.5, 0)), "")</f>
        <v/>
      </c>
      <c r="Y1332" s="440"/>
      <c r="Z1332" s="487"/>
      <c r="AA1332" s="501"/>
      <c r="AB1332" s="481" t="e">
        <f>VLOOKUP(N1332,【参考】数式用!$A$3:$N$58,14,FALSE)</f>
        <v>#N/A</v>
      </c>
      <c r="AC1332" s="481" t="str">
        <f>IFERROR(VLOOKUP(N1332,【参考】数式用!$A$3:$N$58,14,FALSE),"")&amp;"_4_5"</f>
        <v>_4_5</v>
      </c>
      <c r="AD1332" s="481" t="str">
        <f>IFERROR(VLOOKUP(N1332,【参考】数式用!$A$3:$N$58,14,FALSE),"")&amp;"_6"</f>
        <v>_6</v>
      </c>
      <c r="AE1332" s="482" t="str">
        <f>IFERROR(VLOOKUP(N1332,【参考】数式用!$AI$5:$AJ$51, 2, FALSE), "")</f>
        <v/>
      </c>
      <c r="AF1332" s="483" t="str">
        <f t="shared" si="42"/>
        <v/>
      </c>
      <c r="AG1332" s="484" t="str">
        <f t="shared" si="43"/>
        <v/>
      </c>
      <c r="AH1332" s="485" t="str">
        <f>IFERROR(VLOOKUP(N1332,【参考】数式用!$AM$3:$AN$56, 2, FALSE), "")</f>
        <v/>
      </c>
      <c r="AI1332" s="411"/>
      <c r="AJ1332" s="389"/>
      <c r="AK1332" s="389"/>
      <c r="AL1332" s="389"/>
      <c r="AM1332" s="389"/>
      <c r="AN1332" s="389"/>
      <c r="AO1332" s="389"/>
      <c r="AP1332" s="389"/>
      <c r="AQ1332" s="389"/>
    </row>
    <row r="1333" spans="1:43" s="128" customFormat="1" ht="40.15" customHeight="1">
      <c r="A1333" s="488">
        <v>1320</v>
      </c>
      <c r="B1333" s="866" t="str">
        <f>IF(基本情報入力シート!C1364="","",基本情報入力シート!C1364)</f>
        <v/>
      </c>
      <c r="C1333" s="866"/>
      <c r="D1333" s="866"/>
      <c r="E1333" s="866"/>
      <c r="F1333" s="866"/>
      <c r="G1333" s="866"/>
      <c r="H1333" s="866"/>
      <c r="I1333" s="866"/>
      <c r="J1333" s="413" t="str">
        <f>IF(基本情報入力シート!M1364="","",基本情報入力シート!M1364)</f>
        <v/>
      </c>
      <c r="K1333" s="413" t="str">
        <f>IF(基本情報入力シート!R1364="","",基本情報入力シート!R1364)</f>
        <v/>
      </c>
      <c r="L1333" s="413" t="str">
        <f>IF(基本情報入力シート!W1364="","",基本情報入力シート!W1364)</f>
        <v/>
      </c>
      <c r="M1333" s="413" t="str">
        <f>IF(基本情報入力シート!X1364="","",基本情報入力シート!X1364)</f>
        <v/>
      </c>
      <c r="N1333" s="491" t="str">
        <f>IF(基本情報入力シート!Y1364="","",基本情報入力シート!Y1364)</f>
        <v/>
      </c>
      <c r="O1333" s="490"/>
      <c r="P1333" s="432"/>
      <c r="Q1333" s="38" t="str">
        <f>IFERROR(ROUNDDOWN(P1333*VLOOKUP(N1333,【参考】数式用!$V$2:$AA$58,MATCH(O1333,【参考】数式用!$X$4:$AA$4)+2,FALSE)*0.5, 0), "")</f>
        <v/>
      </c>
      <c r="R1333" s="433"/>
      <c r="S1333" s="867"/>
      <c r="T1333" s="867"/>
      <c r="U1333" s="499"/>
      <c r="V1333" s="439"/>
      <c r="W1333" s="487"/>
      <c r="X1333" s="414" t="str">
        <f>IFERROR(IF(V1333="ー", "", ROUNDDOWN(W1333*VLOOKUP(N1333,【参考】数式用!$V$2:$AG$51,MATCH(V1333,【参考】数式用!$AB$4:$AG$4)+6,FALSE)*0.5, 0)), "")</f>
        <v/>
      </c>
      <c r="Y1333" s="440"/>
      <c r="Z1333" s="487"/>
      <c r="AA1333" s="501"/>
      <c r="AB1333" s="481" t="e">
        <f>VLOOKUP(N1333,【参考】数式用!$A$3:$N$58,14,FALSE)</f>
        <v>#N/A</v>
      </c>
      <c r="AC1333" s="481" t="str">
        <f>IFERROR(VLOOKUP(N1333,【参考】数式用!$A$3:$N$58,14,FALSE),"")&amp;"_4_5"</f>
        <v>_4_5</v>
      </c>
      <c r="AD1333" s="481" t="str">
        <f>IFERROR(VLOOKUP(N1333,【参考】数式用!$A$3:$N$58,14,FALSE),"")&amp;"_6"</f>
        <v>_6</v>
      </c>
      <c r="AE1333" s="482" t="str">
        <f>IFERROR(VLOOKUP(N1333,【参考】数式用!$AI$5:$AJ$51, 2, FALSE), "")</f>
        <v/>
      </c>
      <c r="AF1333" s="483" t="str">
        <f t="shared" si="42"/>
        <v/>
      </c>
      <c r="AG1333" s="484" t="str">
        <f t="shared" si="43"/>
        <v/>
      </c>
      <c r="AH1333" s="485" t="str">
        <f>IFERROR(VLOOKUP(N1333,【参考】数式用!$AM$3:$AN$56, 2, FALSE), "")</f>
        <v/>
      </c>
      <c r="AI1333" s="411"/>
      <c r="AJ1333" s="389"/>
      <c r="AK1333" s="389"/>
      <c r="AL1333" s="389"/>
      <c r="AM1333" s="389"/>
      <c r="AN1333" s="389"/>
      <c r="AO1333" s="389"/>
      <c r="AP1333" s="389"/>
      <c r="AQ1333" s="389"/>
    </row>
    <row r="1334" spans="1:43" s="128" customFormat="1" ht="40.15" customHeight="1">
      <c r="A1334" s="488">
        <v>1321</v>
      </c>
      <c r="B1334" s="866" t="str">
        <f>IF(基本情報入力シート!C1365="","",基本情報入力シート!C1365)</f>
        <v/>
      </c>
      <c r="C1334" s="866"/>
      <c r="D1334" s="866"/>
      <c r="E1334" s="866"/>
      <c r="F1334" s="866"/>
      <c r="G1334" s="866"/>
      <c r="H1334" s="866"/>
      <c r="I1334" s="866"/>
      <c r="J1334" s="413" t="str">
        <f>IF(基本情報入力シート!M1365="","",基本情報入力シート!M1365)</f>
        <v/>
      </c>
      <c r="K1334" s="413" t="str">
        <f>IF(基本情報入力シート!R1365="","",基本情報入力シート!R1365)</f>
        <v/>
      </c>
      <c r="L1334" s="413" t="str">
        <f>IF(基本情報入力シート!W1365="","",基本情報入力シート!W1365)</f>
        <v/>
      </c>
      <c r="M1334" s="413" t="str">
        <f>IF(基本情報入力シート!X1365="","",基本情報入力シート!X1365)</f>
        <v/>
      </c>
      <c r="N1334" s="491" t="str">
        <f>IF(基本情報入力シート!Y1365="","",基本情報入力シート!Y1365)</f>
        <v/>
      </c>
      <c r="O1334" s="490"/>
      <c r="P1334" s="432"/>
      <c r="Q1334" s="38" t="str">
        <f>IFERROR(ROUNDDOWN(P1334*VLOOKUP(N1334,【参考】数式用!$V$2:$AA$58,MATCH(O1334,【参考】数式用!$X$4:$AA$4)+2,FALSE)*0.5, 0), "")</f>
        <v/>
      </c>
      <c r="R1334" s="433"/>
      <c r="S1334" s="867"/>
      <c r="T1334" s="867"/>
      <c r="U1334" s="499"/>
      <c r="V1334" s="439"/>
      <c r="W1334" s="487"/>
      <c r="X1334" s="414" t="str">
        <f>IFERROR(IF(V1334="ー", "", ROUNDDOWN(W1334*VLOOKUP(N1334,【参考】数式用!$V$2:$AG$51,MATCH(V1334,【参考】数式用!$AB$4:$AG$4)+6,FALSE)*0.5, 0)), "")</f>
        <v/>
      </c>
      <c r="Y1334" s="440"/>
      <c r="Z1334" s="487"/>
      <c r="AA1334" s="501"/>
      <c r="AB1334" s="481" t="e">
        <f>VLOOKUP(N1334,【参考】数式用!$A$3:$N$58,14,FALSE)</f>
        <v>#N/A</v>
      </c>
      <c r="AC1334" s="481" t="str">
        <f>IFERROR(VLOOKUP(N1334,【参考】数式用!$A$3:$N$58,14,FALSE),"")&amp;"_4_5"</f>
        <v>_4_5</v>
      </c>
      <c r="AD1334" s="481" t="str">
        <f>IFERROR(VLOOKUP(N1334,【参考】数式用!$A$3:$N$58,14,FALSE),"")&amp;"_6"</f>
        <v>_6</v>
      </c>
      <c r="AE1334" s="482" t="str">
        <f>IFERROR(VLOOKUP(N1334,【参考】数式用!$AI$5:$AJ$51, 2, FALSE), "")</f>
        <v/>
      </c>
      <c r="AF1334" s="483" t="str">
        <f t="shared" si="42"/>
        <v/>
      </c>
      <c r="AG1334" s="484" t="str">
        <f t="shared" si="43"/>
        <v/>
      </c>
      <c r="AH1334" s="485" t="str">
        <f>IFERROR(VLOOKUP(N1334,【参考】数式用!$AM$3:$AN$56, 2, FALSE), "")</f>
        <v/>
      </c>
      <c r="AI1334" s="411"/>
      <c r="AJ1334" s="389"/>
      <c r="AK1334" s="389"/>
      <c r="AL1334" s="389"/>
      <c r="AM1334" s="389"/>
      <c r="AN1334" s="389"/>
      <c r="AO1334" s="389"/>
      <c r="AP1334" s="389"/>
      <c r="AQ1334" s="389"/>
    </row>
    <row r="1335" spans="1:43" s="128" customFormat="1" ht="40.15" customHeight="1">
      <c r="A1335" s="488">
        <v>1322</v>
      </c>
      <c r="B1335" s="866" t="str">
        <f>IF(基本情報入力シート!C1366="","",基本情報入力シート!C1366)</f>
        <v/>
      </c>
      <c r="C1335" s="866"/>
      <c r="D1335" s="866"/>
      <c r="E1335" s="866"/>
      <c r="F1335" s="866"/>
      <c r="G1335" s="866"/>
      <c r="H1335" s="866"/>
      <c r="I1335" s="866"/>
      <c r="J1335" s="413" t="str">
        <f>IF(基本情報入力シート!M1366="","",基本情報入力シート!M1366)</f>
        <v/>
      </c>
      <c r="K1335" s="413" t="str">
        <f>IF(基本情報入力シート!R1366="","",基本情報入力シート!R1366)</f>
        <v/>
      </c>
      <c r="L1335" s="413" t="str">
        <f>IF(基本情報入力シート!W1366="","",基本情報入力シート!W1366)</f>
        <v/>
      </c>
      <c r="M1335" s="413" t="str">
        <f>IF(基本情報入力シート!X1366="","",基本情報入力シート!X1366)</f>
        <v/>
      </c>
      <c r="N1335" s="491" t="str">
        <f>IF(基本情報入力シート!Y1366="","",基本情報入力シート!Y1366)</f>
        <v/>
      </c>
      <c r="O1335" s="490"/>
      <c r="P1335" s="432"/>
      <c r="Q1335" s="38" t="str">
        <f>IFERROR(ROUNDDOWN(P1335*VLOOKUP(N1335,【参考】数式用!$V$2:$AA$58,MATCH(O1335,【参考】数式用!$X$4:$AA$4)+2,FALSE)*0.5, 0), "")</f>
        <v/>
      </c>
      <c r="R1335" s="433"/>
      <c r="S1335" s="867"/>
      <c r="T1335" s="867"/>
      <c r="U1335" s="499"/>
      <c r="V1335" s="439"/>
      <c r="W1335" s="487"/>
      <c r="X1335" s="414" t="str">
        <f>IFERROR(IF(V1335="ー", "", ROUNDDOWN(W1335*VLOOKUP(N1335,【参考】数式用!$V$2:$AG$51,MATCH(V1335,【参考】数式用!$AB$4:$AG$4)+6,FALSE)*0.5, 0)), "")</f>
        <v/>
      </c>
      <c r="Y1335" s="440"/>
      <c r="Z1335" s="487"/>
      <c r="AA1335" s="501"/>
      <c r="AB1335" s="481" t="e">
        <f>VLOOKUP(N1335,【参考】数式用!$A$3:$N$58,14,FALSE)</f>
        <v>#N/A</v>
      </c>
      <c r="AC1335" s="481" t="str">
        <f>IFERROR(VLOOKUP(N1335,【参考】数式用!$A$3:$N$58,14,FALSE),"")&amp;"_4_5"</f>
        <v>_4_5</v>
      </c>
      <c r="AD1335" s="481" t="str">
        <f>IFERROR(VLOOKUP(N1335,【参考】数式用!$A$3:$N$58,14,FALSE),"")&amp;"_6"</f>
        <v>_6</v>
      </c>
      <c r="AE1335" s="482" t="str">
        <f>IFERROR(VLOOKUP(N1335,【参考】数式用!$AI$5:$AJ$51, 2, FALSE), "")</f>
        <v/>
      </c>
      <c r="AF1335" s="483" t="str">
        <f t="shared" si="42"/>
        <v/>
      </c>
      <c r="AG1335" s="484" t="str">
        <f t="shared" si="43"/>
        <v/>
      </c>
      <c r="AH1335" s="485" t="str">
        <f>IFERROR(VLOOKUP(N1335,【参考】数式用!$AM$3:$AN$56, 2, FALSE), "")</f>
        <v/>
      </c>
      <c r="AI1335" s="411"/>
      <c r="AJ1335" s="389"/>
      <c r="AK1335" s="389"/>
      <c r="AL1335" s="389"/>
      <c r="AM1335" s="389"/>
      <c r="AN1335" s="389"/>
      <c r="AO1335" s="389"/>
      <c r="AP1335" s="389"/>
      <c r="AQ1335" s="389"/>
    </row>
    <row r="1336" spans="1:43" s="128" customFormat="1" ht="40.15" customHeight="1">
      <c r="A1336" s="488">
        <v>1323</v>
      </c>
      <c r="B1336" s="866" t="str">
        <f>IF(基本情報入力シート!C1367="","",基本情報入力シート!C1367)</f>
        <v/>
      </c>
      <c r="C1336" s="866"/>
      <c r="D1336" s="866"/>
      <c r="E1336" s="866"/>
      <c r="F1336" s="866"/>
      <c r="G1336" s="866"/>
      <c r="H1336" s="866"/>
      <c r="I1336" s="866"/>
      <c r="J1336" s="413" t="str">
        <f>IF(基本情報入力シート!M1367="","",基本情報入力シート!M1367)</f>
        <v/>
      </c>
      <c r="K1336" s="413" t="str">
        <f>IF(基本情報入力シート!R1367="","",基本情報入力シート!R1367)</f>
        <v/>
      </c>
      <c r="L1336" s="413" t="str">
        <f>IF(基本情報入力シート!W1367="","",基本情報入力シート!W1367)</f>
        <v/>
      </c>
      <c r="M1336" s="413" t="str">
        <f>IF(基本情報入力シート!X1367="","",基本情報入力シート!X1367)</f>
        <v/>
      </c>
      <c r="N1336" s="491" t="str">
        <f>IF(基本情報入力シート!Y1367="","",基本情報入力シート!Y1367)</f>
        <v/>
      </c>
      <c r="O1336" s="490"/>
      <c r="P1336" s="432"/>
      <c r="Q1336" s="38" t="str">
        <f>IFERROR(ROUNDDOWN(P1336*VLOOKUP(N1336,【参考】数式用!$V$2:$AA$58,MATCH(O1336,【参考】数式用!$X$4:$AA$4)+2,FALSE)*0.5, 0), "")</f>
        <v/>
      </c>
      <c r="R1336" s="433"/>
      <c r="S1336" s="867"/>
      <c r="T1336" s="867"/>
      <c r="U1336" s="499"/>
      <c r="V1336" s="439"/>
      <c r="W1336" s="487"/>
      <c r="X1336" s="414" t="str">
        <f>IFERROR(IF(V1336="ー", "", ROUNDDOWN(W1336*VLOOKUP(N1336,【参考】数式用!$V$2:$AG$51,MATCH(V1336,【参考】数式用!$AB$4:$AG$4)+6,FALSE)*0.5, 0)), "")</f>
        <v/>
      </c>
      <c r="Y1336" s="440"/>
      <c r="Z1336" s="487"/>
      <c r="AA1336" s="501"/>
      <c r="AB1336" s="481" t="e">
        <f>VLOOKUP(N1336,【参考】数式用!$A$3:$N$58,14,FALSE)</f>
        <v>#N/A</v>
      </c>
      <c r="AC1336" s="481" t="str">
        <f>IFERROR(VLOOKUP(N1336,【参考】数式用!$A$3:$N$58,14,FALSE),"")&amp;"_4_5"</f>
        <v>_4_5</v>
      </c>
      <c r="AD1336" s="481" t="str">
        <f>IFERROR(VLOOKUP(N1336,【参考】数式用!$A$3:$N$58,14,FALSE),"")&amp;"_6"</f>
        <v>_6</v>
      </c>
      <c r="AE1336" s="482" t="str">
        <f>IFERROR(VLOOKUP(N1336,【参考】数式用!$AI$5:$AJ$51, 2, FALSE), "")</f>
        <v/>
      </c>
      <c r="AF1336" s="483" t="str">
        <f t="shared" si="42"/>
        <v/>
      </c>
      <c r="AG1336" s="484" t="str">
        <f t="shared" si="43"/>
        <v/>
      </c>
      <c r="AH1336" s="485" t="str">
        <f>IFERROR(VLOOKUP(N1336,【参考】数式用!$AM$3:$AN$56, 2, FALSE), "")</f>
        <v/>
      </c>
      <c r="AI1336" s="411"/>
      <c r="AJ1336" s="389"/>
      <c r="AK1336" s="389"/>
      <c r="AL1336" s="389"/>
      <c r="AM1336" s="389"/>
      <c r="AN1336" s="389"/>
      <c r="AO1336" s="389"/>
      <c r="AP1336" s="389"/>
      <c r="AQ1336" s="389"/>
    </row>
    <row r="1337" spans="1:43" s="128" customFormat="1" ht="40.15" customHeight="1">
      <c r="A1337" s="488">
        <v>1324</v>
      </c>
      <c r="B1337" s="866" t="str">
        <f>IF(基本情報入力シート!C1368="","",基本情報入力シート!C1368)</f>
        <v/>
      </c>
      <c r="C1337" s="866"/>
      <c r="D1337" s="866"/>
      <c r="E1337" s="866"/>
      <c r="F1337" s="866"/>
      <c r="G1337" s="866"/>
      <c r="H1337" s="866"/>
      <c r="I1337" s="866"/>
      <c r="J1337" s="413" t="str">
        <f>IF(基本情報入力シート!M1368="","",基本情報入力シート!M1368)</f>
        <v/>
      </c>
      <c r="K1337" s="413" t="str">
        <f>IF(基本情報入力シート!R1368="","",基本情報入力シート!R1368)</f>
        <v/>
      </c>
      <c r="L1337" s="413" t="str">
        <f>IF(基本情報入力シート!W1368="","",基本情報入力シート!W1368)</f>
        <v/>
      </c>
      <c r="M1337" s="413" t="str">
        <f>IF(基本情報入力シート!X1368="","",基本情報入力シート!X1368)</f>
        <v/>
      </c>
      <c r="N1337" s="491" t="str">
        <f>IF(基本情報入力シート!Y1368="","",基本情報入力シート!Y1368)</f>
        <v/>
      </c>
      <c r="O1337" s="490"/>
      <c r="P1337" s="432"/>
      <c r="Q1337" s="38" t="str">
        <f>IFERROR(ROUNDDOWN(P1337*VLOOKUP(N1337,【参考】数式用!$V$2:$AA$58,MATCH(O1337,【参考】数式用!$X$4:$AA$4)+2,FALSE)*0.5, 0), "")</f>
        <v/>
      </c>
      <c r="R1337" s="433"/>
      <c r="S1337" s="867"/>
      <c r="T1337" s="867"/>
      <c r="U1337" s="499"/>
      <c r="V1337" s="439"/>
      <c r="W1337" s="487"/>
      <c r="X1337" s="414" t="str">
        <f>IFERROR(IF(V1337="ー", "", ROUNDDOWN(W1337*VLOOKUP(N1337,【参考】数式用!$V$2:$AG$51,MATCH(V1337,【参考】数式用!$AB$4:$AG$4)+6,FALSE)*0.5, 0)), "")</f>
        <v/>
      </c>
      <c r="Y1337" s="440"/>
      <c r="Z1337" s="487"/>
      <c r="AA1337" s="501"/>
      <c r="AB1337" s="481" t="e">
        <f>VLOOKUP(N1337,【参考】数式用!$A$3:$N$58,14,FALSE)</f>
        <v>#N/A</v>
      </c>
      <c r="AC1337" s="481" t="str">
        <f>IFERROR(VLOOKUP(N1337,【参考】数式用!$A$3:$N$58,14,FALSE),"")&amp;"_4_5"</f>
        <v>_4_5</v>
      </c>
      <c r="AD1337" s="481" t="str">
        <f>IFERROR(VLOOKUP(N1337,【参考】数式用!$A$3:$N$58,14,FALSE),"")&amp;"_6"</f>
        <v>_6</v>
      </c>
      <c r="AE1337" s="482" t="str">
        <f>IFERROR(VLOOKUP(N1337,【参考】数式用!$AI$5:$AJ$51, 2, FALSE), "")</f>
        <v/>
      </c>
      <c r="AF1337" s="483" t="str">
        <f t="shared" si="42"/>
        <v/>
      </c>
      <c r="AG1337" s="484" t="str">
        <f t="shared" si="43"/>
        <v/>
      </c>
      <c r="AH1337" s="485" t="str">
        <f>IFERROR(VLOOKUP(N1337,【参考】数式用!$AM$3:$AN$56, 2, FALSE), "")</f>
        <v/>
      </c>
      <c r="AI1337" s="411"/>
      <c r="AJ1337" s="389"/>
      <c r="AK1337" s="389"/>
      <c r="AL1337" s="389"/>
      <c r="AM1337" s="389"/>
      <c r="AN1337" s="389"/>
      <c r="AO1337" s="389"/>
      <c r="AP1337" s="389"/>
      <c r="AQ1337" s="389"/>
    </row>
    <row r="1338" spans="1:43" s="128" customFormat="1" ht="40.15" customHeight="1">
      <c r="A1338" s="488">
        <v>1325</v>
      </c>
      <c r="B1338" s="866" t="str">
        <f>IF(基本情報入力シート!C1369="","",基本情報入力シート!C1369)</f>
        <v/>
      </c>
      <c r="C1338" s="866"/>
      <c r="D1338" s="866"/>
      <c r="E1338" s="866"/>
      <c r="F1338" s="866"/>
      <c r="G1338" s="866"/>
      <c r="H1338" s="866"/>
      <c r="I1338" s="866"/>
      <c r="J1338" s="413" t="str">
        <f>IF(基本情報入力シート!M1369="","",基本情報入力シート!M1369)</f>
        <v/>
      </c>
      <c r="K1338" s="413" t="str">
        <f>IF(基本情報入力シート!R1369="","",基本情報入力シート!R1369)</f>
        <v/>
      </c>
      <c r="L1338" s="413" t="str">
        <f>IF(基本情報入力シート!W1369="","",基本情報入力シート!W1369)</f>
        <v/>
      </c>
      <c r="M1338" s="413" t="str">
        <f>IF(基本情報入力シート!X1369="","",基本情報入力シート!X1369)</f>
        <v/>
      </c>
      <c r="N1338" s="491" t="str">
        <f>IF(基本情報入力シート!Y1369="","",基本情報入力シート!Y1369)</f>
        <v/>
      </c>
      <c r="O1338" s="490"/>
      <c r="P1338" s="432"/>
      <c r="Q1338" s="38" t="str">
        <f>IFERROR(ROUNDDOWN(P1338*VLOOKUP(N1338,【参考】数式用!$V$2:$AA$58,MATCH(O1338,【参考】数式用!$X$4:$AA$4)+2,FALSE)*0.5, 0), "")</f>
        <v/>
      </c>
      <c r="R1338" s="433"/>
      <c r="S1338" s="867"/>
      <c r="T1338" s="867"/>
      <c r="U1338" s="499"/>
      <c r="V1338" s="439"/>
      <c r="W1338" s="487"/>
      <c r="X1338" s="414" t="str">
        <f>IFERROR(IF(V1338="ー", "", ROUNDDOWN(W1338*VLOOKUP(N1338,【参考】数式用!$V$2:$AG$51,MATCH(V1338,【参考】数式用!$AB$4:$AG$4)+6,FALSE)*0.5, 0)), "")</f>
        <v/>
      </c>
      <c r="Y1338" s="440"/>
      <c r="Z1338" s="487"/>
      <c r="AA1338" s="501"/>
      <c r="AB1338" s="481" t="e">
        <f>VLOOKUP(N1338,【参考】数式用!$A$3:$N$58,14,FALSE)</f>
        <v>#N/A</v>
      </c>
      <c r="AC1338" s="481" t="str">
        <f>IFERROR(VLOOKUP(N1338,【参考】数式用!$A$3:$N$58,14,FALSE),"")&amp;"_4_5"</f>
        <v>_4_5</v>
      </c>
      <c r="AD1338" s="481" t="str">
        <f>IFERROR(VLOOKUP(N1338,【参考】数式用!$A$3:$N$58,14,FALSE),"")&amp;"_6"</f>
        <v>_6</v>
      </c>
      <c r="AE1338" s="482" t="str">
        <f>IFERROR(VLOOKUP(N1338,【参考】数式用!$AI$5:$AJ$51, 2, FALSE), "")</f>
        <v/>
      </c>
      <c r="AF1338" s="483" t="str">
        <f t="shared" si="42"/>
        <v/>
      </c>
      <c r="AG1338" s="484" t="str">
        <f t="shared" si="43"/>
        <v/>
      </c>
      <c r="AH1338" s="485" t="str">
        <f>IFERROR(VLOOKUP(N1338,【参考】数式用!$AM$3:$AN$56, 2, FALSE), "")</f>
        <v/>
      </c>
      <c r="AI1338" s="411"/>
      <c r="AJ1338" s="389"/>
      <c r="AK1338" s="389"/>
      <c r="AL1338" s="389"/>
      <c r="AM1338" s="389"/>
      <c r="AN1338" s="389"/>
      <c r="AO1338" s="389"/>
      <c r="AP1338" s="389"/>
      <c r="AQ1338" s="389"/>
    </row>
    <row r="1339" spans="1:43" s="128" customFormat="1" ht="40.15" customHeight="1">
      <c r="A1339" s="488">
        <v>1326</v>
      </c>
      <c r="B1339" s="866" t="str">
        <f>IF(基本情報入力シート!C1370="","",基本情報入力シート!C1370)</f>
        <v/>
      </c>
      <c r="C1339" s="866"/>
      <c r="D1339" s="866"/>
      <c r="E1339" s="866"/>
      <c r="F1339" s="866"/>
      <c r="G1339" s="866"/>
      <c r="H1339" s="866"/>
      <c r="I1339" s="866"/>
      <c r="J1339" s="413" t="str">
        <f>IF(基本情報入力シート!M1370="","",基本情報入力シート!M1370)</f>
        <v/>
      </c>
      <c r="K1339" s="413" t="str">
        <f>IF(基本情報入力シート!R1370="","",基本情報入力シート!R1370)</f>
        <v/>
      </c>
      <c r="L1339" s="413" t="str">
        <f>IF(基本情報入力シート!W1370="","",基本情報入力シート!W1370)</f>
        <v/>
      </c>
      <c r="M1339" s="413" t="str">
        <f>IF(基本情報入力シート!X1370="","",基本情報入力シート!X1370)</f>
        <v/>
      </c>
      <c r="N1339" s="491" t="str">
        <f>IF(基本情報入力シート!Y1370="","",基本情報入力シート!Y1370)</f>
        <v/>
      </c>
      <c r="O1339" s="490"/>
      <c r="P1339" s="432"/>
      <c r="Q1339" s="38" t="str">
        <f>IFERROR(ROUNDDOWN(P1339*VLOOKUP(N1339,【参考】数式用!$V$2:$AA$58,MATCH(O1339,【参考】数式用!$X$4:$AA$4)+2,FALSE)*0.5, 0), "")</f>
        <v/>
      </c>
      <c r="R1339" s="433"/>
      <c r="S1339" s="867"/>
      <c r="T1339" s="867"/>
      <c r="U1339" s="499"/>
      <c r="V1339" s="439"/>
      <c r="W1339" s="487"/>
      <c r="X1339" s="414" t="str">
        <f>IFERROR(IF(V1339="ー", "", ROUNDDOWN(W1339*VLOOKUP(N1339,【参考】数式用!$V$2:$AG$51,MATCH(V1339,【参考】数式用!$AB$4:$AG$4)+6,FALSE)*0.5, 0)), "")</f>
        <v/>
      </c>
      <c r="Y1339" s="440"/>
      <c r="Z1339" s="487"/>
      <c r="AA1339" s="501"/>
      <c r="AB1339" s="481" t="e">
        <f>VLOOKUP(N1339,【参考】数式用!$A$3:$N$58,14,FALSE)</f>
        <v>#N/A</v>
      </c>
      <c r="AC1339" s="481" t="str">
        <f>IFERROR(VLOOKUP(N1339,【参考】数式用!$A$3:$N$58,14,FALSE),"")&amp;"_4_5"</f>
        <v>_4_5</v>
      </c>
      <c r="AD1339" s="481" t="str">
        <f>IFERROR(VLOOKUP(N1339,【参考】数式用!$A$3:$N$58,14,FALSE),"")&amp;"_6"</f>
        <v>_6</v>
      </c>
      <c r="AE1339" s="482" t="str">
        <f>IFERROR(VLOOKUP(N1339,【参考】数式用!$AI$5:$AJ$51, 2, FALSE), "")</f>
        <v/>
      </c>
      <c r="AF1339" s="483" t="str">
        <f t="shared" si="42"/>
        <v/>
      </c>
      <c r="AG1339" s="484" t="str">
        <f t="shared" si="43"/>
        <v/>
      </c>
      <c r="AH1339" s="485" t="str">
        <f>IFERROR(VLOOKUP(N1339,【参考】数式用!$AM$3:$AN$56, 2, FALSE), "")</f>
        <v/>
      </c>
      <c r="AI1339" s="411"/>
      <c r="AJ1339" s="389"/>
      <c r="AK1339" s="389"/>
      <c r="AL1339" s="389"/>
      <c r="AM1339" s="389"/>
      <c r="AN1339" s="389"/>
      <c r="AO1339" s="389"/>
      <c r="AP1339" s="389"/>
      <c r="AQ1339" s="389"/>
    </row>
    <row r="1340" spans="1:43" s="128" customFormat="1" ht="40.15" customHeight="1">
      <c r="A1340" s="488">
        <v>1327</v>
      </c>
      <c r="B1340" s="866" t="str">
        <f>IF(基本情報入力シート!C1371="","",基本情報入力シート!C1371)</f>
        <v/>
      </c>
      <c r="C1340" s="866"/>
      <c r="D1340" s="866"/>
      <c r="E1340" s="866"/>
      <c r="F1340" s="866"/>
      <c r="G1340" s="866"/>
      <c r="H1340" s="866"/>
      <c r="I1340" s="866"/>
      <c r="J1340" s="413" t="str">
        <f>IF(基本情報入力シート!M1371="","",基本情報入力シート!M1371)</f>
        <v/>
      </c>
      <c r="K1340" s="413" t="str">
        <f>IF(基本情報入力シート!R1371="","",基本情報入力シート!R1371)</f>
        <v/>
      </c>
      <c r="L1340" s="413" t="str">
        <f>IF(基本情報入力シート!W1371="","",基本情報入力シート!W1371)</f>
        <v/>
      </c>
      <c r="M1340" s="413" t="str">
        <f>IF(基本情報入力シート!X1371="","",基本情報入力シート!X1371)</f>
        <v/>
      </c>
      <c r="N1340" s="491" t="str">
        <f>IF(基本情報入力シート!Y1371="","",基本情報入力シート!Y1371)</f>
        <v/>
      </c>
      <c r="O1340" s="490"/>
      <c r="P1340" s="432"/>
      <c r="Q1340" s="38" t="str">
        <f>IFERROR(ROUNDDOWN(P1340*VLOOKUP(N1340,【参考】数式用!$V$2:$AA$58,MATCH(O1340,【参考】数式用!$X$4:$AA$4)+2,FALSE)*0.5, 0), "")</f>
        <v/>
      </c>
      <c r="R1340" s="433"/>
      <c r="S1340" s="867"/>
      <c r="T1340" s="867"/>
      <c r="U1340" s="499"/>
      <c r="V1340" s="439"/>
      <c r="W1340" s="487"/>
      <c r="X1340" s="414" t="str">
        <f>IFERROR(IF(V1340="ー", "", ROUNDDOWN(W1340*VLOOKUP(N1340,【参考】数式用!$V$2:$AG$51,MATCH(V1340,【参考】数式用!$AB$4:$AG$4)+6,FALSE)*0.5, 0)), "")</f>
        <v/>
      </c>
      <c r="Y1340" s="440"/>
      <c r="Z1340" s="487"/>
      <c r="AA1340" s="501"/>
      <c r="AB1340" s="481" t="e">
        <f>VLOOKUP(N1340,【参考】数式用!$A$3:$N$58,14,FALSE)</f>
        <v>#N/A</v>
      </c>
      <c r="AC1340" s="481" t="str">
        <f>IFERROR(VLOOKUP(N1340,【参考】数式用!$A$3:$N$58,14,FALSE),"")&amp;"_4_5"</f>
        <v>_4_5</v>
      </c>
      <c r="AD1340" s="481" t="str">
        <f>IFERROR(VLOOKUP(N1340,【参考】数式用!$A$3:$N$58,14,FALSE),"")&amp;"_6"</f>
        <v>_6</v>
      </c>
      <c r="AE1340" s="482" t="str">
        <f>IFERROR(VLOOKUP(N1340,【参考】数式用!$AI$5:$AJ$51, 2, FALSE), "")</f>
        <v/>
      </c>
      <c r="AF1340" s="483" t="str">
        <f t="shared" si="42"/>
        <v/>
      </c>
      <c r="AG1340" s="484" t="str">
        <f t="shared" si="43"/>
        <v/>
      </c>
      <c r="AH1340" s="485" t="str">
        <f>IFERROR(VLOOKUP(N1340,【参考】数式用!$AM$3:$AN$56, 2, FALSE), "")</f>
        <v/>
      </c>
      <c r="AI1340" s="411"/>
      <c r="AJ1340" s="389"/>
      <c r="AK1340" s="389"/>
      <c r="AL1340" s="389"/>
      <c r="AM1340" s="389"/>
      <c r="AN1340" s="389"/>
      <c r="AO1340" s="389"/>
      <c r="AP1340" s="389"/>
      <c r="AQ1340" s="389"/>
    </row>
    <row r="1341" spans="1:43" s="128" customFormat="1" ht="40.15" customHeight="1">
      <c r="A1341" s="488">
        <v>1328</v>
      </c>
      <c r="B1341" s="866" t="str">
        <f>IF(基本情報入力シート!C1372="","",基本情報入力シート!C1372)</f>
        <v/>
      </c>
      <c r="C1341" s="866"/>
      <c r="D1341" s="866"/>
      <c r="E1341" s="866"/>
      <c r="F1341" s="866"/>
      <c r="G1341" s="866"/>
      <c r="H1341" s="866"/>
      <c r="I1341" s="866"/>
      <c r="J1341" s="413" t="str">
        <f>IF(基本情報入力シート!M1372="","",基本情報入力シート!M1372)</f>
        <v/>
      </c>
      <c r="K1341" s="413" t="str">
        <f>IF(基本情報入力シート!R1372="","",基本情報入力シート!R1372)</f>
        <v/>
      </c>
      <c r="L1341" s="413" t="str">
        <f>IF(基本情報入力シート!W1372="","",基本情報入力シート!W1372)</f>
        <v/>
      </c>
      <c r="M1341" s="413" t="str">
        <f>IF(基本情報入力シート!X1372="","",基本情報入力シート!X1372)</f>
        <v/>
      </c>
      <c r="N1341" s="491" t="str">
        <f>IF(基本情報入力シート!Y1372="","",基本情報入力シート!Y1372)</f>
        <v/>
      </c>
      <c r="O1341" s="490"/>
      <c r="P1341" s="432"/>
      <c r="Q1341" s="38" t="str">
        <f>IFERROR(ROUNDDOWN(P1341*VLOOKUP(N1341,【参考】数式用!$V$2:$AA$58,MATCH(O1341,【参考】数式用!$X$4:$AA$4)+2,FALSE)*0.5, 0), "")</f>
        <v/>
      </c>
      <c r="R1341" s="433"/>
      <c r="S1341" s="867"/>
      <c r="T1341" s="867"/>
      <c r="U1341" s="499"/>
      <c r="V1341" s="439"/>
      <c r="W1341" s="487"/>
      <c r="X1341" s="414" t="str">
        <f>IFERROR(IF(V1341="ー", "", ROUNDDOWN(W1341*VLOOKUP(N1341,【参考】数式用!$V$2:$AG$51,MATCH(V1341,【参考】数式用!$AB$4:$AG$4)+6,FALSE)*0.5, 0)), "")</f>
        <v/>
      </c>
      <c r="Y1341" s="440"/>
      <c r="Z1341" s="487"/>
      <c r="AA1341" s="501"/>
      <c r="AB1341" s="481" t="e">
        <f>VLOOKUP(N1341,【参考】数式用!$A$3:$N$58,14,FALSE)</f>
        <v>#N/A</v>
      </c>
      <c r="AC1341" s="481" t="str">
        <f>IFERROR(VLOOKUP(N1341,【参考】数式用!$A$3:$N$58,14,FALSE),"")&amp;"_4_5"</f>
        <v>_4_5</v>
      </c>
      <c r="AD1341" s="481" t="str">
        <f>IFERROR(VLOOKUP(N1341,【参考】数式用!$A$3:$N$58,14,FALSE),"")&amp;"_6"</f>
        <v>_6</v>
      </c>
      <c r="AE1341" s="482" t="str">
        <f>IFERROR(VLOOKUP(N1341,【参考】数式用!$AI$5:$AJ$51, 2, FALSE), "")</f>
        <v/>
      </c>
      <c r="AF1341" s="483" t="str">
        <f t="shared" si="42"/>
        <v/>
      </c>
      <c r="AG1341" s="484" t="str">
        <f t="shared" si="43"/>
        <v/>
      </c>
      <c r="AH1341" s="485" t="str">
        <f>IFERROR(VLOOKUP(N1341,【参考】数式用!$AM$3:$AN$56, 2, FALSE), "")</f>
        <v/>
      </c>
      <c r="AI1341" s="411"/>
      <c r="AJ1341" s="389"/>
      <c r="AK1341" s="389"/>
      <c r="AL1341" s="389"/>
      <c r="AM1341" s="389"/>
      <c r="AN1341" s="389"/>
      <c r="AO1341" s="389"/>
      <c r="AP1341" s="389"/>
      <c r="AQ1341" s="389"/>
    </row>
    <row r="1342" spans="1:43" s="128" customFormat="1" ht="40.15" customHeight="1">
      <c r="A1342" s="488">
        <v>1329</v>
      </c>
      <c r="B1342" s="866" t="str">
        <f>IF(基本情報入力シート!C1373="","",基本情報入力シート!C1373)</f>
        <v/>
      </c>
      <c r="C1342" s="866"/>
      <c r="D1342" s="866"/>
      <c r="E1342" s="866"/>
      <c r="F1342" s="866"/>
      <c r="G1342" s="866"/>
      <c r="H1342" s="866"/>
      <c r="I1342" s="866"/>
      <c r="J1342" s="413" t="str">
        <f>IF(基本情報入力シート!M1373="","",基本情報入力シート!M1373)</f>
        <v/>
      </c>
      <c r="K1342" s="413" t="str">
        <f>IF(基本情報入力シート!R1373="","",基本情報入力シート!R1373)</f>
        <v/>
      </c>
      <c r="L1342" s="413" t="str">
        <f>IF(基本情報入力シート!W1373="","",基本情報入力シート!W1373)</f>
        <v/>
      </c>
      <c r="M1342" s="413" t="str">
        <f>IF(基本情報入力シート!X1373="","",基本情報入力シート!X1373)</f>
        <v/>
      </c>
      <c r="N1342" s="491" t="str">
        <f>IF(基本情報入力シート!Y1373="","",基本情報入力シート!Y1373)</f>
        <v/>
      </c>
      <c r="O1342" s="490"/>
      <c r="P1342" s="432"/>
      <c r="Q1342" s="38" t="str">
        <f>IFERROR(ROUNDDOWN(P1342*VLOOKUP(N1342,【参考】数式用!$V$2:$AA$58,MATCH(O1342,【参考】数式用!$X$4:$AA$4)+2,FALSE)*0.5, 0), "")</f>
        <v/>
      </c>
      <c r="R1342" s="433"/>
      <c r="S1342" s="867"/>
      <c r="T1342" s="867"/>
      <c r="U1342" s="499"/>
      <c r="V1342" s="439"/>
      <c r="W1342" s="487"/>
      <c r="X1342" s="414" t="str">
        <f>IFERROR(IF(V1342="ー", "", ROUNDDOWN(W1342*VLOOKUP(N1342,【参考】数式用!$V$2:$AG$51,MATCH(V1342,【参考】数式用!$AB$4:$AG$4)+6,FALSE)*0.5, 0)), "")</f>
        <v/>
      </c>
      <c r="Y1342" s="440"/>
      <c r="Z1342" s="487"/>
      <c r="AA1342" s="501"/>
      <c r="AB1342" s="481" t="e">
        <f>VLOOKUP(N1342,【参考】数式用!$A$3:$N$58,14,FALSE)</f>
        <v>#N/A</v>
      </c>
      <c r="AC1342" s="481" t="str">
        <f>IFERROR(VLOOKUP(N1342,【参考】数式用!$A$3:$N$58,14,FALSE),"")&amp;"_4_5"</f>
        <v>_4_5</v>
      </c>
      <c r="AD1342" s="481" t="str">
        <f>IFERROR(VLOOKUP(N1342,【参考】数式用!$A$3:$N$58,14,FALSE),"")&amp;"_6"</f>
        <v>_6</v>
      </c>
      <c r="AE1342" s="482" t="str">
        <f>IFERROR(VLOOKUP(N1342,【参考】数式用!$AI$5:$AJ$51, 2, FALSE), "")</f>
        <v/>
      </c>
      <c r="AF1342" s="483" t="str">
        <f t="shared" si="42"/>
        <v/>
      </c>
      <c r="AG1342" s="484" t="str">
        <f t="shared" si="43"/>
        <v/>
      </c>
      <c r="AH1342" s="485" t="str">
        <f>IFERROR(VLOOKUP(N1342,【参考】数式用!$AM$3:$AN$56, 2, FALSE), "")</f>
        <v/>
      </c>
      <c r="AI1342" s="411"/>
      <c r="AJ1342" s="389"/>
      <c r="AK1342" s="389"/>
      <c r="AL1342" s="389"/>
      <c r="AM1342" s="389"/>
      <c r="AN1342" s="389"/>
      <c r="AO1342" s="389"/>
      <c r="AP1342" s="389"/>
      <c r="AQ1342" s="389"/>
    </row>
    <row r="1343" spans="1:43" s="128" customFormat="1" ht="40.15" customHeight="1">
      <c r="A1343" s="488">
        <v>1330</v>
      </c>
      <c r="B1343" s="866" t="str">
        <f>IF(基本情報入力シート!C1374="","",基本情報入力シート!C1374)</f>
        <v/>
      </c>
      <c r="C1343" s="866"/>
      <c r="D1343" s="866"/>
      <c r="E1343" s="866"/>
      <c r="F1343" s="866"/>
      <c r="G1343" s="866"/>
      <c r="H1343" s="866"/>
      <c r="I1343" s="866"/>
      <c r="J1343" s="413" t="str">
        <f>IF(基本情報入力シート!M1374="","",基本情報入力シート!M1374)</f>
        <v/>
      </c>
      <c r="K1343" s="413" t="str">
        <f>IF(基本情報入力シート!R1374="","",基本情報入力シート!R1374)</f>
        <v/>
      </c>
      <c r="L1343" s="413" t="str">
        <f>IF(基本情報入力シート!W1374="","",基本情報入力シート!W1374)</f>
        <v/>
      </c>
      <c r="M1343" s="413" t="str">
        <f>IF(基本情報入力シート!X1374="","",基本情報入力シート!X1374)</f>
        <v/>
      </c>
      <c r="N1343" s="491" t="str">
        <f>IF(基本情報入力シート!Y1374="","",基本情報入力シート!Y1374)</f>
        <v/>
      </c>
      <c r="O1343" s="490"/>
      <c r="P1343" s="432"/>
      <c r="Q1343" s="38" t="str">
        <f>IFERROR(ROUNDDOWN(P1343*VLOOKUP(N1343,【参考】数式用!$V$2:$AA$58,MATCH(O1343,【参考】数式用!$X$4:$AA$4)+2,FALSE)*0.5, 0), "")</f>
        <v/>
      </c>
      <c r="R1343" s="433"/>
      <c r="S1343" s="867"/>
      <c r="T1343" s="867"/>
      <c r="U1343" s="499"/>
      <c r="V1343" s="439"/>
      <c r="W1343" s="487"/>
      <c r="X1343" s="414" t="str">
        <f>IFERROR(IF(V1343="ー", "", ROUNDDOWN(W1343*VLOOKUP(N1343,【参考】数式用!$V$2:$AG$51,MATCH(V1343,【参考】数式用!$AB$4:$AG$4)+6,FALSE)*0.5, 0)), "")</f>
        <v/>
      </c>
      <c r="Y1343" s="440"/>
      <c r="Z1343" s="487"/>
      <c r="AA1343" s="501"/>
      <c r="AB1343" s="481" t="e">
        <f>VLOOKUP(N1343,【参考】数式用!$A$3:$N$58,14,FALSE)</f>
        <v>#N/A</v>
      </c>
      <c r="AC1343" s="481" t="str">
        <f>IFERROR(VLOOKUP(N1343,【参考】数式用!$A$3:$N$58,14,FALSE),"")&amp;"_4_5"</f>
        <v>_4_5</v>
      </c>
      <c r="AD1343" s="481" t="str">
        <f>IFERROR(VLOOKUP(N1343,【参考】数式用!$A$3:$N$58,14,FALSE),"")&amp;"_6"</f>
        <v>_6</v>
      </c>
      <c r="AE1343" s="482" t="str">
        <f>IFERROR(VLOOKUP(N1343,【参考】数式用!$AI$5:$AJ$51, 2, FALSE), "")</f>
        <v/>
      </c>
      <c r="AF1343" s="483" t="str">
        <f t="shared" si="42"/>
        <v/>
      </c>
      <c r="AG1343" s="484" t="str">
        <f t="shared" si="43"/>
        <v/>
      </c>
      <c r="AH1343" s="485" t="str">
        <f>IFERROR(VLOOKUP(N1343,【参考】数式用!$AM$3:$AN$56, 2, FALSE), "")</f>
        <v/>
      </c>
      <c r="AI1343" s="411"/>
      <c r="AJ1343" s="389"/>
      <c r="AK1343" s="389"/>
      <c r="AL1343" s="389"/>
      <c r="AM1343" s="389"/>
      <c r="AN1343" s="389"/>
      <c r="AO1343" s="389"/>
      <c r="AP1343" s="389"/>
      <c r="AQ1343" s="389"/>
    </row>
    <row r="1344" spans="1:43" s="128" customFormat="1" ht="40.15" customHeight="1">
      <c r="A1344" s="488">
        <v>1331</v>
      </c>
      <c r="B1344" s="866" t="str">
        <f>IF(基本情報入力シート!C1375="","",基本情報入力シート!C1375)</f>
        <v/>
      </c>
      <c r="C1344" s="866"/>
      <c r="D1344" s="866"/>
      <c r="E1344" s="866"/>
      <c r="F1344" s="866"/>
      <c r="G1344" s="866"/>
      <c r="H1344" s="866"/>
      <c r="I1344" s="866"/>
      <c r="J1344" s="413" t="str">
        <f>IF(基本情報入力シート!M1375="","",基本情報入力シート!M1375)</f>
        <v/>
      </c>
      <c r="K1344" s="413" t="str">
        <f>IF(基本情報入力シート!R1375="","",基本情報入力シート!R1375)</f>
        <v/>
      </c>
      <c r="L1344" s="413" t="str">
        <f>IF(基本情報入力シート!W1375="","",基本情報入力シート!W1375)</f>
        <v/>
      </c>
      <c r="M1344" s="413" t="str">
        <f>IF(基本情報入力シート!X1375="","",基本情報入力シート!X1375)</f>
        <v/>
      </c>
      <c r="N1344" s="491" t="str">
        <f>IF(基本情報入力シート!Y1375="","",基本情報入力シート!Y1375)</f>
        <v/>
      </c>
      <c r="O1344" s="490"/>
      <c r="P1344" s="432"/>
      <c r="Q1344" s="38" t="str">
        <f>IFERROR(ROUNDDOWN(P1344*VLOOKUP(N1344,【参考】数式用!$V$2:$AA$58,MATCH(O1344,【参考】数式用!$X$4:$AA$4)+2,FALSE)*0.5, 0), "")</f>
        <v/>
      </c>
      <c r="R1344" s="433"/>
      <c r="S1344" s="867"/>
      <c r="T1344" s="867"/>
      <c r="U1344" s="499"/>
      <c r="V1344" s="439"/>
      <c r="W1344" s="487"/>
      <c r="X1344" s="414" t="str">
        <f>IFERROR(IF(V1344="ー", "", ROUNDDOWN(W1344*VLOOKUP(N1344,【参考】数式用!$V$2:$AG$51,MATCH(V1344,【参考】数式用!$AB$4:$AG$4)+6,FALSE)*0.5, 0)), "")</f>
        <v/>
      </c>
      <c r="Y1344" s="440"/>
      <c r="Z1344" s="487"/>
      <c r="AA1344" s="501"/>
      <c r="AB1344" s="481" t="e">
        <f>VLOOKUP(N1344,【参考】数式用!$A$3:$N$58,14,FALSE)</f>
        <v>#N/A</v>
      </c>
      <c r="AC1344" s="481" t="str">
        <f>IFERROR(VLOOKUP(N1344,【参考】数式用!$A$3:$N$58,14,FALSE),"")&amp;"_4_5"</f>
        <v>_4_5</v>
      </c>
      <c r="AD1344" s="481" t="str">
        <f>IFERROR(VLOOKUP(N1344,【参考】数式用!$A$3:$N$58,14,FALSE),"")&amp;"_6"</f>
        <v>_6</v>
      </c>
      <c r="AE1344" s="482" t="str">
        <f>IFERROR(VLOOKUP(N1344,【参考】数式用!$AI$5:$AJ$51, 2, FALSE), "")</f>
        <v/>
      </c>
      <c r="AF1344" s="483" t="str">
        <f t="shared" si="42"/>
        <v/>
      </c>
      <c r="AG1344" s="484" t="str">
        <f t="shared" si="43"/>
        <v/>
      </c>
      <c r="AH1344" s="485" t="str">
        <f>IFERROR(VLOOKUP(N1344,【参考】数式用!$AM$3:$AN$56, 2, FALSE), "")</f>
        <v/>
      </c>
      <c r="AI1344" s="411"/>
      <c r="AJ1344" s="389"/>
      <c r="AK1344" s="389"/>
      <c r="AL1344" s="389"/>
      <c r="AM1344" s="389"/>
      <c r="AN1344" s="389"/>
      <c r="AO1344" s="389"/>
      <c r="AP1344" s="389"/>
      <c r="AQ1344" s="389"/>
    </row>
    <row r="1345" spans="1:43" s="128" customFormat="1" ht="40.15" customHeight="1">
      <c r="A1345" s="488">
        <v>1332</v>
      </c>
      <c r="B1345" s="866" t="str">
        <f>IF(基本情報入力シート!C1376="","",基本情報入力シート!C1376)</f>
        <v/>
      </c>
      <c r="C1345" s="866"/>
      <c r="D1345" s="866"/>
      <c r="E1345" s="866"/>
      <c r="F1345" s="866"/>
      <c r="G1345" s="866"/>
      <c r="H1345" s="866"/>
      <c r="I1345" s="866"/>
      <c r="J1345" s="413" t="str">
        <f>IF(基本情報入力シート!M1376="","",基本情報入力シート!M1376)</f>
        <v/>
      </c>
      <c r="K1345" s="413" t="str">
        <f>IF(基本情報入力シート!R1376="","",基本情報入力シート!R1376)</f>
        <v/>
      </c>
      <c r="L1345" s="413" t="str">
        <f>IF(基本情報入力シート!W1376="","",基本情報入力シート!W1376)</f>
        <v/>
      </c>
      <c r="M1345" s="413" t="str">
        <f>IF(基本情報入力シート!X1376="","",基本情報入力シート!X1376)</f>
        <v/>
      </c>
      <c r="N1345" s="491" t="str">
        <f>IF(基本情報入力シート!Y1376="","",基本情報入力シート!Y1376)</f>
        <v/>
      </c>
      <c r="O1345" s="490"/>
      <c r="P1345" s="432"/>
      <c r="Q1345" s="38" t="str">
        <f>IFERROR(ROUNDDOWN(P1345*VLOOKUP(N1345,【参考】数式用!$V$2:$AA$58,MATCH(O1345,【参考】数式用!$X$4:$AA$4)+2,FALSE)*0.5, 0), "")</f>
        <v/>
      </c>
      <c r="R1345" s="433"/>
      <c r="S1345" s="867"/>
      <c r="T1345" s="867"/>
      <c r="U1345" s="499"/>
      <c r="V1345" s="439"/>
      <c r="W1345" s="487"/>
      <c r="X1345" s="414" t="str">
        <f>IFERROR(IF(V1345="ー", "", ROUNDDOWN(W1345*VLOOKUP(N1345,【参考】数式用!$V$2:$AG$51,MATCH(V1345,【参考】数式用!$AB$4:$AG$4)+6,FALSE)*0.5, 0)), "")</f>
        <v/>
      </c>
      <c r="Y1345" s="440"/>
      <c r="Z1345" s="487"/>
      <c r="AA1345" s="501"/>
      <c r="AB1345" s="481" t="e">
        <f>VLOOKUP(N1345,【参考】数式用!$A$3:$N$58,14,FALSE)</f>
        <v>#N/A</v>
      </c>
      <c r="AC1345" s="481" t="str">
        <f>IFERROR(VLOOKUP(N1345,【参考】数式用!$A$3:$N$58,14,FALSE),"")&amp;"_4_5"</f>
        <v>_4_5</v>
      </c>
      <c r="AD1345" s="481" t="str">
        <f>IFERROR(VLOOKUP(N1345,【参考】数式用!$A$3:$N$58,14,FALSE),"")&amp;"_6"</f>
        <v>_6</v>
      </c>
      <c r="AE1345" s="482" t="str">
        <f>IFERROR(VLOOKUP(N1345,【参考】数式用!$AI$5:$AJ$51, 2, FALSE), "")</f>
        <v/>
      </c>
      <c r="AF1345" s="483" t="str">
        <f t="shared" si="42"/>
        <v/>
      </c>
      <c r="AG1345" s="484" t="str">
        <f t="shared" si="43"/>
        <v/>
      </c>
      <c r="AH1345" s="485" t="str">
        <f>IFERROR(VLOOKUP(N1345,【参考】数式用!$AM$3:$AN$56, 2, FALSE), "")</f>
        <v/>
      </c>
      <c r="AI1345" s="411"/>
      <c r="AJ1345" s="389"/>
      <c r="AK1345" s="389"/>
      <c r="AL1345" s="389"/>
      <c r="AM1345" s="389"/>
      <c r="AN1345" s="389"/>
      <c r="AO1345" s="389"/>
      <c r="AP1345" s="389"/>
      <c r="AQ1345" s="389"/>
    </row>
    <row r="1346" spans="1:43" s="128" customFormat="1" ht="40.15" customHeight="1">
      <c r="A1346" s="488">
        <v>1333</v>
      </c>
      <c r="B1346" s="866" t="str">
        <f>IF(基本情報入力シート!C1377="","",基本情報入力シート!C1377)</f>
        <v/>
      </c>
      <c r="C1346" s="866"/>
      <c r="D1346" s="866"/>
      <c r="E1346" s="866"/>
      <c r="F1346" s="866"/>
      <c r="G1346" s="866"/>
      <c r="H1346" s="866"/>
      <c r="I1346" s="866"/>
      <c r="J1346" s="413" t="str">
        <f>IF(基本情報入力シート!M1377="","",基本情報入力シート!M1377)</f>
        <v/>
      </c>
      <c r="K1346" s="413" t="str">
        <f>IF(基本情報入力シート!R1377="","",基本情報入力シート!R1377)</f>
        <v/>
      </c>
      <c r="L1346" s="413" t="str">
        <f>IF(基本情報入力シート!W1377="","",基本情報入力シート!W1377)</f>
        <v/>
      </c>
      <c r="M1346" s="413" t="str">
        <f>IF(基本情報入力シート!X1377="","",基本情報入力シート!X1377)</f>
        <v/>
      </c>
      <c r="N1346" s="491" t="str">
        <f>IF(基本情報入力シート!Y1377="","",基本情報入力シート!Y1377)</f>
        <v/>
      </c>
      <c r="O1346" s="490"/>
      <c r="P1346" s="432"/>
      <c r="Q1346" s="38" t="str">
        <f>IFERROR(ROUNDDOWN(P1346*VLOOKUP(N1346,【参考】数式用!$V$2:$AA$58,MATCH(O1346,【参考】数式用!$X$4:$AA$4)+2,FALSE)*0.5, 0), "")</f>
        <v/>
      </c>
      <c r="R1346" s="433"/>
      <c r="S1346" s="867"/>
      <c r="T1346" s="867"/>
      <c r="U1346" s="499"/>
      <c r="V1346" s="439"/>
      <c r="W1346" s="487"/>
      <c r="X1346" s="414" t="str">
        <f>IFERROR(IF(V1346="ー", "", ROUNDDOWN(W1346*VLOOKUP(N1346,【参考】数式用!$V$2:$AG$51,MATCH(V1346,【参考】数式用!$AB$4:$AG$4)+6,FALSE)*0.5, 0)), "")</f>
        <v/>
      </c>
      <c r="Y1346" s="440"/>
      <c r="Z1346" s="487"/>
      <c r="AA1346" s="501"/>
      <c r="AB1346" s="481" t="e">
        <f>VLOOKUP(N1346,【参考】数式用!$A$3:$N$58,14,FALSE)</f>
        <v>#N/A</v>
      </c>
      <c r="AC1346" s="481" t="str">
        <f>IFERROR(VLOOKUP(N1346,【参考】数式用!$A$3:$N$58,14,FALSE),"")&amp;"_4_5"</f>
        <v>_4_5</v>
      </c>
      <c r="AD1346" s="481" t="str">
        <f>IFERROR(VLOOKUP(N1346,【参考】数式用!$A$3:$N$58,14,FALSE),"")&amp;"_6"</f>
        <v>_6</v>
      </c>
      <c r="AE1346" s="482" t="str">
        <f>IFERROR(VLOOKUP(N1346,【参考】数式用!$AI$5:$AJ$51, 2, FALSE), "")</f>
        <v/>
      </c>
      <c r="AF1346" s="483" t="str">
        <f t="shared" si="42"/>
        <v/>
      </c>
      <c r="AG1346" s="484" t="str">
        <f t="shared" si="43"/>
        <v/>
      </c>
      <c r="AH1346" s="485" t="str">
        <f>IFERROR(VLOOKUP(N1346,【参考】数式用!$AM$3:$AN$56, 2, FALSE), "")</f>
        <v/>
      </c>
      <c r="AI1346" s="411"/>
      <c r="AJ1346" s="389"/>
      <c r="AK1346" s="389"/>
      <c r="AL1346" s="389"/>
      <c r="AM1346" s="389"/>
      <c r="AN1346" s="389"/>
      <c r="AO1346" s="389"/>
      <c r="AP1346" s="389"/>
      <c r="AQ1346" s="389"/>
    </row>
    <row r="1347" spans="1:43" s="128" customFormat="1" ht="40.15" customHeight="1">
      <c r="A1347" s="488">
        <v>1334</v>
      </c>
      <c r="B1347" s="866" t="str">
        <f>IF(基本情報入力シート!C1378="","",基本情報入力シート!C1378)</f>
        <v/>
      </c>
      <c r="C1347" s="866"/>
      <c r="D1347" s="866"/>
      <c r="E1347" s="866"/>
      <c r="F1347" s="866"/>
      <c r="G1347" s="866"/>
      <c r="H1347" s="866"/>
      <c r="I1347" s="866"/>
      <c r="J1347" s="413" t="str">
        <f>IF(基本情報入力シート!M1378="","",基本情報入力シート!M1378)</f>
        <v/>
      </c>
      <c r="K1347" s="413" t="str">
        <f>IF(基本情報入力シート!R1378="","",基本情報入力シート!R1378)</f>
        <v/>
      </c>
      <c r="L1347" s="413" t="str">
        <f>IF(基本情報入力シート!W1378="","",基本情報入力シート!W1378)</f>
        <v/>
      </c>
      <c r="M1347" s="413" t="str">
        <f>IF(基本情報入力シート!X1378="","",基本情報入力シート!X1378)</f>
        <v/>
      </c>
      <c r="N1347" s="491" t="str">
        <f>IF(基本情報入力シート!Y1378="","",基本情報入力シート!Y1378)</f>
        <v/>
      </c>
      <c r="O1347" s="490"/>
      <c r="P1347" s="432"/>
      <c r="Q1347" s="38" t="str">
        <f>IFERROR(ROUNDDOWN(P1347*VLOOKUP(N1347,【参考】数式用!$V$2:$AA$58,MATCH(O1347,【参考】数式用!$X$4:$AA$4)+2,FALSE)*0.5, 0), "")</f>
        <v/>
      </c>
      <c r="R1347" s="433"/>
      <c r="S1347" s="867"/>
      <c r="T1347" s="867"/>
      <c r="U1347" s="499"/>
      <c r="V1347" s="439"/>
      <c r="W1347" s="487"/>
      <c r="X1347" s="414" t="str">
        <f>IFERROR(IF(V1347="ー", "", ROUNDDOWN(W1347*VLOOKUP(N1347,【参考】数式用!$V$2:$AG$51,MATCH(V1347,【参考】数式用!$AB$4:$AG$4)+6,FALSE)*0.5, 0)), "")</f>
        <v/>
      </c>
      <c r="Y1347" s="440"/>
      <c r="Z1347" s="487"/>
      <c r="AA1347" s="501"/>
      <c r="AB1347" s="481" t="e">
        <f>VLOOKUP(N1347,【参考】数式用!$A$3:$N$58,14,FALSE)</f>
        <v>#N/A</v>
      </c>
      <c r="AC1347" s="481" t="str">
        <f>IFERROR(VLOOKUP(N1347,【参考】数式用!$A$3:$N$58,14,FALSE),"")&amp;"_4_5"</f>
        <v>_4_5</v>
      </c>
      <c r="AD1347" s="481" t="str">
        <f>IFERROR(VLOOKUP(N1347,【参考】数式用!$A$3:$N$58,14,FALSE),"")&amp;"_6"</f>
        <v>_6</v>
      </c>
      <c r="AE1347" s="482" t="str">
        <f>IFERROR(VLOOKUP(N1347,【参考】数式用!$AI$5:$AJ$51, 2, FALSE), "")</f>
        <v/>
      </c>
      <c r="AF1347" s="483" t="str">
        <f t="shared" si="42"/>
        <v/>
      </c>
      <c r="AG1347" s="484" t="str">
        <f t="shared" si="43"/>
        <v/>
      </c>
      <c r="AH1347" s="485" t="str">
        <f>IFERROR(VLOOKUP(N1347,【参考】数式用!$AM$3:$AN$56, 2, FALSE), "")</f>
        <v/>
      </c>
      <c r="AI1347" s="411"/>
      <c r="AJ1347" s="389"/>
      <c r="AK1347" s="389"/>
      <c r="AL1347" s="389"/>
      <c r="AM1347" s="389"/>
      <c r="AN1347" s="389"/>
      <c r="AO1347" s="389"/>
      <c r="AP1347" s="389"/>
      <c r="AQ1347" s="389"/>
    </row>
    <row r="1348" spans="1:43" s="128" customFormat="1" ht="40.15" customHeight="1">
      <c r="A1348" s="488">
        <v>1335</v>
      </c>
      <c r="B1348" s="866" t="str">
        <f>IF(基本情報入力シート!C1379="","",基本情報入力シート!C1379)</f>
        <v/>
      </c>
      <c r="C1348" s="866"/>
      <c r="D1348" s="866"/>
      <c r="E1348" s="866"/>
      <c r="F1348" s="866"/>
      <c r="G1348" s="866"/>
      <c r="H1348" s="866"/>
      <c r="I1348" s="866"/>
      <c r="J1348" s="413" t="str">
        <f>IF(基本情報入力シート!M1379="","",基本情報入力シート!M1379)</f>
        <v/>
      </c>
      <c r="K1348" s="413" t="str">
        <f>IF(基本情報入力シート!R1379="","",基本情報入力シート!R1379)</f>
        <v/>
      </c>
      <c r="L1348" s="413" t="str">
        <f>IF(基本情報入力シート!W1379="","",基本情報入力シート!W1379)</f>
        <v/>
      </c>
      <c r="M1348" s="413" t="str">
        <f>IF(基本情報入力シート!X1379="","",基本情報入力シート!X1379)</f>
        <v/>
      </c>
      <c r="N1348" s="491" t="str">
        <f>IF(基本情報入力シート!Y1379="","",基本情報入力シート!Y1379)</f>
        <v/>
      </c>
      <c r="O1348" s="490"/>
      <c r="P1348" s="432"/>
      <c r="Q1348" s="38" t="str">
        <f>IFERROR(ROUNDDOWN(P1348*VLOOKUP(N1348,【参考】数式用!$V$2:$AA$58,MATCH(O1348,【参考】数式用!$X$4:$AA$4)+2,FALSE)*0.5, 0), "")</f>
        <v/>
      </c>
      <c r="R1348" s="433"/>
      <c r="S1348" s="867"/>
      <c r="T1348" s="867"/>
      <c r="U1348" s="499"/>
      <c r="V1348" s="439"/>
      <c r="W1348" s="487"/>
      <c r="X1348" s="414" t="str">
        <f>IFERROR(IF(V1348="ー", "", ROUNDDOWN(W1348*VLOOKUP(N1348,【参考】数式用!$V$2:$AG$51,MATCH(V1348,【参考】数式用!$AB$4:$AG$4)+6,FALSE)*0.5, 0)), "")</f>
        <v/>
      </c>
      <c r="Y1348" s="440"/>
      <c r="Z1348" s="487"/>
      <c r="AA1348" s="501"/>
      <c r="AB1348" s="481" t="e">
        <f>VLOOKUP(N1348,【参考】数式用!$A$3:$N$58,14,FALSE)</f>
        <v>#N/A</v>
      </c>
      <c r="AC1348" s="481" t="str">
        <f>IFERROR(VLOOKUP(N1348,【参考】数式用!$A$3:$N$58,14,FALSE),"")&amp;"_4_5"</f>
        <v>_4_5</v>
      </c>
      <c r="AD1348" s="481" t="str">
        <f>IFERROR(VLOOKUP(N1348,【参考】数式用!$A$3:$N$58,14,FALSE),"")&amp;"_6"</f>
        <v>_6</v>
      </c>
      <c r="AE1348" s="482" t="str">
        <f>IFERROR(VLOOKUP(N1348,【参考】数式用!$AI$5:$AJ$51, 2, FALSE), "")</f>
        <v/>
      </c>
      <c r="AF1348" s="483" t="str">
        <f t="shared" si="42"/>
        <v/>
      </c>
      <c r="AG1348" s="484" t="str">
        <f t="shared" si="43"/>
        <v/>
      </c>
      <c r="AH1348" s="485" t="str">
        <f>IFERROR(VLOOKUP(N1348,【参考】数式用!$AM$3:$AN$56, 2, FALSE), "")</f>
        <v/>
      </c>
      <c r="AI1348" s="411"/>
      <c r="AJ1348" s="389"/>
      <c r="AK1348" s="389"/>
      <c r="AL1348" s="389"/>
      <c r="AM1348" s="389"/>
      <c r="AN1348" s="389"/>
      <c r="AO1348" s="389"/>
      <c r="AP1348" s="389"/>
      <c r="AQ1348" s="389"/>
    </row>
    <row r="1349" spans="1:43" s="128" customFormat="1" ht="40.15" customHeight="1">
      <c r="A1349" s="488">
        <v>1336</v>
      </c>
      <c r="B1349" s="866" t="str">
        <f>IF(基本情報入力シート!C1380="","",基本情報入力シート!C1380)</f>
        <v/>
      </c>
      <c r="C1349" s="866"/>
      <c r="D1349" s="866"/>
      <c r="E1349" s="866"/>
      <c r="F1349" s="866"/>
      <c r="G1349" s="866"/>
      <c r="H1349" s="866"/>
      <c r="I1349" s="866"/>
      <c r="J1349" s="413" t="str">
        <f>IF(基本情報入力シート!M1380="","",基本情報入力シート!M1380)</f>
        <v/>
      </c>
      <c r="K1349" s="413" t="str">
        <f>IF(基本情報入力シート!R1380="","",基本情報入力シート!R1380)</f>
        <v/>
      </c>
      <c r="L1349" s="413" t="str">
        <f>IF(基本情報入力シート!W1380="","",基本情報入力シート!W1380)</f>
        <v/>
      </c>
      <c r="M1349" s="413" t="str">
        <f>IF(基本情報入力シート!X1380="","",基本情報入力シート!X1380)</f>
        <v/>
      </c>
      <c r="N1349" s="491" t="str">
        <f>IF(基本情報入力シート!Y1380="","",基本情報入力シート!Y1380)</f>
        <v/>
      </c>
      <c r="O1349" s="490"/>
      <c r="P1349" s="432"/>
      <c r="Q1349" s="38" t="str">
        <f>IFERROR(ROUNDDOWN(P1349*VLOOKUP(N1349,【参考】数式用!$V$2:$AA$58,MATCH(O1349,【参考】数式用!$X$4:$AA$4)+2,FALSE)*0.5, 0), "")</f>
        <v/>
      </c>
      <c r="R1349" s="433"/>
      <c r="S1349" s="867"/>
      <c r="T1349" s="867"/>
      <c r="U1349" s="499"/>
      <c r="V1349" s="439"/>
      <c r="W1349" s="487"/>
      <c r="X1349" s="414" t="str">
        <f>IFERROR(IF(V1349="ー", "", ROUNDDOWN(W1349*VLOOKUP(N1349,【参考】数式用!$V$2:$AG$51,MATCH(V1349,【参考】数式用!$AB$4:$AG$4)+6,FALSE)*0.5, 0)), "")</f>
        <v/>
      </c>
      <c r="Y1349" s="440"/>
      <c r="Z1349" s="487"/>
      <c r="AA1349" s="501"/>
      <c r="AB1349" s="481" t="e">
        <f>VLOOKUP(N1349,【参考】数式用!$A$3:$N$58,14,FALSE)</f>
        <v>#N/A</v>
      </c>
      <c r="AC1349" s="481" t="str">
        <f>IFERROR(VLOOKUP(N1349,【参考】数式用!$A$3:$N$58,14,FALSE),"")&amp;"_4_5"</f>
        <v>_4_5</v>
      </c>
      <c r="AD1349" s="481" t="str">
        <f>IFERROR(VLOOKUP(N1349,【参考】数式用!$A$3:$N$58,14,FALSE),"")&amp;"_6"</f>
        <v>_6</v>
      </c>
      <c r="AE1349" s="482" t="str">
        <f>IFERROR(VLOOKUP(N1349,【参考】数式用!$AI$5:$AJ$51, 2, FALSE), "")</f>
        <v/>
      </c>
      <c r="AF1349" s="483" t="str">
        <f t="shared" si="42"/>
        <v/>
      </c>
      <c r="AG1349" s="484" t="str">
        <f t="shared" si="43"/>
        <v/>
      </c>
      <c r="AH1349" s="485" t="str">
        <f>IFERROR(VLOOKUP(N1349,【参考】数式用!$AM$3:$AN$56, 2, FALSE), "")</f>
        <v/>
      </c>
      <c r="AI1349" s="411"/>
      <c r="AJ1349" s="389"/>
      <c r="AK1349" s="389"/>
      <c r="AL1349" s="389"/>
      <c r="AM1349" s="389"/>
      <c r="AN1349" s="389"/>
      <c r="AO1349" s="389"/>
      <c r="AP1349" s="389"/>
      <c r="AQ1349" s="389"/>
    </row>
    <row r="1350" spans="1:43" s="128" customFormat="1" ht="40.15" customHeight="1">
      <c r="A1350" s="488">
        <v>1337</v>
      </c>
      <c r="B1350" s="866" t="str">
        <f>IF(基本情報入力シート!C1381="","",基本情報入力シート!C1381)</f>
        <v/>
      </c>
      <c r="C1350" s="866"/>
      <c r="D1350" s="866"/>
      <c r="E1350" s="866"/>
      <c r="F1350" s="866"/>
      <c r="G1350" s="866"/>
      <c r="H1350" s="866"/>
      <c r="I1350" s="866"/>
      <c r="J1350" s="413" t="str">
        <f>IF(基本情報入力シート!M1381="","",基本情報入力シート!M1381)</f>
        <v/>
      </c>
      <c r="K1350" s="413" t="str">
        <f>IF(基本情報入力シート!R1381="","",基本情報入力シート!R1381)</f>
        <v/>
      </c>
      <c r="L1350" s="413" t="str">
        <f>IF(基本情報入力シート!W1381="","",基本情報入力シート!W1381)</f>
        <v/>
      </c>
      <c r="M1350" s="413" t="str">
        <f>IF(基本情報入力シート!X1381="","",基本情報入力シート!X1381)</f>
        <v/>
      </c>
      <c r="N1350" s="491" t="str">
        <f>IF(基本情報入力シート!Y1381="","",基本情報入力シート!Y1381)</f>
        <v/>
      </c>
      <c r="O1350" s="490"/>
      <c r="P1350" s="432"/>
      <c r="Q1350" s="38" t="str">
        <f>IFERROR(ROUNDDOWN(P1350*VLOOKUP(N1350,【参考】数式用!$V$2:$AA$58,MATCH(O1350,【参考】数式用!$X$4:$AA$4)+2,FALSE)*0.5, 0), "")</f>
        <v/>
      </c>
      <c r="R1350" s="433"/>
      <c r="S1350" s="867"/>
      <c r="T1350" s="867"/>
      <c r="U1350" s="499"/>
      <c r="V1350" s="439"/>
      <c r="W1350" s="487"/>
      <c r="X1350" s="414" t="str">
        <f>IFERROR(IF(V1350="ー", "", ROUNDDOWN(W1350*VLOOKUP(N1350,【参考】数式用!$V$2:$AG$51,MATCH(V1350,【参考】数式用!$AB$4:$AG$4)+6,FALSE)*0.5, 0)), "")</f>
        <v/>
      </c>
      <c r="Y1350" s="440"/>
      <c r="Z1350" s="487"/>
      <c r="AA1350" s="501"/>
      <c r="AB1350" s="481" t="e">
        <f>VLOOKUP(N1350,【参考】数式用!$A$3:$N$58,14,FALSE)</f>
        <v>#N/A</v>
      </c>
      <c r="AC1350" s="481" t="str">
        <f>IFERROR(VLOOKUP(N1350,【参考】数式用!$A$3:$N$58,14,FALSE),"")&amp;"_4_5"</f>
        <v>_4_5</v>
      </c>
      <c r="AD1350" s="481" t="str">
        <f>IFERROR(VLOOKUP(N1350,【参考】数式用!$A$3:$N$58,14,FALSE),"")&amp;"_6"</f>
        <v>_6</v>
      </c>
      <c r="AE1350" s="482" t="str">
        <f>IFERROR(VLOOKUP(N1350,【参考】数式用!$AI$5:$AJ$51, 2, FALSE), "")</f>
        <v/>
      </c>
      <c r="AF1350" s="483" t="str">
        <f t="shared" si="42"/>
        <v/>
      </c>
      <c r="AG1350" s="484" t="str">
        <f t="shared" si="43"/>
        <v/>
      </c>
      <c r="AH1350" s="485" t="str">
        <f>IFERROR(VLOOKUP(N1350,【参考】数式用!$AM$3:$AN$56, 2, FALSE), "")</f>
        <v/>
      </c>
      <c r="AI1350" s="411"/>
      <c r="AJ1350" s="389"/>
      <c r="AK1350" s="389"/>
      <c r="AL1350" s="389"/>
      <c r="AM1350" s="389"/>
      <c r="AN1350" s="389"/>
      <c r="AO1350" s="389"/>
      <c r="AP1350" s="389"/>
      <c r="AQ1350" s="389"/>
    </row>
    <row r="1351" spans="1:43" s="128" customFormat="1" ht="40.15" customHeight="1">
      <c r="A1351" s="488">
        <v>1338</v>
      </c>
      <c r="B1351" s="866" t="str">
        <f>IF(基本情報入力シート!C1382="","",基本情報入力シート!C1382)</f>
        <v/>
      </c>
      <c r="C1351" s="866"/>
      <c r="D1351" s="866"/>
      <c r="E1351" s="866"/>
      <c r="F1351" s="866"/>
      <c r="G1351" s="866"/>
      <c r="H1351" s="866"/>
      <c r="I1351" s="866"/>
      <c r="J1351" s="413" t="str">
        <f>IF(基本情報入力シート!M1382="","",基本情報入力シート!M1382)</f>
        <v/>
      </c>
      <c r="K1351" s="413" t="str">
        <f>IF(基本情報入力シート!R1382="","",基本情報入力シート!R1382)</f>
        <v/>
      </c>
      <c r="L1351" s="413" t="str">
        <f>IF(基本情報入力シート!W1382="","",基本情報入力シート!W1382)</f>
        <v/>
      </c>
      <c r="M1351" s="413" t="str">
        <f>IF(基本情報入力シート!X1382="","",基本情報入力シート!X1382)</f>
        <v/>
      </c>
      <c r="N1351" s="491" t="str">
        <f>IF(基本情報入力シート!Y1382="","",基本情報入力シート!Y1382)</f>
        <v/>
      </c>
      <c r="O1351" s="490"/>
      <c r="P1351" s="432"/>
      <c r="Q1351" s="38" t="str">
        <f>IFERROR(ROUNDDOWN(P1351*VLOOKUP(N1351,【参考】数式用!$V$2:$AA$58,MATCH(O1351,【参考】数式用!$X$4:$AA$4)+2,FALSE)*0.5, 0), "")</f>
        <v/>
      </c>
      <c r="R1351" s="433"/>
      <c r="S1351" s="867"/>
      <c r="T1351" s="867"/>
      <c r="U1351" s="499"/>
      <c r="V1351" s="439"/>
      <c r="W1351" s="487"/>
      <c r="X1351" s="414" t="str">
        <f>IFERROR(IF(V1351="ー", "", ROUNDDOWN(W1351*VLOOKUP(N1351,【参考】数式用!$V$2:$AG$51,MATCH(V1351,【参考】数式用!$AB$4:$AG$4)+6,FALSE)*0.5, 0)), "")</f>
        <v/>
      </c>
      <c r="Y1351" s="440"/>
      <c r="Z1351" s="487"/>
      <c r="AA1351" s="501"/>
      <c r="AB1351" s="481" t="e">
        <f>VLOOKUP(N1351,【参考】数式用!$A$3:$N$58,14,FALSE)</f>
        <v>#N/A</v>
      </c>
      <c r="AC1351" s="481" t="str">
        <f>IFERROR(VLOOKUP(N1351,【参考】数式用!$A$3:$N$58,14,FALSE),"")&amp;"_4_5"</f>
        <v>_4_5</v>
      </c>
      <c r="AD1351" s="481" t="str">
        <f>IFERROR(VLOOKUP(N1351,【参考】数式用!$A$3:$N$58,14,FALSE),"")&amp;"_6"</f>
        <v>_6</v>
      </c>
      <c r="AE1351" s="482" t="str">
        <f>IFERROR(VLOOKUP(N1351,【参考】数式用!$AI$5:$AJ$51, 2, FALSE), "")</f>
        <v/>
      </c>
      <c r="AF1351" s="483" t="str">
        <f t="shared" si="42"/>
        <v/>
      </c>
      <c r="AG1351" s="484" t="str">
        <f t="shared" si="43"/>
        <v/>
      </c>
      <c r="AH1351" s="485" t="str">
        <f>IFERROR(VLOOKUP(N1351,【参考】数式用!$AM$3:$AN$56, 2, FALSE), "")</f>
        <v/>
      </c>
      <c r="AI1351" s="411"/>
      <c r="AJ1351" s="389"/>
      <c r="AK1351" s="389"/>
      <c r="AL1351" s="389"/>
      <c r="AM1351" s="389"/>
      <c r="AN1351" s="389"/>
      <c r="AO1351" s="389"/>
      <c r="AP1351" s="389"/>
      <c r="AQ1351" s="389"/>
    </row>
    <row r="1352" spans="1:43" s="128" customFormat="1" ht="40.15" customHeight="1">
      <c r="A1352" s="488">
        <v>1339</v>
      </c>
      <c r="B1352" s="866" t="str">
        <f>IF(基本情報入力シート!C1383="","",基本情報入力シート!C1383)</f>
        <v/>
      </c>
      <c r="C1352" s="866"/>
      <c r="D1352" s="866"/>
      <c r="E1352" s="866"/>
      <c r="F1352" s="866"/>
      <c r="G1352" s="866"/>
      <c r="H1352" s="866"/>
      <c r="I1352" s="866"/>
      <c r="J1352" s="413" t="str">
        <f>IF(基本情報入力シート!M1383="","",基本情報入力シート!M1383)</f>
        <v/>
      </c>
      <c r="K1352" s="413" t="str">
        <f>IF(基本情報入力シート!R1383="","",基本情報入力シート!R1383)</f>
        <v/>
      </c>
      <c r="L1352" s="413" t="str">
        <f>IF(基本情報入力シート!W1383="","",基本情報入力シート!W1383)</f>
        <v/>
      </c>
      <c r="M1352" s="413" t="str">
        <f>IF(基本情報入力シート!X1383="","",基本情報入力シート!X1383)</f>
        <v/>
      </c>
      <c r="N1352" s="491" t="str">
        <f>IF(基本情報入力シート!Y1383="","",基本情報入力シート!Y1383)</f>
        <v/>
      </c>
      <c r="O1352" s="490"/>
      <c r="P1352" s="432"/>
      <c r="Q1352" s="38" t="str">
        <f>IFERROR(ROUNDDOWN(P1352*VLOOKUP(N1352,【参考】数式用!$V$2:$AA$58,MATCH(O1352,【参考】数式用!$X$4:$AA$4)+2,FALSE)*0.5, 0), "")</f>
        <v/>
      </c>
      <c r="R1352" s="433"/>
      <c r="S1352" s="867"/>
      <c r="T1352" s="867"/>
      <c r="U1352" s="499"/>
      <c r="V1352" s="439"/>
      <c r="W1352" s="487"/>
      <c r="X1352" s="414" t="str">
        <f>IFERROR(IF(V1352="ー", "", ROUNDDOWN(W1352*VLOOKUP(N1352,【参考】数式用!$V$2:$AG$51,MATCH(V1352,【参考】数式用!$AB$4:$AG$4)+6,FALSE)*0.5, 0)), "")</f>
        <v/>
      </c>
      <c r="Y1352" s="440"/>
      <c r="Z1352" s="487"/>
      <c r="AA1352" s="501"/>
      <c r="AB1352" s="481" t="e">
        <f>VLOOKUP(N1352,【参考】数式用!$A$3:$N$58,14,FALSE)</f>
        <v>#N/A</v>
      </c>
      <c r="AC1352" s="481" t="str">
        <f>IFERROR(VLOOKUP(N1352,【参考】数式用!$A$3:$N$58,14,FALSE),"")&amp;"_4_5"</f>
        <v>_4_5</v>
      </c>
      <c r="AD1352" s="481" t="str">
        <f>IFERROR(VLOOKUP(N1352,【参考】数式用!$A$3:$N$58,14,FALSE),"")&amp;"_6"</f>
        <v>_6</v>
      </c>
      <c r="AE1352" s="482" t="str">
        <f>IFERROR(VLOOKUP(N1352,【参考】数式用!$AI$5:$AJ$51, 2, FALSE), "")</f>
        <v/>
      </c>
      <c r="AF1352" s="483" t="str">
        <f t="shared" si="42"/>
        <v/>
      </c>
      <c r="AG1352" s="484" t="str">
        <f t="shared" si="43"/>
        <v/>
      </c>
      <c r="AH1352" s="485" t="str">
        <f>IFERROR(VLOOKUP(N1352,【参考】数式用!$AM$3:$AN$56, 2, FALSE), "")</f>
        <v/>
      </c>
      <c r="AI1352" s="411"/>
      <c r="AJ1352" s="389"/>
      <c r="AK1352" s="389"/>
      <c r="AL1352" s="389"/>
      <c r="AM1352" s="389"/>
      <c r="AN1352" s="389"/>
      <c r="AO1352" s="389"/>
      <c r="AP1352" s="389"/>
      <c r="AQ1352" s="389"/>
    </row>
    <row r="1353" spans="1:43" s="128" customFormat="1" ht="40.15" customHeight="1">
      <c r="A1353" s="488">
        <v>1340</v>
      </c>
      <c r="B1353" s="866" t="str">
        <f>IF(基本情報入力シート!C1384="","",基本情報入力シート!C1384)</f>
        <v/>
      </c>
      <c r="C1353" s="866"/>
      <c r="D1353" s="866"/>
      <c r="E1353" s="866"/>
      <c r="F1353" s="866"/>
      <c r="G1353" s="866"/>
      <c r="H1353" s="866"/>
      <c r="I1353" s="866"/>
      <c r="J1353" s="413" t="str">
        <f>IF(基本情報入力シート!M1384="","",基本情報入力シート!M1384)</f>
        <v/>
      </c>
      <c r="K1353" s="413" t="str">
        <f>IF(基本情報入力シート!R1384="","",基本情報入力シート!R1384)</f>
        <v/>
      </c>
      <c r="L1353" s="413" t="str">
        <f>IF(基本情報入力シート!W1384="","",基本情報入力シート!W1384)</f>
        <v/>
      </c>
      <c r="M1353" s="413" t="str">
        <f>IF(基本情報入力シート!X1384="","",基本情報入力シート!X1384)</f>
        <v/>
      </c>
      <c r="N1353" s="491" t="str">
        <f>IF(基本情報入力シート!Y1384="","",基本情報入力シート!Y1384)</f>
        <v/>
      </c>
      <c r="O1353" s="490"/>
      <c r="P1353" s="432"/>
      <c r="Q1353" s="38" t="str">
        <f>IFERROR(ROUNDDOWN(P1353*VLOOKUP(N1353,【参考】数式用!$V$2:$AA$58,MATCH(O1353,【参考】数式用!$X$4:$AA$4)+2,FALSE)*0.5, 0), "")</f>
        <v/>
      </c>
      <c r="R1353" s="433"/>
      <c r="S1353" s="867"/>
      <c r="T1353" s="867"/>
      <c r="U1353" s="499"/>
      <c r="V1353" s="439"/>
      <c r="W1353" s="487"/>
      <c r="X1353" s="414" t="str">
        <f>IFERROR(IF(V1353="ー", "", ROUNDDOWN(W1353*VLOOKUP(N1353,【参考】数式用!$V$2:$AG$51,MATCH(V1353,【参考】数式用!$AB$4:$AG$4)+6,FALSE)*0.5, 0)), "")</f>
        <v/>
      </c>
      <c r="Y1353" s="440"/>
      <c r="Z1353" s="487"/>
      <c r="AA1353" s="501"/>
      <c r="AB1353" s="481" t="e">
        <f>VLOOKUP(N1353,【参考】数式用!$A$3:$N$58,14,FALSE)</f>
        <v>#N/A</v>
      </c>
      <c r="AC1353" s="481" t="str">
        <f>IFERROR(VLOOKUP(N1353,【参考】数式用!$A$3:$N$58,14,FALSE),"")&amp;"_4_5"</f>
        <v>_4_5</v>
      </c>
      <c r="AD1353" s="481" t="str">
        <f>IFERROR(VLOOKUP(N1353,【参考】数式用!$A$3:$N$58,14,FALSE),"")&amp;"_6"</f>
        <v>_6</v>
      </c>
      <c r="AE1353" s="482" t="str">
        <f>IFERROR(VLOOKUP(N1353,【参考】数式用!$AI$5:$AJ$51, 2, FALSE), "")</f>
        <v/>
      </c>
      <c r="AF1353" s="483" t="str">
        <f t="shared" si="42"/>
        <v/>
      </c>
      <c r="AG1353" s="484" t="str">
        <f t="shared" si="43"/>
        <v/>
      </c>
      <c r="AH1353" s="485" t="str">
        <f>IFERROR(VLOOKUP(N1353,【参考】数式用!$AM$3:$AN$56, 2, FALSE), "")</f>
        <v/>
      </c>
      <c r="AI1353" s="411"/>
      <c r="AJ1353" s="389"/>
      <c r="AK1353" s="389"/>
      <c r="AL1353" s="389"/>
      <c r="AM1353" s="389"/>
      <c r="AN1353" s="389"/>
      <c r="AO1353" s="389"/>
      <c r="AP1353" s="389"/>
      <c r="AQ1353" s="389"/>
    </row>
    <row r="1354" spans="1:43" s="128" customFormat="1" ht="40.15" customHeight="1">
      <c r="A1354" s="488">
        <v>1341</v>
      </c>
      <c r="B1354" s="866" t="str">
        <f>IF(基本情報入力シート!C1385="","",基本情報入力シート!C1385)</f>
        <v/>
      </c>
      <c r="C1354" s="866"/>
      <c r="D1354" s="866"/>
      <c r="E1354" s="866"/>
      <c r="F1354" s="866"/>
      <c r="G1354" s="866"/>
      <c r="H1354" s="866"/>
      <c r="I1354" s="866"/>
      <c r="J1354" s="413" t="str">
        <f>IF(基本情報入力シート!M1385="","",基本情報入力シート!M1385)</f>
        <v/>
      </c>
      <c r="K1354" s="413" t="str">
        <f>IF(基本情報入力シート!R1385="","",基本情報入力シート!R1385)</f>
        <v/>
      </c>
      <c r="L1354" s="413" t="str">
        <f>IF(基本情報入力シート!W1385="","",基本情報入力シート!W1385)</f>
        <v/>
      </c>
      <c r="M1354" s="413" t="str">
        <f>IF(基本情報入力シート!X1385="","",基本情報入力シート!X1385)</f>
        <v/>
      </c>
      <c r="N1354" s="491" t="str">
        <f>IF(基本情報入力シート!Y1385="","",基本情報入力シート!Y1385)</f>
        <v/>
      </c>
      <c r="O1354" s="490"/>
      <c r="P1354" s="432"/>
      <c r="Q1354" s="38" t="str">
        <f>IFERROR(ROUNDDOWN(P1354*VLOOKUP(N1354,【参考】数式用!$V$2:$AA$58,MATCH(O1354,【参考】数式用!$X$4:$AA$4)+2,FALSE)*0.5, 0), "")</f>
        <v/>
      </c>
      <c r="R1354" s="433"/>
      <c r="S1354" s="867"/>
      <c r="T1354" s="867"/>
      <c r="U1354" s="499"/>
      <c r="V1354" s="439"/>
      <c r="W1354" s="487"/>
      <c r="X1354" s="414" t="str">
        <f>IFERROR(IF(V1354="ー", "", ROUNDDOWN(W1354*VLOOKUP(N1354,【参考】数式用!$V$2:$AG$51,MATCH(V1354,【参考】数式用!$AB$4:$AG$4)+6,FALSE)*0.5, 0)), "")</f>
        <v/>
      </c>
      <c r="Y1354" s="440"/>
      <c r="Z1354" s="487"/>
      <c r="AA1354" s="501"/>
      <c r="AB1354" s="481" t="e">
        <f>VLOOKUP(N1354,【参考】数式用!$A$3:$N$58,14,FALSE)</f>
        <v>#N/A</v>
      </c>
      <c r="AC1354" s="481" t="str">
        <f>IFERROR(VLOOKUP(N1354,【参考】数式用!$A$3:$N$58,14,FALSE),"")&amp;"_4_5"</f>
        <v>_4_5</v>
      </c>
      <c r="AD1354" s="481" t="str">
        <f>IFERROR(VLOOKUP(N1354,【参考】数式用!$A$3:$N$58,14,FALSE),"")&amp;"_6"</f>
        <v>_6</v>
      </c>
      <c r="AE1354" s="482" t="str">
        <f>IFERROR(VLOOKUP(N1354,【参考】数式用!$AI$5:$AJ$51, 2, FALSE), "")</f>
        <v/>
      </c>
      <c r="AF1354" s="483" t="str">
        <f t="shared" si="42"/>
        <v/>
      </c>
      <c r="AG1354" s="484" t="str">
        <f t="shared" si="43"/>
        <v/>
      </c>
      <c r="AH1354" s="485" t="str">
        <f>IFERROR(VLOOKUP(N1354,【参考】数式用!$AM$3:$AN$56, 2, FALSE), "")</f>
        <v/>
      </c>
      <c r="AI1354" s="411"/>
      <c r="AJ1354" s="389"/>
      <c r="AK1354" s="389"/>
      <c r="AL1354" s="389"/>
      <c r="AM1354" s="389"/>
      <c r="AN1354" s="389"/>
      <c r="AO1354" s="389"/>
      <c r="AP1354" s="389"/>
      <c r="AQ1354" s="389"/>
    </row>
    <row r="1355" spans="1:43" s="128" customFormat="1" ht="40.15" customHeight="1">
      <c r="A1355" s="488">
        <v>1342</v>
      </c>
      <c r="B1355" s="866" t="str">
        <f>IF(基本情報入力シート!C1386="","",基本情報入力シート!C1386)</f>
        <v/>
      </c>
      <c r="C1355" s="866"/>
      <c r="D1355" s="866"/>
      <c r="E1355" s="866"/>
      <c r="F1355" s="866"/>
      <c r="G1355" s="866"/>
      <c r="H1355" s="866"/>
      <c r="I1355" s="866"/>
      <c r="J1355" s="413" t="str">
        <f>IF(基本情報入力シート!M1386="","",基本情報入力シート!M1386)</f>
        <v/>
      </c>
      <c r="K1355" s="413" t="str">
        <f>IF(基本情報入力シート!R1386="","",基本情報入力シート!R1386)</f>
        <v/>
      </c>
      <c r="L1355" s="413" t="str">
        <f>IF(基本情報入力シート!W1386="","",基本情報入力シート!W1386)</f>
        <v/>
      </c>
      <c r="M1355" s="413" t="str">
        <f>IF(基本情報入力シート!X1386="","",基本情報入力シート!X1386)</f>
        <v/>
      </c>
      <c r="N1355" s="491" t="str">
        <f>IF(基本情報入力シート!Y1386="","",基本情報入力シート!Y1386)</f>
        <v/>
      </c>
      <c r="O1355" s="490"/>
      <c r="P1355" s="432"/>
      <c r="Q1355" s="38" t="str">
        <f>IFERROR(ROUNDDOWN(P1355*VLOOKUP(N1355,【参考】数式用!$V$2:$AA$58,MATCH(O1355,【参考】数式用!$X$4:$AA$4)+2,FALSE)*0.5, 0), "")</f>
        <v/>
      </c>
      <c r="R1355" s="433"/>
      <c r="S1355" s="867"/>
      <c r="T1355" s="867"/>
      <c r="U1355" s="499"/>
      <c r="V1355" s="439"/>
      <c r="W1355" s="487"/>
      <c r="X1355" s="414" t="str">
        <f>IFERROR(IF(V1355="ー", "", ROUNDDOWN(W1355*VLOOKUP(N1355,【参考】数式用!$V$2:$AG$51,MATCH(V1355,【参考】数式用!$AB$4:$AG$4)+6,FALSE)*0.5, 0)), "")</f>
        <v/>
      </c>
      <c r="Y1355" s="440"/>
      <c r="Z1355" s="487"/>
      <c r="AA1355" s="501"/>
      <c r="AB1355" s="481" t="e">
        <f>VLOOKUP(N1355,【参考】数式用!$A$3:$N$58,14,FALSE)</f>
        <v>#N/A</v>
      </c>
      <c r="AC1355" s="481" t="str">
        <f>IFERROR(VLOOKUP(N1355,【参考】数式用!$A$3:$N$58,14,FALSE),"")&amp;"_4_5"</f>
        <v>_4_5</v>
      </c>
      <c r="AD1355" s="481" t="str">
        <f>IFERROR(VLOOKUP(N1355,【参考】数式用!$A$3:$N$58,14,FALSE),"")&amp;"_6"</f>
        <v>_6</v>
      </c>
      <c r="AE1355" s="482" t="str">
        <f>IFERROR(VLOOKUP(N1355,【参考】数式用!$AI$5:$AJ$51, 2, FALSE), "")</f>
        <v/>
      </c>
      <c r="AF1355" s="483" t="str">
        <f t="shared" si="42"/>
        <v/>
      </c>
      <c r="AG1355" s="484" t="str">
        <f t="shared" si="43"/>
        <v/>
      </c>
      <c r="AH1355" s="485" t="str">
        <f>IFERROR(VLOOKUP(N1355,【参考】数式用!$AM$3:$AN$56, 2, FALSE), "")</f>
        <v/>
      </c>
      <c r="AI1355" s="411"/>
      <c r="AJ1355" s="389"/>
      <c r="AK1355" s="389"/>
      <c r="AL1355" s="389"/>
      <c r="AM1355" s="389"/>
      <c r="AN1355" s="389"/>
      <c r="AO1355" s="389"/>
      <c r="AP1355" s="389"/>
      <c r="AQ1355" s="389"/>
    </row>
    <row r="1356" spans="1:43" s="128" customFormat="1" ht="40.15" customHeight="1">
      <c r="A1356" s="488">
        <v>1343</v>
      </c>
      <c r="B1356" s="866" t="str">
        <f>IF(基本情報入力シート!C1387="","",基本情報入力シート!C1387)</f>
        <v/>
      </c>
      <c r="C1356" s="866"/>
      <c r="D1356" s="866"/>
      <c r="E1356" s="866"/>
      <c r="F1356" s="866"/>
      <c r="G1356" s="866"/>
      <c r="H1356" s="866"/>
      <c r="I1356" s="866"/>
      <c r="J1356" s="413" t="str">
        <f>IF(基本情報入力シート!M1387="","",基本情報入力シート!M1387)</f>
        <v/>
      </c>
      <c r="K1356" s="413" t="str">
        <f>IF(基本情報入力シート!R1387="","",基本情報入力シート!R1387)</f>
        <v/>
      </c>
      <c r="L1356" s="413" t="str">
        <f>IF(基本情報入力シート!W1387="","",基本情報入力シート!W1387)</f>
        <v/>
      </c>
      <c r="M1356" s="413" t="str">
        <f>IF(基本情報入力シート!X1387="","",基本情報入力シート!X1387)</f>
        <v/>
      </c>
      <c r="N1356" s="491" t="str">
        <f>IF(基本情報入力シート!Y1387="","",基本情報入力シート!Y1387)</f>
        <v/>
      </c>
      <c r="O1356" s="490"/>
      <c r="P1356" s="432"/>
      <c r="Q1356" s="38" t="str">
        <f>IFERROR(ROUNDDOWN(P1356*VLOOKUP(N1356,【参考】数式用!$V$2:$AA$58,MATCH(O1356,【参考】数式用!$X$4:$AA$4)+2,FALSE)*0.5, 0), "")</f>
        <v/>
      </c>
      <c r="R1356" s="433"/>
      <c r="S1356" s="867"/>
      <c r="T1356" s="867"/>
      <c r="U1356" s="499"/>
      <c r="V1356" s="439"/>
      <c r="W1356" s="487"/>
      <c r="X1356" s="414" t="str">
        <f>IFERROR(IF(V1356="ー", "", ROUNDDOWN(W1356*VLOOKUP(N1356,【参考】数式用!$V$2:$AG$51,MATCH(V1356,【参考】数式用!$AB$4:$AG$4)+6,FALSE)*0.5, 0)), "")</f>
        <v/>
      </c>
      <c r="Y1356" s="440"/>
      <c r="Z1356" s="487"/>
      <c r="AA1356" s="501"/>
      <c r="AB1356" s="481" t="e">
        <f>VLOOKUP(N1356,【参考】数式用!$A$3:$N$58,14,FALSE)</f>
        <v>#N/A</v>
      </c>
      <c r="AC1356" s="481" t="str">
        <f>IFERROR(VLOOKUP(N1356,【参考】数式用!$A$3:$N$58,14,FALSE),"")&amp;"_4_5"</f>
        <v>_4_5</v>
      </c>
      <c r="AD1356" s="481" t="str">
        <f>IFERROR(VLOOKUP(N1356,【参考】数式用!$A$3:$N$58,14,FALSE),"")&amp;"_6"</f>
        <v>_6</v>
      </c>
      <c r="AE1356" s="482" t="str">
        <f>IFERROR(VLOOKUP(N1356,【参考】数式用!$AI$5:$AJ$51, 2, FALSE), "")</f>
        <v/>
      </c>
      <c r="AF1356" s="483" t="str">
        <f t="shared" si="42"/>
        <v/>
      </c>
      <c r="AG1356" s="484" t="str">
        <f t="shared" si="43"/>
        <v/>
      </c>
      <c r="AH1356" s="485" t="str">
        <f>IFERROR(VLOOKUP(N1356,【参考】数式用!$AM$3:$AN$56, 2, FALSE), "")</f>
        <v/>
      </c>
      <c r="AI1356" s="411"/>
      <c r="AJ1356" s="389"/>
      <c r="AK1356" s="389"/>
      <c r="AL1356" s="389"/>
      <c r="AM1356" s="389"/>
      <c r="AN1356" s="389"/>
      <c r="AO1356" s="389"/>
      <c r="AP1356" s="389"/>
      <c r="AQ1356" s="389"/>
    </row>
    <row r="1357" spans="1:43" s="128" customFormat="1" ht="40.15" customHeight="1">
      <c r="A1357" s="488">
        <v>1344</v>
      </c>
      <c r="B1357" s="866" t="str">
        <f>IF(基本情報入力シート!C1388="","",基本情報入力シート!C1388)</f>
        <v/>
      </c>
      <c r="C1357" s="866"/>
      <c r="D1357" s="866"/>
      <c r="E1357" s="866"/>
      <c r="F1357" s="866"/>
      <c r="G1357" s="866"/>
      <c r="H1357" s="866"/>
      <c r="I1357" s="866"/>
      <c r="J1357" s="413" t="str">
        <f>IF(基本情報入力シート!M1388="","",基本情報入力シート!M1388)</f>
        <v/>
      </c>
      <c r="K1357" s="413" t="str">
        <f>IF(基本情報入力シート!R1388="","",基本情報入力シート!R1388)</f>
        <v/>
      </c>
      <c r="L1357" s="413" t="str">
        <f>IF(基本情報入力シート!W1388="","",基本情報入力シート!W1388)</f>
        <v/>
      </c>
      <c r="M1357" s="413" t="str">
        <f>IF(基本情報入力シート!X1388="","",基本情報入力シート!X1388)</f>
        <v/>
      </c>
      <c r="N1357" s="491" t="str">
        <f>IF(基本情報入力シート!Y1388="","",基本情報入力シート!Y1388)</f>
        <v/>
      </c>
      <c r="O1357" s="490"/>
      <c r="P1357" s="432"/>
      <c r="Q1357" s="38" t="str">
        <f>IFERROR(ROUNDDOWN(P1357*VLOOKUP(N1357,【参考】数式用!$V$2:$AA$58,MATCH(O1357,【参考】数式用!$X$4:$AA$4)+2,FALSE)*0.5, 0), "")</f>
        <v/>
      </c>
      <c r="R1357" s="433"/>
      <c r="S1357" s="867"/>
      <c r="T1357" s="867"/>
      <c r="U1357" s="499"/>
      <c r="V1357" s="439"/>
      <c r="W1357" s="487"/>
      <c r="X1357" s="414" t="str">
        <f>IFERROR(IF(V1357="ー", "", ROUNDDOWN(W1357*VLOOKUP(N1357,【参考】数式用!$V$2:$AG$51,MATCH(V1357,【参考】数式用!$AB$4:$AG$4)+6,FALSE)*0.5, 0)), "")</f>
        <v/>
      </c>
      <c r="Y1357" s="440"/>
      <c r="Z1357" s="487"/>
      <c r="AA1357" s="501"/>
      <c r="AB1357" s="481" t="e">
        <f>VLOOKUP(N1357,【参考】数式用!$A$3:$N$58,14,FALSE)</f>
        <v>#N/A</v>
      </c>
      <c r="AC1357" s="481" t="str">
        <f>IFERROR(VLOOKUP(N1357,【参考】数式用!$A$3:$N$58,14,FALSE),"")&amp;"_4_5"</f>
        <v>_4_5</v>
      </c>
      <c r="AD1357" s="481" t="str">
        <f>IFERROR(VLOOKUP(N1357,【参考】数式用!$A$3:$N$58,14,FALSE),"")&amp;"_6"</f>
        <v>_6</v>
      </c>
      <c r="AE1357" s="482" t="str">
        <f>IFERROR(VLOOKUP(N1357,【参考】数式用!$AI$5:$AJ$51, 2, FALSE), "")</f>
        <v/>
      </c>
      <c r="AF1357" s="483" t="str">
        <f t="shared" si="42"/>
        <v/>
      </c>
      <c r="AG1357" s="484" t="str">
        <f t="shared" si="43"/>
        <v/>
      </c>
      <c r="AH1357" s="485" t="str">
        <f>IFERROR(VLOOKUP(N1357,【参考】数式用!$AM$3:$AN$56, 2, FALSE), "")</f>
        <v/>
      </c>
      <c r="AI1357" s="411"/>
      <c r="AJ1357" s="389"/>
      <c r="AK1357" s="389"/>
      <c r="AL1357" s="389"/>
      <c r="AM1357" s="389"/>
      <c r="AN1357" s="389"/>
      <c r="AO1357" s="389"/>
      <c r="AP1357" s="389"/>
      <c r="AQ1357" s="389"/>
    </row>
    <row r="1358" spans="1:43" s="128" customFormat="1" ht="40.15" customHeight="1">
      <c r="A1358" s="488">
        <v>1345</v>
      </c>
      <c r="B1358" s="866" t="str">
        <f>IF(基本情報入力シート!C1389="","",基本情報入力シート!C1389)</f>
        <v/>
      </c>
      <c r="C1358" s="866"/>
      <c r="D1358" s="866"/>
      <c r="E1358" s="866"/>
      <c r="F1358" s="866"/>
      <c r="G1358" s="866"/>
      <c r="H1358" s="866"/>
      <c r="I1358" s="866"/>
      <c r="J1358" s="413" t="str">
        <f>IF(基本情報入力シート!M1389="","",基本情報入力シート!M1389)</f>
        <v/>
      </c>
      <c r="K1358" s="413" t="str">
        <f>IF(基本情報入力シート!R1389="","",基本情報入力シート!R1389)</f>
        <v/>
      </c>
      <c r="L1358" s="413" t="str">
        <f>IF(基本情報入力シート!W1389="","",基本情報入力シート!W1389)</f>
        <v/>
      </c>
      <c r="M1358" s="413" t="str">
        <f>IF(基本情報入力シート!X1389="","",基本情報入力シート!X1389)</f>
        <v/>
      </c>
      <c r="N1358" s="491" t="str">
        <f>IF(基本情報入力シート!Y1389="","",基本情報入力シート!Y1389)</f>
        <v/>
      </c>
      <c r="O1358" s="490"/>
      <c r="P1358" s="432"/>
      <c r="Q1358" s="38" t="str">
        <f>IFERROR(ROUNDDOWN(P1358*VLOOKUP(N1358,【参考】数式用!$V$2:$AA$58,MATCH(O1358,【参考】数式用!$X$4:$AA$4)+2,FALSE)*0.5, 0), "")</f>
        <v/>
      </c>
      <c r="R1358" s="433"/>
      <c r="S1358" s="867"/>
      <c r="T1358" s="867"/>
      <c r="U1358" s="499"/>
      <c r="V1358" s="439"/>
      <c r="W1358" s="487"/>
      <c r="X1358" s="414" t="str">
        <f>IFERROR(IF(V1358="ー", "", ROUNDDOWN(W1358*VLOOKUP(N1358,【参考】数式用!$V$2:$AG$51,MATCH(V1358,【参考】数式用!$AB$4:$AG$4)+6,FALSE)*0.5, 0)), "")</f>
        <v/>
      </c>
      <c r="Y1358" s="440"/>
      <c r="Z1358" s="487"/>
      <c r="AA1358" s="501"/>
      <c r="AB1358" s="481" t="e">
        <f>VLOOKUP(N1358,【参考】数式用!$A$3:$N$58,14,FALSE)</f>
        <v>#N/A</v>
      </c>
      <c r="AC1358" s="481" t="str">
        <f>IFERROR(VLOOKUP(N1358,【参考】数式用!$A$3:$N$58,14,FALSE),"")&amp;"_4_5"</f>
        <v>_4_5</v>
      </c>
      <c r="AD1358" s="481" t="str">
        <f>IFERROR(VLOOKUP(N1358,【参考】数式用!$A$3:$N$58,14,FALSE),"")&amp;"_6"</f>
        <v>_6</v>
      </c>
      <c r="AE1358" s="482" t="str">
        <f>IFERROR(VLOOKUP(N1358,【参考】数式用!$AI$5:$AJ$51, 2, FALSE), "")</f>
        <v/>
      </c>
      <c r="AF1358" s="483" t="str">
        <f t="shared" si="42"/>
        <v/>
      </c>
      <c r="AG1358" s="484" t="str">
        <f t="shared" si="43"/>
        <v/>
      </c>
      <c r="AH1358" s="485" t="str">
        <f>IFERROR(VLOOKUP(N1358,【参考】数式用!$AM$3:$AN$56, 2, FALSE), "")</f>
        <v/>
      </c>
      <c r="AI1358" s="411"/>
      <c r="AJ1358" s="389"/>
      <c r="AK1358" s="389"/>
      <c r="AL1358" s="389"/>
      <c r="AM1358" s="389"/>
      <c r="AN1358" s="389"/>
      <c r="AO1358" s="389"/>
      <c r="AP1358" s="389"/>
      <c r="AQ1358" s="389"/>
    </row>
    <row r="1359" spans="1:43" s="128" customFormat="1" ht="40.15" customHeight="1">
      <c r="A1359" s="488">
        <v>1346</v>
      </c>
      <c r="B1359" s="866" t="str">
        <f>IF(基本情報入力シート!C1390="","",基本情報入力シート!C1390)</f>
        <v/>
      </c>
      <c r="C1359" s="866"/>
      <c r="D1359" s="866"/>
      <c r="E1359" s="866"/>
      <c r="F1359" s="866"/>
      <c r="G1359" s="866"/>
      <c r="H1359" s="866"/>
      <c r="I1359" s="866"/>
      <c r="J1359" s="413" t="str">
        <f>IF(基本情報入力シート!M1390="","",基本情報入力シート!M1390)</f>
        <v/>
      </c>
      <c r="K1359" s="413" t="str">
        <f>IF(基本情報入力シート!R1390="","",基本情報入力シート!R1390)</f>
        <v/>
      </c>
      <c r="L1359" s="413" t="str">
        <f>IF(基本情報入力シート!W1390="","",基本情報入力シート!W1390)</f>
        <v/>
      </c>
      <c r="M1359" s="413" t="str">
        <f>IF(基本情報入力シート!X1390="","",基本情報入力シート!X1390)</f>
        <v/>
      </c>
      <c r="N1359" s="491" t="str">
        <f>IF(基本情報入力シート!Y1390="","",基本情報入力シート!Y1390)</f>
        <v/>
      </c>
      <c r="O1359" s="490"/>
      <c r="P1359" s="432"/>
      <c r="Q1359" s="38" t="str">
        <f>IFERROR(ROUNDDOWN(P1359*VLOOKUP(N1359,【参考】数式用!$V$2:$AA$58,MATCH(O1359,【参考】数式用!$X$4:$AA$4)+2,FALSE)*0.5, 0), "")</f>
        <v/>
      </c>
      <c r="R1359" s="433"/>
      <c r="S1359" s="867"/>
      <c r="T1359" s="867"/>
      <c r="U1359" s="499"/>
      <c r="V1359" s="439"/>
      <c r="W1359" s="487"/>
      <c r="X1359" s="414" t="str">
        <f>IFERROR(IF(V1359="ー", "", ROUNDDOWN(W1359*VLOOKUP(N1359,【参考】数式用!$V$2:$AG$51,MATCH(V1359,【参考】数式用!$AB$4:$AG$4)+6,FALSE)*0.5, 0)), "")</f>
        <v/>
      </c>
      <c r="Y1359" s="440"/>
      <c r="Z1359" s="487"/>
      <c r="AA1359" s="501"/>
      <c r="AB1359" s="481" t="e">
        <f>VLOOKUP(N1359,【参考】数式用!$A$3:$N$58,14,FALSE)</f>
        <v>#N/A</v>
      </c>
      <c r="AC1359" s="481" t="str">
        <f>IFERROR(VLOOKUP(N1359,【参考】数式用!$A$3:$N$58,14,FALSE),"")&amp;"_4_5"</f>
        <v>_4_5</v>
      </c>
      <c r="AD1359" s="481" t="str">
        <f>IFERROR(VLOOKUP(N1359,【参考】数式用!$A$3:$N$58,14,FALSE),"")&amp;"_6"</f>
        <v>_6</v>
      </c>
      <c r="AE1359" s="482" t="str">
        <f>IFERROR(VLOOKUP(N1359,【参考】数式用!$AI$5:$AJ$51, 2, FALSE), "")</f>
        <v/>
      </c>
      <c r="AF1359" s="483" t="str">
        <f t="shared" si="42"/>
        <v/>
      </c>
      <c r="AG1359" s="484" t="str">
        <f t="shared" si="43"/>
        <v/>
      </c>
      <c r="AH1359" s="485" t="str">
        <f>IFERROR(VLOOKUP(N1359,【参考】数式用!$AM$3:$AN$56, 2, FALSE), "")</f>
        <v/>
      </c>
      <c r="AI1359" s="411"/>
      <c r="AJ1359" s="389"/>
      <c r="AK1359" s="389"/>
      <c r="AL1359" s="389"/>
      <c r="AM1359" s="389"/>
      <c r="AN1359" s="389"/>
      <c r="AO1359" s="389"/>
      <c r="AP1359" s="389"/>
      <c r="AQ1359" s="389"/>
    </row>
    <row r="1360" spans="1:43" s="128" customFormat="1" ht="40.15" customHeight="1">
      <c r="A1360" s="488">
        <v>1347</v>
      </c>
      <c r="B1360" s="866" t="str">
        <f>IF(基本情報入力シート!C1391="","",基本情報入力シート!C1391)</f>
        <v/>
      </c>
      <c r="C1360" s="866"/>
      <c r="D1360" s="866"/>
      <c r="E1360" s="866"/>
      <c r="F1360" s="866"/>
      <c r="G1360" s="866"/>
      <c r="H1360" s="866"/>
      <c r="I1360" s="866"/>
      <c r="J1360" s="413" t="str">
        <f>IF(基本情報入力シート!M1391="","",基本情報入力シート!M1391)</f>
        <v/>
      </c>
      <c r="K1360" s="413" t="str">
        <f>IF(基本情報入力シート!R1391="","",基本情報入力シート!R1391)</f>
        <v/>
      </c>
      <c r="L1360" s="413" t="str">
        <f>IF(基本情報入力シート!W1391="","",基本情報入力シート!W1391)</f>
        <v/>
      </c>
      <c r="M1360" s="413" t="str">
        <f>IF(基本情報入力シート!X1391="","",基本情報入力シート!X1391)</f>
        <v/>
      </c>
      <c r="N1360" s="491" t="str">
        <f>IF(基本情報入力シート!Y1391="","",基本情報入力シート!Y1391)</f>
        <v/>
      </c>
      <c r="O1360" s="490"/>
      <c r="P1360" s="432"/>
      <c r="Q1360" s="38" t="str">
        <f>IFERROR(ROUNDDOWN(P1360*VLOOKUP(N1360,【参考】数式用!$V$2:$AA$58,MATCH(O1360,【参考】数式用!$X$4:$AA$4)+2,FALSE)*0.5, 0), "")</f>
        <v/>
      </c>
      <c r="R1360" s="433"/>
      <c r="S1360" s="867"/>
      <c r="T1360" s="867"/>
      <c r="U1360" s="499"/>
      <c r="V1360" s="439"/>
      <c r="W1360" s="487"/>
      <c r="X1360" s="414" t="str">
        <f>IFERROR(IF(V1360="ー", "", ROUNDDOWN(W1360*VLOOKUP(N1360,【参考】数式用!$V$2:$AG$51,MATCH(V1360,【参考】数式用!$AB$4:$AG$4)+6,FALSE)*0.5, 0)), "")</f>
        <v/>
      </c>
      <c r="Y1360" s="440"/>
      <c r="Z1360" s="487"/>
      <c r="AA1360" s="501"/>
      <c r="AB1360" s="481" t="e">
        <f>VLOOKUP(N1360,【参考】数式用!$A$3:$N$58,14,FALSE)</f>
        <v>#N/A</v>
      </c>
      <c r="AC1360" s="481" t="str">
        <f>IFERROR(VLOOKUP(N1360,【参考】数式用!$A$3:$N$58,14,FALSE),"")&amp;"_4_5"</f>
        <v>_4_5</v>
      </c>
      <c r="AD1360" s="481" t="str">
        <f>IFERROR(VLOOKUP(N1360,【参考】数式用!$A$3:$N$58,14,FALSE),"")&amp;"_6"</f>
        <v>_6</v>
      </c>
      <c r="AE1360" s="482" t="str">
        <f>IFERROR(VLOOKUP(N1360,【参考】数式用!$AI$5:$AJ$51, 2, FALSE), "")</f>
        <v/>
      </c>
      <c r="AF1360" s="483" t="str">
        <f t="shared" si="42"/>
        <v/>
      </c>
      <c r="AG1360" s="484" t="str">
        <f t="shared" si="43"/>
        <v/>
      </c>
      <c r="AH1360" s="485" t="str">
        <f>IFERROR(VLOOKUP(N1360,【参考】数式用!$AM$3:$AN$56, 2, FALSE), "")</f>
        <v/>
      </c>
      <c r="AI1360" s="411"/>
      <c r="AJ1360" s="389"/>
      <c r="AK1360" s="389"/>
      <c r="AL1360" s="389"/>
      <c r="AM1360" s="389"/>
      <c r="AN1360" s="389"/>
      <c r="AO1360" s="389"/>
      <c r="AP1360" s="389"/>
      <c r="AQ1360" s="389"/>
    </row>
    <row r="1361" spans="1:43" s="128" customFormat="1" ht="40.15" customHeight="1">
      <c r="A1361" s="488">
        <v>1348</v>
      </c>
      <c r="B1361" s="866" t="str">
        <f>IF(基本情報入力シート!C1392="","",基本情報入力シート!C1392)</f>
        <v/>
      </c>
      <c r="C1361" s="866"/>
      <c r="D1361" s="866"/>
      <c r="E1361" s="866"/>
      <c r="F1361" s="866"/>
      <c r="G1361" s="866"/>
      <c r="H1361" s="866"/>
      <c r="I1361" s="866"/>
      <c r="J1361" s="413" t="str">
        <f>IF(基本情報入力シート!M1392="","",基本情報入力シート!M1392)</f>
        <v/>
      </c>
      <c r="K1361" s="413" t="str">
        <f>IF(基本情報入力シート!R1392="","",基本情報入力シート!R1392)</f>
        <v/>
      </c>
      <c r="L1361" s="413" t="str">
        <f>IF(基本情報入力シート!W1392="","",基本情報入力シート!W1392)</f>
        <v/>
      </c>
      <c r="M1361" s="413" t="str">
        <f>IF(基本情報入力シート!X1392="","",基本情報入力シート!X1392)</f>
        <v/>
      </c>
      <c r="N1361" s="491" t="str">
        <f>IF(基本情報入力シート!Y1392="","",基本情報入力シート!Y1392)</f>
        <v/>
      </c>
      <c r="O1361" s="490"/>
      <c r="P1361" s="432"/>
      <c r="Q1361" s="38" t="str">
        <f>IFERROR(ROUNDDOWN(P1361*VLOOKUP(N1361,【参考】数式用!$V$2:$AA$58,MATCH(O1361,【参考】数式用!$X$4:$AA$4)+2,FALSE)*0.5, 0), "")</f>
        <v/>
      </c>
      <c r="R1361" s="433"/>
      <c r="S1361" s="867"/>
      <c r="T1361" s="867"/>
      <c r="U1361" s="499"/>
      <c r="V1361" s="439"/>
      <c r="W1361" s="487"/>
      <c r="X1361" s="414" t="str">
        <f>IFERROR(IF(V1361="ー", "", ROUNDDOWN(W1361*VLOOKUP(N1361,【参考】数式用!$V$2:$AG$51,MATCH(V1361,【参考】数式用!$AB$4:$AG$4)+6,FALSE)*0.5, 0)), "")</f>
        <v/>
      </c>
      <c r="Y1361" s="440"/>
      <c r="Z1361" s="487"/>
      <c r="AA1361" s="501"/>
      <c r="AB1361" s="481" t="e">
        <f>VLOOKUP(N1361,【参考】数式用!$A$3:$N$58,14,FALSE)</f>
        <v>#N/A</v>
      </c>
      <c r="AC1361" s="481" t="str">
        <f>IFERROR(VLOOKUP(N1361,【参考】数式用!$A$3:$N$58,14,FALSE),"")&amp;"_4_5"</f>
        <v>_4_5</v>
      </c>
      <c r="AD1361" s="481" t="str">
        <f>IFERROR(VLOOKUP(N1361,【参考】数式用!$A$3:$N$58,14,FALSE),"")&amp;"_6"</f>
        <v>_6</v>
      </c>
      <c r="AE1361" s="482" t="str">
        <f>IFERROR(VLOOKUP(N1361,【参考】数式用!$AI$5:$AJ$51, 2, FALSE), "")</f>
        <v/>
      </c>
      <c r="AF1361" s="483" t="str">
        <f t="shared" si="42"/>
        <v/>
      </c>
      <c r="AG1361" s="484" t="str">
        <f t="shared" si="43"/>
        <v/>
      </c>
      <c r="AH1361" s="485" t="str">
        <f>IFERROR(VLOOKUP(N1361,【参考】数式用!$AM$3:$AN$56, 2, FALSE), "")</f>
        <v/>
      </c>
      <c r="AI1361" s="411"/>
      <c r="AJ1361" s="389"/>
      <c r="AK1361" s="389"/>
      <c r="AL1361" s="389"/>
      <c r="AM1361" s="389"/>
      <c r="AN1361" s="389"/>
      <c r="AO1361" s="389"/>
      <c r="AP1361" s="389"/>
      <c r="AQ1361" s="389"/>
    </row>
    <row r="1362" spans="1:43" s="128" customFormat="1" ht="40.15" customHeight="1">
      <c r="A1362" s="488">
        <v>1349</v>
      </c>
      <c r="B1362" s="866" t="str">
        <f>IF(基本情報入力シート!C1393="","",基本情報入力シート!C1393)</f>
        <v/>
      </c>
      <c r="C1362" s="866"/>
      <c r="D1362" s="866"/>
      <c r="E1362" s="866"/>
      <c r="F1362" s="866"/>
      <c r="G1362" s="866"/>
      <c r="H1362" s="866"/>
      <c r="I1362" s="866"/>
      <c r="J1362" s="413" t="str">
        <f>IF(基本情報入力シート!M1393="","",基本情報入力シート!M1393)</f>
        <v/>
      </c>
      <c r="K1362" s="413" t="str">
        <f>IF(基本情報入力シート!R1393="","",基本情報入力シート!R1393)</f>
        <v/>
      </c>
      <c r="L1362" s="413" t="str">
        <f>IF(基本情報入力シート!W1393="","",基本情報入力シート!W1393)</f>
        <v/>
      </c>
      <c r="M1362" s="413" t="str">
        <f>IF(基本情報入力シート!X1393="","",基本情報入力シート!X1393)</f>
        <v/>
      </c>
      <c r="N1362" s="491" t="str">
        <f>IF(基本情報入力シート!Y1393="","",基本情報入力シート!Y1393)</f>
        <v/>
      </c>
      <c r="O1362" s="490"/>
      <c r="P1362" s="432"/>
      <c r="Q1362" s="38" t="str">
        <f>IFERROR(ROUNDDOWN(P1362*VLOOKUP(N1362,【参考】数式用!$V$2:$AA$58,MATCH(O1362,【参考】数式用!$X$4:$AA$4)+2,FALSE)*0.5, 0), "")</f>
        <v/>
      </c>
      <c r="R1362" s="433"/>
      <c r="S1362" s="867"/>
      <c r="T1362" s="867"/>
      <c r="U1362" s="499"/>
      <c r="V1362" s="439"/>
      <c r="W1362" s="487"/>
      <c r="X1362" s="414" t="str">
        <f>IFERROR(IF(V1362="ー", "", ROUNDDOWN(W1362*VLOOKUP(N1362,【参考】数式用!$V$2:$AG$51,MATCH(V1362,【参考】数式用!$AB$4:$AG$4)+6,FALSE)*0.5, 0)), "")</f>
        <v/>
      </c>
      <c r="Y1362" s="440"/>
      <c r="Z1362" s="487"/>
      <c r="AA1362" s="501"/>
      <c r="AB1362" s="481" t="e">
        <f>VLOOKUP(N1362,【参考】数式用!$A$3:$N$58,14,FALSE)</f>
        <v>#N/A</v>
      </c>
      <c r="AC1362" s="481" t="str">
        <f>IFERROR(VLOOKUP(N1362,【参考】数式用!$A$3:$N$58,14,FALSE),"")&amp;"_4_5"</f>
        <v>_4_5</v>
      </c>
      <c r="AD1362" s="481" t="str">
        <f>IFERROR(VLOOKUP(N1362,【参考】数式用!$A$3:$N$58,14,FALSE),"")&amp;"_6"</f>
        <v>_6</v>
      </c>
      <c r="AE1362" s="482" t="str">
        <f>IFERROR(VLOOKUP(N1362,【参考】数式用!$AI$5:$AJ$51, 2, FALSE), "")</f>
        <v/>
      </c>
      <c r="AF1362" s="483" t="str">
        <f t="shared" si="42"/>
        <v/>
      </c>
      <c r="AG1362" s="484" t="str">
        <f t="shared" si="43"/>
        <v/>
      </c>
      <c r="AH1362" s="485" t="str">
        <f>IFERROR(VLOOKUP(N1362,【参考】数式用!$AM$3:$AN$56, 2, FALSE), "")</f>
        <v/>
      </c>
      <c r="AI1362" s="411"/>
      <c r="AJ1362" s="389"/>
      <c r="AK1362" s="389"/>
      <c r="AL1362" s="389"/>
      <c r="AM1362" s="389"/>
      <c r="AN1362" s="389"/>
      <c r="AO1362" s="389"/>
      <c r="AP1362" s="389"/>
      <c r="AQ1362" s="389"/>
    </row>
    <row r="1363" spans="1:43" s="128" customFormat="1" ht="40.15" customHeight="1">
      <c r="A1363" s="488">
        <v>1350</v>
      </c>
      <c r="B1363" s="866" t="str">
        <f>IF(基本情報入力シート!C1394="","",基本情報入力シート!C1394)</f>
        <v/>
      </c>
      <c r="C1363" s="866"/>
      <c r="D1363" s="866"/>
      <c r="E1363" s="866"/>
      <c r="F1363" s="866"/>
      <c r="G1363" s="866"/>
      <c r="H1363" s="866"/>
      <c r="I1363" s="866"/>
      <c r="J1363" s="413" t="str">
        <f>IF(基本情報入力シート!M1394="","",基本情報入力シート!M1394)</f>
        <v/>
      </c>
      <c r="K1363" s="413" t="str">
        <f>IF(基本情報入力シート!R1394="","",基本情報入力シート!R1394)</f>
        <v/>
      </c>
      <c r="L1363" s="413" t="str">
        <f>IF(基本情報入力シート!W1394="","",基本情報入力シート!W1394)</f>
        <v/>
      </c>
      <c r="M1363" s="413" t="str">
        <f>IF(基本情報入力シート!X1394="","",基本情報入力シート!X1394)</f>
        <v/>
      </c>
      <c r="N1363" s="491" t="str">
        <f>IF(基本情報入力シート!Y1394="","",基本情報入力シート!Y1394)</f>
        <v/>
      </c>
      <c r="O1363" s="490"/>
      <c r="P1363" s="432"/>
      <c r="Q1363" s="38" t="str">
        <f>IFERROR(ROUNDDOWN(P1363*VLOOKUP(N1363,【参考】数式用!$V$2:$AA$58,MATCH(O1363,【参考】数式用!$X$4:$AA$4)+2,FALSE)*0.5, 0), "")</f>
        <v/>
      </c>
      <c r="R1363" s="433"/>
      <c r="S1363" s="867"/>
      <c r="T1363" s="867"/>
      <c r="U1363" s="499"/>
      <c r="V1363" s="439"/>
      <c r="W1363" s="487"/>
      <c r="X1363" s="414" t="str">
        <f>IFERROR(IF(V1363="ー", "", ROUNDDOWN(W1363*VLOOKUP(N1363,【参考】数式用!$V$2:$AG$51,MATCH(V1363,【参考】数式用!$AB$4:$AG$4)+6,FALSE)*0.5, 0)), "")</f>
        <v/>
      </c>
      <c r="Y1363" s="440"/>
      <c r="Z1363" s="487"/>
      <c r="AA1363" s="501"/>
      <c r="AB1363" s="481" t="e">
        <f>VLOOKUP(N1363,【参考】数式用!$A$3:$N$58,14,FALSE)</f>
        <v>#N/A</v>
      </c>
      <c r="AC1363" s="481" t="str">
        <f>IFERROR(VLOOKUP(N1363,【参考】数式用!$A$3:$N$58,14,FALSE),"")&amp;"_4_5"</f>
        <v>_4_5</v>
      </c>
      <c r="AD1363" s="481" t="str">
        <f>IFERROR(VLOOKUP(N1363,【参考】数式用!$A$3:$N$58,14,FALSE),"")&amp;"_6"</f>
        <v>_6</v>
      </c>
      <c r="AE1363" s="482" t="str">
        <f>IFERROR(VLOOKUP(N1363,【参考】数式用!$AI$5:$AJ$51, 2, FALSE), "")</f>
        <v/>
      </c>
      <c r="AF1363" s="483" t="str">
        <f t="shared" si="42"/>
        <v/>
      </c>
      <c r="AG1363" s="484" t="str">
        <f t="shared" si="43"/>
        <v/>
      </c>
      <c r="AH1363" s="485" t="str">
        <f>IFERROR(VLOOKUP(N1363,【参考】数式用!$AM$3:$AN$56, 2, FALSE), "")</f>
        <v/>
      </c>
      <c r="AI1363" s="411"/>
      <c r="AJ1363" s="389"/>
      <c r="AK1363" s="389"/>
      <c r="AL1363" s="389"/>
      <c r="AM1363" s="389"/>
      <c r="AN1363" s="389"/>
      <c r="AO1363" s="389"/>
      <c r="AP1363" s="389"/>
      <c r="AQ1363" s="389"/>
    </row>
    <row r="1364" spans="1:43" s="128" customFormat="1" ht="40.15" customHeight="1">
      <c r="A1364" s="488">
        <v>1351</v>
      </c>
      <c r="B1364" s="866" t="str">
        <f>IF(基本情報入力シート!C1395="","",基本情報入力シート!C1395)</f>
        <v/>
      </c>
      <c r="C1364" s="866"/>
      <c r="D1364" s="866"/>
      <c r="E1364" s="866"/>
      <c r="F1364" s="866"/>
      <c r="G1364" s="866"/>
      <c r="H1364" s="866"/>
      <c r="I1364" s="866"/>
      <c r="J1364" s="413" t="str">
        <f>IF(基本情報入力シート!M1395="","",基本情報入力シート!M1395)</f>
        <v/>
      </c>
      <c r="K1364" s="413" t="str">
        <f>IF(基本情報入力シート!R1395="","",基本情報入力シート!R1395)</f>
        <v/>
      </c>
      <c r="L1364" s="413" t="str">
        <f>IF(基本情報入力シート!W1395="","",基本情報入力シート!W1395)</f>
        <v/>
      </c>
      <c r="M1364" s="413" t="str">
        <f>IF(基本情報入力シート!X1395="","",基本情報入力シート!X1395)</f>
        <v/>
      </c>
      <c r="N1364" s="491" t="str">
        <f>IF(基本情報入力シート!Y1395="","",基本情報入力シート!Y1395)</f>
        <v/>
      </c>
      <c r="O1364" s="490"/>
      <c r="P1364" s="432"/>
      <c r="Q1364" s="38" t="str">
        <f>IFERROR(ROUNDDOWN(P1364*VLOOKUP(N1364,【参考】数式用!$V$2:$AA$58,MATCH(O1364,【参考】数式用!$X$4:$AA$4)+2,FALSE)*0.5, 0), "")</f>
        <v/>
      </c>
      <c r="R1364" s="433"/>
      <c r="S1364" s="867"/>
      <c r="T1364" s="867"/>
      <c r="U1364" s="499"/>
      <c r="V1364" s="439"/>
      <c r="W1364" s="487"/>
      <c r="X1364" s="414" t="str">
        <f>IFERROR(IF(V1364="ー", "", ROUNDDOWN(W1364*VLOOKUP(N1364,【参考】数式用!$V$2:$AG$51,MATCH(V1364,【参考】数式用!$AB$4:$AG$4)+6,FALSE)*0.5, 0)), "")</f>
        <v/>
      </c>
      <c r="Y1364" s="440"/>
      <c r="Z1364" s="487"/>
      <c r="AA1364" s="501"/>
      <c r="AB1364" s="481" t="e">
        <f>VLOOKUP(N1364,【参考】数式用!$A$3:$N$58,14,FALSE)</f>
        <v>#N/A</v>
      </c>
      <c r="AC1364" s="481" t="str">
        <f>IFERROR(VLOOKUP(N1364,【参考】数式用!$A$3:$N$58,14,FALSE),"")&amp;"_4_5"</f>
        <v>_4_5</v>
      </c>
      <c r="AD1364" s="481" t="str">
        <f>IFERROR(VLOOKUP(N1364,【参考】数式用!$A$3:$N$58,14,FALSE),"")&amp;"_6"</f>
        <v>_6</v>
      </c>
      <c r="AE1364" s="482" t="str">
        <f>IFERROR(VLOOKUP(N1364,【参考】数式用!$AI$5:$AJ$51, 2, FALSE), "")</f>
        <v/>
      </c>
      <c r="AF1364" s="483" t="str">
        <f t="shared" si="42"/>
        <v/>
      </c>
      <c r="AG1364" s="484" t="str">
        <f t="shared" si="43"/>
        <v/>
      </c>
      <c r="AH1364" s="485" t="str">
        <f>IFERROR(VLOOKUP(N1364,【参考】数式用!$AM$3:$AN$56, 2, FALSE), "")</f>
        <v/>
      </c>
      <c r="AI1364" s="411"/>
      <c r="AJ1364" s="389"/>
      <c r="AK1364" s="389"/>
      <c r="AL1364" s="389"/>
      <c r="AM1364" s="389"/>
      <c r="AN1364" s="389"/>
      <c r="AO1364" s="389"/>
      <c r="AP1364" s="389"/>
      <c r="AQ1364" s="389"/>
    </row>
    <row r="1365" spans="1:43" s="128" customFormat="1" ht="40.15" customHeight="1">
      <c r="A1365" s="488">
        <v>1352</v>
      </c>
      <c r="B1365" s="866" t="str">
        <f>IF(基本情報入力シート!C1396="","",基本情報入力シート!C1396)</f>
        <v/>
      </c>
      <c r="C1365" s="866"/>
      <c r="D1365" s="866"/>
      <c r="E1365" s="866"/>
      <c r="F1365" s="866"/>
      <c r="G1365" s="866"/>
      <c r="H1365" s="866"/>
      <c r="I1365" s="866"/>
      <c r="J1365" s="413" t="str">
        <f>IF(基本情報入力シート!M1396="","",基本情報入力シート!M1396)</f>
        <v/>
      </c>
      <c r="K1365" s="413" t="str">
        <f>IF(基本情報入力シート!R1396="","",基本情報入力シート!R1396)</f>
        <v/>
      </c>
      <c r="L1365" s="413" t="str">
        <f>IF(基本情報入力シート!W1396="","",基本情報入力シート!W1396)</f>
        <v/>
      </c>
      <c r="M1365" s="413" t="str">
        <f>IF(基本情報入力シート!X1396="","",基本情報入力シート!X1396)</f>
        <v/>
      </c>
      <c r="N1365" s="491" t="str">
        <f>IF(基本情報入力シート!Y1396="","",基本情報入力シート!Y1396)</f>
        <v/>
      </c>
      <c r="O1365" s="490"/>
      <c r="P1365" s="432"/>
      <c r="Q1365" s="38" t="str">
        <f>IFERROR(ROUNDDOWN(P1365*VLOOKUP(N1365,【参考】数式用!$V$2:$AA$58,MATCH(O1365,【参考】数式用!$X$4:$AA$4)+2,FALSE)*0.5, 0), "")</f>
        <v/>
      </c>
      <c r="R1365" s="433"/>
      <c r="S1365" s="867"/>
      <c r="T1365" s="867"/>
      <c r="U1365" s="499"/>
      <c r="V1365" s="439"/>
      <c r="W1365" s="487"/>
      <c r="X1365" s="414" t="str">
        <f>IFERROR(IF(V1365="ー", "", ROUNDDOWN(W1365*VLOOKUP(N1365,【参考】数式用!$V$2:$AG$51,MATCH(V1365,【参考】数式用!$AB$4:$AG$4)+6,FALSE)*0.5, 0)), "")</f>
        <v/>
      </c>
      <c r="Y1365" s="440"/>
      <c r="Z1365" s="487"/>
      <c r="AA1365" s="501"/>
      <c r="AB1365" s="481" t="e">
        <f>VLOOKUP(N1365,【参考】数式用!$A$3:$N$58,14,FALSE)</f>
        <v>#N/A</v>
      </c>
      <c r="AC1365" s="481" t="str">
        <f>IFERROR(VLOOKUP(N1365,【参考】数式用!$A$3:$N$58,14,FALSE),"")&amp;"_4_5"</f>
        <v>_4_5</v>
      </c>
      <c r="AD1365" s="481" t="str">
        <f>IFERROR(VLOOKUP(N1365,【参考】数式用!$A$3:$N$58,14,FALSE),"")&amp;"_6"</f>
        <v>_6</v>
      </c>
      <c r="AE1365" s="482" t="str">
        <f>IFERROR(VLOOKUP(N1365,【参考】数式用!$AI$5:$AJ$51, 2, FALSE), "")</f>
        <v/>
      </c>
      <c r="AF1365" s="483" t="str">
        <f t="shared" si="42"/>
        <v/>
      </c>
      <c r="AG1365" s="484" t="str">
        <f t="shared" si="43"/>
        <v/>
      </c>
      <c r="AH1365" s="485" t="str">
        <f>IFERROR(VLOOKUP(N1365,【参考】数式用!$AM$3:$AN$56, 2, FALSE), "")</f>
        <v/>
      </c>
      <c r="AI1365" s="411"/>
      <c r="AJ1365" s="389"/>
      <c r="AK1365" s="389"/>
      <c r="AL1365" s="389"/>
      <c r="AM1365" s="389"/>
      <c r="AN1365" s="389"/>
      <c r="AO1365" s="389"/>
      <c r="AP1365" s="389"/>
      <c r="AQ1365" s="389"/>
    </row>
    <row r="1366" spans="1:43" s="128" customFormat="1" ht="40.15" customHeight="1">
      <c r="A1366" s="488">
        <v>1353</v>
      </c>
      <c r="B1366" s="866" t="str">
        <f>IF(基本情報入力シート!C1397="","",基本情報入力シート!C1397)</f>
        <v/>
      </c>
      <c r="C1366" s="866"/>
      <c r="D1366" s="866"/>
      <c r="E1366" s="866"/>
      <c r="F1366" s="866"/>
      <c r="G1366" s="866"/>
      <c r="H1366" s="866"/>
      <c r="I1366" s="866"/>
      <c r="J1366" s="413" t="str">
        <f>IF(基本情報入力シート!M1397="","",基本情報入力シート!M1397)</f>
        <v/>
      </c>
      <c r="K1366" s="413" t="str">
        <f>IF(基本情報入力シート!R1397="","",基本情報入力シート!R1397)</f>
        <v/>
      </c>
      <c r="L1366" s="413" t="str">
        <f>IF(基本情報入力シート!W1397="","",基本情報入力シート!W1397)</f>
        <v/>
      </c>
      <c r="M1366" s="413" t="str">
        <f>IF(基本情報入力シート!X1397="","",基本情報入力シート!X1397)</f>
        <v/>
      </c>
      <c r="N1366" s="491" t="str">
        <f>IF(基本情報入力シート!Y1397="","",基本情報入力シート!Y1397)</f>
        <v/>
      </c>
      <c r="O1366" s="490"/>
      <c r="P1366" s="432"/>
      <c r="Q1366" s="38" t="str">
        <f>IFERROR(ROUNDDOWN(P1366*VLOOKUP(N1366,【参考】数式用!$V$2:$AA$58,MATCH(O1366,【参考】数式用!$X$4:$AA$4)+2,FALSE)*0.5, 0), "")</f>
        <v/>
      </c>
      <c r="R1366" s="433"/>
      <c r="S1366" s="867"/>
      <c r="T1366" s="867"/>
      <c r="U1366" s="499"/>
      <c r="V1366" s="439"/>
      <c r="W1366" s="487"/>
      <c r="X1366" s="414" t="str">
        <f>IFERROR(IF(V1366="ー", "", ROUNDDOWN(W1366*VLOOKUP(N1366,【参考】数式用!$V$2:$AG$51,MATCH(V1366,【参考】数式用!$AB$4:$AG$4)+6,FALSE)*0.5, 0)), "")</f>
        <v/>
      </c>
      <c r="Y1366" s="440"/>
      <c r="Z1366" s="487"/>
      <c r="AA1366" s="501"/>
      <c r="AB1366" s="481" t="e">
        <f>VLOOKUP(N1366,【参考】数式用!$A$3:$N$58,14,FALSE)</f>
        <v>#N/A</v>
      </c>
      <c r="AC1366" s="481" t="str">
        <f>IFERROR(VLOOKUP(N1366,【参考】数式用!$A$3:$N$58,14,FALSE),"")&amp;"_4_5"</f>
        <v>_4_5</v>
      </c>
      <c r="AD1366" s="481" t="str">
        <f>IFERROR(VLOOKUP(N1366,【参考】数式用!$A$3:$N$58,14,FALSE),"")&amp;"_6"</f>
        <v>_6</v>
      </c>
      <c r="AE1366" s="482" t="str">
        <f>IFERROR(VLOOKUP(N1366,【参考】数式用!$AI$5:$AJ$51, 2, FALSE), "")</f>
        <v/>
      </c>
      <c r="AF1366" s="483" t="str">
        <f t="shared" si="42"/>
        <v/>
      </c>
      <c r="AG1366" s="484" t="str">
        <f t="shared" si="43"/>
        <v/>
      </c>
      <c r="AH1366" s="485" t="str">
        <f>IFERROR(VLOOKUP(N1366,【参考】数式用!$AM$3:$AN$56, 2, FALSE), "")</f>
        <v/>
      </c>
      <c r="AI1366" s="411"/>
      <c r="AJ1366" s="389"/>
      <c r="AK1366" s="389"/>
      <c r="AL1366" s="389"/>
      <c r="AM1366" s="389"/>
      <c r="AN1366" s="389"/>
      <c r="AO1366" s="389"/>
      <c r="AP1366" s="389"/>
      <c r="AQ1366" s="389"/>
    </row>
    <row r="1367" spans="1:43" s="128" customFormat="1" ht="40.15" customHeight="1">
      <c r="A1367" s="488">
        <v>1354</v>
      </c>
      <c r="B1367" s="866" t="str">
        <f>IF(基本情報入力シート!C1398="","",基本情報入力シート!C1398)</f>
        <v/>
      </c>
      <c r="C1367" s="866"/>
      <c r="D1367" s="866"/>
      <c r="E1367" s="866"/>
      <c r="F1367" s="866"/>
      <c r="G1367" s="866"/>
      <c r="H1367" s="866"/>
      <c r="I1367" s="866"/>
      <c r="J1367" s="413" t="str">
        <f>IF(基本情報入力シート!M1398="","",基本情報入力シート!M1398)</f>
        <v/>
      </c>
      <c r="K1367" s="413" t="str">
        <f>IF(基本情報入力シート!R1398="","",基本情報入力シート!R1398)</f>
        <v/>
      </c>
      <c r="L1367" s="413" t="str">
        <f>IF(基本情報入力シート!W1398="","",基本情報入力シート!W1398)</f>
        <v/>
      </c>
      <c r="M1367" s="413" t="str">
        <f>IF(基本情報入力シート!X1398="","",基本情報入力シート!X1398)</f>
        <v/>
      </c>
      <c r="N1367" s="491" t="str">
        <f>IF(基本情報入力シート!Y1398="","",基本情報入力シート!Y1398)</f>
        <v/>
      </c>
      <c r="O1367" s="490"/>
      <c r="P1367" s="432"/>
      <c r="Q1367" s="38" t="str">
        <f>IFERROR(ROUNDDOWN(P1367*VLOOKUP(N1367,【参考】数式用!$V$2:$AA$58,MATCH(O1367,【参考】数式用!$X$4:$AA$4)+2,FALSE)*0.5, 0), "")</f>
        <v/>
      </c>
      <c r="R1367" s="433"/>
      <c r="S1367" s="867"/>
      <c r="T1367" s="867"/>
      <c r="U1367" s="499"/>
      <c r="V1367" s="439"/>
      <c r="W1367" s="487"/>
      <c r="X1367" s="414" t="str">
        <f>IFERROR(IF(V1367="ー", "", ROUNDDOWN(W1367*VLOOKUP(N1367,【参考】数式用!$V$2:$AG$51,MATCH(V1367,【参考】数式用!$AB$4:$AG$4)+6,FALSE)*0.5, 0)), "")</f>
        <v/>
      </c>
      <c r="Y1367" s="440"/>
      <c r="Z1367" s="487"/>
      <c r="AA1367" s="501"/>
      <c r="AB1367" s="481" t="e">
        <f>VLOOKUP(N1367,【参考】数式用!$A$3:$N$58,14,FALSE)</f>
        <v>#N/A</v>
      </c>
      <c r="AC1367" s="481" t="str">
        <f>IFERROR(VLOOKUP(N1367,【参考】数式用!$A$3:$N$58,14,FALSE),"")&amp;"_4_5"</f>
        <v>_4_5</v>
      </c>
      <c r="AD1367" s="481" t="str">
        <f>IFERROR(VLOOKUP(N1367,【参考】数式用!$A$3:$N$58,14,FALSE),"")&amp;"_6"</f>
        <v>_6</v>
      </c>
      <c r="AE1367" s="482" t="str">
        <f>IFERROR(VLOOKUP(N1367,【参考】数式用!$AI$5:$AJ$51, 2, FALSE), "")</f>
        <v/>
      </c>
      <c r="AF1367" s="483" t="str">
        <f t="shared" si="42"/>
        <v/>
      </c>
      <c r="AG1367" s="484" t="str">
        <f t="shared" si="43"/>
        <v/>
      </c>
      <c r="AH1367" s="485" t="str">
        <f>IFERROR(VLOOKUP(N1367,【参考】数式用!$AM$3:$AN$56, 2, FALSE), "")</f>
        <v/>
      </c>
      <c r="AI1367" s="411"/>
      <c r="AJ1367" s="389"/>
      <c r="AK1367" s="389"/>
      <c r="AL1367" s="389"/>
      <c r="AM1367" s="389"/>
      <c r="AN1367" s="389"/>
      <c r="AO1367" s="389"/>
      <c r="AP1367" s="389"/>
      <c r="AQ1367" s="389"/>
    </row>
    <row r="1368" spans="1:43" s="128" customFormat="1" ht="40.15" customHeight="1">
      <c r="A1368" s="488">
        <v>1355</v>
      </c>
      <c r="B1368" s="866" t="str">
        <f>IF(基本情報入力シート!C1399="","",基本情報入力シート!C1399)</f>
        <v/>
      </c>
      <c r="C1368" s="866"/>
      <c r="D1368" s="866"/>
      <c r="E1368" s="866"/>
      <c r="F1368" s="866"/>
      <c r="G1368" s="866"/>
      <c r="H1368" s="866"/>
      <c r="I1368" s="866"/>
      <c r="J1368" s="413" t="str">
        <f>IF(基本情報入力シート!M1399="","",基本情報入力シート!M1399)</f>
        <v/>
      </c>
      <c r="K1368" s="413" t="str">
        <f>IF(基本情報入力シート!R1399="","",基本情報入力シート!R1399)</f>
        <v/>
      </c>
      <c r="L1368" s="413" t="str">
        <f>IF(基本情報入力シート!W1399="","",基本情報入力シート!W1399)</f>
        <v/>
      </c>
      <c r="M1368" s="413" t="str">
        <f>IF(基本情報入力シート!X1399="","",基本情報入力シート!X1399)</f>
        <v/>
      </c>
      <c r="N1368" s="491" t="str">
        <f>IF(基本情報入力シート!Y1399="","",基本情報入力シート!Y1399)</f>
        <v/>
      </c>
      <c r="O1368" s="490"/>
      <c r="P1368" s="432"/>
      <c r="Q1368" s="38" t="str">
        <f>IFERROR(ROUNDDOWN(P1368*VLOOKUP(N1368,【参考】数式用!$V$2:$AA$58,MATCH(O1368,【参考】数式用!$X$4:$AA$4)+2,FALSE)*0.5, 0), "")</f>
        <v/>
      </c>
      <c r="R1368" s="433"/>
      <c r="S1368" s="867"/>
      <c r="T1368" s="867"/>
      <c r="U1368" s="499"/>
      <c r="V1368" s="439"/>
      <c r="W1368" s="487"/>
      <c r="X1368" s="414" t="str">
        <f>IFERROR(IF(V1368="ー", "", ROUNDDOWN(W1368*VLOOKUP(N1368,【参考】数式用!$V$2:$AG$51,MATCH(V1368,【参考】数式用!$AB$4:$AG$4)+6,FALSE)*0.5, 0)), "")</f>
        <v/>
      </c>
      <c r="Y1368" s="440"/>
      <c r="Z1368" s="487"/>
      <c r="AA1368" s="501"/>
      <c r="AB1368" s="481" t="e">
        <f>VLOOKUP(N1368,【参考】数式用!$A$3:$N$58,14,FALSE)</f>
        <v>#N/A</v>
      </c>
      <c r="AC1368" s="481" t="str">
        <f>IFERROR(VLOOKUP(N1368,【参考】数式用!$A$3:$N$58,14,FALSE),"")&amp;"_4_5"</f>
        <v>_4_5</v>
      </c>
      <c r="AD1368" s="481" t="str">
        <f>IFERROR(VLOOKUP(N1368,【参考】数式用!$A$3:$N$58,14,FALSE),"")&amp;"_6"</f>
        <v>_6</v>
      </c>
      <c r="AE1368" s="482" t="str">
        <f>IFERROR(VLOOKUP(N1368,【参考】数式用!$AI$5:$AJ$51, 2, FALSE), "")</f>
        <v/>
      </c>
      <c r="AF1368" s="483" t="str">
        <f t="shared" si="42"/>
        <v/>
      </c>
      <c r="AG1368" s="484" t="str">
        <f t="shared" si="43"/>
        <v/>
      </c>
      <c r="AH1368" s="485" t="str">
        <f>IFERROR(VLOOKUP(N1368,【参考】数式用!$AM$3:$AN$56, 2, FALSE), "")</f>
        <v/>
      </c>
      <c r="AI1368" s="411"/>
      <c r="AJ1368" s="389"/>
      <c r="AK1368" s="389"/>
      <c r="AL1368" s="389"/>
      <c r="AM1368" s="389"/>
      <c r="AN1368" s="389"/>
      <c r="AO1368" s="389"/>
      <c r="AP1368" s="389"/>
      <c r="AQ1368" s="389"/>
    </row>
    <row r="1369" spans="1:43" s="128" customFormat="1" ht="40.15" customHeight="1">
      <c r="A1369" s="488">
        <v>1356</v>
      </c>
      <c r="B1369" s="866" t="str">
        <f>IF(基本情報入力シート!C1400="","",基本情報入力シート!C1400)</f>
        <v/>
      </c>
      <c r="C1369" s="866"/>
      <c r="D1369" s="866"/>
      <c r="E1369" s="866"/>
      <c r="F1369" s="866"/>
      <c r="G1369" s="866"/>
      <c r="H1369" s="866"/>
      <c r="I1369" s="866"/>
      <c r="J1369" s="413" t="str">
        <f>IF(基本情報入力シート!M1400="","",基本情報入力シート!M1400)</f>
        <v/>
      </c>
      <c r="K1369" s="413" t="str">
        <f>IF(基本情報入力シート!R1400="","",基本情報入力シート!R1400)</f>
        <v/>
      </c>
      <c r="L1369" s="413" t="str">
        <f>IF(基本情報入力シート!W1400="","",基本情報入力シート!W1400)</f>
        <v/>
      </c>
      <c r="M1369" s="413" t="str">
        <f>IF(基本情報入力シート!X1400="","",基本情報入力シート!X1400)</f>
        <v/>
      </c>
      <c r="N1369" s="491" t="str">
        <f>IF(基本情報入力シート!Y1400="","",基本情報入力シート!Y1400)</f>
        <v/>
      </c>
      <c r="O1369" s="490"/>
      <c r="P1369" s="432"/>
      <c r="Q1369" s="38" t="str">
        <f>IFERROR(ROUNDDOWN(P1369*VLOOKUP(N1369,【参考】数式用!$V$2:$AA$58,MATCH(O1369,【参考】数式用!$X$4:$AA$4)+2,FALSE)*0.5, 0), "")</f>
        <v/>
      </c>
      <c r="R1369" s="433"/>
      <c r="S1369" s="867"/>
      <c r="T1369" s="867"/>
      <c r="U1369" s="499"/>
      <c r="V1369" s="439"/>
      <c r="W1369" s="487"/>
      <c r="X1369" s="414" t="str">
        <f>IFERROR(IF(V1369="ー", "", ROUNDDOWN(W1369*VLOOKUP(N1369,【参考】数式用!$V$2:$AG$51,MATCH(V1369,【参考】数式用!$AB$4:$AG$4)+6,FALSE)*0.5, 0)), "")</f>
        <v/>
      </c>
      <c r="Y1369" s="440"/>
      <c r="Z1369" s="487"/>
      <c r="AA1369" s="501"/>
      <c r="AB1369" s="481" t="e">
        <f>VLOOKUP(N1369,【参考】数式用!$A$3:$N$58,14,FALSE)</f>
        <v>#N/A</v>
      </c>
      <c r="AC1369" s="481" t="str">
        <f>IFERROR(VLOOKUP(N1369,【参考】数式用!$A$3:$N$58,14,FALSE),"")&amp;"_4_5"</f>
        <v>_4_5</v>
      </c>
      <c r="AD1369" s="481" t="str">
        <f>IFERROR(VLOOKUP(N1369,【参考】数式用!$A$3:$N$58,14,FALSE),"")&amp;"_6"</f>
        <v>_6</v>
      </c>
      <c r="AE1369" s="482" t="str">
        <f>IFERROR(VLOOKUP(N1369,【参考】数式用!$AI$5:$AJ$51, 2, FALSE), "")</f>
        <v/>
      </c>
      <c r="AF1369" s="483" t="str">
        <f t="shared" si="42"/>
        <v/>
      </c>
      <c r="AG1369" s="484" t="str">
        <f t="shared" si="43"/>
        <v/>
      </c>
      <c r="AH1369" s="485" t="str">
        <f>IFERROR(VLOOKUP(N1369,【参考】数式用!$AM$3:$AN$56, 2, FALSE), "")</f>
        <v/>
      </c>
      <c r="AI1369" s="411"/>
      <c r="AJ1369" s="389"/>
      <c r="AK1369" s="389"/>
      <c r="AL1369" s="389"/>
      <c r="AM1369" s="389"/>
      <c r="AN1369" s="389"/>
      <c r="AO1369" s="389"/>
      <c r="AP1369" s="389"/>
      <c r="AQ1369" s="389"/>
    </row>
    <row r="1370" spans="1:43" s="128" customFormat="1" ht="40.15" customHeight="1">
      <c r="A1370" s="488">
        <v>1357</v>
      </c>
      <c r="B1370" s="866" t="str">
        <f>IF(基本情報入力シート!C1401="","",基本情報入力シート!C1401)</f>
        <v/>
      </c>
      <c r="C1370" s="866"/>
      <c r="D1370" s="866"/>
      <c r="E1370" s="866"/>
      <c r="F1370" s="866"/>
      <c r="G1370" s="866"/>
      <c r="H1370" s="866"/>
      <c r="I1370" s="866"/>
      <c r="J1370" s="413" t="str">
        <f>IF(基本情報入力シート!M1401="","",基本情報入力シート!M1401)</f>
        <v/>
      </c>
      <c r="K1370" s="413" t="str">
        <f>IF(基本情報入力シート!R1401="","",基本情報入力シート!R1401)</f>
        <v/>
      </c>
      <c r="L1370" s="413" t="str">
        <f>IF(基本情報入力シート!W1401="","",基本情報入力シート!W1401)</f>
        <v/>
      </c>
      <c r="M1370" s="413" t="str">
        <f>IF(基本情報入力シート!X1401="","",基本情報入力シート!X1401)</f>
        <v/>
      </c>
      <c r="N1370" s="491" t="str">
        <f>IF(基本情報入力シート!Y1401="","",基本情報入力シート!Y1401)</f>
        <v/>
      </c>
      <c r="O1370" s="490"/>
      <c r="P1370" s="432"/>
      <c r="Q1370" s="38" t="str">
        <f>IFERROR(ROUNDDOWN(P1370*VLOOKUP(N1370,【参考】数式用!$V$2:$AA$58,MATCH(O1370,【参考】数式用!$X$4:$AA$4)+2,FALSE)*0.5, 0), "")</f>
        <v/>
      </c>
      <c r="R1370" s="433"/>
      <c r="S1370" s="867"/>
      <c r="T1370" s="867"/>
      <c r="U1370" s="499"/>
      <c r="V1370" s="439"/>
      <c r="W1370" s="487"/>
      <c r="X1370" s="414" t="str">
        <f>IFERROR(IF(V1370="ー", "", ROUNDDOWN(W1370*VLOOKUP(N1370,【参考】数式用!$V$2:$AG$51,MATCH(V1370,【参考】数式用!$AB$4:$AG$4)+6,FALSE)*0.5, 0)), "")</f>
        <v/>
      </c>
      <c r="Y1370" s="440"/>
      <c r="Z1370" s="487"/>
      <c r="AA1370" s="501"/>
      <c r="AB1370" s="481" t="e">
        <f>VLOOKUP(N1370,【参考】数式用!$A$3:$N$58,14,FALSE)</f>
        <v>#N/A</v>
      </c>
      <c r="AC1370" s="481" t="str">
        <f>IFERROR(VLOOKUP(N1370,【参考】数式用!$A$3:$N$58,14,FALSE),"")&amp;"_4_5"</f>
        <v>_4_5</v>
      </c>
      <c r="AD1370" s="481" t="str">
        <f>IFERROR(VLOOKUP(N1370,【参考】数式用!$A$3:$N$58,14,FALSE),"")&amp;"_6"</f>
        <v>_6</v>
      </c>
      <c r="AE1370" s="482" t="str">
        <f>IFERROR(VLOOKUP(N1370,【参考】数式用!$AI$5:$AJ$51, 2, FALSE), "")</f>
        <v/>
      </c>
      <c r="AF1370" s="483" t="str">
        <f t="shared" si="42"/>
        <v/>
      </c>
      <c r="AG1370" s="484" t="str">
        <f t="shared" si="43"/>
        <v/>
      </c>
      <c r="AH1370" s="485" t="str">
        <f>IFERROR(VLOOKUP(N1370,【参考】数式用!$AM$3:$AN$56, 2, FALSE), "")</f>
        <v/>
      </c>
      <c r="AI1370" s="411"/>
      <c r="AJ1370" s="389"/>
      <c r="AK1370" s="389"/>
      <c r="AL1370" s="389"/>
      <c r="AM1370" s="389"/>
      <c r="AN1370" s="389"/>
      <c r="AO1370" s="389"/>
      <c r="AP1370" s="389"/>
      <c r="AQ1370" s="389"/>
    </row>
    <row r="1371" spans="1:43" s="128" customFormat="1" ht="40.15" customHeight="1">
      <c r="A1371" s="488">
        <v>1358</v>
      </c>
      <c r="B1371" s="866" t="str">
        <f>IF(基本情報入力シート!C1402="","",基本情報入力シート!C1402)</f>
        <v/>
      </c>
      <c r="C1371" s="866"/>
      <c r="D1371" s="866"/>
      <c r="E1371" s="866"/>
      <c r="F1371" s="866"/>
      <c r="G1371" s="866"/>
      <c r="H1371" s="866"/>
      <c r="I1371" s="866"/>
      <c r="J1371" s="413" t="str">
        <f>IF(基本情報入力シート!M1402="","",基本情報入力シート!M1402)</f>
        <v/>
      </c>
      <c r="K1371" s="413" t="str">
        <f>IF(基本情報入力シート!R1402="","",基本情報入力シート!R1402)</f>
        <v/>
      </c>
      <c r="L1371" s="413" t="str">
        <f>IF(基本情報入力シート!W1402="","",基本情報入力シート!W1402)</f>
        <v/>
      </c>
      <c r="M1371" s="413" t="str">
        <f>IF(基本情報入力シート!X1402="","",基本情報入力シート!X1402)</f>
        <v/>
      </c>
      <c r="N1371" s="491" t="str">
        <f>IF(基本情報入力シート!Y1402="","",基本情報入力シート!Y1402)</f>
        <v/>
      </c>
      <c r="O1371" s="490"/>
      <c r="P1371" s="432"/>
      <c r="Q1371" s="38" t="str">
        <f>IFERROR(ROUNDDOWN(P1371*VLOOKUP(N1371,【参考】数式用!$V$2:$AA$58,MATCH(O1371,【参考】数式用!$X$4:$AA$4)+2,FALSE)*0.5, 0), "")</f>
        <v/>
      </c>
      <c r="R1371" s="433"/>
      <c r="S1371" s="867"/>
      <c r="T1371" s="867"/>
      <c r="U1371" s="499"/>
      <c r="V1371" s="439"/>
      <c r="W1371" s="487"/>
      <c r="X1371" s="414" t="str">
        <f>IFERROR(IF(V1371="ー", "", ROUNDDOWN(W1371*VLOOKUP(N1371,【参考】数式用!$V$2:$AG$51,MATCH(V1371,【参考】数式用!$AB$4:$AG$4)+6,FALSE)*0.5, 0)), "")</f>
        <v/>
      </c>
      <c r="Y1371" s="440"/>
      <c r="Z1371" s="487"/>
      <c r="AA1371" s="501"/>
      <c r="AB1371" s="481" t="e">
        <f>VLOOKUP(N1371,【参考】数式用!$A$3:$N$58,14,FALSE)</f>
        <v>#N/A</v>
      </c>
      <c r="AC1371" s="481" t="str">
        <f>IFERROR(VLOOKUP(N1371,【参考】数式用!$A$3:$N$58,14,FALSE),"")&amp;"_4_5"</f>
        <v>_4_5</v>
      </c>
      <c r="AD1371" s="481" t="str">
        <f>IFERROR(VLOOKUP(N1371,【参考】数式用!$A$3:$N$58,14,FALSE),"")&amp;"_6"</f>
        <v>_6</v>
      </c>
      <c r="AE1371" s="482" t="str">
        <f>IFERROR(VLOOKUP(N1371,【参考】数式用!$AI$5:$AJ$51, 2, FALSE), "")</f>
        <v/>
      </c>
      <c r="AF1371" s="483" t="str">
        <f t="shared" si="42"/>
        <v/>
      </c>
      <c r="AG1371" s="484" t="str">
        <f t="shared" si="43"/>
        <v/>
      </c>
      <c r="AH1371" s="485" t="str">
        <f>IFERROR(VLOOKUP(N1371,【参考】数式用!$AM$3:$AN$56, 2, FALSE), "")</f>
        <v/>
      </c>
      <c r="AI1371" s="411"/>
      <c r="AJ1371" s="389"/>
      <c r="AK1371" s="389"/>
      <c r="AL1371" s="389"/>
      <c r="AM1371" s="389"/>
      <c r="AN1371" s="389"/>
      <c r="AO1371" s="389"/>
      <c r="AP1371" s="389"/>
      <c r="AQ1371" s="389"/>
    </row>
    <row r="1372" spans="1:43" s="128" customFormat="1" ht="40.15" customHeight="1">
      <c r="A1372" s="488">
        <v>1359</v>
      </c>
      <c r="B1372" s="866" t="str">
        <f>IF(基本情報入力シート!C1403="","",基本情報入力シート!C1403)</f>
        <v/>
      </c>
      <c r="C1372" s="866"/>
      <c r="D1372" s="866"/>
      <c r="E1372" s="866"/>
      <c r="F1372" s="866"/>
      <c r="G1372" s="866"/>
      <c r="H1372" s="866"/>
      <c r="I1372" s="866"/>
      <c r="J1372" s="413" t="str">
        <f>IF(基本情報入力シート!M1403="","",基本情報入力シート!M1403)</f>
        <v/>
      </c>
      <c r="K1372" s="413" t="str">
        <f>IF(基本情報入力シート!R1403="","",基本情報入力シート!R1403)</f>
        <v/>
      </c>
      <c r="L1372" s="413" t="str">
        <f>IF(基本情報入力シート!W1403="","",基本情報入力シート!W1403)</f>
        <v/>
      </c>
      <c r="M1372" s="413" t="str">
        <f>IF(基本情報入力シート!X1403="","",基本情報入力シート!X1403)</f>
        <v/>
      </c>
      <c r="N1372" s="491" t="str">
        <f>IF(基本情報入力シート!Y1403="","",基本情報入力シート!Y1403)</f>
        <v/>
      </c>
      <c r="O1372" s="490"/>
      <c r="P1372" s="432"/>
      <c r="Q1372" s="38" t="str">
        <f>IFERROR(ROUNDDOWN(P1372*VLOOKUP(N1372,【参考】数式用!$V$2:$AA$58,MATCH(O1372,【参考】数式用!$X$4:$AA$4)+2,FALSE)*0.5, 0), "")</f>
        <v/>
      </c>
      <c r="R1372" s="433"/>
      <c r="S1372" s="867"/>
      <c r="T1372" s="867"/>
      <c r="U1372" s="499"/>
      <c r="V1372" s="439"/>
      <c r="W1372" s="487"/>
      <c r="X1372" s="414" t="str">
        <f>IFERROR(IF(V1372="ー", "", ROUNDDOWN(W1372*VLOOKUP(N1372,【参考】数式用!$V$2:$AG$51,MATCH(V1372,【参考】数式用!$AB$4:$AG$4)+6,FALSE)*0.5, 0)), "")</f>
        <v/>
      </c>
      <c r="Y1372" s="440"/>
      <c r="Z1372" s="487"/>
      <c r="AA1372" s="501"/>
      <c r="AB1372" s="481" t="e">
        <f>VLOOKUP(N1372,【参考】数式用!$A$3:$N$58,14,FALSE)</f>
        <v>#N/A</v>
      </c>
      <c r="AC1372" s="481" t="str">
        <f>IFERROR(VLOOKUP(N1372,【参考】数式用!$A$3:$N$58,14,FALSE),"")&amp;"_4_5"</f>
        <v>_4_5</v>
      </c>
      <c r="AD1372" s="481" t="str">
        <f>IFERROR(VLOOKUP(N1372,【参考】数式用!$A$3:$N$58,14,FALSE),"")&amp;"_6"</f>
        <v>_6</v>
      </c>
      <c r="AE1372" s="482" t="str">
        <f>IFERROR(VLOOKUP(N1372,【参考】数式用!$AI$5:$AJ$51, 2, FALSE), "")</f>
        <v/>
      </c>
      <c r="AF1372" s="483" t="str">
        <f t="shared" si="42"/>
        <v/>
      </c>
      <c r="AG1372" s="484" t="str">
        <f t="shared" si="43"/>
        <v/>
      </c>
      <c r="AH1372" s="485" t="str">
        <f>IFERROR(VLOOKUP(N1372,【参考】数式用!$AM$3:$AN$56, 2, FALSE), "")</f>
        <v/>
      </c>
      <c r="AI1372" s="411"/>
      <c r="AJ1372" s="389"/>
      <c r="AK1372" s="389"/>
      <c r="AL1372" s="389"/>
      <c r="AM1372" s="389"/>
      <c r="AN1372" s="389"/>
      <c r="AO1372" s="389"/>
      <c r="AP1372" s="389"/>
      <c r="AQ1372" s="389"/>
    </row>
    <row r="1373" spans="1:43" s="128" customFormat="1" ht="40.15" customHeight="1">
      <c r="A1373" s="488">
        <v>1360</v>
      </c>
      <c r="B1373" s="866" t="str">
        <f>IF(基本情報入力シート!C1404="","",基本情報入力シート!C1404)</f>
        <v/>
      </c>
      <c r="C1373" s="866"/>
      <c r="D1373" s="866"/>
      <c r="E1373" s="866"/>
      <c r="F1373" s="866"/>
      <c r="G1373" s="866"/>
      <c r="H1373" s="866"/>
      <c r="I1373" s="866"/>
      <c r="J1373" s="413" t="str">
        <f>IF(基本情報入力シート!M1404="","",基本情報入力シート!M1404)</f>
        <v/>
      </c>
      <c r="K1373" s="413" t="str">
        <f>IF(基本情報入力シート!R1404="","",基本情報入力シート!R1404)</f>
        <v/>
      </c>
      <c r="L1373" s="413" t="str">
        <f>IF(基本情報入力シート!W1404="","",基本情報入力シート!W1404)</f>
        <v/>
      </c>
      <c r="M1373" s="413" t="str">
        <f>IF(基本情報入力シート!X1404="","",基本情報入力シート!X1404)</f>
        <v/>
      </c>
      <c r="N1373" s="491" t="str">
        <f>IF(基本情報入力シート!Y1404="","",基本情報入力シート!Y1404)</f>
        <v/>
      </c>
      <c r="O1373" s="490"/>
      <c r="P1373" s="432"/>
      <c r="Q1373" s="38" t="str">
        <f>IFERROR(ROUNDDOWN(P1373*VLOOKUP(N1373,【参考】数式用!$V$2:$AA$58,MATCH(O1373,【参考】数式用!$X$4:$AA$4)+2,FALSE)*0.5, 0), "")</f>
        <v/>
      </c>
      <c r="R1373" s="433"/>
      <c r="S1373" s="867"/>
      <c r="T1373" s="867"/>
      <c r="U1373" s="499"/>
      <c r="V1373" s="439"/>
      <c r="W1373" s="487"/>
      <c r="X1373" s="414" t="str">
        <f>IFERROR(IF(V1373="ー", "", ROUNDDOWN(W1373*VLOOKUP(N1373,【参考】数式用!$V$2:$AG$51,MATCH(V1373,【参考】数式用!$AB$4:$AG$4)+6,FALSE)*0.5, 0)), "")</f>
        <v/>
      </c>
      <c r="Y1373" s="440"/>
      <c r="Z1373" s="487"/>
      <c r="AA1373" s="501"/>
      <c r="AB1373" s="481" t="e">
        <f>VLOOKUP(N1373,【参考】数式用!$A$3:$N$58,14,FALSE)</f>
        <v>#N/A</v>
      </c>
      <c r="AC1373" s="481" t="str">
        <f>IFERROR(VLOOKUP(N1373,【参考】数式用!$A$3:$N$58,14,FALSE),"")&amp;"_4_5"</f>
        <v>_4_5</v>
      </c>
      <c r="AD1373" s="481" t="str">
        <f>IFERROR(VLOOKUP(N1373,【参考】数式用!$A$3:$N$58,14,FALSE),"")&amp;"_6"</f>
        <v>_6</v>
      </c>
      <c r="AE1373" s="482" t="str">
        <f>IFERROR(VLOOKUP(N1373,【参考】数式用!$AI$5:$AJ$51, 2, FALSE), "")</f>
        <v/>
      </c>
      <c r="AF1373" s="483" t="str">
        <f t="shared" si="42"/>
        <v/>
      </c>
      <c r="AG1373" s="484" t="str">
        <f t="shared" si="43"/>
        <v/>
      </c>
      <c r="AH1373" s="485" t="str">
        <f>IFERROR(VLOOKUP(N1373,【参考】数式用!$AM$3:$AN$56, 2, FALSE), "")</f>
        <v/>
      </c>
      <c r="AI1373" s="411"/>
      <c r="AJ1373" s="389"/>
      <c r="AK1373" s="389"/>
      <c r="AL1373" s="389"/>
      <c r="AM1373" s="389"/>
      <c r="AN1373" s="389"/>
      <c r="AO1373" s="389"/>
      <c r="AP1373" s="389"/>
      <c r="AQ1373" s="389"/>
    </row>
    <row r="1374" spans="1:43" s="128" customFormat="1" ht="40.15" customHeight="1">
      <c r="A1374" s="488">
        <v>1361</v>
      </c>
      <c r="B1374" s="866" t="str">
        <f>IF(基本情報入力シート!C1405="","",基本情報入力シート!C1405)</f>
        <v/>
      </c>
      <c r="C1374" s="866"/>
      <c r="D1374" s="866"/>
      <c r="E1374" s="866"/>
      <c r="F1374" s="866"/>
      <c r="G1374" s="866"/>
      <c r="H1374" s="866"/>
      <c r="I1374" s="866"/>
      <c r="J1374" s="413" t="str">
        <f>IF(基本情報入力シート!M1405="","",基本情報入力シート!M1405)</f>
        <v/>
      </c>
      <c r="K1374" s="413" t="str">
        <f>IF(基本情報入力シート!R1405="","",基本情報入力シート!R1405)</f>
        <v/>
      </c>
      <c r="L1374" s="413" t="str">
        <f>IF(基本情報入力シート!W1405="","",基本情報入力シート!W1405)</f>
        <v/>
      </c>
      <c r="M1374" s="413" t="str">
        <f>IF(基本情報入力シート!X1405="","",基本情報入力シート!X1405)</f>
        <v/>
      </c>
      <c r="N1374" s="491" t="str">
        <f>IF(基本情報入力シート!Y1405="","",基本情報入力シート!Y1405)</f>
        <v/>
      </c>
      <c r="O1374" s="490"/>
      <c r="P1374" s="432"/>
      <c r="Q1374" s="38" t="str">
        <f>IFERROR(ROUNDDOWN(P1374*VLOOKUP(N1374,【参考】数式用!$V$2:$AA$58,MATCH(O1374,【参考】数式用!$X$4:$AA$4)+2,FALSE)*0.5, 0), "")</f>
        <v/>
      </c>
      <c r="R1374" s="433"/>
      <c r="S1374" s="867"/>
      <c r="T1374" s="867"/>
      <c r="U1374" s="499"/>
      <c r="V1374" s="439"/>
      <c r="W1374" s="487"/>
      <c r="X1374" s="414" t="str">
        <f>IFERROR(IF(V1374="ー", "", ROUNDDOWN(W1374*VLOOKUP(N1374,【参考】数式用!$V$2:$AG$51,MATCH(V1374,【参考】数式用!$AB$4:$AG$4)+6,FALSE)*0.5, 0)), "")</f>
        <v/>
      </c>
      <c r="Y1374" s="440"/>
      <c r="Z1374" s="487"/>
      <c r="AA1374" s="501"/>
      <c r="AB1374" s="481" t="e">
        <f>VLOOKUP(N1374,【参考】数式用!$A$3:$N$58,14,FALSE)</f>
        <v>#N/A</v>
      </c>
      <c r="AC1374" s="481" t="str">
        <f>IFERROR(VLOOKUP(N1374,【参考】数式用!$A$3:$N$58,14,FALSE),"")&amp;"_4_5"</f>
        <v>_4_5</v>
      </c>
      <c r="AD1374" s="481" t="str">
        <f>IFERROR(VLOOKUP(N1374,【参考】数式用!$A$3:$N$58,14,FALSE),"")&amp;"_6"</f>
        <v>_6</v>
      </c>
      <c r="AE1374" s="482" t="str">
        <f>IFERROR(VLOOKUP(N1374,【参考】数式用!$AI$5:$AJ$51, 2, FALSE), "")</f>
        <v/>
      </c>
      <c r="AF1374" s="483" t="str">
        <f t="shared" si="42"/>
        <v/>
      </c>
      <c r="AG1374" s="484" t="str">
        <f t="shared" si="43"/>
        <v/>
      </c>
      <c r="AH1374" s="485" t="str">
        <f>IFERROR(VLOOKUP(N1374,【参考】数式用!$AM$3:$AN$56, 2, FALSE), "")</f>
        <v/>
      </c>
      <c r="AI1374" s="411"/>
      <c r="AJ1374" s="389"/>
      <c r="AK1374" s="389"/>
      <c r="AL1374" s="389"/>
      <c r="AM1374" s="389"/>
      <c r="AN1374" s="389"/>
      <c r="AO1374" s="389"/>
      <c r="AP1374" s="389"/>
      <c r="AQ1374" s="389"/>
    </row>
    <row r="1375" spans="1:43" s="128" customFormat="1" ht="40.15" customHeight="1">
      <c r="A1375" s="488">
        <v>1362</v>
      </c>
      <c r="B1375" s="866" t="str">
        <f>IF(基本情報入力シート!C1406="","",基本情報入力シート!C1406)</f>
        <v/>
      </c>
      <c r="C1375" s="866"/>
      <c r="D1375" s="866"/>
      <c r="E1375" s="866"/>
      <c r="F1375" s="866"/>
      <c r="G1375" s="866"/>
      <c r="H1375" s="866"/>
      <c r="I1375" s="866"/>
      <c r="J1375" s="413" t="str">
        <f>IF(基本情報入力シート!M1406="","",基本情報入力シート!M1406)</f>
        <v/>
      </c>
      <c r="K1375" s="413" t="str">
        <f>IF(基本情報入力シート!R1406="","",基本情報入力シート!R1406)</f>
        <v/>
      </c>
      <c r="L1375" s="413" t="str">
        <f>IF(基本情報入力シート!W1406="","",基本情報入力シート!W1406)</f>
        <v/>
      </c>
      <c r="M1375" s="413" t="str">
        <f>IF(基本情報入力シート!X1406="","",基本情報入力シート!X1406)</f>
        <v/>
      </c>
      <c r="N1375" s="491" t="str">
        <f>IF(基本情報入力シート!Y1406="","",基本情報入力シート!Y1406)</f>
        <v/>
      </c>
      <c r="O1375" s="490"/>
      <c r="P1375" s="432"/>
      <c r="Q1375" s="38" t="str">
        <f>IFERROR(ROUNDDOWN(P1375*VLOOKUP(N1375,【参考】数式用!$V$2:$AA$58,MATCH(O1375,【参考】数式用!$X$4:$AA$4)+2,FALSE)*0.5, 0), "")</f>
        <v/>
      </c>
      <c r="R1375" s="433"/>
      <c r="S1375" s="867"/>
      <c r="T1375" s="867"/>
      <c r="U1375" s="499"/>
      <c r="V1375" s="439"/>
      <c r="W1375" s="487"/>
      <c r="X1375" s="414" t="str">
        <f>IFERROR(IF(V1375="ー", "", ROUNDDOWN(W1375*VLOOKUP(N1375,【参考】数式用!$V$2:$AG$51,MATCH(V1375,【参考】数式用!$AB$4:$AG$4)+6,FALSE)*0.5, 0)), "")</f>
        <v/>
      </c>
      <c r="Y1375" s="440"/>
      <c r="Z1375" s="487"/>
      <c r="AA1375" s="501"/>
      <c r="AB1375" s="481" t="e">
        <f>VLOOKUP(N1375,【参考】数式用!$A$3:$N$58,14,FALSE)</f>
        <v>#N/A</v>
      </c>
      <c r="AC1375" s="481" t="str">
        <f>IFERROR(VLOOKUP(N1375,【参考】数式用!$A$3:$N$58,14,FALSE),"")&amp;"_4_5"</f>
        <v>_4_5</v>
      </c>
      <c r="AD1375" s="481" t="str">
        <f>IFERROR(VLOOKUP(N1375,【参考】数式用!$A$3:$N$58,14,FALSE),"")&amp;"_6"</f>
        <v>_6</v>
      </c>
      <c r="AE1375" s="482" t="str">
        <f>IFERROR(VLOOKUP(N1375,【参考】数式用!$AI$5:$AJ$51, 2, FALSE), "")</f>
        <v/>
      </c>
      <c r="AF1375" s="483" t="str">
        <f t="shared" si="42"/>
        <v/>
      </c>
      <c r="AG1375" s="484" t="str">
        <f t="shared" si="43"/>
        <v/>
      </c>
      <c r="AH1375" s="485" t="str">
        <f>IFERROR(VLOOKUP(N1375,【参考】数式用!$AM$3:$AN$56, 2, FALSE), "")</f>
        <v/>
      </c>
      <c r="AI1375" s="411"/>
      <c r="AJ1375" s="389"/>
      <c r="AK1375" s="389"/>
      <c r="AL1375" s="389"/>
      <c r="AM1375" s="389"/>
      <c r="AN1375" s="389"/>
      <c r="AO1375" s="389"/>
      <c r="AP1375" s="389"/>
      <c r="AQ1375" s="389"/>
    </row>
    <row r="1376" spans="1:43" s="128" customFormat="1" ht="40.15" customHeight="1">
      <c r="A1376" s="488">
        <v>1363</v>
      </c>
      <c r="B1376" s="866" t="str">
        <f>IF(基本情報入力シート!C1407="","",基本情報入力シート!C1407)</f>
        <v/>
      </c>
      <c r="C1376" s="866"/>
      <c r="D1376" s="866"/>
      <c r="E1376" s="866"/>
      <c r="F1376" s="866"/>
      <c r="G1376" s="866"/>
      <c r="H1376" s="866"/>
      <c r="I1376" s="866"/>
      <c r="J1376" s="413" t="str">
        <f>IF(基本情報入力シート!M1407="","",基本情報入力シート!M1407)</f>
        <v/>
      </c>
      <c r="K1376" s="413" t="str">
        <f>IF(基本情報入力シート!R1407="","",基本情報入力シート!R1407)</f>
        <v/>
      </c>
      <c r="L1376" s="413" t="str">
        <f>IF(基本情報入力シート!W1407="","",基本情報入力シート!W1407)</f>
        <v/>
      </c>
      <c r="M1376" s="413" t="str">
        <f>IF(基本情報入力シート!X1407="","",基本情報入力シート!X1407)</f>
        <v/>
      </c>
      <c r="N1376" s="491" t="str">
        <f>IF(基本情報入力シート!Y1407="","",基本情報入力シート!Y1407)</f>
        <v/>
      </c>
      <c r="O1376" s="490"/>
      <c r="P1376" s="432"/>
      <c r="Q1376" s="38" t="str">
        <f>IFERROR(ROUNDDOWN(P1376*VLOOKUP(N1376,【参考】数式用!$V$2:$AA$58,MATCH(O1376,【参考】数式用!$X$4:$AA$4)+2,FALSE)*0.5, 0), "")</f>
        <v/>
      </c>
      <c r="R1376" s="433"/>
      <c r="S1376" s="867"/>
      <c r="T1376" s="867"/>
      <c r="U1376" s="499"/>
      <c r="V1376" s="439"/>
      <c r="W1376" s="487"/>
      <c r="X1376" s="414" t="str">
        <f>IFERROR(IF(V1376="ー", "", ROUNDDOWN(W1376*VLOOKUP(N1376,【参考】数式用!$V$2:$AG$51,MATCH(V1376,【参考】数式用!$AB$4:$AG$4)+6,FALSE)*0.5, 0)), "")</f>
        <v/>
      </c>
      <c r="Y1376" s="440"/>
      <c r="Z1376" s="487"/>
      <c r="AA1376" s="501"/>
      <c r="AB1376" s="481" t="e">
        <f>VLOOKUP(N1376,【参考】数式用!$A$3:$N$58,14,FALSE)</f>
        <v>#N/A</v>
      </c>
      <c r="AC1376" s="481" t="str">
        <f>IFERROR(VLOOKUP(N1376,【参考】数式用!$A$3:$N$58,14,FALSE),"")&amp;"_4_5"</f>
        <v>_4_5</v>
      </c>
      <c r="AD1376" s="481" t="str">
        <f>IFERROR(VLOOKUP(N1376,【参考】数式用!$A$3:$N$58,14,FALSE),"")&amp;"_6"</f>
        <v>_6</v>
      </c>
      <c r="AE1376" s="482" t="str">
        <f>IFERROR(VLOOKUP(N1376,【参考】数式用!$AI$5:$AJ$51, 2, FALSE), "")</f>
        <v/>
      </c>
      <c r="AF1376" s="483" t="str">
        <f t="shared" si="42"/>
        <v/>
      </c>
      <c r="AG1376" s="484" t="str">
        <f t="shared" si="43"/>
        <v/>
      </c>
      <c r="AH1376" s="485" t="str">
        <f>IFERROR(VLOOKUP(N1376,【参考】数式用!$AM$3:$AN$56, 2, FALSE), "")</f>
        <v/>
      </c>
      <c r="AI1376" s="411"/>
      <c r="AJ1376" s="389"/>
      <c r="AK1376" s="389"/>
      <c r="AL1376" s="389"/>
      <c r="AM1376" s="389"/>
      <c r="AN1376" s="389"/>
      <c r="AO1376" s="389"/>
      <c r="AP1376" s="389"/>
      <c r="AQ1376" s="389"/>
    </row>
    <row r="1377" spans="1:43" s="128" customFormat="1" ht="40.15" customHeight="1">
      <c r="A1377" s="488">
        <v>1364</v>
      </c>
      <c r="B1377" s="866" t="str">
        <f>IF(基本情報入力シート!C1408="","",基本情報入力シート!C1408)</f>
        <v/>
      </c>
      <c r="C1377" s="866"/>
      <c r="D1377" s="866"/>
      <c r="E1377" s="866"/>
      <c r="F1377" s="866"/>
      <c r="G1377" s="866"/>
      <c r="H1377" s="866"/>
      <c r="I1377" s="866"/>
      <c r="J1377" s="413" t="str">
        <f>IF(基本情報入力シート!M1408="","",基本情報入力シート!M1408)</f>
        <v/>
      </c>
      <c r="K1377" s="413" t="str">
        <f>IF(基本情報入力シート!R1408="","",基本情報入力シート!R1408)</f>
        <v/>
      </c>
      <c r="L1377" s="413" t="str">
        <f>IF(基本情報入力シート!W1408="","",基本情報入力シート!W1408)</f>
        <v/>
      </c>
      <c r="M1377" s="413" t="str">
        <f>IF(基本情報入力シート!X1408="","",基本情報入力シート!X1408)</f>
        <v/>
      </c>
      <c r="N1377" s="491" t="str">
        <f>IF(基本情報入力シート!Y1408="","",基本情報入力シート!Y1408)</f>
        <v/>
      </c>
      <c r="O1377" s="490"/>
      <c r="P1377" s="432"/>
      <c r="Q1377" s="38" t="str">
        <f>IFERROR(ROUNDDOWN(P1377*VLOOKUP(N1377,【参考】数式用!$V$2:$AA$58,MATCH(O1377,【参考】数式用!$X$4:$AA$4)+2,FALSE)*0.5, 0), "")</f>
        <v/>
      </c>
      <c r="R1377" s="433"/>
      <c r="S1377" s="867"/>
      <c r="T1377" s="867"/>
      <c r="U1377" s="499"/>
      <c r="V1377" s="439"/>
      <c r="W1377" s="487"/>
      <c r="X1377" s="414" t="str">
        <f>IFERROR(IF(V1377="ー", "", ROUNDDOWN(W1377*VLOOKUP(N1377,【参考】数式用!$V$2:$AG$51,MATCH(V1377,【参考】数式用!$AB$4:$AG$4)+6,FALSE)*0.5, 0)), "")</f>
        <v/>
      </c>
      <c r="Y1377" s="440"/>
      <c r="Z1377" s="487"/>
      <c r="AA1377" s="501"/>
      <c r="AB1377" s="481" t="e">
        <f>VLOOKUP(N1377,【参考】数式用!$A$3:$N$58,14,FALSE)</f>
        <v>#N/A</v>
      </c>
      <c r="AC1377" s="481" t="str">
        <f>IFERROR(VLOOKUP(N1377,【参考】数式用!$A$3:$N$58,14,FALSE),"")&amp;"_4_5"</f>
        <v>_4_5</v>
      </c>
      <c r="AD1377" s="481" t="str">
        <f>IFERROR(VLOOKUP(N1377,【参考】数式用!$A$3:$N$58,14,FALSE),"")&amp;"_6"</f>
        <v>_6</v>
      </c>
      <c r="AE1377" s="482" t="str">
        <f>IFERROR(VLOOKUP(N1377,【参考】数式用!$AI$5:$AJ$51, 2, FALSE), "")</f>
        <v/>
      </c>
      <c r="AF1377" s="483" t="str">
        <f t="shared" si="42"/>
        <v/>
      </c>
      <c r="AG1377" s="484" t="str">
        <f t="shared" si="43"/>
        <v/>
      </c>
      <c r="AH1377" s="485" t="str">
        <f>IFERROR(VLOOKUP(N1377,【参考】数式用!$AM$3:$AN$56, 2, FALSE), "")</f>
        <v/>
      </c>
      <c r="AI1377" s="411"/>
      <c r="AJ1377" s="389"/>
      <c r="AK1377" s="389"/>
      <c r="AL1377" s="389"/>
      <c r="AM1377" s="389"/>
      <c r="AN1377" s="389"/>
      <c r="AO1377" s="389"/>
      <c r="AP1377" s="389"/>
      <c r="AQ1377" s="389"/>
    </row>
    <row r="1378" spans="1:43" s="128" customFormat="1" ht="40.15" customHeight="1">
      <c r="A1378" s="488">
        <v>1365</v>
      </c>
      <c r="B1378" s="866" t="str">
        <f>IF(基本情報入力シート!C1409="","",基本情報入力シート!C1409)</f>
        <v/>
      </c>
      <c r="C1378" s="866"/>
      <c r="D1378" s="866"/>
      <c r="E1378" s="866"/>
      <c r="F1378" s="866"/>
      <c r="G1378" s="866"/>
      <c r="H1378" s="866"/>
      <c r="I1378" s="866"/>
      <c r="J1378" s="413" t="str">
        <f>IF(基本情報入力シート!M1409="","",基本情報入力シート!M1409)</f>
        <v/>
      </c>
      <c r="K1378" s="413" t="str">
        <f>IF(基本情報入力シート!R1409="","",基本情報入力シート!R1409)</f>
        <v/>
      </c>
      <c r="L1378" s="413" t="str">
        <f>IF(基本情報入力シート!W1409="","",基本情報入力シート!W1409)</f>
        <v/>
      </c>
      <c r="M1378" s="413" t="str">
        <f>IF(基本情報入力シート!X1409="","",基本情報入力シート!X1409)</f>
        <v/>
      </c>
      <c r="N1378" s="491" t="str">
        <f>IF(基本情報入力シート!Y1409="","",基本情報入力シート!Y1409)</f>
        <v/>
      </c>
      <c r="O1378" s="490"/>
      <c r="P1378" s="432"/>
      <c r="Q1378" s="38" t="str">
        <f>IFERROR(ROUNDDOWN(P1378*VLOOKUP(N1378,【参考】数式用!$V$2:$AA$58,MATCH(O1378,【参考】数式用!$X$4:$AA$4)+2,FALSE)*0.5, 0), "")</f>
        <v/>
      </c>
      <c r="R1378" s="433"/>
      <c r="S1378" s="867"/>
      <c r="T1378" s="867"/>
      <c r="U1378" s="499"/>
      <c r="V1378" s="439"/>
      <c r="W1378" s="487"/>
      <c r="X1378" s="414" t="str">
        <f>IFERROR(IF(V1378="ー", "", ROUNDDOWN(W1378*VLOOKUP(N1378,【参考】数式用!$V$2:$AG$51,MATCH(V1378,【参考】数式用!$AB$4:$AG$4)+6,FALSE)*0.5, 0)), "")</f>
        <v/>
      </c>
      <c r="Y1378" s="440"/>
      <c r="Z1378" s="487"/>
      <c r="AA1378" s="501"/>
      <c r="AB1378" s="481" t="e">
        <f>VLOOKUP(N1378,【参考】数式用!$A$3:$N$58,14,FALSE)</f>
        <v>#N/A</v>
      </c>
      <c r="AC1378" s="481" t="str">
        <f>IFERROR(VLOOKUP(N1378,【参考】数式用!$A$3:$N$58,14,FALSE),"")&amp;"_4_5"</f>
        <v>_4_5</v>
      </c>
      <c r="AD1378" s="481" t="str">
        <f>IFERROR(VLOOKUP(N1378,【参考】数式用!$A$3:$N$58,14,FALSE),"")&amp;"_6"</f>
        <v>_6</v>
      </c>
      <c r="AE1378" s="482" t="str">
        <f>IFERROR(VLOOKUP(N1378,【参考】数式用!$AI$5:$AJ$51, 2, FALSE), "")</f>
        <v/>
      </c>
      <c r="AF1378" s="483" t="str">
        <f t="shared" si="42"/>
        <v/>
      </c>
      <c r="AG1378" s="484" t="str">
        <f t="shared" si="43"/>
        <v/>
      </c>
      <c r="AH1378" s="485" t="str">
        <f>IFERROR(VLOOKUP(N1378,【参考】数式用!$AM$3:$AN$56, 2, FALSE), "")</f>
        <v/>
      </c>
      <c r="AI1378" s="411"/>
      <c r="AJ1378" s="389"/>
      <c r="AK1378" s="389"/>
      <c r="AL1378" s="389"/>
      <c r="AM1378" s="389"/>
      <c r="AN1378" s="389"/>
      <c r="AO1378" s="389"/>
      <c r="AP1378" s="389"/>
      <c r="AQ1378" s="389"/>
    </row>
    <row r="1379" spans="1:43" s="128" customFormat="1" ht="40.15" customHeight="1">
      <c r="A1379" s="488">
        <v>1366</v>
      </c>
      <c r="B1379" s="866" t="str">
        <f>IF(基本情報入力シート!C1410="","",基本情報入力シート!C1410)</f>
        <v/>
      </c>
      <c r="C1379" s="866"/>
      <c r="D1379" s="866"/>
      <c r="E1379" s="866"/>
      <c r="F1379" s="866"/>
      <c r="G1379" s="866"/>
      <c r="H1379" s="866"/>
      <c r="I1379" s="866"/>
      <c r="J1379" s="413" t="str">
        <f>IF(基本情報入力シート!M1410="","",基本情報入力シート!M1410)</f>
        <v/>
      </c>
      <c r="K1379" s="413" t="str">
        <f>IF(基本情報入力シート!R1410="","",基本情報入力シート!R1410)</f>
        <v/>
      </c>
      <c r="L1379" s="413" t="str">
        <f>IF(基本情報入力シート!W1410="","",基本情報入力シート!W1410)</f>
        <v/>
      </c>
      <c r="M1379" s="413" t="str">
        <f>IF(基本情報入力シート!X1410="","",基本情報入力シート!X1410)</f>
        <v/>
      </c>
      <c r="N1379" s="491" t="str">
        <f>IF(基本情報入力シート!Y1410="","",基本情報入力シート!Y1410)</f>
        <v/>
      </c>
      <c r="O1379" s="490"/>
      <c r="P1379" s="432"/>
      <c r="Q1379" s="38" t="str">
        <f>IFERROR(ROUNDDOWN(P1379*VLOOKUP(N1379,【参考】数式用!$V$2:$AA$58,MATCH(O1379,【参考】数式用!$X$4:$AA$4)+2,FALSE)*0.5, 0), "")</f>
        <v/>
      </c>
      <c r="R1379" s="433"/>
      <c r="S1379" s="867"/>
      <c r="T1379" s="867"/>
      <c r="U1379" s="499"/>
      <c r="V1379" s="439"/>
      <c r="W1379" s="487"/>
      <c r="X1379" s="414" t="str">
        <f>IFERROR(IF(V1379="ー", "", ROUNDDOWN(W1379*VLOOKUP(N1379,【参考】数式用!$V$2:$AG$51,MATCH(V1379,【参考】数式用!$AB$4:$AG$4)+6,FALSE)*0.5, 0)), "")</f>
        <v/>
      </c>
      <c r="Y1379" s="440"/>
      <c r="Z1379" s="487"/>
      <c r="AA1379" s="501"/>
      <c r="AB1379" s="481" t="e">
        <f>VLOOKUP(N1379,【参考】数式用!$A$3:$N$58,14,FALSE)</f>
        <v>#N/A</v>
      </c>
      <c r="AC1379" s="481" t="str">
        <f>IFERROR(VLOOKUP(N1379,【参考】数式用!$A$3:$N$58,14,FALSE),"")&amp;"_4_5"</f>
        <v>_4_5</v>
      </c>
      <c r="AD1379" s="481" t="str">
        <f>IFERROR(VLOOKUP(N1379,【参考】数式用!$A$3:$N$58,14,FALSE),"")&amp;"_6"</f>
        <v>_6</v>
      </c>
      <c r="AE1379" s="482" t="str">
        <f>IFERROR(VLOOKUP(N1379,【参考】数式用!$AI$5:$AJ$51, 2, FALSE), "")</f>
        <v/>
      </c>
      <c r="AF1379" s="483" t="str">
        <f t="shared" si="42"/>
        <v/>
      </c>
      <c r="AG1379" s="484" t="str">
        <f t="shared" si="43"/>
        <v/>
      </c>
      <c r="AH1379" s="485" t="str">
        <f>IFERROR(VLOOKUP(N1379,【参考】数式用!$AM$3:$AN$56, 2, FALSE), "")</f>
        <v/>
      </c>
      <c r="AI1379" s="411"/>
      <c r="AJ1379" s="389"/>
      <c r="AK1379" s="389"/>
      <c r="AL1379" s="389"/>
      <c r="AM1379" s="389"/>
      <c r="AN1379" s="389"/>
      <c r="AO1379" s="389"/>
      <c r="AP1379" s="389"/>
      <c r="AQ1379" s="389"/>
    </row>
    <row r="1380" spans="1:43" s="128" customFormat="1" ht="40.15" customHeight="1">
      <c r="A1380" s="488">
        <v>1367</v>
      </c>
      <c r="B1380" s="866" t="str">
        <f>IF(基本情報入力シート!C1411="","",基本情報入力シート!C1411)</f>
        <v/>
      </c>
      <c r="C1380" s="866"/>
      <c r="D1380" s="866"/>
      <c r="E1380" s="866"/>
      <c r="F1380" s="866"/>
      <c r="G1380" s="866"/>
      <c r="H1380" s="866"/>
      <c r="I1380" s="866"/>
      <c r="J1380" s="413" t="str">
        <f>IF(基本情報入力シート!M1411="","",基本情報入力シート!M1411)</f>
        <v/>
      </c>
      <c r="K1380" s="413" t="str">
        <f>IF(基本情報入力シート!R1411="","",基本情報入力シート!R1411)</f>
        <v/>
      </c>
      <c r="L1380" s="413" t="str">
        <f>IF(基本情報入力シート!W1411="","",基本情報入力シート!W1411)</f>
        <v/>
      </c>
      <c r="M1380" s="413" t="str">
        <f>IF(基本情報入力シート!X1411="","",基本情報入力シート!X1411)</f>
        <v/>
      </c>
      <c r="N1380" s="491" t="str">
        <f>IF(基本情報入力シート!Y1411="","",基本情報入力シート!Y1411)</f>
        <v/>
      </c>
      <c r="O1380" s="490"/>
      <c r="P1380" s="432"/>
      <c r="Q1380" s="38" t="str">
        <f>IFERROR(ROUNDDOWN(P1380*VLOOKUP(N1380,【参考】数式用!$V$2:$AA$58,MATCH(O1380,【参考】数式用!$X$4:$AA$4)+2,FALSE)*0.5, 0), "")</f>
        <v/>
      </c>
      <c r="R1380" s="433"/>
      <c r="S1380" s="867"/>
      <c r="T1380" s="867"/>
      <c r="U1380" s="499"/>
      <c r="V1380" s="439"/>
      <c r="W1380" s="487"/>
      <c r="X1380" s="414" t="str">
        <f>IFERROR(IF(V1380="ー", "", ROUNDDOWN(W1380*VLOOKUP(N1380,【参考】数式用!$V$2:$AG$51,MATCH(V1380,【参考】数式用!$AB$4:$AG$4)+6,FALSE)*0.5, 0)), "")</f>
        <v/>
      </c>
      <c r="Y1380" s="440"/>
      <c r="Z1380" s="487"/>
      <c r="AA1380" s="501"/>
      <c r="AB1380" s="481" t="e">
        <f>VLOOKUP(N1380,【参考】数式用!$A$3:$N$58,14,FALSE)</f>
        <v>#N/A</v>
      </c>
      <c r="AC1380" s="481" t="str">
        <f>IFERROR(VLOOKUP(N1380,【参考】数式用!$A$3:$N$58,14,FALSE),"")&amp;"_4_5"</f>
        <v>_4_5</v>
      </c>
      <c r="AD1380" s="481" t="str">
        <f>IFERROR(VLOOKUP(N1380,【参考】数式用!$A$3:$N$58,14,FALSE),"")&amp;"_6"</f>
        <v>_6</v>
      </c>
      <c r="AE1380" s="482" t="str">
        <f>IFERROR(VLOOKUP(N1380,【参考】数式用!$AI$5:$AJ$51, 2, FALSE), "")</f>
        <v/>
      </c>
      <c r="AF1380" s="483" t="str">
        <f t="shared" si="42"/>
        <v/>
      </c>
      <c r="AG1380" s="484" t="str">
        <f t="shared" si="43"/>
        <v/>
      </c>
      <c r="AH1380" s="485" t="str">
        <f>IFERROR(VLOOKUP(N1380,【参考】数式用!$AM$3:$AN$56, 2, FALSE), "")</f>
        <v/>
      </c>
      <c r="AI1380" s="411"/>
      <c r="AJ1380" s="389"/>
      <c r="AK1380" s="389"/>
      <c r="AL1380" s="389"/>
      <c r="AM1380" s="389"/>
      <c r="AN1380" s="389"/>
      <c r="AO1380" s="389"/>
      <c r="AP1380" s="389"/>
      <c r="AQ1380" s="389"/>
    </row>
    <row r="1381" spans="1:43" s="128" customFormat="1" ht="40.15" customHeight="1">
      <c r="A1381" s="488">
        <v>1368</v>
      </c>
      <c r="B1381" s="866" t="str">
        <f>IF(基本情報入力シート!C1412="","",基本情報入力シート!C1412)</f>
        <v/>
      </c>
      <c r="C1381" s="866"/>
      <c r="D1381" s="866"/>
      <c r="E1381" s="866"/>
      <c r="F1381" s="866"/>
      <c r="G1381" s="866"/>
      <c r="H1381" s="866"/>
      <c r="I1381" s="866"/>
      <c r="J1381" s="413" t="str">
        <f>IF(基本情報入力シート!M1412="","",基本情報入力シート!M1412)</f>
        <v/>
      </c>
      <c r="K1381" s="413" t="str">
        <f>IF(基本情報入力シート!R1412="","",基本情報入力シート!R1412)</f>
        <v/>
      </c>
      <c r="L1381" s="413" t="str">
        <f>IF(基本情報入力シート!W1412="","",基本情報入力シート!W1412)</f>
        <v/>
      </c>
      <c r="M1381" s="413" t="str">
        <f>IF(基本情報入力シート!X1412="","",基本情報入力シート!X1412)</f>
        <v/>
      </c>
      <c r="N1381" s="491" t="str">
        <f>IF(基本情報入力シート!Y1412="","",基本情報入力シート!Y1412)</f>
        <v/>
      </c>
      <c r="O1381" s="490"/>
      <c r="P1381" s="432"/>
      <c r="Q1381" s="38" t="str">
        <f>IFERROR(ROUNDDOWN(P1381*VLOOKUP(N1381,【参考】数式用!$V$2:$AA$58,MATCH(O1381,【参考】数式用!$X$4:$AA$4)+2,FALSE)*0.5, 0), "")</f>
        <v/>
      </c>
      <c r="R1381" s="433"/>
      <c r="S1381" s="867"/>
      <c r="T1381" s="867"/>
      <c r="U1381" s="499"/>
      <c r="V1381" s="439"/>
      <c r="W1381" s="487"/>
      <c r="X1381" s="414" t="str">
        <f>IFERROR(IF(V1381="ー", "", ROUNDDOWN(W1381*VLOOKUP(N1381,【参考】数式用!$V$2:$AG$51,MATCH(V1381,【参考】数式用!$AB$4:$AG$4)+6,FALSE)*0.5, 0)), "")</f>
        <v/>
      </c>
      <c r="Y1381" s="440"/>
      <c r="Z1381" s="487"/>
      <c r="AA1381" s="501"/>
      <c r="AB1381" s="481" t="e">
        <f>VLOOKUP(N1381,【参考】数式用!$A$3:$N$58,14,FALSE)</f>
        <v>#N/A</v>
      </c>
      <c r="AC1381" s="481" t="str">
        <f>IFERROR(VLOOKUP(N1381,【参考】数式用!$A$3:$N$58,14,FALSE),"")&amp;"_4_5"</f>
        <v>_4_5</v>
      </c>
      <c r="AD1381" s="481" t="str">
        <f>IFERROR(VLOOKUP(N1381,【参考】数式用!$A$3:$N$58,14,FALSE),"")&amp;"_6"</f>
        <v>_6</v>
      </c>
      <c r="AE1381" s="482" t="str">
        <f>IFERROR(VLOOKUP(N1381,【参考】数式用!$AI$5:$AJ$51, 2, FALSE), "")</f>
        <v/>
      </c>
      <c r="AF1381" s="483" t="str">
        <f t="shared" si="42"/>
        <v/>
      </c>
      <c r="AG1381" s="484" t="str">
        <f t="shared" si="43"/>
        <v/>
      </c>
      <c r="AH1381" s="485" t="str">
        <f>IFERROR(VLOOKUP(N1381,【参考】数式用!$AM$3:$AN$56, 2, FALSE), "")</f>
        <v/>
      </c>
      <c r="AI1381" s="411"/>
      <c r="AJ1381" s="389"/>
      <c r="AK1381" s="389"/>
      <c r="AL1381" s="389"/>
      <c r="AM1381" s="389"/>
      <c r="AN1381" s="389"/>
      <c r="AO1381" s="389"/>
      <c r="AP1381" s="389"/>
      <c r="AQ1381" s="389"/>
    </row>
    <row r="1382" spans="1:43" s="128" customFormat="1" ht="40.15" customHeight="1">
      <c r="A1382" s="488">
        <v>1369</v>
      </c>
      <c r="B1382" s="866" t="str">
        <f>IF(基本情報入力シート!C1413="","",基本情報入力シート!C1413)</f>
        <v/>
      </c>
      <c r="C1382" s="866"/>
      <c r="D1382" s="866"/>
      <c r="E1382" s="866"/>
      <c r="F1382" s="866"/>
      <c r="G1382" s="866"/>
      <c r="H1382" s="866"/>
      <c r="I1382" s="866"/>
      <c r="J1382" s="413" t="str">
        <f>IF(基本情報入力シート!M1413="","",基本情報入力シート!M1413)</f>
        <v/>
      </c>
      <c r="K1382" s="413" t="str">
        <f>IF(基本情報入力シート!R1413="","",基本情報入力シート!R1413)</f>
        <v/>
      </c>
      <c r="L1382" s="413" t="str">
        <f>IF(基本情報入力シート!W1413="","",基本情報入力シート!W1413)</f>
        <v/>
      </c>
      <c r="M1382" s="413" t="str">
        <f>IF(基本情報入力シート!X1413="","",基本情報入力シート!X1413)</f>
        <v/>
      </c>
      <c r="N1382" s="491" t="str">
        <f>IF(基本情報入力シート!Y1413="","",基本情報入力シート!Y1413)</f>
        <v/>
      </c>
      <c r="O1382" s="490"/>
      <c r="P1382" s="432"/>
      <c r="Q1382" s="38" t="str">
        <f>IFERROR(ROUNDDOWN(P1382*VLOOKUP(N1382,【参考】数式用!$V$2:$AA$58,MATCH(O1382,【参考】数式用!$X$4:$AA$4)+2,FALSE)*0.5, 0), "")</f>
        <v/>
      </c>
      <c r="R1382" s="433"/>
      <c r="S1382" s="867"/>
      <c r="T1382" s="867"/>
      <c r="U1382" s="499"/>
      <c r="V1382" s="439"/>
      <c r="W1382" s="487"/>
      <c r="X1382" s="414" t="str">
        <f>IFERROR(IF(V1382="ー", "", ROUNDDOWN(W1382*VLOOKUP(N1382,【参考】数式用!$V$2:$AG$51,MATCH(V1382,【参考】数式用!$AB$4:$AG$4)+6,FALSE)*0.5, 0)), "")</f>
        <v/>
      </c>
      <c r="Y1382" s="440"/>
      <c r="Z1382" s="487"/>
      <c r="AA1382" s="501"/>
      <c r="AB1382" s="481" t="e">
        <f>VLOOKUP(N1382,【参考】数式用!$A$3:$N$58,14,FALSE)</f>
        <v>#N/A</v>
      </c>
      <c r="AC1382" s="481" t="str">
        <f>IFERROR(VLOOKUP(N1382,【参考】数式用!$A$3:$N$58,14,FALSE),"")&amp;"_4_5"</f>
        <v>_4_5</v>
      </c>
      <c r="AD1382" s="481" t="str">
        <f>IFERROR(VLOOKUP(N1382,【参考】数式用!$A$3:$N$58,14,FALSE),"")&amp;"_6"</f>
        <v>_6</v>
      </c>
      <c r="AE1382" s="482" t="str">
        <f>IFERROR(VLOOKUP(N1382,【参考】数式用!$AI$5:$AJ$51, 2, FALSE), "")</f>
        <v/>
      </c>
      <c r="AF1382" s="483" t="str">
        <f t="shared" si="42"/>
        <v/>
      </c>
      <c r="AG1382" s="484" t="str">
        <f t="shared" si="43"/>
        <v/>
      </c>
      <c r="AH1382" s="485" t="str">
        <f>IFERROR(VLOOKUP(N1382,【参考】数式用!$AM$3:$AN$56, 2, FALSE), "")</f>
        <v/>
      </c>
      <c r="AI1382" s="411"/>
      <c r="AJ1382" s="389"/>
      <c r="AK1382" s="389"/>
      <c r="AL1382" s="389"/>
      <c r="AM1382" s="389"/>
      <c r="AN1382" s="389"/>
      <c r="AO1382" s="389"/>
      <c r="AP1382" s="389"/>
      <c r="AQ1382" s="389"/>
    </row>
    <row r="1383" spans="1:43" s="128" customFormat="1" ht="40.15" customHeight="1">
      <c r="A1383" s="488">
        <v>1370</v>
      </c>
      <c r="B1383" s="866" t="str">
        <f>IF(基本情報入力シート!C1414="","",基本情報入力シート!C1414)</f>
        <v/>
      </c>
      <c r="C1383" s="866"/>
      <c r="D1383" s="866"/>
      <c r="E1383" s="866"/>
      <c r="F1383" s="866"/>
      <c r="G1383" s="866"/>
      <c r="H1383" s="866"/>
      <c r="I1383" s="866"/>
      <c r="J1383" s="413" t="str">
        <f>IF(基本情報入力シート!M1414="","",基本情報入力シート!M1414)</f>
        <v/>
      </c>
      <c r="K1383" s="413" t="str">
        <f>IF(基本情報入力シート!R1414="","",基本情報入力シート!R1414)</f>
        <v/>
      </c>
      <c r="L1383" s="413" t="str">
        <f>IF(基本情報入力シート!W1414="","",基本情報入力シート!W1414)</f>
        <v/>
      </c>
      <c r="M1383" s="413" t="str">
        <f>IF(基本情報入力シート!X1414="","",基本情報入力シート!X1414)</f>
        <v/>
      </c>
      <c r="N1383" s="491" t="str">
        <f>IF(基本情報入力シート!Y1414="","",基本情報入力シート!Y1414)</f>
        <v/>
      </c>
      <c r="O1383" s="490"/>
      <c r="P1383" s="432"/>
      <c r="Q1383" s="38" t="str">
        <f>IFERROR(ROUNDDOWN(P1383*VLOOKUP(N1383,【参考】数式用!$V$2:$AA$58,MATCH(O1383,【参考】数式用!$X$4:$AA$4)+2,FALSE)*0.5, 0), "")</f>
        <v/>
      </c>
      <c r="R1383" s="433"/>
      <c r="S1383" s="867"/>
      <c r="T1383" s="867"/>
      <c r="U1383" s="499"/>
      <c r="V1383" s="439"/>
      <c r="W1383" s="487"/>
      <c r="X1383" s="414" t="str">
        <f>IFERROR(IF(V1383="ー", "", ROUNDDOWN(W1383*VLOOKUP(N1383,【参考】数式用!$V$2:$AG$51,MATCH(V1383,【参考】数式用!$AB$4:$AG$4)+6,FALSE)*0.5, 0)), "")</f>
        <v/>
      </c>
      <c r="Y1383" s="440"/>
      <c r="Z1383" s="487"/>
      <c r="AA1383" s="501"/>
      <c r="AB1383" s="481" t="e">
        <f>VLOOKUP(N1383,【参考】数式用!$A$3:$N$58,14,FALSE)</f>
        <v>#N/A</v>
      </c>
      <c r="AC1383" s="481" t="str">
        <f>IFERROR(VLOOKUP(N1383,【参考】数式用!$A$3:$N$58,14,FALSE),"")&amp;"_4_5"</f>
        <v>_4_5</v>
      </c>
      <c r="AD1383" s="481" t="str">
        <f>IFERROR(VLOOKUP(N1383,【参考】数式用!$A$3:$N$58,14,FALSE),"")&amp;"_6"</f>
        <v>_6</v>
      </c>
      <c r="AE1383" s="482" t="str">
        <f>IFERROR(VLOOKUP(N1383,【参考】数式用!$AI$5:$AJ$51, 2, FALSE), "")</f>
        <v/>
      </c>
      <c r="AF1383" s="483" t="str">
        <f t="shared" si="42"/>
        <v/>
      </c>
      <c r="AG1383" s="484" t="str">
        <f t="shared" si="43"/>
        <v/>
      </c>
      <c r="AH1383" s="485" t="str">
        <f>IFERROR(VLOOKUP(N1383,【参考】数式用!$AM$3:$AN$56, 2, FALSE), "")</f>
        <v/>
      </c>
      <c r="AI1383" s="411"/>
      <c r="AJ1383" s="389"/>
      <c r="AK1383" s="389"/>
      <c r="AL1383" s="389"/>
      <c r="AM1383" s="389"/>
      <c r="AN1383" s="389"/>
      <c r="AO1383" s="389"/>
      <c r="AP1383" s="389"/>
      <c r="AQ1383" s="389"/>
    </row>
    <row r="1384" spans="1:43" s="128" customFormat="1" ht="40.15" customHeight="1">
      <c r="A1384" s="488">
        <v>1371</v>
      </c>
      <c r="B1384" s="866" t="str">
        <f>IF(基本情報入力シート!C1415="","",基本情報入力シート!C1415)</f>
        <v/>
      </c>
      <c r="C1384" s="866"/>
      <c r="D1384" s="866"/>
      <c r="E1384" s="866"/>
      <c r="F1384" s="866"/>
      <c r="G1384" s="866"/>
      <c r="H1384" s="866"/>
      <c r="I1384" s="866"/>
      <c r="J1384" s="413" t="str">
        <f>IF(基本情報入力シート!M1415="","",基本情報入力シート!M1415)</f>
        <v/>
      </c>
      <c r="K1384" s="413" t="str">
        <f>IF(基本情報入力シート!R1415="","",基本情報入力シート!R1415)</f>
        <v/>
      </c>
      <c r="L1384" s="413" t="str">
        <f>IF(基本情報入力シート!W1415="","",基本情報入力シート!W1415)</f>
        <v/>
      </c>
      <c r="M1384" s="413" t="str">
        <f>IF(基本情報入力シート!X1415="","",基本情報入力シート!X1415)</f>
        <v/>
      </c>
      <c r="N1384" s="491" t="str">
        <f>IF(基本情報入力シート!Y1415="","",基本情報入力シート!Y1415)</f>
        <v/>
      </c>
      <c r="O1384" s="490"/>
      <c r="P1384" s="432"/>
      <c r="Q1384" s="38" t="str">
        <f>IFERROR(ROUNDDOWN(P1384*VLOOKUP(N1384,【参考】数式用!$V$2:$AA$58,MATCH(O1384,【参考】数式用!$X$4:$AA$4)+2,FALSE)*0.5, 0), "")</f>
        <v/>
      </c>
      <c r="R1384" s="433"/>
      <c r="S1384" s="867"/>
      <c r="T1384" s="867"/>
      <c r="U1384" s="499"/>
      <c r="V1384" s="439"/>
      <c r="W1384" s="487"/>
      <c r="X1384" s="414" t="str">
        <f>IFERROR(IF(V1384="ー", "", ROUNDDOWN(W1384*VLOOKUP(N1384,【参考】数式用!$V$2:$AG$51,MATCH(V1384,【参考】数式用!$AB$4:$AG$4)+6,FALSE)*0.5, 0)), "")</f>
        <v/>
      </c>
      <c r="Y1384" s="440"/>
      <c r="Z1384" s="487"/>
      <c r="AA1384" s="501"/>
      <c r="AB1384" s="481" t="e">
        <f>VLOOKUP(N1384,【参考】数式用!$A$3:$N$58,14,FALSE)</f>
        <v>#N/A</v>
      </c>
      <c r="AC1384" s="481" t="str">
        <f>IFERROR(VLOOKUP(N1384,【参考】数式用!$A$3:$N$58,14,FALSE),"")&amp;"_4_5"</f>
        <v>_4_5</v>
      </c>
      <c r="AD1384" s="481" t="str">
        <f>IFERROR(VLOOKUP(N1384,【参考】数式用!$A$3:$N$58,14,FALSE),"")&amp;"_6"</f>
        <v>_6</v>
      </c>
      <c r="AE1384" s="482" t="str">
        <f>IFERROR(VLOOKUP(N1384,【参考】数式用!$AI$5:$AJ$51, 2, FALSE), "")</f>
        <v/>
      </c>
      <c r="AF1384" s="483" t="str">
        <f t="shared" si="42"/>
        <v/>
      </c>
      <c r="AG1384" s="484" t="str">
        <f t="shared" si="43"/>
        <v/>
      </c>
      <c r="AH1384" s="485" t="str">
        <f>IFERROR(VLOOKUP(N1384,【参考】数式用!$AM$3:$AN$56, 2, FALSE), "")</f>
        <v/>
      </c>
      <c r="AI1384" s="411"/>
      <c r="AJ1384" s="389"/>
      <c r="AK1384" s="389"/>
      <c r="AL1384" s="389"/>
      <c r="AM1384" s="389"/>
      <c r="AN1384" s="389"/>
      <c r="AO1384" s="389"/>
      <c r="AP1384" s="389"/>
      <c r="AQ1384" s="389"/>
    </row>
    <row r="1385" spans="1:43" s="128" customFormat="1" ht="40.15" customHeight="1">
      <c r="A1385" s="488">
        <v>1372</v>
      </c>
      <c r="B1385" s="866" t="str">
        <f>IF(基本情報入力シート!C1416="","",基本情報入力シート!C1416)</f>
        <v/>
      </c>
      <c r="C1385" s="866"/>
      <c r="D1385" s="866"/>
      <c r="E1385" s="866"/>
      <c r="F1385" s="866"/>
      <c r="G1385" s="866"/>
      <c r="H1385" s="866"/>
      <c r="I1385" s="866"/>
      <c r="J1385" s="413" t="str">
        <f>IF(基本情報入力シート!M1416="","",基本情報入力シート!M1416)</f>
        <v/>
      </c>
      <c r="K1385" s="413" t="str">
        <f>IF(基本情報入力シート!R1416="","",基本情報入力シート!R1416)</f>
        <v/>
      </c>
      <c r="L1385" s="413" t="str">
        <f>IF(基本情報入力シート!W1416="","",基本情報入力シート!W1416)</f>
        <v/>
      </c>
      <c r="M1385" s="413" t="str">
        <f>IF(基本情報入力シート!X1416="","",基本情報入力シート!X1416)</f>
        <v/>
      </c>
      <c r="N1385" s="491" t="str">
        <f>IF(基本情報入力シート!Y1416="","",基本情報入力シート!Y1416)</f>
        <v/>
      </c>
      <c r="O1385" s="490"/>
      <c r="P1385" s="432"/>
      <c r="Q1385" s="38" t="str">
        <f>IFERROR(ROUNDDOWN(P1385*VLOOKUP(N1385,【参考】数式用!$V$2:$AA$58,MATCH(O1385,【参考】数式用!$X$4:$AA$4)+2,FALSE)*0.5, 0), "")</f>
        <v/>
      </c>
      <c r="R1385" s="433"/>
      <c r="S1385" s="867"/>
      <c r="T1385" s="867"/>
      <c r="U1385" s="499"/>
      <c r="V1385" s="439"/>
      <c r="W1385" s="487"/>
      <c r="X1385" s="414" t="str">
        <f>IFERROR(IF(V1385="ー", "", ROUNDDOWN(W1385*VLOOKUP(N1385,【参考】数式用!$V$2:$AG$51,MATCH(V1385,【参考】数式用!$AB$4:$AG$4)+6,FALSE)*0.5, 0)), "")</f>
        <v/>
      </c>
      <c r="Y1385" s="440"/>
      <c r="Z1385" s="487"/>
      <c r="AA1385" s="501"/>
      <c r="AB1385" s="481" t="e">
        <f>VLOOKUP(N1385,【参考】数式用!$A$3:$N$58,14,FALSE)</f>
        <v>#N/A</v>
      </c>
      <c r="AC1385" s="481" t="str">
        <f>IFERROR(VLOOKUP(N1385,【参考】数式用!$A$3:$N$58,14,FALSE),"")&amp;"_4_5"</f>
        <v>_4_5</v>
      </c>
      <c r="AD1385" s="481" t="str">
        <f>IFERROR(VLOOKUP(N1385,【参考】数式用!$A$3:$N$58,14,FALSE),"")&amp;"_6"</f>
        <v>_6</v>
      </c>
      <c r="AE1385" s="482" t="str">
        <f>IFERROR(VLOOKUP(N1385,【参考】数式用!$AI$5:$AJ$51, 2, FALSE), "")</f>
        <v/>
      </c>
      <c r="AF1385" s="483" t="str">
        <f t="shared" si="42"/>
        <v/>
      </c>
      <c r="AG1385" s="484" t="str">
        <f t="shared" si="43"/>
        <v/>
      </c>
      <c r="AH1385" s="485" t="str">
        <f>IFERROR(VLOOKUP(N1385,【参考】数式用!$AM$3:$AN$56, 2, FALSE), "")</f>
        <v/>
      </c>
      <c r="AI1385" s="411"/>
      <c r="AJ1385" s="389"/>
      <c r="AK1385" s="389"/>
      <c r="AL1385" s="389"/>
      <c r="AM1385" s="389"/>
      <c r="AN1385" s="389"/>
      <c r="AO1385" s="389"/>
      <c r="AP1385" s="389"/>
      <c r="AQ1385" s="389"/>
    </row>
    <row r="1386" spans="1:43" s="128" customFormat="1" ht="40.15" customHeight="1">
      <c r="A1386" s="488">
        <v>1373</v>
      </c>
      <c r="B1386" s="866" t="str">
        <f>IF(基本情報入力シート!C1417="","",基本情報入力シート!C1417)</f>
        <v/>
      </c>
      <c r="C1386" s="866"/>
      <c r="D1386" s="866"/>
      <c r="E1386" s="866"/>
      <c r="F1386" s="866"/>
      <c r="G1386" s="866"/>
      <c r="H1386" s="866"/>
      <c r="I1386" s="866"/>
      <c r="J1386" s="413" t="str">
        <f>IF(基本情報入力シート!M1417="","",基本情報入力シート!M1417)</f>
        <v/>
      </c>
      <c r="K1386" s="413" t="str">
        <f>IF(基本情報入力シート!R1417="","",基本情報入力シート!R1417)</f>
        <v/>
      </c>
      <c r="L1386" s="413" t="str">
        <f>IF(基本情報入力シート!W1417="","",基本情報入力シート!W1417)</f>
        <v/>
      </c>
      <c r="M1386" s="413" t="str">
        <f>IF(基本情報入力シート!X1417="","",基本情報入力シート!X1417)</f>
        <v/>
      </c>
      <c r="N1386" s="491" t="str">
        <f>IF(基本情報入力シート!Y1417="","",基本情報入力シート!Y1417)</f>
        <v/>
      </c>
      <c r="O1386" s="490"/>
      <c r="P1386" s="432"/>
      <c r="Q1386" s="38" t="str">
        <f>IFERROR(ROUNDDOWN(P1386*VLOOKUP(N1386,【参考】数式用!$V$2:$AA$58,MATCH(O1386,【参考】数式用!$X$4:$AA$4)+2,FALSE)*0.5, 0), "")</f>
        <v/>
      </c>
      <c r="R1386" s="433"/>
      <c r="S1386" s="867"/>
      <c r="T1386" s="867"/>
      <c r="U1386" s="499"/>
      <c r="V1386" s="439"/>
      <c r="W1386" s="487"/>
      <c r="X1386" s="414" t="str">
        <f>IFERROR(IF(V1386="ー", "", ROUNDDOWN(W1386*VLOOKUP(N1386,【参考】数式用!$V$2:$AG$51,MATCH(V1386,【参考】数式用!$AB$4:$AG$4)+6,FALSE)*0.5, 0)), "")</f>
        <v/>
      </c>
      <c r="Y1386" s="440"/>
      <c r="Z1386" s="487"/>
      <c r="AA1386" s="501"/>
      <c r="AB1386" s="481" t="e">
        <f>VLOOKUP(N1386,【参考】数式用!$A$3:$N$58,14,FALSE)</f>
        <v>#N/A</v>
      </c>
      <c r="AC1386" s="481" t="str">
        <f>IFERROR(VLOOKUP(N1386,【参考】数式用!$A$3:$N$58,14,FALSE),"")&amp;"_4_5"</f>
        <v>_4_5</v>
      </c>
      <c r="AD1386" s="481" t="str">
        <f>IFERROR(VLOOKUP(N1386,【参考】数式用!$A$3:$N$58,14,FALSE),"")&amp;"_6"</f>
        <v>_6</v>
      </c>
      <c r="AE1386" s="482" t="str">
        <f>IFERROR(VLOOKUP(N1386,【参考】数式用!$AI$5:$AJ$51, 2, FALSE), "")</f>
        <v/>
      </c>
      <c r="AF1386" s="483" t="str">
        <f t="shared" si="42"/>
        <v/>
      </c>
      <c r="AG1386" s="484" t="str">
        <f t="shared" si="43"/>
        <v/>
      </c>
      <c r="AH1386" s="485" t="str">
        <f>IFERROR(VLOOKUP(N1386,【参考】数式用!$AM$3:$AN$56, 2, FALSE), "")</f>
        <v/>
      </c>
      <c r="AI1386" s="411"/>
      <c r="AJ1386" s="389"/>
      <c r="AK1386" s="389"/>
      <c r="AL1386" s="389"/>
      <c r="AM1386" s="389"/>
      <c r="AN1386" s="389"/>
      <c r="AO1386" s="389"/>
      <c r="AP1386" s="389"/>
      <c r="AQ1386" s="389"/>
    </row>
    <row r="1387" spans="1:43" s="128" customFormat="1" ht="40.15" customHeight="1">
      <c r="A1387" s="488">
        <v>1374</v>
      </c>
      <c r="B1387" s="866" t="str">
        <f>IF(基本情報入力シート!C1418="","",基本情報入力シート!C1418)</f>
        <v/>
      </c>
      <c r="C1387" s="866"/>
      <c r="D1387" s="866"/>
      <c r="E1387" s="866"/>
      <c r="F1387" s="866"/>
      <c r="G1387" s="866"/>
      <c r="H1387" s="866"/>
      <c r="I1387" s="866"/>
      <c r="J1387" s="413" t="str">
        <f>IF(基本情報入力シート!M1418="","",基本情報入力シート!M1418)</f>
        <v/>
      </c>
      <c r="K1387" s="413" t="str">
        <f>IF(基本情報入力シート!R1418="","",基本情報入力シート!R1418)</f>
        <v/>
      </c>
      <c r="L1387" s="413" t="str">
        <f>IF(基本情報入力シート!W1418="","",基本情報入力シート!W1418)</f>
        <v/>
      </c>
      <c r="M1387" s="413" t="str">
        <f>IF(基本情報入力シート!X1418="","",基本情報入力シート!X1418)</f>
        <v/>
      </c>
      <c r="N1387" s="491" t="str">
        <f>IF(基本情報入力シート!Y1418="","",基本情報入力シート!Y1418)</f>
        <v/>
      </c>
      <c r="O1387" s="490"/>
      <c r="P1387" s="432"/>
      <c r="Q1387" s="38" t="str">
        <f>IFERROR(ROUNDDOWN(P1387*VLOOKUP(N1387,【参考】数式用!$V$2:$AA$58,MATCH(O1387,【参考】数式用!$X$4:$AA$4)+2,FALSE)*0.5, 0), "")</f>
        <v/>
      </c>
      <c r="R1387" s="433"/>
      <c r="S1387" s="867"/>
      <c r="T1387" s="867"/>
      <c r="U1387" s="499"/>
      <c r="V1387" s="439"/>
      <c r="W1387" s="487"/>
      <c r="X1387" s="414" t="str">
        <f>IFERROR(IF(V1387="ー", "", ROUNDDOWN(W1387*VLOOKUP(N1387,【参考】数式用!$V$2:$AG$51,MATCH(V1387,【参考】数式用!$AB$4:$AG$4)+6,FALSE)*0.5, 0)), "")</f>
        <v/>
      </c>
      <c r="Y1387" s="440"/>
      <c r="Z1387" s="487"/>
      <c r="AA1387" s="501"/>
      <c r="AB1387" s="481" t="e">
        <f>VLOOKUP(N1387,【参考】数式用!$A$3:$N$58,14,FALSE)</f>
        <v>#N/A</v>
      </c>
      <c r="AC1387" s="481" t="str">
        <f>IFERROR(VLOOKUP(N1387,【参考】数式用!$A$3:$N$58,14,FALSE),"")&amp;"_4_5"</f>
        <v>_4_5</v>
      </c>
      <c r="AD1387" s="481" t="str">
        <f>IFERROR(VLOOKUP(N1387,【参考】数式用!$A$3:$N$58,14,FALSE),"")&amp;"_6"</f>
        <v>_6</v>
      </c>
      <c r="AE1387" s="482" t="str">
        <f>IFERROR(VLOOKUP(N1387,【参考】数式用!$AI$5:$AJ$51, 2, FALSE), "")</f>
        <v/>
      </c>
      <c r="AF1387" s="483" t="str">
        <f t="shared" si="42"/>
        <v/>
      </c>
      <c r="AG1387" s="484" t="str">
        <f t="shared" si="43"/>
        <v/>
      </c>
      <c r="AH1387" s="485" t="str">
        <f>IFERROR(VLOOKUP(N1387,【参考】数式用!$AM$3:$AN$56, 2, FALSE), "")</f>
        <v/>
      </c>
      <c r="AI1387" s="411"/>
      <c r="AJ1387" s="389"/>
      <c r="AK1387" s="389"/>
      <c r="AL1387" s="389"/>
      <c r="AM1387" s="389"/>
      <c r="AN1387" s="389"/>
      <c r="AO1387" s="389"/>
      <c r="AP1387" s="389"/>
      <c r="AQ1387" s="389"/>
    </row>
    <row r="1388" spans="1:43" s="128" customFormat="1" ht="40.15" customHeight="1">
      <c r="A1388" s="488">
        <v>1375</v>
      </c>
      <c r="B1388" s="866" t="str">
        <f>IF(基本情報入力シート!C1419="","",基本情報入力シート!C1419)</f>
        <v/>
      </c>
      <c r="C1388" s="866"/>
      <c r="D1388" s="866"/>
      <c r="E1388" s="866"/>
      <c r="F1388" s="866"/>
      <c r="G1388" s="866"/>
      <c r="H1388" s="866"/>
      <c r="I1388" s="866"/>
      <c r="J1388" s="413" t="str">
        <f>IF(基本情報入力シート!M1419="","",基本情報入力シート!M1419)</f>
        <v/>
      </c>
      <c r="K1388" s="413" t="str">
        <f>IF(基本情報入力シート!R1419="","",基本情報入力シート!R1419)</f>
        <v/>
      </c>
      <c r="L1388" s="413" t="str">
        <f>IF(基本情報入力シート!W1419="","",基本情報入力シート!W1419)</f>
        <v/>
      </c>
      <c r="M1388" s="413" t="str">
        <f>IF(基本情報入力シート!X1419="","",基本情報入力シート!X1419)</f>
        <v/>
      </c>
      <c r="N1388" s="491" t="str">
        <f>IF(基本情報入力シート!Y1419="","",基本情報入力シート!Y1419)</f>
        <v/>
      </c>
      <c r="O1388" s="490"/>
      <c r="P1388" s="432"/>
      <c r="Q1388" s="38" t="str">
        <f>IFERROR(ROUNDDOWN(P1388*VLOOKUP(N1388,【参考】数式用!$V$2:$AA$58,MATCH(O1388,【参考】数式用!$X$4:$AA$4)+2,FALSE)*0.5, 0), "")</f>
        <v/>
      </c>
      <c r="R1388" s="433"/>
      <c r="S1388" s="867"/>
      <c r="T1388" s="867"/>
      <c r="U1388" s="499"/>
      <c r="V1388" s="439"/>
      <c r="W1388" s="487"/>
      <c r="X1388" s="414" t="str">
        <f>IFERROR(IF(V1388="ー", "", ROUNDDOWN(W1388*VLOOKUP(N1388,【参考】数式用!$V$2:$AG$51,MATCH(V1388,【参考】数式用!$AB$4:$AG$4)+6,FALSE)*0.5, 0)), "")</f>
        <v/>
      </c>
      <c r="Y1388" s="440"/>
      <c r="Z1388" s="487"/>
      <c r="AA1388" s="501"/>
      <c r="AB1388" s="481" t="e">
        <f>VLOOKUP(N1388,【参考】数式用!$A$3:$N$58,14,FALSE)</f>
        <v>#N/A</v>
      </c>
      <c r="AC1388" s="481" t="str">
        <f>IFERROR(VLOOKUP(N1388,【参考】数式用!$A$3:$N$58,14,FALSE),"")&amp;"_4_5"</f>
        <v>_4_5</v>
      </c>
      <c r="AD1388" s="481" t="str">
        <f>IFERROR(VLOOKUP(N1388,【参考】数式用!$A$3:$N$58,14,FALSE),"")&amp;"_6"</f>
        <v>_6</v>
      </c>
      <c r="AE1388" s="482" t="str">
        <f>IFERROR(VLOOKUP(N1388,【参考】数式用!$AI$5:$AJ$51, 2, FALSE), "")</f>
        <v/>
      </c>
      <c r="AF1388" s="483" t="str">
        <f t="shared" si="42"/>
        <v/>
      </c>
      <c r="AG1388" s="484" t="str">
        <f t="shared" si="43"/>
        <v/>
      </c>
      <c r="AH1388" s="485" t="str">
        <f>IFERROR(VLOOKUP(N1388,【参考】数式用!$AM$3:$AN$56, 2, FALSE), "")</f>
        <v/>
      </c>
      <c r="AI1388" s="411"/>
      <c r="AJ1388" s="389"/>
      <c r="AK1388" s="389"/>
      <c r="AL1388" s="389"/>
      <c r="AM1388" s="389"/>
      <c r="AN1388" s="389"/>
      <c r="AO1388" s="389"/>
      <c r="AP1388" s="389"/>
      <c r="AQ1388" s="389"/>
    </row>
    <row r="1389" spans="1:43" s="128" customFormat="1" ht="40.15" customHeight="1">
      <c r="A1389" s="488">
        <v>1376</v>
      </c>
      <c r="B1389" s="866" t="str">
        <f>IF(基本情報入力シート!C1420="","",基本情報入力シート!C1420)</f>
        <v/>
      </c>
      <c r="C1389" s="866"/>
      <c r="D1389" s="866"/>
      <c r="E1389" s="866"/>
      <c r="F1389" s="866"/>
      <c r="G1389" s="866"/>
      <c r="H1389" s="866"/>
      <c r="I1389" s="866"/>
      <c r="J1389" s="413" t="str">
        <f>IF(基本情報入力シート!M1420="","",基本情報入力シート!M1420)</f>
        <v/>
      </c>
      <c r="K1389" s="413" t="str">
        <f>IF(基本情報入力シート!R1420="","",基本情報入力シート!R1420)</f>
        <v/>
      </c>
      <c r="L1389" s="413" t="str">
        <f>IF(基本情報入力シート!W1420="","",基本情報入力シート!W1420)</f>
        <v/>
      </c>
      <c r="M1389" s="413" t="str">
        <f>IF(基本情報入力シート!X1420="","",基本情報入力シート!X1420)</f>
        <v/>
      </c>
      <c r="N1389" s="491" t="str">
        <f>IF(基本情報入力シート!Y1420="","",基本情報入力シート!Y1420)</f>
        <v/>
      </c>
      <c r="O1389" s="490"/>
      <c r="P1389" s="432"/>
      <c r="Q1389" s="38" t="str">
        <f>IFERROR(ROUNDDOWN(P1389*VLOOKUP(N1389,【参考】数式用!$V$2:$AA$58,MATCH(O1389,【参考】数式用!$X$4:$AA$4)+2,FALSE)*0.5, 0), "")</f>
        <v/>
      </c>
      <c r="R1389" s="433"/>
      <c r="S1389" s="867"/>
      <c r="T1389" s="867"/>
      <c r="U1389" s="499"/>
      <c r="V1389" s="439"/>
      <c r="W1389" s="487"/>
      <c r="X1389" s="414" t="str">
        <f>IFERROR(IF(V1389="ー", "", ROUNDDOWN(W1389*VLOOKUP(N1389,【参考】数式用!$V$2:$AG$51,MATCH(V1389,【参考】数式用!$AB$4:$AG$4)+6,FALSE)*0.5, 0)), "")</f>
        <v/>
      </c>
      <c r="Y1389" s="440"/>
      <c r="Z1389" s="487"/>
      <c r="AA1389" s="501"/>
      <c r="AB1389" s="481" t="e">
        <f>VLOOKUP(N1389,【参考】数式用!$A$3:$N$58,14,FALSE)</f>
        <v>#N/A</v>
      </c>
      <c r="AC1389" s="481" t="str">
        <f>IFERROR(VLOOKUP(N1389,【参考】数式用!$A$3:$N$58,14,FALSE),"")&amp;"_4_5"</f>
        <v>_4_5</v>
      </c>
      <c r="AD1389" s="481" t="str">
        <f>IFERROR(VLOOKUP(N1389,【参考】数式用!$A$3:$N$58,14,FALSE),"")&amp;"_6"</f>
        <v>_6</v>
      </c>
      <c r="AE1389" s="482" t="str">
        <f>IFERROR(VLOOKUP(N1389,【参考】数式用!$AI$5:$AJ$51, 2, FALSE), "")</f>
        <v/>
      </c>
      <c r="AF1389" s="483" t="str">
        <f t="shared" si="42"/>
        <v/>
      </c>
      <c r="AG1389" s="484" t="str">
        <f t="shared" si="43"/>
        <v/>
      </c>
      <c r="AH1389" s="485" t="str">
        <f>IFERROR(VLOOKUP(N1389,【参考】数式用!$AM$3:$AN$56, 2, FALSE), "")</f>
        <v/>
      </c>
      <c r="AI1389" s="411"/>
      <c r="AJ1389" s="389"/>
      <c r="AK1389" s="389"/>
      <c r="AL1389" s="389"/>
      <c r="AM1389" s="389"/>
      <c r="AN1389" s="389"/>
      <c r="AO1389" s="389"/>
      <c r="AP1389" s="389"/>
      <c r="AQ1389" s="389"/>
    </row>
    <row r="1390" spans="1:43" s="128" customFormat="1" ht="40.15" customHeight="1">
      <c r="A1390" s="488">
        <v>1377</v>
      </c>
      <c r="B1390" s="866" t="str">
        <f>IF(基本情報入力シート!C1421="","",基本情報入力シート!C1421)</f>
        <v/>
      </c>
      <c r="C1390" s="866"/>
      <c r="D1390" s="866"/>
      <c r="E1390" s="866"/>
      <c r="F1390" s="866"/>
      <c r="G1390" s="866"/>
      <c r="H1390" s="866"/>
      <c r="I1390" s="866"/>
      <c r="J1390" s="413" t="str">
        <f>IF(基本情報入力シート!M1421="","",基本情報入力シート!M1421)</f>
        <v/>
      </c>
      <c r="K1390" s="413" t="str">
        <f>IF(基本情報入力シート!R1421="","",基本情報入力シート!R1421)</f>
        <v/>
      </c>
      <c r="L1390" s="413" t="str">
        <f>IF(基本情報入力シート!W1421="","",基本情報入力シート!W1421)</f>
        <v/>
      </c>
      <c r="M1390" s="413" t="str">
        <f>IF(基本情報入力シート!X1421="","",基本情報入力シート!X1421)</f>
        <v/>
      </c>
      <c r="N1390" s="491" t="str">
        <f>IF(基本情報入力シート!Y1421="","",基本情報入力シート!Y1421)</f>
        <v/>
      </c>
      <c r="O1390" s="490"/>
      <c r="P1390" s="432"/>
      <c r="Q1390" s="38" t="str">
        <f>IFERROR(ROUNDDOWN(P1390*VLOOKUP(N1390,【参考】数式用!$V$2:$AA$58,MATCH(O1390,【参考】数式用!$X$4:$AA$4)+2,FALSE)*0.5, 0), "")</f>
        <v/>
      </c>
      <c r="R1390" s="433"/>
      <c r="S1390" s="867"/>
      <c r="T1390" s="867"/>
      <c r="U1390" s="499"/>
      <c r="V1390" s="439"/>
      <c r="W1390" s="487"/>
      <c r="X1390" s="414" t="str">
        <f>IFERROR(IF(V1390="ー", "", ROUNDDOWN(W1390*VLOOKUP(N1390,【参考】数式用!$V$2:$AG$51,MATCH(V1390,【参考】数式用!$AB$4:$AG$4)+6,FALSE)*0.5, 0)), "")</f>
        <v/>
      </c>
      <c r="Y1390" s="440"/>
      <c r="Z1390" s="487"/>
      <c r="AA1390" s="501"/>
      <c r="AB1390" s="481" t="e">
        <f>VLOOKUP(N1390,【参考】数式用!$A$3:$N$58,14,FALSE)</f>
        <v>#N/A</v>
      </c>
      <c r="AC1390" s="481" t="str">
        <f>IFERROR(VLOOKUP(N1390,【参考】数式用!$A$3:$N$58,14,FALSE),"")&amp;"_4_5"</f>
        <v>_4_5</v>
      </c>
      <c r="AD1390" s="481" t="str">
        <f>IFERROR(VLOOKUP(N1390,【参考】数式用!$A$3:$N$58,14,FALSE),"")&amp;"_6"</f>
        <v>_6</v>
      </c>
      <c r="AE1390" s="482" t="str">
        <f>IFERROR(VLOOKUP(N1390,【参考】数式用!$AI$5:$AJ$51, 2, FALSE), "")</f>
        <v/>
      </c>
      <c r="AF1390" s="483" t="str">
        <f t="shared" si="42"/>
        <v/>
      </c>
      <c r="AG1390" s="484" t="str">
        <f t="shared" si="43"/>
        <v/>
      </c>
      <c r="AH1390" s="485" t="str">
        <f>IFERROR(VLOOKUP(N1390,【参考】数式用!$AM$3:$AN$56, 2, FALSE), "")</f>
        <v/>
      </c>
      <c r="AI1390" s="411"/>
      <c r="AJ1390" s="389"/>
      <c r="AK1390" s="389"/>
      <c r="AL1390" s="389"/>
      <c r="AM1390" s="389"/>
      <c r="AN1390" s="389"/>
      <c r="AO1390" s="389"/>
      <c r="AP1390" s="389"/>
      <c r="AQ1390" s="389"/>
    </row>
    <row r="1391" spans="1:43" s="128" customFormat="1" ht="40.15" customHeight="1">
      <c r="A1391" s="488">
        <v>1378</v>
      </c>
      <c r="B1391" s="866" t="str">
        <f>IF(基本情報入力シート!C1422="","",基本情報入力シート!C1422)</f>
        <v/>
      </c>
      <c r="C1391" s="866"/>
      <c r="D1391" s="866"/>
      <c r="E1391" s="866"/>
      <c r="F1391" s="866"/>
      <c r="G1391" s="866"/>
      <c r="H1391" s="866"/>
      <c r="I1391" s="866"/>
      <c r="J1391" s="413" t="str">
        <f>IF(基本情報入力シート!M1422="","",基本情報入力シート!M1422)</f>
        <v/>
      </c>
      <c r="K1391" s="413" t="str">
        <f>IF(基本情報入力シート!R1422="","",基本情報入力シート!R1422)</f>
        <v/>
      </c>
      <c r="L1391" s="413" t="str">
        <f>IF(基本情報入力シート!W1422="","",基本情報入力シート!W1422)</f>
        <v/>
      </c>
      <c r="M1391" s="413" t="str">
        <f>IF(基本情報入力シート!X1422="","",基本情報入力シート!X1422)</f>
        <v/>
      </c>
      <c r="N1391" s="491" t="str">
        <f>IF(基本情報入力シート!Y1422="","",基本情報入力シート!Y1422)</f>
        <v/>
      </c>
      <c r="O1391" s="490"/>
      <c r="P1391" s="432"/>
      <c r="Q1391" s="38" t="str">
        <f>IFERROR(ROUNDDOWN(P1391*VLOOKUP(N1391,【参考】数式用!$V$2:$AA$58,MATCH(O1391,【参考】数式用!$X$4:$AA$4)+2,FALSE)*0.5, 0), "")</f>
        <v/>
      </c>
      <c r="R1391" s="433"/>
      <c r="S1391" s="867"/>
      <c r="T1391" s="867"/>
      <c r="U1391" s="499"/>
      <c r="V1391" s="439"/>
      <c r="W1391" s="487"/>
      <c r="X1391" s="414" t="str">
        <f>IFERROR(IF(V1391="ー", "", ROUNDDOWN(W1391*VLOOKUP(N1391,【参考】数式用!$V$2:$AG$51,MATCH(V1391,【参考】数式用!$AB$4:$AG$4)+6,FALSE)*0.5, 0)), "")</f>
        <v/>
      </c>
      <c r="Y1391" s="440"/>
      <c r="Z1391" s="487"/>
      <c r="AA1391" s="501"/>
      <c r="AB1391" s="481" t="e">
        <f>VLOOKUP(N1391,【参考】数式用!$A$3:$N$58,14,FALSE)</f>
        <v>#N/A</v>
      </c>
      <c r="AC1391" s="481" t="str">
        <f>IFERROR(VLOOKUP(N1391,【参考】数式用!$A$3:$N$58,14,FALSE),"")&amp;"_4_5"</f>
        <v>_4_5</v>
      </c>
      <c r="AD1391" s="481" t="str">
        <f>IFERROR(VLOOKUP(N1391,【参考】数式用!$A$3:$N$58,14,FALSE),"")&amp;"_6"</f>
        <v>_6</v>
      </c>
      <c r="AE1391" s="482" t="str">
        <f>IFERROR(VLOOKUP(N1391,【参考】数式用!$AI$5:$AJ$51, 2, FALSE), "")</f>
        <v/>
      </c>
      <c r="AF1391" s="483" t="str">
        <f t="shared" si="42"/>
        <v/>
      </c>
      <c r="AG1391" s="484" t="str">
        <f t="shared" si="43"/>
        <v/>
      </c>
      <c r="AH1391" s="485" t="str">
        <f>IFERROR(VLOOKUP(N1391,【参考】数式用!$AM$3:$AN$56, 2, FALSE), "")</f>
        <v/>
      </c>
      <c r="AI1391" s="411"/>
      <c r="AJ1391" s="389"/>
      <c r="AK1391" s="389"/>
      <c r="AL1391" s="389"/>
      <c r="AM1391" s="389"/>
      <c r="AN1391" s="389"/>
      <c r="AO1391" s="389"/>
      <c r="AP1391" s="389"/>
      <c r="AQ1391" s="389"/>
    </row>
    <row r="1392" spans="1:43" s="128" customFormat="1" ht="40.15" customHeight="1">
      <c r="A1392" s="488">
        <v>1379</v>
      </c>
      <c r="B1392" s="866" t="str">
        <f>IF(基本情報入力シート!C1423="","",基本情報入力シート!C1423)</f>
        <v/>
      </c>
      <c r="C1392" s="866"/>
      <c r="D1392" s="866"/>
      <c r="E1392" s="866"/>
      <c r="F1392" s="866"/>
      <c r="G1392" s="866"/>
      <c r="H1392" s="866"/>
      <c r="I1392" s="866"/>
      <c r="J1392" s="413" t="str">
        <f>IF(基本情報入力シート!M1423="","",基本情報入力シート!M1423)</f>
        <v/>
      </c>
      <c r="K1392" s="413" t="str">
        <f>IF(基本情報入力シート!R1423="","",基本情報入力シート!R1423)</f>
        <v/>
      </c>
      <c r="L1392" s="413" t="str">
        <f>IF(基本情報入力シート!W1423="","",基本情報入力シート!W1423)</f>
        <v/>
      </c>
      <c r="M1392" s="413" t="str">
        <f>IF(基本情報入力シート!X1423="","",基本情報入力シート!X1423)</f>
        <v/>
      </c>
      <c r="N1392" s="491" t="str">
        <f>IF(基本情報入力シート!Y1423="","",基本情報入力シート!Y1423)</f>
        <v/>
      </c>
      <c r="O1392" s="490"/>
      <c r="P1392" s="432"/>
      <c r="Q1392" s="38" t="str">
        <f>IFERROR(ROUNDDOWN(P1392*VLOOKUP(N1392,【参考】数式用!$V$2:$AA$58,MATCH(O1392,【参考】数式用!$X$4:$AA$4)+2,FALSE)*0.5, 0), "")</f>
        <v/>
      </c>
      <c r="R1392" s="433"/>
      <c r="S1392" s="867"/>
      <c r="T1392" s="867"/>
      <c r="U1392" s="499"/>
      <c r="V1392" s="439"/>
      <c r="W1392" s="487"/>
      <c r="X1392" s="414" t="str">
        <f>IFERROR(IF(V1392="ー", "", ROUNDDOWN(W1392*VLOOKUP(N1392,【参考】数式用!$V$2:$AG$51,MATCH(V1392,【参考】数式用!$AB$4:$AG$4)+6,FALSE)*0.5, 0)), "")</f>
        <v/>
      </c>
      <c r="Y1392" s="440"/>
      <c r="Z1392" s="487"/>
      <c r="AA1392" s="501"/>
      <c r="AB1392" s="481" t="e">
        <f>VLOOKUP(N1392,【参考】数式用!$A$3:$N$58,14,FALSE)</f>
        <v>#N/A</v>
      </c>
      <c r="AC1392" s="481" t="str">
        <f>IFERROR(VLOOKUP(N1392,【参考】数式用!$A$3:$N$58,14,FALSE),"")&amp;"_4_5"</f>
        <v>_4_5</v>
      </c>
      <c r="AD1392" s="481" t="str">
        <f>IFERROR(VLOOKUP(N1392,【参考】数式用!$A$3:$N$58,14,FALSE),"")&amp;"_6"</f>
        <v>_6</v>
      </c>
      <c r="AE1392" s="482" t="str">
        <f>IFERROR(VLOOKUP(N1392,【参考】数式用!$AI$5:$AJ$51, 2, FALSE), "")</f>
        <v/>
      </c>
      <c r="AF1392" s="483" t="str">
        <f t="shared" si="42"/>
        <v/>
      </c>
      <c r="AG1392" s="484" t="str">
        <f t="shared" si="43"/>
        <v/>
      </c>
      <c r="AH1392" s="485" t="str">
        <f>IFERROR(VLOOKUP(N1392,【参考】数式用!$AM$3:$AN$56, 2, FALSE), "")</f>
        <v/>
      </c>
      <c r="AI1392" s="411"/>
      <c r="AJ1392" s="389"/>
      <c r="AK1392" s="389"/>
      <c r="AL1392" s="389"/>
      <c r="AM1392" s="389"/>
      <c r="AN1392" s="389"/>
      <c r="AO1392" s="389"/>
      <c r="AP1392" s="389"/>
      <c r="AQ1392" s="389"/>
    </row>
    <row r="1393" spans="1:43" s="128" customFormat="1" ht="40.15" customHeight="1">
      <c r="A1393" s="488">
        <v>1380</v>
      </c>
      <c r="B1393" s="866" t="str">
        <f>IF(基本情報入力シート!C1424="","",基本情報入力シート!C1424)</f>
        <v/>
      </c>
      <c r="C1393" s="866"/>
      <c r="D1393" s="866"/>
      <c r="E1393" s="866"/>
      <c r="F1393" s="866"/>
      <c r="G1393" s="866"/>
      <c r="H1393" s="866"/>
      <c r="I1393" s="866"/>
      <c r="J1393" s="413" t="str">
        <f>IF(基本情報入力シート!M1424="","",基本情報入力シート!M1424)</f>
        <v/>
      </c>
      <c r="K1393" s="413" t="str">
        <f>IF(基本情報入力シート!R1424="","",基本情報入力シート!R1424)</f>
        <v/>
      </c>
      <c r="L1393" s="413" t="str">
        <f>IF(基本情報入力シート!W1424="","",基本情報入力シート!W1424)</f>
        <v/>
      </c>
      <c r="M1393" s="413" t="str">
        <f>IF(基本情報入力シート!X1424="","",基本情報入力シート!X1424)</f>
        <v/>
      </c>
      <c r="N1393" s="491" t="str">
        <f>IF(基本情報入力シート!Y1424="","",基本情報入力シート!Y1424)</f>
        <v/>
      </c>
      <c r="O1393" s="490"/>
      <c r="P1393" s="432"/>
      <c r="Q1393" s="38" t="str">
        <f>IFERROR(ROUNDDOWN(P1393*VLOOKUP(N1393,【参考】数式用!$V$2:$AA$58,MATCH(O1393,【参考】数式用!$X$4:$AA$4)+2,FALSE)*0.5, 0), "")</f>
        <v/>
      </c>
      <c r="R1393" s="433"/>
      <c r="S1393" s="867"/>
      <c r="T1393" s="867"/>
      <c r="U1393" s="499"/>
      <c r="V1393" s="439"/>
      <c r="W1393" s="487"/>
      <c r="X1393" s="414" t="str">
        <f>IFERROR(IF(V1393="ー", "", ROUNDDOWN(W1393*VLOOKUP(N1393,【参考】数式用!$V$2:$AG$51,MATCH(V1393,【参考】数式用!$AB$4:$AG$4)+6,FALSE)*0.5, 0)), "")</f>
        <v/>
      </c>
      <c r="Y1393" s="440"/>
      <c r="Z1393" s="487"/>
      <c r="AA1393" s="501"/>
      <c r="AB1393" s="481" t="e">
        <f>VLOOKUP(N1393,【参考】数式用!$A$3:$N$58,14,FALSE)</f>
        <v>#N/A</v>
      </c>
      <c r="AC1393" s="481" t="str">
        <f>IFERROR(VLOOKUP(N1393,【参考】数式用!$A$3:$N$58,14,FALSE),"")&amp;"_4_5"</f>
        <v>_4_5</v>
      </c>
      <c r="AD1393" s="481" t="str">
        <f>IFERROR(VLOOKUP(N1393,【参考】数式用!$A$3:$N$58,14,FALSE),"")&amp;"_6"</f>
        <v>_6</v>
      </c>
      <c r="AE1393" s="482" t="str">
        <f>IFERROR(VLOOKUP(N1393,【参考】数式用!$AI$5:$AJ$51, 2, FALSE), "")</f>
        <v/>
      </c>
      <c r="AF1393" s="483" t="str">
        <f t="shared" si="42"/>
        <v/>
      </c>
      <c r="AG1393" s="484" t="str">
        <f t="shared" si="43"/>
        <v/>
      </c>
      <c r="AH1393" s="485" t="str">
        <f>IFERROR(VLOOKUP(N1393,【参考】数式用!$AM$3:$AN$56, 2, FALSE), "")</f>
        <v/>
      </c>
      <c r="AI1393" s="411"/>
      <c r="AJ1393" s="389"/>
      <c r="AK1393" s="389"/>
      <c r="AL1393" s="389"/>
      <c r="AM1393" s="389"/>
      <c r="AN1393" s="389"/>
      <c r="AO1393" s="389"/>
      <c r="AP1393" s="389"/>
      <c r="AQ1393" s="389"/>
    </row>
    <row r="1394" spans="1:43" s="128" customFormat="1" ht="40.15" customHeight="1">
      <c r="A1394" s="488">
        <v>1381</v>
      </c>
      <c r="B1394" s="866" t="str">
        <f>IF(基本情報入力シート!C1425="","",基本情報入力シート!C1425)</f>
        <v/>
      </c>
      <c r="C1394" s="866"/>
      <c r="D1394" s="866"/>
      <c r="E1394" s="866"/>
      <c r="F1394" s="866"/>
      <c r="G1394" s="866"/>
      <c r="H1394" s="866"/>
      <c r="I1394" s="866"/>
      <c r="J1394" s="413" t="str">
        <f>IF(基本情報入力シート!M1425="","",基本情報入力シート!M1425)</f>
        <v/>
      </c>
      <c r="K1394" s="413" t="str">
        <f>IF(基本情報入力シート!R1425="","",基本情報入力シート!R1425)</f>
        <v/>
      </c>
      <c r="L1394" s="413" t="str">
        <f>IF(基本情報入力シート!W1425="","",基本情報入力シート!W1425)</f>
        <v/>
      </c>
      <c r="M1394" s="413" t="str">
        <f>IF(基本情報入力シート!X1425="","",基本情報入力シート!X1425)</f>
        <v/>
      </c>
      <c r="N1394" s="491" t="str">
        <f>IF(基本情報入力シート!Y1425="","",基本情報入力シート!Y1425)</f>
        <v/>
      </c>
      <c r="O1394" s="490"/>
      <c r="P1394" s="432"/>
      <c r="Q1394" s="38" t="str">
        <f>IFERROR(ROUNDDOWN(P1394*VLOOKUP(N1394,【参考】数式用!$V$2:$AA$58,MATCH(O1394,【参考】数式用!$X$4:$AA$4)+2,FALSE)*0.5, 0), "")</f>
        <v/>
      </c>
      <c r="R1394" s="433"/>
      <c r="S1394" s="867"/>
      <c r="T1394" s="867"/>
      <c r="U1394" s="499"/>
      <c r="V1394" s="439"/>
      <c r="W1394" s="487"/>
      <c r="X1394" s="414" t="str">
        <f>IFERROR(IF(V1394="ー", "", ROUNDDOWN(W1394*VLOOKUP(N1394,【参考】数式用!$V$2:$AG$51,MATCH(V1394,【参考】数式用!$AB$4:$AG$4)+6,FALSE)*0.5, 0)), "")</f>
        <v/>
      </c>
      <c r="Y1394" s="440"/>
      <c r="Z1394" s="487"/>
      <c r="AA1394" s="501"/>
      <c r="AB1394" s="481" t="e">
        <f>VLOOKUP(N1394,【参考】数式用!$A$3:$N$58,14,FALSE)</f>
        <v>#N/A</v>
      </c>
      <c r="AC1394" s="481" t="str">
        <f>IFERROR(VLOOKUP(N1394,【参考】数式用!$A$3:$N$58,14,FALSE),"")&amp;"_4_5"</f>
        <v>_4_5</v>
      </c>
      <c r="AD1394" s="481" t="str">
        <f>IFERROR(VLOOKUP(N1394,【参考】数式用!$A$3:$N$58,14,FALSE),"")&amp;"_6"</f>
        <v>_6</v>
      </c>
      <c r="AE1394" s="482" t="str">
        <f>IFERROR(VLOOKUP(N1394,【参考】数式用!$AI$5:$AJ$51, 2, FALSE), "")</f>
        <v/>
      </c>
      <c r="AF1394" s="483"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84"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85" t="str">
        <f>IFERROR(VLOOKUP(N1394,【参考】数式用!$AM$3:$AN$56, 2, FALSE), "")</f>
        <v/>
      </c>
      <c r="AI1394" s="411"/>
      <c r="AJ1394" s="389"/>
      <c r="AK1394" s="389"/>
      <c r="AL1394" s="389"/>
      <c r="AM1394" s="389"/>
      <c r="AN1394" s="389"/>
      <c r="AO1394" s="389"/>
      <c r="AP1394" s="389"/>
      <c r="AQ1394" s="389"/>
    </row>
    <row r="1395" spans="1:43" s="128" customFormat="1" ht="40.15" customHeight="1">
      <c r="A1395" s="488">
        <v>1382</v>
      </c>
      <c r="B1395" s="866" t="str">
        <f>IF(基本情報入力シート!C1426="","",基本情報入力シート!C1426)</f>
        <v/>
      </c>
      <c r="C1395" s="866"/>
      <c r="D1395" s="866"/>
      <c r="E1395" s="866"/>
      <c r="F1395" s="866"/>
      <c r="G1395" s="866"/>
      <c r="H1395" s="866"/>
      <c r="I1395" s="866"/>
      <c r="J1395" s="413" t="str">
        <f>IF(基本情報入力シート!M1426="","",基本情報入力シート!M1426)</f>
        <v/>
      </c>
      <c r="K1395" s="413" t="str">
        <f>IF(基本情報入力シート!R1426="","",基本情報入力シート!R1426)</f>
        <v/>
      </c>
      <c r="L1395" s="413" t="str">
        <f>IF(基本情報入力シート!W1426="","",基本情報入力シート!W1426)</f>
        <v/>
      </c>
      <c r="M1395" s="413" t="str">
        <f>IF(基本情報入力シート!X1426="","",基本情報入力シート!X1426)</f>
        <v/>
      </c>
      <c r="N1395" s="491" t="str">
        <f>IF(基本情報入力シート!Y1426="","",基本情報入力シート!Y1426)</f>
        <v/>
      </c>
      <c r="O1395" s="490"/>
      <c r="P1395" s="432"/>
      <c r="Q1395" s="38" t="str">
        <f>IFERROR(ROUNDDOWN(P1395*VLOOKUP(N1395,【参考】数式用!$V$2:$AA$58,MATCH(O1395,【参考】数式用!$X$4:$AA$4)+2,FALSE)*0.5, 0), "")</f>
        <v/>
      </c>
      <c r="R1395" s="433"/>
      <c r="S1395" s="867"/>
      <c r="T1395" s="867"/>
      <c r="U1395" s="499"/>
      <c r="V1395" s="439"/>
      <c r="W1395" s="487"/>
      <c r="X1395" s="414" t="str">
        <f>IFERROR(IF(V1395="ー", "", ROUNDDOWN(W1395*VLOOKUP(N1395,【参考】数式用!$V$2:$AG$51,MATCH(V1395,【参考】数式用!$AB$4:$AG$4)+6,FALSE)*0.5, 0)), "")</f>
        <v/>
      </c>
      <c r="Y1395" s="440"/>
      <c r="Z1395" s="487"/>
      <c r="AA1395" s="501"/>
      <c r="AB1395" s="481" t="e">
        <f>VLOOKUP(N1395,【参考】数式用!$A$3:$N$58,14,FALSE)</f>
        <v>#N/A</v>
      </c>
      <c r="AC1395" s="481" t="str">
        <f>IFERROR(VLOOKUP(N1395,【参考】数式用!$A$3:$N$58,14,FALSE),"")&amp;"_4_5"</f>
        <v>_4_5</v>
      </c>
      <c r="AD1395" s="481" t="str">
        <f>IFERROR(VLOOKUP(N1395,【参考】数式用!$A$3:$N$58,14,FALSE),"")&amp;"_6"</f>
        <v>_6</v>
      </c>
      <c r="AE1395" s="482" t="str">
        <f>IFERROR(VLOOKUP(N1395,【参考】数式用!$AI$5:$AJ$51, 2, FALSE), "")</f>
        <v/>
      </c>
      <c r="AF1395" s="483" t="str">
        <f t="shared" si="44"/>
        <v/>
      </c>
      <c r="AG1395" s="484" t="str">
        <f t="shared" si="45"/>
        <v/>
      </c>
      <c r="AH1395" s="485" t="str">
        <f>IFERROR(VLOOKUP(N1395,【参考】数式用!$AM$3:$AN$56, 2, FALSE), "")</f>
        <v/>
      </c>
      <c r="AI1395" s="411"/>
      <c r="AJ1395" s="389"/>
      <c r="AK1395" s="389"/>
      <c r="AL1395" s="389"/>
      <c r="AM1395" s="389"/>
      <c r="AN1395" s="389"/>
      <c r="AO1395" s="389"/>
      <c r="AP1395" s="389"/>
      <c r="AQ1395" s="389"/>
    </row>
    <row r="1396" spans="1:43" s="128" customFormat="1" ht="40.15" customHeight="1">
      <c r="A1396" s="488">
        <v>1383</v>
      </c>
      <c r="B1396" s="866" t="str">
        <f>IF(基本情報入力シート!C1427="","",基本情報入力シート!C1427)</f>
        <v/>
      </c>
      <c r="C1396" s="866"/>
      <c r="D1396" s="866"/>
      <c r="E1396" s="866"/>
      <c r="F1396" s="866"/>
      <c r="G1396" s="866"/>
      <c r="H1396" s="866"/>
      <c r="I1396" s="866"/>
      <c r="J1396" s="413" t="str">
        <f>IF(基本情報入力シート!M1427="","",基本情報入力シート!M1427)</f>
        <v/>
      </c>
      <c r="K1396" s="413" t="str">
        <f>IF(基本情報入力シート!R1427="","",基本情報入力シート!R1427)</f>
        <v/>
      </c>
      <c r="L1396" s="413" t="str">
        <f>IF(基本情報入力シート!W1427="","",基本情報入力シート!W1427)</f>
        <v/>
      </c>
      <c r="M1396" s="413" t="str">
        <f>IF(基本情報入力シート!X1427="","",基本情報入力シート!X1427)</f>
        <v/>
      </c>
      <c r="N1396" s="491" t="str">
        <f>IF(基本情報入力シート!Y1427="","",基本情報入力シート!Y1427)</f>
        <v/>
      </c>
      <c r="O1396" s="490"/>
      <c r="P1396" s="432"/>
      <c r="Q1396" s="38" t="str">
        <f>IFERROR(ROUNDDOWN(P1396*VLOOKUP(N1396,【参考】数式用!$V$2:$AA$58,MATCH(O1396,【参考】数式用!$X$4:$AA$4)+2,FALSE)*0.5, 0), "")</f>
        <v/>
      </c>
      <c r="R1396" s="433"/>
      <c r="S1396" s="867"/>
      <c r="T1396" s="867"/>
      <c r="U1396" s="499"/>
      <c r="V1396" s="439"/>
      <c r="W1396" s="487"/>
      <c r="X1396" s="414" t="str">
        <f>IFERROR(IF(V1396="ー", "", ROUNDDOWN(W1396*VLOOKUP(N1396,【参考】数式用!$V$2:$AG$51,MATCH(V1396,【参考】数式用!$AB$4:$AG$4)+6,FALSE)*0.5, 0)), "")</f>
        <v/>
      </c>
      <c r="Y1396" s="440"/>
      <c r="Z1396" s="487"/>
      <c r="AA1396" s="501"/>
      <c r="AB1396" s="481" t="e">
        <f>VLOOKUP(N1396,【参考】数式用!$A$3:$N$58,14,FALSE)</f>
        <v>#N/A</v>
      </c>
      <c r="AC1396" s="481" t="str">
        <f>IFERROR(VLOOKUP(N1396,【参考】数式用!$A$3:$N$58,14,FALSE),"")&amp;"_4_5"</f>
        <v>_4_5</v>
      </c>
      <c r="AD1396" s="481" t="str">
        <f>IFERROR(VLOOKUP(N1396,【参考】数式用!$A$3:$N$58,14,FALSE),"")&amp;"_6"</f>
        <v>_6</v>
      </c>
      <c r="AE1396" s="482" t="str">
        <f>IFERROR(VLOOKUP(N1396,【参考】数式用!$AI$5:$AJ$51, 2, FALSE), "")</f>
        <v/>
      </c>
      <c r="AF1396" s="483" t="str">
        <f t="shared" si="44"/>
        <v/>
      </c>
      <c r="AG1396" s="484" t="str">
        <f t="shared" si="45"/>
        <v/>
      </c>
      <c r="AH1396" s="485" t="str">
        <f>IFERROR(VLOOKUP(N1396,【参考】数式用!$AM$3:$AN$56, 2, FALSE), "")</f>
        <v/>
      </c>
      <c r="AI1396" s="411"/>
      <c r="AJ1396" s="389"/>
      <c r="AK1396" s="389"/>
      <c r="AL1396" s="389"/>
      <c r="AM1396" s="389"/>
      <c r="AN1396" s="389"/>
      <c r="AO1396" s="389"/>
      <c r="AP1396" s="389"/>
      <c r="AQ1396" s="389"/>
    </row>
    <row r="1397" spans="1:43" s="128" customFormat="1" ht="40.15" customHeight="1">
      <c r="A1397" s="488">
        <v>1384</v>
      </c>
      <c r="B1397" s="866" t="str">
        <f>IF(基本情報入力シート!C1428="","",基本情報入力シート!C1428)</f>
        <v/>
      </c>
      <c r="C1397" s="866"/>
      <c r="D1397" s="866"/>
      <c r="E1397" s="866"/>
      <c r="F1397" s="866"/>
      <c r="G1397" s="866"/>
      <c r="H1397" s="866"/>
      <c r="I1397" s="866"/>
      <c r="J1397" s="413" t="str">
        <f>IF(基本情報入力シート!M1428="","",基本情報入力シート!M1428)</f>
        <v/>
      </c>
      <c r="K1397" s="413" t="str">
        <f>IF(基本情報入力シート!R1428="","",基本情報入力シート!R1428)</f>
        <v/>
      </c>
      <c r="L1397" s="413" t="str">
        <f>IF(基本情報入力シート!W1428="","",基本情報入力シート!W1428)</f>
        <v/>
      </c>
      <c r="M1397" s="413" t="str">
        <f>IF(基本情報入力シート!X1428="","",基本情報入力シート!X1428)</f>
        <v/>
      </c>
      <c r="N1397" s="491" t="str">
        <f>IF(基本情報入力シート!Y1428="","",基本情報入力シート!Y1428)</f>
        <v/>
      </c>
      <c r="O1397" s="490"/>
      <c r="P1397" s="432"/>
      <c r="Q1397" s="38" t="str">
        <f>IFERROR(ROUNDDOWN(P1397*VLOOKUP(N1397,【参考】数式用!$V$2:$AA$58,MATCH(O1397,【参考】数式用!$X$4:$AA$4)+2,FALSE)*0.5, 0), "")</f>
        <v/>
      </c>
      <c r="R1397" s="433"/>
      <c r="S1397" s="867"/>
      <c r="T1397" s="867"/>
      <c r="U1397" s="499"/>
      <c r="V1397" s="439"/>
      <c r="W1397" s="487"/>
      <c r="X1397" s="414" t="str">
        <f>IFERROR(IF(V1397="ー", "", ROUNDDOWN(W1397*VLOOKUP(N1397,【参考】数式用!$V$2:$AG$51,MATCH(V1397,【参考】数式用!$AB$4:$AG$4)+6,FALSE)*0.5, 0)), "")</f>
        <v/>
      </c>
      <c r="Y1397" s="440"/>
      <c r="Z1397" s="487"/>
      <c r="AA1397" s="501"/>
      <c r="AB1397" s="481" t="e">
        <f>VLOOKUP(N1397,【参考】数式用!$A$3:$N$58,14,FALSE)</f>
        <v>#N/A</v>
      </c>
      <c r="AC1397" s="481" t="str">
        <f>IFERROR(VLOOKUP(N1397,【参考】数式用!$A$3:$N$58,14,FALSE),"")&amp;"_4_5"</f>
        <v>_4_5</v>
      </c>
      <c r="AD1397" s="481" t="str">
        <f>IFERROR(VLOOKUP(N1397,【参考】数式用!$A$3:$N$58,14,FALSE),"")&amp;"_6"</f>
        <v>_6</v>
      </c>
      <c r="AE1397" s="482" t="str">
        <f>IFERROR(VLOOKUP(N1397,【参考】数式用!$AI$5:$AJ$51, 2, FALSE), "")</f>
        <v/>
      </c>
      <c r="AF1397" s="483" t="str">
        <f t="shared" si="44"/>
        <v/>
      </c>
      <c r="AG1397" s="484" t="str">
        <f t="shared" si="45"/>
        <v/>
      </c>
      <c r="AH1397" s="485" t="str">
        <f>IFERROR(VLOOKUP(N1397,【参考】数式用!$AM$3:$AN$56, 2, FALSE), "")</f>
        <v/>
      </c>
      <c r="AI1397" s="411"/>
      <c r="AJ1397" s="389"/>
      <c r="AK1397" s="389"/>
      <c r="AL1397" s="389"/>
      <c r="AM1397" s="389"/>
      <c r="AN1397" s="389"/>
      <c r="AO1397" s="389"/>
      <c r="AP1397" s="389"/>
      <c r="AQ1397" s="389"/>
    </row>
    <row r="1398" spans="1:43" s="128" customFormat="1" ht="40.15" customHeight="1">
      <c r="A1398" s="488">
        <v>1385</v>
      </c>
      <c r="B1398" s="866" t="str">
        <f>IF(基本情報入力シート!C1429="","",基本情報入力シート!C1429)</f>
        <v/>
      </c>
      <c r="C1398" s="866"/>
      <c r="D1398" s="866"/>
      <c r="E1398" s="866"/>
      <c r="F1398" s="866"/>
      <c r="G1398" s="866"/>
      <c r="H1398" s="866"/>
      <c r="I1398" s="866"/>
      <c r="J1398" s="413" t="str">
        <f>IF(基本情報入力シート!M1429="","",基本情報入力シート!M1429)</f>
        <v/>
      </c>
      <c r="K1398" s="413" t="str">
        <f>IF(基本情報入力シート!R1429="","",基本情報入力シート!R1429)</f>
        <v/>
      </c>
      <c r="L1398" s="413" t="str">
        <f>IF(基本情報入力シート!W1429="","",基本情報入力シート!W1429)</f>
        <v/>
      </c>
      <c r="M1398" s="413" t="str">
        <f>IF(基本情報入力シート!X1429="","",基本情報入力シート!X1429)</f>
        <v/>
      </c>
      <c r="N1398" s="491" t="str">
        <f>IF(基本情報入力シート!Y1429="","",基本情報入力シート!Y1429)</f>
        <v/>
      </c>
      <c r="O1398" s="490"/>
      <c r="P1398" s="432"/>
      <c r="Q1398" s="38" t="str">
        <f>IFERROR(ROUNDDOWN(P1398*VLOOKUP(N1398,【参考】数式用!$V$2:$AA$58,MATCH(O1398,【参考】数式用!$X$4:$AA$4)+2,FALSE)*0.5, 0), "")</f>
        <v/>
      </c>
      <c r="R1398" s="433"/>
      <c r="S1398" s="867"/>
      <c r="T1398" s="867"/>
      <c r="U1398" s="499"/>
      <c r="V1398" s="439"/>
      <c r="W1398" s="487"/>
      <c r="X1398" s="414" t="str">
        <f>IFERROR(IF(V1398="ー", "", ROUNDDOWN(W1398*VLOOKUP(N1398,【参考】数式用!$V$2:$AG$51,MATCH(V1398,【参考】数式用!$AB$4:$AG$4)+6,FALSE)*0.5, 0)), "")</f>
        <v/>
      </c>
      <c r="Y1398" s="440"/>
      <c r="Z1398" s="487"/>
      <c r="AA1398" s="501"/>
      <c r="AB1398" s="481" t="e">
        <f>VLOOKUP(N1398,【参考】数式用!$A$3:$N$58,14,FALSE)</f>
        <v>#N/A</v>
      </c>
      <c r="AC1398" s="481" t="str">
        <f>IFERROR(VLOOKUP(N1398,【参考】数式用!$A$3:$N$58,14,FALSE),"")&amp;"_4_5"</f>
        <v>_4_5</v>
      </c>
      <c r="AD1398" s="481" t="str">
        <f>IFERROR(VLOOKUP(N1398,【参考】数式用!$A$3:$N$58,14,FALSE),"")&amp;"_6"</f>
        <v>_6</v>
      </c>
      <c r="AE1398" s="482" t="str">
        <f>IFERROR(VLOOKUP(N1398,【参考】数式用!$AI$5:$AJ$51, 2, FALSE), "")</f>
        <v/>
      </c>
      <c r="AF1398" s="483" t="str">
        <f t="shared" si="44"/>
        <v/>
      </c>
      <c r="AG1398" s="484" t="str">
        <f t="shared" si="45"/>
        <v/>
      </c>
      <c r="AH1398" s="485" t="str">
        <f>IFERROR(VLOOKUP(N1398,【参考】数式用!$AM$3:$AN$56, 2, FALSE), "")</f>
        <v/>
      </c>
      <c r="AI1398" s="411"/>
      <c r="AJ1398" s="389"/>
      <c r="AK1398" s="389"/>
      <c r="AL1398" s="389"/>
      <c r="AM1398" s="389"/>
      <c r="AN1398" s="389"/>
      <c r="AO1398" s="389"/>
      <c r="AP1398" s="389"/>
      <c r="AQ1398" s="389"/>
    </row>
    <row r="1399" spans="1:43" s="128" customFormat="1" ht="40.15" customHeight="1">
      <c r="A1399" s="488">
        <v>1386</v>
      </c>
      <c r="B1399" s="866" t="str">
        <f>IF(基本情報入力シート!C1430="","",基本情報入力シート!C1430)</f>
        <v/>
      </c>
      <c r="C1399" s="866"/>
      <c r="D1399" s="866"/>
      <c r="E1399" s="866"/>
      <c r="F1399" s="866"/>
      <c r="G1399" s="866"/>
      <c r="H1399" s="866"/>
      <c r="I1399" s="866"/>
      <c r="J1399" s="413" t="str">
        <f>IF(基本情報入力シート!M1430="","",基本情報入力シート!M1430)</f>
        <v/>
      </c>
      <c r="K1399" s="413" t="str">
        <f>IF(基本情報入力シート!R1430="","",基本情報入力シート!R1430)</f>
        <v/>
      </c>
      <c r="L1399" s="413" t="str">
        <f>IF(基本情報入力シート!W1430="","",基本情報入力シート!W1430)</f>
        <v/>
      </c>
      <c r="M1399" s="413" t="str">
        <f>IF(基本情報入力シート!X1430="","",基本情報入力シート!X1430)</f>
        <v/>
      </c>
      <c r="N1399" s="491" t="str">
        <f>IF(基本情報入力シート!Y1430="","",基本情報入力シート!Y1430)</f>
        <v/>
      </c>
      <c r="O1399" s="490"/>
      <c r="P1399" s="432"/>
      <c r="Q1399" s="38" t="str">
        <f>IFERROR(ROUNDDOWN(P1399*VLOOKUP(N1399,【参考】数式用!$V$2:$AA$58,MATCH(O1399,【参考】数式用!$X$4:$AA$4)+2,FALSE)*0.5, 0), "")</f>
        <v/>
      </c>
      <c r="R1399" s="433"/>
      <c r="S1399" s="867"/>
      <c r="T1399" s="867"/>
      <c r="U1399" s="499"/>
      <c r="V1399" s="439"/>
      <c r="W1399" s="487"/>
      <c r="X1399" s="414" t="str">
        <f>IFERROR(IF(V1399="ー", "", ROUNDDOWN(W1399*VLOOKUP(N1399,【参考】数式用!$V$2:$AG$51,MATCH(V1399,【参考】数式用!$AB$4:$AG$4)+6,FALSE)*0.5, 0)), "")</f>
        <v/>
      </c>
      <c r="Y1399" s="440"/>
      <c r="Z1399" s="487"/>
      <c r="AA1399" s="501"/>
      <c r="AB1399" s="481" t="e">
        <f>VLOOKUP(N1399,【参考】数式用!$A$3:$N$58,14,FALSE)</f>
        <v>#N/A</v>
      </c>
      <c r="AC1399" s="481" t="str">
        <f>IFERROR(VLOOKUP(N1399,【参考】数式用!$A$3:$N$58,14,FALSE),"")&amp;"_4_5"</f>
        <v>_4_5</v>
      </c>
      <c r="AD1399" s="481" t="str">
        <f>IFERROR(VLOOKUP(N1399,【参考】数式用!$A$3:$N$58,14,FALSE),"")&amp;"_6"</f>
        <v>_6</v>
      </c>
      <c r="AE1399" s="482" t="str">
        <f>IFERROR(VLOOKUP(N1399,【参考】数式用!$AI$5:$AJ$51, 2, FALSE), "")</f>
        <v/>
      </c>
      <c r="AF1399" s="483" t="str">
        <f t="shared" si="44"/>
        <v/>
      </c>
      <c r="AG1399" s="484" t="str">
        <f t="shared" si="45"/>
        <v/>
      </c>
      <c r="AH1399" s="485" t="str">
        <f>IFERROR(VLOOKUP(N1399,【参考】数式用!$AM$3:$AN$56, 2, FALSE), "")</f>
        <v/>
      </c>
      <c r="AI1399" s="411"/>
      <c r="AJ1399" s="389"/>
      <c r="AK1399" s="389"/>
      <c r="AL1399" s="389"/>
      <c r="AM1399" s="389"/>
      <c r="AN1399" s="389"/>
      <c r="AO1399" s="389"/>
      <c r="AP1399" s="389"/>
      <c r="AQ1399" s="389"/>
    </row>
    <row r="1400" spans="1:43" s="128" customFormat="1" ht="40.15" customHeight="1">
      <c r="A1400" s="488">
        <v>1387</v>
      </c>
      <c r="B1400" s="866" t="str">
        <f>IF(基本情報入力シート!C1431="","",基本情報入力シート!C1431)</f>
        <v/>
      </c>
      <c r="C1400" s="866"/>
      <c r="D1400" s="866"/>
      <c r="E1400" s="866"/>
      <c r="F1400" s="866"/>
      <c r="G1400" s="866"/>
      <c r="H1400" s="866"/>
      <c r="I1400" s="866"/>
      <c r="J1400" s="413" t="str">
        <f>IF(基本情報入力シート!M1431="","",基本情報入力シート!M1431)</f>
        <v/>
      </c>
      <c r="K1400" s="413" t="str">
        <f>IF(基本情報入力シート!R1431="","",基本情報入力シート!R1431)</f>
        <v/>
      </c>
      <c r="L1400" s="413" t="str">
        <f>IF(基本情報入力シート!W1431="","",基本情報入力シート!W1431)</f>
        <v/>
      </c>
      <c r="M1400" s="413" t="str">
        <f>IF(基本情報入力シート!X1431="","",基本情報入力シート!X1431)</f>
        <v/>
      </c>
      <c r="N1400" s="491" t="str">
        <f>IF(基本情報入力シート!Y1431="","",基本情報入力シート!Y1431)</f>
        <v/>
      </c>
      <c r="O1400" s="490"/>
      <c r="P1400" s="432"/>
      <c r="Q1400" s="38" t="str">
        <f>IFERROR(ROUNDDOWN(P1400*VLOOKUP(N1400,【参考】数式用!$V$2:$AA$58,MATCH(O1400,【参考】数式用!$X$4:$AA$4)+2,FALSE)*0.5, 0), "")</f>
        <v/>
      </c>
      <c r="R1400" s="433"/>
      <c r="S1400" s="867"/>
      <c r="T1400" s="867"/>
      <c r="U1400" s="499"/>
      <c r="V1400" s="439"/>
      <c r="W1400" s="487"/>
      <c r="X1400" s="414" t="str">
        <f>IFERROR(IF(V1400="ー", "", ROUNDDOWN(W1400*VLOOKUP(N1400,【参考】数式用!$V$2:$AG$51,MATCH(V1400,【参考】数式用!$AB$4:$AG$4)+6,FALSE)*0.5, 0)), "")</f>
        <v/>
      </c>
      <c r="Y1400" s="440"/>
      <c r="Z1400" s="487"/>
      <c r="AA1400" s="501"/>
      <c r="AB1400" s="481" t="e">
        <f>VLOOKUP(N1400,【参考】数式用!$A$3:$N$58,14,FALSE)</f>
        <v>#N/A</v>
      </c>
      <c r="AC1400" s="481" t="str">
        <f>IFERROR(VLOOKUP(N1400,【参考】数式用!$A$3:$N$58,14,FALSE),"")&amp;"_4_5"</f>
        <v>_4_5</v>
      </c>
      <c r="AD1400" s="481" t="str">
        <f>IFERROR(VLOOKUP(N1400,【参考】数式用!$A$3:$N$58,14,FALSE),"")&amp;"_6"</f>
        <v>_6</v>
      </c>
      <c r="AE1400" s="482" t="str">
        <f>IFERROR(VLOOKUP(N1400,【参考】数式用!$AI$5:$AJ$51, 2, FALSE), "")</f>
        <v/>
      </c>
      <c r="AF1400" s="483" t="str">
        <f t="shared" si="44"/>
        <v/>
      </c>
      <c r="AG1400" s="484" t="str">
        <f t="shared" si="45"/>
        <v/>
      </c>
      <c r="AH1400" s="485" t="str">
        <f>IFERROR(VLOOKUP(N1400,【参考】数式用!$AM$3:$AN$56, 2, FALSE), "")</f>
        <v/>
      </c>
      <c r="AI1400" s="411"/>
      <c r="AJ1400" s="389"/>
      <c r="AK1400" s="389"/>
      <c r="AL1400" s="389"/>
      <c r="AM1400" s="389"/>
      <c r="AN1400" s="389"/>
      <c r="AO1400" s="389"/>
      <c r="AP1400" s="389"/>
      <c r="AQ1400" s="389"/>
    </row>
    <row r="1401" spans="1:43" s="128" customFormat="1" ht="40.15" customHeight="1">
      <c r="A1401" s="488">
        <v>1388</v>
      </c>
      <c r="B1401" s="866" t="str">
        <f>IF(基本情報入力シート!C1432="","",基本情報入力シート!C1432)</f>
        <v/>
      </c>
      <c r="C1401" s="866"/>
      <c r="D1401" s="866"/>
      <c r="E1401" s="866"/>
      <c r="F1401" s="866"/>
      <c r="G1401" s="866"/>
      <c r="H1401" s="866"/>
      <c r="I1401" s="866"/>
      <c r="J1401" s="413" t="str">
        <f>IF(基本情報入力シート!M1432="","",基本情報入力シート!M1432)</f>
        <v/>
      </c>
      <c r="K1401" s="413" t="str">
        <f>IF(基本情報入力シート!R1432="","",基本情報入力シート!R1432)</f>
        <v/>
      </c>
      <c r="L1401" s="413" t="str">
        <f>IF(基本情報入力シート!W1432="","",基本情報入力シート!W1432)</f>
        <v/>
      </c>
      <c r="M1401" s="413" t="str">
        <f>IF(基本情報入力シート!X1432="","",基本情報入力シート!X1432)</f>
        <v/>
      </c>
      <c r="N1401" s="491" t="str">
        <f>IF(基本情報入力シート!Y1432="","",基本情報入力シート!Y1432)</f>
        <v/>
      </c>
      <c r="O1401" s="490"/>
      <c r="P1401" s="432"/>
      <c r="Q1401" s="38" t="str">
        <f>IFERROR(ROUNDDOWN(P1401*VLOOKUP(N1401,【参考】数式用!$V$2:$AA$58,MATCH(O1401,【参考】数式用!$X$4:$AA$4)+2,FALSE)*0.5, 0), "")</f>
        <v/>
      </c>
      <c r="R1401" s="433"/>
      <c r="S1401" s="867"/>
      <c r="T1401" s="867"/>
      <c r="U1401" s="499"/>
      <c r="V1401" s="439"/>
      <c r="W1401" s="487"/>
      <c r="X1401" s="414" t="str">
        <f>IFERROR(IF(V1401="ー", "", ROUNDDOWN(W1401*VLOOKUP(N1401,【参考】数式用!$V$2:$AG$51,MATCH(V1401,【参考】数式用!$AB$4:$AG$4)+6,FALSE)*0.5, 0)), "")</f>
        <v/>
      </c>
      <c r="Y1401" s="440"/>
      <c r="Z1401" s="487"/>
      <c r="AA1401" s="501"/>
      <c r="AB1401" s="481" t="e">
        <f>VLOOKUP(N1401,【参考】数式用!$A$3:$N$58,14,FALSE)</f>
        <v>#N/A</v>
      </c>
      <c r="AC1401" s="481" t="str">
        <f>IFERROR(VLOOKUP(N1401,【参考】数式用!$A$3:$N$58,14,FALSE),"")&amp;"_4_5"</f>
        <v>_4_5</v>
      </c>
      <c r="AD1401" s="481" t="str">
        <f>IFERROR(VLOOKUP(N1401,【参考】数式用!$A$3:$N$58,14,FALSE),"")&amp;"_6"</f>
        <v>_6</v>
      </c>
      <c r="AE1401" s="482" t="str">
        <f>IFERROR(VLOOKUP(N1401,【参考】数式用!$AI$5:$AJ$51, 2, FALSE), "")</f>
        <v/>
      </c>
      <c r="AF1401" s="483" t="str">
        <f t="shared" si="44"/>
        <v/>
      </c>
      <c r="AG1401" s="484" t="str">
        <f t="shared" si="45"/>
        <v/>
      </c>
      <c r="AH1401" s="485" t="str">
        <f>IFERROR(VLOOKUP(N1401,【参考】数式用!$AM$3:$AN$56, 2, FALSE), "")</f>
        <v/>
      </c>
      <c r="AI1401" s="411"/>
      <c r="AJ1401" s="389"/>
      <c r="AK1401" s="389"/>
      <c r="AL1401" s="389"/>
      <c r="AM1401" s="389"/>
      <c r="AN1401" s="389"/>
      <c r="AO1401" s="389"/>
      <c r="AP1401" s="389"/>
      <c r="AQ1401" s="389"/>
    </row>
    <row r="1402" spans="1:43" s="128" customFormat="1" ht="40.15" customHeight="1">
      <c r="A1402" s="488">
        <v>1389</v>
      </c>
      <c r="B1402" s="866" t="str">
        <f>IF(基本情報入力シート!C1433="","",基本情報入力シート!C1433)</f>
        <v/>
      </c>
      <c r="C1402" s="866"/>
      <c r="D1402" s="866"/>
      <c r="E1402" s="866"/>
      <c r="F1402" s="866"/>
      <c r="G1402" s="866"/>
      <c r="H1402" s="866"/>
      <c r="I1402" s="866"/>
      <c r="J1402" s="413" t="str">
        <f>IF(基本情報入力シート!M1433="","",基本情報入力シート!M1433)</f>
        <v/>
      </c>
      <c r="K1402" s="413" t="str">
        <f>IF(基本情報入力シート!R1433="","",基本情報入力シート!R1433)</f>
        <v/>
      </c>
      <c r="L1402" s="413" t="str">
        <f>IF(基本情報入力シート!W1433="","",基本情報入力シート!W1433)</f>
        <v/>
      </c>
      <c r="M1402" s="413" t="str">
        <f>IF(基本情報入力シート!X1433="","",基本情報入力シート!X1433)</f>
        <v/>
      </c>
      <c r="N1402" s="491" t="str">
        <f>IF(基本情報入力シート!Y1433="","",基本情報入力シート!Y1433)</f>
        <v/>
      </c>
      <c r="O1402" s="490"/>
      <c r="P1402" s="432"/>
      <c r="Q1402" s="38" t="str">
        <f>IFERROR(ROUNDDOWN(P1402*VLOOKUP(N1402,【参考】数式用!$V$2:$AA$58,MATCH(O1402,【参考】数式用!$X$4:$AA$4)+2,FALSE)*0.5, 0), "")</f>
        <v/>
      </c>
      <c r="R1402" s="433"/>
      <c r="S1402" s="867"/>
      <c r="T1402" s="867"/>
      <c r="U1402" s="499"/>
      <c r="V1402" s="439"/>
      <c r="W1402" s="487"/>
      <c r="X1402" s="414" t="str">
        <f>IFERROR(IF(V1402="ー", "", ROUNDDOWN(W1402*VLOOKUP(N1402,【参考】数式用!$V$2:$AG$51,MATCH(V1402,【参考】数式用!$AB$4:$AG$4)+6,FALSE)*0.5, 0)), "")</f>
        <v/>
      </c>
      <c r="Y1402" s="440"/>
      <c r="Z1402" s="487"/>
      <c r="AA1402" s="501"/>
      <c r="AB1402" s="481" t="e">
        <f>VLOOKUP(N1402,【参考】数式用!$A$3:$N$58,14,FALSE)</f>
        <v>#N/A</v>
      </c>
      <c r="AC1402" s="481" t="str">
        <f>IFERROR(VLOOKUP(N1402,【参考】数式用!$A$3:$N$58,14,FALSE),"")&amp;"_4_5"</f>
        <v>_4_5</v>
      </c>
      <c r="AD1402" s="481" t="str">
        <f>IFERROR(VLOOKUP(N1402,【参考】数式用!$A$3:$N$58,14,FALSE),"")&amp;"_6"</f>
        <v>_6</v>
      </c>
      <c r="AE1402" s="482" t="str">
        <f>IFERROR(VLOOKUP(N1402,【参考】数式用!$AI$5:$AJ$51, 2, FALSE), "")</f>
        <v/>
      </c>
      <c r="AF1402" s="483" t="str">
        <f t="shared" si="44"/>
        <v/>
      </c>
      <c r="AG1402" s="484" t="str">
        <f t="shared" si="45"/>
        <v/>
      </c>
      <c r="AH1402" s="485" t="str">
        <f>IFERROR(VLOOKUP(N1402,【参考】数式用!$AM$3:$AN$56, 2, FALSE), "")</f>
        <v/>
      </c>
      <c r="AI1402" s="411"/>
      <c r="AJ1402" s="389"/>
      <c r="AK1402" s="389"/>
      <c r="AL1402" s="389"/>
      <c r="AM1402" s="389"/>
      <c r="AN1402" s="389"/>
      <c r="AO1402" s="389"/>
      <c r="AP1402" s="389"/>
      <c r="AQ1402" s="389"/>
    </row>
    <row r="1403" spans="1:43" s="128" customFormat="1" ht="40.15" customHeight="1">
      <c r="A1403" s="488">
        <v>1390</v>
      </c>
      <c r="B1403" s="866" t="str">
        <f>IF(基本情報入力シート!C1434="","",基本情報入力シート!C1434)</f>
        <v/>
      </c>
      <c r="C1403" s="866"/>
      <c r="D1403" s="866"/>
      <c r="E1403" s="866"/>
      <c r="F1403" s="866"/>
      <c r="G1403" s="866"/>
      <c r="H1403" s="866"/>
      <c r="I1403" s="866"/>
      <c r="J1403" s="413" t="str">
        <f>IF(基本情報入力シート!M1434="","",基本情報入力シート!M1434)</f>
        <v/>
      </c>
      <c r="K1403" s="413" t="str">
        <f>IF(基本情報入力シート!R1434="","",基本情報入力シート!R1434)</f>
        <v/>
      </c>
      <c r="L1403" s="413" t="str">
        <f>IF(基本情報入力シート!W1434="","",基本情報入力シート!W1434)</f>
        <v/>
      </c>
      <c r="M1403" s="413" t="str">
        <f>IF(基本情報入力シート!X1434="","",基本情報入力シート!X1434)</f>
        <v/>
      </c>
      <c r="N1403" s="491" t="str">
        <f>IF(基本情報入力シート!Y1434="","",基本情報入力シート!Y1434)</f>
        <v/>
      </c>
      <c r="O1403" s="490"/>
      <c r="P1403" s="432"/>
      <c r="Q1403" s="38" t="str">
        <f>IFERROR(ROUNDDOWN(P1403*VLOOKUP(N1403,【参考】数式用!$V$2:$AA$58,MATCH(O1403,【参考】数式用!$X$4:$AA$4)+2,FALSE)*0.5, 0), "")</f>
        <v/>
      </c>
      <c r="R1403" s="433"/>
      <c r="S1403" s="867"/>
      <c r="T1403" s="867"/>
      <c r="U1403" s="499"/>
      <c r="V1403" s="439"/>
      <c r="W1403" s="487"/>
      <c r="X1403" s="414" t="str">
        <f>IFERROR(IF(V1403="ー", "", ROUNDDOWN(W1403*VLOOKUP(N1403,【参考】数式用!$V$2:$AG$51,MATCH(V1403,【参考】数式用!$AB$4:$AG$4)+6,FALSE)*0.5, 0)), "")</f>
        <v/>
      </c>
      <c r="Y1403" s="440"/>
      <c r="Z1403" s="487"/>
      <c r="AA1403" s="501"/>
      <c r="AB1403" s="481" t="e">
        <f>VLOOKUP(N1403,【参考】数式用!$A$3:$N$58,14,FALSE)</f>
        <v>#N/A</v>
      </c>
      <c r="AC1403" s="481" t="str">
        <f>IFERROR(VLOOKUP(N1403,【参考】数式用!$A$3:$N$58,14,FALSE),"")&amp;"_4_5"</f>
        <v>_4_5</v>
      </c>
      <c r="AD1403" s="481" t="str">
        <f>IFERROR(VLOOKUP(N1403,【参考】数式用!$A$3:$N$58,14,FALSE),"")&amp;"_6"</f>
        <v>_6</v>
      </c>
      <c r="AE1403" s="482" t="str">
        <f>IFERROR(VLOOKUP(N1403,【参考】数式用!$AI$5:$AJ$51, 2, FALSE), "")</f>
        <v/>
      </c>
      <c r="AF1403" s="483" t="str">
        <f t="shared" si="44"/>
        <v/>
      </c>
      <c r="AG1403" s="484" t="str">
        <f t="shared" si="45"/>
        <v/>
      </c>
      <c r="AH1403" s="485" t="str">
        <f>IFERROR(VLOOKUP(N1403,【参考】数式用!$AM$3:$AN$56, 2, FALSE), "")</f>
        <v/>
      </c>
      <c r="AI1403" s="411"/>
      <c r="AJ1403" s="389"/>
      <c r="AK1403" s="389"/>
      <c r="AL1403" s="389"/>
      <c r="AM1403" s="389"/>
      <c r="AN1403" s="389"/>
      <c r="AO1403" s="389"/>
      <c r="AP1403" s="389"/>
      <c r="AQ1403" s="389"/>
    </row>
    <row r="1404" spans="1:43" s="128" customFormat="1" ht="40.15" customHeight="1">
      <c r="A1404" s="488">
        <v>1391</v>
      </c>
      <c r="B1404" s="866" t="str">
        <f>IF(基本情報入力シート!C1435="","",基本情報入力シート!C1435)</f>
        <v/>
      </c>
      <c r="C1404" s="866"/>
      <c r="D1404" s="866"/>
      <c r="E1404" s="866"/>
      <c r="F1404" s="866"/>
      <c r="G1404" s="866"/>
      <c r="H1404" s="866"/>
      <c r="I1404" s="866"/>
      <c r="J1404" s="413" t="str">
        <f>IF(基本情報入力シート!M1435="","",基本情報入力シート!M1435)</f>
        <v/>
      </c>
      <c r="K1404" s="413" t="str">
        <f>IF(基本情報入力シート!R1435="","",基本情報入力シート!R1435)</f>
        <v/>
      </c>
      <c r="L1404" s="413" t="str">
        <f>IF(基本情報入力シート!W1435="","",基本情報入力シート!W1435)</f>
        <v/>
      </c>
      <c r="M1404" s="413" t="str">
        <f>IF(基本情報入力シート!X1435="","",基本情報入力シート!X1435)</f>
        <v/>
      </c>
      <c r="N1404" s="491" t="str">
        <f>IF(基本情報入力シート!Y1435="","",基本情報入力シート!Y1435)</f>
        <v/>
      </c>
      <c r="O1404" s="490"/>
      <c r="P1404" s="432"/>
      <c r="Q1404" s="38" t="str">
        <f>IFERROR(ROUNDDOWN(P1404*VLOOKUP(N1404,【参考】数式用!$V$2:$AA$58,MATCH(O1404,【参考】数式用!$X$4:$AA$4)+2,FALSE)*0.5, 0), "")</f>
        <v/>
      </c>
      <c r="R1404" s="433"/>
      <c r="S1404" s="867"/>
      <c r="T1404" s="867"/>
      <c r="U1404" s="499"/>
      <c r="V1404" s="439"/>
      <c r="W1404" s="487"/>
      <c r="X1404" s="414" t="str">
        <f>IFERROR(IF(V1404="ー", "", ROUNDDOWN(W1404*VLOOKUP(N1404,【参考】数式用!$V$2:$AG$51,MATCH(V1404,【参考】数式用!$AB$4:$AG$4)+6,FALSE)*0.5, 0)), "")</f>
        <v/>
      </c>
      <c r="Y1404" s="440"/>
      <c r="Z1404" s="487"/>
      <c r="AA1404" s="501"/>
      <c r="AB1404" s="481" t="e">
        <f>VLOOKUP(N1404,【参考】数式用!$A$3:$N$58,14,FALSE)</f>
        <v>#N/A</v>
      </c>
      <c r="AC1404" s="481" t="str">
        <f>IFERROR(VLOOKUP(N1404,【参考】数式用!$A$3:$N$58,14,FALSE),"")&amp;"_4_5"</f>
        <v>_4_5</v>
      </c>
      <c r="AD1404" s="481" t="str">
        <f>IFERROR(VLOOKUP(N1404,【参考】数式用!$A$3:$N$58,14,FALSE),"")&amp;"_6"</f>
        <v>_6</v>
      </c>
      <c r="AE1404" s="482" t="str">
        <f>IFERROR(VLOOKUP(N1404,【参考】数式用!$AI$5:$AJ$51, 2, FALSE), "")</f>
        <v/>
      </c>
      <c r="AF1404" s="483" t="str">
        <f t="shared" si="44"/>
        <v/>
      </c>
      <c r="AG1404" s="484" t="str">
        <f t="shared" si="45"/>
        <v/>
      </c>
      <c r="AH1404" s="485" t="str">
        <f>IFERROR(VLOOKUP(N1404,【参考】数式用!$AM$3:$AN$56, 2, FALSE), "")</f>
        <v/>
      </c>
      <c r="AI1404" s="411"/>
      <c r="AJ1404" s="389"/>
      <c r="AK1404" s="389"/>
      <c r="AL1404" s="389"/>
      <c r="AM1404" s="389"/>
      <c r="AN1404" s="389"/>
      <c r="AO1404" s="389"/>
      <c r="AP1404" s="389"/>
      <c r="AQ1404" s="389"/>
    </row>
    <row r="1405" spans="1:43" s="128" customFormat="1" ht="40.15" customHeight="1">
      <c r="A1405" s="488">
        <v>1392</v>
      </c>
      <c r="B1405" s="866" t="str">
        <f>IF(基本情報入力シート!C1436="","",基本情報入力シート!C1436)</f>
        <v/>
      </c>
      <c r="C1405" s="866"/>
      <c r="D1405" s="866"/>
      <c r="E1405" s="866"/>
      <c r="F1405" s="866"/>
      <c r="G1405" s="866"/>
      <c r="H1405" s="866"/>
      <c r="I1405" s="866"/>
      <c r="J1405" s="413" t="str">
        <f>IF(基本情報入力シート!M1436="","",基本情報入力シート!M1436)</f>
        <v/>
      </c>
      <c r="K1405" s="413" t="str">
        <f>IF(基本情報入力シート!R1436="","",基本情報入力シート!R1436)</f>
        <v/>
      </c>
      <c r="L1405" s="413" t="str">
        <f>IF(基本情報入力シート!W1436="","",基本情報入力シート!W1436)</f>
        <v/>
      </c>
      <c r="M1405" s="413" t="str">
        <f>IF(基本情報入力シート!X1436="","",基本情報入力シート!X1436)</f>
        <v/>
      </c>
      <c r="N1405" s="491" t="str">
        <f>IF(基本情報入力シート!Y1436="","",基本情報入力シート!Y1436)</f>
        <v/>
      </c>
      <c r="O1405" s="490"/>
      <c r="P1405" s="432"/>
      <c r="Q1405" s="38" t="str">
        <f>IFERROR(ROUNDDOWN(P1405*VLOOKUP(N1405,【参考】数式用!$V$2:$AA$58,MATCH(O1405,【参考】数式用!$X$4:$AA$4)+2,FALSE)*0.5, 0), "")</f>
        <v/>
      </c>
      <c r="R1405" s="433"/>
      <c r="S1405" s="867"/>
      <c r="T1405" s="867"/>
      <c r="U1405" s="499"/>
      <c r="V1405" s="439"/>
      <c r="W1405" s="487"/>
      <c r="X1405" s="414" t="str">
        <f>IFERROR(IF(V1405="ー", "", ROUNDDOWN(W1405*VLOOKUP(N1405,【参考】数式用!$V$2:$AG$51,MATCH(V1405,【参考】数式用!$AB$4:$AG$4)+6,FALSE)*0.5, 0)), "")</f>
        <v/>
      </c>
      <c r="Y1405" s="440"/>
      <c r="Z1405" s="487"/>
      <c r="AA1405" s="501"/>
      <c r="AB1405" s="481" t="e">
        <f>VLOOKUP(N1405,【参考】数式用!$A$3:$N$58,14,FALSE)</f>
        <v>#N/A</v>
      </c>
      <c r="AC1405" s="481" t="str">
        <f>IFERROR(VLOOKUP(N1405,【参考】数式用!$A$3:$N$58,14,FALSE),"")&amp;"_4_5"</f>
        <v>_4_5</v>
      </c>
      <c r="AD1405" s="481" t="str">
        <f>IFERROR(VLOOKUP(N1405,【参考】数式用!$A$3:$N$58,14,FALSE),"")&amp;"_6"</f>
        <v>_6</v>
      </c>
      <c r="AE1405" s="482" t="str">
        <f>IFERROR(VLOOKUP(N1405,【参考】数式用!$AI$5:$AJ$51, 2, FALSE), "")</f>
        <v/>
      </c>
      <c r="AF1405" s="483" t="str">
        <f t="shared" si="44"/>
        <v/>
      </c>
      <c r="AG1405" s="484" t="str">
        <f t="shared" si="45"/>
        <v/>
      </c>
      <c r="AH1405" s="485" t="str">
        <f>IFERROR(VLOOKUP(N1405,【参考】数式用!$AM$3:$AN$56, 2, FALSE), "")</f>
        <v/>
      </c>
      <c r="AI1405" s="411"/>
      <c r="AJ1405" s="389"/>
      <c r="AK1405" s="389"/>
      <c r="AL1405" s="389"/>
      <c r="AM1405" s="389"/>
      <c r="AN1405" s="389"/>
      <c r="AO1405" s="389"/>
      <c r="AP1405" s="389"/>
      <c r="AQ1405" s="389"/>
    </row>
    <row r="1406" spans="1:43" s="128" customFormat="1" ht="40.15" customHeight="1">
      <c r="A1406" s="488">
        <v>1393</v>
      </c>
      <c r="B1406" s="866" t="str">
        <f>IF(基本情報入力シート!C1437="","",基本情報入力シート!C1437)</f>
        <v/>
      </c>
      <c r="C1406" s="866"/>
      <c r="D1406" s="866"/>
      <c r="E1406" s="866"/>
      <c r="F1406" s="866"/>
      <c r="G1406" s="866"/>
      <c r="H1406" s="866"/>
      <c r="I1406" s="866"/>
      <c r="J1406" s="413" t="str">
        <f>IF(基本情報入力シート!M1437="","",基本情報入力シート!M1437)</f>
        <v/>
      </c>
      <c r="K1406" s="413" t="str">
        <f>IF(基本情報入力シート!R1437="","",基本情報入力シート!R1437)</f>
        <v/>
      </c>
      <c r="L1406" s="413" t="str">
        <f>IF(基本情報入力シート!W1437="","",基本情報入力シート!W1437)</f>
        <v/>
      </c>
      <c r="M1406" s="413" t="str">
        <f>IF(基本情報入力シート!X1437="","",基本情報入力シート!X1437)</f>
        <v/>
      </c>
      <c r="N1406" s="491" t="str">
        <f>IF(基本情報入力シート!Y1437="","",基本情報入力シート!Y1437)</f>
        <v/>
      </c>
      <c r="O1406" s="490"/>
      <c r="P1406" s="432"/>
      <c r="Q1406" s="38" t="str">
        <f>IFERROR(ROUNDDOWN(P1406*VLOOKUP(N1406,【参考】数式用!$V$2:$AA$58,MATCH(O1406,【参考】数式用!$X$4:$AA$4)+2,FALSE)*0.5, 0), "")</f>
        <v/>
      </c>
      <c r="R1406" s="433"/>
      <c r="S1406" s="867"/>
      <c r="T1406" s="867"/>
      <c r="U1406" s="499"/>
      <c r="V1406" s="439"/>
      <c r="W1406" s="487"/>
      <c r="X1406" s="414" t="str">
        <f>IFERROR(IF(V1406="ー", "", ROUNDDOWN(W1406*VLOOKUP(N1406,【参考】数式用!$V$2:$AG$51,MATCH(V1406,【参考】数式用!$AB$4:$AG$4)+6,FALSE)*0.5, 0)), "")</f>
        <v/>
      </c>
      <c r="Y1406" s="440"/>
      <c r="Z1406" s="487"/>
      <c r="AA1406" s="501"/>
      <c r="AB1406" s="481" t="e">
        <f>VLOOKUP(N1406,【参考】数式用!$A$3:$N$58,14,FALSE)</f>
        <v>#N/A</v>
      </c>
      <c r="AC1406" s="481" t="str">
        <f>IFERROR(VLOOKUP(N1406,【参考】数式用!$A$3:$N$58,14,FALSE),"")&amp;"_4_5"</f>
        <v>_4_5</v>
      </c>
      <c r="AD1406" s="481" t="str">
        <f>IFERROR(VLOOKUP(N1406,【参考】数式用!$A$3:$N$58,14,FALSE),"")&amp;"_6"</f>
        <v>_6</v>
      </c>
      <c r="AE1406" s="482" t="str">
        <f>IFERROR(VLOOKUP(N1406,【参考】数式用!$AI$5:$AJ$51, 2, FALSE), "")</f>
        <v/>
      </c>
      <c r="AF1406" s="483" t="str">
        <f t="shared" si="44"/>
        <v/>
      </c>
      <c r="AG1406" s="484" t="str">
        <f t="shared" si="45"/>
        <v/>
      </c>
      <c r="AH1406" s="485" t="str">
        <f>IFERROR(VLOOKUP(N1406,【参考】数式用!$AM$3:$AN$56, 2, FALSE), "")</f>
        <v/>
      </c>
      <c r="AI1406" s="411"/>
      <c r="AJ1406" s="389"/>
      <c r="AK1406" s="389"/>
      <c r="AL1406" s="389"/>
      <c r="AM1406" s="389"/>
      <c r="AN1406" s="389"/>
      <c r="AO1406" s="389"/>
      <c r="AP1406" s="389"/>
      <c r="AQ1406" s="389"/>
    </row>
    <row r="1407" spans="1:43" s="128" customFormat="1" ht="40.15" customHeight="1">
      <c r="A1407" s="488">
        <v>1394</v>
      </c>
      <c r="B1407" s="866" t="str">
        <f>IF(基本情報入力シート!C1438="","",基本情報入力シート!C1438)</f>
        <v/>
      </c>
      <c r="C1407" s="866"/>
      <c r="D1407" s="866"/>
      <c r="E1407" s="866"/>
      <c r="F1407" s="866"/>
      <c r="G1407" s="866"/>
      <c r="H1407" s="866"/>
      <c r="I1407" s="866"/>
      <c r="J1407" s="413" t="str">
        <f>IF(基本情報入力シート!M1438="","",基本情報入力シート!M1438)</f>
        <v/>
      </c>
      <c r="K1407" s="413" t="str">
        <f>IF(基本情報入力シート!R1438="","",基本情報入力シート!R1438)</f>
        <v/>
      </c>
      <c r="L1407" s="413" t="str">
        <f>IF(基本情報入力シート!W1438="","",基本情報入力シート!W1438)</f>
        <v/>
      </c>
      <c r="M1407" s="413" t="str">
        <f>IF(基本情報入力シート!X1438="","",基本情報入力シート!X1438)</f>
        <v/>
      </c>
      <c r="N1407" s="491" t="str">
        <f>IF(基本情報入力シート!Y1438="","",基本情報入力シート!Y1438)</f>
        <v/>
      </c>
      <c r="O1407" s="490"/>
      <c r="P1407" s="432"/>
      <c r="Q1407" s="38" t="str">
        <f>IFERROR(ROUNDDOWN(P1407*VLOOKUP(N1407,【参考】数式用!$V$2:$AA$58,MATCH(O1407,【参考】数式用!$X$4:$AA$4)+2,FALSE)*0.5, 0), "")</f>
        <v/>
      </c>
      <c r="R1407" s="433"/>
      <c r="S1407" s="867"/>
      <c r="T1407" s="867"/>
      <c r="U1407" s="499"/>
      <c r="V1407" s="439"/>
      <c r="W1407" s="487"/>
      <c r="X1407" s="414" t="str">
        <f>IFERROR(IF(V1407="ー", "", ROUNDDOWN(W1407*VLOOKUP(N1407,【参考】数式用!$V$2:$AG$51,MATCH(V1407,【参考】数式用!$AB$4:$AG$4)+6,FALSE)*0.5, 0)), "")</f>
        <v/>
      </c>
      <c r="Y1407" s="440"/>
      <c r="Z1407" s="487"/>
      <c r="AA1407" s="501"/>
      <c r="AB1407" s="481" t="e">
        <f>VLOOKUP(N1407,【参考】数式用!$A$3:$N$58,14,FALSE)</f>
        <v>#N/A</v>
      </c>
      <c r="AC1407" s="481" t="str">
        <f>IFERROR(VLOOKUP(N1407,【参考】数式用!$A$3:$N$58,14,FALSE),"")&amp;"_4_5"</f>
        <v>_4_5</v>
      </c>
      <c r="AD1407" s="481" t="str">
        <f>IFERROR(VLOOKUP(N1407,【参考】数式用!$A$3:$N$58,14,FALSE),"")&amp;"_6"</f>
        <v>_6</v>
      </c>
      <c r="AE1407" s="482" t="str">
        <f>IFERROR(VLOOKUP(N1407,【参考】数式用!$AI$5:$AJ$51, 2, FALSE), "")</f>
        <v/>
      </c>
      <c r="AF1407" s="483" t="str">
        <f t="shared" si="44"/>
        <v/>
      </c>
      <c r="AG1407" s="484" t="str">
        <f t="shared" si="45"/>
        <v/>
      </c>
      <c r="AH1407" s="485" t="str">
        <f>IFERROR(VLOOKUP(N1407,【参考】数式用!$AM$3:$AN$56, 2, FALSE), "")</f>
        <v/>
      </c>
      <c r="AI1407" s="411"/>
      <c r="AJ1407" s="389"/>
      <c r="AK1407" s="389"/>
      <c r="AL1407" s="389"/>
      <c r="AM1407" s="389"/>
      <c r="AN1407" s="389"/>
      <c r="AO1407" s="389"/>
      <c r="AP1407" s="389"/>
      <c r="AQ1407" s="389"/>
    </row>
    <row r="1408" spans="1:43" s="128" customFormat="1" ht="40.15" customHeight="1">
      <c r="A1408" s="488">
        <v>1395</v>
      </c>
      <c r="B1408" s="866" t="str">
        <f>IF(基本情報入力シート!C1439="","",基本情報入力シート!C1439)</f>
        <v/>
      </c>
      <c r="C1408" s="866"/>
      <c r="D1408" s="866"/>
      <c r="E1408" s="866"/>
      <c r="F1408" s="866"/>
      <c r="G1408" s="866"/>
      <c r="H1408" s="866"/>
      <c r="I1408" s="866"/>
      <c r="J1408" s="413" t="str">
        <f>IF(基本情報入力シート!M1439="","",基本情報入力シート!M1439)</f>
        <v/>
      </c>
      <c r="K1408" s="413" t="str">
        <f>IF(基本情報入力シート!R1439="","",基本情報入力シート!R1439)</f>
        <v/>
      </c>
      <c r="L1408" s="413" t="str">
        <f>IF(基本情報入力シート!W1439="","",基本情報入力シート!W1439)</f>
        <v/>
      </c>
      <c r="M1408" s="413" t="str">
        <f>IF(基本情報入力シート!X1439="","",基本情報入力シート!X1439)</f>
        <v/>
      </c>
      <c r="N1408" s="491" t="str">
        <f>IF(基本情報入力シート!Y1439="","",基本情報入力シート!Y1439)</f>
        <v/>
      </c>
      <c r="O1408" s="490"/>
      <c r="P1408" s="432"/>
      <c r="Q1408" s="38" t="str">
        <f>IFERROR(ROUNDDOWN(P1408*VLOOKUP(N1408,【参考】数式用!$V$2:$AA$58,MATCH(O1408,【参考】数式用!$X$4:$AA$4)+2,FALSE)*0.5, 0), "")</f>
        <v/>
      </c>
      <c r="R1408" s="433"/>
      <c r="S1408" s="867"/>
      <c r="T1408" s="867"/>
      <c r="U1408" s="499"/>
      <c r="V1408" s="439"/>
      <c r="W1408" s="487"/>
      <c r="X1408" s="414" t="str">
        <f>IFERROR(IF(V1408="ー", "", ROUNDDOWN(W1408*VLOOKUP(N1408,【参考】数式用!$V$2:$AG$51,MATCH(V1408,【参考】数式用!$AB$4:$AG$4)+6,FALSE)*0.5, 0)), "")</f>
        <v/>
      </c>
      <c r="Y1408" s="440"/>
      <c r="Z1408" s="487"/>
      <c r="AA1408" s="501"/>
      <c r="AB1408" s="481" t="e">
        <f>VLOOKUP(N1408,【参考】数式用!$A$3:$N$58,14,FALSE)</f>
        <v>#N/A</v>
      </c>
      <c r="AC1408" s="481" t="str">
        <f>IFERROR(VLOOKUP(N1408,【参考】数式用!$A$3:$N$58,14,FALSE),"")&amp;"_4_5"</f>
        <v>_4_5</v>
      </c>
      <c r="AD1408" s="481" t="str">
        <f>IFERROR(VLOOKUP(N1408,【参考】数式用!$A$3:$N$58,14,FALSE),"")&amp;"_6"</f>
        <v>_6</v>
      </c>
      <c r="AE1408" s="482" t="str">
        <f>IFERROR(VLOOKUP(N1408,【参考】数式用!$AI$5:$AJ$51, 2, FALSE), "")</f>
        <v/>
      </c>
      <c r="AF1408" s="483" t="str">
        <f t="shared" si="44"/>
        <v/>
      </c>
      <c r="AG1408" s="484" t="str">
        <f t="shared" si="45"/>
        <v/>
      </c>
      <c r="AH1408" s="485" t="str">
        <f>IFERROR(VLOOKUP(N1408,【参考】数式用!$AM$3:$AN$56, 2, FALSE), "")</f>
        <v/>
      </c>
      <c r="AI1408" s="411"/>
      <c r="AJ1408" s="389"/>
      <c r="AK1408" s="389"/>
      <c r="AL1408" s="389"/>
      <c r="AM1408" s="389"/>
      <c r="AN1408" s="389"/>
      <c r="AO1408" s="389"/>
      <c r="AP1408" s="389"/>
      <c r="AQ1408" s="389"/>
    </row>
    <row r="1409" spans="1:43" s="128" customFormat="1" ht="40.15" customHeight="1">
      <c r="A1409" s="488">
        <v>1396</v>
      </c>
      <c r="B1409" s="866" t="str">
        <f>IF(基本情報入力シート!C1440="","",基本情報入力シート!C1440)</f>
        <v/>
      </c>
      <c r="C1409" s="866"/>
      <c r="D1409" s="866"/>
      <c r="E1409" s="866"/>
      <c r="F1409" s="866"/>
      <c r="G1409" s="866"/>
      <c r="H1409" s="866"/>
      <c r="I1409" s="866"/>
      <c r="J1409" s="413" t="str">
        <f>IF(基本情報入力シート!M1440="","",基本情報入力シート!M1440)</f>
        <v/>
      </c>
      <c r="K1409" s="413" t="str">
        <f>IF(基本情報入力シート!R1440="","",基本情報入力シート!R1440)</f>
        <v/>
      </c>
      <c r="L1409" s="413" t="str">
        <f>IF(基本情報入力シート!W1440="","",基本情報入力シート!W1440)</f>
        <v/>
      </c>
      <c r="M1409" s="413" t="str">
        <f>IF(基本情報入力シート!X1440="","",基本情報入力シート!X1440)</f>
        <v/>
      </c>
      <c r="N1409" s="491" t="str">
        <f>IF(基本情報入力シート!Y1440="","",基本情報入力シート!Y1440)</f>
        <v/>
      </c>
      <c r="O1409" s="490"/>
      <c r="P1409" s="432"/>
      <c r="Q1409" s="38" t="str">
        <f>IFERROR(ROUNDDOWN(P1409*VLOOKUP(N1409,【参考】数式用!$V$2:$AA$58,MATCH(O1409,【参考】数式用!$X$4:$AA$4)+2,FALSE)*0.5, 0), "")</f>
        <v/>
      </c>
      <c r="R1409" s="433"/>
      <c r="S1409" s="867"/>
      <c r="T1409" s="867"/>
      <c r="U1409" s="499"/>
      <c r="V1409" s="439"/>
      <c r="W1409" s="487"/>
      <c r="X1409" s="414" t="str">
        <f>IFERROR(IF(V1409="ー", "", ROUNDDOWN(W1409*VLOOKUP(N1409,【参考】数式用!$V$2:$AG$51,MATCH(V1409,【参考】数式用!$AB$4:$AG$4)+6,FALSE)*0.5, 0)), "")</f>
        <v/>
      </c>
      <c r="Y1409" s="440"/>
      <c r="Z1409" s="487"/>
      <c r="AA1409" s="501"/>
      <c r="AB1409" s="481" t="e">
        <f>VLOOKUP(N1409,【参考】数式用!$A$3:$N$58,14,FALSE)</f>
        <v>#N/A</v>
      </c>
      <c r="AC1409" s="481" t="str">
        <f>IFERROR(VLOOKUP(N1409,【参考】数式用!$A$3:$N$58,14,FALSE),"")&amp;"_4_5"</f>
        <v>_4_5</v>
      </c>
      <c r="AD1409" s="481" t="str">
        <f>IFERROR(VLOOKUP(N1409,【参考】数式用!$A$3:$N$58,14,FALSE),"")&amp;"_6"</f>
        <v>_6</v>
      </c>
      <c r="AE1409" s="482" t="str">
        <f>IFERROR(VLOOKUP(N1409,【参考】数式用!$AI$5:$AJ$51, 2, FALSE), "")</f>
        <v/>
      </c>
      <c r="AF1409" s="483" t="str">
        <f t="shared" si="44"/>
        <v/>
      </c>
      <c r="AG1409" s="484" t="str">
        <f t="shared" si="45"/>
        <v/>
      </c>
      <c r="AH1409" s="485" t="str">
        <f>IFERROR(VLOOKUP(N1409,【参考】数式用!$AM$3:$AN$56, 2, FALSE), "")</f>
        <v/>
      </c>
      <c r="AI1409" s="411"/>
      <c r="AJ1409" s="389"/>
      <c r="AK1409" s="389"/>
      <c r="AL1409" s="389"/>
      <c r="AM1409" s="389"/>
      <c r="AN1409" s="389"/>
      <c r="AO1409" s="389"/>
      <c r="AP1409" s="389"/>
      <c r="AQ1409" s="389"/>
    </row>
    <row r="1410" spans="1:43" s="128" customFormat="1" ht="40.15" customHeight="1">
      <c r="A1410" s="488">
        <v>1397</v>
      </c>
      <c r="B1410" s="866" t="str">
        <f>IF(基本情報入力シート!C1441="","",基本情報入力シート!C1441)</f>
        <v/>
      </c>
      <c r="C1410" s="866"/>
      <c r="D1410" s="866"/>
      <c r="E1410" s="866"/>
      <c r="F1410" s="866"/>
      <c r="G1410" s="866"/>
      <c r="H1410" s="866"/>
      <c r="I1410" s="866"/>
      <c r="J1410" s="413" t="str">
        <f>IF(基本情報入力シート!M1441="","",基本情報入力シート!M1441)</f>
        <v/>
      </c>
      <c r="K1410" s="413" t="str">
        <f>IF(基本情報入力シート!R1441="","",基本情報入力シート!R1441)</f>
        <v/>
      </c>
      <c r="L1410" s="413" t="str">
        <f>IF(基本情報入力シート!W1441="","",基本情報入力シート!W1441)</f>
        <v/>
      </c>
      <c r="M1410" s="413" t="str">
        <f>IF(基本情報入力シート!X1441="","",基本情報入力シート!X1441)</f>
        <v/>
      </c>
      <c r="N1410" s="491" t="str">
        <f>IF(基本情報入力シート!Y1441="","",基本情報入力シート!Y1441)</f>
        <v/>
      </c>
      <c r="O1410" s="490"/>
      <c r="P1410" s="432"/>
      <c r="Q1410" s="38" t="str">
        <f>IFERROR(ROUNDDOWN(P1410*VLOOKUP(N1410,【参考】数式用!$V$2:$AA$58,MATCH(O1410,【参考】数式用!$X$4:$AA$4)+2,FALSE)*0.5, 0), "")</f>
        <v/>
      </c>
      <c r="R1410" s="433"/>
      <c r="S1410" s="867"/>
      <c r="T1410" s="867"/>
      <c r="U1410" s="499"/>
      <c r="V1410" s="439"/>
      <c r="W1410" s="487"/>
      <c r="X1410" s="414" t="str">
        <f>IFERROR(IF(V1410="ー", "", ROUNDDOWN(W1410*VLOOKUP(N1410,【参考】数式用!$V$2:$AG$51,MATCH(V1410,【参考】数式用!$AB$4:$AG$4)+6,FALSE)*0.5, 0)), "")</f>
        <v/>
      </c>
      <c r="Y1410" s="440"/>
      <c r="Z1410" s="487"/>
      <c r="AA1410" s="501"/>
      <c r="AB1410" s="481" t="e">
        <f>VLOOKUP(N1410,【参考】数式用!$A$3:$N$58,14,FALSE)</f>
        <v>#N/A</v>
      </c>
      <c r="AC1410" s="481" t="str">
        <f>IFERROR(VLOOKUP(N1410,【参考】数式用!$A$3:$N$58,14,FALSE),"")&amp;"_4_5"</f>
        <v>_4_5</v>
      </c>
      <c r="AD1410" s="481" t="str">
        <f>IFERROR(VLOOKUP(N1410,【参考】数式用!$A$3:$N$58,14,FALSE),"")&amp;"_6"</f>
        <v>_6</v>
      </c>
      <c r="AE1410" s="482" t="str">
        <f>IFERROR(VLOOKUP(N1410,【参考】数式用!$AI$5:$AJ$51, 2, FALSE), "")</f>
        <v/>
      </c>
      <c r="AF1410" s="483" t="str">
        <f t="shared" si="44"/>
        <v/>
      </c>
      <c r="AG1410" s="484" t="str">
        <f t="shared" si="45"/>
        <v/>
      </c>
      <c r="AH1410" s="485" t="str">
        <f>IFERROR(VLOOKUP(N1410,【参考】数式用!$AM$3:$AN$56, 2, FALSE), "")</f>
        <v/>
      </c>
      <c r="AI1410" s="411"/>
      <c r="AJ1410" s="389"/>
      <c r="AK1410" s="389"/>
      <c r="AL1410" s="389"/>
      <c r="AM1410" s="389"/>
      <c r="AN1410" s="389"/>
      <c r="AO1410" s="389"/>
      <c r="AP1410" s="389"/>
      <c r="AQ1410" s="389"/>
    </row>
    <row r="1411" spans="1:43" s="128" customFormat="1" ht="40.15" customHeight="1">
      <c r="A1411" s="488">
        <v>1398</v>
      </c>
      <c r="B1411" s="866" t="str">
        <f>IF(基本情報入力シート!C1442="","",基本情報入力シート!C1442)</f>
        <v/>
      </c>
      <c r="C1411" s="866"/>
      <c r="D1411" s="866"/>
      <c r="E1411" s="866"/>
      <c r="F1411" s="866"/>
      <c r="G1411" s="866"/>
      <c r="H1411" s="866"/>
      <c r="I1411" s="866"/>
      <c r="J1411" s="413" t="str">
        <f>IF(基本情報入力シート!M1442="","",基本情報入力シート!M1442)</f>
        <v/>
      </c>
      <c r="K1411" s="413" t="str">
        <f>IF(基本情報入力シート!R1442="","",基本情報入力シート!R1442)</f>
        <v/>
      </c>
      <c r="L1411" s="413" t="str">
        <f>IF(基本情報入力シート!W1442="","",基本情報入力シート!W1442)</f>
        <v/>
      </c>
      <c r="M1411" s="413" t="str">
        <f>IF(基本情報入力シート!X1442="","",基本情報入力シート!X1442)</f>
        <v/>
      </c>
      <c r="N1411" s="491" t="str">
        <f>IF(基本情報入力シート!Y1442="","",基本情報入力シート!Y1442)</f>
        <v/>
      </c>
      <c r="O1411" s="490"/>
      <c r="P1411" s="432"/>
      <c r="Q1411" s="38" t="str">
        <f>IFERROR(ROUNDDOWN(P1411*VLOOKUP(N1411,【参考】数式用!$V$2:$AA$58,MATCH(O1411,【参考】数式用!$X$4:$AA$4)+2,FALSE)*0.5, 0), "")</f>
        <v/>
      </c>
      <c r="R1411" s="433"/>
      <c r="S1411" s="867"/>
      <c r="T1411" s="867"/>
      <c r="U1411" s="499"/>
      <c r="V1411" s="439"/>
      <c r="W1411" s="487"/>
      <c r="X1411" s="414" t="str">
        <f>IFERROR(IF(V1411="ー", "", ROUNDDOWN(W1411*VLOOKUP(N1411,【参考】数式用!$V$2:$AG$51,MATCH(V1411,【参考】数式用!$AB$4:$AG$4)+6,FALSE)*0.5, 0)), "")</f>
        <v/>
      </c>
      <c r="Y1411" s="440"/>
      <c r="Z1411" s="487"/>
      <c r="AA1411" s="501"/>
      <c r="AB1411" s="481" t="e">
        <f>VLOOKUP(N1411,【参考】数式用!$A$3:$N$58,14,FALSE)</f>
        <v>#N/A</v>
      </c>
      <c r="AC1411" s="481" t="str">
        <f>IFERROR(VLOOKUP(N1411,【参考】数式用!$A$3:$N$58,14,FALSE),"")&amp;"_4_5"</f>
        <v>_4_5</v>
      </c>
      <c r="AD1411" s="481" t="str">
        <f>IFERROR(VLOOKUP(N1411,【参考】数式用!$A$3:$N$58,14,FALSE),"")&amp;"_6"</f>
        <v>_6</v>
      </c>
      <c r="AE1411" s="482" t="str">
        <f>IFERROR(VLOOKUP(N1411,【参考】数式用!$AI$5:$AJ$51, 2, FALSE), "")</f>
        <v/>
      </c>
      <c r="AF1411" s="483" t="str">
        <f t="shared" si="44"/>
        <v/>
      </c>
      <c r="AG1411" s="484" t="str">
        <f t="shared" si="45"/>
        <v/>
      </c>
      <c r="AH1411" s="485" t="str">
        <f>IFERROR(VLOOKUP(N1411,【参考】数式用!$AM$3:$AN$56, 2, FALSE), "")</f>
        <v/>
      </c>
      <c r="AI1411" s="411"/>
      <c r="AJ1411" s="389"/>
      <c r="AK1411" s="389"/>
      <c r="AL1411" s="389"/>
      <c r="AM1411" s="389"/>
      <c r="AN1411" s="389"/>
      <c r="AO1411" s="389"/>
      <c r="AP1411" s="389"/>
      <c r="AQ1411" s="389"/>
    </row>
    <row r="1412" spans="1:43" s="128" customFormat="1" ht="40.15" customHeight="1">
      <c r="A1412" s="488">
        <v>1399</v>
      </c>
      <c r="B1412" s="866" t="str">
        <f>IF(基本情報入力シート!C1443="","",基本情報入力シート!C1443)</f>
        <v/>
      </c>
      <c r="C1412" s="866"/>
      <c r="D1412" s="866"/>
      <c r="E1412" s="866"/>
      <c r="F1412" s="866"/>
      <c r="G1412" s="866"/>
      <c r="H1412" s="866"/>
      <c r="I1412" s="866"/>
      <c r="J1412" s="413" t="str">
        <f>IF(基本情報入力シート!M1443="","",基本情報入力シート!M1443)</f>
        <v/>
      </c>
      <c r="K1412" s="413" t="str">
        <f>IF(基本情報入力シート!R1443="","",基本情報入力シート!R1443)</f>
        <v/>
      </c>
      <c r="L1412" s="413" t="str">
        <f>IF(基本情報入力シート!W1443="","",基本情報入力シート!W1443)</f>
        <v/>
      </c>
      <c r="M1412" s="413" t="str">
        <f>IF(基本情報入力シート!X1443="","",基本情報入力シート!X1443)</f>
        <v/>
      </c>
      <c r="N1412" s="491" t="str">
        <f>IF(基本情報入力シート!Y1443="","",基本情報入力シート!Y1443)</f>
        <v/>
      </c>
      <c r="O1412" s="490"/>
      <c r="P1412" s="432"/>
      <c r="Q1412" s="38" t="str">
        <f>IFERROR(ROUNDDOWN(P1412*VLOOKUP(N1412,【参考】数式用!$V$2:$AA$58,MATCH(O1412,【参考】数式用!$X$4:$AA$4)+2,FALSE)*0.5, 0), "")</f>
        <v/>
      </c>
      <c r="R1412" s="433"/>
      <c r="S1412" s="867"/>
      <c r="T1412" s="867"/>
      <c r="U1412" s="499"/>
      <c r="V1412" s="439"/>
      <c r="W1412" s="487"/>
      <c r="X1412" s="414" t="str">
        <f>IFERROR(IF(V1412="ー", "", ROUNDDOWN(W1412*VLOOKUP(N1412,【参考】数式用!$V$2:$AG$51,MATCH(V1412,【参考】数式用!$AB$4:$AG$4)+6,FALSE)*0.5, 0)), "")</f>
        <v/>
      </c>
      <c r="Y1412" s="440"/>
      <c r="Z1412" s="487"/>
      <c r="AA1412" s="501"/>
      <c r="AB1412" s="481" t="e">
        <f>VLOOKUP(N1412,【参考】数式用!$A$3:$N$58,14,FALSE)</f>
        <v>#N/A</v>
      </c>
      <c r="AC1412" s="481" t="str">
        <f>IFERROR(VLOOKUP(N1412,【参考】数式用!$A$3:$N$58,14,FALSE),"")&amp;"_4_5"</f>
        <v>_4_5</v>
      </c>
      <c r="AD1412" s="481" t="str">
        <f>IFERROR(VLOOKUP(N1412,【参考】数式用!$A$3:$N$58,14,FALSE),"")&amp;"_6"</f>
        <v>_6</v>
      </c>
      <c r="AE1412" s="482" t="str">
        <f>IFERROR(VLOOKUP(N1412,【参考】数式用!$AI$5:$AJ$51, 2, FALSE), "")</f>
        <v/>
      </c>
      <c r="AF1412" s="483" t="str">
        <f t="shared" si="44"/>
        <v/>
      </c>
      <c r="AG1412" s="484" t="str">
        <f t="shared" si="45"/>
        <v/>
      </c>
      <c r="AH1412" s="485" t="str">
        <f>IFERROR(VLOOKUP(N1412,【参考】数式用!$AM$3:$AN$56, 2, FALSE), "")</f>
        <v/>
      </c>
      <c r="AI1412" s="411"/>
      <c r="AJ1412" s="389"/>
      <c r="AK1412" s="389"/>
      <c r="AL1412" s="389"/>
      <c r="AM1412" s="389"/>
      <c r="AN1412" s="389"/>
      <c r="AO1412" s="389"/>
      <c r="AP1412" s="389"/>
      <c r="AQ1412" s="389"/>
    </row>
    <row r="1413" spans="1:43" s="128" customFormat="1" ht="40.15" customHeight="1">
      <c r="A1413" s="488">
        <v>1400</v>
      </c>
      <c r="B1413" s="866" t="str">
        <f>IF(基本情報入力シート!C1444="","",基本情報入力シート!C1444)</f>
        <v/>
      </c>
      <c r="C1413" s="866"/>
      <c r="D1413" s="866"/>
      <c r="E1413" s="866"/>
      <c r="F1413" s="866"/>
      <c r="G1413" s="866"/>
      <c r="H1413" s="866"/>
      <c r="I1413" s="866"/>
      <c r="J1413" s="413" t="str">
        <f>IF(基本情報入力シート!M1444="","",基本情報入力シート!M1444)</f>
        <v/>
      </c>
      <c r="K1413" s="413" t="str">
        <f>IF(基本情報入力シート!R1444="","",基本情報入力シート!R1444)</f>
        <v/>
      </c>
      <c r="L1413" s="413" t="str">
        <f>IF(基本情報入力シート!W1444="","",基本情報入力シート!W1444)</f>
        <v/>
      </c>
      <c r="M1413" s="413" t="str">
        <f>IF(基本情報入力シート!X1444="","",基本情報入力シート!X1444)</f>
        <v/>
      </c>
      <c r="N1413" s="491" t="str">
        <f>IF(基本情報入力シート!Y1444="","",基本情報入力シート!Y1444)</f>
        <v/>
      </c>
      <c r="O1413" s="490"/>
      <c r="P1413" s="432"/>
      <c r="Q1413" s="38" t="str">
        <f>IFERROR(ROUNDDOWN(P1413*VLOOKUP(N1413,【参考】数式用!$V$2:$AA$58,MATCH(O1413,【参考】数式用!$X$4:$AA$4)+2,FALSE)*0.5, 0), "")</f>
        <v/>
      </c>
      <c r="R1413" s="433"/>
      <c r="S1413" s="867"/>
      <c r="T1413" s="867"/>
      <c r="U1413" s="499"/>
      <c r="V1413" s="439"/>
      <c r="W1413" s="487"/>
      <c r="X1413" s="414" t="str">
        <f>IFERROR(IF(V1413="ー", "", ROUNDDOWN(W1413*VLOOKUP(N1413,【参考】数式用!$V$2:$AG$51,MATCH(V1413,【参考】数式用!$AB$4:$AG$4)+6,FALSE)*0.5, 0)), "")</f>
        <v/>
      </c>
      <c r="Y1413" s="440"/>
      <c r="Z1413" s="487"/>
      <c r="AA1413" s="501"/>
      <c r="AB1413" s="481" t="e">
        <f>VLOOKUP(N1413,【参考】数式用!$A$3:$N$58,14,FALSE)</f>
        <v>#N/A</v>
      </c>
      <c r="AC1413" s="481" t="str">
        <f>IFERROR(VLOOKUP(N1413,【参考】数式用!$A$3:$N$58,14,FALSE),"")&amp;"_4_5"</f>
        <v>_4_5</v>
      </c>
      <c r="AD1413" s="481" t="str">
        <f>IFERROR(VLOOKUP(N1413,【参考】数式用!$A$3:$N$58,14,FALSE),"")&amp;"_6"</f>
        <v>_6</v>
      </c>
      <c r="AE1413" s="482" t="str">
        <f>IFERROR(VLOOKUP(N1413,【参考】数式用!$AI$5:$AJ$51, 2, FALSE), "")</f>
        <v/>
      </c>
      <c r="AF1413" s="483" t="str">
        <f t="shared" si="44"/>
        <v/>
      </c>
      <c r="AG1413" s="484" t="str">
        <f t="shared" si="45"/>
        <v/>
      </c>
      <c r="AH1413" s="485" t="str">
        <f>IFERROR(VLOOKUP(N1413,【参考】数式用!$AM$3:$AN$56, 2, FALSE), "")</f>
        <v/>
      </c>
      <c r="AI1413" s="411"/>
      <c r="AJ1413" s="389"/>
      <c r="AK1413" s="389"/>
      <c r="AL1413" s="389"/>
      <c r="AM1413" s="389"/>
      <c r="AN1413" s="389"/>
      <c r="AO1413" s="389"/>
      <c r="AP1413" s="389"/>
      <c r="AQ1413" s="389"/>
    </row>
    <row r="1414" spans="1:43" s="128" customFormat="1" ht="40.15" customHeight="1">
      <c r="A1414" s="488">
        <v>1401</v>
      </c>
      <c r="B1414" s="866" t="str">
        <f>IF(基本情報入力シート!C1445="","",基本情報入力シート!C1445)</f>
        <v/>
      </c>
      <c r="C1414" s="866"/>
      <c r="D1414" s="866"/>
      <c r="E1414" s="866"/>
      <c r="F1414" s="866"/>
      <c r="G1414" s="866"/>
      <c r="H1414" s="866"/>
      <c r="I1414" s="866"/>
      <c r="J1414" s="413" t="str">
        <f>IF(基本情報入力シート!M1445="","",基本情報入力シート!M1445)</f>
        <v/>
      </c>
      <c r="K1414" s="413" t="str">
        <f>IF(基本情報入力シート!R1445="","",基本情報入力シート!R1445)</f>
        <v/>
      </c>
      <c r="L1414" s="413" t="str">
        <f>IF(基本情報入力シート!W1445="","",基本情報入力シート!W1445)</f>
        <v/>
      </c>
      <c r="M1414" s="413" t="str">
        <f>IF(基本情報入力シート!X1445="","",基本情報入力シート!X1445)</f>
        <v/>
      </c>
      <c r="N1414" s="491" t="str">
        <f>IF(基本情報入力シート!Y1445="","",基本情報入力シート!Y1445)</f>
        <v/>
      </c>
      <c r="O1414" s="490"/>
      <c r="P1414" s="432"/>
      <c r="Q1414" s="38" t="str">
        <f>IFERROR(ROUNDDOWN(P1414*VLOOKUP(N1414,【参考】数式用!$V$2:$AA$58,MATCH(O1414,【参考】数式用!$X$4:$AA$4)+2,FALSE)*0.5, 0), "")</f>
        <v/>
      </c>
      <c r="R1414" s="433"/>
      <c r="S1414" s="867"/>
      <c r="T1414" s="867"/>
      <c r="U1414" s="499"/>
      <c r="V1414" s="439"/>
      <c r="W1414" s="487"/>
      <c r="X1414" s="414" t="str">
        <f>IFERROR(IF(V1414="ー", "", ROUNDDOWN(W1414*VLOOKUP(N1414,【参考】数式用!$V$2:$AG$51,MATCH(V1414,【参考】数式用!$AB$4:$AG$4)+6,FALSE)*0.5, 0)), "")</f>
        <v/>
      </c>
      <c r="Y1414" s="440"/>
      <c r="Z1414" s="487"/>
      <c r="AA1414" s="501"/>
      <c r="AB1414" s="481" t="e">
        <f>VLOOKUP(N1414,【参考】数式用!$A$3:$N$58,14,FALSE)</f>
        <v>#N/A</v>
      </c>
      <c r="AC1414" s="481" t="str">
        <f>IFERROR(VLOOKUP(N1414,【参考】数式用!$A$3:$N$58,14,FALSE),"")&amp;"_4_5"</f>
        <v>_4_5</v>
      </c>
      <c r="AD1414" s="481" t="str">
        <f>IFERROR(VLOOKUP(N1414,【参考】数式用!$A$3:$N$58,14,FALSE),"")&amp;"_6"</f>
        <v>_6</v>
      </c>
      <c r="AE1414" s="482" t="str">
        <f>IFERROR(VLOOKUP(N1414,【参考】数式用!$AI$5:$AJ$51, 2, FALSE), "")</f>
        <v/>
      </c>
      <c r="AF1414" s="483" t="str">
        <f t="shared" si="44"/>
        <v/>
      </c>
      <c r="AG1414" s="484" t="str">
        <f t="shared" si="45"/>
        <v/>
      </c>
      <c r="AH1414" s="485" t="str">
        <f>IFERROR(VLOOKUP(N1414,【参考】数式用!$AM$3:$AN$56, 2, FALSE), "")</f>
        <v/>
      </c>
      <c r="AI1414" s="411"/>
      <c r="AJ1414" s="389"/>
      <c r="AK1414" s="389"/>
      <c r="AL1414" s="389"/>
      <c r="AM1414" s="389"/>
      <c r="AN1414" s="389"/>
      <c r="AO1414" s="389"/>
      <c r="AP1414" s="389"/>
      <c r="AQ1414" s="389"/>
    </row>
    <row r="1415" spans="1:43" s="128" customFormat="1" ht="40.15" customHeight="1">
      <c r="A1415" s="488">
        <v>1402</v>
      </c>
      <c r="B1415" s="866" t="str">
        <f>IF(基本情報入力シート!C1446="","",基本情報入力シート!C1446)</f>
        <v/>
      </c>
      <c r="C1415" s="866"/>
      <c r="D1415" s="866"/>
      <c r="E1415" s="866"/>
      <c r="F1415" s="866"/>
      <c r="G1415" s="866"/>
      <c r="H1415" s="866"/>
      <c r="I1415" s="866"/>
      <c r="J1415" s="413" t="str">
        <f>IF(基本情報入力シート!M1446="","",基本情報入力シート!M1446)</f>
        <v/>
      </c>
      <c r="K1415" s="413" t="str">
        <f>IF(基本情報入力シート!R1446="","",基本情報入力シート!R1446)</f>
        <v/>
      </c>
      <c r="L1415" s="413" t="str">
        <f>IF(基本情報入力シート!W1446="","",基本情報入力シート!W1446)</f>
        <v/>
      </c>
      <c r="M1415" s="413" t="str">
        <f>IF(基本情報入力シート!X1446="","",基本情報入力シート!X1446)</f>
        <v/>
      </c>
      <c r="N1415" s="491" t="str">
        <f>IF(基本情報入力シート!Y1446="","",基本情報入力シート!Y1446)</f>
        <v/>
      </c>
      <c r="O1415" s="490"/>
      <c r="P1415" s="432"/>
      <c r="Q1415" s="38" t="str">
        <f>IFERROR(ROUNDDOWN(P1415*VLOOKUP(N1415,【参考】数式用!$V$2:$AA$58,MATCH(O1415,【参考】数式用!$X$4:$AA$4)+2,FALSE)*0.5, 0), "")</f>
        <v/>
      </c>
      <c r="R1415" s="433"/>
      <c r="S1415" s="867"/>
      <c r="T1415" s="867"/>
      <c r="U1415" s="499"/>
      <c r="V1415" s="439"/>
      <c r="W1415" s="487"/>
      <c r="X1415" s="414" t="str">
        <f>IFERROR(IF(V1415="ー", "", ROUNDDOWN(W1415*VLOOKUP(N1415,【参考】数式用!$V$2:$AG$51,MATCH(V1415,【参考】数式用!$AB$4:$AG$4)+6,FALSE)*0.5, 0)), "")</f>
        <v/>
      </c>
      <c r="Y1415" s="440"/>
      <c r="Z1415" s="487"/>
      <c r="AA1415" s="501"/>
      <c r="AB1415" s="481" t="e">
        <f>VLOOKUP(N1415,【参考】数式用!$A$3:$N$58,14,FALSE)</f>
        <v>#N/A</v>
      </c>
      <c r="AC1415" s="481" t="str">
        <f>IFERROR(VLOOKUP(N1415,【参考】数式用!$A$3:$N$58,14,FALSE),"")&amp;"_4_5"</f>
        <v>_4_5</v>
      </c>
      <c r="AD1415" s="481" t="str">
        <f>IFERROR(VLOOKUP(N1415,【参考】数式用!$A$3:$N$58,14,FALSE),"")&amp;"_6"</f>
        <v>_6</v>
      </c>
      <c r="AE1415" s="482" t="str">
        <f>IFERROR(VLOOKUP(N1415,【参考】数式用!$AI$5:$AJ$51, 2, FALSE), "")</f>
        <v/>
      </c>
      <c r="AF1415" s="483" t="str">
        <f t="shared" si="44"/>
        <v/>
      </c>
      <c r="AG1415" s="484" t="str">
        <f t="shared" si="45"/>
        <v/>
      </c>
      <c r="AH1415" s="485" t="str">
        <f>IFERROR(VLOOKUP(N1415,【参考】数式用!$AM$3:$AN$56, 2, FALSE), "")</f>
        <v/>
      </c>
      <c r="AI1415" s="411"/>
      <c r="AJ1415" s="389"/>
      <c r="AK1415" s="389"/>
      <c r="AL1415" s="389"/>
      <c r="AM1415" s="389"/>
      <c r="AN1415" s="389"/>
      <c r="AO1415" s="389"/>
      <c r="AP1415" s="389"/>
      <c r="AQ1415" s="389"/>
    </row>
    <row r="1416" spans="1:43" s="128" customFormat="1" ht="40.15" customHeight="1">
      <c r="A1416" s="488">
        <v>1403</v>
      </c>
      <c r="B1416" s="866" t="str">
        <f>IF(基本情報入力シート!C1447="","",基本情報入力シート!C1447)</f>
        <v/>
      </c>
      <c r="C1416" s="866"/>
      <c r="D1416" s="866"/>
      <c r="E1416" s="866"/>
      <c r="F1416" s="866"/>
      <c r="G1416" s="866"/>
      <c r="H1416" s="866"/>
      <c r="I1416" s="866"/>
      <c r="J1416" s="413" t="str">
        <f>IF(基本情報入力シート!M1447="","",基本情報入力シート!M1447)</f>
        <v/>
      </c>
      <c r="K1416" s="413" t="str">
        <f>IF(基本情報入力シート!R1447="","",基本情報入力シート!R1447)</f>
        <v/>
      </c>
      <c r="L1416" s="413" t="str">
        <f>IF(基本情報入力シート!W1447="","",基本情報入力シート!W1447)</f>
        <v/>
      </c>
      <c r="M1416" s="413" t="str">
        <f>IF(基本情報入力シート!X1447="","",基本情報入力シート!X1447)</f>
        <v/>
      </c>
      <c r="N1416" s="491" t="str">
        <f>IF(基本情報入力シート!Y1447="","",基本情報入力シート!Y1447)</f>
        <v/>
      </c>
      <c r="O1416" s="490"/>
      <c r="P1416" s="432"/>
      <c r="Q1416" s="38" t="str">
        <f>IFERROR(ROUNDDOWN(P1416*VLOOKUP(N1416,【参考】数式用!$V$2:$AA$58,MATCH(O1416,【参考】数式用!$X$4:$AA$4)+2,FALSE)*0.5, 0), "")</f>
        <v/>
      </c>
      <c r="R1416" s="433"/>
      <c r="S1416" s="867"/>
      <c r="T1416" s="867"/>
      <c r="U1416" s="499"/>
      <c r="V1416" s="439"/>
      <c r="W1416" s="487"/>
      <c r="X1416" s="414" t="str">
        <f>IFERROR(IF(V1416="ー", "", ROUNDDOWN(W1416*VLOOKUP(N1416,【参考】数式用!$V$2:$AG$51,MATCH(V1416,【参考】数式用!$AB$4:$AG$4)+6,FALSE)*0.5, 0)), "")</f>
        <v/>
      </c>
      <c r="Y1416" s="440"/>
      <c r="Z1416" s="487"/>
      <c r="AA1416" s="501"/>
      <c r="AB1416" s="481" t="e">
        <f>VLOOKUP(N1416,【参考】数式用!$A$3:$N$58,14,FALSE)</f>
        <v>#N/A</v>
      </c>
      <c r="AC1416" s="481" t="str">
        <f>IFERROR(VLOOKUP(N1416,【参考】数式用!$A$3:$N$58,14,FALSE),"")&amp;"_4_5"</f>
        <v>_4_5</v>
      </c>
      <c r="AD1416" s="481" t="str">
        <f>IFERROR(VLOOKUP(N1416,【参考】数式用!$A$3:$N$58,14,FALSE),"")&amp;"_6"</f>
        <v>_6</v>
      </c>
      <c r="AE1416" s="482" t="str">
        <f>IFERROR(VLOOKUP(N1416,【参考】数式用!$AI$5:$AJ$51, 2, FALSE), "")</f>
        <v/>
      </c>
      <c r="AF1416" s="483" t="str">
        <f t="shared" si="44"/>
        <v/>
      </c>
      <c r="AG1416" s="484" t="str">
        <f t="shared" si="45"/>
        <v/>
      </c>
      <c r="AH1416" s="485" t="str">
        <f>IFERROR(VLOOKUP(N1416,【参考】数式用!$AM$3:$AN$56, 2, FALSE), "")</f>
        <v/>
      </c>
      <c r="AI1416" s="411"/>
      <c r="AJ1416" s="389"/>
      <c r="AK1416" s="389"/>
      <c r="AL1416" s="389"/>
      <c r="AM1416" s="389"/>
      <c r="AN1416" s="389"/>
      <c r="AO1416" s="389"/>
      <c r="AP1416" s="389"/>
      <c r="AQ1416" s="389"/>
    </row>
    <row r="1417" spans="1:43" s="128" customFormat="1" ht="40.15" customHeight="1">
      <c r="A1417" s="488">
        <v>1404</v>
      </c>
      <c r="B1417" s="866" t="str">
        <f>IF(基本情報入力シート!C1448="","",基本情報入力シート!C1448)</f>
        <v/>
      </c>
      <c r="C1417" s="866"/>
      <c r="D1417" s="866"/>
      <c r="E1417" s="866"/>
      <c r="F1417" s="866"/>
      <c r="G1417" s="866"/>
      <c r="H1417" s="866"/>
      <c r="I1417" s="866"/>
      <c r="J1417" s="413" t="str">
        <f>IF(基本情報入力シート!M1448="","",基本情報入力シート!M1448)</f>
        <v/>
      </c>
      <c r="K1417" s="413" t="str">
        <f>IF(基本情報入力シート!R1448="","",基本情報入力シート!R1448)</f>
        <v/>
      </c>
      <c r="L1417" s="413" t="str">
        <f>IF(基本情報入力シート!W1448="","",基本情報入力シート!W1448)</f>
        <v/>
      </c>
      <c r="M1417" s="413" t="str">
        <f>IF(基本情報入力シート!X1448="","",基本情報入力シート!X1448)</f>
        <v/>
      </c>
      <c r="N1417" s="491" t="str">
        <f>IF(基本情報入力シート!Y1448="","",基本情報入力シート!Y1448)</f>
        <v/>
      </c>
      <c r="O1417" s="490"/>
      <c r="P1417" s="432"/>
      <c r="Q1417" s="38" t="str">
        <f>IFERROR(ROUNDDOWN(P1417*VLOOKUP(N1417,【参考】数式用!$V$2:$AA$58,MATCH(O1417,【参考】数式用!$X$4:$AA$4)+2,FALSE)*0.5, 0), "")</f>
        <v/>
      </c>
      <c r="R1417" s="433"/>
      <c r="S1417" s="867"/>
      <c r="T1417" s="867"/>
      <c r="U1417" s="499"/>
      <c r="V1417" s="439"/>
      <c r="W1417" s="487"/>
      <c r="X1417" s="414" t="str">
        <f>IFERROR(IF(V1417="ー", "", ROUNDDOWN(W1417*VLOOKUP(N1417,【参考】数式用!$V$2:$AG$51,MATCH(V1417,【参考】数式用!$AB$4:$AG$4)+6,FALSE)*0.5, 0)), "")</f>
        <v/>
      </c>
      <c r="Y1417" s="440"/>
      <c r="Z1417" s="487"/>
      <c r="AA1417" s="501"/>
      <c r="AB1417" s="481" t="e">
        <f>VLOOKUP(N1417,【参考】数式用!$A$3:$N$58,14,FALSE)</f>
        <v>#N/A</v>
      </c>
      <c r="AC1417" s="481" t="str">
        <f>IFERROR(VLOOKUP(N1417,【参考】数式用!$A$3:$N$58,14,FALSE),"")&amp;"_4_5"</f>
        <v>_4_5</v>
      </c>
      <c r="AD1417" s="481" t="str">
        <f>IFERROR(VLOOKUP(N1417,【参考】数式用!$A$3:$N$58,14,FALSE),"")&amp;"_6"</f>
        <v>_6</v>
      </c>
      <c r="AE1417" s="482" t="str">
        <f>IFERROR(VLOOKUP(N1417,【参考】数式用!$AI$5:$AJ$51, 2, FALSE), "")</f>
        <v/>
      </c>
      <c r="AF1417" s="483" t="str">
        <f t="shared" si="44"/>
        <v/>
      </c>
      <c r="AG1417" s="484" t="str">
        <f t="shared" si="45"/>
        <v/>
      </c>
      <c r="AH1417" s="485" t="str">
        <f>IFERROR(VLOOKUP(N1417,【参考】数式用!$AM$3:$AN$56, 2, FALSE), "")</f>
        <v/>
      </c>
      <c r="AI1417" s="411"/>
      <c r="AJ1417" s="389"/>
      <c r="AK1417" s="389"/>
      <c r="AL1417" s="389"/>
      <c r="AM1417" s="389"/>
      <c r="AN1417" s="389"/>
      <c r="AO1417" s="389"/>
      <c r="AP1417" s="389"/>
      <c r="AQ1417" s="389"/>
    </row>
    <row r="1418" spans="1:43" s="128" customFormat="1" ht="40.15" customHeight="1">
      <c r="A1418" s="488">
        <v>1405</v>
      </c>
      <c r="B1418" s="866" t="str">
        <f>IF(基本情報入力シート!C1449="","",基本情報入力シート!C1449)</f>
        <v/>
      </c>
      <c r="C1418" s="866"/>
      <c r="D1418" s="866"/>
      <c r="E1418" s="866"/>
      <c r="F1418" s="866"/>
      <c r="G1418" s="866"/>
      <c r="H1418" s="866"/>
      <c r="I1418" s="866"/>
      <c r="J1418" s="413" t="str">
        <f>IF(基本情報入力シート!M1449="","",基本情報入力シート!M1449)</f>
        <v/>
      </c>
      <c r="K1418" s="413" t="str">
        <f>IF(基本情報入力シート!R1449="","",基本情報入力シート!R1449)</f>
        <v/>
      </c>
      <c r="L1418" s="413" t="str">
        <f>IF(基本情報入力シート!W1449="","",基本情報入力シート!W1449)</f>
        <v/>
      </c>
      <c r="M1418" s="413" t="str">
        <f>IF(基本情報入力シート!X1449="","",基本情報入力シート!X1449)</f>
        <v/>
      </c>
      <c r="N1418" s="491" t="str">
        <f>IF(基本情報入力シート!Y1449="","",基本情報入力シート!Y1449)</f>
        <v/>
      </c>
      <c r="O1418" s="490"/>
      <c r="P1418" s="432"/>
      <c r="Q1418" s="38" t="str">
        <f>IFERROR(ROUNDDOWN(P1418*VLOOKUP(N1418,【参考】数式用!$V$2:$AA$58,MATCH(O1418,【参考】数式用!$X$4:$AA$4)+2,FALSE)*0.5, 0), "")</f>
        <v/>
      </c>
      <c r="R1418" s="433"/>
      <c r="S1418" s="867"/>
      <c r="T1418" s="867"/>
      <c r="U1418" s="499"/>
      <c r="V1418" s="439"/>
      <c r="W1418" s="487"/>
      <c r="X1418" s="414" t="str">
        <f>IFERROR(IF(V1418="ー", "", ROUNDDOWN(W1418*VLOOKUP(N1418,【参考】数式用!$V$2:$AG$51,MATCH(V1418,【参考】数式用!$AB$4:$AG$4)+6,FALSE)*0.5, 0)), "")</f>
        <v/>
      </c>
      <c r="Y1418" s="440"/>
      <c r="Z1418" s="487"/>
      <c r="AA1418" s="501"/>
      <c r="AB1418" s="481" t="e">
        <f>VLOOKUP(N1418,【参考】数式用!$A$3:$N$58,14,FALSE)</f>
        <v>#N/A</v>
      </c>
      <c r="AC1418" s="481" t="str">
        <f>IFERROR(VLOOKUP(N1418,【参考】数式用!$A$3:$N$58,14,FALSE),"")&amp;"_4_5"</f>
        <v>_4_5</v>
      </c>
      <c r="AD1418" s="481" t="str">
        <f>IFERROR(VLOOKUP(N1418,【参考】数式用!$A$3:$N$58,14,FALSE),"")&amp;"_6"</f>
        <v>_6</v>
      </c>
      <c r="AE1418" s="482" t="str">
        <f>IFERROR(VLOOKUP(N1418,【参考】数式用!$AI$5:$AJ$51, 2, FALSE), "")</f>
        <v/>
      </c>
      <c r="AF1418" s="483" t="str">
        <f t="shared" si="44"/>
        <v/>
      </c>
      <c r="AG1418" s="484" t="str">
        <f t="shared" si="45"/>
        <v/>
      </c>
      <c r="AH1418" s="485" t="str">
        <f>IFERROR(VLOOKUP(N1418,【参考】数式用!$AM$3:$AN$56, 2, FALSE), "")</f>
        <v/>
      </c>
      <c r="AI1418" s="411"/>
      <c r="AJ1418" s="389"/>
      <c r="AK1418" s="389"/>
      <c r="AL1418" s="389"/>
      <c r="AM1418" s="389"/>
      <c r="AN1418" s="389"/>
      <c r="AO1418" s="389"/>
      <c r="AP1418" s="389"/>
      <c r="AQ1418" s="389"/>
    </row>
    <row r="1419" spans="1:43" s="128" customFormat="1" ht="40.15" customHeight="1">
      <c r="A1419" s="488">
        <v>1406</v>
      </c>
      <c r="B1419" s="866" t="str">
        <f>IF(基本情報入力シート!C1450="","",基本情報入力シート!C1450)</f>
        <v/>
      </c>
      <c r="C1419" s="866"/>
      <c r="D1419" s="866"/>
      <c r="E1419" s="866"/>
      <c r="F1419" s="866"/>
      <c r="G1419" s="866"/>
      <c r="H1419" s="866"/>
      <c r="I1419" s="866"/>
      <c r="J1419" s="413" t="str">
        <f>IF(基本情報入力シート!M1450="","",基本情報入力シート!M1450)</f>
        <v/>
      </c>
      <c r="K1419" s="413" t="str">
        <f>IF(基本情報入力シート!R1450="","",基本情報入力シート!R1450)</f>
        <v/>
      </c>
      <c r="L1419" s="413" t="str">
        <f>IF(基本情報入力シート!W1450="","",基本情報入力シート!W1450)</f>
        <v/>
      </c>
      <c r="M1419" s="413" t="str">
        <f>IF(基本情報入力シート!X1450="","",基本情報入力シート!X1450)</f>
        <v/>
      </c>
      <c r="N1419" s="491" t="str">
        <f>IF(基本情報入力シート!Y1450="","",基本情報入力シート!Y1450)</f>
        <v/>
      </c>
      <c r="O1419" s="490"/>
      <c r="P1419" s="432"/>
      <c r="Q1419" s="38" t="str">
        <f>IFERROR(ROUNDDOWN(P1419*VLOOKUP(N1419,【参考】数式用!$V$2:$AA$58,MATCH(O1419,【参考】数式用!$X$4:$AA$4)+2,FALSE)*0.5, 0), "")</f>
        <v/>
      </c>
      <c r="R1419" s="433"/>
      <c r="S1419" s="867"/>
      <c r="T1419" s="867"/>
      <c r="U1419" s="499"/>
      <c r="V1419" s="439"/>
      <c r="W1419" s="487"/>
      <c r="X1419" s="414" t="str">
        <f>IFERROR(IF(V1419="ー", "", ROUNDDOWN(W1419*VLOOKUP(N1419,【参考】数式用!$V$2:$AG$51,MATCH(V1419,【参考】数式用!$AB$4:$AG$4)+6,FALSE)*0.5, 0)), "")</f>
        <v/>
      </c>
      <c r="Y1419" s="440"/>
      <c r="Z1419" s="487"/>
      <c r="AA1419" s="501"/>
      <c r="AB1419" s="481" t="e">
        <f>VLOOKUP(N1419,【参考】数式用!$A$3:$N$58,14,FALSE)</f>
        <v>#N/A</v>
      </c>
      <c r="AC1419" s="481" t="str">
        <f>IFERROR(VLOOKUP(N1419,【参考】数式用!$A$3:$N$58,14,FALSE),"")&amp;"_4_5"</f>
        <v>_4_5</v>
      </c>
      <c r="AD1419" s="481" t="str">
        <f>IFERROR(VLOOKUP(N1419,【参考】数式用!$A$3:$N$58,14,FALSE),"")&amp;"_6"</f>
        <v>_6</v>
      </c>
      <c r="AE1419" s="482" t="str">
        <f>IFERROR(VLOOKUP(N1419,【参考】数式用!$AI$5:$AJ$51, 2, FALSE), "")</f>
        <v/>
      </c>
      <c r="AF1419" s="483" t="str">
        <f t="shared" si="44"/>
        <v/>
      </c>
      <c r="AG1419" s="484" t="str">
        <f t="shared" si="45"/>
        <v/>
      </c>
      <c r="AH1419" s="485" t="str">
        <f>IFERROR(VLOOKUP(N1419,【参考】数式用!$AM$3:$AN$56, 2, FALSE), "")</f>
        <v/>
      </c>
      <c r="AI1419" s="411"/>
      <c r="AJ1419" s="389"/>
      <c r="AK1419" s="389"/>
      <c r="AL1419" s="389"/>
      <c r="AM1419" s="389"/>
      <c r="AN1419" s="389"/>
      <c r="AO1419" s="389"/>
      <c r="AP1419" s="389"/>
      <c r="AQ1419" s="389"/>
    </row>
    <row r="1420" spans="1:43" s="128" customFormat="1" ht="40.15" customHeight="1">
      <c r="A1420" s="488">
        <v>1407</v>
      </c>
      <c r="B1420" s="866" t="str">
        <f>IF(基本情報入力シート!C1451="","",基本情報入力シート!C1451)</f>
        <v/>
      </c>
      <c r="C1420" s="866"/>
      <c r="D1420" s="866"/>
      <c r="E1420" s="866"/>
      <c r="F1420" s="866"/>
      <c r="G1420" s="866"/>
      <c r="H1420" s="866"/>
      <c r="I1420" s="866"/>
      <c r="J1420" s="413" t="str">
        <f>IF(基本情報入力シート!M1451="","",基本情報入力シート!M1451)</f>
        <v/>
      </c>
      <c r="K1420" s="413" t="str">
        <f>IF(基本情報入力シート!R1451="","",基本情報入力シート!R1451)</f>
        <v/>
      </c>
      <c r="L1420" s="413" t="str">
        <f>IF(基本情報入力シート!W1451="","",基本情報入力シート!W1451)</f>
        <v/>
      </c>
      <c r="M1420" s="413" t="str">
        <f>IF(基本情報入力シート!X1451="","",基本情報入力シート!X1451)</f>
        <v/>
      </c>
      <c r="N1420" s="491" t="str">
        <f>IF(基本情報入力シート!Y1451="","",基本情報入力シート!Y1451)</f>
        <v/>
      </c>
      <c r="O1420" s="490"/>
      <c r="P1420" s="432"/>
      <c r="Q1420" s="38" t="str">
        <f>IFERROR(ROUNDDOWN(P1420*VLOOKUP(N1420,【参考】数式用!$V$2:$AA$58,MATCH(O1420,【参考】数式用!$X$4:$AA$4)+2,FALSE)*0.5, 0), "")</f>
        <v/>
      </c>
      <c r="R1420" s="433"/>
      <c r="S1420" s="867"/>
      <c r="T1420" s="867"/>
      <c r="U1420" s="499"/>
      <c r="V1420" s="439"/>
      <c r="W1420" s="487"/>
      <c r="X1420" s="414" t="str">
        <f>IFERROR(IF(V1420="ー", "", ROUNDDOWN(W1420*VLOOKUP(N1420,【参考】数式用!$V$2:$AG$51,MATCH(V1420,【参考】数式用!$AB$4:$AG$4)+6,FALSE)*0.5, 0)), "")</f>
        <v/>
      </c>
      <c r="Y1420" s="440"/>
      <c r="Z1420" s="487"/>
      <c r="AA1420" s="501"/>
      <c r="AB1420" s="481" t="e">
        <f>VLOOKUP(N1420,【参考】数式用!$A$3:$N$58,14,FALSE)</f>
        <v>#N/A</v>
      </c>
      <c r="AC1420" s="481" t="str">
        <f>IFERROR(VLOOKUP(N1420,【参考】数式用!$A$3:$N$58,14,FALSE),"")&amp;"_4_5"</f>
        <v>_4_5</v>
      </c>
      <c r="AD1420" s="481" t="str">
        <f>IFERROR(VLOOKUP(N1420,【参考】数式用!$A$3:$N$58,14,FALSE),"")&amp;"_6"</f>
        <v>_6</v>
      </c>
      <c r="AE1420" s="482" t="str">
        <f>IFERROR(VLOOKUP(N1420,【参考】数式用!$AI$5:$AJ$51, 2, FALSE), "")</f>
        <v/>
      </c>
      <c r="AF1420" s="483" t="str">
        <f t="shared" si="44"/>
        <v/>
      </c>
      <c r="AG1420" s="484" t="str">
        <f t="shared" si="45"/>
        <v/>
      </c>
      <c r="AH1420" s="485" t="str">
        <f>IFERROR(VLOOKUP(N1420,【参考】数式用!$AM$3:$AN$56, 2, FALSE), "")</f>
        <v/>
      </c>
      <c r="AI1420" s="411"/>
      <c r="AJ1420" s="389"/>
      <c r="AK1420" s="389"/>
      <c r="AL1420" s="389"/>
      <c r="AM1420" s="389"/>
      <c r="AN1420" s="389"/>
      <c r="AO1420" s="389"/>
      <c r="AP1420" s="389"/>
      <c r="AQ1420" s="389"/>
    </row>
    <row r="1421" spans="1:43" s="128" customFormat="1" ht="40.15" customHeight="1">
      <c r="A1421" s="488">
        <v>1408</v>
      </c>
      <c r="B1421" s="866" t="str">
        <f>IF(基本情報入力シート!C1452="","",基本情報入力シート!C1452)</f>
        <v/>
      </c>
      <c r="C1421" s="866"/>
      <c r="D1421" s="866"/>
      <c r="E1421" s="866"/>
      <c r="F1421" s="866"/>
      <c r="G1421" s="866"/>
      <c r="H1421" s="866"/>
      <c r="I1421" s="866"/>
      <c r="J1421" s="413" t="str">
        <f>IF(基本情報入力シート!M1452="","",基本情報入力シート!M1452)</f>
        <v/>
      </c>
      <c r="K1421" s="413" t="str">
        <f>IF(基本情報入力シート!R1452="","",基本情報入力シート!R1452)</f>
        <v/>
      </c>
      <c r="L1421" s="413" t="str">
        <f>IF(基本情報入力シート!W1452="","",基本情報入力シート!W1452)</f>
        <v/>
      </c>
      <c r="M1421" s="413" t="str">
        <f>IF(基本情報入力シート!X1452="","",基本情報入力シート!X1452)</f>
        <v/>
      </c>
      <c r="N1421" s="491" t="str">
        <f>IF(基本情報入力シート!Y1452="","",基本情報入力シート!Y1452)</f>
        <v/>
      </c>
      <c r="O1421" s="490"/>
      <c r="P1421" s="432"/>
      <c r="Q1421" s="38" t="str">
        <f>IFERROR(ROUNDDOWN(P1421*VLOOKUP(N1421,【参考】数式用!$V$2:$AA$58,MATCH(O1421,【参考】数式用!$X$4:$AA$4)+2,FALSE)*0.5, 0), "")</f>
        <v/>
      </c>
      <c r="R1421" s="433"/>
      <c r="S1421" s="867"/>
      <c r="T1421" s="867"/>
      <c r="U1421" s="499"/>
      <c r="V1421" s="439"/>
      <c r="W1421" s="487"/>
      <c r="X1421" s="414" t="str">
        <f>IFERROR(IF(V1421="ー", "", ROUNDDOWN(W1421*VLOOKUP(N1421,【参考】数式用!$V$2:$AG$51,MATCH(V1421,【参考】数式用!$AB$4:$AG$4)+6,FALSE)*0.5, 0)), "")</f>
        <v/>
      </c>
      <c r="Y1421" s="440"/>
      <c r="Z1421" s="487"/>
      <c r="AA1421" s="501"/>
      <c r="AB1421" s="481" t="e">
        <f>VLOOKUP(N1421,【参考】数式用!$A$3:$N$58,14,FALSE)</f>
        <v>#N/A</v>
      </c>
      <c r="AC1421" s="481" t="str">
        <f>IFERROR(VLOOKUP(N1421,【参考】数式用!$A$3:$N$58,14,FALSE),"")&amp;"_4_5"</f>
        <v>_4_5</v>
      </c>
      <c r="AD1421" s="481" t="str">
        <f>IFERROR(VLOOKUP(N1421,【参考】数式用!$A$3:$N$58,14,FALSE),"")&amp;"_6"</f>
        <v>_6</v>
      </c>
      <c r="AE1421" s="482" t="str">
        <f>IFERROR(VLOOKUP(N1421,【参考】数式用!$AI$5:$AJ$51, 2, FALSE), "")</f>
        <v/>
      </c>
      <c r="AF1421" s="483" t="str">
        <f t="shared" si="44"/>
        <v/>
      </c>
      <c r="AG1421" s="484" t="str">
        <f t="shared" si="45"/>
        <v/>
      </c>
      <c r="AH1421" s="485" t="str">
        <f>IFERROR(VLOOKUP(N1421,【参考】数式用!$AM$3:$AN$56, 2, FALSE), "")</f>
        <v/>
      </c>
      <c r="AI1421" s="411"/>
      <c r="AJ1421" s="389"/>
      <c r="AK1421" s="389"/>
      <c r="AL1421" s="389"/>
      <c r="AM1421" s="389"/>
      <c r="AN1421" s="389"/>
      <c r="AO1421" s="389"/>
      <c r="AP1421" s="389"/>
      <c r="AQ1421" s="389"/>
    </row>
    <row r="1422" spans="1:43" s="128" customFormat="1" ht="40.15" customHeight="1">
      <c r="A1422" s="488">
        <v>1409</v>
      </c>
      <c r="B1422" s="866" t="str">
        <f>IF(基本情報入力シート!C1453="","",基本情報入力シート!C1453)</f>
        <v/>
      </c>
      <c r="C1422" s="866"/>
      <c r="D1422" s="866"/>
      <c r="E1422" s="866"/>
      <c r="F1422" s="866"/>
      <c r="G1422" s="866"/>
      <c r="H1422" s="866"/>
      <c r="I1422" s="866"/>
      <c r="J1422" s="413" t="str">
        <f>IF(基本情報入力シート!M1453="","",基本情報入力シート!M1453)</f>
        <v/>
      </c>
      <c r="K1422" s="413" t="str">
        <f>IF(基本情報入力シート!R1453="","",基本情報入力シート!R1453)</f>
        <v/>
      </c>
      <c r="L1422" s="413" t="str">
        <f>IF(基本情報入力シート!W1453="","",基本情報入力シート!W1453)</f>
        <v/>
      </c>
      <c r="M1422" s="413" t="str">
        <f>IF(基本情報入力シート!X1453="","",基本情報入力シート!X1453)</f>
        <v/>
      </c>
      <c r="N1422" s="491" t="str">
        <f>IF(基本情報入力シート!Y1453="","",基本情報入力シート!Y1453)</f>
        <v/>
      </c>
      <c r="O1422" s="490"/>
      <c r="P1422" s="432"/>
      <c r="Q1422" s="38" t="str">
        <f>IFERROR(ROUNDDOWN(P1422*VLOOKUP(N1422,【参考】数式用!$V$2:$AA$58,MATCH(O1422,【参考】数式用!$X$4:$AA$4)+2,FALSE)*0.5, 0), "")</f>
        <v/>
      </c>
      <c r="R1422" s="433"/>
      <c r="S1422" s="867"/>
      <c r="T1422" s="867"/>
      <c r="U1422" s="499"/>
      <c r="V1422" s="439"/>
      <c r="W1422" s="487"/>
      <c r="X1422" s="414" t="str">
        <f>IFERROR(IF(V1422="ー", "", ROUNDDOWN(W1422*VLOOKUP(N1422,【参考】数式用!$V$2:$AG$51,MATCH(V1422,【参考】数式用!$AB$4:$AG$4)+6,FALSE)*0.5, 0)), "")</f>
        <v/>
      </c>
      <c r="Y1422" s="440"/>
      <c r="Z1422" s="487"/>
      <c r="AA1422" s="501"/>
      <c r="AB1422" s="481" t="e">
        <f>VLOOKUP(N1422,【参考】数式用!$A$3:$N$58,14,FALSE)</f>
        <v>#N/A</v>
      </c>
      <c r="AC1422" s="481" t="str">
        <f>IFERROR(VLOOKUP(N1422,【参考】数式用!$A$3:$N$58,14,FALSE),"")&amp;"_4_5"</f>
        <v>_4_5</v>
      </c>
      <c r="AD1422" s="481" t="str">
        <f>IFERROR(VLOOKUP(N1422,【参考】数式用!$A$3:$N$58,14,FALSE),"")&amp;"_6"</f>
        <v>_6</v>
      </c>
      <c r="AE1422" s="482" t="str">
        <f>IFERROR(VLOOKUP(N1422,【参考】数式用!$AI$5:$AJ$51, 2, FALSE), "")</f>
        <v/>
      </c>
      <c r="AF1422" s="483" t="str">
        <f t="shared" si="44"/>
        <v/>
      </c>
      <c r="AG1422" s="484" t="str">
        <f t="shared" si="45"/>
        <v/>
      </c>
      <c r="AH1422" s="485" t="str">
        <f>IFERROR(VLOOKUP(N1422,【参考】数式用!$AM$3:$AN$56, 2, FALSE), "")</f>
        <v/>
      </c>
      <c r="AI1422" s="411"/>
      <c r="AJ1422" s="389"/>
      <c r="AK1422" s="389"/>
      <c r="AL1422" s="389"/>
      <c r="AM1422" s="389"/>
      <c r="AN1422" s="389"/>
      <c r="AO1422" s="389"/>
      <c r="AP1422" s="389"/>
      <c r="AQ1422" s="389"/>
    </row>
    <row r="1423" spans="1:43" s="128" customFormat="1" ht="40.15" customHeight="1">
      <c r="A1423" s="488">
        <v>1410</v>
      </c>
      <c r="B1423" s="866" t="str">
        <f>IF(基本情報入力シート!C1454="","",基本情報入力シート!C1454)</f>
        <v/>
      </c>
      <c r="C1423" s="866"/>
      <c r="D1423" s="866"/>
      <c r="E1423" s="866"/>
      <c r="F1423" s="866"/>
      <c r="G1423" s="866"/>
      <c r="H1423" s="866"/>
      <c r="I1423" s="866"/>
      <c r="J1423" s="413" t="str">
        <f>IF(基本情報入力シート!M1454="","",基本情報入力シート!M1454)</f>
        <v/>
      </c>
      <c r="K1423" s="413" t="str">
        <f>IF(基本情報入力シート!R1454="","",基本情報入力シート!R1454)</f>
        <v/>
      </c>
      <c r="L1423" s="413" t="str">
        <f>IF(基本情報入力シート!W1454="","",基本情報入力シート!W1454)</f>
        <v/>
      </c>
      <c r="M1423" s="413" t="str">
        <f>IF(基本情報入力シート!X1454="","",基本情報入力シート!X1454)</f>
        <v/>
      </c>
      <c r="N1423" s="491" t="str">
        <f>IF(基本情報入力シート!Y1454="","",基本情報入力シート!Y1454)</f>
        <v/>
      </c>
      <c r="O1423" s="490"/>
      <c r="P1423" s="432"/>
      <c r="Q1423" s="38" t="str">
        <f>IFERROR(ROUNDDOWN(P1423*VLOOKUP(N1423,【参考】数式用!$V$2:$AA$58,MATCH(O1423,【参考】数式用!$X$4:$AA$4)+2,FALSE)*0.5, 0), "")</f>
        <v/>
      </c>
      <c r="R1423" s="433"/>
      <c r="S1423" s="867"/>
      <c r="T1423" s="867"/>
      <c r="U1423" s="499"/>
      <c r="V1423" s="439"/>
      <c r="W1423" s="487"/>
      <c r="X1423" s="414" t="str">
        <f>IFERROR(IF(V1423="ー", "", ROUNDDOWN(W1423*VLOOKUP(N1423,【参考】数式用!$V$2:$AG$51,MATCH(V1423,【参考】数式用!$AB$4:$AG$4)+6,FALSE)*0.5, 0)), "")</f>
        <v/>
      </c>
      <c r="Y1423" s="440"/>
      <c r="Z1423" s="487"/>
      <c r="AA1423" s="501"/>
      <c r="AB1423" s="481" t="e">
        <f>VLOOKUP(N1423,【参考】数式用!$A$3:$N$58,14,FALSE)</f>
        <v>#N/A</v>
      </c>
      <c r="AC1423" s="481" t="str">
        <f>IFERROR(VLOOKUP(N1423,【参考】数式用!$A$3:$N$58,14,FALSE),"")&amp;"_4_5"</f>
        <v>_4_5</v>
      </c>
      <c r="AD1423" s="481" t="str">
        <f>IFERROR(VLOOKUP(N1423,【参考】数式用!$A$3:$N$58,14,FALSE),"")&amp;"_6"</f>
        <v>_6</v>
      </c>
      <c r="AE1423" s="482" t="str">
        <f>IFERROR(VLOOKUP(N1423,【参考】数式用!$AI$5:$AJ$51, 2, FALSE), "")</f>
        <v/>
      </c>
      <c r="AF1423" s="483" t="str">
        <f t="shared" si="44"/>
        <v/>
      </c>
      <c r="AG1423" s="484" t="str">
        <f t="shared" si="45"/>
        <v/>
      </c>
      <c r="AH1423" s="485" t="str">
        <f>IFERROR(VLOOKUP(N1423,【参考】数式用!$AM$3:$AN$56, 2, FALSE), "")</f>
        <v/>
      </c>
      <c r="AI1423" s="411"/>
      <c r="AJ1423" s="389"/>
      <c r="AK1423" s="389"/>
      <c r="AL1423" s="389"/>
      <c r="AM1423" s="389"/>
      <c r="AN1423" s="389"/>
      <c r="AO1423" s="389"/>
      <c r="AP1423" s="389"/>
      <c r="AQ1423" s="389"/>
    </row>
    <row r="1424" spans="1:43" s="128" customFormat="1" ht="40.15" customHeight="1">
      <c r="A1424" s="488">
        <v>1411</v>
      </c>
      <c r="B1424" s="866" t="str">
        <f>IF(基本情報入力シート!C1455="","",基本情報入力シート!C1455)</f>
        <v/>
      </c>
      <c r="C1424" s="866"/>
      <c r="D1424" s="866"/>
      <c r="E1424" s="866"/>
      <c r="F1424" s="866"/>
      <c r="G1424" s="866"/>
      <c r="H1424" s="866"/>
      <c r="I1424" s="866"/>
      <c r="J1424" s="413" t="str">
        <f>IF(基本情報入力シート!M1455="","",基本情報入力シート!M1455)</f>
        <v/>
      </c>
      <c r="K1424" s="413" t="str">
        <f>IF(基本情報入力シート!R1455="","",基本情報入力シート!R1455)</f>
        <v/>
      </c>
      <c r="L1424" s="413" t="str">
        <f>IF(基本情報入力シート!W1455="","",基本情報入力シート!W1455)</f>
        <v/>
      </c>
      <c r="M1424" s="413" t="str">
        <f>IF(基本情報入力シート!X1455="","",基本情報入力シート!X1455)</f>
        <v/>
      </c>
      <c r="N1424" s="491" t="str">
        <f>IF(基本情報入力シート!Y1455="","",基本情報入力シート!Y1455)</f>
        <v/>
      </c>
      <c r="O1424" s="490"/>
      <c r="P1424" s="432"/>
      <c r="Q1424" s="38" t="str">
        <f>IFERROR(ROUNDDOWN(P1424*VLOOKUP(N1424,【参考】数式用!$V$2:$AA$58,MATCH(O1424,【参考】数式用!$X$4:$AA$4)+2,FALSE)*0.5, 0), "")</f>
        <v/>
      </c>
      <c r="R1424" s="433"/>
      <c r="S1424" s="867"/>
      <c r="T1424" s="867"/>
      <c r="U1424" s="499"/>
      <c r="V1424" s="439"/>
      <c r="W1424" s="487"/>
      <c r="X1424" s="414" t="str">
        <f>IFERROR(IF(V1424="ー", "", ROUNDDOWN(W1424*VLOOKUP(N1424,【参考】数式用!$V$2:$AG$51,MATCH(V1424,【参考】数式用!$AB$4:$AG$4)+6,FALSE)*0.5, 0)), "")</f>
        <v/>
      </c>
      <c r="Y1424" s="440"/>
      <c r="Z1424" s="487"/>
      <c r="AA1424" s="501"/>
      <c r="AB1424" s="481" t="e">
        <f>VLOOKUP(N1424,【参考】数式用!$A$3:$N$58,14,FALSE)</f>
        <v>#N/A</v>
      </c>
      <c r="AC1424" s="481" t="str">
        <f>IFERROR(VLOOKUP(N1424,【参考】数式用!$A$3:$N$58,14,FALSE),"")&amp;"_4_5"</f>
        <v>_4_5</v>
      </c>
      <c r="AD1424" s="481" t="str">
        <f>IFERROR(VLOOKUP(N1424,【参考】数式用!$A$3:$N$58,14,FALSE),"")&amp;"_6"</f>
        <v>_6</v>
      </c>
      <c r="AE1424" s="482" t="str">
        <f>IFERROR(VLOOKUP(N1424,【参考】数式用!$AI$5:$AJ$51, 2, FALSE), "")</f>
        <v/>
      </c>
      <c r="AF1424" s="483" t="str">
        <f t="shared" si="44"/>
        <v/>
      </c>
      <c r="AG1424" s="484" t="str">
        <f t="shared" si="45"/>
        <v/>
      </c>
      <c r="AH1424" s="485" t="str">
        <f>IFERROR(VLOOKUP(N1424,【参考】数式用!$AM$3:$AN$56, 2, FALSE), "")</f>
        <v/>
      </c>
      <c r="AI1424" s="411"/>
      <c r="AJ1424" s="389"/>
      <c r="AK1424" s="389"/>
      <c r="AL1424" s="389"/>
      <c r="AM1424" s="389"/>
      <c r="AN1424" s="389"/>
      <c r="AO1424" s="389"/>
      <c r="AP1424" s="389"/>
      <c r="AQ1424" s="389"/>
    </row>
    <row r="1425" spans="1:43" s="128" customFormat="1" ht="40.15" customHeight="1">
      <c r="A1425" s="488">
        <v>1412</v>
      </c>
      <c r="B1425" s="866" t="str">
        <f>IF(基本情報入力シート!C1456="","",基本情報入力シート!C1456)</f>
        <v/>
      </c>
      <c r="C1425" s="866"/>
      <c r="D1425" s="866"/>
      <c r="E1425" s="866"/>
      <c r="F1425" s="866"/>
      <c r="G1425" s="866"/>
      <c r="H1425" s="866"/>
      <c r="I1425" s="866"/>
      <c r="J1425" s="413" t="str">
        <f>IF(基本情報入力シート!M1456="","",基本情報入力シート!M1456)</f>
        <v/>
      </c>
      <c r="K1425" s="413" t="str">
        <f>IF(基本情報入力シート!R1456="","",基本情報入力シート!R1456)</f>
        <v/>
      </c>
      <c r="L1425" s="413" t="str">
        <f>IF(基本情報入力シート!W1456="","",基本情報入力シート!W1456)</f>
        <v/>
      </c>
      <c r="M1425" s="413" t="str">
        <f>IF(基本情報入力シート!X1456="","",基本情報入力シート!X1456)</f>
        <v/>
      </c>
      <c r="N1425" s="491" t="str">
        <f>IF(基本情報入力シート!Y1456="","",基本情報入力シート!Y1456)</f>
        <v/>
      </c>
      <c r="O1425" s="490"/>
      <c r="P1425" s="432"/>
      <c r="Q1425" s="38" t="str">
        <f>IFERROR(ROUNDDOWN(P1425*VLOOKUP(N1425,【参考】数式用!$V$2:$AA$58,MATCH(O1425,【参考】数式用!$X$4:$AA$4)+2,FALSE)*0.5, 0), "")</f>
        <v/>
      </c>
      <c r="R1425" s="433"/>
      <c r="S1425" s="867"/>
      <c r="T1425" s="867"/>
      <c r="U1425" s="499"/>
      <c r="V1425" s="439"/>
      <c r="W1425" s="487"/>
      <c r="X1425" s="414" t="str">
        <f>IFERROR(IF(V1425="ー", "", ROUNDDOWN(W1425*VLOOKUP(N1425,【参考】数式用!$V$2:$AG$51,MATCH(V1425,【参考】数式用!$AB$4:$AG$4)+6,FALSE)*0.5, 0)), "")</f>
        <v/>
      </c>
      <c r="Y1425" s="440"/>
      <c r="Z1425" s="487"/>
      <c r="AA1425" s="501"/>
      <c r="AB1425" s="481" t="e">
        <f>VLOOKUP(N1425,【参考】数式用!$A$3:$N$58,14,FALSE)</f>
        <v>#N/A</v>
      </c>
      <c r="AC1425" s="481" t="str">
        <f>IFERROR(VLOOKUP(N1425,【参考】数式用!$A$3:$N$58,14,FALSE),"")&amp;"_4_5"</f>
        <v>_4_5</v>
      </c>
      <c r="AD1425" s="481" t="str">
        <f>IFERROR(VLOOKUP(N1425,【参考】数式用!$A$3:$N$58,14,FALSE),"")&amp;"_6"</f>
        <v>_6</v>
      </c>
      <c r="AE1425" s="482" t="str">
        <f>IFERROR(VLOOKUP(N1425,【参考】数式用!$AI$5:$AJ$51, 2, FALSE), "")</f>
        <v/>
      </c>
      <c r="AF1425" s="483" t="str">
        <f t="shared" si="44"/>
        <v/>
      </c>
      <c r="AG1425" s="484" t="str">
        <f t="shared" si="45"/>
        <v/>
      </c>
      <c r="AH1425" s="485" t="str">
        <f>IFERROR(VLOOKUP(N1425,【参考】数式用!$AM$3:$AN$56, 2, FALSE), "")</f>
        <v/>
      </c>
      <c r="AI1425" s="411"/>
      <c r="AJ1425" s="389"/>
      <c r="AK1425" s="389"/>
      <c r="AL1425" s="389"/>
      <c r="AM1425" s="389"/>
      <c r="AN1425" s="389"/>
      <c r="AO1425" s="389"/>
      <c r="AP1425" s="389"/>
      <c r="AQ1425" s="389"/>
    </row>
    <row r="1426" spans="1:43" s="128" customFormat="1" ht="40.15" customHeight="1">
      <c r="A1426" s="488">
        <v>1413</v>
      </c>
      <c r="B1426" s="866" t="str">
        <f>IF(基本情報入力シート!C1457="","",基本情報入力シート!C1457)</f>
        <v/>
      </c>
      <c r="C1426" s="866"/>
      <c r="D1426" s="866"/>
      <c r="E1426" s="866"/>
      <c r="F1426" s="866"/>
      <c r="G1426" s="866"/>
      <c r="H1426" s="866"/>
      <c r="I1426" s="866"/>
      <c r="J1426" s="413" t="str">
        <f>IF(基本情報入力シート!M1457="","",基本情報入力シート!M1457)</f>
        <v/>
      </c>
      <c r="K1426" s="413" t="str">
        <f>IF(基本情報入力シート!R1457="","",基本情報入力シート!R1457)</f>
        <v/>
      </c>
      <c r="L1426" s="413" t="str">
        <f>IF(基本情報入力シート!W1457="","",基本情報入力シート!W1457)</f>
        <v/>
      </c>
      <c r="M1426" s="413" t="str">
        <f>IF(基本情報入力シート!X1457="","",基本情報入力シート!X1457)</f>
        <v/>
      </c>
      <c r="N1426" s="491" t="str">
        <f>IF(基本情報入力シート!Y1457="","",基本情報入力シート!Y1457)</f>
        <v/>
      </c>
      <c r="O1426" s="490"/>
      <c r="P1426" s="432"/>
      <c r="Q1426" s="38" t="str">
        <f>IFERROR(ROUNDDOWN(P1426*VLOOKUP(N1426,【参考】数式用!$V$2:$AA$58,MATCH(O1426,【参考】数式用!$X$4:$AA$4)+2,FALSE)*0.5, 0), "")</f>
        <v/>
      </c>
      <c r="R1426" s="433"/>
      <c r="S1426" s="867"/>
      <c r="T1426" s="867"/>
      <c r="U1426" s="499"/>
      <c r="V1426" s="439"/>
      <c r="W1426" s="487"/>
      <c r="X1426" s="414" t="str">
        <f>IFERROR(IF(V1426="ー", "", ROUNDDOWN(W1426*VLOOKUP(N1426,【参考】数式用!$V$2:$AG$51,MATCH(V1426,【参考】数式用!$AB$4:$AG$4)+6,FALSE)*0.5, 0)), "")</f>
        <v/>
      </c>
      <c r="Y1426" s="440"/>
      <c r="Z1426" s="487"/>
      <c r="AA1426" s="501"/>
      <c r="AB1426" s="481" t="e">
        <f>VLOOKUP(N1426,【参考】数式用!$A$3:$N$58,14,FALSE)</f>
        <v>#N/A</v>
      </c>
      <c r="AC1426" s="481" t="str">
        <f>IFERROR(VLOOKUP(N1426,【参考】数式用!$A$3:$N$58,14,FALSE),"")&amp;"_4_5"</f>
        <v>_4_5</v>
      </c>
      <c r="AD1426" s="481" t="str">
        <f>IFERROR(VLOOKUP(N1426,【参考】数式用!$A$3:$N$58,14,FALSE),"")&amp;"_6"</f>
        <v>_6</v>
      </c>
      <c r="AE1426" s="482" t="str">
        <f>IFERROR(VLOOKUP(N1426,【参考】数式用!$AI$5:$AJ$51, 2, FALSE), "")</f>
        <v/>
      </c>
      <c r="AF1426" s="483" t="str">
        <f t="shared" si="44"/>
        <v/>
      </c>
      <c r="AG1426" s="484" t="str">
        <f t="shared" si="45"/>
        <v/>
      </c>
      <c r="AH1426" s="485" t="str">
        <f>IFERROR(VLOOKUP(N1426,【参考】数式用!$AM$3:$AN$56, 2, FALSE), "")</f>
        <v/>
      </c>
      <c r="AI1426" s="411"/>
      <c r="AJ1426" s="389"/>
      <c r="AK1426" s="389"/>
      <c r="AL1426" s="389"/>
      <c r="AM1426" s="389"/>
      <c r="AN1426" s="389"/>
      <c r="AO1426" s="389"/>
      <c r="AP1426" s="389"/>
      <c r="AQ1426" s="389"/>
    </row>
    <row r="1427" spans="1:43" s="128" customFormat="1" ht="40.15" customHeight="1">
      <c r="A1427" s="488">
        <v>1414</v>
      </c>
      <c r="B1427" s="866" t="str">
        <f>IF(基本情報入力シート!C1458="","",基本情報入力シート!C1458)</f>
        <v/>
      </c>
      <c r="C1427" s="866"/>
      <c r="D1427" s="866"/>
      <c r="E1427" s="866"/>
      <c r="F1427" s="866"/>
      <c r="G1427" s="866"/>
      <c r="H1427" s="866"/>
      <c r="I1427" s="866"/>
      <c r="J1427" s="413" t="str">
        <f>IF(基本情報入力シート!M1458="","",基本情報入力シート!M1458)</f>
        <v/>
      </c>
      <c r="K1427" s="413" t="str">
        <f>IF(基本情報入力シート!R1458="","",基本情報入力シート!R1458)</f>
        <v/>
      </c>
      <c r="L1427" s="413" t="str">
        <f>IF(基本情報入力シート!W1458="","",基本情報入力シート!W1458)</f>
        <v/>
      </c>
      <c r="M1427" s="413" t="str">
        <f>IF(基本情報入力シート!X1458="","",基本情報入力シート!X1458)</f>
        <v/>
      </c>
      <c r="N1427" s="491" t="str">
        <f>IF(基本情報入力シート!Y1458="","",基本情報入力シート!Y1458)</f>
        <v/>
      </c>
      <c r="O1427" s="490"/>
      <c r="P1427" s="432"/>
      <c r="Q1427" s="38" t="str">
        <f>IFERROR(ROUNDDOWN(P1427*VLOOKUP(N1427,【参考】数式用!$V$2:$AA$58,MATCH(O1427,【参考】数式用!$X$4:$AA$4)+2,FALSE)*0.5, 0), "")</f>
        <v/>
      </c>
      <c r="R1427" s="433"/>
      <c r="S1427" s="867"/>
      <c r="T1427" s="867"/>
      <c r="U1427" s="499"/>
      <c r="V1427" s="439"/>
      <c r="W1427" s="487"/>
      <c r="X1427" s="414" t="str">
        <f>IFERROR(IF(V1427="ー", "", ROUNDDOWN(W1427*VLOOKUP(N1427,【参考】数式用!$V$2:$AG$51,MATCH(V1427,【参考】数式用!$AB$4:$AG$4)+6,FALSE)*0.5, 0)), "")</f>
        <v/>
      </c>
      <c r="Y1427" s="440"/>
      <c r="Z1427" s="487"/>
      <c r="AA1427" s="501"/>
      <c r="AB1427" s="481" t="e">
        <f>VLOOKUP(N1427,【参考】数式用!$A$3:$N$58,14,FALSE)</f>
        <v>#N/A</v>
      </c>
      <c r="AC1427" s="481" t="str">
        <f>IFERROR(VLOOKUP(N1427,【参考】数式用!$A$3:$N$58,14,FALSE),"")&amp;"_4_5"</f>
        <v>_4_5</v>
      </c>
      <c r="AD1427" s="481" t="str">
        <f>IFERROR(VLOOKUP(N1427,【参考】数式用!$A$3:$N$58,14,FALSE),"")&amp;"_6"</f>
        <v>_6</v>
      </c>
      <c r="AE1427" s="482" t="str">
        <f>IFERROR(VLOOKUP(N1427,【参考】数式用!$AI$5:$AJ$51, 2, FALSE), "")</f>
        <v/>
      </c>
      <c r="AF1427" s="483" t="str">
        <f t="shared" si="44"/>
        <v/>
      </c>
      <c r="AG1427" s="484" t="str">
        <f t="shared" si="45"/>
        <v/>
      </c>
      <c r="AH1427" s="485" t="str">
        <f>IFERROR(VLOOKUP(N1427,【参考】数式用!$AM$3:$AN$56, 2, FALSE), "")</f>
        <v/>
      </c>
      <c r="AI1427" s="411"/>
      <c r="AJ1427" s="389"/>
      <c r="AK1427" s="389"/>
      <c r="AL1427" s="389"/>
      <c r="AM1427" s="389"/>
      <c r="AN1427" s="389"/>
      <c r="AO1427" s="389"/>
      <c r="AP1427" s="389"/>
      <c r="AQ1427" s="389"/>
    </row>
    <row r="1428" spans="1:43" s="128" customFormat="1" ht="40.15" customHeight="1">
      <c r="A1428" s="488">
        <v>1415</v>
      </c>
      <c r="B1428" s="866" t="str">
        <f>IF(基本情報入力シート!C1459="","",基本情報入力シート!C1459)</f>
        <v/>
      </c>
      <c r="C1428" s="866"/>
      <c r="D1428" s="866"/>
      <c r="E1428" s="866"/>
      <c r="F1428" s="866"/>
      <c r="G1428" s="866"/>
      <c r="H1428" s="866"/>
      <c r="I1428" s="866"/>
      <c r="J1428" s="413" t="str">
        <f>IF(基本情報入力シート!M1459="","",基本情報入力シート!M1459)</f>
        <v/>
      </c>
      <c r="K1428" s="413" t="str">
        <f>IF(基本情報入力シート!R1459="","",基本情報入力シート!R1459)</f>
        <v/>
      </c>
      <c r="L1428" s="413" t="str">
        <f>IF(基本情報入力シート!W1459="","",基本情報入力シート!W1459)</f>
        <v/>
      </c>
      <c r="M1428" s="413" t="str">
        <f>IF(基本情報入力シート!X1459="","",基本情報入力シート!X1459)</f>
        <v/>
      </c>
      <c r="N1428" s="491" t="str">
        <f>IF(基本情報入力シート!Y1459="","",基本情報入力シート!Y1459)</f>
        <v/>
      </c>
      <c r="O1428" s="490"/>
      <c r="P1428" s="432"/>
      <c r="Q1428" s="38" t="str">
        <f>IFERROR(ROUNDDOWN(P1428*VLOOKUP(N1428,【参考】数式用!$V$2:$AA$58,MATCH(O1428,【参考】数式用!$X$4:$AA$4)+2,FALSE)*0.5, 0), "")</f>
        <v/>
      </c>
      <c r="R1428" s="433"/>
      <c r="S1428" s="867"/>
      <c r="T1428" s="867"/>
      <c r="U1428" s="499"/>
      <c r="V1428" s="439"/>
      <c r="W1428" s="487"/>
      <c r="X1428" s="414" t="str">
        <f>IFERROR(IF(V1428="ー", "", ROUNDDOWN(W1428*VLOOKUP(N1428,【参考】数式用!$V$2:$AG$51,MATCH(V1428,【参考】数式用!$AB$4:$AG$4)+6,FALSE)*0.5, 0)), "")</f>
        <v/>
      </c>
      <c r="Y1428" s="440"/>
      <c r="Z1428" s="487"/>
      <c r="AA1428" s="501"/>
      <c r="AB1428" s="481" t="e">
        <f>VLOOKUP(N1428,【参考】数式用!$A$3:$N$58,14,FALSE)</f>
        <v>#N/A</v>
      </c>
      <c r="AC1428" s="481" t="str">
        <f>IFERROR(VLOOKUP(N1428,【参考】数式用!$A$3:$N$58,14,FALSE),"")&amp;"_4_5"</f>
        <v>_4_5</v>
      </c>
      <c r="AD1428" s="481" t="str">
        <f>IFERROR(VLOOKUP(N1428,【参考】数式用!$A$3:$N$58,14,FALSE),"")&amp;"_6"</f>
        <v>_6</v>
      </c>
      <c r="AE1428" s="482" t="str">
        <f>IFERROR(VLOOKUP(N1428,【参考】数式用!$AI$5:$AJ$51, 2, FALSE), "")</f>
        <v/>
      </c>
      <c r="AF1428" s="483" t="str">
        <f t="shared" si="44"/>
        <v/>
      </c>
      <c r="AG1428" s="484" t="str">
        <f t="shared" si="45"/>
        <v/>
      </c>
      <c r="AH1428" s="485" t="str">
        <f>IFERROR(VLOOKUP(N1428,【参考】数式用!$AM$3:$AN$56, 2, FALSE), "")</f>
        <v/>
      </c>
      <c r="AI1428" s="411"/>
      <c r="AJ1428" s="389"/>
      <c r="AK1428" s="389"/>
      <c r="AL1428" s="389"/>
      <c r="AM1428" s="389"/>
      <c r="AN1428" s="389"/>
      <c r="AO1428" s="389"/>
      <c r="AP1428" s="389"/>
      <c r="AQ1428" s="389"/>
    </row>
    <row r="1429" spans="1:43" s="128" customFormat="1" ht="40.15" customHeight="1">
      <c r="A1429" s="488">
        <v>1416</v>
      </c>
      <c r="B1429" s="866" t="str">
        <f>IF(基本情報入力シート!C1460="","",基本情報入力シート!C1460)</f>
        <v/>
      </c>
      <c r="C1429" s="866"/>
      <c r="D1429" s="866"/>
      <c r="E1429" s="866"/>
      <c r="F1429" s="866"/>
      <c r="G1429" s="866"/>
      <c r="H1429" s="866"/>
      <c r="I1429" s="866"/>
      <c r="J1429" s="413" t="str">
        <f>IF(基本情報入力シート!M1460="","",基本情報入力シート!M1460)</f>
        <v/>
      </c>
      <c r="K1429" s="413" t="str">
        <f>IF(基本情報入力シート!R1460="","",基本情報入力シート!R1460)</f>
        <v/>
      </c>
      <c r="L1429" s="413" t="str">
        <f>IF(基本情報入力シート!W1460="","",基本情報入力シート!W1460)</f>
        <v/>
      </c>
      <c r="M1429" s="413" t="str">
        <f>IF(基本情報入力シート!X1460="","",基本情報入力シート!X1460)</f>
        <v/>
      </c>
      <c r="N1429" s="491" t="str">
        <f>IF(基本情報入力シート!Y1460="","",基本情報入力シート!Y1460)</f>
        <v/>
      </c>
      <c r="O1429" s="490"/>
      <c r="P1429" s="432"/>
      <c r="Q1429" s="38" t="str">
        <f>IFERROR(ROUNDDOWN(P1429*VLOOKUP(N1429,【参考】数式用!$V$2:$AA$58,MATCH(O1429,【参考】数式用!$X$4:$AA$4)+2,FALSE)*0.5, 0), "")</f>
        <v/>
      </c>
      <c r="R1429" s="433"/>
      <c r="S1429" s="867"/>
      <c r="T1429" s="867"/>
      <c r="U1429" s="499"/>
      <c r="V1429" s="439"/>
      <c r="W1429" s="487"/>
      <c r="X1429" s="414" t="str">
        <f>IFERROR(IF(V1429="ー", "", ROUNDDOWN(W1429*VLOOKUP(N1429,【参考】数式用!$V$2:$AG$51,MATCH(V1429,【参考】数式用!$AB$4:$AG$4)+6,FALSE)*0.5, 0)), "")</f>
        <v/>
      </c>
      <c r="Y1429" s="440"/>
      <c r="Z1429" s="487"/>
      <c r="AA1429" s="501"/>
      <c r="AB1429" s="481" t="e">
        <f>VLOOKUP(N1429,【参考】数式用!$A$3:$N$58,14,FALSE)</f>
        <v>#N/A</v>
      </c>
      <c r="AC1429" s="481" t="str">
        <f>IFERROR(VLOOKUP(N1429,【参考】数式用!$A$3:$N$58,14,FALSE),"")&amp;"_4_5"</f>
        <v>_4_5</v>
      </c>
      <c r="AD1429" s="481" t="str">
        <f>IFERROR(VLOOKUP(N1429,【参考】数式用!$A$3:$N$58,14,FALSE),"")&amp;"_6"</f>
        <v>_6</v>
      </c>
      <c r="AE1429" s="482" t="str">
        <f>IFERROR(VLOOKUP(N1429,【参考】数式用!$AI$5:$AJ$51, 2, FALSE), "")</f>
        <v/>
      </c>
      <c r="AF1429" s="483" t="str">
        <f t="shared" si="44"/>
        <v/>
      </c>
      <c r="AG1429" s="484" t="str">
        <f t="shared" si="45"/>
        <v/>
      </c>
      <c r="AH1429" s="485" t="str">
        <f>IFERROR(VLOOKUP(N1429,【参考】数式用!$AM$3:$AN$56, 2, FALSE), "")</f>
        <v/>
      </c>
      <c r="AI1429" s="411"/>
      <c r="AJ1429" s="389"/>
      <c r="AK1429" s="389"/>
      <c r="AL1429" s="389"/>
      <c r="AM1429" s="389"/>
      <c r="AN1429" s="389"/>
      <c r="AO1429" s="389"/>
      <c r="AP1429" s="389"/>
      <c r="AQ1429" s="389"/>
    </row>
    <row r="1430" spans="1:43" s="128" customFormat="1" ht="40.15" customHeight="1">
      <c r="A1430" s="488">
        <v>1417</v>
      </c>
      <c r="B1430" s="866" t="str">
        <f>IF(基本情報入力シート!C1461="","",基本情報入力シート!C1461)</f>
        <v/>
      </c>
      <c r="C1430" s="866"/>
      <c r="D1430" s="866"/>
      <c r="E1430" s="866"/>
      <c r="F1430" s="866"/>
      <c r="G1430" s="866"/>
      <c r="H1430" s="866"/>
      <c r="I1430" s="866"/>
      <c r="J1430" s="413" t="str">
        <f>IF(基本情報入力シート!M1461="","",基本情報入力シート!M1461)</f>
        <v/>
      </c>
      <c r="K1430" s="413" t="str">
        <f>IF(基本情報入力シート!R1461="","",基本情報入力シート!R1461)</f>
        <v/>
      </c>
      <c r="L1430" s="413" t="str">
        <f>IF(基本情報入力シート!W1461="","",基本情報入力シート!W1461)</f>
        <v/>
      </c>
      <c r="M1430" s="413" t="str">
        <f>IF(基本情報入力シート!X1461="","",基本情報入力シート!X1461)</f>
        <v/>
      </c>
      <c r="N1430" s="491" t="str">
        <f>IF(基本情報入力シート!Y1461="","",基本情報入力シート!Y1461)</f>
        <v/>
      </c>
      <c r="O1430" s="490"/>
      <c r="P1430" s="432"/>
      <c r="Q1430" s="38" t="str">
        <f>IFERROR(ROUNDDOWN(P1430*VLOOKUP(N1430,【参考】数式用!$V$2:$AA$58,MATCH(O1430,【参考】数式用!$X$4:$AA$4)+2,FALSE)*0.5, 0), "")</f>
        <v/>
      </c>
      <c r="R1430" s="433"/>
      <c r="S1430" s="867"/>
      <c r="T1430" s="867"/>
      <c r="U1430" s="499"/>
      <c r="V1430" s="439"/>
      <c r="W1430" s="487"/>
      <c r="X1430" s="414" t="str">
        <f>IFERROR(IF(V1430="ー", "", ROUNDDOWN(W1430*VLOOKUP(N1430,【参考】数式用!$V$2:$AG$51,MATCH(V1430,【参考】数式用!$AB$4:$AG$4)+6,FALSE)*0.5, 0)), "")</f>
        <v/>
      </c>
      <c r="Y1430" s="440"/>
      <c r="Z1430" s="487"/>
      <c r="AA1430" s="501"/>
      <c r="AB1430" s="481" t="e">
        <f>VLOOKUP(N1430,【参考】数式用!$A$3:$N$58,14,FALSE)</f>
        <v>#N/A</v>
      </c>
      <c r="AC1430" s="481" t="str">
        <f>IFERROR(VLOOKUP(N1430,【参考】数式用!$A$3:$N$58,14,FALSE),"")&amp;"_4_5"</f>
        <v>_4_5</v>
      </c>
      <c r="AD1430" s="481" t="str">
        <f>IFERROR(VLOOKUP(N1430,【参考】数式用!$A$3:$N$58,14,FALSE),"")&amp;"_6"</f>
        <v>_6</v>
      </c>
      <c r="AE1430" s="482" t="str">
        <f>IFERROR(VLOOKUP(N1430,【参考】数式用!$AI$5:$AJ$51, 2, FALSE), "")</f>
        <v/>
      </c>
      <c r="AF1430" s="483" t="str">
        <f t="shared" si="44"/>
        <v/>
      </c>
      <c r="AG1430" s="484" t="str">
        <f t="shared" si="45"/>
        <v/>
      </c>
      <c r="AH1430" s="485" t="str">
        <f>IFERROR(VLOOKUP(N1430,【参考】数式用!$AM$3:$AN$56, 2, FALSE), "")</f>
        <v/>
      </c>
      <c r="AI1430" s="411"/>
      <c r="AJ1430" s="389"/>
      <c r="AK1430" s="389"/>
      <c r="AL1430" s="389"/>
      <c r="AM1430" s="389"/>
      <c r="AN1430" s="389"/>
      <c r="AO1430" s="389"/>
      <c r="AP1430" s="389"/>
      <c r="AQ1430" s="389"/>
    </row>
    <row r="1431" spans="1:43" s="128" customFormat="1" ht="40.15" customHeight="1">
      <c r="A1431" s="488">
        <v>1418</v>
      </c>
      <c r="B1431" s="866" t="str">
        <f>IF(基本情報入力シート!C1462="","",基本情報入力シート!C1462)</f>
        <v/>
      </c>
      <c r="C1431" s="866"/>
      <c r="D1431" s="866"/>
      <c r="E1431" s="866"/>
      <c r="F1431" s="866"/>
      <c r="G1431" s="866"/>
      <c r="H1431" s="866"/>
      <c r="I1431" s="866"/>
      <c r="J1431" s="413" t="str">
        <f>IF(基本情報入力シート!M1462="","",基本情報入力シート!M1462)</f>
        <v/>
      </c>
      <c r="K1431" s="413" t="str">
        <f>IF(基本情報入力シート!R1462="","",基本情報入力シート!R1462)</f>
        <v/>
      </c>
      <c r="L1431" s="413" t="str">
        <f>IF(基本情報入力シート!W1462="","",基本情報入力シート!W1462)</f>
        <v/>
      </c>
      <c r="M1431" s="413" t="str">
        <f>IF(基本情報入力シート!X1462="","",基本情報入力シート!X1462)</f>
        <v/>
      </c>
      <c r="N1431" s="491" t="str">
        <f>IF(基本情報入力シート!Y1462="","",基本情報入力シート!Y1462)</f>
        <v/>
      </c>
      <c r="O1431" s="490"/>
      <c r="P1431" s="432"/>
      <c r="Q1431" s="38" t="str">
        <f>IFERROR(ROUNDDOWN(P1431*VLOOKUP(N1431,【参考】数式用!$V$2:$AA$58,MATCH(O1431,【参考】数式用!$X$4:$AA$4)+2,FALSE)*0.5, 0), "")</f>
        <v/>
      </c>
      <c r="R1431" s="433"/>
      <c r="S1431" s="867"/>
      <c r="T1431" s="867"/>
      <c r="U1431" s="499"/>
      <c r="V1431" s="439"/>
      <c r="W1431" s="487"/>
      <c r="X1431" s="414" t="str">
        <f>IFERROR(IF(V1431="ー", "", ROUNDDOWN(W1431*VLOOKUP(N1431,【参考】数式用!$V$2:$AG$51,MATCH(V1431,【参考】数式用!$AB$4:$AG$4)+6,FALSE)*0.5, 0)), "")</f>
        <v/>
      </c>
      <c r="Y1431" s="440"/>
      <c r="Z1431" s="487"/>
      <c r="AA1431" s="501"/>
      <c r="AB1431" s="481" t="e">
        <f>VLOOKUP(N1431,【参考】数式用!$A$3:$N$58,14,FALSE)</f>
        <v>#N/A</v>
      </c>
      <c r="AC1431" s="481" t="str">
        <f>IFERROR(VLOOKUP(N1431,【参考】数式用!$A$3:$N$58,14,FALSE),"")&amp;"_4_5"</f>
        <v>_4_5</v>
      </c>
      <c r="AD1431" s="481" t="str">
        <f>IFERROR(VLOOKUP(N1431,【参考】数式用!$A$3:$N$58,14,FALSE),"")&amp;"_6"</f>
        <v>_6</v>
      </c>
      <c r="AE1431" s="482" t="str">
        <f>IFERROR(VLOOKUP(N1431,【参考】数式用!$AI$5:$AJ$51, 2, FALSE), "")</f>
        <v/>
      </c>
      <c r="AF1431" s="483" t="str">
        <f t="shared" si="44"/>
        <v/>
      </c>
      <c r="AG1431" s="484" t="str">
        <f t="shared" si="45"/>
        <v/>
      </c>
      <c r="AH1431" s="485" t="str">
        <f>IFERROR(VLOOKUP(N1431,【参考】数式用!$AM$3:$AN$56, 2, FALSE), "")</f>
        <v/>
      </c>
      <c r="AI1431" s="411"/>
      <c r="AJ1431" s="389"/>
      <c r="AK1431" s="389"/>
      <c r="AL1431" s="389"/>
      <c r="AM1431" s="389"/>
      <c r="AN1431" s="389"/>
      <c r="AO1431" s="389"/>
      <c r="AP1431" s="389"/>
      <c r="AQ1431" s="389"/>
    </row>
    <row r="1432" spans="1:43" s="128" customFormat="1" ht="40.15" customHeight="1">
      <c r="A1432" s="488">
        <v>1419</v>
      </c>
      <c r="B1432" s="866" t="str">
        <f>IF(基本情報入力シート!C1463="","",基本情報入力シート!C1463)</f>
        <v/>
      </c>
      <c r="C1432" s="866"/>
      <c r="D1432" s="866"/>
      <c r="E1432" s="866"/>
      <c r="F1432" s="866"/>
      <c r="G1432" s="866"/>
      <c r="H1432" s="866"/>
      <c r="I1432" s="866"/>
      <c r="J1432" s="413" t="str">
        <f>IF(基本情報入力シート!M1463="","",基本情報入力シート!M1463)</f>
        <v/>
      </c>
      <c r="K1432" s="413" t="str">
        <f>IF(基本情報入力シート!R1463="","",基本情報入力シート!R1463)</f>
        <v/>
      </c>
      <c r="L1432" s="413" t="str">
        <f>IF(基本情報入力シート!W1463="","",基本情報入力シート!W1463)</f>
        <v/>
      </c>
      <c r="M1432" s="413" t="str">
        <f>IF(基本情報入力シート!X1463="","",基本情報入力シート!X1463)</f>
        <v/>
      </c>
      <c r="N1432" s="491" t="str">
        <f>IF(基本情報入力シート!Y1463="","",基本情報入力シート!Y1463)</f>
        <v/>
      </c>
      <c r="O1432" s="490"/>
      <c r="P1432" s="432"/>
      <c r="Q1432" s="38" t="str">
        <f>IFERROR(ROUNDDOWN(P1432*VLOOKUP(N1432,【参考】数式用!$V$2:$AA$58,MATCH(O1432,【参考】数式用!$X$4:$AA$4)+2,FALSE)*0.5, 0), "")</f>
        <v/>
      </c>
      <c r="R1432" s="433"/>
      <c r="S1432" s="867"/>
      <c r="T1432" s="867"/>
      <c r="U1432" s="499"/>
      <c r="V1432" s="439"/>
      <c r="W1432" s="487"/>
      <c r="X1432" s="414" t="str">
        <f>IFERROR(IF(V1432="ー", "", ROUNDDOWN(W1432*VLOOKUP(N1432,【参考】数式用!$V$2:$AG$51,MATCH(V1432,【参考】数式用!$AB$4:$AG$4)+6,FALSE)*0.5, 0)), "")</f>
        <v/>
      </c>
      <c r="Y1432" s="440"/>
      <c r="Z1432" s="487"/>
      <c r="AA1432" s="501"/>
      <c r="AB1432" s="481" t="e">
        <f>VLOOKUP(N1432,【参考】数式用!$A$3:$N$58,14,FALSE)</f>
        <v>#N/A</v>
      </c>
      <c r="AC1432" s="481" t="str">
        <f>IFERROR(VLOOKUP(N1432,【参考】数式用!$A$3:$N$58,14,FALSE),"")&amp;"_4_5"</f>
        <v>_4_5</v>
      </c>
      <c r="AD1432" s="481" t="str">
        <f>IFERROR(VLOOKUP(N1432,【参考】数式用!$A$3:$N$58,14,FALSE),"")&amp;"_6"</f>
        <v>_6</v>
      </c>
      <c r="AE1432" s="482" t="str">
        <f>IFERROR(VLOOKUP(N1432,【参考】数式用!$AI$5:$AJ$51, 2, FALSE), "")</f>
        <v/>
      </c>
      <c r="AF1432" s="483" t="str">
        <f t="shared" si="44"/>
        <v/>
      </c>
      <c r="AG1432" s="484" t="str">
        <f t="shared" si="45"/>
        <v/>
      </c>
      <c r="AH1432" s="485" t="str">
        <f>IFERROR(VLOOKUP(N1432,【参考】数式用!$AM$3:$AN$56, 2, FALSE), "")</f>
        <v/>
      </c>
      <c r="AI1432" s="411"/>
      <c r="AJ1432" s="389"/>
      <c r="AK1432" s="389"/>
      <c r="AL1432" s="389"/>
      <c r="AM1432" s="389"/>
      <c r="AN1432" s="389"/>
      <c r="AO1432" s="389"/>
      <c r="AP1432" s="389"/>
      <c r="AQ1432" s="389"/>
    </row>
    <row r="1433" spans="1:43" s="128" customFormat="1" ht="40.15" customHeight="1">
      <c r="A1433" s="488">
        <v>1420</v>
      </c>
      <c r="B1433" s="866" t="str">
        <f>IF(基本情報入力シート!C1464="","",基本情報入力シート!C1464)</f>
        <v/>
      </c>
      <c r="C1433" s="866"/>
      <c r="D1433" s="866"/>
      <c r="E1433" s="866"/>
      <c r="F1433" s="866"/>
      <c r="G1433" s="866"/>
      <c r="H1433" s="866"/>
      <c r="I1433" s="866"/>
      <c r="J1433" s="413" t="str">
        <f>IF(基本情報入力シート!M1464="","",基本情報入力シート!M1464)</f>
        <v/>
      </c>
      <c r="K1433" s="413" t="str">
        <f>IF(基本情報入力シート!R1464="","",基本情報入力シート!R1464)</f>
        <v/>
      </c>
      <c r="L1433" s="413" t="str">
        <f>IF(基本情報入力シート!W1464="","",基本情報入力シート!W1464)</f>
        <v/>
      </c>
      <c r="M1433" s="413" t="str">
        <f>IF(基本情報入力シート!X1464="","",基本情報入力シート!X1464)</f>
        <v/>
      </c>
      <c r="N1433" s="491" t="str">
        <f>IF(基本情報入力シート!Y1464="","",基本情報入力シート!Y1464)</f>
        <v/>
      </c>
      <c r="O1433" s="490"/>
      <c r="P1433" s="432"/>
      <c r="Q1433" s="38" t="str">
        <f>IFERROR(ROUNDDOWN(P1433*VLOOKUP(N1433,【参考】数式用!$V$2:$AA$58,MATCH(O1433,【参考】数式用!$X$4:$AA$4)+2,FALSE)*0.5, 0), "")</f>
        <v/>
      </c>
      <c r="R1433" s="433"/>
      <c r="S1433" s="867"/>
      <c r="T1433" s="867"/>
      <c r="U1433" s="499"/>
      <c r="V1433" s="439"/>
      <c r="W1433" s="487"/>
      <c r="X1433" s="414" t="str">
        <f>IFERROR(IF(V1433="ー", "", ROUNDDOWN(W1433*VLOOKUP(N1433,【参考】数式用!$V$2:$AG$51,MATCH(V1433,【参考】数式用!$AB$4:$AG$4)+6,FALSE)*0.5, 0)), "")</f>
        <v/>
      </c>
      <c r="Y1433" s="440"/>
      <c r="Z1433" s="487"/>
      <c r="AA1433" s="501"/>
      <c r="AB1433" s="481" t="e">
        <f>VLOOKUP(N1433,【参考】数式用!$A$3:$N$58,14,FALSE)</f>
        <v>#N/A</v>
      </c>
      <c r="AC1433" s="481" t="str">
        <f>IFERROR(VLOOKUP(N1433,【参考】数式用!$A$3:$N$58,14,FALSE),"")&amp;"_4_5"</f>
        <v>_4_5</v>
      </c>
      <c r="AD1433" s="481" t="str">
        <f>IFERROR(VLOOKUP(N1433,【参考】数式用!$A$3:$N$58,14,FALSE),"")&amp;"_6"</f>
        <v>_6</v>
      </c>
      <c r="AE1433" s="482" t="str">
        <f>IFERROR(VLOOKUP(N1433,【参考】数式用!$AI$5:$AJ$51, 2, FALSE), "")</f>
        <v/>
      </c>
      <c r="AF1433" s="483" t="str">
        <f t="shared" si="44"/>
        <v/>
      </c>
      <c r="AG1433" s="484" t="str">
        <f t="shared" si="45"/>
        <v/>
      </c>
      <c r="AH1433" s="485" t="str">
        <f>IFERROR(VLOOKUP(N1433,【参考】数式用!$AM$3:$AN$56, 2, FALSE), "")</f>
        <v/>
      </c>
      <c r="AI1433" s="411"/>
      <c r="AJ1433" s="389"/>
      <c r="AK1433" s="389"/>
      <c r="AL1433" s="389"/>
      <c r="AM1433" s="389"/>
      <c r="AN1433" s="389"/>
      <c r="AO1433" s="389"/>
      <c r="AP1433" s="389"/>
      <c r="AQ1433" s="389"/>
    </row>
    <row r="1434" spans="1:43" s="128" customFormat="1" ht="40.15" customHeight="1">
      <c r="A1434" s="488">
        <v>1421</v>
      </c>
      <c r="B1434" s="866" t="str">
        <f>IF(基本情報入力シート!C1465="","",基本情報入力シート!C1465)</f>
        <v/>
      </c>
      <c r="C1434" s="866"/>
      <c r="D1434" s="866"/>
      <c r="E1434" s="866"/>
      <c r="F1434" s="866"/>
      <c r="G1434" s="866"/>
      <c r="H1434" s="866"/>
      <c r="I1434" s="866"/>
      <c r="J1434" s="413" t="str">
        <f>IF(基本情報入力シート!M1465="","",基本情報入力シート!M1465)</f>
        <v/>
      </c>
      <c r="K1434" s="413" t="str">
        <f>IF(基本情報入力シート!R1465="","",基本情報入力シート!R1465)</f>
        <v/>
      </c>
      <c r="L1434" s="413" t="str">
        <f>IF(基本情報入力シート!W1465="","",基本情報入力シート!W1465)</f>
        <v/>
      </c>
      <c r="M1434" s="413" t="str">
        <f>IF(基本情報入力シート!X1465="","",基本情報入力シート!X1465)</f>
        <v/>
      </c>
      <c r="N1434" s="491" t="str">
        <f>IF(基本情報入力シート!Y1465="","",基本情報入力シート!Y1465)</f>
        <v/>
      </c>
      <c r="O1434" s="490"/>
      <c r="P1434" s="432"/>
      <c r="Q1434" s="38" t="str">
        <f>IFERROR(ROUNDDOWN(P1434*VLOOKUP(N1434,【参考】数式用!$V$2:$AA$58,MATCH(O1434,【参考】数式用!$X$4:$AA$4)+2,FALSE)*0.5, 0), "")</f>
        <v/>
      </c>
      <c r="R1434" s="433"/>
      <c r="S1434" s="867"/>
      <c r="T1434" s="867"/>
      <c r="U1434" s="499"/>
      <c r="V1434" s="439"/>
      <c r="W1434" s="487"/>
      <c r="X1434" s="414" t="str">
        <f>IFERROR(IF(V1434="ー", "", ROUNDDOWN(W1434*VLOOKUP(N1434,【参考】数式用!$V$2:$AG$51,MATCH(V1434,【参考】数式用!$AB$4:$AG$4)+6,FALSE)*0.5, 0)), "")</f>
        <v/>
      </c>
      <c r="Y1434" s="440"/>
      <c r="Z1434" s="487"/>
      <c r="AA1434" s="501"/>
      <c r="AB1434" s="481" t="e">
        <f>VLOOKUP(N1434,【参考】数式用!$A$3:$N$58,14,FALSE)</f>
        <v>#N/A</v>
      </c>
      <c r="AC1434" s="481" t="str">
        <f>IFERROR(VLOOKUP(N1434,【参考】数式用!$A$3:$N$58,14,FALSE),"")&amp;"_4_5"</f>
        <v>_4_5</v>
      </c>
      <c r="AD1434" s="481" t="str">
        <f>IFERROR(VLOOKUP(N1434,【参考】数式用!$A$3:$N$58,14,FALSE),"")&amp;"_6"</f>
        <v>_6</v>
      </c>
      <c r="AE1434" s="482" t="str">
        <f>IFERROR(VLOOKUP(N1434,【参考】数式用!$AI$5:$AJ$51, 2, FALSE), "")</f>
        <v/>
      </c>
      <c r="AF1434" s="483" t="str">
        <f t="shared" si="44"/>
        <v/>
      </c>
      <c r="AG1434" s="484" t="str">
        <f t="shared" si="45"/>
        <v/>
      </c>
      <c r="AH1434" s="485" t="str">
        <f>IFERROR(VLOOKUP(N1434,【参考】数式用!$AM$3:$AN$56, 2, FALSE), "")</f>
        <v/>
      </c>
      <c r="AI1434" s="411"/>
      <c r="AJ1434" s="389"/>
      <c r="AK1434" s="389"/>
      <c r="AL1434" s="389"/>
      <c r="AM1434" s="389"/>
      <c r="AN1434" s="389"/>
      <c r="AO1434" s="389"/>
      <c r="AP1434" s="389"/>
      <c r="AQ1434" s="389"/>
    </row>
    <row r="1435" spans="1:43" s="128" customFormat="1" ht="40.15" customHeight="1">
      <c r="A1435" s="488">
        <v>1422</v>
      </c>
      <c r="B1435" s="866" t="str">
        <f>IF(基本情報入力シート!C1466="","",基本情報入力シート!C1466)</f>
        <v/>
      </c>
      <c r="C1435" s="866"/>
      <c r="D1435" s="866"/>
      <c r="E1435" s="866"/>
      <c r="F1435" s="866"/>
      <c r="G1435" s="866"/>
      <c r="H1435" s="866"/>
      <c r="I1435" s="866"/>
      <c r="J1435" s="413" t="str">
        <f>IF(基本情報入力シート!M1466="","",基本情報入力シート!M1466)</f>
        <v/>
      </c>
      <c r="K1435" s="413" t="str">
        <f>IF(基本情報入力シート!R1466="","",基本情報入力シート!R1466)</f>
        <v/>
      </c>
      <c r="L1435" s="413" t="str">
        <f>IF(基本情報入力シート!W1466="","",基本情報入力シート!W1466)</f>
        <v/>
      </c>
      <c r="M1435" s="413" t="str">
        <f>IF(基本情報入力シート!X1466="","",基本情報入力シート!X1466)</f>
        <v/>
      </c>
      <c r="N1435" s="491" t="str">
        <f>IF(基本情報入力シート!Y1466="","",基本情報入力シート!Y1466)</f>
        <v/>
      </c>
      <c r="O1435" s="490"/>
      <c r="P1435" s="432"/>
      <c r="Q1435" s="38" t="str">
        <f>IFERROR(ROUNDDOWN(P1435*VLOOKUP(N1435,【参考】数式用!$V$2:$AA$58,MATCH(O1435,【参考】数式用!$X$4:$AA$4)+2,FALSE)*0.5, 0), "")</f>
        <v/>
      </c>
      <c r="R1435" s="433"/>
      <c r="S1435" s="867"/>
      <c r="T1435" s="867"/>
      <c r="U1435" s="499"/>
      <c r="V1435" s="439"/>
      <c r="W1435" s="487"/>
      <c r="X1435" s="414" t="str">
        <f>IFERROR(IF(V1435="ー", "", ROUNDDOWN(W1435*VLOOKUP(N1435,【参考】数式用!$V$2:$AG$51,MATCH(V1435,【参考】数式用!$AB$4:$AG$4)+6,FALSE)*0.5, 0)), "")</f>
        <v/>
      </c>
      <c r="Y1435" s="440"/>
      <c r="Z1435" s="487"/>
      <c r="AA1435" s="501"/>
      <c r="AB1435" s="481" t="e">
        <f>VLOOKUP(N1435,【参考】数式用!$A$3:$N$58,14,FALSE)</f>
        <v>#N/A</v>
      </c>
      <c r="AC1435" s="481" t="str">
        <f>IFERROR(VLOOKUP(N1435,【参考】数式用!$A$3:$N$58,14,FALSE),"")&amp;"_4_5"</f>
        <v>_4_5</v>
      </c>
      <c r="AD1435" s="481" t="str">
        <f>IFERROR(VLOOKUP(N1435,【参考】数式用!$A$3:$N$58,14,FALSE),"")&amp;"_6"</f>
        <v>_6</v>
      </c>
      <c r="AE1435" s="482" t="str">
        <f>IFERROR(VLOOKUP(N1435,【参考】数式用!$AI$5:$AJ$51, 2, FALSE), "")</f>
        <v/>
      </c>
      <c r="AF1435" s="483" t="str">
        <f t="shared" si="44"/>
        <v/>
      </c>
      <c r="AG1435" s="484" t="str">
        <f t="shared" si="45"/>
        <v/>
      </c>
      <c r="AH1435" s="485" t="str">
        <f>IFERROR(VLOOKUP(N1435,【参考】数式用!$AM$3:$AN$56, 2, FALSE), "")</f>
        <v/>
      </c>
      <c r="AI1435" s="411"/>
      <c r="AJ1435" s="389"/>
      <c r="AK1435" s="389"/>
      <c r="AL1435" s="389"/>
      <c r="AM1435" s="389"/>
      <c r="AN1435" s="389"/>
      <c r="AO1435" s="389"/>
      <c r="AP1435" s="389"/>
      <c r="AQ1435" s="389"/>
    </row>
    <row r="1436" spans="1:43" s="128" customFormat="1" ht="40.15" customHeight="1">
      <c r="A1436" s="488">
        <v>1423</v>
      </c>
      <c r="B1436" s="866" t="str">
        <f>IF(基本情報入力シート!C1467="","",基本情報入力シート!C1467)</f>
        <v/>
      </c>
      <c r="C1436" s="866"/>
      <c r="D1436" s="866"/>
      <c r="E1436" s="866"/>
      <c r="F1436" s="866"/>
      <c r="G1436" s="866"/>
      <c r="H1436" s="866"/>
      <c r="I1436" s="866"/>
      <c r="J1436" s="413" t="str">
        <f>IF(基本情報入力シート!M1467="","",基本情報入力シート!M1467)</f>
        <v/>
      </c>
      <c r="K1436" s="413" t="str">
        <f>IF(基本情報入力シート!R1467="","",基本情報入力シート!R1467)</f>
        <v/>
      </c>
      <c r="L1436" s="413" t="str">
        <f>IF(基本情報入力シート!W1467="","",基本情報入力シート!W1467)</f>
        <v/>
      </c>
      <c r="M1436" s="413" t="str">
        <f>IF(基本情報入力シート!X1467="","",基本情報入力シート!X1467)</f>
        <v/>
      </c>
      <c r="N1436" s="491" t="str">
        <f>IF(基本情報入力シート!Y1467="","",基本情報入力シート!Y1467)</f>
        <v/>
      </c>
      <c r="O1436" s="490"/>
      <c r="P1436" s="432"/>
      <c r="Q1436" s="38" t="str">
        <f>IFERROR(ROUNDDOWN(P1436*VLOOKUP(N1436,【参考】数式用!$V$2:$AA$58,MATCH(O1436,【参考】数式用!$X$4:$AA$4)+2,FALSE)*0.5, 0), "")</f>
        <v/>
      </c>
      <c r="R1436" s="433"/>
      <c r="S1436" s="867"/>
      <c r="T1436" s="867"/>
      <c r="U1436" s="499"/>
      <c r="V1436" s="439"/>
      <c r="W1436" s="487"/>
      <c r="X1436" s="414" t="str">
        <f>IFERROR(IF(V1436="ー", "", ROUNDDOWN(W1436*VLOOKUP(N1436,【参考】数式用!$V$2:$AG$51,MATCH(V1436,【参考】数式用!$AB$4:$AG$4)+6,FALSE)*0.5, 0)), "")</f>
        <v/>
      </c>
      <c r="Y1436" s="440"/>
      <c r="Z1436" s="487"/>
      <c r="AA1436" s="501"/>
      <c r="AB1436" s="481" t="e">
        <f>VLOOKUP(N1436,【参考】数式用!$A$3:$N$58,14,FALSE)</f>
        <v>#N/A</v>
      </c>
      <c r="AC1436" s="481" t="str">
        <f>IFERROR(VLOOKUP(N1436,【参考】数式用!$A$3:$N$58,14,FALSE),"")&amp;"_4_5"</f>
        <v>_4_5</v>
      </c>
      <c r="AD1436" s="481" t="str">
        <f>IFERROR(VLOOKUP(N1436,【参考】数式用!$A$3:$N$58,14,FALSE),"")&amp;"_6"</f>
        <v>_6</v>
      </c>
      <c r="AE1436" s="482" t="str">
        <f>IFERROR(VLOOKUP(N1436,【参考】数式用!$AI$5:$AJ$51, 2, FALSE), "")</f>
        <v/>
      </c>
      <c r="AF1436" s="483" t="str">
        <f t="shared" si="44"/>
        <v/>
      </c>
      <c r="AG1436" s="484" t="str">
        <f t="shared" si="45"/>
        <v/>
      </c>
      <c r="AH1436" s="485" t="str">
        <f>IFERROR(VLOOKUP(N1436,【参考】数式用!$AM$3:$AN$56, 2, FALSE), "")</f>
        <v/>
      </c>
      <c r="AI1436" s="411"/>
      <c r="AJ1436" s="389"/>
      <c r="AK1436" s="389"/>
      <c r="AL1436" s="389"/>
      <c r="AM1436" s="389"/>
      <c r="AN1436" s="389"/>
      <c r="AO1436" s="389"/>
      <c r="AP1436" s="389"/>
      <c r="AQ1436" s="389"/>
    </row>
    <row r="1437" spans="1:43" s="128" customFormat="1" ht="40.15" customHeight="1">
      <c r="A1437" s="488">
        <v>1424</v>
      </c>
      <c r="B1437" s="866" t="str">
        <f>IF(基本情報入力シート!C1468="","",基本情報入力シート!C1468)</f>
        <v/>
      </c>
      <c r="C1437" s="866"/>
      <c r="D1437" s="866"/>
      <c r="E1437" s="866"/>
      <c r="F1437" s="866"/>
      <c r="G1437" s="866"/>
      <c r="H1437" s="866"/>
      <c r="I1437" s="866"/>
      <c r="J1437" s="413" t="str">
        <f>IF(基本情報入力シート!M1468="","",基本情報入力シート!M1468)</f>
        <v/>
      </c>
      <c r="K1437" s="413" t="str">
        <f>IF(基本情報入力シート!R1468="","",基本情報入力シート!R1468)</f>
        <v/>
      </c>
      <c r="L1437" s="413" t="str">
        <f>IF(基本情報入力シート!W1468="","",基本情報入力シート!W1468)</f>
        <v/>
      </c>
      <c r="M1437" s="413" t="str">
        <f>IF(基本情報入力シート!X1468="","",基本情報入力シート!X1468)</f>
        <v/>
      </c>
      <c r="N1437" s="491" t="str">
        <f>IF(基本情報入力シート!Y1468="","",基本情報入力シート!Y1468)</f>
        <v/>
      </c>
      <c r="O1437" s="490"/>
      <c r="P1437" s="432"/>
      <c r="Q1437" s="38" t="str">
        <f>IFERROR(ROUNDDOWN(P1437*VLOOKUP(N1437,【参考】数式用!$V$2:$AA$58,MATCH(O1437,【参考】数式用!$X$4:$AA$4)+2,FALSE)*0.5, 0), "")</f>
        <v/>
      </c>
      <c r="R1437" s="433"/>
      <c r="S1437" s="867"/>
      <c r="T1437" s="867"/>
      <c r="U1437" s="499"/>
      <c r="V1437" s="439"/>
      <c r="W1437" s="487"/>
      <c r="X1437" s="414" t="str">
        <f>IFERROR(IF(V1437="ー", "", ROUNDDOWN(W1437*VLOOKUP(N1437,【参考】数式用!$V$2:$AG$51,MATCH(V1437,【参考】数式用!$AB$4:$AG$4)+6,FALSE)*0.5, 0)), "")</f>
        <v/>
      </c>
      <c r="Y1437" s="440"/>
      <c r="Z1437" s="487"/>
      <c r="AA1437" s="501"/>
      <c r="AB1437" s="481" t="e">
        <f>VLOOKUP(N1437,【参考】数式用!$A$3:$N$58,14,FALSE)</f>
        <v>#N/A</v>
      </c>
      <c r="AC1437" s="481" t="str">
        <f>IFERROR(VLOOKUP(N1437,【参考】数式用!$A$3:$N$58,14,FALSE),"")&amp;"_4_5"</f>
        <v>_4_5</v>
      </c>
      <c r="AD1437" s="481" t="str">
        <f>IFERROR(VLOOKUP(N1437,【参考】数式用!$A$3:$N$58,14,FALSE),"")&amp;"_6"</f>
        <v>_6</v>
      </c>
      <c r="AE1437" s="482" t="str">
        <f>IFERROR(VLOOKUP(N1437,【参考】数式用!$AI$5:$AJ$51, 2, FALSE), "")</f>
        <v/>
      </c>
      <c r="AF1437" s="483" t="str">
        <f t="shared" si="44"/>
        <v/>
      </c>
      <c r="AG1437" s="484" t="str">
        <f t="shared" si="45"/>
        <v/>
      </c>
      <c r="AH1437" s="485" t="str">
        <f>IFERROR(VLOOKUP(N1437,【参考】数式用!$AM$3:$AN$56, 2, FALSE), "")</f>
        <v/>
      </c>
      <c r="AI1437" s="411"/>
      <c r="AJ1437" s="389"/>
      <c r="AK1437" s="389"/>
      <c r="AL1437" s="389"/>
      <c r="AM1437" s="389"/>
      <c r="AN1437" s="389"/>
      <c r="AO1437" s="389"/>
      <c r="AP1437" s="389"/>
      <c r="AQ1437" s="389"/>
    </row>
    <row r="1438" spans="1:43" s="128" customFormat="1" ht="40.15" customHeight="1">
      <c r="A1438" s="488">
        <v>1425</v>
      </c>
      <c r="B1438" s="866" t="str">
        <f>IF(基本情報入力シート!C1469="","",基本情報入力シート!C1469)</f>
        <v/>
      </c>
      <c r="C1438" s="866"/>
      <c r="D1438" s="866"/>
      <c r="E1438" s="866"/>
      <c r="F1438" s="866"/>
      <c r="G1438" s="866"/>
      <c r="H1438" s="866"/>
      <c r="I1438" s="866"/>
      <c r="J1438" s="413" t="str">
        <f>IF(基本情報入力シート!M1469="","",基本情報入力シート!M1469)</f>
        <v/>
      </c>
      <c r="K1438" s="413" t="str">
        <f>IF(基本情報入力シート!R1469="","",基本情報入力シート!R1469)</f>
        <v/>
      </c>
      <c r="L1438" s="413" t="str">
        <f>IF(基本情報入力シート!W1469="","",基本情報入力シート!W1469)</f>
        <v/>
      </c>
      <c r="M1438" s="413" t="str">
        <f>IF(基本情報入力シート!X1469="","",基本情報入力シート!X1469)</f>
        <v/>
      </c>
      <c r="N1438" s="491" t="str">
        <f>IF(基本情報入力シート!Y1469="","",基本情報入力シート!Y1469)</f>
        <v/>
      </c>
      <c r="O1438" s="490"/>
      <c r="P1438" s="432"/>
      <c r="Q1438" s="38" t="str">
        <f>IFERROR(ROUNDDOWN(P1438*VLOOKUP(N1438,【参考】数式用!$V$2:$AA$58,MATCH(O1438,【参考】数式用!$X$4:$AA$4)+2,FALSE)*0.5, 0), "")</f>
        <v/>
      </c>
      <c r="R1438" s="433"/>
      <c r="S1438" s="867"/>
      <c r="T1438" s="867"/>
      <c r="U1438" s="499"/>
      <c r="V1438" s="439"/>
      <c r="W1438" s="487"/>
      <c r="X1438" s="414" t="str">
        <f>IFERROR(IF(V1438="ー", "", ROUNDDOWN(W1438*VLOOKUP(N1438,【参考】数式用!$V$2:$AG$51,MATCH(V1438,【参考】数式用!$AB$4:$AG$4)+6,FALSE)*0.5, 0)), "")</f>
        <v/>
      </c>
      <c r="Y1438" s="440"/>
      <c r="Z1438" s="487"/>
      <c r="AA1438" s="501"/>
      <c r="AB1438" s="481" t="e">
        <f>VLOOKUP(N1438,【参考】数式用!$A$3:$N$58,14,FALSE)</f>
        <v>#N/A</v>
      </c>
      <c r="AC1438" s="481" t="str">
        <f>IFERROR(VLOOKUP(N1438,【参考】数式用!$A$3:$N$58,14,FALSE),"")&amp;"_4_5"</f>
        <v>_4_5</v>
      </c>
      <c r="AD1438" s="481" t="str">
        <f>IFERROR(VLOOKUP(N1438,【参考】数式用!$A$3:$N$58,14,FALSE),"")&amp;"_6"</f>
        <v>_6</v>
      </c>
      <c r="AE1438" s="482" t="str">
        <f>IFERROR(VLOOKUP(N1438,【参考】数式用!$AI$5:$AJ$51, 2, FALSE), "")</f>
        <v/>
      </c>
      <c r="AF1438" s="483" t="str">
        <f t="shared" si="44"/>
        <v/>
      </c>
      <c r="AG1438" s="484" t="str">
        <f t="shared" si="45"/>
        <v/>
      </c>
      <c r="AH1438" s="485" t="str">
        <f>IFERROR(VLOOKUP(N1438,【参考】数式用!$AM$3:$AN$56, 2, FALSE), "")</f>
        <v/>
      </c>
      <c r="AI1438" s="411"/>
      <c r="AJ1438" s="389"/>
      <c r="AK1438" s="389"/>
      <c r="AL1438" s="389"/>
      <c r="AM1438" s="389"/>
      <c r="AN1438" s="389"/>
      <c r="AO1438" s="389"/>
      <c r="AP1438" s="389"/>
      <c r="AQ1438" s="389"/>
    </row>
    <row r="1439" spans="1:43" s="128" customFormat="1" ht="40.15" customHeight="1">
      <c r="A1439" s="488">
        <v>1426</v>
      </c>
      <c r="B1439" s="866" t="str">
        <f>IF(基本情報入力シート!C1470="","",基本情報入力シート!C1470)</f>
        <v/>
      </c>
      <c r="C1439" s="866"/>
      <c r="D1439" s="866"/>
      <c r="E1439" s="866"/>
      <c r="F1439" s="866"/>
      <c r="G1439" s="866"/>
      <c r="H1439" s="866"/>
      <c r="I1439" s="866"/>
      <c r="J1439" s="413" t="str">
        <f>IF(基本情報入力シート!M1470="","",基本情報入力シート!M1470)</f>
        <v/>
      </c>
      <c r="K1439" s="413" t="str">
        <f>IF(基本情報入力シート!R1470="","",基本情報入力シート!R1470)</f>
        <v/>
      </c>
      <c r="L1439" s="413" t="str">
        <f>IF(基本情報入力シート!W1470="","",基本情報入力シート!W1470)</f>
        <v/>
      </c>
      <c r="M1439" s="413" t="str">
        <f>IF(基本情報入力シート!X1470="","",基本情報入力シート!X1470)</f>
        <v/>
      </c>
      <c r="N1439" s="491" t="str">
        <f>IF(基本情報入力シート!Y1470="","",基本情報入力シート!Y1470)</f>
        <v/>
      </c>
      <c r="O1439" s="490"/>
      <c r="P1439" s="432"/>
      <c r="Q1439" s="38" t="str">
        <f>IFERROR(ROUNDDOWN(P1439*VLOOKUP(N1439,【参考】数式用!$V$2:$AA$58,MATCH(O1439,【参考】数式用!$X$4:$AA$4)+2,FALSE)*0.5, 0), "")</f>
        <v/>
      </c>
      <c r="R1439" s="433"/>
      <c r="S1439" s="867"/>
      <c r="T1439" s="867"/>
      <c r="U1439" s="499"/>
      <c r="V1439" s="439"/>
      <c r="W1439" s="487"/>
      <c r="X1439" s="414" t="str">
        <f>IFERROR(IF(V1439="ー", "", ROUNDDOWN(W1439*VLOOKUP(N1439,【参考】数式用!$V$2:$AG$51,MATCH(V1439,【参考】数式用!$AB$4:$AG$4)+6,FALSE)*0.5, 0)), "")</f>
        <v/>
      </c>
      <c r="Y1439" s="440"/>
      <c r="Z1439" s="487"/>
      <c r="AA1439" s="501"/>
      <c r="AB1439" s="481" t="e">
        <f>VLOOKUP(N1439,【参考】数式用!$A$3:$N$58,14,FALSE)</f>
        <v>#N/A</v>
      </c>
      <c r="AC1439" s="481" t="str">
        <f>IFERROR(VLOOKUP(N1439,【参考】数式用!$A$3:$N$58,14,FALSE),"")&amp;"_4_5"</f>
        <v>_4_5</v>
      </c>
      <c r="AD1439" s="481" t="str">
        <f>IFERROR(VLOOKUP(N1439,【参考】数式用!$A$3:$N$58,14,FALSE),"")&amp;"_6"</f>
        <v>_6</v>
      </c>
      <c r="AE1439" s="482" t="str">
        <f>IFERROR(VLOOKUP(N1439,【参考】数式用!$AI$5:$AJ$51, 2, FALSE), "")</f>
        <v/>
      </c>
      <c r="AF1439" s="483" t="str">
        <f t="shared" si="44"/>
        <v/>
      </c>
      <c r="AG1439" s="484" t="str">
        <f t="shared" si="45"/>
        <v/>
      </c>
      <c r="AH1439" s="485" t="str">
        <f>IFERROR(VLOOKUP(N1439,【参考】数式用!$AM$3:$AN$56, 2, FALSE), "")</f>
        <v/>
      </c>
      <c r="AI1439" s="411"/>
      <c r="AJ1439" s="389"/>
      <c r="AK1439" s="389"/>
      <c r="AL1439" s="389"/>
      <c r="AM1439" s="389"/>
      <c r="AN1439" s="389"/>
      <c r="AO1439" s="389"/>
      <c r="AP1439" s="389"/>
      <c r="AQ1439" s="389"/>
    </row>
    <row r="1440" spans="1:43" s="128" customFormat="1" ht="40.15" customHeight="1">
      <c r="A1440" s="488">
        <v>1427</v>
      </c>
      <c r="B1440" s="866" t="str">
        <f>IF(基本情報入力シート!C1471="","",基本情報入力シート!C1471)</f>
        <v/>
      </c>
      <c r="C1440" s="866"/>
      <c r="D1440" s="866"/>
      <c r="E1440" s="866"/>
      <c r="F1440" s="866"/>
      <c r="G1440" s="866"/>
      <c r="H1440" s="866"/>
      <c r="I1440" s="866"/>
      <c r="J1440" s="413" t="str">
        <f>IF(基本情報入力シート!M1471="","",基本情報入力シート!M1471)</f>
        <v/>
      </c>
      <c r="K1440" s="413" t="str">
        <f>IF(基本情報入力シート!R1471="","",基本情報入力シート!R1471)</f>
        <v/>
      </c>
      <c r="L1440" s="413" t="str">
        <f>IF(基本情報入力シート!W1471="","",基本情報入力シート!W1471)</f>
        <v/>
      </c>
      <c r="M1440" s="413" t="str">
        <f>IF(基本情報入力シート!X1471="","",基本情報入力シート!X1471)</f>
        <v/>
      </c>
      <c r="N1440" s="491" t="str">
        <f>IF(基本情報入力シート!Y1471="","",基本情報入力シート!Y1471)</f>
        <v/>
      </c>
      <c r="O1440" s="490"/>
      <c r="P1440" s="432"/>
      <c r="Q1440" s="38" t="str">
        <f>IFERROR(ROUNDDOWN(P1440*VLOOKUP(N1440,【参考】数式用!$V$2:$AA$58,MATCH(O1440,【参考】数式用!$X$4:$AA$4)+2,FALSE)*0.5, 0), "")</f>
        <v/>
      </c>
      <c r="R1440" s="433"/>
      <c r="S1440" s="867"/>
      <c r="T1440" s="867"/>
      <c r="U1440" s="499"/>
      <c r="V1440" s="439"/>
      <c r="W1440" s="487"/>
      <c r="X1440" s="414" t="str">
        <f>IFERROR(IF(V1440="ー", "", ROUNDDOWN(W1440*VLOOKUP(N1440,【参考】数式用!$V$2:$AG$51,MATCH(V1440,【参考】数式用!$AB$4:$AG$4)+6,FALSE)*0.5, 0)), "")</f>
        <v/>
      </c>
      <c r="Y1440" s="440"/>
      <c r="Z1440" s="487"/>
      <c r="AA1440" s="501"/>
      <c r="AB1440" s="481" t="e">
        <f>VLOOKUP(N1440,【参考】数式用!$A$3:$N$58,14,FALSE)</f>
        <v>#N/A</v>
      </c>
      <c r="AC1440" s="481" t="str">
        <f>IFERROR(VLOOKUP(N1440,【参考】数式用!$A$3:$N$58,14,FALSE),"")&amp;"_4_5"</f>
        <v>_4_5</v>
      </c>
      <c r="AD1440" s="481" t="str">
        <f>IFERROR(VLOOKUP(N1440,【参考】数式用!$A$3:$N$58,14,FALSE),"")&amp;"_6"</f>
        <v>_6</v>
      </c>
      <c r="AE1440" s="482" t="str">
        <f>IFERROR(VLOOKUP(N1440,【参考】数式用!$AI$5:$AJ$51, 2, FALSE), "")</f>
        <v/>
      </c>
      <c r="AF1440" s="483" t="str">
        <f t="shared" si="44"/>
        <v/>
      </c>
      <c r="AG1440" s="484" t="str">
        <f t="shared" si="45"/>
        <v/>
      </c>
      <c r="AH1440" s="485" t="str">
        <f>IFERROR(VLOOKUP(N1440,【参考】数式用!$AM$3:$AN$56, 2, FALSE), "")</f>
        <v/>
      </c>
      <c r="AI1440" s="411"/>
      <c r="AJ1440" s="389"/>
      <c r="AK1440" s="389"/>
      <c r="AL1440" s="389"/>
      <c r="AM1440" s="389"/>
      <c r="AN1440" s="389"/>
      <c r="AO1440" s="389"/>
      <c r="AP1440" s="389"/>
      <c r="AQ1440" s="389"/>
    </row>
    <row r="1441" spans="1:43" s="128" customFormat="1" ht="40.15" customHeight="1">
      <c r="A1441" s="488">
        <v>1428</v>
      </c>
      <c r="B1441" s="866" t="str">
        <f>IF(基本情報入力シート!C1472="","",基本情報入力シート!C1472)</f>
        <v/>
      </c>
      <c r="C1441" s="866"/>
      <c r="D1441" s="866"/>
      <c r="E1441" s="866"/>
      <c r="F1441" s="866"/>
      <c r="G1441" s="866"/>
      <c r="H1441" s="866"/>
      <c r="I1441" s="866"/>
      <c r="J1441" s="413" t="str">
        <f>IF(基本情報入力シート!M1472="","",基本情報入力シート!M1472)</f>
        <v/>
      </c>
      <c r="K1441" s="413" t="str">
        <f>IF(基本情報入力シート!R1472="","",基本情報入力シート!R1472)</f>
        <v/>
      </c>
      <c r="L1441" s="413" t="str">
        <f>IF(基本情報入力シート!W1472="","",基本情報入力シート!W1472)</f>
        <v/>
      </c>
      <c r="M1441" s="413" t="str">
        <f>IF(基本情報入力シート!X1472="","",基本情報入力シート!X1472)</f>
        <v/>
      </c>
      <c r="N1441" s="491" t="str">
        <f>IF(基本情報入力シート!Y1472="","",基本情報入力シート!Y1472)</f>
        <v/>
      </c>
      <c r="O1441" s="490"/>
      <c r="P1441" s="432"/>
      <c r="Q1441" s="38" t="str">
        <f>IFERROR(ROUNDDOWN(P1441*VLOOKUP(N1441,【参考】数式用!$V$2:$AA$58,MATCH(O1441,【参考】数式用!$X$4:$AA$4)+2,FALSE)*0.5, 0), "")</f>
        <v/>
      </c>
      <c r="R1441" s="433"/>
      <c r="S1441" s="867"/>
      <c r="T1441" s="867"/>
      <c r="U1441" s="499"/>
      <c r="V1441" s="439"/>
      <c r="W1441" s="487"/>
      <c r="X1441" s="414" t="str">
        <f>IFERROR(IF(V1441="ー", "", ROUNDDOWN(W1441*VLOOKUP(N1441,【参考】数式用!$V$2:$AG$51,MATCH(V1441,【参考】数式用!$AB$4:$AG$4)+6,FALSE)*0.5, 0)), "")</f>
        <v/>
      </c>
      <c r="Y1441" s="440"/>
      <c r="Z1441" s="487"/>
      <c r="AA1441" s="501"/>
      <c r="AB1441" s="481" t="e">
        <f>VLOOKUP(N1441,【参考】数式用!$A$3:$N$58,14,FALSE)</f>
        <v>#N/A</v>
      </c>
      <c r="AC1441" s="481" t="str">
        <f>IFERROR(VLOOKUP(N1441,【参考】数式用!$A$3:$N$58,14,FALSE),"")&amp;"_4_5"</f>
        <v>_4_5</v>
      </c>
      <c r="AD1441" s="481" t="str">
        <f>IFERROR(VLOOKUP(N1441,【参考】数式用!$A$3:$N$58,14,FALSE),"")&amp;"_6"</f>
        <v>_6</v>
      </c>
      <c r="AE1441" s="482" t="str">
        <f>IFERROR(VLOOKUP(N1441,【参考】数式用!$AI$5:$AJ$51, 2, FALSE), "")</f>
        <v/>
      </c>
      <c r="AF1441" s="483" t="str">
        <f t="shared" si="44"/>
        <v/>
      </c>
      <c r="AG1441" s="484" t="str">
        <f t="shared" si="45"/>
        <v/>
      </c>
      <c r="AH1441" s="485" t="str">
        <f>IFERROR(VLOOKUP(N1441,【参考】数式用!$AM$3:$AN$56, 2, FALSE), "")</f>
        <v/>
      </c>
      <c r="AI1441" s="411"/>
      <c r="AJ1441" s="389"/>
      <c r="AK1441" s="389"/>
      <c r="AL1441" s="389"/>
      <c r="AM1441" s="389"/>
      <c r="AN1441" s="389"/>
      <c r="AO1441" s="389"/>
      <c r="AP1441" s="389"/>
      <c r="AQ1441" s="389"/>
    </row>
    <row r="1442" spans="1:43" s="128" customFormat="1" ht="40.15" customHeight="1">
      <c r="A1442" s="488">
        <v>1429</v>
      </c>
      <c r="B1442" s="866" t="str">
        <f>IF(基本情報入力シート!C1473="","",基本情報入力シート!C1473)</f>
        <v/>
      </c>
      <c r="C1442" s="866"/>
      <c r="D1442" s="866"/>
      <c r="E1442" s="866"/>
      <c r="F1442" s="866"/>
      <c r="G1442" s="866"/>
      <c r="H1442" s="866"/>
      <c r="I1442" s="866"/>
      <c r="J1442" s="413" t="str">
        <f>IF(基本情報入力シート!M1473="","",基本情報入力シート!M1473)</f>
        <v/>
      </c>
      <c r="K1442" s="413" t="str">
        <f>IF(基本情報入力シート!R1473="","",基本情報入力シート!R1473)</f>
        <v/>
      </c>
      <c r="L1442" s="413" t="str">
        <f>IF(基本情報入力シート!W1473="","",基本情報入力シート!W1473)</f>
        <v/>
      </c>
      <c r="M1442" s="413" t="str">
        <f>IF(基本情報入力シート!X1473="","",基本情報入力シート!X1473)</f>
        <v/>
      </c>
      <c r="N1442" s="491" t="str">
        <f>IF(基本情報入力シート!Y1473="","",基本情報入力シート!Y1473)</f>
        <v/>
      </c>
      <c r="O1442" s="490"/>
      <c r="P1442" s="432"/>
      <c r="Q1442" s="38" t="str">
        <f>IFERROR(ROUNDDOWN(P1442*VLOOKUP(N1442,【参考】数式用!$V$2:$AA$58,MATCH(O1442,【参考】数式用!$X$4:$AA$4)+2,FALSE)*0.5, 0), "")</f>
        <v/>
      </c>
      <c r="R1442" s="433"/>
      <c r="S1442" s="867"/>
      <c r="T1442" s="867"/>
      <c r="U1442" s="499"/>
      <c r="V1442" s="439"/>
      <c r="W1442" s="487"/>
      <c r="X1442" s="414" t="str">
        <f>IFERROR(IF(V1442="ー", "", ROUNDDOWN(W1442*VLOOKUP(N1442,【参考】数式用!$V$2:$AG$51,MATCH(V1442,【参考】数式用!$AB$4:$AG$4)+6,FALSE)*0.5, 0)), "")</f>
        <v/>
      </c>
      <c r="Y1442" s="440"/>
      <c r="Z1442" s="487"/>
      <c r="AA1442" s="501"/>
      <c r="AB1442" s="481" t="e">
        <f>VLOOKUP(N1442,【参考】数式用!$A$3:$N$58,14,FALSE)</f>
        <v>#N/A</v>
      </c>
      <c r="AC1442" s="481" t="str">
        <f>IFERROR(VLOOKUP(N1442,【参考】数式用!$A$3:$N$58,14,FALSE),"")&amp;"_4_5"</f>
        <v>_4_5</v>
      </c>
      <c r="AD1442" s="481" t="str">
        <f>IFERROR(VLOOKUP(N1442,【参考】数式用!$A$3:$N$58,14,FALSE),"")&amp;"_6"</f>
        <v>_6</v>
      </c>
      <c r="AE1442" s="482" t="str">
        <f>IFERROR(VLOOKUP(N1442,【参考】数式用!$AI$5:$AJ$51, 2, FALSE), "")</f>
        <v/>
      </c>
      <c r="AF1442" s="483" t="str">
        <f t="shared" si="44"/>
        <v/>
      </c>
      <c r="AG1442" s="484" t="str">
        <f t="shared" si="45"/>
        <v/>
      </c>
      <c r="AH1442" s="485" t="str">
        <f>IFERROR(VLOOKUP(N1442,【参考】数式用!$AM$3:$AN$56, 2, FALSE), "")</f>
        <v/>
      </c>
      <c r="AI1442" s="411"/>
      <c r="AJ1442" s="389"/>
      <c r="AK1442" s="389"/>
      <c r="AL1442" s="389"/>
      <c r="AM1442" s="389"/>
      <c r="AN1442" s="389"/>
      <c r="AO1442" s="389"/>
      <c r="AP1442" s="389"/>
      <c r="AQ1442" s="389"/>
    </row>
    <row r="1443" spans="1:43" s="128" customFormat="1" ht="40.15" customHeight="1">
      <c r="A1443" s="488">
        <v>1430</v>
      </c>
      <c r="B1443" s="866" t="str">
        <f>IF(基本情報入力シート!C1474="","",基本情報入力シート!C1474)</f>
        <v/>
      </c>
      <c r="C1443" s="866"/>
      <c r="D1443" s="866"/>
      <c r="E1443" s="866"/>
      <c r="F1443" s="866"/>
      <c r="G1443" s="866"/>
      <c r="H1443" s="866"/>
      <c r="I1443" s="866"/>
      <c r="J1443" s="413" t="str">
        <f>IF(基本情報入力シート!M1474="","",基本情報入力シート!M1474)</f>
        <v/>
      </c>
      <c r="K1443" s="413" t="str">
        <f>IF(基本情報入力シート!R1474="","",基本情報入力シート!R1474)</f>
        <v/>
      </c>
      <c r="L1443" s="413" t="str">
        <f>IF(基本情報入力シート!W1474="","",基本情報入力シート!W1474)</f>
        <v/>
      </c>
      <c r="M1443" s="413" t="str">
        <f>IF(基本情報入力シート!X1474="","",基本情報入力シート!X1474)</f>
        <v/>
      </c>
      <c r="N1443" s="491" t="str">
        <f>IF(基本情報入力シート!Y1474="","",基本情報入力シート!Y1474)</f>
        <v/>
      </c>
      <c r="O1443" s="490"/>
      <c r="P1443" s="432"/>
      <c r="Q1443" s="38" t="str">
        <f>IFERROR(ROUNDDOWN(P1443*VLOOKUP(N1443,【参考】数式用!$V$2:$AA$58,MATCH(O1443,【参考】数式用!$X$4:$AA$4)+2,FALSE)*0.5, 0), "")</f>
        <v/>
      </c>
      <c r="R1443" s="433"/>
      <c r="S1443" s="867"/>
      <c r="T1443" s="867"/>
      <c r="U1443" s="499"/>
      <c r="V1443" s="439"/>
      <c r="W1443" s="487"/>
      <c r="X1443" s="414" t="str">
        <f>IFERROR(IF(V1443="ー", "", ROUNDDOWN(W1443*VLOOKUP(N1443,【参考】数式用!$V$2:$AG$51,MATCH(V1443,【参考】数式用!$AB$4:$AG$4)+6,FALSE)*0.5, 0)), "")</f>
        <v/>
      </c>
      <c r="Y1443" s="440"/>
      <c r="Z1443" s="487"/>
      <c r="AA1443" s="501"/>
      <c r="AB1443" s="481" t="e">
        <f>VLOOKUP(N1443,【参考】数式用!$A$3:$N$58,14,FALSE)</f>
        <v>#N/A</v>
      </c>
      <c r="AC1443" s="481" t="str">
        <f>IFERROR(VLOOKUP(N1443,【参考】数式用!$A$3:$N$58,14,FALSE),"")&amp;"_4_5"</f>
        <v>_4_5</v>
      </c>
      <c r="AD1443" s="481" t="str">
        <f>IFERROR(VLOOKUP(N1443,【参考】数式用!$A$3:$N$58,14,FALSE),"")&amp;"_6"</f>
        <v>_6</v>
      </c>
      <c r="AE1443" s="482" t="str">
        <f>IFERROR(VLOOKUP(N1443,【参考】数式用!$AI$5:$AJ$51, 2, FALSE), "")</f>
        <v/>
      </c>
      <c r="AF1443" s="483" t="str">
        <f t="shared" si="44"/>
        <v/>
      </c>
      <c r="AG1443" s="484" t="str">
        <f t="shared" si="45"/>
        <v/>
      </c>
      <c r="AH1443" s="485" t="str">
        <f>IFERROR(VLOOKUP(N1443,【参考】数式用!$AM$3:$AN$56, 2, FALSE), "")</f>
        <v/>
      </c>
      <c r="AI1443" s="411"/>
      <c r="AJ1443" s="389"/>
      <c r="AK1443" s="389"/>
      <c r="AL1443" s="389"/>
      <c r="AM1443" s="389"/>
      <c r="AN1443" s="389"/>
      <c r="AO1443" s="389"/>
      <c r="AP1443" s="389"/>
      <c r="AQ1443" s="389"/>
    </row>
    <row r="1444" spans="1:43" s="128" customFormat="1" ht="40.15" customHeight="1">
      <c r="A1444" s="488">
        <v>1431</v>
      </c>
      <c r="B1444" s="866" t="str">
        <f>IF(基本情報入力シート!C1475="","",基本情報入力シート!C1475)</f>
        <v/>
      </c>
      <c r="C1444" s="866"/>
      <c r="D1444" s="866"/>
      <c r="E1444" s="866"/>
      <c r="F1444" s="866"/>
      <c r="G1444" s="866"/>
      <c r="H1444" s="866"/>
      <c r="I1444" s="866"/>
      <c r="J1444" s="413" t="str">
        <f>IF(基本情報入力シート!M1475="","",基本情報入力シート!M1475)</f>
        <v/>
      </c>
      <c r="K1444" s="413" t="str">
        <f>IF(基本情報入力シート!R1475="","",基本情報入力シート!R1475)</f>
        <v/>
      </c>
      <c r="L1444" s="413" t="str">
        <f>IF(基本情報入力シート!W1475="","",基本情報入力シート!W1475)</f>
        <v/>
      </c>
      <c r="M1444" s="413" t="str">
        <f>IF(基本情報入力シート!X1475="","",基本情報入力シート!X1475)</f>
        <v/>
      </c>
      <c r="N1444" s="491" t="str">
        <f>IF(基本情報入力シート!Y1475="","",基本情報入力シート!Y1475)</f>
        <v/>
      </c>
      <c r="O1444" s="490"/>
      <c r="P1444" s="432"/>
      <c r="Q1444" s="38" t="str">
        <f>IFERROR(ROUNDDOWN(P1444*VLOOKUP(N1444,【参考】数式用!$V$2:$AA$58,MATCH(O1444,【参考】数式用!$X$4:$AA$4)+2,FALSE)*0.5, 0), "")</f>
        <v/>
      </c>
      <c r="R1444" s="433"/>
      <c r="S1444" s="867"/>
      <c r="T1444" s="867"/>
      <c r="U1444" s="499"/>
      <c r="V1444" s="439"/>
      <c r="W1444" s="487"/>
      <c r="X1444" s="414" t="str">
        <f>IFERROR(IF(V1444="ー", "", ROUNDDOWN(W1444*VLOOKUP(N1444,【参考】数式用!$V$2:$AG$51,MATCH(V1444,【参考】数式用!$AB$4:$AG$4)+6,FALSE)*0.5, 0)), "")</f>
        <v/>
      </c>
      <c r="Y1444" s="440"/>
      <c r="Z1444" s="487"/>
      <c r="AA1444" s="501"/>
      <c r="AB1444" s="481" t="e">
        <f>VLOOKUP(N1444,【参考】数式用!$A$3:$N$58,14,FALSE)</f>
        <v>#N/A</v>
      </c>
      <c r="AC1444" s="481" t="str">
        <f>IFERROR(VLOOKUP(N1444,【参考】数式用!$A$3:$N$58,14,FALSE),"")&amp;"_4_5"</f>
        <v>_4_5</v>
      </c>
      <c r="AD1444" s="481" t="str">
        <f>IFERROR(VLOOKUP(N1444,【参考】数式用!$A$3:$N$58,14,FALSE),"")&amp;"_6"</f>
        <v>_6</v>
      </c>
      <c r="AE1444" s="482" t="str">
        <f>IFERROR(VLOOKUP(N1444,【参考】数式用!$AI$5:$AJ$51, 2, FALSE), "")</f>
        <v/>
      </c>
      <c r="AF1444" s="483" t="str">
        <f t="shared" si="44"/>
        <v/>
      </c>
      <c r="AG1444" s="484" t="str">
        <f t="shared" si="45"/>
        <v/>
      </c>
      <c r="AH1444" s="485" t="str">
        <f>IFERROR(VLOOKUP(N1444,【参考】数式用!$AM$3:$AN$56, 2, FALSE), "")</f>
        <v/>
      </c>
      <c r="AI1444" s="411"/>
      <c r="AJ1444" s="389"/>
      <c r="AK1444" s="389"/>
      <c r="AL1444" s="389"/>
      <c r="AM1444" s="389"/>
      <c r="AN1444" s="389"/>
      <c r="AO1444" s="389"/>
      <c r="AP1444" s="389"/>
      <c r="AQ1444" s="389"/>
    </row>
    <row r="1445" spans="1:43" s="128" customFormat="1" ht="40.15" customHeight="1">
      <c r="A1445" s="488">
        <v>1432</v>
      </c>
      <c r="B1445" s="866" t="str">
        <f>IF(基本情報入力シート!C1476="","",基本情報入力シート!C1476)</f>
        <v/>
      </c>
      <c r="C1445" s="866"/>
      <c r="D1445" s="866"/>
      <c r="E1445" s="866"/>
      <c r="F1445" s="866"/>
      <c r="G1445" s="866"/>
      <c r="H1445" s="866"/>
      <c r="I1445" s="866"/>
      <c r="J1445" s="413" t="str">
        <f>IF(基本情報入力シート!M1476="","",基本情報入力シート!M1476)</f>
        <v/>
      </c>
      <c r="K1445" s="413" t="str">
        <f>IF(基本情報入力シート!R1476="","",基本情報入力シート!R1476)</f>
        <v/>
      </c>
      <c r="L1445" s="413" t="str">
        <f>IF(基本情報入力シート!W1476="","",基本情報入力シート!W1476)</f>
        <v/>
      </c>
      <c r="M1445" s="413" t="str">
        <f>IF(基本情報入力シート!X1476="","",基本情報入力シート!X1476)</f>
        <v/>
      </c>
      <c r="N1445" s="491" t="str">
        <f>IF(基本情報入力シート!Y1476="","",基本情報入力シート!Y1476)</f>
        <v/>
      </c>
      <c r="O1445" s="490"/>
      <c r="P1445" s="432"/>
      <c r="Q1445" s="38" t="str">
        <f>IFERROR(ROUNDDOWN(P1445*VLOOKUP(N1445,【参考】数式用!$V$2:$AA$58,MATCH(O1445,【参考】数式用!$X$4:$AA$4)+2,FALSE)*0.5, 0), "")</f>
        <v/>
      </c>
      <c r="R1445" s="433"/>
      <c r="S1445" s="867"/>
      <c r="T1445" s="867"/>
      <c r="U1445" s="499"/>
      <c r="V1445" s="439"/>
      <c r="W1445" s="487"/>
      <c r="X1445" s="414" t="str">
        <f>IFERROR(IF(V1445="ー", "", ROUNDDOWN(W1445*VLOOKUP(N1445,【参考】数式用!$V$2:$AG$51,MATCH(V1445,【参考】数式用!$AB$4:$AG$4)+6,FALSE)*0.5, 0)), "")</f>
        <v/>
      </c>
      <c r="Y1445" s="440"/>
      <c r="Z1445" s="487"/>
      <c r="AA1445" s="501"/>
      <c r="AB1445" s="481" t="e">
        <f>VLOOKUP(N1445,【参考】数式用!$A$3:$N$58,14,FALSE)</f>
        <v>#N/A</v>
      </c>
      <c r="AC1445" s="481" t="str">
        <f>IFERROR(VLOOKUP(N1445,【参考】数式用!$A$3:$N$58,14,FALSE),"")&amp;"_4_5"</f>
        <v>_4_5</v>
      </c>
      <c r="AD1445" s="481" t="str">
        <f>IFERROR(VLOOKUP(N1445,【参考】数式用!$A$3:$N$58,14,FALSE),"")&amp;"_6"</f>
        <v>_6</v>
      </c>
      <c r="AE1445" s="482" t="str">
        <f>IFERROR(VLOOKUP(N1445,【参考】数式用!$AI$5:$AJ$51, 2, FALSE), "")</f>
        <v/>
      </c>
      <c r="AF1445" s="483" t="str">
        <f t="shared" si="44"/>
        <v/>
      </c>
      <c r="AG1445" s="484" t="str">
        <f t="shared" si="45"/>
        <v/>
      </c>
      <c r="AH1445" s="485" t="str">
        <f>IFERROR(VLOOKUP(N1445,【参考】数式用!$AM$3:$AN$56, 2, FALSE), "")</f>
        <v/>
      </c>
      <c r="AI1445" s="411"/>
      <c r="AJ1445" s="389"/>
      <c r="AK1445" s="389"/>
      <c r="AL1445" s="389"/>
      <c r="AM1445" s="389"/>
      <c r="AN1445" s="389"/>
      <c r="AO1445" s="389"/>
      <c r="AP1445" s="389"/>
      <c r="AQ1445" s="389"/>
    </row>
    <row r="1446" spans="1:43" s="128" customFormat="1" ht="40.15" customHeight="1">
      <c r="A1446" s="488">
        <v>1433</v>
      </c>
      <c r="B1446" s="866" t="str">
        <f>IF(基本情報入力シート!C1477="","",基本情報入力シート!C1477)</f>
        <v/>
      </c>
      <c r="C1446" s="866"/>
      <c r="D1446" s="866"/>
      <c r="E1446" s="866"/>
      <c r="F1446" s="866"/>
      <c r="G1446" s="866"/>
      <c r="H1446" s="866"/>
      <c r="I1446" s="866"/>
      <c r="J1446" s="413" t="str">
        <f>IF(基本情報入力シート!M1477="","",基本情報入力シート!M1477)</f>
        <v/>
      </c>
      <c r="K1446" s="413" t="str">
        <f>IF(基本情報入力シート!R1477="","",基本情報入力シート!R1477)</f>
        <v/>
      </c>
      <c r="L1446" s="413" t="str">
        <f>IF(基本情報入力シート!W1477="","",基本情報入力シート!W1477)</f>
        <v/>
      </c>
      <c r="M1446" s="413" t="str">
        <f>IF(基本情報入力シート!X1477="","",基本情報入力シート!X1477)</f>
        <v/>
      </c>
      <c r="N1446" s="491" t="str">
        <f>IF(基本情報入力シート!Y1477="","",基本情報入力シート!Y1477)</f>
        <v/>
      </c>
      <c r="O1446" s="490"/>
      <c r="P1446" s="432"/>
      <c r="Q1446" s="38" t="str">
        <f>IFERROR(ROUNDDOWN(P1446*VLOOKUP(N1446,【参考】数式用!$V$2:$AA$58,MATCH(O1446,【参考】数式用!$X$4:$AA$4)+2,FALSE)*0.5, 0), "")</f>
        <v/>
      </c>
      <c r="R1446" s="433"/>
      <c r="S1446" s="867"/>
      <c r="T1446" s="867"/>
      <c r="U1446" s="499"/>
      <c r="V1446" s="439"/>
      <c r="W1446" s="487"/>
      <c r="X1446" s="414" t="str">
        <f>IFERROR(IF(V1446="ー", "", ROUNDDOWN(W1446*VLOOKUP(N1446,【参考】数式用!$V$2:$AG$51,MATCH(V1446,【参考】数式用!$AB$4:$AG$4)+6,FALSE)*0.5, 0)), "")</f>
        <v/>
      </c>
      <c r="Y1446" s="440"/>
      <c r="Z1446" s="487"/>
      <c r="AA1446" s="501"/>
      <c r="AB1446" s="481" t="e">
        <f>VLOOKUP(N1446,【参考】数式用!$A$3:$N$58,14,FALSE)</f>
        <v>#N/A</v>
      </c>
      <c r="AC1446" s="481" t="str">
        <f>IFERROR(VLOOKUP(N1446,【参考】数式用!$A$3:$N$58,14,FALSE),"")&amp;"_4_5"</f>
        <v>_4_5</v>
      </c>
      <c r="AD1446" s="481" t="str">
        <f>IFERROR(VLOOKUP(N1446,【参考】数式用!$A$3:$N$58,14,FALSE),"")&amp;"_6"</f>
        <v>_6</v>
      </c>
      <c r="AE1446" s="482" t="str">
        <f>IFERROR(VLOOKUP(N1446,【参考】数式用!$AI$5:$AJ$51, 2, FALSE), "")</f>
        <v/>
      </c>
      <c r="AF1446" s="483" t="str">
        <f t="shared" si="44"/>
        <v/>
      </c>
      <c r="AG1446" s="484" t="str">
        <f t="shared" si="45"/>
        <v/>
      </c>
      <c r="AH1446" s="485" t="str">
        <f>IFERROR(VLOOKUP(N1446,【参考】数式用!$AM$3:$AN$56, 2, FALSE), "")</f>
        <v/>
      </c>
      <c r="AI1446" s="411"/>
      <c r="AJ1446" s="389"/>
      <c r="AK1446" s="389"/>
      <c r="AL1446" s="389"/>
      <c r="AM1446" s="389"/>
      <c r="AN1446" s="389"/>
      <c r="AO1446" s="389"/>
      <c r="AP1446" s="389"/>
      <c r="AQ1446" s="389"/>
    </row>
    <row r="1447" spans="1:43" s="128" customFormat="1" ht="40.15" customHeight="1">
      <c r="A1447" s="488">
        <v>1434</v>
      </c>
      <c r="B1447" s="866" t="str">
        <f>IF(基本情報入力シート!C1478="","",基本情報入力シート!C1478)</f>
        <v/>
      </c>
      <c r="C1447" s="866"/>
      <c r="D1447" s="866"/>
      <c r="E1447" s="866"/>
      <c r="F1447" s="866"/>
      <c r="G1447" s="866"/>
      <c r="H1447" s="866"/>
      <c r="I1447" s="866"/>
      <c r="J1447" s="413" t="str">
        <f>IF(基本情報入力シート!M1478="","",基本情報入力シート!M1478)</f>
        <v/>
      </c>
      <c r="K1447" s="413" t="str">
        <f>IF(基本情報入力シート!R1478="","",基本情報入力シート!R1478)</f>
        <v/>
      </c>
      <c r="L1447" s="413" t="str">
        <f>IF(基本情報入力シート!W1478="","",基本情報入力シート!W1478)</f>
        <v/>
      </c>
      <c r="M1447" s="413" t="str">
        <f>IF(基本情報入力シート!X1478="","",基本情報入力シート!X1478)</f>
        <v/>
      </c>
      <c r="N1447" s="491" t="str">
        <f>IF(基本情報入力シート!Y1478="","",基本情報入力シート!Y1478)</f>
        <v/>
      </c>
      <c r="O1447" s="490"/>
      <c r="P1447" s="432"/>
      <c r="Q1447" s="38" t="str">
        <f>IFERROR(ROUNDDOWN(P1447*VLOOKUP(N1447,【参考】数式用!$V$2:$AA$58,MATCH(O1447,【参考】数式用!$X$4:$AA$4)+2,FALSE)*0.5, 0), "")</f>
        <v/>
      </c>
      <c r="R1447" s="433"/>
      <c r="S1447" s="867"/>
      <c r="T1447" s="867"/>
      <c r="U1447" s="499"/>
      <c r="V1447" s="439"/>
      <c r="W1447" s="487"/>
      <c r="X1447" s="414" t="str">
        <f>IFERROR(IF(V1447="ー", "", ROUNDDOWN(W1447*VLOOKUP(N1447,【参考】数式用!$V$2:$AG$51,MATCH(V1447,【参考】数式用!$AB$4:$AG$4)+6,FALSE)*0.5, 0)), "")</f>
        <v/>
      </c>
      <c r="Y1447" s="440"/>
      <c r="Z1447" s="487"/>
      <c r="AA1447" s="501"/>
      <c r="AB1447" s="481" t="e">
        <f>VLOOKUP(N1447,【参考】数式用!$A$3:$N$58,14,FALSE)</f>
        <v>#N/A</v>
      </c>
      <c r="AC1447" s="481" t="str">
        <f>IFERROR(VLOOKUP(N1447,【参考】数式用!$A$3:$N$58,14,FALSE),"")&amp;"_4_5"</f>
        <v>_4_5</v>
      </c>
      <c r="AD1447" s="481" t="str">
        <f>IFERROR(VLOOKUP(N1447,【参考】数式用!$A$3:$N$58,14,FALSE),"")&amp;"_6"</f>
        <v>_6</v>
      </c>
      <c r="AE1447" s="482" t="str">
        <f>IFERROR(VLOOKUP(N1447,【参考】数式用!$AI$5:$AJ$51, 2, FALSE), "")</f>
        <v/>
      </c>
      <c r="AF1447" s="483" t="str">
        <f t="shared" si="44"/>
        <v/>
      </c>
      <c r="AG1447" s="484" t="str">
        <f t="shared" si="45"/>
        <v/>
      </c>
      <c r="AH1447" s="485" t="str">
        <f>IFERROR(VLOOKUP(N1447,【参考】数式用!$AM$3:$AN$56, 2, FALSE), "")</f>
        <v/>
      </c>
      <c r="AI1447" s="411"/>
      <c r="AJ1447" s="389"/>
      <c r="AK1447" s="389"/>
      <c r="AL1447" s="389"/>
      <c r="AM1447" s="389"/>
      <c r="AN1447" s="389"/>
      <c r="AO1447" s="389"/>
      <c r="AP1447" s="389"/>
      <c r="AQ1447" s="389"/>
    </row>
    <row r="1448" spans="1:43" s="128" customFormat="1" ht="40.15" customHeight="1">
      <c r="A1448" s="488">
        <v>1435</v>
      </c>
      <c r="B1448" s="866" t="str">
        <f>IF(基本情報入力シート!C1479="","",基本情報入力シート!C1479)</f>
        <v/>
      </c>
      <c r="C1448" s="866"/>
      <c r="D1448" s="866"/>
      <c r="E1448" s="866"/>
      <c r="F1448" s="866"/>
      <c r="G1448" s="866"/>
      <c r="H1448" s="866"/>
      <c r="I1448" s="866"/>
      <c r="J1448" s="413" t="str">
        <f>IF(基本情報入力シート!M1479="","",基本情報入力シート!M1479)</f>
        <v/>
      </c>
      <c r="K1448" s="413" t="str">
        <f>IF(基本情報入力シート!R1479="","",基本情報入力シート!R1479)</f>
        <v/>
      </c>
      <c r="L1448" s="413" t="str">
        <f>IF(基本情報入力シート!W1479="","",基本情報入力シート!W1479)</f>
        <v/>
      </c>
      <c r="M1448" s="413" t="str">
        <f>IF(基本情報入力シート!X1479="","",基本情報入力シート!X1479)</f>
        <v/>
      </c>
      <c r="N1448" s="491" t="str">
        <f>IF(基本情報入力シート!Y1479="","",基本情報入力シート!Y1479)</f>
        <v/>
      </c>
      <c r="O1448" s="490"/>
      <c r="P1448" s="432"/>
      <c r="Q1448" s="38" t="str">
        <f>IFERROR(ROUNDDOWN(P1448*VLOOKUP(N1448,【参考】数式用!$V$2:$AA$58,MATCH(O1448,【参考】数式用!$X$4:$AA$4)+2,FALSE)*0.5, 0), "")</f>
        <v/>
      </c>
      <c r="R1448" s="433"/>
      <c r="S1448" s="867"/>
      <c r="T1448" s="867"/>
      <c r="U1448" s="499"/>
      <c r="V1448" s="439"/>
      <c r="W1448" s="487"/>
      <c r="X1448" s="414" t="str">
        <f>IFERROR(IF(V1448="ー", "", ROUNDDOWN(W1448*VLOOKUP(N1448,【参考】数式用!$V$2:$AG$51,MATCH(V1448,【参考】数式用!$AB$4:$AG$4)+6,FALSE)*0.5, 0)), "")</f>
        <v/>
      </c>
      <c r="Y1448" s="440"/>
      <c r="Z1448" s="487"/>
      <c r="AA1448" s="501"/>
      <c r="AB1448" s="481" t="e">
        <f>VLOOKUP(N1448,【参考】数式用!$A$3:$N$58,14,FALSE)</f>
        <v>#N/A</v>
      </c>
      <c r="AC1448" s="481" t="str">
        <f>IFERROR(VLOOKUP(N1448,【参考】数式用!$A$3:$N$58,14,FALSE),"")&amp;"_4_5"</f>
        <v>_4_5</v>
      </c>
      <c r="AD1448" s="481" t="str">
        <f>IFERROR(VLOOKUP(N1448,【参考】数式用!$A$3:$N$58,14,FALSE),"")&amp;"_6"</f>
        <v>_6</v>
      </c>
      <c r="AE1448" s="482" t="str">
        <f>IFERROR(VLOOKUP(N1448,【参考】数式用!$AI$5:$AJ$51, 2, FALSE), "")</f>
        <v/>
      </c>
      <c r="AF1448" s="483" t="str">
        <f t="shared" si="44"/>
        <v/>
      </c>
      <c r="AG1448" s="484" t="str">
        <f t="shared" si="45"/>
        <v/>
      </c>
      <c r="AH1448" s="485" t="str">
        <f>IFERROR(VLOOKUP(N1448,【参考】数式用!$AM$3:$AN$56, 2, FALSE), "")</f>
        <v/>
      </c>
      <c r="AI1448" s="411"/>
      <c r="AJ1448" s="389"/>
      <c r="AK1448" s="389"/>
      <c r="AL1448" s="389"/>
      <c r="AM1448" s="389"/>
      <c r="AN1448" s="389"/>
      <c r="AO1448" s="389"/>
      <c r="AP1448" s="389"/>
      <c r="AQ1448" s="389"/>
    </row>
    <row r="1449" spans="1:43" s="128" customFormat="1" ht="40.15" customHeight="1">
      <c r="A1449" s="488">
        <v>1436</v>
      </c>
      <c r="B1449" s="866" t="str">
        <f>IF(基本情報入力シート!C1480="","",基本情報入力シート!C1480)</f>
        <v/>
      </c>
      <c r="C1449" s="866"/>
      <c r="D1449" s="866"/>
      <c r="E1449" s="866"/>
      <c r="F1449" s="866"/>
      <c r="G1449" s="866"/>
      <c r="H1449" s="866"/>
      <c r="I1449" s="866"/>
      <c r="J1449" s="413" t="str">
        <f>IF(基本情報入力シート!M1480="","",基本情報入力シート!M1480)</f>
        <v/>
      </c>
      <c r="K1449" s="413" t="str">
        <f>IF(基本情報入力シート!R1480="","",基本情報入力シート!R1480)</f>
        <v/>
      </c>
      <c r="L1449" s="413" t="str">
        <f>IF(基本情報入力シート!W1480="","",基本情報入力シート!W1480)</f>
        <v/>
      </c>
      <c r="M1449" s="413" t="str">
        <f>IF(基本情報入力シート!X1480="","",基本情報入力シート!X1480)</f>
        <v/>
      </c>
      <c r="N1449" s="491" t="str">
        <f>IF(基本情報入力シート!Y1480="","",基本情報入力シート!Y1480)</f>
        <v/>
      </c>
      <c r="O1449" s="490"/>
      <c r="P1449" s="432"/>
      <c r="Q1449" s="38" t="str">
        <f>IFERROR(ROUNDDOWN(P1449*VLOOKUP(N1449,【参考】数式用!$V$2:$AA$58,MATCH(O1449,【参考】数式用!$X$4:$AA$4)+2,FALSE)*0.5, 0), "")</f>
        <v/>
      </c>
      <c r="R1449" s="433"/>
      <c r="S1449" s="867"/>
      <c r="T1449" s="867"/>
      <c r="U1449" s="499"/>
      <c r="V1449" s="439"/>
      <c r="W1449" s="487"/>
      <c r="X1449" s="414" t="str">
        <f>IFERROR(IF(V1449="ー", "", ROUNDDOWN(W1449*VLOOKUP(N1449,【参考】数式用!$V$2:$AG$51,MATCH(V1449,【参考】数式用!$AB$4:$AG$4)+6,FALSE)*0.5, 0)), "")</f>
        <v/>
      </c>
      <c r="Y1449" s="440"/>
      <c r="Z1449" s="487"/>
      <c r="AA1449" s="501"/>
      <c r="AB1449" s="481" t="e">
        <f>VLOOKUP(N1449,【参考】数式用!$A$3:$N$58,14,FALSE)</f>
        <v>#N/A</v>
      </c>
      <c r="AC1449" s="481" t="str">
        <f>IFERROR(VLOOKUP(N1449,【参考】数式用!$A$3:$N$58,14,FALSE),"")&amp;"_4_5"</f>
        <v>_4_5</v>
      </c>
      <c r="AD1449" s="481" t="str">
        <f>IFERROR(VLOOKUP(N1449,【参考】数式用!$A$3:$N$58,14,FALSE),"")&amp;"_6"</f>
        <v>_6</v>
      </c>
      <c r="AE1449" s="482" t="str">
        <f>IFERROR(VLOOKUP(N1449,【参考】数式用!$AI$5:$AJ$51, 2, FALSE), "")</f>
        <v/>
      </c>
      <c r="AF1449" s="483" t="str">
        <f t="shared" si="44"/>
        <v/>
      </c>
      <c r="AG1449" s="484" t="str">
        <f t="shared" si="45"/>
        <v/>
      </c>
      <c r="AH1449" s="485" t="str">
        <f>IFERROR(VLOOKUP(N1449,【参考】数式用!$AM$3:$AN$56, 2, FALSE), "")</f>
        <v/>
      </c>
      <c r="AI1449" s="411"/>
      <c r="AJ1449" s="389"/>
      <c r="AK1449" s="389"/>
      <c r="AL1449" s="389"/>
      <c r="AM1449" s="389"/>
      <c r="AN1449" s="389"/>
      <c r="AO1449" s="389"/>
      <c r="AP1449" s="389"/>
      <c r="AQ1449" s="389"/>
    </row>
    <row r="1450" spans="1:43" s="128" customFormat="1" ht="40.15" customHeight="1">
      <c r="A1450" s="488">
        <v>1437</v>
      </c>
      <c r="B1450" s="866" t="str">
        <f>IF(基本情報入力シート!C1481="","",基本情報入力シート!C1481)</f>
        <v/>
      </c>
      <c r="C1450" s="866"/>
      <c r="D1450" s="866"/>
      <c r="E1450" s="866"/>
      <c r="F1450" s="866"/>
      <c r="G1450" s="866"/>
      <c r="H1450" s="866"/>
      <c r="I1450" s="866"/>
      <c r="J1450" s="413" t="str">
        <f>IF(基本情報入力シート!M1481="","",基本情報入力シート!M1481)</f>
        <v/>
      </c>
      <c r="K1450" s="413" t="str">
        <f>IF(基本情報入力シート!R1481="","",基本情報入力シート!R1481)</f>
        <v/>
      </c>
      <c r="L1450" s="413" t="str">
        <f>IF(基本情報入力シート!W1481="","",基本情報入力シート!W1481)</f>
        <v/>
      </c>
      <c r="M1450" s="413" t="str">
        <f>IF(基本情報入力シート!X1481="","",基本情報入力シート!X1481)</f>
        <v/>
      </c>
      <c r="N1450" s="491" t="str">
        <f>IF(基本情報入力シート!Y1481="","",基本情報入力シート!Y1481)</f>
        <v/>
      </c>
      <c r="O1450" s="490"/>
      <c r="P1450" s="432"/>
      <c r="Q1450" s="38" t="str">
        <f>IFERROR(ROUNDDOWN(P1450*VLOOKUP(N1450,【参考】数式用!$V$2:$AA$58,MATCH(O1450,【参考】数式用!$X$4:$AA$4)+2,FALSE)*0.5, 0), "")</f>
        <v/>
      </c>
      <c r="R1450" s="433"/>
      <c r="S1450" s="867"/>
      <c r="T1450" s="867"/>
      <c r="U1450" s="499"/>
      <c r="V1450" s="439"/>
      <c r="W1450" s="487"/>
      <c r="X1450" s="414" t="str">
        <f>IFERROR(IF(V1450="ー", "", ROUNDDOWN(W1450*VLOOKUP(N1450,【参考】数式用!$V$2:$AG$51,MATCH(V1450,【参考】数式用!$AB$4:$AG$4)+6,FALSE)*0.5, 0)), "")</f>
        <v/>
      </c>
      <c r="Y1450" s="440"/>
      <c r="Z1450" s="487"/>
      <c r="AA1450" s="501"/>
      <c r="AB1450" s="481" t="e">
        <f>VLOOKUP(N1450,【参考】数式用!$A$3:$N$58,14,FALSE)</f>
        <v>#N/A</v>
      </c>
      <c r="AC1450" s="481" t="str">
        <f>IFERROR(VLOOKUP(N1450,【参考】数式用!$A$3:$N$58,14,FALSE),"")&amp;"_4_5"</f>
        <v>_4_5</v>
      </c>
      <c r="AD1450" s="481" t="str">
        <f>IFERROR(VLOOKUP(N1450,【参考】数式用!$A$3:$N$58,14,FALSE),"")&amp;"_6"</f>
        <v>_6</v>
      </c>
      <c r="AE1450" s="482" t="str">
        <f>IFERROR(VLOOKUP(N1450,【参考】数式用!$AI$5:$AJ$51, 2, FALSE), "")</f>
        <v/>
      </c>
      <c r="AF1450" s="483" t="str">
        <f t="shared" si="44"/>
        <v/>
      </c>
      <c r="AG1450" s="484" t="str">
        <f t="shared" si="45"/>
        <v/>
      </c>
      <c r="AH1450" s="485" t="str">
        <f>IFERROR(VLOOKUP(N1450,【参考】数式用!$AM$3:$AN$56, 2, FALSE), "")</f>
        <v/>
      </c>
      <c r="AI1450" s="411"/>
      <c r="AJ1450" s="389"/>
      <c r="AK1450" s="389"/>
      <c r="AL1450" s="389"/>
      <c r="AM1450" s="389"/>
      <c r="AN1450" s="389"/>
      <c r="AO1450" s="389"/>
      <c r="AP1450" s="389"/>
      <c r="AQ1450" s="389"/>
    </row>
    <row r="1451" spans="1:43" s="128" customFormat="1" ht="40.15" customHeight="1">
      <c r="A1451" s="488">
        <v>1438</v>
      </c>
      <c r="B1451" s="866" t="str">
        <f>IF(基本情報入力シート!C1482="","",基本情報入力シート!C1482)</f>
        <v/>
      </c>
      <c r="C1451" s="866"/>
      <c r="D1451" s="866"/>
      <c r="E1451" s="866"/>
      <c r="F1451" s="866"/>
      <c r="G1451" s="866"/>
      <c r="H1451" s="866"/>
      <c r="I1451" s="866"/>
      <c r="J1451" s="413" t="str">
        <f>IF(基本情報入力シート!M1482="","",基本情報入力シート!M1482)</f>
        <v/>
      </c>
      <c r="K1451" s="413" t="str">
        <f>IF(基本情報入力シート!R1482="","",基本情報入力シート!R1482)</f>
        <v/>
      </c>
      <c r="L1451" s="413" t="str">
        <f>IF(基本情報入力シート!W1482="","",基本情報入力シート!W1482)</f>
        <v/>
      </c>
      <c r="M1451" s="413" t="str">
        <f>IF(基本情報入力シート!X1482="","",基本情報入力シート!X1482)</f>
        <v/>
      </c>
      <c r="N1451" s="491" t="str">
        <f>IF(基本情報入力シート!Y1482="","",基本情報入力シート!Y1482)</f>
        <v/>
      </c>
      <c r="O1451" s="490"/>
      <c r="P1451" s="432"/>
      <c r="Q1451" s="38" t="str">
        <f>IFERROR(ROUNDDOWN(P1451*VLOOKUP(N1451,【参考】数式用!$V$2:$AA$58,MATCH(O1451,【参考】数式用!$X$4:$AA$4)+2,FALSE)*0.5, 0), "")</f>
        <v/>
      </c>
      <c r="R1451" s="433"/>
      <c r="S1451" s="867"/>
      <c r="T1451" s="867"/>
      <c r="U1451" s="499"/>
      <c r="V1451" s="439"/>
      <c r="W1451" s="487"/>
      <c r="X1451" s="414" t="str">
        <f>IFERROR(IF(V1451="ー", "", ROUNDDOWN(W1451*VLOOKUP(N1451,【参考】数式用!$V$2:$AG$51,MATCH(V1451,【参考】数式用!$AB$4:$AG$4)+6,FALSE)*0.5, 0)), "")</f>
        <v/>
      </c>
      <c r="Y1451" s="440"/>
      <c r="Z1451" s="487"/>
      <c r="AA1451" s="501"/>
      <c r="AB1451" s="481" t="e">
        <f>VLOOKUP(N1451,【参考】数式用!$A$3:$N$58,14,FALSE)</f>
        <v>#N/A</v>
      </c>
      <c r="AC1451" s="481" t="str">
        <f>IFERROR(VLOOKUP(N1451,【参考】数式用!$A$3:$N$58,14,FALSE),"")&amp;"_4_5"</f>
        <v>_4_5</v>
      </c>
      <c r="AD1451" s="481" t="str">
        <f>IFERROR(VLOOKUP(N1451,【参考】数式用!$A$3:$N$58,14,FALSE),"")&amp;"_6"</f>
        <v>_6</v>
      </c>
      <c r="AE1451" s="482" t="str">
        <f>IFERROR(VLOOKUP(N1451,【参考】数式用!$AI$5:$AJ$51, 2, FALSE), "")</f>
        <v/>
      </c>
      <c r="AF1451" s="483" t="str">
        <f t="shared" si="44"/>
        <v/>
      </c>
      <c r="AG1451" s="484" t="str">
        <f t="shared" si="45"/>
        <v/>
      </c>
      <c r="AH1451" s="485" t="str">
        <f>IFERROR(VLOOKUP(N1451,【参考】数式用!$AM$3:$AN$56, 2, FALSE), "")</f>
        <v/>
      </c>
      <c r="AI1451" s="411"/>
      <c r="AJ1451" s="389"/>
      <c r="AK1451" s="389"/>
      <c r="AL1451" s="389"/>
      <c r="AM1451" s="389"/>
      <c r="AN1451" s="389"/>
      <c r="AO1451" s="389"/>
      <c r="AP1451" s="389"/>
      <c r="AQ1451" s="389"/>
    </row>
    <row r="1452" spans="1:43" s="128" customFormat="1" ht="40.15" customHeight="1">
      <c r="A1452" s="488">
        <v>1439</v>
      </c>
      <c r="B1452" s="866" t="str">
        <f>IF(基本情報入力シート!C1483="","",基本情報入力シート!C1483)</f>
        <v/>
      </c>
      <c r="C1452" s="866"/>
      <c r="D1452" s="866"/>
      <c r="E1452" s="866"/>
      <c r="F1452" s="866"/>
      <c r="G1452" s="866"/>
      <c r="H1452" s="866"/>
      <c r="I1452" s="866"/>
      <c r="J1452" s="413" t="str">
        <f>IF(基本情報入力シート!M1483="","",基本情報入力シート!M1483)</f>
        <v/>
      </c>
      <c r="K1452" s="413" t="str">
        <f>IF(基本情報入力シート!R1483="","",基本情報入力シート!R1483)</f>
        <v/>
      </c>
      <c r="L1452" s="413" t="str">
        <f>IF(基本情報入力シート!W1483="","",基本情報入力シート!W1483)</f>
        <v/>
      </c>
      <c r="M1452" s="413" t="str">
        <f>IF(基本情報入力シート!X1483="","",基本情報入力シート!X1483)</f>
        <v/>
      </c>
      <c r="N1452" s="491" t="str">
        <f>IF(基本情報入力シート!Y1483="","",基本情報入力シート!Y1483)</f>
        <v/>
      </c>
      <c r="O1452" s="490"/>
      <c r="P1452" s="432"/>
      <c r="Q1452" s="38" t="str">
        <f>IFERROR(ROUNDDOWN(P1452*VLOOKUP(N1452,【参考】数式用!$V$2:$AA$58,MATCH(O1452,【参考】数式用!$X$4:$AA$4)+2,FALSE)*0.5, 0), "")</f>
        <v/>
      </c>
      <c r="R1452" s="433"/>
      <c r="S1452" s="867"/>
      <c r="T1452" s="867"/>
      <c r="U1452" s="499"/>
      <c r="V1452" s="439"/>
      <c r="W1452" s="487"/>
      <c r="X1452" s="414" t="str">
        <f>IFERROR(IF(V1452="ー", "", ROUNDDOWN(W1452*VLOOKUP(N1452,【参考】数式用!$V$2:$AG$51,MATCH(V1452,【参考】数式用!$AB$4:$AG$4)+6,FALSE)*0.5, 0)), "")</f>
        <v/>
      </c>
      <c r="Y1452" s="440"/>
      <c r="Z1452" s="487"/>
      <c r="AA1452" s="501"/>
      <c r="AB1452" s="481" t="e">
        <f>VLOOKUP(N1452,【参考】数式用!$A$3:$N$58,14,FALSE)</f>
        <v>#N/A</v>
      </c>
      <c r="AC1452" s="481" t="str">
        <f>IFERROR(VLOOKUP(N1452,【参考】数式用!$A$3:$N$58,14,FALSE),"")&amp;"_4_5"</f>
        <v>_4_5</v>
      </c>
      <c r="AD1452" s="481" t="str">
        <f>IFERROR(VLOOKUP(N1452,【参考】数式用!$A$3:$N$58,14,FALSE),"")&amp;"_6"</f>
        <v>_6</v>
      </c>
      <c r="AE1452" s="482" t="str">
        <f>IFERROR(VLOOKUP(N1452,【参考】数式用!$AI$5:$AJ$51, 2, FALSE), "")</f>
        <v/>
      </c>
      <c r="AF1452" s="483" t="str">
        <f t="shared" si="44"/>
        <v/>
      </c>
      <c r="AG1452" s="484" t="str">
        <f t="shared" si="45"/>
        <v/>
      </c>
      <c r="AH1452" s="485" t="str">
        <f>IFERROR(VLOOKUP(N1452,【参考】数式用!$AM$3:$AN$56, 2, FALSE), "")</f>
        <v/>
      </c>
      <c r="AI1452" s="411"/>
      <c r="AJ1452" s="389"/>
      <c r="AK1452" s="389"/>
      <c r="AL1452" s="389"/>
      <c r="AM1452" s="389"/>
      <c r="AN1452" s="389"/>
      <c r="AO1452" s="389"/>
      <c r="AP1452" s="389"/>
      <c r="AQ1452" s="389"/>
    </row>
    <row r="1453" spans="1:43" s="128" customFormat="1" ht="40.15" customHeight="1">
      <c r="A1453" s="488">
        <v>1440</v>
      </c>
      <c r="B1453" s="866" t="str">
        <f>IF(基本情報入力シート!C1484="","",基本情報入力シート!C1484)</f>
        <v/>
      </c>
      <c r="C1453" s="866"/>
      <c r="D1453" s="866"/>
      <c r="E1453" s="866"/>
      <c r="F1453" s="866"/>
      <c r="G1453" s="866"/>
      <c r="H1453" s="866"/>
      <c r="I1453" s="866"/>
      <c r="J1453" s="413" t="str">
        <f>IF(基本情報入力シート!M1484="","",基本情報入力シート!M1484)</f>
        <v/>
      </c>
      <c r="K1453" s="413" t="str">
        <f>IF(基本情報入力シート!R1484="","",基本情報入力シート!R1484)</f>
        <v/>
      </c>
      <c r="L1453" s="413" t="str">
        <f>IF(基本情報入力シート!W1484="","",基本情報入力シート!W1484)</f>
        <v/>
      </c>
      <c r="M1453" s="413" t="str">
        <f>IF(基本情報入力シート!X1484="","",基本情報入力シート!X1484)</f>
        <v/>
      </c>
      <c r="N1453" s="491" t="str">
        <f>IF(基本情報入力シート!Y1484="","",基本情報入力シート!Y1484)</f>
        <v/>
      </c>
      <c r="O1453" s="490"/>
      <c r="P1453" s="432"/>
      <c r="Q1453" s="38" t="str">
        <f>IFERROR(ROUNDDOWN(P1453*VLOOKUP(N1453,【参考】数式用!$V$2:$AA$58,MATCH(O1453,【参考】数式用!$X$4:$AA$4)+2,FALSE)*0.5, 0), "")</f>
        <v/>
      </c>
      <c r="R1453" s="433"/>
      <c r="S1453" s="867"/>
      <c r="T1453" s="867"/>
      <c r="U1453" s="499"/>
      <c r="V1453" s="439"/>
      <c r="W1453" s="487"/>
      <c r="X1453" s="414" t="str">
        <f>IFERROR(IF(V1453="ー", "", ROUNDDOWN(W1453*VLOOKUP(N1453,【参考】数式用!$V$2:$AG$51,MATCH(V1453,【参考】数式用!$AB$4:$AG$4)+6,FALSE)*0.5, 0)), "")</f>
        <v/>
      </c>
      <c r="Y1453" s="440"/>
      <c r="Z1453" s="487"/>
      <c r="AA1453" s="501"/>
      <c r="AB1453" s="481" t="e">
        <f>VLOOKUP(N1453,【参考】数式用!$A$3:$N$58,14,FALSE)</f>
        <v>#N/A</v>
      </c>
      <c r="AC1453" s="481" t="str">
        <f>IFERROR(VLOOKUP(N1453,【参考】数式用!$A$3:$N$58,14,FALSE),"")&amp;"_4_5"</f>
        <v>_4_5</v>
      </c>
      <c r="AD1453" s="481" t="str">
        <f>IFERROR(VLOOKUP(N1453,【参考】数式用!$A$3:$N$58,14,FALSE),"")&amp;"_6"</f>
        <v>_6</v>
      </c>
      <c r="AE1453" s="482" t="str">
        <f>IFERROR(VLOOKUP(N1453,【参考】数式用!$AI$5:$AJ$51, 2, FALSE), "")</f>
        <v/>
      </c>
      <c r="AF1453" s="483" t="str">
        <f t="shared" si="44"/>
        <v/>
      </c>
      <c r="AG1453" s="484" t="str">
        <f t="shared" si="45"/>
        <v/>
      </c>
      <c r="AH1453" s="485" t="str">
        <f>IFERROR(VLOOKUP(N1453,【参考】数式用!$AM$3:$AN$56, 2, FALSE), "")</f>
        <v/>
      </c>
      <c r="AI1453" s="411"/>
      <c r="AJ1453" s="389"/>
      <c r="AK1453" s="389"/>
      <c r="AL1453" s="389"/>
      <c r="AM1453" s="389"/>
      <c r="AN1453" s="389"/>
      <c r="AO1453" s="389"/>
      <c r="AP1453" s="389"/>
      <c r="AQ1453" s="389"/>
    </row>
    <row r="1454" spans="1:43" s="128" customFormat="1" ht="40.15" customHeight="1">
      <c r="A1454" s="488">
        <v>1441</v>
      </c>
      <c r="B1454" s="866" t="str">
        <f>IF(基本情報入力シート!C1485="","",基本情報入力シート!C1485)</f>
        <v/>
      </c>
      <c r="C1454" s="866"/>
      <c r="D1454" s="866"/>
      <c r="E1454" s="866"/>
      <c r="F1454" s="866"/>
      <c r="G1454" s="866"/>
      <c r="H1454" s="866"/>
      <c r="I1454" s="866"/>
      <c r="J1454" s="413" t="str">
        <f>IF(基本情報入力シート!M1485="","",基本情報入力シート!M1485)</f>
        <v/>
      </c>
      <c r="K1454" s="413" t="str">
        <f>IF(基本情報入力シート!R1485="","",基本情報入力シート!R1485)</f>
        <v/>
      </c>
      <c r="L1454" s="413" t="str">
        <f>IF(基本情報入力シート!W1485="","",基本情報入力シート!W1485)</f>
        <v/>
      </c>
      <c r="M1454" s="413" t="str">
        <f>IF(基本情報入力シート!X1485="","",基本情報入力シート!X1485)</f>
        <v/>
      </c>
      <c r="N1454" s="491" t="str">
        <f>IF(基本情報入力シート!Y1485="","",基本情報入力シート!Y1485)</f>
        <v/>
      </c>
      <c r="O1454" s="490"/>
      <c r="P1454" s="432"/>
      <c r="Q1454" s="38" t="str">
        <f>IFERROR(ROUNDDOWN(P1454*VLOOKUP(N1454,【参考】数式用!$V$2:$AA$58,MATCH(O1454,【参考】数式用!$X$4:$AA$4)+2,FALSE)*0.5, 0), "")</f>
        <v/>
      </c>
      <c r="R1454" s="433"/>
      <c r="S1454" s="867"/>
      <c r="T1454" s="867"/>
      <c r="U1454" s="499"/>
      <c r="V1454" s="439"/>
      <c r="W1454" s="487"/>
      <c r="X1454" s="414" t="str">
        <f>IFERROR(IF(V1454="ー", "", ROUNDDOWN(W1454*VLOOKUP(N1454,【参考】数式用!$V$2:$AG$51,MATCH(V1454,【参考】数式用!$AB$4:$AG$4)+6,FALSE)*0.5, 0)), "")</f>
        <v/>
      </c>
      <c r="Y1454" s="440"/>
      <c r="Z1454" s="487"/>
      <c r="AA1454" s="501"/>
      <c r="AB1454" s="481" t="e">
        <f>VLOOKUP(N1454,【参考】数式用!$A$3:$N$58,14,FALSE)</f>
        <v>#N/A</v>
      </c>
      <c r="AC1454" s="481" t="str">
        <f>IFERROR(VLOOKUP(N1454,【参考】数式用!$A$3:$N$58,14,FALSE),"")&amp;"_4_5"</f>
        <v>_4_5</v>
      </c>
      <c r="AD1454" s="481" t="str">
        <f>IFERROR(VLOOKUP(N1454,【参考】数式用!$A$3:$N$58,14,FALSE),"")&amp;"_6"</f>
        <v>_6</v>
      </c>
      <c r="AE1454" s="482" t="str">
        <f>IFERROR(VLOOKUP(N1454,【参考】数式用!$AI$5:$AJ$51, 2, FALSE), "")</f>
        <v/>
      </c>
      <c r="AF1454" s="483" t="str">
        <f t="shared" si="44"/>
        <v/>
      </c>
      <c r="AG1454" s="484" t="str">
        <f t="shared" si="45"/>
        <v/>
      </c>
      <c r="AH1454" s="485" t="str">
        <f>IFERROR(VLOOKUP(N1454,【参考】数式用!$AM$3:$AN$56, 2, FALSE), "")</f>
        <v/>
      </c>
      <c r="AI1454" s="411"/>
      <c r="AJ1454" s="389"/>
      <c r="AK1454" s="389"/>
      <c r="AL1454" s="389"/>
      <c r="AM1454" s="389"/>
      <c r="AN1454" s="389"/>
      <c r="AO1454" s="389"/>
      <c r="AP1454" s="389"/>
      <c r="AQ1454" s="389"/>
    </row>
    <row r="1455" spans="1:43" s="128" customFormat="1" ht="40.15" customHeight="1">
      <c r="A1455" s="488">
        <v>1442</v>
      </c>
      <c r="B1455" s="866" t="str">
        <f>IF(基本情報入力シート!C1486="","",基本情報入力シート!C1486)</f>
        <v/>
      </c>
      <c r="C1455" s="866"/>
      <c r="D1455" s="866"/>
      <c r="E1455" s="866"/>
      <c r="F1455" s="866"/>
      <c r="G1455" s="866"/>
      <c r="H1455" s="866"/>
      <c r="I1455" s="866"/>
      <c r="J1455" s="413" t="str">
        <f>IF(基本情報入力シート!M1486="","",基本情報入力シート!M1486)</f>
        <v/>
      </c>
      <c r="K1455" s="413" t="str">
        <f>IF(基本情報入力シート!R1486="","",基本情報入力シート!R1486)</f>
        <v/>
      </c>
      <c r="L1455" s="413" t="str">
        <f>IF(基本情報入力シート!W1486="","",基本情報入力シート!W1486)</f>
        <v/>
      </c>
      <c r="M1455" s="413" t="str">
        <f>IF(基本情報入力シート!X1486="","",基本情報入力シート!X1486)</f>
        <v/>
      </c>
      <c r="N1455" s="491" t="str">
        <f>IF(基本情報入力シート!Y1486="","",基本情報入力シート!Y1486)</f>
        <v/>
      </c>
      <c r="O1455" s="490"/>
      <c r="P1455" s="432"/>
      <c r="Q1455" s="38" t="str">
        <f>IFERROR(ROUNDDOWN(P1455*VLOOKUP(N1455,【参考】数式用!$V$2:$AA$58,MATCH(O1455,【参考】数式用!$X$4:$AA$4)+2,FALSE)*0.5, 0), "")</f>
        <v/>
      </c>
      <c r="R1455" s="433"/>
      <c r="S1455" s="867"/>
      <c r="T1455" s="867"/>
      <c r="U1455" s="499"/>
      <c r="V1455" s="439"/>
      <c r="W1455" s="487"/>
      <c r="X1455" s="414" t="str">
        <f>IFERROR(IF(V1455="ー", "", ROUNDDOWN(W1455*VLOOKUP(N1455,【参考】数式用!$V$2:$AG$51,MATCH(V1455,【参考】数式用!$AB$4:$AG$4)+6,FALSE)*0.5, 0)), "")</f>
        <v/>
      </c>
      <c r="Y1455" s="440"/>
      <c r="Z1455" s="487"/>
      <c r="AA1455" s="501"/>
      <c r="AB1455" s="481" t="e">
        <f>VLOOKUP(N1455,【参考】数式用!$A$3:$N$58,14,FALSE)</f>
        <v>#N/A</v>
      </c>
      <c r="AC1455" s="481" t="str">
        <f>IFERROR(VLOOKUP(N1455,【参考】数式用!$A$3:$N$58,14,FALSE),"")&amp;"_4_5"</f>
        <v>_4_5</v>
      </c>
      <c r="AD1455" s="481" t="str">
        <f>IFERROR(VLOOKUP(N1455,【参考】数式用!$A$3:$N$58,14,FALSE),"")&amp;"_6"</f>
        <v>_6</v>
      </c>
      <c r="AE1455" s="482" t="str">
        <f>IFERROR(VLOOKUP(N1455,【参考】数式用!$AI$5:$AJ$51, 2, FALSE), "")</f>
        <v/>
      </c>
      <c r="AF1455" s="483" t="str">
        <f t="shared" si="44"/>
        <v/>
      </c>
      <c r="AG1455" s="484" t="str">
        <f t="shared" si="45"/>
        <v/>
      </c>
      <c r="AH1455" s="485" t="str">
        <f>IFERROR(VLOOKUP(N1455,【参考】数式用!$AM$3:$AN$56, 2, FALSE), "")</f>
        <v/>
      </c>
      <c r="AI1455" s="411"/>
      <c r="AJ1455" s="389"/>
      <c r="AK1455" s="389"/>
      <c r="AL1455" s="389"/>
      <c r="AM1455" s="389"/>
      <c r="AN1455" s="389"/>
      <c r="AO1455" s="389"/>
      <c r="AP1455" s="389"/>
      <c r="AQ1455" s="389"/>
    </row>
    <row r="1456" spans="1:43" s="128" customFormat="1" ht="40.15" customHeight="1">
      <c r="A1456" s="488">
        <v>1443</v>
      </c>
      <c r="B1456" s="866" t="str">
        <f>IF(基本情報入力シート!C1487="","",基本情報入力シート!C1487)</f>
        <v/>
      </c>
      <c r="C1456" s="866"/>
      <c r="D1456" s="866"/>
      <c r="E1456" s="866"/>
      <c r="F1456" s="866"/>
      <c r="G1456" s="866"/>
      <c r="H1456" s="866"/>
      <c r="I1456" s="866"/>
      <c r="J1456" s="413" t="str">
        <f>IF(基本情報入力シート!M1487="","",基本情報入力シート!M1487)</f>
        <v/>
      </c>
      <c r="K1456" s="413" t="str">
        <f>IF(基本情報入力シート!R1487="","",基本情報入力シート!R1487)</f>
        <v/>
      </c>
      <c r="L1456" s="413" t="str">
        <f>IF(基本情報入力シート!W1487="","",基本情報入力シート!W1487)</f>
        <v/>
      </c>
      <c r="M1456" s="413" t="str">
        <f>IF(基本情報入力シート!X1487="","",基本情報入力シート!X1487)</f>
        <v/>
      </c>
      <c r="N1456" s="491" t="str">
        <f>IF(基本情報入力シート!Y1487="","",基本情報入力シート!Y1487)</f>
        <v/>
      </c>
      <c r="O1456" s="490"/>
      <c r="P1456" s="432"/>
      <c r="Q1456" s="38" t="str">
        <f>IFERROR(ROUNDDOWN(P1456*VLOOKUP(N1456,【参考】数式用!$V$2:$AA$58,MATCH(O1456,【参考】数式用!$X$4:$AA$4)+2,FALSE)*0.5, 0), "")</f>
        <v/>
      </c>
      <c r="R1456" s="433"/>
      <c r="S1456" s="867"/>
      <c r="T1456" s="867"/>
      <c r="U1456" s="499"/>
      <c r="V1456" s="439"/>
      <c r="W1456" s="487"/>
      <c r="X1456" s="414" t="str">
        <f>IFERROR(IF(V1456="ー", "", ROUNDDOWN(W1456*VLOOKUP(N1456,【参考】数式用!$V$2:$AG$51,MATCH(V1456,【参考】数式用!$AB$4:$AG$4)+6,FALSE)*0.5, 0)), "")</f>
        <v/>
      </c>
      <c r="Y1456" s="440"/>
      <c r="Z1456" s="487"/>
      <c r="AA1456" s="501"/>
      <c r="AB1456" s="481" t="e">
        <f>VLOOKUP(N1456,【参考】数式用!$A$3:$N$58,14,FALSE)</f>
        <v>#N/A</v>
      </c>
      <c r="AC1456" s="481" t="str">
        <f>IFERROR(VLOOKUP(N1456,【参考】数式用!$A$3:$N$58,14,FALSE),"")&amp;"_4_5"</f>
        <v>_4_5</v>
      </c>
      <c r="AD1456" s="481" t="str">
        <f>IFERROR(VLOOKUP(N1456,【参考】数式用!$A$3:$N$58,14,FALSE),"")&amp;"_6"</f>
        <v>_6</v>
      </c>
      <c r="AE1456" s="482" t="str">
        <f>IFERROR(VLOOKUP(N1456,【参考】数式用!$AI$5:$AJ$51, 2, FALSE), "")</f>
        <v/>
      </c>
      <c r="AF1456" s="483" t="str">
        <f t="shared" si="44"/>
        <v/>
      </c>
      <c r="AG1456" s="484" t="str">
        <f t="shared" si="45"/>
        <v/>
      </c>
      <c r="AH1456" s="485" t="str">
        <f>IFERROR(VLOOKUP(N1456,【参考】数式用!$AM$3:$AN$56, 2, FALSE), "")</f>
        <v/>
      </c>
      <c r="AI1456" s="411"/>
      <c r="AJ1456" s="389"/>
      <c r="AK1456" s="389"/>
      <c r="AL1456" s="389"/>
      <c r="AM1456" s="389"/>
      <c r="AN1456" s="389"/>
      <c r="AO1456" s="389"/>
      <c r="AP1456" s="389"/>
      <c r="AQ1456" s="389"/>
    </row>
    <row r="1457" spans="1:43" s="128" customFormat="1" ht="40.15" customHeight="1">
      <c r="A1457" s="488">
        <v>1444</v>
      </c>
      <c r="B1457" s="866" t="str">
        <f>IF(基本情報入力シート!C1488="","",基本情報入力シート!C1488)</f>
        <v/>
      </c>
      <c r="C1457" s="866"/>
      <c r="D1457" s="866"/>
      <c r="E1457" s="866"/>
      <c r="F1457" s="866"/>
      <c r="G1457" s="866"/>
      <c r="H1457" s="866"/>
      <c r="I1457" s="866"/>
      <c r="J1457" s="413" t="str">
        <f>IF(基本情報入力シート!M1488="","",基本情報入力シート!M1488)</f>
        <v/>
      </c>
      <c r="K1457" s="413" t="str">
        <f>IF(基本情報入力シート!R1488="","",基本情報入力シート!R1488)</f>
        <v/>
      </c>
      <c r="L1457" s="413" t="str">
        <f>IF(基本情報入力シート!W1488="","",基本情報入力シート!W1488)</f>
        <v/>
      </c>
      <c r="M1457" s="413" t="str">
        <f>IF(基本情報入力シート!X1488="","",基本情報入力シート!X1488)</f>
        <v/>
      </c>
      <c r="N1457" s="491" t="str">
        <f>IF(基本情報入力シート!Y1488="","",基本情報入力シート!Y1488)</f>
        <v/>
      </c>
      <c r="O1457" s="490"/>
      <c r="P1457" s="432"/>
      <c r="Q1457" s="38" t="str">
        <f>IFERROR(ROUNDDOWN(P1457*VLOOKUP(N1457,【参考】数式用!$V$2:$AA$58,MATCH(O1457,【参考】数式用!$X$4:$AA$4)+2,FALSE)*0.5, 0), "")</f>
        <v/>
      </c>
      <c r="R1457" s="433"/>
      <c r="S1457" s="867"/>
      <c r="T1457" s="867"/>
      <c r="U1457" s="499"/>
      <c r="V1457" s="439"/>
      <c r="W1457" s="487"/>
      <c r="X1457" s="414" t="str">
        <f>IFERROR(IF(V1457="ー", "", ROUNDDOWN(W1457*VLOOKUP(N1457,【参考】数式用!$V$2:$AG$51,MATCH(V1457,【参考】数式用!$AB$4:$AG$4)+6,FALSE)*0.5, 0)), "")</f>
        <v/>
      </c>
      <c r="Y1457" s="440"/>
      <c r="Z1457" s="487"/>
      <c r="AA1457" s="501"/>
      <c r="AB1457" s="481" t="e">
        <f>VLOOKUP(N1457,【参考】数式用!$A$3:$N$58,14,FALSE)</f>
        <v>#N/A</v>
      </c>
      <c r="AC1457" s="481" t="str">
        <f>IFERROR(VLOOKUP(N1457,【参考】数式用!$A$3:$N$58,14,FALSE),"")&amp;"_4_5"</f>
        <v>_4_5</v>
      </c>
      <c r="AD1457" s="481" t="str">
        <f>IFERROR(VLOOKUP(N1457,【参考】数式用!$A$3:$N$58,14,FALSE),"")&amp;"_6"</f>
        <v>_6</v>
      </c>
      <c r="AE1457" s="482" t="str">
        <f>IFERROR(VLOOKUP(N1457,【参考】数式用!$AI$5:$AJ$51, 2, FALSE), "")</f>
        <v/>
      </c>
      <c r="AF1457" s="483" t="str">
        <f t="shared" si="44"/>
        <v/>
      </c>
      <c r="AG1457" s="484" t="str">
        <f t="shared" si="45"/>
        <v/>
      </c>
      <c r="AH1457" s="485" t="str">
        <f>IFERROR(VLOOKUP(N1457,【参考】数式用!$AM$3:$AN$56, 2, FALSE), "")</f>
        <v/>
      </c>
      <c r="AI1457" s="411"/>
      <c r="AJ1457" s="389"/>
      <c r="AK1457" s="389"/>
      <c r="AL1457" s="389"/>
      <c r="AM1457" s="389"/>
      <c r="AN1457" s="389"/>
      <c r="AO1457" s="389"/>
      <c r="AP1457" s="389"/>
      <c r="AQ1457" s="389"/>
    </row>
    <row r="1458" spans="1:43" s="128" customFormat="1" ht="40.15" customHeight="1">
      <c r="A1458" s="488">
        <v>1445</v>
      </c>
      <c r="B1458" s="866" t="str">
        <f>IF(基本情報入力シート!C1489="","",基本情報入力シート!C1489)</f>
        <v/>
      </c>
      <c r="C1458" s="866"/>
      <c r="D1458" s="866"/>
      <c r="E1458" s="866"/>
      <c r="F1458" s="866"/>
      <c r="G1458" s="866"/>
      <c r="H1458" s="866"/>
      <c r="I1458" s="866"/>
      <c r="J1458" s="413" t="str">
        <f>IF(基本情報入力シート!M1489="","",基本情報入力シート!M1489)</f>
        <v/>
      </c>
      <c r="K1458" s="413" t="str">
        <f>IF(基本情報入力シート!R1489="","",基本情報入力シート!R1489)</f>
        <v/>
      </c>
      <c r="L1458" s="413" t="str">
        <f>IF(基本情報入力シート!W1489="","",基本情報入力シート!W1489)</f>
        <v/>
      </c>
      <c r="M1458" s="413" t="str">
        <f>IF(基本情報入力シート!X1489="","",基本情報入力シート!X1489)</f>
        <v/>
      </c>
      <c r="N1458" s="491" t="str">
        <f>IF(基本情報入力シート!Y1489="","",基本情報入力シート!Y1489)</f>
        <v/>
      </c>
      <c r="O1458" s="490"/>
      <c r="P1458" s="432"/>
      <c r="Q1458" s="38" t="str">
        <f>IFERROR(ROUNDDOWN(P1458*VLOOKUP(N1458,【参考】数式用!$V$2:$AA$58,MATCH(O1458,【参考】数式用!$X$4:$AA$4)+2,FALSE)*0.5, 0), "")</f>
        <v/>
      </c>
      <c r="R1458" s="433"/>
      <c r="S1458" s="867"/>
      <c r="T1458" s="867"/>
      <c r="U1458" s="499"/>
      <c r="V1458" s="439"/>
      <c r="W1458" s="487"/>
      <c r="X1458" s="414" t="str">
        <f>IFERROR(IF(V1458="ー", "", ROUNDDOWN(W1458*VLOOKUP(N1458,【参考】数式用!$V$2:$AG$51,MATCH(V1458,【参考】数式用!$AB$4:$AG$4)+6,FALSE)*0.5, 0)), "")</f>
        <v/>
      </c>
      <c r="Y1458" s="440"/>
      <c r="Z1458" s="487"/>
      <c r="AA1458" s="501"/>
      <c r="AB1458" s="481" t="e">
        <f>VLOOKUP(N1458,【参考】数式用!$A$3:$N$58,14,FALSE)</f>
        <v>#N/A</v>
      </c>
      <c r="AC1458" s="481" t="str">
        <f>IFERROR(VLOOKUP(N1458,【参考】数式用!$A$3:$N$58,14,FALSE),"")&amp;"_4_5"</f>
        <v>_4_5</v>
      </c>
      <c r="AD1458" s="481" t="str">
        <f>IFERROR(VLOOKUP(N1458,【参考】数式用!$A$3:$N$58,14,FALSE),"")&amp;"_6"</f>
        <v>_6</v>
      </c>
      <c r="AE1458" s="482" t="str">
        <f>IFERROR(VLOOKUP(N1458,【参考】数式用!$AI$5:$AJ$51, 2, FALSE), "")</f>
        <v/>
      </c>
      <c r="AF1458" s="483"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84"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85" t="str">
        <f>IFERROR(VLOOKUP(N1458,【参考】数式用!$AM$3:$AN$56, 2, FALSE), "")</f>
        <v/>
      </c>
      <c r="AI1458" s="411"/>
      <c r="AJ1458" s="389"/>
      <c r="AK1458" s="389"/>
      <c r="AL1458" s="389"/>
      <c r="AM1458" s="389"/>
      <c r="AN1458" s="389"/>
      <c r="AO1458" s="389"/>
      <c r="AP1458" s="389"/>
      <c r="AQ1458" s="389"/>
    </row>
    <row r="1459" spans="1:43" s="128" customFormat="1" ht="40.15" customHeight="1">
      <c r="A1459" s="488">
        <v>1446</v>
      </c>
      <c r="B1459" s="866" t="str">
        <f>IF(基本情報入力シート!C1490="","",基本情報入力シート!C1490)</f>
        <v/>
      </c>
      <c r="C1459" s="866"/>
      <c r="D1459" s="866"/>
      <c r="E1459" s="866"/>
      <c r="F1459" s="866"/>
      <c r="G1459" s="866"/>
      <c r="H1459" s="866"/>
      <c r="I1459" s="866"/>
      <c r="J1459" s="413" t="str">
        <f>IF(基本情報入力シート!M1490="","",基本情報入力シート!M1490)</f>
        <v/>
      </c>
      <c r="K1459" s="413" t="str">
        <f>IF(基本情報入力シート!R1490="","",基本情報入力シート!R1490)</f>
        <v/>
      </c>
      <c r="L1459" s="413" t="str">
        <f>IF(基本情報入力シート!W1490="","",基本情報入力シート!W1490)</f>
        <v/>
      </c>
      <c r="M1459" s="413" t="str">
        <f>IF(基本情報入力シート!X1490="","",基本情報入力シート!X1490)</f>
        <v/>
      </c>
      <c r="N1459" s="491" t="str">
        <f>IF(基本情報入力シート!Y1490="","",基本情報入力シート!Y1490)</f>
        <v/>
      </c>
      <c r="O1459" s="490"/>
      <c r="P1459" s="432"/>
      <c r="Q1459" s="38" t="str">
        <f>IFERROR(ROUNDDOWN(P1459*VLOOKUP(N1459,【参考】数式用!$V$2:$AA$58,MATCH(O1459,【参考】数式用!$X$4:$AA$4)+2,FALSE)*0.5, 0), "")</f>
        <v/>
      </c>
      <c r="R1459" s="433"/>
      <c r="S1459" s="867"/>
      <c r="T1459" s="867"/>
      <c r="U1459" s="499"/>
      <c r="V1459" s="439"/>
      <c r="W1459" s="487"/>
      <c r="X1459" s="414" t="str">
        <f>IFERROR(IF(V1459="ー", "", ROUNDDOWN(W1459*VLOOKUP(N1459,【参考】数式用!$V$2:$AG$51,MATCH(V1459,【参考】数式用!$AB$4:$AG$4)+6,FALSE)*0.5, 0)), "")</f>
        <v/>
      </c>
      <c r="Y1459" s="440"/>
      <c r="Z1459" s="487"/>
      <c r="AA1459" s="501"/>
      <c r="AB1459" s="481" t="e">
        <f>VLOOKUP(N1459,【参考】数式用!$A$3:$N$58,14,FALSE)</f>
        <v>#N/A</v>
      </c>
      <c r="AC1459" s="481" t="str">
        <f>IFERROR(VLOOKUP(N1459,【参考】数式用!$A$3:$N$58,14,FALSE),"")&amp;"_4_5"</f>
        <v>_4_5</v>
      </c>
      <c r="AD1459" s="481" t="str">
        <f>IFERROR(VLOOKUP(N1459,【参考】数式用!$A$3:$N$58,14,FALSE),"")&amp;"_6"</f>
        <v>_6</v>
      </c>
      <c r="AE1459" s="482" t="str">
        <f>IFERROR(VLOOKUP(N1459,【参考】数式用!$AI$5:$AJ$51, 2, FALSE), "")</f>
        <v/>
      </c>
      <c r="AF1459" s="483" t="str">
        <f t="shared" si="46"/>
        <v/>
      </c>
      <c r="AG1459" s="484" t="str">
        <f t="shared" si="47"/>
        <v/>
      </c>
      <c r="AH1459" s="485" t="str">
        <f>IFERROR(VLOOKUP(N1459,【参考】数式用!$AM$3:$AN$56, 2, FALSE), "")</f>
        <v/>
      </c>
      <c r="AI1459" s="411"/>
      <c r="AJ1459" s="389"/>
      <c r="AK1459" s="389"/>
      <c r="AL1459" s="389"/>
      <c r="AM1459" s="389"/>
      <c r="AN1459" s="389"/>
      <c r="AO1459" s="389"/>
      <c r="AP1459" s="389"/>
      <c r="AQ1459" s="389"/>
    </row>
    <row r="1460" spans="1:43" s="128" customFormat="1" ht="40.15" customHeight="1">
      <c r="A1460" s="488">
        <v>1447</v>
      </c>
      <c r="B1460" s="866" t="str">
        <f>IF(基本情報入力シート!C1491="","",基本情報入力シート!C1491)</f>
        <v/>
      </c>
      <c r="C1460" s="866"/>
      <c r="D1460" s="866"/>
      <c r="E1460" s="866"/>
      <c r="F1460" s="866"/>
      <c r="G1460" s="866"/>
      <c r="H1460" s="866"/>
      <c r="I1460" s="866"/>
      <c r="J1460" s="413" t="str">
        <f>IF(基本情報入力シート!M1491="","",基本情報入力シート!M1491)</f>
        <v/>
      </c>
      <c r="K1460" s="413" t="str">
        <f>IF(基本情報入力シート!R1491="","",基本情報入力シート!R1491)</f>
        <v/>
      </c>
      <c r="L1460" s="413" t="str">
        <f>IF(基本情報入力シート!W1491="","",基本情報入力シート!W1491)</f>
        <v/>
      </c>
      <c r="M1460" s="413" t="str">
        <f>IF(基本情報入力シート!X1491="","",基本情報入力シート!X1491)</f>
        <v/>
      </c>
      <c r="N1460" s="491" t="str">
        <f>IF(基本情報入力シート!Y1491="","",基本情報入力シート!Y1491)</f>
        <v/>
      </c>
      <c r="O1460" s="490"/>
      <c r="P1460" s="432"/>
      <c r="Q1460" s="38" t="str">
        <f>IFERROR(ROUNDDOWN(P1460*VLOOKUP(N1460,【参考】数式用!$V$2:$AA$58,MATCH(O1460,【参考】数式用!$X$4:$AA$4)+2,FALSE)*0.5, 0), "")</f>
        <v/>
      </c>
      <c r="R1460" s="433"/>
      <c r="S1460" s="867"/>
      <c r="T1460" s="867"/>
      <c r="U1460" s="499"/>
      <c r="V1460" s="439"/>
      <c r="W1460" s="487"/>
      <c r="X1460" s="414" t="str">
        <f>IFERROR(IF(V1460="ー", "", ROUNDDOWN(W1460*VLOOKUP(N1460,【参考】数式用!$V$2:$AG$51,MATCH(V1460,【参考】数式用!$AB$4:$AG$4)+6,FALSE)*0.5, 0)), "")</f>
        <v/>
      </c>
      <c r="Y1460" s="440"/>
      <c r="Z1460" s="487"/>
      <c r="AA1460" s="501"/>
      <c r="AB1460" s="481" t="e">
        <f>VLOOKUP(N1460,【参考】数式用!$A$3:$N$58,14,FALSE)</f>
        <v>#N/A</v>
      </c>
      <c r="AC1460" s="481" t="str">
        <f>IFERROR(VLOOKUP(N1460,【参考】数式用!$A$3:$N$58,14,FALSE),"")&amp;"_4_5"</f>
        <v>_4_5</v>
      </c>
      <c r="AD1460" s="481" t="str">
        <f>IFERROR(VLOOKUP(N1460,【参考】数式用!$A$3:$N$58,14,FALSE),"")&amp;"_6"</f>
        <v>_6</v>
      </c>
      <c r="AE1460" s="482" t="str">
        <f>IFERROR(VLOOKUP(N1460,【参考】数式用!$AI$5:$AJ$51, 2, FALSE), "")</f>
        <v/>
      </c>
      <c r="AF1460" s="483" t="str">
        <f t="shared" si="46"/>
        <v/>
      </c>
      <c r="AG1460" s="484" t="str">
        <f t="shared" si="47"/>
        <v/>
      </c>
      <c r="AH1460" s="485" t="str">
        <f>IFERROR(VLOOKUP(N1460,【参考】数式用!$AM$3:$AN$56, 2, FALSE), "")</f>
        <v/>
      </c>
      <c r="AI1460" s="411"/>
      <c r="AJ1460" s="389"/>
      <c r="AK1460" s="389"/>
      <c r="AL1460" s="389"/>
      <c r="AM1460" s="389"/>
      <c r="AN1460" s="389"/>
      <c r="AO1460" s="389"/>
      <c r="AP1460" s="389"/>
      <c r="AQ1460" s="389"/>
    </row>
    <row r="1461" spans="1:43" s="128" customFormat="1" ht="40.15" customHeight="1">
      <c r="A1461" s="488">
        <v>1448</v>
      </c>
      <c r="B1461" s="866" t="str">
        <f>IF(基本情報入力シート!C1492="","",基本情報入力シート!C1492)</f>
        <v/>
      </c>
      <c r="C1461" s="866"/>
      <c r="D1461" s="866"/>
      <c r="E1461" s="866"/>
      <c r="F1461" s="866"/>
      <c r="G1461" s="866"/>
      <c r="H1461" s="866"/>
      <c r="I1461" s="866"/>
      <c r="J1461" s="413" t="str">
        <f>IF(基本情報入力シート!M1492="","",基本情報入力シート!M1492)</f>
        <v/>
      </c>
      <c r="K1461" s="413" t="str">
        <f>IF(基本情報入力シート!R1492="","",基本情報入力シート!R1492)</f>
        <v/>
      </c>
      <c r="L1461" s="413" t="str">
        <f>IF(基本情報入力シート!W1492="","",基本情報入力シート!W1492)</f>
        <v/>
      </c>
      <c r="M1461" s="413" t="str">
        <f>IF(基本情報入力シート!X1492="","",基本情報入力シート!X1492)</f>
        <v/>
      </c>
      <c r="N1461" s="491" t="str">
        <f>IF(基本情報入力シート!Y1492="","",基本情報入力シート!Y1492)</f>
        <v/>
      </c>
      <c r="O1461" s="490"/>
      <c r="P1461" s="432"/>
      <c r="Q1461" s="38" t="str">
        <f>IFERROR(ROUNDDOWN(P1461*VLOOKUP(N1461,【参考】数式用!$V$2:$AA$58,MATCH(O1461,【参考】数式用!$X$4:$AA$4)+2,FALSE)*0.5, 0), "")</f>
        <v/>
      </c>
      <c r="R1461" s="433"/>
      <c r="S1461" s="867"/>
      <c r="T1461" s="867"/>
      <c r="U1461" s="499"/>
      <c r="V1461" s="439"/>
      <c r="W1461" s="487"/>
      <c r="X1461" s="414" t="str">
        <f>IFERROR(IF(V1461="ー", "", ROUNDDOWN(W1461*VLOOKUP(N1461,【参考】数式用!$V$2:$AG$51,MATCH(V1461,【参考】数式用!$AB$4:$AG$4)+6,FALSE)*0.5, 0)), "")</f>
        <v/>
      </c>
      <c r="Y1461" s="440"/>
      <c r="Z1461" s="487"/>
      <c r="AA1461" s="501"/>
      <c r="AB1461" s="481" t="e">
        <f>VLOOKUP(N1461,【参考】数式用!$A$3:$N$58,14,FALSE)</f>
        <v>#N/A</v>
      </c>
      <c r="AC1461" s="481" t="str">
        <f>IFERROR(VLOOKUP(N1461,【参考】数式用!$A$3:$N$58,14,FALSE),"")&amp;"_4_5"</f>
        <v>_4_5</v>
      </c>
      <c r="AD1461" s="481" t="str">
        <f>IFERROR(VLOOKUP(N1461,【参考】数式用!$A$3:$N$58,14,FALSE),"")&amp;"_6"</f>
        <v>_6</v>
      </c>
      <c r="AE1461" s="482" t="str">
        <f>IFERROR(VLOOKUP(N1461,【参考】数式用!$AI$5:$AJ$51, 2, FALSE), "")</f>
        <v/>
      </c>
      <c r="AF1461" s="483" t="str">
        <f t="shared" si="46"/>
        <v/>
      </c>
      <c r="AG1461" s="484" t="str">
        <f t="shared" si="47"/>
        <v/>
      </c>
      <c r="AH1461" s="485" t="str">
        <f>IFERROR(VLOOKUP(N1461,【参考】数式用!$AM$3:$AN$56, 2, FALSE), "")</f>
        <v/>
      </c>
      <c r="AI1461" s="411"/>
      <c r="AJ1461" s="389"/>
      <c r="AK1461" s="389"/>
      <c r="AL1461" s="389"/>
      <c r="AM1461" s="389"/>
      <c r="AN1461" s="389"/>
      <c r="AO1461" s="389"/>
      <c r="AP1461" s="389"/>
      <c r="AQ1461" s="389"/>
    </row>
    <row r="1462" spans="1:43" s="128" customFormat="1" ht="40.15" customHeight="1">
      <c r="A1462" s="488">
        <v>1449</v>
      </c>
      <c r="B1462" s="866" t="str">
        <f>IF(基本情報入力シート!C1493="","",基本情報入力シート!C1493)</f>
        <v/>
      </c>
      <c r="C1462" s="866"/>
      <c r="D1462" s="866"/>
      <c r="E1462" s="866"/>
      <c r="F1462" s="866"/>
      <c r="G1462" s="866"/>
      <c r="H1462" s="866"/>
      <c r="I1462" s="866"/>
      <c r="J1462" s="413" t="str">
        <f>IF(基本情報入力シート!M1493="","",基本情報入力シート!M1493)</f>
        <v/>
      </c>
      <c r="K1462" s="413" t="str">
        <f>IF(基本情報入力シート!R1493="","",基本情報入力シート!R1493)</f>
        <v/>
      </c>
      <c r="L1462" s="413" t="str">
        <f>IF(基本情報入力シート!W1493="","",基本情報入力シート!W1493)</f>
        <v/>
      </c>
      <c r="M1462" s="413" t="str">
        <f>IF(基本情報入力シート!X1493="","",基本情報入力シート!X1493)</f>
        <v/>
      </c>
      <c r="N1462" s="491" t="str">
        <f>IF(基本情報入力シート!Y1493="","",基本情報入力シート!Y1493)</f>
        <v/>
      </c>
      <c r="O1462" s="490"/>
      <c r="P1462" s="432"/>
      <c r="Q1462" s="38" t="str">
        <f>IFERROR(ROUNDDOWN(P1462*VLOOKUP(N1462,【参考】数式用!$V$2:$AA$58,MATCH(O1462,【参考】数式用!$X$4:$AA$4)+2,FALSE)*0.5, 0), "")</f>
        <v/>
      </c>
      <c r="R1462" s="433"/>
      <c r="S1462" s="867"/>
      <c r="T1462" s="867"/>
      <c r="U1462" s="499"/>
      <c r="V1462" s="439"/>
      <c r="W1462" s="487"/>
      <c r="X1462" s="414" t="str">
        <f>IFERROR(IF(V1462="ー", "", ROUNDDOWN(W1462*VLOOKUP(N1462,【参考】数式用!$V$2:$AG$51,MATCH(V1462,【参考】数式用!$AB$4:$AG$4)+6,FALSE)*0.5, 0)), "")</f>
        <v/>
      </c>
      <c r="Y1462" s="440"/>
      <c r="Z1462" s="487"/>
      <c r="AA1462" s="501"/>
      <c r="AB1462" s="481" t="e">
        <f>VLOOKUP(N1462,【参考】数式用!$A$3:$N$58,14,FALSE)</f>
        <v>#N/A</v>
      </c>
      <c r="AC1462" s="481" t="str">
        <f>IFERROR(VLOOKUP(N1462,【参考】数式用!$A$3:$N$58,14,FALSE),"")&amp;"_4_5"</f>
        <v>_4_5</v>
      </c>
      <c r="AD1462" s="481" t="str">
        <f>IFERROR(VLOOKUP(N1462,【参考】数式用!$A$3:$N$58,14,FALSE),"")&amp;"_6"</f>
        <v>_6</v>
      </c>
      <c r="AE1462" s="482" t="str">
        <f>IFERROR(VLOOKUP(N1462,【参考】数式用!$AI$5:$AJ$51, 2, FALSE), "")</f>
        <v/>
      </c>
      <c r="AF1462" s="483" t="str">
        <f t="shared" si="46"/>
        <v/>
      </c>
      <c r="AG1462" s="484" t="str">
        <f t="shared" si="47"/>
        <v/>
      </c>
      <c r="AH1462" s="485" t="str">
        <f>IFERROR(VLOOKUP(N1462,【参考】数式用!$AM$3:$AN$56, 2, FALSE), "")</f>
        <v/>
      </c>
      <c r="AI1462" s="411"/>
      <c r="AJ1462" s="389"/>
      <c r="AK1462" s="389"/>
      <c r="AL1462" s="389"/>
      <c r="AM1462" s="389"/>
      <c r="AN1462" s="389"/>
      <c r="AO1462" s="389"/>
      <c r="AP1462" s="389"/>
      <c r="AQ1462" s="389"/>
    </row>
    <row r="1463" spans="1:43" s="128" customFormat="1" ht="40.15" customHeight="1">
      <c r="A1463" s="488">
        <v>1450</v>
      </c>
      <c r="B1463" s="866" t="str">
        <f>IF(基本情報入力シート!C1494="","",基本情報入力シート!C1494)</f>
        <v/>
      </c>
      <c r="C1463" s="866"/>
      <c r="D1463" s="866"/>
      <c r="E1463" s="866"/>
      <c r="F1463" s="866"/>
      <c r="G1463" s="866"/>
      <c r="H1463" s="866"/>
      <c r="I1463" s="866"/>
      <c r="J1463" s="413" t="str">
        <f>IF(基本情報入力シート!M1494="","",基本情報入力シート!M1494)</f>
        <v/>
      </c>
      <c r="K1463" s="413" t="str">
        <f>IF(基本情報入力シート!R1494="","",基本情報入力シート!R1494)</f>
        <v/>
      </c>
      <c r="L1463" s="413" t="str">
        <f>IF(基本情報入力シート!W1494="","",基本情報入力シート!W1494)</f>
        <v/>
      </c>
      <c r="M1463" s="413" t="str">
        <f>IF(基本情報入力シート!X1494="","",基本情報入力シート!X1494)</f>
        <v/>
      </c>
      <c r="N1463" s="491" t="str">
        <f>IF(基本情報入力シート!Y1494="","",基本情報入力シート!Y1494)</f>
        <v/>
      </c>
      <c r="O1463" s="490"/>
      <c r="P1463" s="432"/>
      <c r="Q1463" s="38" t="str">
        <f>IFERROR(ROUNDDOWN(P1463*VLOOKUP(N1463,【参考】数式用!$V$2:$AA$58,MATCH(O1463,【参考】数式用!$X$4:$AA$4)+2,FALSE)*0.5, 0), "")</f>
        <v/>
      </c>
      <c r="R1463" s="433"/>
      <c r="S1463" s="867"/>
      <c r="T1463" s="867"/>
      <c r="U1463" s="499"/>
      <c r="V1463" s="439"/>
      <c r="W1463" s="487"/>
      <c r="X1463" s="414" t="str">
        <f>IFERROR(IF(V1463="ー", "", ROUNDDOWN(W1463*VLOOKUP(N1463,【参考】数式用!$V$2:$AG$51,MATCH(V1463,【参考】数式用!$AB$4:$AG$4)+6,FALSE)*0.5, 0)), "")</f>
        <v/>
      </c>
      <c r="Y1463" s="440"/>
      <c r="Z1463" s="487"/>
      <c r="AA1463" s="501"/>
      <c r="AB1463" s="481" t="e">
        <f>VLOOKUP(N1463,【参考】数式用!$A$3:$N$58,14,FALSE)</f>
        <v>#N/A</v>
      </c>
      <c r="AC1463" s="481" t="str">
        <f>IFERROR(VLOOKUP(N1463,【参考】数式用!$A$3:$N$58,14,FALSE),"")&amp;"_4_5"</f>
        <v>_4_5</v>
      </c>
      <c r="AD1463" s="481" t="str">
        <f>IFERROR(VLOOKUP(N1463,【参考】数式用!$A$3:$N$58,14,FALSE),"")&amp;"_6"</f>
        <v>_6</v>
      </c>
      <c r="AE1463" s="482" t="str">
        <f>IFERROR(VLOOKUP(N1463,【参考】数式用!$AI$5:$AJ$51, 2, FALSE), "")</f>
        <v/>
      </c>
      <c r="AF1463" s="483" t="str">
        <f t="shared" si="46"/>
        <v/>
      </c>
      <c r="AG1463" s="484" t="str">
        <f t="shared" si="47"/>
        <v/>
      </c>
      <c r="AH1463" s="485" t="str">
        <f>IFERROR(VLOOKUP(N1463,【参考】数式用!$AM$3:$AN$56, 2, FALSE), "")</f>
        <v/>
      </c>
      <c r="AI1463" s="411"/>
      <c r="AJ1463" s="389"/>
      <c r="AK1463" s="389"/>
      <c r="AL1463" s="389"/>
      <c r="AM1463" s="389"/>
      <c r="AN1463" s="389"/>
      <c r="AO1463" s="389"/>
      <c r="AP1463" s="389"/>
      <c r="AQ1463" s="389"/>
    </row>
    <row r="1464" spans="1:43" s="128" customFormat="1" ht="40.15" customHeight="1">
      <c r="A1464" s="488">
        <v>1451</v>
      </c>
      <c r="B1464" s="866" t="str">
        <f>IF(基本情報入力シート!C1495="","",基本情報入力シート!C1495)</f>
        <v/>
      </c>
      <c r="C1464" s="866"/>
      <c r="D1464" s="866"/>
      <c r="E1464" s="866"/>
      <c r="F1464" s="866"/>
      <c r="G1464" s="866"/>
      <c r="H1464" s="866"/>
      <c r="I1464" s="866"/>
      <c r="J1464" s="413" t="str">
        <f>IF(基本情報入力シート!M1495="","",基本情報入力シート!M1495)</f>
        <v/>
      </c>
      <c r="K1464" s="413" t="str">
        <f>IF(基本情報入力シート!R1495="","",基本情報入力シート!R1495)</f>
        <v/>
      </c>
      <c r="L1464" s="413" t="str">
        <f>IF(基本情報入力シート!W1495="","",基本情報入力シート!W1495)</f>
        <v/>
      </c>
      <c r="M1464" s="413" t="str">
        <f>IF(基本情報入力シート!X1495="","",基本情報入力シート!X1495)</f>
        <v/>
      </c>
      <c r="N1464" s="491" t="str">
        <f>IF(基本情報入力シート!Y1495="","",基本情報入力シート!Y1495)</f>
        <v/>
      </c>
      <c r="O1464" s="490"/>
      <c r="P1464" s="432"/>
      <c r="Q1464" s="38" t="str">
        <f>IFERROR(ROUNDDOWN(P1464*VLOOKUP(N1464,【参考】数式用!$V$2:$AA$58,MATCH(O1464,【参考】数式用!$X$4:$AA$4)+2,FALSE)*0.5, 0), "")</f>
        <v/>
      </c>
      <c r="R1464" s="433"/>
      <c r="S1464" s="867"/>
      <c r="T1464" s="867"/>
      <c r="U1464" s="499"/>
      <c r="V1464" s="439"/>
      <c r="W1464" s="487"/>
      <c r="X1464" s="414" t="str">
        <f>IFERROR(IF(V1464="ー", "", ROUNDDOWN(W1464*VLOOKUP(N1464,【参考】数式用!$V$2:$AG$51,MATCH(V1464,【参考】数式用!$AB$4:$AG$4)+6,FALSE)*0.5, 0)), "")</f>
        <v/>
      </c>
      <c r="Y1464" s="440"/>
      <c r="Z1464" s="487"/>
      <c r="AA1464" s="501"/>
      <c r="AB1464" s="481" t="e">
        <f>VLOOKUP(N1464,【参考】数式用!$A$3:$N$58,14,FALSE)</f>
        <v>#N/A</v>
      </c>
      <c r="AC1464" s="481" t="str">
        <f>IFERROR(VLOOKUP(N1464,【参考】数式用!$A$3:$N$58,14,FALSE),"")&amp;"_4_5"</f>
        <v>_4_5</v>
      </c>
      <c r="AD1464" s="481" t="str">
        <f>IFERROR(VLOOKUP(N1464,【参考】数式用!$A$3:$N$58,14,FALSE),"")&amp;"_6"</f>
        <v>_6</v>
      </c>
      <c r="AE1464" s="482" t="str">
        <f>IFERROR(VLOOKUP(N1464,【参考】数式用!$AI$5:$AJ$51, 2, FALSE), "")</f>
        <v/>
      </c>
      <c r="AF1464" s="483" t="str">
        <f t="shared" si="46"/>
        <v/>
      </c>
      <c r="AG1464" s="484" t="str">
        <f t="shared" si="47"/>
        <v/>
      </c>
      <c r="AH1464" s="485" t="str">
        <f>IFERROR(VLOOKUP(N1464,【参考】数式用!$AM$3:$AN$56, 2, FALSE), "")</f>
        <v/>
      </c>
      <c r="AI1464" s="411"/>
      <c r="AJ1464" s="389"/>
      <c r="AK1464" s="389"/>
      <c r="AL1464" s="389"/>
      <c r="AM1464" s="389"/>
      <c r="AN1464" s="389"/>
      <c r="AO1464" s="389"/>
      <c r="AP1464" s="389"/>
      <c r="AQ1464" s="389"/>
    </row>
    <row r="1465" spans="1:43" s="128" customFormat="1" ht="40.15" customHeight="1">
      <c r="A1465" s="488">
        <v>1452</v>
      </c>
      <c r="B1465" s="866" t="str">
        <f>IF(基本情報入力シート!C1496="","",基本情報入力シート!C1496)</f>
        <v/>
      </c>
      <c r="C1465" s="866"/>
      <c r="D1465" s="866"/>
      <c r="E1465" s="866"/>
      <c r="F1465" s="866"/>
      <c r="G1465" s="866"/>
      <c r="H1465" s="866"/>
      <c r="I1465" s="866"/>
      <c r="J1465" s="413" t="str">
        <f>IF(基本情報入力シート!M1496="","",基本情報入力シート!M1496)</f>
        <v/>
      </c>
      <c r="K1465" s="413" t="str">
        <f>IF(基本情報入力シート!R1496="","",基本情報入力シート!R1496)</f>
        <v/>
      </c>
      <c r="L1465" s="413" t="str">
        <f>IF(基本情報入力シート!W1496="","",基本情報入力シート!W1496)</f>
        <v/>
      </c>
      <c r="M1465" s="413" t="str">
        <f>IF(基本情報入力シート!X1496="","",基本情報入力シート!X1496)</f>
        <v/>
      </c>
      <c r="N1465" s="491" t="str">
        <f>IF(基本情報入力シート!Y1496="","",基本情報入力シート!Y1496)</f>
        <v/>
      </c>
      <c r="O1465" s="490"/>
      <c r="P1465" s="432"/>
      <c r="Q1465" s="38" t="str">
        <f>IFERROR(ROUNDDOWN(P1465*VLOOKUP(N1465,【参考】数式用!$V$2:$AA$58,MATCH(O1465,【参考】数式用!$X$4:$AA$4)+2,FALSE)*0.5, 0), "")</f>
        <v/>
      </c>
      <c r="R1465" s="433"/>
      <c r="S1465" s="867"/>
      <c r="T1465" s="867"/>
      <c r="U1465" s="499"/>
      <c r="V1465" s="439"/>
      <c r="W1465" s="487"/>
      <c r="X1465" s="414" t="str">
        <f>IFERROR(IF(V1465="ー", "", ROUNDDOWN(W1465*VLOOKUP(N1465,【参考】数式用!$V$2:$AG$51,MATCH(V1465,【参考】数式用!$AB$4:$AG$4)+6,FALSE)*0.5, 0)), "")</f>
        <v/>
      </c>
      <c r="Y1465" s="440"/>
      <c r="Z1465" s="487"/>
      <c r="AA1465" s="501"/>
      <c r="AB1465" s="481" t="e">
        <f>VLOOKUP(N1465,【参考】数式用!$A$3:$N$58,14,FALSE)</f>
        <v>#N/A</v>
      </c>
      <c r="AC1465" s="481" t="str">
        <f>IFERROR(VLOOKUP(N1465,【参考】数式用!$A$3:$N$58,14,FALSE),"")&amp;"_4_5"</f>
        <v>_4_5</v>
      </c>
      <c r="AD1465" s="481" t="str">
        <f>IFERROR(VLOOKUP(N1465,【参考】数式用!$A$3:$N$58,14,FALSE),"")&amp;"_6"</f>
        <v>_6</v>
      </c>
      <c r="AE1465" s="482" t="str">
        <f>IFERROR(VLOOKUP(N1465,【参考】数式用!$AI$5:$AJ$51, 2, FALSE), "")</f>
        <v/>
      </c>
      <c r="AF1465" s="483" t="str">
        <f t="shared" si="46"/>
        <v/>
      </c>
      <c r="AG1465" s="484" t="str">
        <f t="shared" si="47"/>
        <v/>
      </c>
      <c r="AH1465" s="485" t="str">
        <f>IFERROR(VLOOKUP(N1465,【参考】数式用!$AM$3:$AN$56, 2, FALSE), "")</f>
        <v/>
      </c>
      <c r="AI1465" s="411"/>
      <c r="AJ1465" s="389"/>
      <c r="AK1465" s="389"/>
      <c r="AL1465" s="389"/>
      <c r="AM1465" s="389"/>
      <c r="AN1465" s="389"/>
      <c r="AO1465" s="389"/>
      <c r="AP1465" s="389"/>
      <c r="AQ1465" s="389"/>
    </row>
    <row r="1466" spans="1:43" s="128" customFormat="1" ht="40.15" customHeight="1">
      <c r="A1466" s="488">
        <v>1453</v>
      </c>
      <c r="B1466" s="866" t="str">
        <f>IF(基本情報入力シート!C1497="","",基本情報入力シート!C1497)</f>
        <v/>
      </c>
      <c r="C1466" s="866"/>
      <c r="D1466" s="866"/>
      <c r="E1466" s="866"/>
      <c r="F1466" s="866"/>
      <c r="G1466" s="866"/>
      <c r="H1466" s="866"/>
      <c r="I1466" s="866"/>
      <c r="J1466" s="413" t="str">
        <f>IF(基本情報入力シート!M1497="","",基本情報入力シート!M1497)</f>
        <v/>
      </c>
      <c r="K1466" s="413" t="str">
        <f>IF(基本情報入力シート!R1497="","",基本情報入力シート!R1497)</f>
        <v/>
      </c>
      <c r="L1466" s="413" t="str">
        <f>IF(基本情報入力シート!W1497="","",基本情報入力シート!W1497)</f>
        <v/>
      </c>
      <c r="M1466" s="413" t="str">
        <f>IF(基本情報入力シート!X1497="","",基本情報入力シート!X1497)</f>
        <v/>
      </c>
      <c r="N1466" s="491" t="str">
        <f>IF(基本情報入力シート!Y1497="","",基本情報入力シート!Y1497)</f>
        <v/>
      </c>
      <c r="O1466" s="490"/>
      <c r="P1466" s="432"/>
      <c r="Q1466" s="38" t="str">
        <f>IFERROR(ROUNDDOWN(P1466*VLOOKUP(N1466,【参考】数式用!$V$2:$AA$58,MATCH(O1466,【参考】数式用!$X$4:$AA$4)+2,FALSE)*0.5, 0), "")</f>
        <v/>
      </c>
      <c r="R1466" s="433"/>
      <c r="S1466" s="867"/>
      <c r="T1466" s="867"/>
      <c r="U1466" s="499"/>
      <c r="V1466" s="439"/>
      <c r="W1466" s="487"/>
      <c r="X1466" s="414" t="str">
        <f>IFERROR(IF(V1466="ー", "", ROUNDDOWN(W1466*VLOOKUP(N1466,【参考】数式用!$V$2:$AG$51,MATCH(V1466,【参考】数式用!$AB$4:$AG$4)+6,FALSE)*0.5, 0)), "")</f>
        <v/>
      </c>
      <c r="Y1466" s="440"/>
      <c r="Z1466" s="487"/>
      <c r="AA1466" s="501"/>
      <c r="AB1466" s="481" t="e">
        <f>VLOOKUP(N1466,【参考】数式用!$A$3:$N$58,14,FALSE)</f>
        <v>#N/A</v>
      </c>
      <c r="AC1466" s="481" t="str">
        <f>IFERROR(VLOOKUP(N1466,【参考】数式用!$A$3:$N$58,14,FALSE),"")&amp;"_4_5"</f>
        <v>_4_5</v>
      </c>
      <c r="AD1466" s="481" t="str">
        <f>IFERROR(VLOOKUP(N1466,【参考】数式用!$A$3:$N$58,14,FALSE),"")&amp;"_6"</f>
        <v>_6</v>
      </c>
      <c r="AE1466" s="482" t="str">
        <f>IFERROR(VLOOKUP(N1466,【参考】数式用!$AI$5:$AJ$51, 2, FALSE), "")</f>
        <v/>
      </c>
      <c r="AF1466" s="483" t="str">
        <f t="shared" si="46"/>
        <v/>
      </c>
      <c r="AG1466" s="484" t="str">
        <f t="shared" si="47"/>
        <v/>
      </c>
      <c r="AH1466" s="485" t="str">
        <f>IFERROR(VLOOKUP(N1466,【参考】数式用!$AM$3:$AN$56, 2, FALSE), "")</f>
        <v/>
      </c>
      <c r="AI1466" s="411"/>
      <c r="AJ1466" s="389"/>
      <c r="AK1466" s="389"/>
      <c r="AL1466" s="389"/>
      <c r="AM1466" s="389"/>
      <c r="AN1466" s="389"/>
      <c r="AO1466" s="389"/>
      <c r="AP1466" s="389"/>
      <c r="AQ1466" s="389"/>
    </row>
    <row r="1467" spans="1:43" s="128" customFormat="1" ht="40.15" customHeight="1">
      <c r="A1467" s="488">
        <v>1454</v>
      </c>
      <c r="B1467" s="866" t="str">
        <f>IF(基本情報入力シート!C1498="","",基本情報入力シート!C1498)</f>
        <v/>
      </c>
      <c r="C1467" s="866"/>
      <c r="D1467" s="866"/>
      <c r="E1467" s="866"/>
      <c r="F1467" s="866"/>
      <c r="G1467" s="866"/>
      <c r="H1467" s="866"/>
      <c r="I1467" s="866"/>
      <c r="J1467" s="413" t="str">
        <f>IF(基本情報入力シート!M1498="","",基本情報入力シート!M1498)</f>
        <v/>
      </c>
      <c r="K1467" s="413" t="str">
        <f>IF(基本情報入力シート!R1498="","",基本情報入力シート!R1498)</f>
        <v/>
      </c>
      <c r="L1467" s="413" t="str">
        <f>IF(基本情報入力シート!W1498="","",基本情報入力シート!W1498)</f>
        <v/>
      </c>
      <c r="M1467" s="413" t="str">
        <f>IF(基本情報入力シート!X1498="","",基本情報入力シート!X1498)</f>
        <v/>
      </c>
      <c r="N1467" s="491" t="str">
        <f>IF(基本情報入力シート!Y1498="","",基本情報入力シート!Y1498)</f>
        <v/>
      </c>
      <c r="O1467" s="490"/>
      <c r="P1467" s="432"/>
      <c r="Q1467" s="38" t="str">
        <f>IFERROR(ROUNDDOWN(P1467*VLOOKUP(N1467,【参考】数式用!$V$2:$AA$58,MATCH(O1467,【参考】数式用!$X$4:$AA$4)+2,FALSE)*0.5, 0), "")</f>
        <v/>
      </c>
      <c r="R1467" s="433"/>
      <c r="S1467" s="867"/>
      <c r="T1467" s="867"/>
      <c r="U1467" s="499"/>
      <c r="V1467" s="439"/>
      <c r="W1467" s="487"/>
      <c r="X1467" s="414" t="str">
        <f>IFERROR(IF(V1467="ー", "", ROUNDDOWN(W1467*VLOOKUP(N1467,【参考】数式用!$V$2:$AG$51,MATCH(V1467,【参考】数式用!$AB$4:$AG$4)+6,FALSE)*0.5, 0)), "")</f>
        <v/>
      </c>
      <c r="Y1467" s="440"/>
      <c r="Z1467" s="487"/>
      <c r="AA1467" s="501"/>
      <c r="AB1467" s="481" t="e">
        <f>VLOOKUP(N1467,【参考】数式用!$A$3:$N$58,14,FALSE)</f>
        <v>#N/A</v>
      </c>
      <c r="AC1467" s="481" t="str">
        <f>IFERROR(VLOOKUP(N1467,【参考】数式用!$A$3:$N$58,14,FALSE),"")&amp;"_4_5"</f>
        <v>_4_5</v>
      </c>
      <c r="AD1467" s="481" t="str">
        <f>IFERROR(VLOOKUP(N1467,【参考】数式用!$A$3:$N$58,14,FALSE),"")&amp;"_6"</f>
        <v>_6</v>
      </c>
      <c r="AE1467" s="482" t="str">
        <f>IFERROR(VLOOKUP(N1467,【参考】数式用!$AI$5:$AJ$51, 2, FALSE), "")</f>
        <v/>
      </c>
      <c r="AF1467" s="483" t="str">
        <f t="shared" si="46"/>
        <v/>
      </c>
      <c r="AG1467" s="484" t="str">
        <f t="shared" si="47"/>
        <v/>
      </c>
      <c r="AH1467" s="485" t="str">
        <f>IFERROR(VLOOKUP(N1467,【参考】数式用!$AM$3:$AN$56, 2, FALSE), "")</f>
        <v/>
      </c>
      <c r="AI1467" s="411"/>
      <c r="AJ1467" s="389"/>
      <c r="AK1467" s="389"/>
      <c r="AL1467" s="389"/>
      <c r="AM1467" s="389"/>
      <c r="AN1467" s="389"/>
      <c r="AO1467" s="389"/>
      <c r="AP1467" s="389"/>
      <c r="AQ1467" s="389"/>
    </row>
    <row r="1468" spans="1:43" s="128" customFormat="1" ht="40.15" customHeight="1">
      <c r="A1468" s="488">
        <v>1455</v>
      </c>
      <c r="B1468" s="866" t="str">
        <f>IF(基本情報入力シート!C1499="","",基本情報入力シート!C1499)</f>
        <v/>
      </c>
      <c r="C1468" s="866"/>
      <c r="D1468" s="866"/>
      <c r="E1468" s="866"/>
      <c r="F1468" s="866"/>
      <c r="G1468" s="866"/>
      <c r="H1468" s="866"/>
      <c r="I1468" s="866"/>
      <c r="J1468" s="413" t="str">
        <f>IF(基本情報入力シート!M1499="","",基本情報入力シート!M1499)</f>
        <v/>
      </c>
      <c r="K1468" s="413" t="str">
        <f>IF(基本情報入力シート!R1499="","",基本情報入力シート!R1499)</f>
        <v/>
      </c>
      <c r="L1468" s="413" t="str">
        <f>IF(基本情報入力シート!W1499="","",基本情報入力シート!W1499)</f>
        <v/>
      </c>
      <c r="M1468" s="413" t="str">
        <f>IF(基本情報入力シート!X1499="","",基本情報入力シート!X1499)</f>
        <v/>
      </c>
      <c r="N1468" s="491" t="str">
        <f>IF(基本情報入力シート!Y1499="","",基本情報入力シート!Y1499)</f>
        <v/>
      </c>
      <c r="O1468" s="490"/>
      <c r="P1468" s="432"/>
      <c r="Q1468" s="38" t="str">
        <f>IFERROR(ROUNDDOWN(P1468*VLOOKUP(N1468,【参考】数式用!$V$2:$AA$58,MATCH(O1468,【参考】数式用!$X$4:$AA$4)+2,FALSE)*0.5, 0), "")</f>
        <v/>
      </c>
      <c r="R1468" s="433"/>
      <c r="S1468" s="867"/>
      <c r="T1468" s="867"/>
      <c r="U1468" s="499"/>
      <c r="V1468" s="439"/>
      <c r="W1468" s="487"/>
      <c r="X1468" s="414" t="str">
        <f>IFERROR(IF(V1468="ー", "", ROUNDDOWN(W1468*VLOOKUP(N1468,【参考】数式用!$V$2:$AG$51,MATCH(V1468,【参考】数式用!$AB$4:$AG$4)+6,FALSE)*0.5, 0)), "")</f>
        <v/>
      </c>
      <c r="Y1468" s="440"/>
      <c r="Z1468" s="487"/>
      <c r="AA1468" s="501"/>
      <c r="AB1468" s="481" t="e">
        <f>VLOOKUP(N1468,【参考】数式用!$A$3:$N$58,14,FALSE)</f>
        <v>#N/A</v>
      </c>
      <c r="AC1468" s="481" t="str">
        <f>IFERROR(VLOOKUP(N1468,【参考】数式用!$A$3:$N$58,14,FALSE),"")&amp;"_4_5"</f>
        <v>_4_5</v>
      </c>
      <c r="AD1468" s="481" t="str">
        <f>IFERROR(VLOOKUP(N1468,【参考】数式用!$A$3:$N$58,14,FALSE),"")&amp;"_6"</f>
        <v>_6</v>
      </c>
      <c r="AE1468" s="482" t="str">
        <f>IFERROR(VLOOKUP(N1468,【参考】数式用!$AI$5:$AJ$51, 2, FALSE), "")</f>
        <v/>
      </c>
      <c r="AF1468" s="483" t="str">
        <f t="shared" si="46"/>
        <v/>
      </c>
      <c r="AG1468" s="484" t="str">
        <f t="shared" si="47"/>
        <v/>
      </c>
      <c r="AH1468" s="485" t="str">
        <f>IFERROR(VLOOKUP(N1468,【参考】数式用!$AM$3:$AN$56, 2, FALSE), "")</f>
        <v/>
      </c>
      <c r="AI1468" s="411"/>
      <c r="AJ1468" s="389"/>
      <c r="AK1468" s="389"/>
      <c r="AL1468" s="389"/>
      <c r="AM1468" s="389"/>
      <c r="AN1468" s="389"/>
      <c r="AO1468" s="389"/>
      <c r="AP1468" s="389"/>
      <c r="AQ1468" s="389"/>
    </row>
    <row r="1469" spans="1:43" s="128" customFormat="1" ht="40.15" customHeight="1">
      <c r="A1469" s="488">
        <v>1456</v>
      </c>
      <c r="B1469" s="866" t="str">
        <f>IF(基本情報入力シート!C1500="","",基本情報入力シート!C1500)</f>
        <v/>
      </c>
      <c r="C1469" s="866"/>
      <c r="D1469" s="866"/>
      <c r="E1469" s="866"/>
      <c r="F1469" s="866"/>
      <c r="G1469" s="866"/>
      <c r="H1469" s="866"/>
      <c r="I1469" s="866"/>
      <c r="J1469" s="413" t="str">
        <f>IF(基本情報入力シート!M1500="","",基本情報入力シート!M1500)</f>
        <v/>
      </c>
      <c r="K1469" s="413" t="str">
        <f>IF(基本情報入力シート!R1500="","",基本情報入力シート!R1500)</f>
        <v/>
      </c>
      <c r="L1469" s="413" t="str">
        <f>IF(基本情報入力シート!W1500="","",基本情報入力シート!W1500)</f>
        <v/>
      </c>
      <c r="M1469" s="413" t="str">
        <f>IF(基本情報入力シート!X1500="","",基本情報入力シート!X1500)</f>
        <v/>
      </c>
      <c r="N1469" s="491" t="str">
        <f>IF(基本情報入力シート!Y1500="","",基本情報入力シート!Y1500)</f>
        <v/>
      </c>
      <c r="O1469" s="490"/>
      <c r="P1469" s="432"/>
      <c r="Q1469" s="38" t="str">
        <f>IFERROR(ROUNDDOWN(P1469*VLOOKUP(N1469,【参考】数式用!$V$2:$AA$58,MATCH(O1469,【参考】数式用!$X$4:$AA$4)+2,FALSE)*0.5, 0), "")</f>
        <v/>
      </c>
      <c r="R1469" s="433"/>
      <c r="S1469" s="867"/>
      <c r="T1469" s="867"/>
      <c r="U1469" s="499"/>
      <c r="V1469" s="439"/>
      <c r="W1469" s="487"/>
      <c r="X1469" s="414" t="str">
        <f>IFERROR(IF(V1469="ー", "", ROUNDDOWN(W1469*VLOOKUP(N1469,【参考】数式用!$V$2:$AG$51,MATCH(V1469,【参考】数式用!$AB$4:$AG$4)+6,FALSE)*0.5, 0)), "")</f>
        <v/>
      </c>
      <c r="Y1469" s="440"/>
      <c r="Z1469" s="487"/>
      <c r="AA1469" s="501"/>
      <c r="AB1469" s="481" t="e">
        <f>VLOOKUP(N1469,【参考】数式用!$A$3:$N$58,14,FALSE)</f>
        <v>#N/A</v>
      </c>
      <c r="AC1469" s="481" t="str">
        <f>IFERROR(VLOOKUP(N1469,【参考】数式用!$A$3:$N$58,14,FALSE),"")&amp;"_4_5"</f>
        <v>_4_5</v>
      </c>
      <c r="AD1469" s="481" t="str">
        <f>IFERROR(VLOOKUP(N1469,【参考】数式用!$A$3:$N$58,14,FALSE),"")&amp;"_6"</f>
        <v>_6</v>
      </c>
      <c r="AE1469" s="482" t="str">
        <f>IFERROR(VLOOKUP(N1469,【参考】数式用!$AI$5:$AJ$51, 2, FALSE), "")</f>
        <v/>
      </c>
      <c r="AF1469" s="483" t="str">
        <f t="shared" si="46"/>
        <v/>
      </c>
      <c r="AG1469" s="484" t="str">
        <f t="shared" si="47"/>
        <v/>
      </c>
      <c r="AH1469" s="485" t="str">
        <f>IFERROR(VLOOKUP(N1469,【参考】数式用!$AM$3:$AN$56, 2, FALSE), "")</f>
        <v/>
      </c>
      <c r="AI1469" s="411"/>
      <c r="AJ1469" s="389"/>
      <c r="AK1469" s="389"/>
      <c r="AL1469" s="389"/>
      <c r="AM1469" s="389"/>
      <c r="AN1469" s="389"/>
      <c r="AO1469" s="389"/>
      <c r="AP1469" s="389"/>
      <c r="AQ1469" s="389"/>
    </row>
    <row r="1470" spans="1:43" s="128" customFormat="1" ht="40.15" customHeight="1">
      <c r="A1470" s="488">
        <v>1457</v>
      </c>
      <c r="B1470" s="866" t="str">
        <f>IF(基本情報入力シート!C1501="","",基本情報入力シート!C1501)</f>
        <v/>
      </c>
      <c r="C1470" s="866"/>
      <c r="D1470" s="866"/>
      <c r="E1470" s="866"/>
      <c r="F1470" s="866"/>
      <c r="G1470" s="866"/>
      <c r="H1470" s="866"/>
      <c r="I1470" s="866"/>
      <c r="J1470" s="413" t="str">
        <f>IF(基本情報入力シート!M1501="","",基本情報入力シート!M1501)</f>
        <v/>
      </c>
      <c r="K1470" s="413" t="str">
        <f>IF(基本情報入力シート!R1501="","",基本情報入力シート!R1501)</f>
        <v/>
      </c>
      <c r="L1470" s="413" t="str">
        <f>IF(基本情報入力シート!W1501="","",基本情報入力シート!W1501)</f>
        <v/>
      </c>
      <c r="M1470" s="413" t="str">
        <f>IF(基本情報入力シート!X1501="","",基本情報入力シート!X1501)</f>
        <v/>
      </c>
      <c r="N1470" s="491" t="str">
        <f>IF(基本情報入力シート!Y1501="","",基本情報入力シート!Y1501)</f>
        <v/>
      </c>
      <c r="O1470" s="490"/>
      <c r="P1470" s="432"/>
      <c r="Q1470" s="38" t="str">
        <f>IFERROR(ROUNDDOWN(P1470*VLOOKUP(N1470,【参考】数式用!$V$2:$AA$58,MATCH(O1470,【参考】数式用!$X$4:$AA$4)+2,FALSE)*0.5, 0), "")</f>
        <v/>
      </c>
      <c r="R1470" s="433"/>
      <c r="S1470" s="867"/>
      <c r="T1470" s="867"/>
      <c r="U1470" s="499"/>
      <c r="V1470" s="439"/>
      <c r="W1470" s="487"/>
      <c r="X1470" s="414" t="str">
        <f>IFERROR(IF(V1470="ー", "", ROUNDDOWN(W1470*VLOOKUP(N1470,【参考】数式用!$V$2:$AG$51,MATCH(V1470,【参考】数式用!$AB$4:$AG$4)+6,FALSE)*0.5, 0)), "")</f>
        <v/>
      </c>
      <c r="Y1470" s="440"/>
      <c r="Z1470" s="487"/>
      <c r="AA1470" s="501"/>
      <c r="AB1470" s="481" t="e">
        <f>VLOOKUP(N1470,【参考】数式用!$A$3:$N$58,14,FALSE)</f>
        <v>#N/A</v>
      </c>
      <c r="AC1470" s="481" t="str">
        <f>IFERROR(VLOOKUP(N1470,【参考】数式用!$A$3:$N$58,14,FALSE),"")&amp;"_4_5"</f>
        <v>_4_5</v>
      </c>
      <c r="AD1470" s="481" t="str">
        <f>IFERROR(VLOOKUP(N1470,【参考】数式用!$A$3:$N$58,14,FALSE),"")&amp;"_6"</f>
        <v>_6</v>
      </c>
      <c r="AE1470" s="482" t="str">
        <f>IFERROR(VLOOKUP(N1470,【参考】数式用!$AI$5:$AJ$51, 2, FALSE), "")</f>
        <v/>
      </c>
      <c r="AF1470" s="483" t="str">
        <f t="shared" si="46"/>
        <v/>
      </c>
      <c r="AG1470" s="484" t="str">
        <f t="shared" si="47"/>
        <v/>
      </c>
      <c r="AH1470" s="485" t="str">
        <f>IFERROR(VLOOKUP(N1470,【参考】数式用!$AM$3:$AN$56, 2, FALSE), "")</f>
        <v/>
      </c>
      <c r="AI1470" s="411"/>
      <c r="AJ1470" s="389"/>
      <c r="AK1470" s="389"/>
      <c r="AL1470" s="389"/>
      <c r="AM1470" s="389"/>
      <c r="AN1470" s="389"/>
      <c r="AO1470" s="389"/>
      <c r="AP1470" s="389"/>
      <c r="AQ1470" s="389"/>
    </row>
    <row r="1471" spans="1:43" s="128" customFormat="1" ht="40.15" customHeight="1">
      <c r="A1471" s="488">
        <v>1458</v>
      </c>
      <c r="B1471" s="866" t="str">
        <f>IF(基本情報入力シート!C1502="","",基本情報入力シート!C1502)</f>
        <v/>
      </c>
      <c r="C1471" s="866"/>
      <c r="D1471" s="866"/>
      <c r="E1471" s="866"/>
      <c r="F1471" s="866"/>
      <c r="G1471" s="866"/>
      <c r="H1471" s="866"/>
      <c r="I1471" s="866"/>
      <c r="J1471" s="413" t="str">
        <f>IF(基本情報入力シート!M1502="","",基本情報入力シート!M1502)</f>
        <v/>
      </c>
      <c r="K1471" s="413" t="str">
        <f>IF(基本情報入力シート!R1502="","",基本情報入力シート!R1502)</f>
        <v/>
      </c>
      <c r="L1471" s="413" t="str">
        <f>IF(基本情報入力シート!W1502="","",基本情報入力シート!W1502)</f>
        <v/>
      </c>
      <c r="M1471" s="413" t="str">
        <f>IF(基本情報入力シート!X1502="","",基本情報入力シート!X1502)</f>
        <v/>
      </c>
      <c r="N1471" s="491" t="str">
        <f>IF(基本情報入力シート!Y1502="","",基本情報入力シート!Y1502)</f>
        <v/>
      </c>
      <c r="O1471" s="490"/>
      <c r="P1471" s="432"/>
      <c r="Q1471" s="38" t="str">
        <f>IFERROR(ROUNDDOWN(P1471*VLOOKUP(N1471,【参考】数式用!$V$2:$AA$58,MATCH(O1471,【参考】数式用!$X$4:$AA$4)+2,FALSE)*0.5, 0), "")</f>
        <v/>
      </c>
      <c r="R1471" s="433"/>
      <c r="S1471" s="867"/>
      <c r="T1471" s="867"/>
      <c r="U1471" s="499"/>
      <c r="V1471" s="439"/>
      <c r="W1471" s="487"/>
      <c r="X1471" s="414" t="str">
        <f>IFERROR(IF(V1471="ー", "", ROUNDDOWN(W1471*VLOOKUP(N1471,【参考】数式用!$V$2:$AG$51,MATCH(V1471,【参考】数式用!$AB$4:$AG$4)+6,FALSE)*0.5, 0)), "")</f>
        <v/>
      </c>
      <c r="Y1471" s="440"/>
      <c r="Z1471" s="487"/>
      <c r="AA1471" s="501"/>
      <c r="AB1471" s="481" t="e">
        <f>VLOOKUP(N1471,【参考】数式用!$A$3:$N$58,14,FALSE)</f>
        <v>#N/A</v>
      </c>
      <c r="AC1471" s="481" t="str">
        <f>IFERROR(VLOOKUP(N1471,【参考】数式用!$A$3:$N$58,14,FALSE),"")&amp;"_4_5"</f>
        <v>_4_5</v>
      </c>
      <c r="AD1471" s="481" t="str">
        <f>IFERROR(VLOOKUP(N1471,【参考】数式用!$A$3:$N$58,14,FALSE),"")&amp;"_6"</f>
        <v>_6</v>
      </c>
      <c r="AE1471" s="482" t="str">
        <f>IFERROR(VLOOKUP(N1471,【参考】数式用!$AI$5:$AJ$51, 2, FALSE), "")</f>
        <v/>
      </c>
      <c r="AF1471" s="483" t="str">
        <f t="shared" si="46"/>
        <v/>
      </c>
      <c r="AG1471" s="484" t="str">
        <f t="shared" si="47"/>
        <v/>
      </c>
      <c r="AH1471" s="485" t="str">
        <f>IFERROR(VLOOKUP(N1471,【参考】数式用!$AM$3:$AN$56, 2, FALSE), "")</f>
        <v/>
      </c>
      <c r="AI1471" s="411"/>
      <c r="AJ1471" s="389"/>
      <c r="AK1471" s="389"/>
      <c r="AL1471" s="389"/>
      <c r="AM1471" s="389"/>
      <c r="AN1471" s="389"/>
      <c r="AO1471" s="389"/>
      <c r="AP1471" s="389"/>
      <c r="AQ1471" s="389"/>
    </row>
    <row r="1472" spans="1:43" s="128" customFormat="1" ht="40.15" customHeight="1">
      <c r="A1472" s="488">
        <v>1459</v>
      </c>
      <c r="B1472" s="866" t="str">
        <f>IF(基本情報入力シート!C1503="","",基本情報入力シート!C1503)</f>
        <v/>
      </c>
      <c r="C1472" s="866"/>
      <c r="D1472" s="866"/>
      <c r="E1472" s="866"/>
      <c r="F1472" s="866"/>
      <c r="G1472" s="866"/>
      <c r="H1472" s="866"/>
      <c r="I1472" s="866"/>
      <c r="J1472" s="413" t="str">
        <f>IF(基本情報入力シート!M1503="","",基本情報入力シート!M1503)</f>
        <v/>
      </c>
      <c r="K1472" s="413" t="str">
        <f>IF(基本情報入力シート!R1503="","",基本情報入力シート!R1503)</f>
        <v/>
      </c>
      <c r="L1472" s="413" t="str">
        <f>IF(基本情報入力シート!W1503="","",基本情報入力シート!W1503)</f>
        <v/>
      </c>
      <c r="M1472" s="413" t="str">
        <f>IF(基本情報入力シート!X1503="","",基本情報入力シート!X1503)</f>
        <v/>
      </c>
      <c r="N1472" s="491" t="str">
        <f>IF(基本情報入力シート!Y1503="","",基本情報入力シート!Y1503)</f>
        <v/>
      </c>
      <c r="O1472" s="490"/>
      <c r="P1472" s="432"/>
      <c r="Q1472" s="38" t="str">
        <f>IFERROR(ROUNDDOWN(P1472*VLOOKUP(N1472,【参考】数式用!$V$2:$AA$58,MATCH(O1472,【参考】数式用!$X$4:$AA$4)+2,FALSE)*0.5, 0), "")</f>
        <v/>
      </c>
      <c r="R1472" s="433"/>
      <c r="S1472" s="867"/>
      <c r="T1472" s="867"/>
      <c r="U1472" s="499"/>
      <c r="V1472" s="439"/>
      <c r="W1472" s="487"/>
      <c r="X1472" s="414" t="str">
        <f>IFERROR(IF(V1472="ー", "", ROUNDDOWN(W1472*VLOOKUP(N1472,【参考】数式用!$V$2:$AG$51,MATCH(V1472,【参考】数式用!$AB$4:$AG$4)+6,FALSE)*0.5, 0)), "")</f>
        <v/>
      </c>
      <c r="Y1472" s="440"/>
      <c r="Z1472" s="487"/>
      <c r="AA1472" s="501"/>
      <c r="AB1472" s="481" t="e">
        <f>VLOOKUP(N1472,【参考】数式用!$A$3:$N$58,14,FALSE)</f>
        <v>#N/A</v>
      </c>
      <c r="AC1472" s="481" t="str">
        <f>IFERROR(VLOOKUP(N1472,【参考】数式用!$A$3:$N$58,14,FALSE),"")&amp;"_4_5"</f>
        <v>_4_5</v>
      </c>
      <c r="AD1472" s="481" t="str">
        <f>IFERROR(VLOOKUP(N1472,【参考】数式用!$A$3:$N$58,14,FALSE),"")&amp;"_6"</f>
        <v>_6</v>
      </c>
      <c r="AE1472" s="482" t="str">
        <f>IFERROR(VLOOKUP(N1472,【参考】数式用!$AI$5:$AJ$51, 2, FALSE), "")</f>
        <v/>
      </c>
      <c r="AF1472" s="483" t="str">
        <f t="shared" si="46"/>
        <v/>
      </c>
      <c r="AG1472" s="484" t="str">
        <f t="shared" si="47"/>
        <v/>
      </c>
      <c r="AH1472" s="485" t="str">
        <f>IFERROR(VLOOKUP(N1472,【参考】数式用!$AM$3:$AN$56, 2, FALSE), "")</f>
        <v/>
      </c>
      <c r="AI1472" s="411"/>
      <c r="AJ1472" s="389"/>
      <c r="AK1472" s="389"/>
      <c r="AL1472" s="389"/>
      <c r="AM1472" s="389"/>
      <c r="AN1472" s="389"/>
      <c r="AO1472" s="389"/>
      <c r="AP1472" s="389"/>
      <c r="AQ1472" s="389"/>
    </row>
    <row r="1473" spans="1:43" s="128" customFormat="1" ht="40.15" customHeight="1">
      <c r="A1473" s="488">
        <v>1460</v>
      </c>
      <c r="B1473" s="866" t="str">
        <f>IF(基本情報入力シート!C1504="","",基本情報入力シート!C1504)</f>
        <v/>
      </c>
      <c r="C1473" s="866"/>
      <c r="D1473" s="866"/>
      <c r="E1473" s="866"/>
      <c r="F1473" s="866"/>
      <c r="G1473" s="866"/>
      <c r="H1473" s="866"/>
      <c r="I1473" s="866"/>
      <c r="J1473" s="413" t="str">
        <f>IF(基本情報入力シート!M1504="","",基本情報入力シート!M1504)</f>
        <v/>
      </c>
      <c r="K1473" s="413" t="str">
        <f>IF(基本情報入力シート!R1504="","",基本情報入力シート!R1504)</f>
        <v/>
      </c>
      <c r="L1473" s="413" t="str">
        <f>IF(基本情報入力シート!W1504="","",基本情報入力シート!W1504)</f>
        <v/>
      </c>
      <c r="M1473" s="413" t="str">
        <f>IF(基本情報入力シート!X1504="","",基本情報入力シート!X1504)</f>
        <v/>
      </c>
      <c r="N1473" s="491" t="str">
        <f>IF(基本情報入力シート!Y1504="","",基本情報入力シート!Y1504)</f>
        <v/>
      </c>
      <c r="O1473" s="490"/>
      <c r="P1473" s="432"/>
      <c r="Q1473" s="38" t="str">
        <f>IFERROR(ROUNDDOWN(P1473*VLOOKUP(N1473,【参考】数式用!$V$2:$AA$58,MATCH(O1473,【参考】数式用!$X$4:$AA$4)+2,FALSE)*0.5, 0), "")</f>
        <v/>
      </c>
      <c r="R1473" s="433"/>
      <c r="S1473" s="867"/>
      <c r="T1473" s="867"/>
      <c r="U1473" s="499"/>
      <c r="V1473" s="439"/>
      <c r="W1473" s="487"/>
      <c r="X1473" s="414" t="str">
        <f>IFERROR(IF(V1473="ー", "", ROUNDDOWN(W1473*VLOOKUP(N1473,【参考】数式用!$V$2:$AG$51,MATCH(V1473,【参考】数式用!$AB$4:$AG$4)+6,FALSE)*0.5, 0)), "")</f>
        <v/>
      </c>
      <c r="Y1473" s="440"/>
      <c r="Z1473" s="487"/>
      <c r="AA1473" s="501"/>
      <c r="AB1473" s="481" t="e">
        <f>VLOOKUP(N1473,【参考】数式用!$A$3:$N$58,14,FALSE)</f>
        <v>#N/A</v>
      </c>
      <c r="AC1473" s="481" t="str">
        <f>IFERROR(VLOOKUP(N1473,【参考】数式用!$A$3:$N$58,14,FALSE),"")&amp;"_4_5"</f>
        <v>_4_5</v>
      </c>
      <c r="AD1473" s="481" t="str">
        <f>IFERROR(VLOOKUP(N1473,【参考】数式用!$A$3:$N$58,14,FALSE),"")&amp;"_6"</f>
        <v>_6</v>
      </c>
      <c r="AE1473" s="482" t="str">
        <f>IFERROR(VLOOKUP(N1473,【参考】数式用!$AI$5:$AJ$51, 2, FALSE), "")</f>
        <v/>
      </c>
      <c r="AF1473" s="483" t="str">
        <f t="shared" si="46"/>
        <v/>
      </c>
      <c r="AG1473" s="484" t="str">
        <f t="shared" si="47"/>
        <v/>
      </c>
      <c r="AH1473" s="485" t="str">
        <f>IFERROR(VLOOKUP(N1473,【参考】数式用!$AM$3:$AN$56, 2, FALSE), "")</f>
        <v/>
      </c>
      <c r="AI1473" s="411"/>
      <c r="AJ1473" s="389"/>
      <c r="AK1473" s="389"/>
      <c r="AL1473" s="389"/>
      <c r="AM1473" s="389"/>
      <c r="AN1473" s="389"/>
      <c r="AO1473" s="389"/>
      <c r="AP1473" s="389"/>
      <c r="AQ1473" s="389"/>
    </row>
    <row r="1474" spans="1:43" s="128" customFormat="1" ht="40.15" customHeight="1">
      <c r="A1474" s="488">
        <v>1461</v>
      </c>
      <c r="B1474" s="866" t="str">
        <f>IF(基本情報入力シート!C1505="","",基本情報入力シート!C1505)</f>
        <v/>
      </c>
      <c r="C1474" s="866"/>
      <c r="D1474" s="866"/>
      <c r="E1474" s="866"/>
      <c r="F1474" s="866"/>
      <c r="G1474" s="866"/>
      <c r="H1474" s="866"/>
      <c r="I1474" s="866"/>
      <c r="J1474" s="413" t="str">
        <f>IF(基本情報入力シート!M1505="","",基本情報入力シート!M1505)</f>
        <v/>
      </c>
      <c r="K1474" s="413" t="str">
        <f>IF(基本情報入力シート!R1505="","",基本情報入力シート!R1505)</f>
        <v/>
      </c>
      <c r="L1474" s="413" t="str">
        <f>IF(基本情報入力シート!W1505="","",基本情報入力シート!W1505)</f>
        <v/>
      </c>
      <c r="M1474" s="413" t="str">
        <f>IF(基本情報入力シート!X1505="","",基本情報入力シート!X1505)</f>
        <v/>
      </c>
      <c r="N1474" s="491" t="str">
        <f>IF(基本情報入力シート!Y1505="","",基本情報入力シート!Y1505)</f>
        <v/>
      </c>
      <c r="O1474" s="490"/>
      <c r="P1474" s="432"/>
      <c r="Q1474" s="38" t="str">
        <f>IFERROR(ROUNDDOWN(P1474*VLOOKUP(N1474,【参考】数式用!$V$2:$AA$58,MATCH(O1474,【参考】数式用!$X$4:$AA$4)+2,FALSE)*0.5, 0), "")</f>
        <v/>
      </c>
      <c r="R1474" s="433"/>
      <c r="S1474" s="867"/>
      <c r="T1474" s="867"/>
      <c r="U1474" s="499"/>
      <c r="V1474" s="439"/>
      <c r="W1474" s="487"/>
      <c r="X1474" s="414" t="str">
        <f>IFERROR(IF(V1474="ー", "", ROUNDDOWN(W1474*VLOOKUP(N1474,【参考】数式用!$V$2:$AG$51,MATCH(V1474,【参考】数式用!$AB$4:$AG$4)+6,FALSE)*0.5, 0)), "")</f>
        <v/>
      </c>
      <c r="Y1474" s="440"/>
      <c r="Z1474" s="487"/>
      <c r="AA1474" s="501"/>
      <c r="AB1474" s="481" t="e">
        <f>VLOOKUP(N1474,【参考】数式用!$A$3:$N$58,14,FALSE)</f>
        <v>#N/A</v>
      </c>
      <c r="AC1474" s="481" t="str">
        <f>IFERROR(VLOOKUP(N1474,【参考】数式用!$A$3:$N$58,14,FALSE),"")&amp;"_4_5"</f>
        <v>_4_5</v>
      </c>
      <c r="AD1474" s="481" t="str">
        <f>IFERROR(VLOOKUP(N1474,【参考】数式用!$A$3:$N$58,14,FALSE),"")&amp;"_6"</f>
        <v>_6</v>
      </c>
      <c r="AE1474" s="482" t="str">
        <f>IFERROR(VLOOKUP(N1474,【参考】数式用!$AI$5:$AJ$51, 2, FALSE), "")</f>
        <v/>
      </c>
      <c r="AF1474" s="483" t="str">
        <f t="shared" si="46"/>
        <v/>
      </c>
      <c r="AG1474" s="484" t="str">
        <f t="shared" si="47"/>
        <v/>
      </c>
      <c r="AH1474" s="485" t="str">
        <f>IFERROR(VLOOKUP(N1474,【参考】数式用!$AM$3:$AN$56, 2, FALSE), "")</f>
        <v/>
      </c>
      <c r="AI1474" s="411"/>
      <c r="AJ1474" s="389"/>
      <c r="AK1474" s="389"/>
      <c r="AL1474" s="389"/>
      <c r="AM1474" s="389"/>
      <c r="AN1474" s="389"/>
      <c r="AO1474" s="389"/>
      <c r="AP1474" s="389"/>
      <c r="AQ1474" s="389"/>
    </row>
    <row r="1475" spans="1:43" s="128" customFormat="1" ht="40.15" customHeight="1">
      <c r="A1475" s="488">
        <v>1462</v>
      </c>
      <c r="B1475" s="866" t="str">
        <f>IF(基本情報入力シート!C1506="","",基本情報入力シート!C1506)</f>
        <v/>
      </c>
      <c r="C1475" s="866"/>
      <c r="D1475" s="866"/>
      <c r="E1475" s="866"/>
      <c r="F1475" s="866"/>
      <c r="G1475" s="866"/>
      <c r="H1475" s="866"/>
      <c r="I1475" s="866"/>
      <c r="J1475" s="413" t="str">
        <f>IF(基本情報入力シート!M1506="","",基本情報入力シート!M1506)</f>
        <v/>
      </c>
      <c r="K1475" s="413" t="str">
        <f>IF(基本情報入力シート!R1506="","",基本情報入力シート!R1506)</f>
        <v/>
      </c>
      <c r="L1475" s="413" t="str">
        <f>IF(基本情報入力シート!W1506="","",基本情報入力シート!W1506)</f>
        <v/>
      </c>
      <c r="M1475" s="413" t="str">
        <f>IF(基本情報入力シート!X1506="","",基本情報入力シート!X1506)</f>
        <v/>
      </c>
      <c r="N1475" s="491" t="str">
        <f>IF(基本情報入力シート!Y1506="","",基本情報入力シート!Y1506)</f>
        <v/>
      </c>
      <c r="O1475" s="490"/>
      <c r="P1475" s="432"/>
      <c r="Q1475" s="38" t="str">
        <f>IFERROR(ROUNDDOWN(P1475*VLOOKUP(N1475,【参考】数式用!$V$2:$AA$58,MATCH(O1475,【参考】数式用!$X$4:$AA$4)+2,FALSE)*0.5, 0), "")</f>
        <v/>
      </c>
      <c r="R1475" s="433"/>
      <c r="S1475" s="867"/>
      <c r="T1475" s="867"/>
      <c r="U1475" s="499"/>
      <c r="V1475" s="439"/>
      <c r="W1475" s="487"/>
      <c r="X1475" s="414" t="str">
        <f>IFERROR(IF(V1475="ー", "", ROUNDDOWN(W1475*VLOOKUP(N1475,【参考】数式用!$V$2:$AG$51,MATCH(V1475,【参考】数式用!$AB$4:$AG$4)+6,FALSE)*0.5, 0)), "")</f>
        <v/>
      </c>
      <c r="Y1475" s="440"/>
      <c r="Z1475" s="487"/>
      <c r="AA1475" s="501"/>
      <c r="AB1475" s="481" t="e">
        <f>VLOOKUP(N1475,【参考】数式用!$A$3:$N$58,14,FALSE)</f>
        <v>#N/A</v>
      </c>
      <c r="AC1475" s="481" t="str">
        <f>IFERROR(VLOOKUP(N1475,【参考】数式用!$A$3:$N$58,14,FALSE),"")&amp;"_4_5"</f>
        <v>_4_5</v>
      </c>
      <c r="AD1475" s="481" t="str">
        <f>IFERROR(VLOOKUP(N1475,【参考】数式用!$A$3:$N$58,14,FALSE),"")&amp;"_6"</f>
        <v>_6</v>
      </c>
      <c r="AE1475" s="482" t="str">
        <f>IFERROR(VLOOKUP(N1475,【参考】数式用!$AI$5:$AJ$51, 2, FALSE), "")</f>
        <v/>
      </c>
      <c r="AF1475" s="483" t="str">
        <f t="shared" si="46"/>
        <v/>
      </c>
      <c r="AG1475" s="484" t="str">
        <f t="shared" si="47"/>
        <v/>
      </c>
      <c r="AH1475" s="485" t="str">
        <f>IFERROR(VLOOKUP(N1475,【参考】数式用!$AM$3:$AN$56, 2, FALSE), "")</f>
        <v/>
      </c>
      <c r="AI1475" s="411"/>
      <c r="AJ1475" s="389"/>
      <c r="AK1475" s="389"/>
      <c r="AL1475" s="389"/>
      <c r="AM1475" s="389"/>
      <c r="AN1475" s="389"/>
      <c r="AO1475" s="389"/>
      <c r="AP1475" s="389"/>
      <c r="AQ1475" s="389"/>
    </row>
    <row r="1476" spans="1:43" s="128" customFormat="1" ht="40.15" customHeight="1">
      <c r="A1476" s="488">
        <v>1463</v>
      </c>
      <c r="B1476" s="866" t="str">
        <f>IF(基本情報入力シート!C1507="","",基本情報入力シート!C1507)</f>
        <v/>
      </c>
      <c r="C1476" s="866"/>
      <c r="D1476" s="866"/>
      <c r="E1476" s="866"/>
      <c r="F1476" s="866"/>
      <c r="G1476" s="866"/>
      <c r="H1476" s="866"/>
      <c r="I1476" s="866"/>
      <c r="J1476" s="413" t="str">
        <f>IF(基本情報入力シート!M1507="","",基本情報入力シート!M1507)</f>
        <v/>
      </c>
      <c r="K1476" s="413" t="str">
        <f>IF(基本情報入力シート!R1507="","",基本情報入力シート!R1507)</f>
        <v/>
      </c>
      <c r="L1476" s="413" t="str">
        <f>IF(基本情報入力シート!W1507="","",基本情報入力シート!W1507)</f>
        <v/>
      </c>
      <c r="M1476" s="413" t="str">
        <f>IF(基本情報入力シート!X1507="","",基本情報入力シート!X1507)</f>
        <v/>
      </c>
      <c r="N1476" s="491" t="str">
        <f>IF(基本情報入力シート!Y1507="","",基本情報入力シート!Y1507)</f>
        <v/>
      </c>
      <c r="O1476" s="490"/>
      <c r="P1476" s="432"/>
      <c r="Q1476" s="38" t="str">
        <f>IFERROR(ROUNDDOWN(P1476*VLOOKUP(N1476,【参考】数式用!$V$2:$AA$58,MATCH(O1476,【参考】数式用!$X$4:$AA$4)+2,FALSE)*0.5, 0), "")</f>
        <v/>
      </c>
      <c r="R1476" s="433"/>
      <c r="S1476" s="867"/>
      <c r="T1476" s="867"/>
      <c r="U1476" s="499"/>
      <c r="V1476" s="439"/>
      <c r="W1476" s="487"/>
      <c r="X1476" s="414" t="str">
        <f>IFERROR(IF(V1476="ー", "", ROUNDDOWN(W1476*VLOOKUP(N1476,【参考】数式用!$V$2:$AG$51,MATCH(V1476,【参考】数式用!$AB$4:$AG$4)+6,FALSE)*0.5, 0)), "")</f>
        <v/>
      </c>
      <c r="Y1476" s="440"/>
      <c r="Z1476" s="487"/>
      <c r="AA1476" s="501"/>
      <c r="AB1476" s="481" t="e">
        <f>VLOOKUP(N1476,【参考】数式用!$A$3:$N$58,14,FALSE)</f>
        <v>#N/A</v>
      </c>
      <c r="AC1476" s="481" t="str">
        <f>IFERROR(VLOOKUP(N1476,【参考】数式用!$A$3:$N$58,14,FALSE),"")&amp;"_4_5"</f>
        <v>_4_5</v>
      </c>
      <c r="AD1476" s="481" t="str">
        <f>IFERROR(VLOOKUP(N1476,【参考】数式用!$A$3:$N$58,14,FALSE),"")&amp;"_6"</f>
        <v>_6</v>
      </c>
      <c r="AE1476" s="482" t="str">
        <f>IFERROR(VLOOKUP(N1476,【参考】数式用!$AI$5:$AJ$51, 2, FALSE), "")</f>
        <v/>
      </c>
      <c r="AF1476" s="483" t="str">
        <f t="shared" si="46"/>
        <v/>
      </c>
      <c r="AG1476" s="484" t="str">
        <f t="shared" si="47"/>
        <v/>
      </c>
      <c r="AH1476" s="485" t="str">
        <f>IFERROR(VLOOKUP(N1476,【参考】数式用!$AM$3:$AN$56, 2, FALSE), "")</f>
        <v/>
      </c>
      <c r="AI1476" s="411"/>
      <c r="AJ1476" s="389"/>
      <c r="AK1476" s="389"/>
      <c r="AL1476" s="389"/>
      <c r="AM1476" s="389"/>
      <c r="AN1476" s="389"/>
      <c r="AO1476" s="389"/>
      <c r="AP1476" s="389"/>
      <c r="AQ1476" s="389"/>
    </row>
    <row r="1477" spans="1:43" s="128" customFormat="1" ht="40.15" customHeight="1">
      <c r="A1477" s="488">
        <v>1464</v>
      </c>
      <c r="B1477" s="866" t="str">
        <f>IF(基本情報入力シート!C1508="","",基本情報入力シート!C1508)</f>
        <v/>
      </c>
      <c r="C1477" s="866"/>
      <c r="D1477" s="866"/>
      <c r="E1477" s="866"/>
      <c r="F1477" s="866"/>
      <c r="G1477" s="866"/>
      <c r="H1477" s="866"/>
      <c r="I1477" s="866"/>
      <c r="J1477" s="413" t="str">
        <f>IF(基本情報入力シート!M1508="","",基本情報入力シート!M1508)</f>
        <v/>
      </c>
      <c r="K1477" s="413" t="str">
        <f>IF(基本情報入力シート!R1508="","",基本情報入力シート!R1508)</f>
        <v/>
      </c>
      <c r="L1477" s="413" t="str">
        <f>IF(基本情報入力シート!W1508="","",基本情報入力シート!W1508)</f>
        <v/>
      </c>
      <c r="M1477" s="413" t="str">
        <f>IF(基本情報入力シート!X1508="","",基本情報入力シート!X1508)</f>
        <v/>
      </c>
      <c r="N1477" s="491" t="str">
        <f>IF(基本情報入力シート!Y1508="","",基本情報入力シート!Y1508)</f>
        <v/>
      </c>
      <c r="O1477" s="490"/>
      <c r="P1477" s="432"/>
      <c r="Q1477" s="38" t="str">
        <f>IFERROR(ROUNDDOWN(P1477*VLOOKUP(N1477,【参考】数式用!$V$2:$AA$58,MATCH(O1477,【参考】数式用!$X$4:$AA$4)+2,FALSE)*0.5, 0), "")</f>
        <v/>
      </c>
      <c r="R1477" s="433"/>
      <c r="S1477" s="867"/>
      <c r="T1477" s="867"/>
      <c r="U1477" s="499"/>
      <c r="V1477" s="439"/>
      <c r="W1477" s="487"/>
      <c r="X1477" s="414" t="str">
        <f>IFERROR(IF(V1477="ー", "", ROUNDDOWN(W1477*VLOOKUP(N1477,【参考】数式用!$V$2:$AG$51,MATCH(V1477,【参考】数式用!$AB$4:$AG$4)+6,FALSE)*0.5, 0)), "")</f>
        <v/>
      </c>
      <c r="Y1477" s="440"/>
      <c r="Z1477" s="487"/>
      <c r="AA1477" s="501"/>
      <c r="AB1477" s="481" t="e">
        <f>VLOOKUP(N1477,【参考】数式用!$A$3:$N$58,14,FALSE)</f>
        <v>#N/A</v>
      </c>
      <c r="AC1477" s="481" t="str">
        <f>IFERROR(VLOOKUP(N1477,【参考】数式用!$A$3:$N$58,14,FALSE),"")&amp;"_4_5"</f>
        <v>_4_5</v>
      </c>
      <c r="AD1477" s="481" t="str">
        <f>IFERROR(VLOOKUP(N1477,【参考】数式用!$A$3:$N$58,14,FALSE),"")&amp;"_6"</f>
        <v>_6</v>
      </c>
      <c r="AE1477" s="482" t="str">
        <f>IFERROR(VLOOKUP(N1477,【参考】数式用!$AI$5:$AJ$51, 2, FALSE), "")</f>
        <v/>
      </c>
      <c r="AF1477" s="483" t="str">
        <f t="shared" si="46"/>
        <v/>
      </c>
      <c r="AG1477" s="484" t="str">
        <f t="shared" si="47"/>
        <v/>
      </c>
      <c r="AH1477" s="485" t="str">
        <f>IFERROR(VLOOKUP(N1477,【参考】数式用!$AM$3:$AN$56, 2, FALSE), "")</f>
        <v/>
      </c>
      <c r="AI1477" s="411"/>
      <c r="AJ1477" s="389"/>
      <c r="AK1477" s="389"/>
      <c r="AL1477" s="389"/>
      <c r="AM1477" s="389"/>
      <c r="AN1477" s="389"/>
      <c r="AO1477" s="389"/>
      <c r="AP1477" s="389"/>
      <c r="AQ1477" s="389"/>
    </row>
    <row r="1478" spans="1:43" s="128" customFormat="1" ht="40.15" customHeight="1">
      <c r="A1478" s="488">
        <v>1465</v>
      </c>
      <c r="B1478" s="866" t="str">
        <f>IF(基本情報入力シート!C1509="","",基本情報入力シート!C1509)</f>
        <v/>
      </c>
      <c r="C1478" s="866"/>
      <c r="D1478" s="866"/>
      <c r="E1478" s="866"/>
      <c r="F1478" s="866"/>
      <c r="G1478" s="866"/>
      <c r="H1478" s="866"/>
      <c r="I1478" s="866"/>
      <c r="J1478" s="413" t="str">
        <f>IF(基本情報入力シート!M1509="","",基本情報入力シート!M1509)</f>
        <v/>
      </c>
      <c r="K1478" s="413" t="str">
        <f>IF(基本情報入力シート!R1509="","",基本情報入力シート!R1509)</f>
        <v/>
      </c>
      <c r="L1478" s="413" t="str">
        <f>IF(基本情報入力シート!W1509="","",基本情報入力シート!W1509)</f>
        <v/>
      </c>
      <c r="M1478" s="413" t="str">
        <f>IF(基本情報入力シート!X1509="","",基本情報入力シート!X1509)</f>
        <v/>
      </c>
      <c r="N1478" s="491" t="str">
        <f>IF(基本情報入力シート!Y1509="","",基本情報入力シート!Y1509)</f>
        <v/>
      </c>
      <c r="O1478" s="490"/>
      <c r="P1478" s="432"/>
      <c r="Q1478" s="38" t="str">
        <f>IFERROR(ROUNDDOWN(P1478*VLOOKUP(N1478,【参考】数式用!$V$2:$AA$58,MATCH(O1478,【参考】数式用!$X$4:$AA$4)+2,FALSE)*0.5, 0), "")</f>
        <v/>
      </c>
      <c r="R1478" s="433"/>
      <c r="S1478" s="867"/>
      <c r="T1478" s="867"/>
      <c r="U1478" s="499"/>
      <c r="V1478" s="439"/>
      <c r="W1478" s="487"/>
      <c r="X1478" s="414" t="str">
        <f>IFERROR(IF(V1478="ー", "", ROUNDDOWN(W1478*VLOOKUP(N1478,【参考】数式用!$V$2:$AG$51,MATCH(V1478,【参考】数式用!$AB$4:$AG$4)+6,FALSE)*0.5, 0)), "")</f>
        <v/>
      </c>
      <c r="Y1478" s="440"/>
      <c r="Z1478" s="487"/>
      <c r="AA1478" s="501"/>
      <c r="AB1478" s="481" t="e">
        <f>VLOOKUP(N1478,【参考】数式用!$A$3:$N$58,14,FALSE)</f>
        <v>#N/A</v>
      </c>
      <c r="AC1478" s="481" t="str">
        <f>IFERROR(VLOOKUP(N1478,【参考】数式用!$A$3:$N$58,14,FALSE),"")&amp;"_4_5"</f>
        <v>_4_5</v>
      </c>
      <c r="AD1478" s="481" t="str">
        <f>IFERROR(VLOOKUP(N1478,【参考】数式用!$A$3:$N$58,14,FALSE),"")&amp;"_6"</f>
        <v>_6</v>
      </c>
      <c r="AE1478" s="482" t="str">
        <f>IFERROR(VLOOKUP(N1478,【参考】数式用!$AI$5:$AJ$51, 2, FALSE), "")</f>
        <v/>
      </c>
      <c r="AF1478" s="483" t="str">
        <f t="shared" si="46"/>
        <v/>
      </c>
      <c r="AG1478" s="484" t="str">
        <f t="shared" si="47"/>
        <v/>
      </c>
      <c r="AH1478" s="485" t="str">
        <f>IFERROR(VLOOKUP(N1478,【参考】数式用!$AM$3:$AN$56, 2, FALSE), "")</f>
        <v/>
      </c>
      <c r="AI1478" s="411"/>
      <c r="AJ1478" s="389"/>
      <c r="AK1478" s="389"/>
      <c r="AL1478" s="389"/>
      <c r="AM1478" s="389"/>
      <c r="AN1478" s="389"/>
      <c r="AO1478" s="389"/>
      <c r="AP1478" s="389"/>
      <c r="AQ1478" s="389"/>
    </row>
    <row r="1479" spans="1:43" s="128" customFormat="1" ht="40.15" customHeight="1">
      <c r="A1479" s="488">
        <v>1466</v>
      </c>
      <c r="B1479" s="866" t="str">
        <f>IF(基本情報入力シート!C1510="","",基本情報入力シート!C1510)</f>
        <v/>
      </c>
      <c r="C1479" s="866"/>
      <c r="D1479" s="866"/>
      <c r="E1479" s="866"/>
      <c r="F1479" s="866"/>
      <c r="G1479" s="866"/>
      <c r="H1479" s="866"/>
      <c r="I1479" s="866"/>
      <c r="J1479" s="413" t="str">
        <f>IF(基本情報入力シート!M1510="","",基本情報入力シート!M1510)</f>
        <v/>
      </c>
      <c r="K1479" s="413" t="str">
        <f>IF(基本情報入力シート!R1510="","",基本情報入力シート!R1510)</f>
        <v/>
      </c>
      <c r="L1479" s="413" t="str">
        <f>IF(基本情報入力シート!W1510="","",基本情報入力シート!W1510)</f>
        <v/>
      </c>
      <c r="M1479" s="413" t="str">
        <f>IF(基本情報入力シート!X1510="","",基本情報入力シート!X1510)</f>
        <v/>
      </c>
      <c r="N1479" s="491" t="str">
        <f>IF(基本情報入力シート!Y1510="","",基本情報入力シート!Y1510)</f>
        <v/>
      </c>
      <c r="O1479" s="490"/>
      <c r="P1479" s="432"/>
      <c r="Q1479" s="38" t="str">
        <f>IFERROR(ROUNDDOWN(P1479*VLOOKUP(N1479,【参考】数式用!$V$2:$AA$58,MATCH(O1479,【参考】数式用!$X$4:$AA$4)+2,FALSE)*0.5, 0), "")</f>
        <v/>
      </c>
      <c r="R1479" s="433"/>
      <c r="S1479" s="867"/>
      <c r="T1479" s="867"/>
      <c r="U1479" s="499"/>
      <c r="V1479" s="439"/>
      <c r="W1479" s="487"/>
      <c r="X1479" s="414" t="str">
        <f>IFERROR(IF(V1479="ー", "", ROUNDDOWN(W1479*VLOOKUP(N1479,【参考】数式用!$V$2:$AG$51,MATCH(V1479,【参考】数式用!$AB$4:$AG$4)+6,FALSE)*0.5, 0)), "")</f>
        <v/>
      </c>
      <c r="Y1479" s="440"/>
      <c r="Z1479" s="487"/>
      <c r="AA1479" s="501"/>
      <c r="AB1479" s="481" t="e">
        <f>VLOOKUP(N1479,【参考】数式用!$A$3:$N$58,14,FALSE)</f>
        <v>#N/A</v>
      </c>
      <c r="AC1479" s="481" t="str">
        <f>IFERROR(VLOOKUP(N1479,【参考】数式用!$A$3:$N$58,14,FALSE),"")&amp;"_4_5"</f>
        <v>_4_5</v>
      </c>
      <c r="AD1479" s="481" t="str">
        <f>IFERROR(VLOOKUP(N1479,【参考】数式用!$A$3:$N$58,14,FALSE),"")&amp;"_6"</f>
        <v>_6</v>
      </c>
      <c r="AE1479" s="482" t="str">
        <f>IFERROR(VLOOKUP(N1479,【参考】数式用!$AI$5:$AJ$51, 2, FALSE), "")</f>
        <v/>
      </c>
      <c r="AF1479" s="483" t="str">
        <f t="shared" si="46"/>
        <v/>
      </c>
      <c r="AG1479" s="484" t="str">
        <f t="shared" si="47"/>
        <v/>
      </c>
      <c r="AH1479" s="485" t="str">
        <f>IFERROR(VLOOKUP(N1479,【参考】数式用!$AM$3:$AN$56, 2, FALSE), "")</f>
        <v/>
      </c>
      <c r="AI1479" s="411"/>
      <c r="AJ1479" s="389"/>
      <c r="AK1479" s="389"/>
      <c r="AL1479" s="389"/>
      <c r="AM1479" s="389"/>
      <c r="AN1479" s="389"/>
      <c r="AO1479" s="389"/>
      <c r="AP1479" s="389"/>
      <c r="AQ1479" s="389"/>
    </row>
    <row r="1480" spans="1:43" s="128" customFormat="1" ht="40.15" customHeight="1">
      <c r="A1480" s="488">
        <v>1467</v>
      </c>
      <c r="B1480" s="866" t="str">
        <f>IF(基本情報入力シート!C1511="","",基本情報入力シート!C1511)</f>
        <v/>
      </c>
      <c r="C1480" s="866"/>
      <c r="D1480" s="866"/>
      <c r="E1480" s="866"/>
      <c r="F1480" s="866"/>
      <c r="G1480" s="866"/>
      <c r="H1480" s="866"/>
      <c r="I1480" s="866"/>
      <c r="J1480" s="413" t="str">
        <f>IF(基本情報入力シート!M1511="","",基本情報入力シート!M1511)</f>
        <v/>
      </c>
      <c r="K1480" s="413" t="str">
        <f>IF(基本情報入力シート!R1511="","",基本情報入力シート!R1511)</f>
        <v/>
      </c>
      <c r="L1480" s="413" t="str">
        <f>IF(基本情報入力シート!W1511="","",基本情報入力シート!W1511)</f>
        <v/>
      </c>
      <c r="M1480" s="413" t="str">
        <f>IF(基本情報入力シート!X1511="","",基本情報入力シート!X1511)</f>
        <v/>
      </c>
      <c r="N1480" s="491" t="str">
        <f>IF(基本情報入力シート!Y1511="","",基本情報入力シート!Y1511)</f>
        <v/>
      </c>
      <c r="O1480" s="490"/>
      <c r="P1480" s="432"/>
      <c r="Q1480" s="38" t="str">
        <f>IFERROR(ROUNDDOWN(P1480*VLOOKUP(N1480,【参考】数式用!$V$2:$AA$58,MATCH(O1480,【参考】数式用!$X$4:$AA$4)+2,FALSE)*0.5, 0), "")</f>
        <v/>
      </c>
      <c r="R1480" s="433"/>
      <c r="S1480" s="867"/>
      <c r="T1480" s="867"/>
      <c r="U1480" s="499"/>
      <c r="V1480" s="439"/>
      <c r="W1480" s="487"/>
      <c r="X1480" s="414" t="str">
        <f>IFERROR(IF(V1480="ー", "", ROUNDDOWN(W1480*VLOOKUP(N1480,【参考】数式用!$V$2:$AG$51,MATCH(V1480,【参考】数式用!$AB$4:$AG$4)+6,FALSE)*0.5, 0)), "")</f>
        <v/>
      </c>
      <c r="Y1480" s="440"/>
      <c r="Z1480" s="487"/>
      <c r="AA1480" s="501"/>
      <c r="AB1480" s="481" t="e">
        <f>VLOOKUP(N1480,【参考】数式用!$A$3:$N$58,14,FALSE)</f>
        <v>#N/A</v>
      </c>
      <c r="AC1480" s="481" t="str">
        <f>IFERROR(VLOOKUP(N1480,【参考】数式用!$A$3:$N$58,14,FALSE),"")&amp;"_4_5"</f>
        <v>_4_5</v>
      </c>
      <c r="AD1480" s="481" t="str">
        <f>IFERROR(VLOOKUP(N1480,【参考】数式用!$A$3:$N$58,14,FALSE),"")&amp;"_6"</f>
        <v>_6</v>
      </c>
      <c r="AE1480" s="482" t="str">
        <f>IFERROR(VLOOKUP(N1480,【参考】数式用!$AI$5:$AJ$51, 2, FALSE), "")</f>
        <v/>
      </c>
      <c r="AF1480" s="483" t="str">
        <f t="shared" si="46"/>
        <v/>
      </c>
      <c r="AG1480" s="484" t="str">
        <f t="shared" si="47"/>
        <v/>
      </c>
      <c r="AH1480" s="485" t="str">
        <f>IFERROR(VLOOKUP(N1480,【参考】数式用!$AM$3:$AN$56, 2, FALSE), "")</f>
        <v/>
      </c>
      <c r="AI1480" s="411"/>
      <c r="AJ1480" s="389"/>
      <c r="AK1480" s="389"/>
      <c r="AL1480" s="389"/>
      <c r="AM1480" s="389"/>
      <c r="AN1480" s="389"/>
      <c r="AO1480" s="389"/>
      <c r="AP1480" s="389"/>
      <c r="AQ1480" s="389"/>
    </row>
    <row r="1481" spans="1:43" s="128" customFormat="1" ht="40.15" customHeight="1">
      <c r="A1481" s="488">
        <v>1468</v>
      </c>
      <c r="B1481" s="866" t="str">
        <f>IF(基本情報入力シート!C1512="","",基本情報入力シート!C1512)</f>
        <v/>
      </c>
      <c r="C1481" s="866"/>
      <c r="D1481" s="866"/>
      <c r="E1481" s="866"/>
      <c r="F1481" s="866"/>
      <c r="G1481" s="866"/>
      <c r="H1481" s="866"/>
      <c r="I1481" s="866"/>
      <c r="J1481" s="413" t="str">
        <f>IF(基本情報入力シート!M1512="","",基本情報入力シート!M1512)</f>
        <v/>
      </c>
      <c r="K1481" s="413" t="str">
        <f>IF(基本情報入力シート!R1512="","",基本情報入力シート!R1512)</f>
        <v/>
      </c>
      <c r="L1481" s="413" t="str">
        <f>IF(基本情報入力シート!W1512="","",基本情報入力シート!W1512)</f>
        <v/>
      </c>
      <c r="M1481" s="413" t="str">
        <f>IF(基本情報入力シート!X1512="","",基本情報入力シート!X1512)</f>
        <v/>
      </c>
      <c r="N1481" s="491" t="str">
        <f>IF(基本情報入力シート!Y1512="","",基本情報入力シート!Y1512)</f>
        <v/>
      </c>
      <c r="O1481" s="490"/>
      <c r="P1481" s="432"/>
      <c r="Q1481" s="38" t="str">
        <f>IFERROR(ROUNDDOWN(P1481*VLOOKUP(N1481,【参考】数式用!$V$2:$AA$58,MATCH(O1481,【参考】数式用!$X$4:$AA$4)+2,FALSE)*0.5, 0), "")</f>
        <v/>
      </c>
      <c r="R1481" s="433"/>
      <c r="S1481" s="867"/>
      <c r="T1481" s="867"/>
      <c r="U1481" s="499"/>
      <c r="V1481" s="439"/>
      <c r="W1481" s="487"/>
      <c r="X1481" s="414" t="str">
        <f>IFERROR(IF(V1481="ー", "", ROUNDDOWN(W1481*VLOOKUP(N1481,【参考】数式用!$V$2:$AG$51,MATCH(V1481,【参考】数式用!$AB$4:$AG$4)+6,FALSE)*0.5, 0)), "")</f>
        <v/>
      </c>
      <c r="Y1481" s="440"/>
      <c r="Z1481" s="487"/>
      <c r="AA1481" s="501"/>
      <c r="AB1481" s="481" t="e">
        <f>VLOOKUP(N1481,【参考】数式用!$A$3:$N$58,14,FALSE)</f>
        <v>#N/A</v>
      </c>
      <c r="AC1481" s="481" t="str">
        <f>IFERROR(VLOOKUP(N1481,【参考】数式用!$A$3:$N$58,14,FALSE),"")&amp;"_4_5"</f>
        <v>_4_5</v>
      </c>
      <c r="AD1481" s="481" t="str">
        <f>IFERROR(VLOOKUP(N1481,【参考】数式用!$A$3:$N$58,14,FALSE),"")&amp;"_6"</f>
        <v>_6</v>
      </c>
      <c r="AE1481" s="482" t="str">
        <f>IFERROR(VLOOKUP(N1481,【参考】数式用!$AI$5:$AJ$51, 2, FALSE), "")</f>
        <v/>
      </c>
      <c r="AF1481" s="483" t="str">
        <f t="shared" si="46"/>
        <v/>
      </c>
      <c r="AG1481" s="484" t="str">
        <f t="shared" si="47"/>
        <v/>
      </c>
      <c r="AH1481" s="485" t="str">
        <f>IFERROR(VLOOKUP(N1481,【参考】数式用!$AM$3:$AN$56, 2, FALSE), "")</f>
        <v/>
      </c>
      <c r="AI1481" s="411"/>
      <c r="AJ1481" s="389"/>
      <c r="AK1481" s="389"/>
      <c r="AL1481" s="389"/>
      <c r="AM1481" s="389"/>
      <c r="AN1481" s="389"/>
      <c r="AO1481" s="389"/>
      <c r="AP1481" s="389"/>
      <c r="AQ1481" s="389"/>
    </row>
    <row r="1482" spans="1:43" s="128" customFormat="1" ht="40.15" customHeight="1">
      <c r="A1482" s="488">
        <v>1469</v>
      </c>
      <c r="B1482" s="866" t="str">
        <f>IF(基本情報入力シート!C1513="","",基本情報入力シート!C1513)</f>
        <v/>
      </c>
      <c r="C1482" s="866"/>
      <c r="D1482" s="866"/>
      <c r="E1482" s="866"/>
      <c r="F1482" s="866"/>
      <c r="G1482" s="866"/>
      <c r="H1482" s="866"/>
      <c r="I1482" s="866"/>
      <c r="J1482" s="413" t="str">
        <f>IF(基本情報入力シート!M1513="","",基本情報入力シート!M1513)</f>
        <v/>
      </c>
      <c r="K1482" s="413" t="str">
        <f>IF(基本情報入力シート!R1513="","",基本情報入力シート!R1513)</f>
        <v/>
      </c>
      <c r="L1482" s="413" t="str">
        <f>IF(基本情報入力シート!W1513="","",基本情報入力シート!W1513)</f>
        <v/>
      </c>
      <c r="M1482" s="413" t="str">
        <f>IF(基本情報入力シート!X1513="","",基本情報入力シート!X1513)</f>
        <v/>
      </c>
      <c r="N1482" s="491" t="str">
        <f>IF(基本情報入力シート!Y1513="","",基本情報入力シート!Y1513)</f>
        <v/>
      </c>
      <c r="O1482" s="490"/>
      <c r="P1482" s="432"/>
      <c r="Q1482" s="38" t="str">
        <f>IFERROR(ROUNDDOWN(P1482*VLOOKUP(N1482,【参考】数式用!$V$2:$AA$58,MATCH(O1482,【参考】数式用!$X$4:$AA$4)+2,FALSE)*0.5, 0), "")</f>
        <v/>
      </c>
      <c r="R1482" s="433"/>
      <c r="S1482" s="867"/>
      <c r="T1482" s="867"/>
      <c r="U1482" s="499"/>
      <c r="V1482" s="439"/>
      <c r="W1482" s="487"/>
      <c r="X1482" s="414" t="str">
        <f>IFERROR(IF(V1482="ー", "", ROUNDDOWN(W1482*VLOOKUP(N1482,【参考】数式用!$V$2:$AG$51,MATCH(V1482,【参考】数式用!$AB$4:$AG$4)+6,FALSE)*0.5, 0)), "")</f>
        <v/>
      </c>
      <c r="Y1482" s="440"/>
      <c r="Z1482" s="487"/>
      <c r="AA1482" s="501"/>
      <c r="AB1482" s="481" t="e">
        <f>VLOOKUP(N1482,【参考】数式用!$A$3:$N$58,14,FALSE)</f>
        <v>#N/A</v>
      </c>
      <c r="AC1482" s="481" t="str">
        <f>IFERROR(VLOOKUP(N1482,【参考】数式用!$A$3:$N$58,14,FALSE),"")&amp;"_4_5"</f>
        <v>_4_5</v>
      </c>
      <c r="AD1482" s="481" t="str">
        <f>IFERROR(VLOOKUP(N1482,【参考】数式用!$A$3:$N$58,14,FALSE),"")&amp;"_6"</f>
        <v>_6</v>
      </c>
      <c r="AE1482" s="482" t="str">
        <f>IFERROR(VLOOKUP(N1482,【参考】数式用!$AI$5:$AJ$51, 2, FALSE), "")</f>
        <v/>
      </c>
      <c r="AF1482" s="483" t="str">
        <f t="shared" si="46"/>
        <v/>
      </c>
      <c r="AG1482" s="484" t="str">
        <f t="shared" si="47"/>
        <v/>
      </c>
      <c r="AH1482" s="485" t="str">
        <f>IFERROR(VLOOKUP(N1482,【参考】数式用!$AM$3:$AN$56, 2, FALSE), "")</f>
        <v/>
      </c>
      <c r="AI1482" s="411"/>
      <c r="AJ1482" s="389"/>
      <c r="AK1482" s="389"/>
      <c r="AL1482" s="389"/>
      <c r="AM1482" s="389"/>
      <c r="AN1482" s="389"/>
      <c r="AO1482" s="389"/>
      <c r="AP1482" s="389"/>
      <c r="AQ1482" s="389"/>
    </row>
    <row r="1483" spans="1:43" s="128" customFormat="1" ht="40.15" customHeight="1">
      <c r="A1483" s="488">
        <v>1470</v>
      </c>
      <c r="B1483" s="866" t="str">
        <f>IF(基本情報入力シート!C1514="","",基本情報入力シート!C1514)</f>
        <v/>
      </c>
      <c r="C1483" s="866"/>
      <c r="D1483" s="866"/>
      <c r="E1483" s="866"/>
      <c r="F1483" s="866"/>
      <c r="G1483" s="866"/>
      <c r="H1483" s="866"/>
      <c r="I1483" s="866"/>
      <c r="J1483" s="413" t="str">
        <f>IF(基本情報入力シート!M1514="","",基本情報入力シート!M1514)</f>
        <v/>
      </c>
      <c r="K1483" s="413" t="str">
        <f>IF(基本情報入力シート!R1514="","",基本情報入力シート!R1514)</f>
        <v/>
      </c>
      <c r="L1483" s="413" t="str">
        <f>IF(基本情報入力シート!W1514="","",基本情報入力シート!W1514)</f>
        <v/>
      </c>
      <c r="M1483" s="413" t="str">
        <f>IF(基本情報入力シート!X1514="","",基本情報入力シート!X1514)</f>
        <v/>
      </c>
      <c r="N1483" s="491" t="str">
        <f>IF(基本情報入力シート!Y1514="","",基本情報入力シート!Y1514)</f>
        <v/>
      </c>
      <c r="O1483" s="490"/>
      <c r="P1483" s="432"/>
      <c r="Q1483" s="38" t="str">
        <f>IFERROR(ROUNDDOWN(P1483*VLOOKUP(N1483,【参考】数式用!$V$2:$AA$58,MATCH(O1483,【参考】数式用!$X$4:$AA$4)+2,FALSE)*0.5, 0), "")</f>
        <v/>
      </c>
      <c r="R1483" s="433"/>
      <c r="S1483" s="867"/>
      <c r="T1483" s="867"/>
      <c r="U1483" s="499"/>
      <c r="V1483" s="439"/>
      <c r="W1483" s="487"/>
      <c r="X1483" s="414" t="str">
        <f>IFERROR(IF(V1483="ー", "", ROUNDDOWN(W1483*VLOOKUP(N1483,【参考】数式用!$V$2:$AG$51,MATCH(V1483,【参考】数式用!$AB$4:$AG$4)+6,FALSE)*0.5, 0)), "")</f>
        <v/>
      </c>
      <c r="Y1483" s="440"/>
      <c r="Z1483" s="487"/>
      <c r="AA1483" s="501"/>
      <c r="AB1483" s="481" t="e">
        <f>VLOOKUP(N1483,【参考】数式用!$A$3:$N$58,14,FALSE)</f>
        <v>#N/A</v>
      </c>
      <c r="AC1483" s="481" t="str">
        <f>IFERROR(VLOOKUP(N1483,【参考】数式用!$A$3:$N$58,14,FALSE),"")&amp;"_4_5"</f>
        <v>_4_5</v>
      </c>
      <c r="AD1483" s="481" t="str">
        <f>IFERROR(VLOOKUP(N1483,【参考】数式用!$A$3:$N$58,14,FALSE),"")&amp;"_6"</f>
        <v>_6</v>
      </c>
      <c r="AE1483" s="482" t="str">
        <f>IFERROR(VLOOKUP(N1483,【参考】数式用!$AI$5:$AJ$51, 2, FALSE), "")</f>
        <v/>
      </c>
      <c r="AF1483" s="483" t="str">
        <f t="shared" si="46"/>
        <v/>
      </c>
      <c r="AG1483" s="484" t="str">
        <f t="shared" si="47"/>
        <v/>
      </c>
      <c r="AH1483" s="485" t="str">
        <f>IFERROR(VLOOKUP(N1483,【参考】数式用!$AM$3:$AN$56, 2, FALSE), "")</f>
        <v/>
      </c>
      <c r="AI1483" s="411"/>
      <c r="AJ1483" s="389"/>
      <c r="AK1483" s="389"/>
      <c r="AL1483" s="389"/>
      <c r="AM1483" s="389"/>
      <c r="AN1483" s="389"/>
      <c r="AO1483" s="389"/>
      <c r="AP1483" s="389"/>
      <c r="AQ1483" s="389"/>
    </row>
    <row r="1484" spans="1:43" s="128" customFormat="1" ht="40.15" customHeight="1">
      <c r="A1484" s="488">
        <v>1471</v>
      </c>
      <c r="B1484" s="866" t="str">
        <f>IF(基本情報入力シート!C1515="","",基本情報入力シート!C1515)</f>
        <v/>
      </c>
      <c r="C1484" s="866"/>
      <c r="D1484" s="866"/>
      <c r="E1484" s="866"/>
      <c r="F1484" s="866"/>
      <c r="G1484" s="866"/>
      <c r="H1484" s="866"/>
      <c r="I1484" s="866"/>
      <c r="J1484" s="413" t="str">
        <f>IF(基本情報入力シート!M1515="","",基本情報入力シート!M1515)</f>
        <v/>
      </c>
      <c r="K1484" s="413" t="str">
        <f>IF(基本情報入力シート!R1515="","",基本情報入力シート!R1515)</f>
        <v/>
      </c>
      <c r="L1484" s="413" t="str">
        <f>IF(基本情報入力シート!W1515="","",基本情報入力シート!W1515)</f>
        <v/>
      </c>
      <c r="M1484" s="413" t="str">
        <f>IF(基本情報入力シート!X1515="","",基本情報入力シート!X1515)</f>
        <v/>
      </c>
      <c r="N1484" s="491" t="str">
        <f>IF(基本情報入力シート!Y1515="","",基本情報入力シート!Y1515)</f>
        <v/>
      </c>
      <c r="O1484" s="490"/>
      <c r="P1484" s="432"/>
      <c r="Q1484" s="38" t="str">
        <f>IFERROR(ROUNDDOWN(P1484*VLOOKUP(N1484,【参考】数式用!$V$2:$AA$58,MATCH(O1484,【参考】数式用!$X$4:$AA$4)+2,FALSE)*0.5, 0), "")</f>
        <v/>
      </c>
      <c r="R1484" s="433"/>
      <c r="S1484" s="867"/>
      <c r="T1484" s="867"/>
      <c r="U1484" s="499"/>
      <c r="V1484" s="439"/>
      <c r="W1484" s="487"/>
      <c r="X1484" s="414" t="str">
        <f>IFERROR(IF(V1484="ー", "", ROUNDDOWN(W1484*VLOOKUP(N1484,【参考】数式用!$V$2:$AG$51,MATCH(V1484,【参考】数式用!$AB$4:$AG$4)+6,FALSE)*0.5, 0)), "")</f>
        <v/>
      </c>
      <c r="Y1484" s="440"/>
      <c r="Z1484" s="487"/>
      <c r="AA1484" s="501"/>
      <c r="AB1484" s="481" t="e">
        <f>VLOOKUP(N1484,【参考】数式用!$A$3:$N$58,14,FALSE)</f>
        <v>#N/A</v>
      </c>
      <c r="AC1484" s="481" t="str">
        <f>IFERROR(VLOOKUP(N1484,【参考】数式用!$A$3:$N$58,14,FALSE),"")&amp;"_4_5"</f>
        <v>_4_5</v>
      </c>
      <c r="AD1484" s="481" t="str">
        <f>IFERROR(VLOOKUP(N1484,【参考】数式用!$A$3:$N$58,14,FALSE),"")&amp;"_6"</f>
        <v>_6</v>
      </c>
      <c r="AE1484" s="482" t="str">
        <f>IFERROR(VLOOKUP(N1484,【参考】数式用!$AI$5:$AJ$51, 2, FALSE), "")</f>
        <v/>
      </c>
      <c r="AF1484" s="483" t="str">
        <f t="shared" si="46"/>
        <v/>
      </c>
      <c r="AG1484" s="484" t="str">
        <f t="shared" si="47"/>
        <v/>
      </c>
      <c r="AH1484" s="485" t="str">
        <f>IFERROR(VLOOKUP(N1484,【参考】数式用!$AM$3:$AN$56, 2, FALSE), "")</f>
        <v/>
      </c>
      <c r="AI1484" s="411"/>
      <c r="AJ1484" s="389"/>
      <c r="AK1484" s="389"/>
      <c r="AL1484" s="389"/>
      <c r="AM1484" s="389"/>
      <c r="AN1484" s="389"/>
      <c r="AO1484" s="389"/>
      <c r="AP1484" s="389"/>
      <c r="AQ1484" s="389"/>
    </row>
    <row r="1485" spans="1:43" s="128" customFormat="1" ht="40.15" customHeight="1">
      <c r="A1485" s="488">
        <v>1472</v>
      </c>
      <c r="B1485" s="866" t="str">
        <f>IF(基本情報入力シート!C1516="","",基本情報入力シート!C1516)</f>
        <v/>
      </c>
      <c r="C1485" s="866"/>
      <c r="D1485" s="866"/>
      <c r="E1485" s="866"/>
      <c r="F1485" s="866"/>
      <c r="G1485" s="866"/>
      <c r="H1485" s="866"/>
      <c r="I1485" s="866"/>
      <c r="J1485" s="413" t="str">
        <f>IF(基本情報入力シート!M1516="","",基本情報入力シート!M1516)</f>
        <v/>
      </c>
      <c r="K1485" s="413" t="str">
        <f>IF(基本情報入力シート!R1516="","",基本情報入力シート!R1516)</f>
        <v/>
      </c>
      <c r="L1485" s="413" t="str">
        <f>IF(基本情報入力シート!W1516="","",基本情報入力シート!W1516)</f>
        <v/>
      </c>
      <c r="M1485" s="413" t="str">
        <f>IF(基本情報入力シート!X1516="","",基本情報入力シート!X1516)</f>
        <v/>
      </c>
      <c r="N1485" s="491" t="str">
        <f>IF(基本情報入力シート!Y1516="","",基本情報入力シート!Y1516)</f>
        <v/>
      </c>
      <c r="O1485" s="490"/>
      <c r="P1485" s="432"/>
      <c r="Q1485" s="38" t="str">
        <f>IFERROR(ROUNDDOWN(P1485*VLOOKUP(N1485,【参考】数式用!$V$2:$AA$58,MATCH(O1485,【参考】数式用!$X$4:$AA$4)+2,FALSE)*0.5, 0), "")</f>
        <v/>
      </c>
      <c r="R1485" s="433"/>
      <c r="S1485" s="867"/>
      <c r="T1485" s="867"/>
      <c r="U1485" s="499"/>
      <c r="V1485" s="439"/>
      <c r="W1485" s="487"/>
      <c r="X1485" s="414" t="str">
        <f>IFERROR(IF(V1485="ー", "", ROUNDDOWN(W1485*VLOOKUP(N1485,【参考】数式用!$V$2:$AG$51,MATCH(V1485,【参考】数式用!$AB$4:$AG$4)+6,FALSE)*0.5, 0)), "")</f>
        <v/>
      </c>
      <c r="Y1485" s="440"/>
      <c r="Z1485" s="487"/>
      <c r="AA1485" s="501"/>
      <c r="AB1485" s="481" t="e">
        <f>VLOOKUP(N1485,【参考】数式用!$A$3:$N$58,14,FALSE)</f>
        <v>#N/A</v>
      </c>
      <c r="AC1485" s="481" t="str">
        <f>IFERROR(VLOOKUP(N1485,【参考】数式用!$A$3:$N$58,14,FALSE),"")&amp;"_4_5"</f>
        <v>_4_5</v>
      </c>
      <c r="AD1485" s="481" t="str">
        <f>IFERROR(VLOOKUP(N1485,【参考】数式用!$A$3:$N$58,14,FALSE),"")&amp;"_6"</f>
        <v>_6</v>
      </c>
      <c r="AE1485" s="482" t="str">
        <f>IFERROR(VLOOKUP(N1485,【参考】数式用!$AI$5:$AJ$51, 2, FALSE), "")</f>
        <v/>
      </c>
      <c r="AF1485" s="483" t="str">
        <f t="shared" si="46"/>
        <v/>
      </c>
      <c r="AG1485" s="484" t="str">
        <f t="shared" si="47"/>
        <v/>
      </c>
      <c r="AH1485" s="485" t="str">
        <f>IFERROR(VLOOKUP(N1485,【参考】数式用!$AM$3:$AN$56, 2, FALSE), "")</f>
        <v/>
      </c>
      <c r="AI1485" s="411"/>
      <c r="AJ1485" s="389"/>
      <c r="AK1485" s="389"/>
      <c r="AL1485" s="389"/>
      <c r="AM1485" s="389"/>
      <c r="AN1485" s="389"/>
      <c r="AO1485" s="389"/>
      <c r="AP1485" s="389"/>
      <c r="AQ1485" s="389"/>
    </row>
    <row r="1486" spans="1:43" s="128" customFormat="1" ht="40.15" customHeight="1">
      <c r="A1486" s="488">
        <v>1473</v>
      </c>
      <c r="B1486" s="866" t="str">
        <f>IF(基本情報入力シート!C1517="","",基本情報入力シート!C1517)</f>
        <v/>
      </c>
      <c r="C1486" s="866"/>
      <c r="D1486" s="866"/>
      <c r="E1486" s="866"/>
      <c r="F1486" s="866"/>
      <c r="G1486" s="866"/>
      <c r="H1486" s="866"/>
      <c r="I1486" s="866"/>
      <c r="J1486" s="413" t="str">
        <f>IF(基本情報入力シート!M1517="","",基本情報入力シート!M1517)</f>
        <v/>
      </c>
      <c r="K1486" s="413" t="str">
        <f>IF(基本情報入力シート!R1517="","",基本情報入力シート!R1517)</f>
        <v/>
      </c>
      <c r="L1486" s="413" t="str">
        <f>IF(基本情報入力シート!W1517="","",基本情報入力シート!W1517)</f>
        <v/>
      </c>
      <c r="M1486" s="413" t="str">
        <f>IF(基本情報入力シート!X1517="","",基本情報入力シート!X1517)</f>
        <v/>
      </c>
      <c r="N1486" s="491" t="str">
        <f>IF(基本情報入力シート!Y1517="","",基本情報入力シート!Y1517)</f>
        <v/>
      </c>
      <c r="O1486" s="490"/>
      <c r="P1486" s="432"/>
      <c r="Q1486" s="38" t="str">
        <f>IFERROR(ROUNDDOWN(P1486*VLOOKUP(N1486,【参考】数式用!$V$2:$AA$58,MATCH(O1486,【参考】数式用!$X$4:$AA$4)+2,FALSE)*0.5, 0), "")</f>
        <v/>
      </c>
      <c r="R1486" s="433"/>
      <c r="S1486" s="867"/>
      <c r="T1486" s="867"/>
      <c r="U1486" s="499"/>
      <c r="V1486" s="439"/>
      <c r="W1486" s="487"/>
      <c r="X1486" s="414" t="str">
        <f>IFERROR(IF(V1486="ー", "", ROUNDDOWN(W1486*VLOOKUP(N1486,【参考】数式用!$V$2:$AG$51,MATCH(V1486,【参考】数式用!$AB$4:$AG$4)+6,FALSE)*0.5, 0)), "")</f>
        <v/>
      </c>
      <c r="Y1486" s="440"/>
      <c r="Z1486" s="487"/>
      <c r="AA1486" s="501"/>
      <c r="AB1486" s="481" t="e">
        <f>VLOOKUP(N1486,【参考】数式用!$A$3:$N$58,14,FALSE)</f>
        <v>#N/A</v>
      </c>
      <c r="AC1486" s="481" t="str">
        <f>IFERROR(VLOOKUP(N1486,【参考】数式用!$A$3:$N$58,14,FALSE),"")&amp;"_4_5"</f>
        <v>_4_5</v>
      </c>
      <c r="AD1486" s="481" t="str">
        <f>IFERROR(VLOOKUP(N1486,【参考】数式用!$A$3:$N$58,14,FALSE),"")&amp;"_6"</f>
        <v>_6</v>
      </c>
      <c r="AE1486" s="482" t="str">
        <f>IFERROR(VLOOKUP(N1486,【参考】数式用!$AI$5:$AJ$51, 2, FALSE), "")</f>
        <v/>
      </c>
      <c r="AF1486" s="483" t="str">
        <f t="shared" si="46"/>
        <v/>
      </c>
      <c r="AG1486" s="484" t="str">
        <f t="shared" si="47"/>
        <v/>
      </c>
      <c r="AH1486" s="485" t="str">
        <f>IFERROR(VLOOKUP(N1486,【参考】数式用!$AM$3:$AN$56, 2, FALSE), "")</f>
        <v/>
      </c>
      <c r="AI1486" s="411"/>
      <c r="AJ1486" s="389"/>
      <c r="AK1486" s="389"/>
      <c r="AL1486" s="389"/>
      <c r="AM1486" s="389"/>
      <c r="AN1486" s="389"/>
      <c r="AO1486" s="389"/>
      <c r="AP1486" s="389"/>
      <c r="AQ1486" s="389"/>
    </row>
    <row r="1487" spans="1:43" s="128" customFormat="1" ht="40.15" customHeight="1">
      <c r="A1487" s="488">
        <v>1474</v>
      </c>
      <c r="B1487" s="866" t="str">
        <f>IF(基本情報入力シート!C1518="","",基本情報入力シート!C1518)</f>
        <v/>
      </c>
      <c r="C1487" s="866"/>
      <c r="D1487" s="866"/>
      <c r="E1487" s="866"/>
      <c r="F1487" s="866"/>
      <c r="G1487" s="866"/>
      <c r="H1487" s="866"/>
      <c r="I1487" s="866"/>
      <c r="J1487" s="413" t="str">
        <f>IF(基本情報入力シート!M1518="","",基本情報入力シート!M1518)</f>
        <v/>
      </c>
      <c r="K1487" s="413" t="str">
        <f>IF(基本情報入力シート!R1518="","",基本情報入力シート!R1518)</f>
        <v/>
      </c>
      <c r="L1487" s="413" t="str">
        <f>IF(基本情報入力シート!W1518="","",基本情報入力シート!W1518)</f>
        <v/>
      </c>
      <c r="M1487" s="413" t="str">
        <f>IF(基本情報入力シート!X1518="","",基本情報入力シート!X1518)</f>
        <v/>
      </c>
      <c r="N1487" s="491" t="str">
        <f>IF(基本情報入力シート!Y1518="","",基本情報入力シート!Y1518)</f>
        <v/>
      </c>
      <c r="O1487" s="490"/>
      <c r="P1487" s="432"/>
      <c r="Q1487" s="38" t="str">
        <f>IFERROR(ROUNDDOWN(P1487*VLOOKUP(N1487,【参考】数式用!$V$2:$AA$58,MATCH(O1487,【参考】数式用!$X$4:$AA$4)+2,FALSE)*0.5, 0), "")</f>
        <v/>
      </c>
      <c r="R1487" s="433"/>
      <c r="S1487" s="867"/>
      <c r="T1487" s="867"/>
      <c r="U1487" s="499"/>
      <c r="V1487" s="439"/>
      <c r="W1487" s="487"/>
      <c r="X1487" s="414" t="str">
        <f>IFERROR(IF(V1487="ー", "", ROUNDDOWN(W1487*VLOOKUP(N1487,【参考】数式用!$V$2:$AG$51,MATCH(V1487,【参考】数式用!$AB$4:$AG$4)+6,FALSE)*0.5, 0)), "")</f>
        <v/>
      </c>
      <c r="Y1487" s="440"/>
      <c r="Z1487" s="487"/>
      <c r="AA1487" s="501"/>
      <c r="AB1487" s="481" t="e">
        <f>VLOOKUP(N1487,【参考】数式用!$A$3:$N$58,14,FALSE)</f>
        <v>#N/A</v>
      </c>
      <c r="AC1487" s="481" t="str">
        <f>IFERROR(VLOOKUP(N1487,【参考】数式用!$A$3:$N$58,14,FALSE),"")&amp;"_4_5"</f>
        <v>_4_5</v>
      </c>
      <c r="AD1487" s="481" t="str">
        <f>IFERROR(VLOOKUP(N1487,【参考】数式用!$A$3:$N$58,14,FALSE),"")&amp;"_6"</f>
        <v>_6</v>
      </c>
      <c r="AE1487" s="482" t="str">
        <f>IFERROR(VLOOKUP(N1487,【参考】数式用!$AI$5:$AJ$51, 2, FALSE), "")</f>
        <v/>
      </c>
      <c r="AF1487" s="483" t="str">
        <f t="shared" si="46"/>
        <v/>
      </c>
      <c r="AG1487" s="484" t="str">
        <f t="shared" si="47"/>
        <v/>
      </c>
      <c r="AH1487" s="485" t="str">
        <f>IFERROR(VLOOKUP(N1487,【参考】数式用!$AM$3:$AN$56, 2, FALSE), "")</f>
        <v/>
      </c>
      <c r="AI1487" s="411"/>
      <c r="AJ1487" s="389"/>
      <c r="AK1487" s="389"/>
      <c r="AL1487" s="389"/>
      <c r="AM1487" s="389"/>
      <c r="AN1487" s="389"/>
      <c r="AO1487" s="389"/>
      <c r="AP1487" s="389"/>
      <c r="AQ1487" s="389"/>
    </row>
    <row r="1488" spans="1:43" s="128" customFormat="1" ht="40.15" customHeight="1">
      <c r="A1488" s="488">
        <v>1475</v>
      </c>
      <c r="B1488" s="866" t="str">
        <f>IF(基本情報入力シート!C1519="","",基本情報入力シート!C1519)</f>
        <v/>
      </c>
      <c r="C1488" s="866"/>
      <c r="D1488" s="866"/>
      <c r="E1488" s="866"/>
      <c r="F1488" s="866"/>
      <c r="G1488" s="866"/>
      <c r="H1488" s="866"/>
      <c r="I1488" s="866"/>
      <c r="J1488" s="413" t="str">
        <f>IF(基本情報入力シート!M1519="","",基本情報入力シート!M1519)</f>
        <v/>
      </c>
      <c r="K1488" s="413" t="str">
        <f>IF(基本情報入力シート!R1519="","",基本情報入力シート!R1519)</f>
        <v/>
      </c>
      <c r="L1488" s="413" t="str">
        <f>IF(基本情報入力シート!W1519="","",基本情報入力シート!W1519)</f>
        <v/>
      </c>
      <c r="M1488" s="413" t="str">
        <f>IF(基本情報入力シート!X1519="","",基本情報入力シート!X1519)</f>
        <v/>
      </c>
      <c r="N1488" s="491" t="str">
        <f>IF(基本情報入力シート!Y1519="","",基本情報入力シート!Y1519)</f>
        <v/>
      </c>
      <c r="O1488" s="490"/>
      <c r="P1488" s="432"/>
      <c r="Q1488" s="38" t="str">
        <f>IFERROR(ROUNDDOWN(P1488*VLOOKUP(N1488,【参考】数式用!$V$2:$AA$58,MATCH(O1488,【参考】数式用!$X$4:$AA$4)+2,FALSE)*0.5, 0), "")</f>
        <v/>
      </c>
      <c r="R1488" s="433"/>
      <c r="S1488" s="867"/>
      <c r="T1488" s="867"/>
      <c r="U1488" s="499"/>
      <c r="V1488" s="439"/>
      <c r="W1488" s="487"/>
      <c r="X1488" s="414" t="str">
        <f>IFERROR(IF(V1488="ー", "", ROUNDDOWN(W1488*VLOOKUP(N1488,【参考】数式用!$V$2:$AG$51,MATCH(V1488,【参考】数式用!$AB$4:$AG$4)+6,FALSE)*0.5, 0)), "")</f>
        <v/>
      </c>
      <c r="Y1488" s="440"/>
      <c r="Z1488" s="487"/>
      <c r="AA1488" s="501"/>
      <c r="AB1488" s="481" t="e">
        <f>VLOOKUP(N1488,【参考】数式用!$A$3:$N$58,14,FALSE)</f>
        <v>#N/A</v>
      </c>
      <c r="AC1488" s="481" t="str">
        <f>IFERROR(VLOOKUP(N1488,【参考】数式用!$A$3:$N$58,14,FALSE),"")&amp;"_4_5"</f>
        <v>_4_5</v>
      </c>
      <c r="AD1488" s="481" t="str">
        <f>IFERROR(VLOOKUP(N1488,【参考】数式用!$A$3:$N$58,14,FALSE),"")&amp;"_6"</f>
        <v>_6</v>
      </c>
      <c r="AE1488" s="482" t="str">
        <f>IFERROR(VLOOKUP(N1488,【参考】数式用!$AI$5:$AJ$51, 2, FALSE), "")</f>
        <v/>
      </c>
      <c r="AF1488" s="483" t="str">
        <f t="shared" si="46"/>
        <v/>
      </c>
      <c r="AG1488" s="484" t="str">
        <f t="shared" si="47"/>
        <v/>
      </c>
      <c r="AH1488" s="485" t="str">
        <f>IFERROR(VLOOKUP(N1488,【参考】数式用!$AM$3:$AN$56, 2, FALSE), "")</f>
        <v/>
      </c>
      <c r="AI1488" s="411"/>
      <c r="AJ1488" s="389"/>
      <c r="AK1488" s="389"/>
      <c r="AL1488" s="389"/>
      <c r="AM1488" s="389"/>
      <c r="AN1488" s="389"/>
      <c r="AO1488" s="389"/>
      <c r="AP1488" s="389"/>
      <c r="AQ1488" s="389"/>
    </row>
    <row r="1489" spans="1:43" s="128" customFormat="1" ht="40.15" customHeight="1">
      <c r="A1489" s="488">
        <v>1476</v>
      </c>
      <c r="B1489" s="866" t="str">
        <f>IF(基本情報入力シート!C1520="","",基本情報入力シート!C1520)</f>
        <v/>
      </c>
      <c r="C1489" s="866"/>
      <c r="D1489" s="866"/>
      <c r="E1489" s="866"/>
      <c r="F1489" s="866"/>
      <c r="G1489" s="866"/>
      <c r="H1489" s="866"/>
      <c r="I1489" s="866"/>
      <c r="J1489" s="413" t="str">
        <f>IF(基本情報入力シート!M1520="","",基本情報入力シート!M1520)</f>
        <v/>
      </c>
      <c r="K1489" s="413" t="str">
        <f>IF(基本情報入力シート!R1520="","",基本情報入力シート!R1520)</f>
        <v/>
      </c>
      <c r="L1489" s="413" t="str">
        <f>IF(基本情報入力シート!W1520="","",基本情報入力シート!W1520)</f>
        <v/>
      </c>
      <c r="M1489" s="413" t="str">
        <f>IF(基本情報入力シート!X1520="","",基本情報入力シート!X1520)</f>
        <v/>
      </c>
      <c r="N1489" s="491" t="str">
        <f>IF(基本情報入力シート!Y1520="","",基本情報入力シート!Y1520)</f>
        <v/>
      </c>
      <c r="O1489" s="490"/>
      <c r="P1489" s="432"/>
      <c r="Q1489" s="38" t="str">
        <f>IFERROR(ROUNDDOWN(P1489*VLOOKUP(N1489,【参考】数式用!$V$2:$AA$58,MATCH(O1489,【参考】数式用!$X$4:$AA$4)+2,FALSE)*0.5, 0), "")</f>
        <v/>
      </c>
      <c r="R1489" s="433"/>
      <c r="S1489" s="867"/>
      <c r="T1489" s="867"/>
      <c r="U1489" s="499"/>
      <c r="V1489" s="439"/>
      <c r="W1489" s="487"/>
      <c r="X1489" s="414" t="str">
        <f>IFERROR(IF(V1489="ー", "", ROUNDDOWN(W1489*VLOOKUP(N1489,【参考】数式用!$V$2:$AG$51,MATCH(V1489,【参考】数式用!$AB$4:$AG$4)+6,FALSE)*0.5, 0)), "")</f>
        <v/>
      </c>
      <c r="Y1489" s="440"/>
      <c r="Z1489" s="487"/>
      <c r="AA1489" s="501"/>
      <c r="AB1489" s="481" t="e">
        <f>VLOOKUP(N1489,【参考】数式用!$A$3:$N$58,14,FALSE)</f>
        <v>#N/A</v>
      </c>
      <c r="AC1489" s="481" t="str">
        <f>IFERROR(VLOOKUP(N1489,【参考】数式用!$A$3:$N$58,14,FALSE),"")&amp;"_4_5"</f>
        <v>_4_5</v>
      </c>
      <c r="AD1489" s="481" t="str">
        <f>IFERROR(VLOOKUP(N1489,【参考】数式用!$A$3:$N$58,14,FALSE),"")&amp;"_6"</f>
        <v>_6</v>
      </c>
      <c r="AE1489" s="482" t="str">
        <f>IFERROR(VLOOKUP(N1489,【参考】数式用!$AI$5:$AJ$51, 2, FALSE), "")</f>
        <v/>
      </c>
      <c r="AF1489" s="483" t="str">
        <f t="shared" si="46"/>
        <v/>
      </c>
      <c r="AG1489" s="484" t="str">
        <f t="shared" si="47"/>
        <v/>
      </c>
      <c r="AH1489" s="485" t="str">
        <f>IFERROR(VLOOKUP(N1489,【参考】数式用!$AM$3:$AN$56, 2, FALSE), "")</f>
        <v/>
      </c>
      <c r="AI1489" s="411"/>
      <c r="AJ1489" s="389"/>
      <c r="AK1489" s="389"/>
      <c r="AL1489" s="389"/>
      <c r="AM1489" s="389"/>
      <c r="AN1489" s="389"/>
      <c r="AO1489" s="389"/>
      <c r="AP1489" s="389"/>
      <c r="AQ1489" s="389"/>
    </row>
    <row r="1490" spans="1:43" s="128" customFormat="1" ht="40.15" customHeight="1">
      <c r="A1490" s="488">
        <v>1477</v>
      </c>
      <c r="B1490" s="866" t="str">
        <f>IF(基本情報入力シート!C1521="","",基本情報入力シート!C1521)</f>
        <v/>
      </c>
      <c r="C1490" s="866"/>
      <c r="D1490" s="866"/>
      <c r="E1490" s="866"/>
      <c r="F1490" s="866"/>
      <c r="G1490" s="866"/>
      <c r="H1490" s="866"/>
      <c r="I1490" s="866"/>
      <c r="J1490" s="413" t="str">
        <f>IF(基本情報入力シート!M1521="","",基本情報入力シート!M1521)</f>
        <v/>
      </c>
      <c r="K1490" s="413" t="str">
        <f>IF(基本情報入力シート!R1521="","",基本情報入力シート!R1521)</f>
        <v/>
      </c>
      <c r="L1490" s="413" t="str">
        <f>IF(基本情報入力シート!W1521="","",基本情報入力シート!W1521)</f>
        <v/>
      </c>
      <c r="M1490" s="413" t="str">
        <f>IF(基本情報入力シート!X1521="","",基本情報入力シート!X1521)</f>
        <v/>
      </c>
      <c r="N1490" s="491" t="str">
        <f>IF(基本情報入力シート!Y1521="","",基本情報入力シート!Y1521)</f>
        <v/>
      </c>
      <c r="O1490" s="490"/>
      <c r="P1490" s="432"/>
      <c r="Q1490" s="38" t="str">
        <f>IFERROR(ROUNDDOWN(P1490*VLOOKUP(N1490,【参考】数式用!$V$2:$AA$58,MATCH(O1490,【参考】数式用!$X$4:$AA$4)+2,FALSE)*0.5, 0), "")</f>
        <v/>
      </c>
      <c r="R1490" s="433"/>
      <c r="S1490" s="867"/>
      <c r="T1490" s="867"/>
      <c r="U1490" s="499"/>
      <c r="V1490" s="439"/>
      <c r="W1490" s="487"/>
      <c r="X1490" s="414" t="str">
        <f>IFERROR(IF(V1490="ー", "", ROUNDDOWN(W1490*VLOOKUP(N1490,【参考】数式用!$V$2:$AG$51,MATCH(V1490,【参考】数式用!$AB$4:$AG$4)+6,FALSE)*0.5, 0)), "")</f>
        <v/>
      </c>
      <c r="Y1490" s="440"/>
      <c r="Z1490" s="487"/>
      <c r="AA1490" s="501"/>
      <c r="AB1490" s="481" t="e">
        <f>VLOOKUP(N1490,【参考】数式用!$A$3:$N$58,14,FALSE)</f>
        <v>#N/A</v>
      </c>
      <c r="AC1490" s="481" t="str">
        <f>IFERROR(VLOOKUP(N1490,【参考】数式用!$A$3:$N$58,14,FALSE),"")&amp;"_4_5"</f>
        <v>_4_5</v>
      </c>
      <c r="AD1490" s="481" t="str">
        <f>IFERROR(VLOOKUP(N1490,【参考】数式用!$A$3:$N$58,14,FALSE),"")&amp;"_6"</f>
        <v>_6</v>
      </c>
      <c r="AE1490" s="482" t="str">
        <f>IFERROR(VLOOKUP(N1490,【参考】数式用!$AI$5:$AJ$51, 2, FALSE), "")</f>
        <v/>
      </c>
      <c r="AF1490" s="483" t="str">
        <f t="shared" si="46"/>
        <v/>
      </c>
      <c r="AG1490" s="484" t="str">
        <f t="shared" si="47"/>
        <v/>
      </c>
      <c r="AH1490" s="485" t="str">
        <f>IFERROR(VLOOKUP(N1490,【参考】数式用!$AM$3:$AN$56, 2, FALSE), "")</f>
        <v/>
      </c>
      <c r="AI1490" s="411"/>
      <c r="AJ1490" s="389"/>
      <c r="AK1490" s="389"/>
      <c r="AL1490" s="389"/>
      <c r="AM1490" s="389"/>
      <c r="AN1490" s="389"/>
      <c r="AO1490" s="389"/>
      <c r="AP1490" s="389"/>
      <c r="AQ1490" s="389"/>
    </row>
    <row r="1491" spans="1:43" s="128" customFormat="1" ht="40.15" customHeight="1">
      <c r="A1491" s="488">
        <v>1478</v>
      </c>
      <c r="B1491" s="866" t="str">
        <f>IF(基本情報入力シート!C1522="","",基本情報入力シート!C1522)</f>
        <v/>
      </c>
      <c r="C1491" s="866"/>
      <c r="D1491" s="866"/>
      <c r="E1491" s="866"/>
      <c r="F1491" s="866"/>
      <c r="G1491" s="866"/>
      <c r="H1491" s="866"/>
      <c r="I1491" s="866"/>
      <c r="J1491" s="413" t="str">
        <f>IF(基本情報入力シート!M1522="","",基本情報入力シート!M1522)</f>
        <v/>
      </c>
      <c r="K1491" s="413" t="str">
        <f>IF(基本情報入力シート!R1522="","",基本情報入力シート!R1522)</f>
        <v/>
      </c>
      <c r="L1491" s="413" t="str">
        <f>IF(基本情報入力シート!W1522="","",基本情報入力シート!W1522)</f>
        <v/>
      </c>
      <c r="M1491" s="413" t="str">
        <f>IF(基本情報入力シート!X1522="","",基本情報入力シート!X1522)</f>
        <v/>
      </c>
      <c r="N1491" s="491" t="str">
        <f>IF(基本情報入力シート!Y1522="","",基本情報入力シート!Y1522)</f>
        <v/>
      </c>
      <c r="O1491" s="490"/>
      <c r="P1491" s="432"/>
      <c r="Q1491" s="38" t="str">
        <f>IFERROR(ROUNDDOWN(P1491*VLOOKUP(N1491,【参考】数式用!$V$2:$AA$58,MATCH(O1491,【参考】数式用!$X$4:$AA$4)+2,FALSE)*0.5, 0), "")</f>
        <v/>
      </c>
      <c r="R1491" s="433"/>
      <c r="S1491" s="867"/>
      <c r="T1491" s="867"/>
      <c r="U1491" s="499"/>
      <c r="V1491" s="439"/>
      <c r="W1491" s="487"/>
      <c r="X1491" s="414" t="str">
        <f>IFERROR(IF(V1491="ー", "", ROUNDDOWN(W1491*VLOOKUP(N1491,【参考】数式用!$V$2:$AG$51,MATCH(V1491,【参考】数式用!$AB$4:$AG$4)+6,FALSE)*0.5, 0)), "")</f>
        <v/>
      </c>
      <c r="Y1491" s="440"/>
      <c r="Z1491" s="487"/>
      <c r="AA1491" s="501"/>
      <c r="AB1491" s="481" t="e">
        <f>VLOOKUP(N1491,【参考】数式用!$A$3:$N$58,14,FALSE)</f>
        <v>#N/A</v>
      </c>
      <c r="AC1491" s="481" t="str">
        <f>IFERROR(VLOOKUP(N1491,【参考】数式用!$A$3:$N$58,14,FALSE),"")&amp;"_4_5"</f>
        <v>_4_5</v>
      </c>
      <c r="AD1491" s="481" t="str">
        <f>IFERROR(VLOOKUP(N1491,【参考】数式用!$A$3:$N$58,14,FALSE),"")&amp;"_6"</f>
        <v>_6</v>
      </c>
      <c r="AE1491" s="482" t="str">
        <f>IFERROR(VLOOKUP(N1491,【参考】数式用!$AI$5:$AJ$51, 2, FALSE), "")</f>
        <v/>
      </c>
      <c r="AF1491" s="483" t="str">
        <f t="shared" si="46"/>
        <v/>
      </c>
      <c r="AG1491" s="484" t="str">
        <f t="shared" si="47"/>
        <v/>
      </c>
      <c r="AH1491" s="485" t="str">
        <f>IFERROR(VLOOKUP(N1491,【参考】数式用!$AM$3:$AN$56, 2, FALSE), "")</f>
        <v/>
      </c>
      <c r="AI1491" s="411"/>
      <c r="AJ1491" s="389"/>
      <c r="AK1491" s="389"/>
      <c r="AL1491" s="389"/>
      <c r="AM1491" s="389"/>
      <c r="AN1491" s="389"/>
      <c r="AO1491" s="389"/>
      <c r="AP1491" s="389"/>
      <c r="AQ1491" s="389"/>
    </row>
    <row r="1492" spans="1:43" s="128" customFormat="1" ht="40.15" customHeight="1">
      <c r="A1492" s="488">
        <v>1479</v>
      </c>
      <c r="B1492" s="866" t="str">
        <f>IF(基本情報入力シート!C1523="","",基本情報入力シート!C1523)</f>
        <v/>
      </c>
      <c r="C1492" s="866"/>
      <c r="D1492" s="866"/>
      <c r="E1492" s="866"/>
      <c r="F1492" s="866"/>
      <c r="G1492" s="866"/>
      <c r="H1492" s="866"/>
      <c r="I1492" s="866"/>
      <c r="J1492" s="413" t="str">
        <f>IF(基本情報入力シート!M1523="","",基本情報入力シート!M1523)</f>
        <v/>
      </c>
      <c r="K1492" s="413" t="str">
        <f>IF(基本情報入力シート!R1523="","",基本情報入力シート!R1523)</f>
        <v/>
      </c>
      <c r="L1492" s="413" t="str">
        <f>IF(基本情報入力シート!W1523="","",基本情報入力シート!W1523)</f>
        <v/>
      </c>
      <c r="M1492" s="413" t="str">
        <f>IF(基本情報入力シート!X1523="","",基本情報入力シート!X1523)</f>
        <v/>
      </c>
      <c r="N1492" s="491" t="str">
        <f>IF(基本情報入力シート!Y1523="","",基本情報入力シート!Y1523)</f>
        <v/>
      </c>
      <c r="O1492" s="490"/>
      <c r="P1492" s="432"/>
      <c r="Q1492" s="38" t="str">
        <f>IFERROR(ROUNDDOWN(P1492*VLOOKUP(N1492,【参考】数式用!$V$2:$AA$58,MATCH(O1492,【参考】数式用!$X$4:$AA$4)+2,FALSE)*0.5, 0), "")</f>
        <v/>
      </c>
      <c r="R1492" s="433"/>
      <c r="S1492" s="867"/>
      <c r="T1492" s="867"/>
      <c r="U1492" s="499"/>
      <c r="V1492" s="439"/>
      <c r="W1492" s="487"/>
      <c r="X1492" s="414" t="str">
        <f>IFERROR(IF(V1492="ー", "", ROUNDDOWN(W1492*VLOOKUP(N1492,【参考】数式用!$V$2:$AG$51,MATCH(V1492,【参考】数式用!$AB$4:$AG$4)+6,FALSE)*0.5, 0)), "")</f>
        <v/>
      </c>
      <c r="Y1492" s="440"/>
      <c r="Z1492" s="487"/>
      <c r="AA1492" s="501"/>
      <c r="AB1492" s="481" t="e">
        <f>VLOOKUP(N1492,【参考】数式用!$A$3:$N$58,14,FALSE)</f>
        <v>#N/A</v>
      </c>
      <c r="AC1492" s="481" t="str">
        <f>IFERROR(VLOOKUP(N1492,【参考】数式用!$A$3:$N$58,14,FALSE),"")&amp;"_4_5"</f>
        <v>_4_5</v>
      </c>
      <c r="AD1492" s="481" t="str">
        <f>IFERROR(VLOOKUP(N1492,【参考】数式用!$A$3:$N$58,14,FALSE),"")&amp;"_6"</f>
        <v>_6</v>
      </c>
      <c r="AE1492" s="482" t="str">
        <f>IFERROR(VLOOKUP(N1492,【参考】数式用!$AI$5:$AJ$51, 2, FALSE), "")</f>
        <v/>
      </c>
      <c r="AF1492" s="483" t="str">
        <f t="shared" si="46"/>
        <v/>
      </c>
      <c r="AG1492" s="484" t="str">
        <f t="shared" si="47"/>
        <v/>
      </c>
      <c r="AH1492" s="485" t="str">
        <f>IFERROR(VLOOKUP(N1492,【参考】数式用!$AM$3:$AN$56, 2, FALSE), "")</f>
        <v/>
      </c>
      <c r="AI1492" s="411"/>
      <c r="AJ1492" s="389"/>
      <c r="AK1492" s="389"/>
      <c r="AL1492" s="389"/>
      <c r="AM1492" s="389"/>
      <c r="AN1492" s="389"/>
      <c r="AO1492" s="389"/>
      <c r="AP1492" s="389"/>
      <c r="AQ1492" s="389"/>
    </row>
    <row r="1493" spans="1:43" s="128" customFormat="1" ht="40.15" customHeight="1">
      <c r="A1493" s="488">
        <v>1480</v>
      </c>
      <c r="B1493" s="866" t="str">
        <f>IF(基本情報入力シート!C1524="","",基本情報入力シート!C1524)</f>
        <v/>
      </c>
      <c r="C1493" s="866"/>
      <c r="D1493" s="866"/>
      <c r="E1493" s="866"/>
      <c r="F1493" s="866"/>
      <c r="G1493" s="866"/>
      <c r="H1493" s="866"/>
      <c r="I1493" s="866"/>
      <c r="J1493" s="413" t="str">
        <f>IF(基本情報入力シート!M1524="","",基本情報入力シート!M1524)</f>
        <v/>
      </c>
      <c r="K1493" s="413" t="str">
        <f>IF(基本情報入力シート!R1524="","",基本情報入力シート!R1524)</f>
        <v/>
      </c>
      <c r="L1493" s="413" t="str">
        <f>IF(基本情報入力シート!W1524="","",基本情報入力シート!W1524)</f>
        <v/>
      </c>
      <c r="M1493" s="413" t="str">
        <f>IF(基本情報入力シート!X1524="","",基本情報入力シート!X1524)</f>
        <v/>
      </c>
      <c r="N1493" s="491" t="str">
        <f>IF(基本情報入力シート!Y1524="","",基本情報入力シート!Y1524)</f>
        <v/>
      </c>
      <c r="O1493" s="490"/>
      <c r="P1493" s="432"/>
      <c r="Q1493" s="38" t="str">
        <f>IFERROR(ROUNDDOWN(P1493*VLOOKUP(N1493,【参考】数式用!$V$2:$AA$58,MATCH(O1493,【参考】数式用!$X$4:$AA$4)+2,FALSE)*0.5, 0), "")</f>
        <v/>
      </c>
      <c r="R1493" s="433"/>
      <c r="S1493" s="867"/>
      <c r="T1493" s="867"/>
      <c r="U1493" s="499"/>
      <c r="V1493" s="439"/>
      <c r="W1493" s="487"/>
      <c r="X1493" s="414" t="str">
        <f>IFERROR(IF(V1493="ー", "", ROUNDDOWN(W1493*VLOOKUP(N1493,【参考】数式用!$V$2:$AG$51,MATCH(V1493,【参考】数式用!$AB$4:$AG$4)+6,FALSE)*0.5, 0)), "")</f>
        <v/>
      </c>
      <c r="Y1493" s="440"/>
      <c r="Z1493" s="487"/>
      <c r="AA1493" s="501"/>
      <c r="AB1493" s="481" t="e">
        <f>VLOOKUP(N1493,【参考】数式用!$A$3:$N$58,14,FALSE)</f>
        <v>#N/A</v>
      </c>
      <c r="AC1493" s="481" t="str">
        <f>IFERROR(VLOOKUP(N1493,【参考】数式用!$A$3:$N$58,14,FALSE),"")&amp;"_4_5"</f>
        <v>_4_5</v>
      </c>
      <c r="AD1493" s="481" t="str">
        <f>IFERROR(VLOOKUP(N1493,【参考】数式用!$A$3:$N$58,14,FALSE),"")&amp;"_6"</f>
        <v>_6</v>
      </c>
      <c r="AE1493" s="482" t="str">
        <f>IFERROR(VLOOKUP(N1493,【参考】数式用!$AI$5:$AJ$51, 2, FALSE), "")</f>
        <v/>
      </c>
      <c r="AF1493" s="483" t="str">
        <f t="shared" si="46"/>
        <v/>
      </c>
      <c r="AG1493" s="484" t="str">
        <f t="shared" si="47"/>
        <v/>
      </c>
      <c r="AH1493" s="485" t="str">
        <f>IFERROR(VLOOKUP(N1493,【参考】数式用!$AM$3:$AN$56, 2, FALSE), "")</f>
        <v/>
      </c>
      <c r="AI1493" s="411"/>
      <c r="AJ1493" s="389"/>
      <c r="AK1493" s="389"/>
      <c r="AL1493" s="389"/>
      <c r="AM1493" s="389"/>
      <c r="AN1493" s="389"/>
      <c r="AO1493" s="389"/>
      <c r="AP1493" s="389"/>
      <c r="AQ1493" s="389"/>
    </row>
    <row r="1494" spans="1:43" s="128" customFormat="1" ht="40.15" customHeight="1">
      <c r="A1494" s="488">
        <v>1481</v>
      </c>
      <c r="B1494" s="866" t="str">
        <f>IF(基本情報入力シート!C1525="","",基本情報入力シート!C1525)</f>
        <v/>
      </c>
      <c r="C1494" s="866"/>
      <c r="D1494" s="866"/>
      <c r="E1494" s="866"/>
      <c r="F1494" s="866"/>
      <c r="G1494" s="866"/>
      <c r="H1494" s="866"/>
      <c r="I1494" s="866"/>
      <c r="J1494" s="413" t="str">
        <f>IF(基本情報入力シート!M1525="","",基本情報入力シート!M1525)</f>
        <v/>
      </c>
      <c r="K1494" s="413" t="str">
        <f>IF(基本情報入力シート!R1525="","",基本情報入力シート!R1525)</f>
        <v/>
      </c>
      <c r="L1494" s="413" t="str">
        <f>IF(基本情報入力シート!W1525="","",基本情報入力シート!W1525)</f>
        <v/>
      </c>
      <c r="M1494" s="413" t="str">
        <f>IF(基本情報入力シート!X1525="","",基本情報入力シート!X1525)</f>
        <v/>
      </c>
      <c r="N1494" s="491" t="str">
        <f>IF(基本情報入力シート!Y1525="","",基本情報入力シート!Y1525)</f>
        <v/>
      </c>
      <c r="O1494" s="490"/>
      <c r="P1494" s="432"/>
      <c r="Q1494" s="38" t="str">
        <f>IFERROR(ROUNDDOWN(P1494*VLOOKUP(N1494,【参考】数式用!$V$2:$AA$58,MATCH(O1494,【参考】数式用!$X$4:$AA$4)+2,FALSE)*0.5, 0), "")</f>
        <v/>
      </c>
      <c r="R1494" s="433"/>
      <c r="S1494" s="867"/>
      <c r="T1494" s="867"/>
      <c r="U1494" s="499"/>
      <c r="V1494" s="439"/>
      <c r="W1494" s="487"/>
      <c r="X1494" s="414" t="str">
        <f>IFERROR(IF(V1494="ー", "", ROUNDDOWN(W1494*VLOOKUP(N1494,【参考】数式用!$V$2:$AG$51,MATCH(V1494,【参考】数式用!$AB$4:$AG$4)+6,FALSE)*0.5, 0)), "")</f>
        <v/>
      </c>
      <c r="Y1494" s="440"/>
      <c r="Z1494" s="487"/>
      <c r="AA1494" s="501"/>
      <c r="AB1494" s="481" t="e">
        <f>VLOOKUP(N1494,【参考】数式用!$A$3:$N$58,14,FALSE)</f>
        <v>#N/A</v>
      </c>
      <c r="AC1494" s="481" t="str">
        <f>IFERROR(VLOOKUP(N1494,【参考】数式用!$A$3:$N$58,14,FALSE),"")&amp;"_4_5"</f>
        <v>_4_5</v>
      </c>
      <c r="AD1494" s="481" t="str">
        <f>IFERROR(VLOOKUP(N1494,【参考】数式用!$A$3:$N$58,14,FALSE),"")&amp;"_6"</f>
        <v>_6</v>
      </c>
      <c r="AE1494" s="482" t="str">
        <f>IFERROR(VLOOKUP(N1494,【参考】数式用!$AI$5:$AJ$51, 2, FALSE), "")</f>
        <v/>
      </c>
      <c r="AF1494" s="483" t="str">
        <f t="shared" si="46"/>
        <v/>
      </c>
      <c r="AG1494" s="484" t="str">
        <f t="shared" si="47"/>
        <v/>
      </c>
      <c r="AH1494" s="485" t="str">
        <f>IFERROR(VLOOKUP(N1494,【参考】数式用!$AM$3:$AN$56, 2, FALSE), "")</f>
        <v/>
      </c>
      <c r="AI1494" s="411"/>
      <c r="AJ1494" s="389"/>
      <c r="AK1494" s="389"/>
      <c r="AL1494" s="389"/>
      <c r="AM1494" s="389"/>
      <c r="AN1494" s="389"/>
      <c r="AO1494" s="389"/>
      <c r="AP1494" s="389"/>
      <c r="AQ1494" s="389"/>
    </row>
    <row r="1495" spans="1:43" s="128" customFormat="1" ht="40.15" customHeight="1">
      <c r="A1495" s="488">
        <v>1482</v>
      </c>
      <c r="B1495" s="866" t="str">
        <f>IF(基本情報入力シート!C1526="","",基本情報入力シート!C1526)</f>
        <v/>
      </c>
      <c r="C1495" s="866"/>
      <c r="D1495" s="866"/>
      <c r="E1495" s="866"/>
      <c r="F1495" s="866"/>
      <c r="G1495" s="866"/>
      <c r="H1495" s="866"/>
      <c r="I1495" s="866"/>
      <c r="J1495" s="413" t="str">
        <f>IF(基本情報入力シート!M1526="","",基本情報入力シート!M1526)</f>
        <v/>
      </c>
      <c r="K1495" s="413" t="str">
        <f>IF(基本情報入力シート!R1526="","",基本情報入力シート!R1526)</f>
        <v/>
      </c>
      <c r="L1495" s="413" t="str">
        <f>IF(基本情報入力シート!W1526="","",基本情報入力シート!W1526)</f>
        <v/>
      </c>
      <c r="M1495" s="413" t="str">
        <f>IF(基本情報入力シート!X1526="","",基本情報入力シート!X1526)</f>
        <v/>
      </c>
      <c r="N1495" s="491" t="str">
        <f>IF(基本情報入力シート!Y1526="","",基本情報入力シート!Y1526)</f>
        <v/>
      </c>
      <c r="O1495" s="490"/>
      <c r="P1495" s="432"/>
      <c r="Q1495" s="38" t="str">
        <f>IFERROR(ROUNDDOWN(P1495*VLOOKUP(N1495,【参考】数式用!$V$2:$AA$58,MATCH(O1495,【参考】数式用!$X$4:$AA$4)+2,FALSE)*0.5, 0), "")</f>
        <v/>
      </c>
      <c r="R1495" s="433"/>
      <c r="S1495" s="867"/>
      <c r="T1495" s="867"/>
      <c r="U1495" s="499"/>
      <c r="V1495" s="439"/>
      <c r="W1495" s="487"/>
      <c r="X1495" s="414" t="str">
        <f>IFERROR(IF(V1495="ー", "", ROUNDDOWN(W1495*VLOOKUP(N1495,【参考】数式用!$V$2:$AG$51,MATCH(V1495,【参考】数式用!$AB$4:$AG$4)+6,FALSE)*0.5, 0)), "")</f>
        <v/>
      </c>
      <c r="Y1495" s="440"/>
      <c r="Z1495" s="487"/>
      <c r="AA1495" s="501"/>
      <c r="AB1495" s="481" t="e">
        <f>VLOOKUP(N1495,【参考】数式用!$A$3:$N$58,14,FALSE)</f>
        <v>#N/A</v>
      </c>
      <c r="AC1495" s="481" t="str">
        <f>IFERROR(VLOOKUP(N1495,【参考】数式用!$A$3:$N$58,14,FALSE),"")&amp;"_4_5"</f>
        <v>_4_5</v>
      </c>
      <c r="AD1495" s="481" t="str">
        <f>IFERROR(VLOOKUP(N1495,【参考】数式用!$A$3:$N$58,14,FALSE),"")&amp;"_6"</f>
        <v>_6</v>
      </c>
      <c r="AE1495" s="482" t="str">
        <f>IFERROR(VLOOKUP(N1495,【参考】数式用!$AI$5:$AJ$51, 2, FALSE), "")</f>
        <v/>
      </c>
      <c r="AF1495" s="483" t="str">
        <f t="shared" si="46"/>
        <v/>
      </c>
      <c r="AG1495" s="484" t="str">
        <f t="shared" si="47"/>
        <v/>
      </c>
      <c r="AH1495" s="485" t="str">
        <f>IFERROR(VLOOKUP(N1495,【参考】数式用!$AM$3:$AN$56, 2, FALSE), "")</f>
        <v/>
      </c>
      <c r="AI1495" s="411"/>
      <c r="AJ1495" s="389"/>
      <c r="AK1495" s="389"/>
      <c r="AL1495" s="389"/>
      <c r="AM1495" s="389"/>
      <c r="AN1495" s="389"/>
      <c r="AO1495" s="389"/>
      <c r="AP1495" s="389"/>
      <c r="AQ1495" s="389"/>
    </row>
    <row r="1496" spans="1:43" s="128" customFormat="1" ht="40.15" customHeight="1">
      <c r="A1496" s="488">
        <v>1483</v>
      </c>
      <c r="B1496" s="866" t="str">
        <f>IF(基本情報入力シート!C1527="","",基本情報入力シート!C1527)</f>
        <v/>
      </c>
      <c r="C1496" s="866"/>
      <c r="D1496" s="866"/>
      <c r="E1496" s="866"/>
      <c r="F1496" s="866"/>
      <c r="G1496" s="866"/>
      <c r="H1496" s="866"/>
      <c r="I1496" s="866"/>
      <c r="J1496" s="413" t="str">
        <f>IF(基本情報入力シート!M1527="","",基本情報入力シート!M1527)</f>
        <v/>
      </c>
      <c r="K1496" s="413" t="str">
        <f>IF(基本情報入力シート!R1527="","",基本情報入力シート!R1527)</f>
        <v/>
      </c>
      <c r="L1496" s="413" t="str">
        <f>IF(基本情報入力シート!W1527="","",基本情報入力シート!W1527)</f>
        <v/>
      </c>
      <c r="M1496" s="413" t="str">
        <f>IF(基本情報入力シート!X1527="","",基本情報入力シート!X1527)</f>
        <v/>
      </c>
      <c r="N1496" s="491" t="str">
        <f>IF(基本情報入力シート!Y1527="","",基本情報入力シート!Y1527)</f>
        <v/>
      </c>
      <c r="O1496" s="490"/>
      <c r="P1496" s="432"/>
      <c r="Q1496" s="38" t="str">
        <f>IFERROR(ROUNDDOWN(P1496*VLOOKUP(N1496,【参考】数式用!$V$2:$AA$58,MATCH(O1496,【参考】数式用!$X$4:$AA$4)+2,FALSE)*0.5, 0), "")</f>
        <v/>
      </c>
      <c r="R1496" s="433"/>
      <c r="S1496" s="867"/>
      <c r="T1496" s="867"/>
      <c r="U1496" s="499"/>
      <c r="V1496" s="439"/>
      <c r="W1496" s="487"/>
      <c r="X1496" s="414" t="str">
        <f>IFERROR(IF(V1496="ー", "", ROUNDDOWN(W1496*VLOOKUP(N1496,【参考】数式用!$V$2:$AG$51,MATCH(V1496,【参考】数式用!$AB$4:$AG$4)+6,FALSE)*0.5, 0)), "")</f>
        <v/>
      </c>
      <c r="Y1496" s="440"/>
      <c r="Z1496" s="487"/>
      <c r="AA1496" s="501"/>
      <c r="AB1496" s="481" t="e">
        <f>VLOOKUP(N1496,【参考】数式用!$A$3:$N$58,14,FALSE)</f>
        <v>#N/A</v>
      </c>
      <c r="AC1496" s="481" t="str">
        <f>IFERROR(VLOOKUP(N1496,【参考】数式用!$A$3:$N$58,14,FALSE),"")&amp;"_4_5"</f>
        <v>_4_5</v>
      </c>
      <c r="AD1496" s="481" t="str">
        <f>IFERROR(VLOOKUP(N1496,【参考】数式用!$A$3:$N$58,14,FALSE),"")&amp;"_6"</f>
        <v>_6</v>
      </c>
      <c r="AE1496" s="482" t="str">
        <f>IFERROR(VLOOKUP(N1496,【参考】数式用!$AI$5:$AJ$51, 2, FALSE), "")</f>
        <v/>
      </c>
      <c r="AF1496" s="483" t="str">
        <f t="shared" si="46"/>
        <v/>
      </c>
      <c r="AG1496" s="484" t="str">
        <f t="shared" si="47"/>
        <v/>
      </c>
      <c r="AH1496" s="485" t="str">
        <f>IFERROR(VLOOKUP(N1496,【参考】数式用!$AM$3:$AN$56, 2, FALSE), "")</f>
        <v/>
      </c>
      <c r="AI1496" s="411"/>
      <c r="AJ1496" s="389"/>
      <c r="AK1496" s="389"/>
      <c r="AL1496" s="389"/>
      <c r="AM1496" s="389"/>
      <c r="AN1496" s="389"/>
      <c r="AO1496" s="389"/>
      <c r="AP1496" s="389"/>
      <c r="AQ1496" s="389"/>
    </row>
    <row r="1497" spans="1:43" s="128" customFormat="1" ht="40.15" customHeight="1">
      <c r="A1497" s="488">
        <v>1484</v>
      </c>
      <c r="B1497" s="866" t="str">
        <f>IF(基本情報入力シート!C1528="","",基本情報入力シート!C1528)</f>
        <v/>
      </c>
      <c r="C1497" s="866"/>
      <c r="D1497" s="866"/>
      <c r="E1497" s="866"/>
      <c r="F1497" s="866"/>
      <c r="G1497" s="866"/>
      <c r="H1497" s="866"/>
      <c r="I1497" s="866"/>
      <c r="J1497" s="413" t="str">
        <f>IF(基本情報入力シート!M1528="","",基本情報入力シート!M1528)</f>
        <v/>
      </c>
      <c r="K1497" s="413" t="str">
        <f>IF(基本情報入力シート!R1528="","",基本情報入力シート!R1528)</f>
        <v/>
      </c>
      <c r="L1497" s="413" t="str">
        <f>IF(基本情報入力シート!W1528="","",基本情報入力シート!W1528)</f>
        <v/>
      </c>
      <c r="M1497" s="413" t="str">
        <f>IF(基本情報入力シート!X1528="","",基本情報入力シート!X1528)</f>
        <v/>
      </c>
      <c r="N1497" s="491" t="str">
        <f>IF(基本情報入力シート!Y1528="","",基本情報入力シート!Y1528)</f>
        <v/>
      </c>
      <c r="O1497" s="490"/>
      <c r="P1497" s="432"/>
      <c r="Q1497" s="38" t="str">
        <f>IFERROR(ROUNDDOWN(P1497*VLOOKUP(N1497,【参考】数式用!$V$2:$AA$58,MATCH(O1497,【参考】数式用!$X$4:$AA$4)+2,FALSE)*0.5, 0), "")</f>
        <v/>
      </c>
      <c r="R1497" s="433"/>
      <c r="S1497" s="867"/>
      <c r="T1497" s="867"/>
      <c r="U1497" s="499"/>
      <c r="V1497" s="439"/>
      <c r="W1497" s="487"/>
      <c r="X1497" s="414" t="str">
        <f>IFERROR(IF(V1497="ー", "", ROUNDDOWN(W1497*VLOOKUP(N1497,【参考】数式用!$V$2:$AG$51,MATCH(V1497,【参考】数式用!$AB$4:$AG$4)+6,FALSE)*0.5, 0)), "")</f>
        <v/>
      </c>
      <c r="Y1497" s="440"/>
      <c r="Z1497" s="487"/>
      <c r="AA1497" s="501"/>
      <c r="AB1497" s="481" t="e">
        <f>VLOOKUP(N1497,【参考】数式用!$A$3:$N$58,14,FALSE)</f>
        <v>#N/A</v>
      </c>
      <c r="AC1497" s="481" t="str">
        <f>IFERROR(VLOOKUP(N1497,【参考】数式用!$A$3:$N$58,14,FALSE),"")&amp;"_4_5"</f>
        <v>_4_5</v>
      </c>
      <c r="AD1497" s="481" t="str">
        <f>IFERROR(VLOOKUP(N1497,【参考】数式用!$A$3:$N$58,14,FALSE),"")&amp;"_6"</f>
        <v>_6</v>
      </c>
      <c r="AE1497" s="482" t="str">
        <f>IFERROR(VLOOKUP(N1497,【参考】数式用!$AI$5:$AJ$51, 2, FALSE), "")</f>
        <v/>
      </c>
      <c r="AF1497" s="483" t="str">
        <f t="shared" si="46"/>
        <v/>
      </c>
      <c r="AG1497" s="484" t="str">
        <f t="shared" si="47"/>
        <v/>
      </c>
      <c r="AH1497" s="485" t="str">
        <f>IFERROR(VLOOKUP(N1497,【参考】数式用!$AM$3:$AN$56, 2, FALSE), "")</f>
        <v/>
      </c>
      <c r="AI1497" s="411"/>
      <c r="AJ1497" s="389"/>
      <c r="AK1497" s="389"/>
      <c r="AL1497" s="389"/>
      <c r="AM1497" s="389"/>
      <c r="AN1497" s="389"/>
      <c r="AO1497" s="389"/>
      <c r="AP1497" s="389"/>
      <c r="AQ1497" s="389"/>
    </row>
    <row r="1498" spans="1:43" s="128" customFormat="1" ht="40.15" customHeight="1">
      <c r="A1498" s="488">
        <v>1485</v>
      </c>
      <c r="B1498" s="866" t="str">
        <f>IF(基本情報入力シート!C1529="","",基本情報入力シート!C1529)</f>
        <v/>
      </c>
      <c r="C1498" s="866"/>
      <c r="D1498" s="866"/>
      <c r="E1498" s="866"/>
      <c r="F1498" s="866"/>
      <c r="G1498" s="866"/>
      <c r="H1498" s="866"/>
      <c r="I1498" s="866"/>
      <c r="J1498" s="413" t="str">
        <f>IF(基本情報入力シート!M1529="","",基本情報入力シート!M1529)</f>
        <v/>
      </c>
      <c r="K1498" s="413" t="str">
        <f>IF(基本情報入力シート!R1529="","",基本情報入力シート!R1529)</f>
        <v/>
      </c>
      <c r="L1498" s="413" t="str">
        <f>IF(基本情報入力シート!W1529="","",基本情報入力シート!W1529)</f>
        <v/>
      </c>
      <c r="M1498" s="413" t="str">
        <f>IF(基本情報入力シート!X1529="","",基本情報入力シート!X1529)</f>
        <v/>
      </c>
      <c r="N1498" s="491" t="str">
        <f>IF(基本情報入力シート!Y1529="","",基本情報入力シート!Y1529)</f>
        <v/>
      </c>
      <c r="O1498" s="490"/>
      <c r="P1498" s="432"/>
      <c r="Q1498" s="38" t="str">
        <f>IFERROR(ROUNDDOWN(P1498*VLOOKUP(N1498,【参考】数式用!$V$2:$AA$58,MATCH(O1498,【参考】数式用!$X$4:$AA$4)+2,FALSE)*0.5, 0), "")</f>
        <v/>
      </c>
      <c r="R1498" s="433"/>
      <c r="S1498" s="867"/>
      <c r="T1498" s="867"/>
      <c r="U1498" s="499"/>
      <c r="V1498" s="439"/>
      <c r="W1498" s="487"/>
      <c r="X1498" s="414" t="str">
        <f>IFERROR(IF(V1498="ー", "", ROUNDDOWN(W1498*VLOOKUP(N1498,【参考】数式用!$V$2:$AG$51,MATCH(V1498,【参考】数式用!$AB$4:$AG$4)+6,FALSE)*0.5, 0)), "")</f>
        <v/>
      </c>
      <c r="Y1498" s="440"/>
      <c r="Z1498" s="487"/>
      <c r="AA1498" s="501"/>
      <c r="AB1498" s="481" t="e">
        <f>VLOOKUP(N1498,【参考】数式用!$A$3:$N$58,14,FALSE)</f>
        <v>#N/A</v>
      </c>
      <c r="AC1498" s="481" t="str">
        <f>IFERROR(VLOOKUP(N1498,【参考】数式用!$A$3:$N$58,14,FALSE),"")&amp;"_4_5"</f>
        <v>_4_5</v>
      </c>
      <c r="AD1498" s="481" t="str">
        <f>IFERROR(VLOOKUP(N1498,【参考】数式用!$A$3:$N$58,14,FALSE),"")&amp;"_6"</f>
        <v>_6</v>
      </c>
      <c r="AE1498" s="482" t="str">
        <f>IFERROR(VLOOKUP(N1498,【参考】数式用!$AI$5:$AJ$51, 2, FALSE), "")</f>
        <v/>
      </c>
      <c r="AF1498" s="483" t="str">
        <f t="shared" si="46"/>
        <v/>
      </c>
      <c r="AG1498" s="484" t="str">
        <f t="shared" si="47"/>
        <v/>
      </c>
      <c r="AH1498" s="485" t="str">
        <f>IFERROR(VLOOKUP(N1498,【参考】数式用!$AM$3:$AN$56, 2, FALSE), "")</f>
        <v/>
      </c>
      <c r="AI1498" s="411"/>
      <c r="AJ1498" s="389"/>
      <c r="AK1498" s="389"/>
      <c r="AL1498" s="389"/>
      <c r="AM1498" s="389"/>
      <c r="AN1498" s="389"/>
      <c r="AO1498" s="389"/>
      <c r="AP1498" s="389"/>
      <c r="AQ1498" s="389"/>
    </row>
    <row r="1499" spans="1:43" s="128" customFormat="1" ht="40.15" customHeight="1">
      <c r="A1499" s="488">
        <v>1486</v>
      </c>
      <c r="B1499" s="866" t="str">
        <f>IF(基本情報入力シート!C1530="","",基本情報入力シート!C1530)</f>
        <v/>
      </c>
      <c r="C1499" s="866"/>
      <c r="D1499" s="866"/>
      <c r="E1499" s="866"/>
      <c r="F1499" s="866"/>
      <c r="G1499" s="866"/>
      <c r="H1499" s="866"/>
      <c r="I1499" s="866"/>
      <c r="J1499" s="413" t="str">
        <f>IF(基本情報入力シート!M1530="","",基本情報入力シート!M1530)</f>
        <v/>
      </c>
      <c r="K1499" s="413" t="str">
        <f>IF(基本情報入力シート!R1530="","",基本情報入力シート!R1530)</f>
        <v/>
      </c>
      <c r="L1499" s="413" t="str">
        <f>IF(基本情報入力シート!W1530="","",基本情報入力シート!W1530)</f>
        <v/>
      </c>
      <c r="M1499" s="413" t="str">
        <f>IF(基本情報入力シート!X1530="","",基本情報入力シート!X1530)</f>
        <v/>
      </c>
      <c r="N1499" s="491" t="str">
        <f>IF(基本情報入力シート!Y1530="","",基本情報入力シート!Y1530)</f>
        <v/>
      </c>
      <c r="O1499" s="490"/>
      <c r="P1499" s="432"/>
      <c r="Q1499" s="38" t="str">
        <f>IFERROR(ROUNDDOWN(P1499*VLOOKUP(N1499,【参考】数式用!$V$2:$AA$58,MATCH(O1499,【参考】数式用!$X$4:$AA$4)+2,FALSE)*0.5, 0), "")</f>
        <v/>
      </c>
      <c r="R1499" s="433"/>
      <c r="S1499" s="867"/>
      <c r="T1499" s="867"/>
      <c r="U1499" s="499"/>
      <c r="V1499" s="439"/>
      <c r="W1499" s="487"/>
      <c r="X1499" s="414" t="str">
        <f>IFERROR(IF(V1499="ー", "", ROUNDDOWN(W1499*VLOOKUP(N1499,【参考】数式用!$V$2:$AG$51,MATCH(V1499,【参考】数式用!$AB$4:$AG$4)+6,FALSE)*0.5, 0)), "")</f>
        <v/>
      </c>
      <c r="Y1499" s="440"/>
      <c r="Z1499" s="487"/>
      <c r="AA1499" s="501"/>
      <c r="AB1499" s="481" t="e">
        <f>VLOOKUP(N1499,【参考】数式用!$A$3:$N$58,14,FALSE)</f>
        <v>#N/A</v>
      </c>
      <c r="AC1499" s="481" t="str">
        <f>IFERROR(VLOOKUP(N1499,【参考】数式用!$A$3:$N$58,14,FALSE),"")&amp;"_4_5"</f>
        <v>_4_5</v>
      </c>
      <c r="AD1499" s="481" t="str">
        <f>IFERROR(VLOOKUP(N1499,【参考】数式用!$A$3:$N$58,14,FALSE),"")&amp;"_6"</f>
        <v>_6</v>
      </c>
      <c r="AE1499" s="482" t="str">
        <f>IFERROR(VLOOKUP(N1499,【参考】数式用!$AI$5:$AJ$51, 2, FALSE), "")</f>
        <v/>
      </c>
      <c r="AF1499" s="483" t="str">
        <f t="shared" si="46"/>
        <v/>
      </c>
      <c r="AG1499" s="484" t="str">
        <f t="shared" si="47"/>
        <v/>
      </c>
      <c r="AH1499" s="485" t="str">
        <f>IFERROR(VLOOKUP(N1499,【参考】数式用!$AM$3:$AN$56, 2, FALSE), "")</f>
        <v/>
      </c>
      <c r="AI1499" s="411"/>
      <c r="AJ1499" s="389"/>
      <c r="AK1499" s="389"/>
      <c r="AL1499" s="389"/>
      <c r="AM1499" s="389"/>
      <c r="AN1499" s="389"/>
      <c r="AO1499" s="389"/>
      <c r="AP1499" s="389"/>
      <c r="AQ1499" s="389"/>
    </row>
    <row r="1500" spans="1:43" s="128" customFormat="1" ht="40.15" customHeight="1">
      <c r="A1500" s="488">
        <v>1487</v>
      </c>
      <c r="B1500" s="866" t="str">
        <f>IF(基本情報入力シート!C1531="","",基本情報入力シート!C1531)</f>
        <v/>
      </c>
      <c r="C1500" s="866"/>
      <c r="D1500" s="866"/>
      <c r="E1500" s="866"/>
      <c r="F1500" s="866"/>
      <c r="G1500" s="866"/>
      <c r="H1500" s="866"/>
      <c r="I1500" s="866"/>
      <c r="J1500" s="413" t="str">
        <f>IF(基本情報入力シート!M1531="","",基本情報入力シート!M1531)</f>
        <v/>
      </c>
      <c r="K1500" s="413" t="str">
        <f>IF(基本情報入力シート!R1531="","",基本情報入力シート!R1531)</f>
        <v/>
      </c>
      <c r="L1500" s="413" t="str">
        <f>IF(基本情報入力シート!W1531="","",基本情報入力シート!W1531)</f>
        <v/>
      </c>
      <c r="M1500" s="413" t="str">
        <f>IF(基本情報入力シート!X1531="","",基本情報入力シート!X1531)</f>
        <v/>
      </c>
      <c r="N1500" s="491" t="str">
        <f>IF(基本情報入力シート!Y1531="","",基本情報入力シート!Y1531)</f>
        <v/>
      </c>
      <c r="O1500" s="490"/>
      <c r="P1500" s="432"/>
      <c r="Q1500" s="38" t="str">
        <f>IFERROR(ROUNDDOWN(P1500*VLOOKUP(N1500,【参考】数式用!$V$2:$AA$58,MATCH(O1500,【参考】数式用!$X$4:$AA$4)+2,FALSE)*0.5, 0), "")</f>
        <v/>
      </c>
      <c r="R1500" s="433"/>
      <c r="S1500" s="867"/>
      <c r="T1500" s="867"/>
      <c r="U1500" s="499"/>
      <c r="V1500" s="439"/>
      <c r="W1500" s="487"/>
      <c r="X1500" s="414" t="str">
        <f>IFERROR(IF(V1500="ー", "", ROUNDDOWN(W1500*VLOOKUP(N1500,【参考】数式用!$V$2:$AG$51,MATCH(V1500,【参考】数式用!$AB$4:$AG$4)+6,FALSE)*0.5, 0)), "")</f>
        <v/>
      </c>
      <c r="Y1500" s="440"/>
      <c r="Z1500" s="487"/>
      <c r="AA1500" s="501"/>
      <c r="AB1500" s="481" t="e">
        <f>VLOOKUP(N1500,【参考】数式用!$A$3:$N$58,14,FALSE)</f>
        <v>#N/A</v>
      </c>
      <c r="AC1500" s="481" t="str">
        <f>IFERROR(VLOOKUP(N1500,【参考】数式用!$A$3:$N$58,14,FALSE),"")&amp;"_4_5"</f>
        <v>_4_5</v>
      </c>
      <c r="AD1500" s="481" t="str">
        <f>IFERROR(VLOOKUP(N1500,【参考】数式用!$A$3:$N$58,14,FALSE),"")&amp;"_6"</f>
        <v>_6</v>
      </c>
      <c r="AE1500" s="482" t="str">
        <f>IFERROR(VLOOKUP(N1500,【参考】数式用!$AI$5:$AJ$51, 2, FALSE), "")</f>
        <v/>
      </c>
      <c r="AF1500" s="483" t="str">
        <f t="shared" si="46"/>
        <v/>
      </c>
      <c r="AG1500" s="484" t="str">
        <f t="shared" si="47"/>
        <v/>
      </c>
      <c r="AH1500" s="485" t="str">
        <f>IFERROR(VLOOKUP(N1500,【参考】数式用!$AM$3:$AN$56, 2, FALSE), "")</f>
        <v/>
      </c>
      <c r="AI1500" s="411"/>
      <c r="AJ1500" s="389"/>
      <c r="AK1500" s="389"/>
      <c r="AL1500" s="389"/>
      <c r="AM1500" s="389"/>
      <c r="AN1500" s="389"/>
      <c r="AO1500" s="389"/>
      <c r="AP1500" s="389"/>
      <c r="AQ1500" s="389"/>
    </row>
    <row r="1501" spans="1:43" s="128" customFormat="1" ht="40.15" customHeight="1">
      <c r="A1501" s="488">
        <v>1488</v>
      </c>
      <c r="B1501" s="866" t="str">
        <f>IF(基本情報入力シート!C1532="","",基本情報入力シート!C1532)</f>
        <v/>
      </c>
      <c r="C1501" s="866"/>
      <c r="D1501" s="866"/>
      <c r="E1501" s="866"/>
      <c r="F1501" s="866"/>
      <c r="G1501" s="866"/>
      <c r="H1501" s="866"/>
      <c r="I1501" s="866"/>
      <c r="J1501" s="413" t="str">
        <f>IF(基本情報入力シート!M1532="","",基本情報入力シート!M1532)</f>
        <v/>
      </c>
      <c r="K1501" s="413" t="str">
        <f>IF(基本情報入力シート!R1532="","",基本情報入力シート!R1532)</f>
        <v/>
      </c>
      <c r="L1501" s="413" t="str">
        <f>IF(基本情報入力シート!W1532="","",基本情報入力シート!W1532)</f>
        <v/>
      </c>
      <c r="M1501" s="413" t="str">
        <f>IF(基本情報入力シート!X1532="","",基本情報入力シート!X1532)</f>
        <v/>
      </c>
      <c r="N1501" s="491" t="str">
        <f>IF(基本情報入力シート!Y1532="","",基本情報入力シート!Y1532)</f>
        <v/>
      </c>
      <c r="O1501" s="490"/>
      <c r="P1501" s="432"/>
      <c r="Q1501" s="38" t="str">
        <f>IFERROR(ROUNDDOWN(P1501*VLOOKUP(N1501,【参考】数式用!$V$2:$AA$58,MATCH(O1501,【参考】数式用!$X$4:$AA$4)+2,FALSE)*0.5, 0), "")</f>
        <v/>
      </c>
      <c r="R1501" s="433"/>
      <c r="S1501" s="867"/>
      <c r="T1501" s="867"/>
      <c r="U1501" s="499"/>
      <c r="V1501" s="439"/>
      <c r="W1501" s="487"/>
      <c r="X1501" s="414" t="str">
        <f>IFERROR(IF(V1501="ー", "", ROUNDDOWN(W1501*VLOOKUP(N1501,【参考】数式用!$V$2:$AG$51,MATCH(V1501,【参考】数式用!$AB$4:$AG$4)+6,FALSE)*0.5, 0)), "")</f>
        <v/>
      </c>
      <c r="Y1501" s="440"/>
      <c r="Z1501" s="487"/>
      <c r="AA1501" s="501"/>
      <c r="AB1501" s="481" t="e">
        <f>VLOOKUP(N1501,【参考】数式用!$A$3:$N$58,14,FALSE)</f>
        <v>#N/A</v>
      </c>
      <c r="AC1501" s="481" t="str">
        <f>IFERROR(VLOOKUP(N1501,【参考】数式用!$A$3:$N$58,14,FALSE),"")&amp;"_4_5"</f>
        <v>_4_5</v>
      </c>
      <c r="AD1501" s="481" t="str">
        <f>IFERROR(VLOOKUP(N1501,【参考】数式用!$A$3:$N$58,14,FALSE),"")&amp;"_6"</f>
        <v>_6</v>
      </c>
      <c r="AE1501" s="482" t="str">
        <f>IFERROR(VLOOKUP(N1501,【参考】数式用!$AI$5:$AJ$51, 2, FALSE), "")</f>
        <v/>
      </c>
      <c r="AF1501" s="483" t="str">
        <f t="shared" si="46"/>
        <v/>
      </c>
      <c r="AG1501" s="484" t="str">
        <f t="shared" si="47"/>
        <v/>
      </c>
      <c r="AH1501" s="485" t="str">
        <f>IFERROR(VLOOKUP(N1501,【参考】数式用!$AM$3:$AN$56, 2, FALSE), "")</f>
        <v/>
      </c>
      <c r="AI1501" s="411"/>
      <c r="AJ1501" s="389"/>
      <c r="AK1501" s="389"/>
      <c r="AL1501" s="389"/>
      <c r="AM1501" s="389"/>
      <c r="AN1501" s="389"/>
      <c r="AO1501" s="389"/>
      <c r="AP1501" s="389"/>
      <c r="AQ1501" s="389"/>
    </row>
    <row r="1502" spans="1:43" s="128" customFormat="1" ht="40.15" customHeight="1">
      <c r="A1502" s="488">
        <v>1489</v>
      </c>
      <c r="B1502" s="866" t="str">
        <f>IF(基本情報入力シート!C1533="","",基本情報入力シート!C1533)</f>
        <v/>
      </c>
      <c r="C1502" s="866"/>
      <c r="D1502" s="866"/>
      <c r="E1502" s="866"/>
      <c r="F1502" s="866"/>
      <c r="G1502" s="866"/>
      <c r="H1502" s="866"/>
      <c r="I1502" s="866"/>
      <c r="J1502" s="413" t="str">
        <f>IF(基本情報入力シート!M1533="","",基本情報入力シート!M1533)</f>
        <v/>
      </c>
      <c r="K1502" s="413" t="str">
        <f>IF(基本情報入力シート!R1533="","",基本情報入力シート!R1533)</f>
        <v/>
      </c>
      <c r="L1502" s="413" t="str">
        <f>IF(基本情報入力シート!W1533="","",基本情報入力シート!W1533)</f>
        <v/>
      </c>
      <c r="M1502" s="413" t="str">
        <f>IF(基本情報入力シート!X1533="","",基本情報入力シート!X1533)</f>
        <v/>
      </c>
      <c r="N1502" s="491" t="str">
        <f>IF(基本情報入力シート!Y1533="","",基本情報入力シート!Y1533)</f>
        <v/>
      </c>
      <c r="O1502" s="490"/>
      <c r="P1502" s="432"/>
      <c r="Q1502" s="38" t="str">
        <f>IFERROR(ROUNDDOWN(P1502*VLOOKUP(N1502,【参考】数式用!$V$2:$AA$58,MATCH(O1502,【参考】数式用!$X$4:$AA$4)+2,FALSE)*0.5, 0), "")</f>
        <v/>
      </c>
      <c r="R1502" s="433"/>
      <c r="S1502" s="867"/>
      <c r="T1502" s="867"/>
      <c r="U1502" s="499"/>
      <c r="V1502" s="439"/>
      <c r="W1502" s="487"/>
      <c r="X1502" s="414" t="str">
        <f>IFERROR(IF(V1502="ー", "", ROUNDDOWN(W1502*VLOOKUP(N1502,【参考】数式用!$V$2:$AG$51,MATCH(V1502,【参考】数式用!$AB$4:$AG$4)+6,FALSE)*0.5, 0)), "")</f>
        <v/>
      </c>
      <c r="Y1502" s="440"/>
      <c r="Z1502" s="487"/>
      <c r="AA1502" s="501"/>
      <c r="AB1502" s="481" t="e">
        <f>VLOOKUP(N1502,【参考】数式用!$A$3:$N$58,14,FALSE)</f>
        <v>#N/A</v>
      </c>
      <c r="AC1502" s="481" t="str">
        <f>IFERROR(VLOOKUP(N1502,【参考】数式用!$A$3:$N$58,14,FALSE),"")&amp;"_4_5"</f>
        <v>_4_5</v>
      </c>
      <c r="AD1502" s="481" t="str">
        <f>IFERROR(VLOOKUP(N1502,【参考】数式用!$A$3:$N$58,14,FALSE),"")&amp;"_6"</f>
        <v>_6</v>
      </c>
      <c r="AE1502" s="482" t="str">
        <f>IFERROR(VLOOKUP(N1502,【参考】数式用!$AI$5:$AJ$51, 2, FALSE), "")</f>
        <v/>
      </c>
      <c r="AF1502" s="483" t="str">
        <f t="shared" si="46"/>
        <v/>
      </c>
      <c r="AG1502" s="484" t="str">
        <f t="shared" si="47"/>
        <v/>
      </c>
      <c r="AH1502" s="485" t="str">
        <f>IFERROR(VLOOKUP(N1502,【参考】数式用!$AM$3:$AN$56, 2, FALSE), "")</f>
        <v/>
      </c>
      <c r="AI1502" s="411"/>
      <c r="AJ1502" s="389"/>
      <c r="AK1502" s="389"/>
      <c r="AL1502" s="389"/>
      <c r="AM1502" s="389"/>
      <c r="AN1502" s="389"/>
      <c r="AO1502" s="389"/>
      <c r="AP1502" s="389"/>
      <c r="AQ1502" s="389"/>
    </row>
    <row r="1503" spans="1:43" s="128" customFormat="1" ht="40.15" customHeight="1">
      <c r="A1503" s="488">
        <v>1490</v>
      </c>
      <c r="B1503" s="866" t="str">
        <f>IF(基本情報入力シート!C1534="","",基本情報入力シート!C1534)</f>
        <v/>
      </c>
      <c r="C1503" s="866"/>
      <c r="D1503" s="866"/>
      <c r="E1503" s="866"/>
      <c r="F1503" s="866"/>
      <c r="G1503" s="866"/>
      <c r="H1503" s="866"/>
      <c r="I1503" s="866"/>
      <c r="J1503" s="413" t="str">
        <f>IF(基本情報入力シート!M1534="","",基本情報入力シート!M1534)</f>
        <v/>
      </c>
      <c r="K1503" s="413" t="str">
        <f>IF(基本情報入力シート!R1534="","",基本情報入力シート!R1534)</f>
        <v/>
      </c>
      <c r="L1503" s="413" t="str">
        <f>IF(基本情報入力シート!W1534="","",基本情報入力シート!W1534)</f>
        <v/>
      </c>
      <c r="M1503" s="413" t="str">
        <f>IF(基本情報入力シート!X1534="","",基本情報入力シート!X1534)</f>
        <v/>
      </c>
      <c r="N1503" s="491" t="str">
        <f>IF(基本情報入力シート!Y1534="","",基本情報入力シート!Y1534)</f>
        <v/>
      </c>
      <c r="O1503" s="490"/>
      <c r="P1503" s="432"/>
      <c r="Q1503" s="38" t="str">
        <f>IFERROR(ROUNDDOWN(P1503*VLOOKUP(N1503,【参考】数式用!$V$2:$AA$58,MATCH(O1503,【参考】数式用!$X$4:$AA$4)+2,FALSE)*0.5, 0), "")</f>
        <v/>
      </c>
      <c r="R1503" s="433"/>
      <c r="S1503" s="867"/>
      <c r="T1503" s="867"/>
      <c r="U1503" s="499"/>
      <c r="V1503" s="439"/>
      <c r="W1503" s="487"/>
      <c r="X1503" s="414" t="str">
        <f>IFERROR(IF(V1503="ー", "", ROUNDDOWN(W1503*VLOOKUP(N1503,【参考】数式用!$V$2:$AG$51,MATCH(V1503,【参考】数式用!$AB$4:$AG$4)+6,FALSE)*0.5, 0)), "")</f>
        <v/>
      </c>
      <c r="Y1503" s="440"/>
      <c r="Z1503" s="487"/>
      <c r="AA1503" s="501"/>
      <c r="AB1503" s="481" t="e">
        <f>VLOOKUP(N1503,【参考】数式用!$A$3:$N$58,14,FALSE)</f>
        <v>#N/A</v>
      </c>
      <c r="AC1503" s="481" t="str">
        <f>IFERROR(VLOOKUP(N1503,【参考】数式用!$A$3:$N$58,14,FALSE),"")&amp;"_4_5"</f>
        <v>_4_5</v>
      </c>
      <c r="AD1503" s="481" t="str">
        <f>IFERROR(VLOOKUP(N1503,【参考】数式用!$A$3:$N$58,14,FALSE),"")&amp;"_6"</f>
        <v>_6</v>
      </c>
      <c r="AE1503" s="482" t="str">
        <f>IFERROR(VLOOKUP(N1503,【参考】数式用!$AI$5:$AJ$51, 2, FALSE), "")</f>
        <v/>
      </c>
      <c r="AF1503" s="483" t="str">
        <f t="shared" si="46"/>
        <v/>
      </c>
      <c r="AG1503" s="484" t="str">
        <f t="shared" si="47"/>
        <v/>
      </c>
      <c r="AH1503" s="485" t="str">
        <f>IFERROR(VLOOKUP(N1503,【参考】数式用!$AM$3:$AN$56, 2, FALSE), "")</f>
        <v/>
      </c>
      <c r="AI1503" s="411"/>
      <c r="AJ1503" s="389"/>
      <c r="AK1503" s="389"/>
      <c r="AL1503" s="389"/>
      <c r="AM1503" s="389"/>
      <c r="AN1503" s="389"/>
      <c r="AO1503" s="389"/>
      <c r="AP1503" s="389"/>
      <c r="AQ1503" s="389"/>
    </row>
    <row r="1504" spans="1:43" s="128" customFormat="1" ht="40.15" customHeight="1">
      <c r="A1504" s="488">
        <v>1491</v>
      </c>
      <c r="B1504" s="866" t="str">
        <f>IF(基本情報入力シート!C1535="","",基本情報入力シート!C1535)</f>
        <v/>
      </c>
      <c r="C1504" s="866"/>
      <c r="D1504" s="866"/>
      <c r="E1504" s="866"/>
      <c r="F1504" s="866"/>
      <c r="G1504" s="866"/>
      <c r="H1504" s="866"/>
      <c r="I1504" s="866"/>
      <c r="J1504" s="413" t="str">
        <f>IF(基本情報入力シート!M1535="","",基本情報入力シート!M1535)</f>
        <v/>
      </c>
      <c r="K1504" s="413" t="str">
        <f>IF(基本情報入力シート!R1535="","",基本情報入力シート!R1535)</f>
        <v/>
      </c>
      <c r="L1504" s="413" t="str">
        <f>IF(基本情報入力シート!W1535="","",基本情報入力シート!W1535)</f>
        <v/>
      </c>
      <c r="M1504" s="413" t="str">
        <f>IF(基本情報入力シート!X1535="","",基本情報入力シート!X1535)</f>
        <v/>
      </c>
      <c r="N1504" s="491" t="str">
        <f>IF(基本情報入力シート!Y1535="","",基本情報入力シート!Y1535)</f>
        <v/>
      </c>
      <c r="O1504" s="490"/>
      <c r="P1504" s="432"/>
      <c r="Q1504" s="38" t="str">
        <f>IFERROR(ROUNDDOWN(P1504*VLOOKUP(N1504,【参考】数式用!$V$2:$AA$58,MATCH(O1504,【参考】数式用!$X$4:$AA$4)+2,FALSE)*0.5, 0), "")</f>
        <v/>
      </c>
      <c r="R1504" s="433"/>
      <c r="S1504" s="867"/>
      <c r="T1504" s="867"/>
      <c r="U1504" s="499"/>
      <c r="V1504" s="439"/>
      <c r="W1504" s="487"/>
      <c r="X1504" s="414" t="str">
        <f>IFERROR(IF(V1504="ー", "", ROUNDDOWN(W1504*VLOOKUP(N1504,【参考】数式用!$V$2:$AG$51,MATCH(V1504,【参考】数式用!$AB$4:$AG$4)+6,FALSE)*0.5, 0)), "")</f>
        <v/>
      </c>
      <c r="Y1504" s="440"/>
      <c r="Z1504" s="487"/>
      <c r="AA1504" s="501"/>
      <c r="AB1504" s="481" t="e">
        <f>VLOOKUP(N1504,【参考】数式用!$A$3:$N$58,14,FALSE)</f>
        <v>#N/A</v>
      </c>
      <c r="AC1504" s="481" t="str">
        <f>IFERROR(VLOOKUP(N1504,【参考】数式用!$A$3:$N$58,14,FALSE),"")&amp;"_4_5"</f>
        <v>_4_5</v>
      </c>
      <c r="AD1504" s="481" t="str">
        <f>IFERROR(VLOOKUP(N1504,【参考】数式用!$A$3:$N$58,14,FALSE),"")&amp;"_6"</f>
        <v>_6</v>
      </c>
      <c r="AE1504" s="482" t="str">
        <f>IFERROR(VLOOKUP(N1504,【参考】数式用!$AI$5:$AJ$51, 2, FALSE), "")</f>
        <v/>
      </c>
      <c r="AF1504" s="483" t="str">
        <f t="shared" si="46"/>
        <v/>
      </c>
      <c r="AG1504" s="484" t="str">
        <f t="shared" si="47"/>
        <v/>
      </c>
      <c r="AH1504" s="485" t="str">
        <f>IFERROR(VLOOKUP(N1504,【参考】数式用!$AM$3:$AN$56, 2, FALSE), "")</f>
        <v/>
      </c>
      <c r="AI1504" s="411"/>
      <c r="AJ1504" s="389"/>
      <c r="AK1504" s="389"/>
      <c r="AL1504" s="389"/>
      <c r="AM1504" s="389"/>
      <c r="AN1504" s="389"/>
      <c r="AO1504" s="389"/>
      <c r="AP1504" s="389"/>
      <c r="AQ1504" s="389"/>
    </row>
    <row r="1505" spans="1:43" s="128" customFormat="1" ht="40.15" customHeight="1">
      <c r="A1505" s="488">
        <v>1492</v>
      </c>
      <c r="B1505" s="866" t="str">
        <f>IF(基本情報入力シート!C1536="","",基本情報入力シート!C1536)</f>
        <v/>
      </c>
      <c r="C1505" s="866"/>
      <c r="D1505" s="866"/>
      <c r="E1505" s="866"/>
      <c r="F1505" s="866"/>
      <c r="G1505" s="866"/>
      <c r="H1505" s="866"/>
      <c r="I1505" s="866"/>
      <c r="J1505" s="413" t="str">
        <f>IF(基本情報入力シート!M1536="","",基本情報入力シート!M1536)</f>
        <v/>
      </c>
      <c r="K1505" s="413" t="str">
        <f>IF(基本情報入力シート!R1536="","",基本情報入力シート!R1536)</f>
        <v/>
      </c>
      <c r="L1505" s="413" t="str">
        <f>IF(基本情報入力シート!W1536="","",基本情報入力シート!W1536)</f>
        <v/>
      </c>
      <c r="M1505" s="413" t="str">
        <f>IF(基本情報入力シート!X1536="","",基本情報入力シート!X1536)</f>
        <v/>
      </c>
      <c r="N1505" s="491" t="str">
        <f>IF(基本情報入力シート!Y1536="","",基本情報入力シート!Y1536)</f>
        <v/>
      </c>
      <c r="O1505" s="490"/>
      <c r="P1505" s="432"/>
      <c r="Q1505" s="38" t="str">
        <f>IFERROR(ROUNDDOWN(P1505*VLOOKUP(N1505,【参考】数式用!$V$2:$AA$58,MATCH(O1505,【参考】数式用!$X$4:$AA$4)+2,FALSE)*0.5, 0), "")</f>
        <v/>
      </c>
      <c r="R1505" s="433"/>
      <c r="S1505" s="867"/>
      <c r="T1505" s="867"/>
      <c r="U1505" s="499"/>
      <c r="V1505" s="439"/>
      <c r="W1505" s="487"/>
      <c r="X1505" s="414" t="str">
        <f>IFERROR(IF(V1505="ー", "", ROUNDDOWN(W1505*VLOOKUP(N1505,【参考】数式用!$V$2:$AG$51,MATCH(V1505,【参考】数式用!$AB$4:$AG$4)+6,FALSE)*0.5, 0)), "")</f>
        <v/>
      </c>
      <c r="Y1505" s="440"/>
      <c r="Z1505" s="487"/>
      <c r="AA1505" s="501"/>
      <c r="AB1505" s="481" t="e">
        <f>VLOOKUP(N1505,【参考】数式用!$A$3:$N$58,14,FALSE)</f>
        <v>#N/A</v>
      </c>
      <c r="AC1505" s="481" t="str">
        <f>IFERROR(VLOOKUP(N1505,【参考】数式用!$A$3:$N$58,14,FALSE),"")&amp;"_4_5"</f>
        <v>_4_5</v>
      </c>
      <c r="AD1505" s="481" t="str">
        <f>IFERROR(VLOOKUP(N1505,【参考】数式用!$A$3:$N$58,14,FALSE),"")&amp;"_6"</f>
        <v>_6</v>
      </c>
      <c r="AE1505" s="482" t="str">
        <f>IFERROR(VLOOKUP(N1505,【参考】数式用!$AI$5:$AJ$51, 2, FALSE), "")</f>
        <v/>
      </c>
      <c r="AF1505" s="483" t="str">
        <f t="shared" si="46"/>
        <v/>
      </c>
      <c r="AG1505" s="484" t="str">
        <f t="shared" si="47"/>
        <v/>
      </c>
      <c r="AH1505" s="485" t="str">
        <f>IFERROR(VLOOKUP(N1505,【参考】数式用!$AM$3:$AN$56, 2, FALSE), "")</f>
        <v/>
      </c>
      <c r="AI1505" s="411"/>
      <c r="AJ1505" s="389"/>
      <c r="AK1505" s="389"/>
      <c r="AL1505" s="389"/>
      <c r="AM1505" s="389"/>
      <c r="AN1505" s="389"/>
      <c r="AO1505" s="389"/>
      <c r="AP1505" s="389"/>
      <c r="AQ1505" s="389"/>
    </row>
    <row r="1506" spans="1:43" s="128" customFormat="1" ht="40.15" customHeight="1">
      <c r="A1506" s="488">
        <v>1493</v>
      </c>
      <c r="B1506" s="866" t="str">
        <f>IF(基本情報入力シート!C1537="","",基本情報入力シート!C1537)</f>
        <v/>
      </c>
      <c r="C1506" s="866"/>
      <c r="D1506" s="866"/>
      <c r="E1506" s="866"/>
      <c r="F1506" s="866"/>
      <c r="G1506" s="866"/>
      <c r="H1506" s="866"/>
      <c r="I1506" s="866"/>
      <c r="J1506" s="413" t="str">
        <f>IF(基本情報入力シート!M1537="","",基本情報入力シート!M1537)</f>
        <v/>
      </c>
      <c r="K1506" s="413" t="str">
        <f>IF(基本情報入力シート!R1537="","",基本情報入力シート!R1537)</f>
        <v/>
      </c>
      <c r="L1506" s="413" t="str">
        <f>IF(基本情報入力シート!W1537="","",基本情報入力シート!W1537)</f>
        <v/>
      </c>
      <c r="M1506" s="413" t="str">
        <f>IF(基本情報入力シート!X1537="","",基本情報入力シート!X1537)</f>
        <v/>
      </c>
      <c r="N1506" s="491" t="str">
        <f>IF(基本情報入力シート!Y1537="","",基本情報入力シート!Y1537)</f>
        <v/>
      </c>
      <c r="O1506" s="490"/>
      <c r="P1506" s="432"/>
      <c r="Q1506" s="38" t="str">
        <f>IFERROR(ROUNDDOWN(P1506*VLOOKUP(N1506,【参考】数式用!$V$2:$AA$58,MATCH(O1506,【参考】数式用!$X$4:$AA$4)+2,FALSE)*0.5, 0), "")</f>
        <v/>
      </c>
      <c r="R1506" s="433"/>
      <c r="S1506" s="867"/>
      <c r="T1506" s="867"/>
      <c r="U1506" s="499"/>
      <c r="V1506" s="439"/>
      <c r="W1506" s="487"/>
      <c r="X1506" s="414" t="str">
        <f>IFERROR(IF(V1506="ー", "", ROUNDDOWN(W1506*VLOOKUP(N1506,【参考】数式用!$V$2:$AG$51,MATCH(V1506,【参考】数式用!$AB$4:$AG$4)+6,FALSE)*0.5, 0)), "")</f>
        <v/>
      </c>
      <c r="Y1506" s="440"/>
      <c r="Z1506" s="487"/>
      <c r="AA1506" s="501"/>
      <c r="AB1506" s="481" t="e">
        <f>VLOOKUP(N1506,【参考】数式用!$A$3:$N$58,14,FALSE)</f>
        <v>#N/A</v>
      </c>
      <c r="AC1506" s="481" t="str">
        <f>IFERROR(VLOOKUP(N1506,【参考】数式用!$A$3:$N$58,14,FALSE),"")&amp;"_4_5"</f>
        <v>_4_5</v>
      </c>
      <c r="AD1506" s="481" t="str">
        <f>IFERROR(VLOOKUP(N1506,【参考】数式用!$A$3:$N$58,14,FALSE),"")&amp;"_6"</f>
        <v>_6</v>
      </c>
      <c r="AE1506" s="482" t="str">
        <f>IFERROR(VLOOKUP(N1506,【参考】数式用!$AI$5:$AJ$51, 2, FALSE), "")</f>
        <v/>
      </c>
      <c r="AF1506" s="483" t="str">
        <f t="shared" si="46"/>
        <v/>
      </c>
      <c r="AG1506" s="484" t="str">
        <f t="shared" si="47"/>
        <v/>
      </c>
      <c r="AH1506" s="485" t="str">
        <f>IFERROR(VLOOKUP(N1506,【参考】数式用!$AM$3:$AN$56, 2, FALSE), "")</f>
        <v/>
      </c>
      <c r="AI1506" s="411"/>
      <c r="AJ1506" s="389"/>
      <c r="AK1506" s="389"/>
      <c r="AL1506" s="389"/>
      <c r="AM1506" s="389"/>
      <c r="AN1506" s="389"/>
      <c r="AO1506" s="389"/>
      <c r="AP1506" s="389"/>
      <c r="AQ1506" s="389"/>
    </row>
    <row r="1507" spans="1:43" s="128" customFormat="1" ht="40.15" customHeight="1">
      <c r="A1507" s="488">
        <v>1494</v>
      </c>
      <c r="B1507" s="866" t="str">
        <f>IF(基本情報入力シート!C1538="","",基本情報入力シート!C1538)</f>
        <v/>
      </c>
      <c r="C1507" s="866"/>
      <c r="D1507" s="866"/>
      <c r="E1507" s="866"/>
      <c r="F1507" s="866"/>
      <c r="G1507" s="866"/>
      <c r="H1507" s="866"/>
      <c r="I1507" s="866"/>
      <c r="J1507" s="413" t="str">
        <f>IF(基本情報入力シート!M1538="","",基本情報入力シート!M1538)</f>
        <v/>
      </c>
      <c r="K1507" s="413" t="str">
        <f>IF(基本情報入力シート!R1538="","",基本情報入力シート!R1538)</f>
        <v/>
      </c>
      <c r="L1507" s="413" t="str">
        <f>IF(基本情報入力シート!W1538="","",基本情報入力シート!W1538)</f>
        <v/>
      </c>
      <c r="M1507" s="413" t="str">
        <f>IF(基本情報入力シート!X1538="","",基本情報入力シート!X1538)</f>
        <v/>
      </c>
      <c r="N1507" s="491" t="str">
        <f>IF(基本情報入力シート!Y1538="","",基本情報入力シート!Y1538)</f>
        <v/>
      </c>
      <c r="O1507" s="490"/>
      <c r="P1507" s="432"/>
      <c r="Q1507" s="38" t="str">
        <f>IFERROR(ROUNDDOWN(P1507*VLOOKUP(N1507,【参考】数式用!$V$2:$AA$58,MATCH(O1507,【参考】数式用!$X$4:$AA$4)+2,FALSE)*0.5, 0), "")</f>
        <v/>
      </c>
      <c r="R1507" s="433"/>
      <c r="S1507" s="867"/>
      <c r="T1507" s="867"/>
      <c r="U1507" s="499"/>
      <c r="V1507" s="439"/>
      <c r="W1507" s="487"/>
      <c r="X1507" s="414" t="str">
        <f>IFERROR(IF(V1507="ー", "", ROUNDDOWN(W1507*VLOOKUP(N1507,【参考】数式用!$V$2:$AG$51,MATCH(V1507,【参考】数式用!$AB$4:$AG$4)+6,FALSE)*0.5, 0)), "")</f>
        <v/>
      </c>
      <c r="Y1507" s="440"/>
      <c r="Z1507" s="487"/>
      <c r="AA1507" s="501"/>
      <c r="AB1507" s="481" t="e">
        <f>VLOOKUP(N1507,【参考】数式用!$A$3:$N$58,14,FALSE)</f>
        <v>#N/A</v>
      </c>
      <c r="AC1507" s="481" t="str">
        <f>IFERROR(VLOOKUP(N1507,【参考】数式用!$A$3:$N$58,14,FALSE),"")&amp;"_4_5"</f>
        <v>_4_5</v>
      </c>
      <c r="AD1507" s="481" t="str">
        <f>IFERROR(VLOOKUP(N1507,【参考】数式用!$A$3:$N$58,14,FALSE),"")&amp;"_6"</f>
        <v>_6</v>
      </c>
      <c r="AE1507" s="482" t="str">
        <f>IFERROR(VLOOKUP(N1507,【参考】数式用!$AI$5:$AJ$51, 2, FALSE), "")</f>
        <v/>
      </c>
      <c r="AF1507" s="483" t="str">
        <f t="shared" si="46"/>
        <v/>
      </c>
      <c r="AG1507" s="484" t="str">
        <f t="shared" si="47"/>
        <v/>
      </c>
      <c r="AH1507" s="485" t="str">
        <f>IFERROR(VLOOKUP(N1507,【参考】数式用!$AM$3:$AN$56, 2, FALSE), "")</f>
        <v/>
      </c>
      <c r="AI1507" s="411"/>
      <c r="AJ1507" s="389"/>
      <c r="AK1507" s="389"/>
      <c r="AL1507" s="389"/>
      <c r="AM1507" s="389"/>
      <c r="AN1507" s="389"/>
      <c r="AO1507" s="389"/>
      <c r="AP1507" s="389"/>
      <c r="AQ1507" s="389"/>
    </row>
    <row r="1508" spans="1:43" s="128" customFormat="1" ht="40.15" customHeight="1">
      <c r="A1508" s="488">
        <v>1495</v>
      </c>
      <c r="B1508" s="866" t="str">
        <f>IF(基本情報入力シート!C1539="","",基本情報入力シート!C1539)</f>
        <v/>
      </c>
      <c r="C1508" s="866"/>
      <c r="D1508" s="866"/>
      <c r="E1508" s="866"/>
      <c r="F1508" s="866"/>
      <c r="G1508" s="866"/>
      <c r="H1508" s="866"/>
      <c r="I1508" s="866"/>
      <c r="J1508" s="413" t="str">
        <f>IF(基本情報入力シート!M1539="","",基本情報入力シート!M1539)</f>
        <v/>
      </c>
      <c r="K1508" s="413" t="str">
        <f>IF(基本情報入力シート!R1539="","",基本情報入力シート!R1539)</f>
        <v/>
      </c>
      <c r="L1508" s="413" t="str">
        <f>IF(基本情報入力シート!W1539="","",基本情報入力シート!W1539)</f>
        <v/>
      </c>
      <c r="M1508" s="413" t="str">
        <f>IF(基本情報入力シート!X1539="","",基本情報入力シート!X1539)</f>
        <v/>
      </c>
      <c r="N1508" s="491" t="str">
        <f>IF(基本情報入力シート!Y1539="","",基本情報入力シート!Y1539)</f>
        <v/>
      </c>
      <c r="O1508" s="490"/>
      <c r="P1508" s="432"/>
      <c r="Q1508" s="38" t="str">
        <f>IFERROR(ROUNDDOWN(P1508*VLOOKUP(N1508,【参考】数式用!$V$2:$AA$58,MATCH(O1508,【参考】数式用!$X$4:$AA$4)+2,FALSE)*0.5, 0), "")</f>
        <v/>
      </c>
      <c r="R1508" s="433"/>
      <c r="S1508" s="867"/>
      <c r="T1508" s="867"/>
      <c r="U1508" s="499"/>
      <c r="V1508" s="439"/>
      <c r="W1508" s="487"/>
      <c r="X1508" s="414" t="str">
        <f>IFERROR(IF(V1508="ー", "", ROUNDDOWN(W1508*VLOOKUP(N1508,【参考】数式用!$V$2:$AG$51,MATCH(V1508,【参考】数式用!$AB$4:$AG$4)+6,FALSE)*0.5, 0)), "")</f>
        <v/>
      </c>
      <c r="Y1508" s="440"/>
      <c r="Z1508" s="487"/>
      <c r="AA1508" s="501"/>
      <c r="AB1508" s="481" t="e">
        <f>VLOOKUP(N1508,【参考】数式用!$A$3:$N$58,14,FALSE)</f>
        <v>#N/A</v>
      </c>
      <c r="AC1508" s="481" t="str">
        <f>IFERROR(VLOOKUP(N1508,【参考】数式用!$A$3:$N$58,14,FALSE),"")&amp;"_4_5"</f>
        <v>_4_5</v>
      </c>
      <c r="AD1508" s="481" t="str">
        <f>IFERROR(VLOOKUP(N1508,【参考】数式用!$A$3:$N$58,14,FALSE),"")&amp;"_6"</f>
        <v>_6</v>
      </c>
      <c r="AE1508" s="482" t="str">
        <f>IFERROR(VLOOKUP(N1508,【参考】数式用!$AI$5:$AJ$51, 2, FALSE), "")</f>
        <v/>
      </c>
      <c r="AF1508" s="483" t="str">
        <f t="shared" si="46"/>
        <v/>
      </c>
      <c r="AG1508" s="484" t="str">
        <f t="shared" si="47"/>
        <v/>
      </c>
      <c r="AH1508" s="485" t="str">
        <f>IFERROR(VLOOKUP(N1508,【参考】数式用!$AM$3:$AN$56, 2, FALSE), "")</f>
        <v/>
      </c>
      <c r="AI1508" s="411"/>
      <c r="AJ1508" s="389"/>
      <c r="AK1508" s="389"/>
      <c r="AL1508" s="389"/>
      <c r="AM1508" s="389"/>
      <c r="AN1508" s="389"/>
      <c r="AO1508" s="389"/>
      <c r="AP1508" s="389"/>
      <c r="AQ1508" s="389"/>
    </row>
    <row r="1509" spans="1:43" s="128" customFormat="1" ht="40.15" customHeight="1">
      <c r="A1509" s="488">
        <v>1496</v>
      </c>
      <c r="B1509" s="866" t="str">
        <f>IF(基本情報入力シート!C1540="","",基本情報入力シート!C1540)</f>
        <v/>
      </c>
      <c r="C1509" s="866"/>
      <c r="D1509" s="866"/>
      <c r="E1509" s="866"/>
      <c r="F1509" s="866"/>
      <c r="G1509" s="866"/>
      <c r="H1509" s="866"/>
      <c r="I1509" s="866"/>
      <c r="J1509" s="413" t="str">
        <f>IF(基本情報入力シート!M1540="","",基本情報入力シート!M1540)</f>
        <v/>
      </c>
      <c r="K1509" s="413" t="str">
        <f>IF(基本情報入力シート!R1540="","",基本情報入力シート!R1540)</f>
        <v/>
      </c>
      <c r="L1509" s="413" t="str">
        <f>IF(基本情報入力シート!W1540="","",基本情報入力シート!W1540)</f>
        <v/>
      </c>
      <c r="M1509" s="413" t="str">
        <f>IF(基本情報入力シート!X1540="","",基本情報入力シート!X1540)</f>
        <v/>
      </c>
      <c r="N1509" s="491" t="str">
        <f>IF(基本情報入力シート!Y1540="","",基本情報入力シート!Y1540)</f>
        <v/>
      </c>
      <c r="O1509" s="490"/>
      <c r="P1509" s="432"/>
      <c r="Q1509" s="38" t="str">
        <f>IFERROR(ROUNDDOWN(P1509*VLOOKUP(N1509,【参考】数式用!$V$2:$AA$58,MATCH(O1509,【参考】数式用!$X$4:$AA$4)+2,FALSE)*0.5, 0), "")</f>
        <v/>
      </c>
      <c r="R1509" s="433"/>
      <c r="S1509" s="867"/>
      <c r="T1509" s="867"/>
      <c r="U1509" s="499"/>
      <c r="V1509" s="439"/>
      <c r="W1509" s="487"/>
      <c r="X1509" s="414" t="str">
        <f>IFERROR(IF(V1509="ー", "", ROUNDDOWN(W1509*VLOOKUP(N1509,【参考】数式用!$V$2:$AG$51,MATCH(V1509,【参考】数式用!$AB$4:$AG$4)+6,FALSE)*0.5, 0)), "")</f>
        <v/>
      </c>
      <c r="Y1509" s="440"/>
      <c r="Z1509" s="487"/>
      <c r="AA1509" s="501"/>
      <c r="AB1509" s="481" t="e">
        <f>VLOOKUP(N1509,【参考】数式用!$A$3:$N$58,14,FALSE)</f>
        <v>#N/A</v>
      </c>
      <c r="AC1509" s="481" t="str">
        <f>IFERROR(VLOOKUP(N1509,【参考】数式用!$A$3:$N$58,14,FALSE),"")&amp;"_4_5"</f>
        <v>_4_5</v>
      </c>
      <c r="AD1509" s="481" t="str">
        <f>IFERROR(VLOOKUP(N1509,【参考】数式用!$A$3:$N$58,14,FALSE),"")&amp;"_6"</f>
        <v>_6</v>
      </c>
      <c r="AE1509" s="482" t="str">
        <f>IFERROR(VLOOKUP(N1509,【参考】数式用!$AI$5:$AJ$51, 2, FALSE), "")</f>
        <v/>
      </c>
      <c r="AF1509" s="483" t="str">
        <f t="shared" si="46"/>
        <v/>
      </c>
      <c r="AG1509" s="484" t="str">
        <f t="shared" si="47"/>
        <v/>
      </c>
      <c r="AH1509" s="485" t="str">
        <f>IFERROR(VLOOKUP(N1509,【参考】数式用!$AM$3:$AN$56, 2, FALSE), "")</f>
        <v/>
      </c>
      <c r="AI1509" s="411"/>
      <c r="AJ1509" s="389"/>
      <c r="AK1509" s="389"/>
      <c r="AL1509" s="389"/>
      <c r="AM1509" s="389"/>
      <c r="AN1509" s="389"/>
      <c r="AO1509" s="389"/>
      <c r="AP1509" s="389"/>
      <c r="AQ1509" s="389"/>
    </row>
    <row r="1510" spans="1:43" s="128" customFormat="1" ht="40.15" customHeight="1">
      <c r="A1510" s="488">
        <v>1497</v>
      </c>
      <c r="B1510" s="866" t="str">
        <f>IF(基本情報入力シート!C1541="","",基本情報入力シート!C1541)</f>
        <v/>
      </c>
      <c r="C1510" s="866"/>
      <c r="D1510" s="866"/>
      <c r="E1510" s="866"/>
      <c r="F1510" s="866"/>
      <c r="G1510" s="866"/>
      <c r="H1510" s="866"/>
      <c r="I1510" s="866"/>
      <c r="J1510" s="413" t="str">
        <f>IF(基本情報入力シート!M1541="","",基本情報入力シート!M1541)</f>
        <v/>
      </c>
      <c r="K1510" s="413" t="str">
        <f>IF(基本情報入力シート!R1541="","",基本情報入力シート!R1541)</f>
        <v/>
      </c>
      <c r="L1510" s="413" t="str">
        <f>IF(基本情報入力シート!W1541="","",基本情報入力シート!W1541)</f>
        <v/>
      </c>
      <c r="M1510" s="413" t="str">
        <f>IF(基本情報入力シート!X1541="","",基本情報入力シート!X1541)</f>
        <v/>
      </c>
      <c r="N1510" s="491" t="str">
        <f>IF(基本情報入力シート!Y1541="","",基本情報入力シート!Y1541)</f>
        <v/>
      </c>
      <c r="O1510" s="490"/>
      <c r="P1510" s="432"/>
      <c r="Q1510" s="38" t="str">
        <f>IFERROR(ROUNDDOWN(P1510*VLOOKUP(N1510,【参考】数式用!$V$2:$AA$58,MATCH(O1510,【参考】数式用!$X$4:$AA$4)+2,FALSE)*0.5, 0), "")</f>
        <v/>
      </c>
      <c r="R1510" s="433"/>
      <c r="S1510" s="867"/>
      <c r="T1510" s="867"/>
      <c r="U1510" s="499"/>
      <c r="V1510" s="439"/>
      <c r="W1510" s="487"/>
      <c r="X1510" s="414" t="str">
        <f>IFERROR(IF(V1510="ー", "", ROUNDDOWN(W1510*VLOOKUP(N1510,【参考】数式用!$V$2:$AG$51,MATCH(V1510,【参考】数式用!$AB$4:$AG$4)+6,FALSE)*0.5, 0)), "")</f>
        <v/>
      </c>
      <c r="Y1510" s="440"/>
      <c r="Z1510" s="487"/>
      <c r="AA1510" s="501"/>
      <c r="AB1510" s="481" t="e">
        <f>VLOOKUP(N1510,【参考】数式用!$A$3:$N$58,14,FALSE)</f>
        <v>#N/A</v>
      </c>
      <c r="AC1510" s="481" t="str">
        <f>IFERROR(VLOOKUP(N1510,【参考】数式用!$A$3:$N$58,14,FALSE),"")&amp;"_4_5"</f>
        <v>_4_5</v>
      </c>
      <c r="AD1510" s="481" t="str">
        <f>IFERROR(VLOOKUP(N1510,【参考】数式用!$A$3:$N$58,14,FALSE),"")&amp;"_6"</f>
        <v>_6</v>
      </c>
      <c r="AE1510" s="482" t="str">
        <f>IFERROR(VLOOKUP(N1510,【参考】数式用!$AI$5:$AJ$51, 2, FALSE), "")</f>
        <v/>
      </c>
      <c r="AF1510" s="483" t="str">
        <f t="shared" si="46"/>
        <v/>
      </c>
      <c r="AG1510" s="484" t="str">
        <f t="shared" si="47"/>
        <v/>
      </c>
      <c r="AH1510" s="485" t="str">
        <f>IFERROR(VLOOKUP(N1510,【参考】数式用!$AM$3:$AN$56, 2, FALSE), "")</f>
        <v/>
      </c>
      <c r="AI1510" s="411"/>
      <c r="AJ1510" s="389"/>
      <c r="AK1510" s="389"/>
      <c r="AL1510" s="389"/>
      <c r="AM1510" s="389"/>
      <c r="AN1510" s="389"/>
      <c r="AO1510" s="389"/>
      <c r="AP1510" s="389"/>
      <c r="AQ1510" s="389"/>
    </row>
    <row r="1511" spans="1:43" s="128" customFormat="1" ht="40.15" customHeight="1">
      <c r="A1511" s="488">
        <v>1498</v>
      </c>
      <c r="B1511" s="866" t="str">
        <f>IF(基本情報入力シート!C1542="","",基本情報入力シート!C1542)</f>
        <v/>
      </c>
      <c r="C1511" s="866"/>
      <c r="D1511" s="866"/>
      <c r="E1511" s="866"/>
      <c r="F1511" s="866"/>
      <c r="G1511" s="866"/>
      <c r="H1511" s="866"/>
      <c r="I1511" s="866"/>
      <c r="J1511" s="413" t="str">
        <f>IF(基本情報入力シート!M1542="","",基本情報入力シート!M1542)</f>
        <v/>
      </c>
      <c r="K1511" s="413" t="str">
        <f>IF(基本情報入力シート!R1542="","",基本情報入力シート!R1542)</f>
        <v/>
      </c>
      <c r="L1511" s="413" t="str">
        <f>IF(基本情報入力シート!W1542="","",基本情報入力シート!W1542)</f>
        <v/>
      </c>
      <c r="M1511" s="413" t="str">
        <f>IF(基本情報入力シート!X1542="","",基本情報入力シート!X1542)</f>
        <v/>
      </c>
      <c r="N1511" s="491" t="str">
        <f>IF(基本情報入力シート!Y1542="","",基本情報入力シート!Y1542)</f>
        <v/>
      </c>
      <c r="O1511" s="490"/>
      <c r="P1511" s="432"/>
      <c r="Q1511" s="38" t="str">
        <f>IFERROR(ROUNDDOWN(P1511*VLOOKUP(N1511,【参考】数式用!$V$2:$AA$58,MATCH(O1511,【参考】数式用!$X$4:$AA$4)+2,FALSE)*0.5, 0), "")</f>
        <v/>
      </c>
      <c r="R1511" s="433"/>
      <c r="S1511" s="867"/>
      <c r="T1511" s="867"/>
      <c r="U1511" s="499"/>
      <c r="V1511" s="439"/>
      <c r="W1511" s="487"/>
      <c r="X1511" s="414" t="str">
        <f>IFERROR(IF(V1511="ー", "", ROUNDDOWN(W1511*VLOOKUP(N1511,【参考】数式用!$V$2:$AG$51,MATCH(V1511,【参考】数式用!$AB$4:$AG$4)+6,FALSE)*0.5, 0)), "")</f>
        <v/>
      </c>
      <c r="Y1511" s="440"/>
      <c r="Z1511" s="487"/>
      <c r="AA1511" s="501"/>
      <c r="AB1511" s="481" t="e">
        <f>VLOOKUP(N1511,【参考】数式用!$A$3:$N$58,14,FALSE)</f>
        <v>#N/A</v>
      </c>
      <c r="AC1511" s="481" t="str">
        <f>IFERROR(VLOOKUP(N1511,【参考】数式用!$A$3:$N$58,14,FALSE),"")&amp;"_4_5"</f>
        <v>_4_5</v>
      </c>
      <c r="AD1511" s="481" t="str">
        <f>IFERROR(VLOOKUP(N1511,【参考】数式用!$A$3:$N$58,14,FALSE),"")&amp;"_6"</f>
        <v>_6</v>
      </c>
      <c r="AE1511" s="482" t="str">
        <f>IFERROR(VLOOKUP(N1511,【参考】数式用!$AI$5:$AJ$51, 2, FALSE), "")</f>
        <v/>
      </c>
      <c r="AF1511" s="483" t="str">
        <f t="shared" si="46"/>
        <v/>
      </c>
      <c r="AG1511" s="484" t="str">
        <f t="shared" si="47"/>
        <v/>
      </c>
      <c r="AH1511" s="485" t="str">
        <f>IFERROR(VLOOKUP(N1511,【参考】数式用!$AM$3:$AN$56, 2, FALSE), "")</f>
        <v/>
      </c>
      <c r="AI1511" s="411"/>
      <c r="AJ1511" s="389"/>
      <c r="AK1511" s="389"/>
      <c r="AL1511" s="389"/>
      <c r="AM1511" s="389"/>
      <c r="AN1511" s="389"/>
      <c r="AO1511" s="389"/>
      <c r="AP1511" s="389"/>
      <c r="AQ1511" s="389"/>
    </row>
    <row r="1512" spans="1:43" s="128" customFormat="1" ht="40.15" customHeight="1">
      <c r="A1512" s="488">
        <v>1499</v>
      </c>
      <c r="B1512" s="866" t="str">
        <f>IF(基本情報入力シート!C1543="","",基本情報入力シート!C1543)</f>
        <v/>
      </c>
      <c r="C1512" s="866"/>
      <c r="D1512" s="866"/>
      <c r="E1512" s="866"/>
      <c r="F1512" s="866"/>
      <c r="G1512" s="866"/>
      <c r="H1512" s="866"/>
      <c r="I1512" s="866"/>
      <c r="J1512" s="413" t="str">
        <f>IF(基本情報入力シート!M1543="","",基本情報入力シート!M1543)</f>
        <v/>
      </c>
      <c r="K1512" s="413" t="str">
        <f>IF(基本情報入力シート!R1543="","",基本情報入力シート!R1543)</f>
        <v/>
      </c>
      <c r="L1512" s="413" t="str">
        <f>IF(基本情報入力シート!W1543="","",基本情報入力シート!W1543)</f>
        <v/>
      </c>
      <c r="M1512" s="413" t="str">
        <f>IF(基本情報入力シート!X1543="","",基本情報入力シート!X1543)</f>
        <v/>
      </c>
      <c r="N1512" s="491" t="str">
        <f>IF(基本情報入力シート!Y1543="","",基本情報入力シート!Y1543)</f>
        <v/>
      </c>
      <c r="O1512" s="490"/>
      <c r="P1512" s="432"/>
      <c r="Q1512" s="38" t="str">
        <f>IFERROR(ROUNDDOWN(P1512*VLOOKUP(N1512,【参考】数式用!$V$2:$AA$58,MATCH(O1512,【参考】数式用!$X$4:$AA$4)+2,FALSE)*0.5, 0), "")</f>
        <v/>
      </c>
      <c r="R1512" s="433"/>
      <c r="S1512" s="867"/>
      <c r="T1512" s="867"/>
      <c r="U1512" s="499"/>
      <c r="V1512" s="439"/>
      <c r="W1512" s="487"/>
      <c r="X1512" s="414" t="str">
        <f>IFERROR(IF(V1512="ー", "", ROUNDDOWN(W1512*VLOOKUP(N1512,【参考】数式用!$V$2:$AG$51,MATCH(V1512,【参考】数式用!$AB$4:$AG$4)+6,FALSE)*0.5, 0)), "")</f>
        <v/>
      </c>
      <c r="Y1512" s="440"/>
      <c r="Z1512" s="487"/>
      <c r="AA1512" s="501"/>
      <c r="AB1512" s="481" t="e">
        <f>VLOOKUP(N1512,【参考】数式用!$A$3:$N$58,14,FALSE)</f>
        <v>#N/A</v>
      </c>
      <c r="AC1512" s="481" t="str">
        <f>IFERROR(VLOOKUP(N1512,【参考】数式用!$A$3:$N$58,14,FALSE),"")&amp;"_4_5"</f>
        <v>_4_5</v>
      </c>
      <c r="AD1512" s="481" t="str">
        <f>IFERROR(VLOOKUP(N1512,【参考】数式用!$A$3:$N$58,14,FALSE),"")&amp;"_6"</f>
        <v>_6</v>
      </c>
      <c r="AE1512" s="482" t="str">
        <f>IFERROR(VLOOKUP(N1512,【参考】数式用!$AI$5:$AJ$51, 2, FALSE), "")</f>
        <v/>
      </c>
      <c r="AF1512" s="483" t="str">
        <f t="shared" si="46"/>
        <v/>
      </c>
      <c r="AG1512" s="484" t="str">
        <f t="shared" si="47"/>
        <v/>
      </c>
      <c r="AH1512" s="485" t="str">
        <f>IFERROR(VLOOKUP(N1512,【参考】数式用!$AM$3:$AN$56, 2, FALSE), "")</f>
        <v/>
      </c>
      <c r="AI1512" s="411"/>
      <c r="AJ1512" s="389"/>
      <c r="AK1512" s="389"/>
      <c r="AL1512" s="389"/>
      <c r="AM1512" s="389"/>
      <c r="AN1512" s="389"/>
      <c r="AO1512" s="389"/>
      <c r="AP1512" s="389"/>
      <c r="AQ1512" s="389"/>
    </row>
    <row r="1513" spans="1:43" s="128" customFormat="1" ht="40.15" customHeight="1">
      <c r="A1513" s="488">
        <v>1500</v>
      </c>
      <c r="B1513" s="866" t="str">
        <f>IF(基本情報入力シート!C1544="","",基本情報入力シート!C1544)</f>
        <v/>
      </c>
      <c r="C1513" s="866"/>
      <c r="D1513" s="866"/>
      <c r="E1513" s="866"/>
      <c r="F1513" s="866"/>
      <c r="G1513" s="866"/>
      <c r="H1513" s="866"/>
      <c r="I1513" s="866"/>
      <c r="J1513" s="413" t="str">
        <f>IF(基本情報入力シート!M1544="","",基本情報入力シート!M1544)</f>
        <v/>
      </c>
      <c r="K1513" s="413" t="str">
        <f>IF(基本情報入力シート!R1544="","",基本情報入力シート!R1544)</f>
        <v/>
      </c>
      <c r="L1513" s="413" t="str">
        <f>IF(基本情報入力シート!W1544="","",基本情報入力シート!W1544)</f>
        <v/>
      </c>
      <c r="M1513" s="413" t="str">
        <f>IF(基本情報入力シート!X1544="","",基本情報入力シート!X1544)</f>
        <v/>
      </c>
      <c r="N1513" s="491" t="str">
        <f>IF(基本情報入力シート!Y1544="","",基本情報入力シート!Y1544)</f>
        <v/>
      </c>
      <c r="O1513" s="490"/>
      <c r="P1513" s="432"/>
      <c r="Q1513" s="38" t="str">
        <f>IFERROR(ROUNDDOWN(P1513*VLOOKUP(N1513,【参考】数式用!$V$2:$AA$58,MATCH(O1513,【参考】数式用!$X$4:$AA$4)+2,FALSE)*0.5, 0), "")</f>
        <v/>
      </c>
      <c r="R1513" s="433"/>
      <c r="S1513" s="867"/>
      <c r="T1513" s="867"/>
      <c r="U1513" s="499"/>
      <c r="V1513" s="439"/>
      <c r="W1513" s="487"/>
      <c r="X1513" s="414" t="str">
        <f>IFERROR(IF(V1513="ー", "", ROUNDDOWN(W1513*VLOOKUP(N1513,【参考】数式用!$V$2:$AG$51,MATCH(V1513,【参考】数式用!$AB$4:$AG$4)+6,FALSE)*0.5, 0)), "")</f>
        <v/>
      </c>
      <c r="Y1513" s="440"/>
      <c r="Z1513" s="487"/>
      <c r="AA1513" s="501"/>
      <c r="AB1513" s="481" t="e">
        <f>VLOOKUP(N1513,【参考】数式用!$A$3:$N$58,14,FALSE)</f>
        <v>#N/A</v>
      </c>
      <c r="AC1513" s="481" t="str">
        <f>IFERROR(VLOOKUP(N1513,【参考】数式用!$A$3:$N$58,14,FALSE),"")&amp;"_4_5"</f>
        <v>_4_5</v>
      </c>
      <c r="AD1513" s="481" t="str">
        <f>IFERROR(VLOOKUP(N1513,【参考】数式用!$A$3:$N$58,14,FALSE),"")&amp;"_6"</f>
        <v>_6</v>
      </c>
      <c r="AE1513" s="482" t="str">
        <f>IFERROR(VLOOKUP(N1513,【参考】数式用!$AI$5:$AJ$51, 2, FALSE), "")</f>
        <v/>
      </c>
      <c r="AF1513" s="483" t="str">
        <f t="shared" si="46"/>
        <v/>
      </c>
      <c r="AG1513" s="484" t="str">
        <f t="shared" si="47"/>
        <v/>
      </c>
      <c r="AH1513" s="485" t="str">
        <f>IFERROR(VLOOKUP(N1513,【参考】数式用!$AM$3:$AN$56, 2, FALSE), "")</f>
        <v/>
      </c>
      <c r="AI1513" s="411"/>
      <c r="AJ1513" s="389"/>
      <c r="AK1513" s="389"/>
      <c r="AL1513" s="389"/>
      <c r="AM1513" s="389"/>
      <c r="AN1513" s="389"/>
      <c r="AO1513" s="389"/>
      <c r="AP1513" s="389"/>
      <c r="AQ1513" s="389"/>
    </row>
    <row r="1514" spans="1:43" s="128" customFormat="1" ht="40.15" customHeight="1">
      <c r="A1514" s="488">
        <v>1501</v>
      </c>
      <c r="B1514" s="866" t="str">
        <f>IF(基本情報入力シート!C1545="","",基本情報入力シート!C1545)</f>
        <v/>
      </c>
      <c r="C1514" s="866"/>
      <c r="D1514" s="866"/>
      <c r="E1514" s="866"/>
      <c r="F1514" s="866"/>
      <c r="G1514" s="866"/>
      <c r="H1514" s="866"/>
      <c r="I1514" s="866"/>
      <c r="J1514" s="413" t="str">
        <f>IF(基本情報入力シート!M1545="","",基本情報入力シート!M1545)</f>
        <v/>
      </c>
      <c r="K1514" s="413" t="str">
        <f>IF(基本情報入力シート!R1545="","",基本情報入力シート!R1545)</f>
        <v/>
      </c>
      <c r="L1514" s="413" t="str">
        <f>IF(基本情報入力シート!W1545="","",基本情報入力シート!W1545)</f>
        <v/>
      </c>
      <c r="M1514" s="413" t="str">
        <f>IF(基本情報入力シート!X1545="","",基本情報入力シート!X1545)</f>
        <v/>
      </c>
      <c r="N1514" s="491" t="str">
        <f>IF(基本情報入力シート!Y1545="","",基本情報入力シート!Y1545)</f>
        <v/>
      </c>
      <c r="O1514" s="490"/>
      <c r="P1514" s="432"/>
      <c r="Q1514" s="38" t="str">
        <f>IFERROR(ROUNDDOWN(P1514*VLOOKUP(N1514,【参考】数式用!$V$2:$AA$58,MATCH(O1514,【参考】数式用!$X$4:$AA$4)+2,FALSE)*0.5, 0), "")</f>
        <v/>
      </c>
      <c r="R1514" s="433"/>
      <c r="S1514" s="867"/>
      <c r="T1514" s="867"/>
      <c r="U1514" s="499"/>
      <c r="V1514" s="439"/>
      <c r="W1514" s="487"/>
      <c r="X1514" s="414" t="str">
        <f>IFERROR(IF(V1514="ー", "", ROUNDDOWN(W1514*VLOOKUP(N1514,【参考】数式用!$V$2:$AG$51,MATCH(V1514,【参考】数式用!$AB$4:$AG$4)+6,FALSE)*0.5, 0)), "")</f>
        <v/>
      </c>
      <c r="Y1514" s="440"/>
      <c r="Z1514" s="487"/>
      <c r="AA1514" s="501"/>
      <c r="AB1514" s="481" t="e">
        <f>VLOOKUP(N1514,【参考】数式用!$A$3:$N$58,14,FALSE)</f>
        <v>#N/A</v>
      </c>
      <c r="AC1514" s="481" t="str">
        <f>IFERROR(VLOOKUP(N1514,【参考】数式用!$A$3:$N$58,14,FALSE),"")&amp;"_4_5"</f>
        <v>_4_5</v>
      </c>
      <c r="AD1514" s="481" t="str">
        <f>IFERROR(VLOOKUP(N1514,【参考】数式用!$A$3:$N$58,14,FALSE),"")&amp;"_6"</f>
        <v>_6</v>
      </c>
      <c r="AE1514" s="482" t="str">
        <f>IFERROR(VLOOKUP(N1514,【参考】数式用!$AI$5:$AJ$51, 2, FALSE), "")</f>
        <v/>
      </c>
      <c r="AF1514" s="483" t="str">
        <f t="shared" si="46"/>
        <v/>
      </c>
      <c r="AG1514" s="484" t="str">
        <f t="shared" si="47"/>
        <v/>
      </c>
      <c r="AH1514" s="485" t="str">
        <f>IFERROR(VLOOKUP(N1514,【参考】数式用!$AM$3:$AN$56, 2, FALSE), "")</f>
        <v/>
      </c>
      <c r="AI1514" s="411"/>
      <c r="AJ1514" s="389"/>
      <c r="AK1514" s="389"/>
      <c r="AL1514" s="389"/>
      <c r="AM1514" s="389"/>
      <c r="AN1514" s="389"/>
      <c r="AO1514" s="389"/>
      <c r="AP1514" s="389"/>
      <c r="AQ1514" s="389"/>
    </row>
    <row r="1515" spans="1:43" s="128" customFormat="1" ht="40.15" customHeight="1">
      <c r="A1515" s="488">
        <v>1502</v>
      </c>
      <c r="B1515" s="866" t="str">
        <f>IF(基本情報入力シート!C1546="","",基本情報入力シート!C1546)</f>
        <v/>
      </c>
      <c r="C1515" s="866"/>
      <c r="D1515" s="866"/>
      <c r="E1515" s="866"/>
      <c r="F1515" s="866"/>
      <c r="G1515" s="866"/>
      <c r="H1515" s="866"/>
      <c r="I1515" s="866"/>
      <c r="J1515" s="413" t="str">
        <f>IF(基本情報入力シート!M1546="","",基本情報入力シート!M1546)</f>
        <v/>
      </c>
      <c r="K1515" s="413" t="str">
        <f>IF(基本情報入力シート!R1546="","",基本情報入力シート!R1546)</f>
        <v/>
      </c>
      <c r="L1515" s="413" t="str">
        <f>IF(基本情報入力シート!W1546="","",基本情報入力シート!W1546)</f>
        <v/>
      </c>
      <c r="M1515" s="413" t="str">
        <f>IF(基本情報入力シート!X1546="","",基本情報入力シート!X1546)</f>
        <v/>
      </c>
      <c r="N1515" s="491" t="str">
        <f>IF(基本情報入力シート!Y1546="","",基本情報入力シート!Y1546)</f>
        <v/>
      </c>
      <c r="O1515" s="490"/>
      <c r="P1515" s="432"/>
      <c r="Q1515" s="38" t="str">
        <f>IFERROR(ROUNDDOWN(P1515*VLOOKUP(N1515,【参考】数式用!$V$2:$AA$58,MATCH(O1515,【参考】数式用!$X$4:$AA$4)+2,FALSE)*0.5, 0), "")</f>
        <v/>
      </c>
      <c r="R1515" s="433"/>
      <c r="S1515" s="867"/>
      <c r="T1515" s="867"/>
      <c r="U1515" s="499"/>
      <c r="V1515" s="439"/>
      <c r="W1515" s="487"/>
      <c r="X1515" s="414" t="str">
        <f>IFERROR(IF(V1515="ー", "", ROUNDDOWN(W1515*VLOOKUP(N1515,【参考】数式用!$V$2:$AG$51,MATCH(V1515,【参考】数式用!$AB$4:$AG$4)+6,FALSE)*0.5, 0)), "")</f>
        <v/>
      </c>
      <c r="Y1515" s="440"/>
      <c r="Z1515" s="487"/>
      <c r="AA1515" s="501"/>
      <c r="AB1515" s="481" t="e">
        <f>VLOOKUP(N1515,【参考】数式用!$A$3:$N$58,14,FALSE)</f>
        <v>#N/A</v>
      </c>
      <c r="AC1515" s="481" t="str">
        <f>IFERROR(VLOOKUP(N1515,【参考】数式用!$A$3:$N$58,14,FALSE),"")&amp;"_4_5"</f>
        <v>_4_5</v>
      </c>
      <c r="AD1515" s="481" t="str">
        <f>IFERROR(VLOOKUP(N1515,【参考】数式用!$A$3:$N$58,14,FALSE),"")&amp;"_6"</f>
        <v>_6</v>
      </c>
      <c r="AE1515" s="482" t="str">
        <f>IFERROR(VLOOKUP(N1515,【参考】数式用!$AI$5:$AJ$51, 2, FALSE), "")</f>
        <v/>
      </c>
      <c r="AF1515" s="483" t="str">
        <f t="shared" si="46"/>
        <v/>
      </c>
      <c r="AG1515" s="484" t="str">
        <f t="shared" si="47"/>
        <v/>
      </c>
      <c r="AH1515" s="485" t="str">
        <f>IFERROR(VLOOKUP(N1515,【参考】数式用!$AM$3:$AN$56, 2, FALSE), "")</f>
        <v/>
      </c>
      <c r="AI1515" s="411"/>
      <c r="AJ1515" s="389"/>
      <c r="AK1515" s="389"/>
      <c r="AL1515" s="389"/>
      <c r="AM1515" s="389"/>
      <c r="AN1515" s="389"/>
      <c r="AO1515" s="389"/>
      <c r="AP1515" s="389"/>
      <c r="AQ1515" s="389"/>
    </row>
    <row r="1516" spans="1:43" s="128" customFormat="1" ht="40.15" customHeight="1">
      <c r="A1516" s="488">
        <v>1503</v>
      </c>
      <c r="B1516" s="866" t="str">
        <f>IF(基本情報入力シート!C1547="","",基本情報入力シート!C1547)</f>
        <v/>
      </c>
      <c r="C1516" s="866"/>
      <c r="D1516" s="866"/>
      <c r="E1516" s="866"/>
      <c r="F1516" s="866"/>
      <c r="G1516" s="866"/>
      <c r="H1516" s="866"/>
      <c r="I1516" s="866"/>
      <c r="J1516" s="413" t="str">
        <f>IF(基本情報入力シート!M1547="","",基本情報入力シート!M1547)</f>
        <v/>
      </c>
      <c r="K1516" s="413" t="str">
        <f>IF(基本情報入力シート!R1547="","",基本情報入力シート!R1547)</f>
        <v/>
      </c>
      <c r="L1516" s="413" t="str">
        <f>IF(基本情報入力シート!W1547="","",基本情報入力シート!W1547)</f>
        <v/>
      </c>
      <c r="M1516" s="413" t="str">
        <f>IF(基本情報入力シート!X1547="","",基本情報入力シート!X1547)</f>
        <v/>
      </c>
      <c r="N1516" s="491" t="str">
        <f>IF(基本情報入力シート!Y1547="","",基本情報入力シート!Y1547)</f>
        <v/>
      </c>
      <c r="O1516" s="490"/>
      <c r="P1516" s="432"/>
      <c r="Q1516" s="38" t="str">
        <f>IFERROR(ROUNDDOWN(P1516*VLOOKUP(N1516,【参考】数式用!$V$2:$AA$58,MATCH(O1516,【参考】数式用!$X$4:$AA$4)+2,FALSE)*0.5, 0), "")</f>
        <v/>
      </c>
      <c r="R1516" s="433"/>
      <c r="S1516" s="867"/>
      <c r="T1516" s="867"/>
      <c r="U1516" s="499"/>
      <c r="V1516" s="439"/>
      <c r="W1516" s="487"/>
      <c r="X1516" s="414" t="str">
        <f>IFERROR(IF(V1516="ー", "", ROUNDDOWN(W1516*VLOOKUP(N1516,【参考】数式用!$V$2:$AG$51,MATCH(V1516,【参考】数式用!$AB$4:$AG$4)+6,FALSE)*0.5, 0)), "")</f>
        <v/>
      </c>
      <c r="Y1516" s="440"/>
      <c r="Z1516" s="487"/>
      <c r="AA1516" s="501"/>
      <c r="AB1516" s="481" t="e">
        <f>VLOOKUP(N1516,【参考】数式用!$A$3:$N$58,14,FALSE)</f>
        <v>#N/A</v>
      </c>
      <c r="AC1516" s="481" t="str">
        <f>IFERROR(VLOOKUP(N1516,【参考】数式用!$A$3:$N$58,14,FALSE),"")&amp;"_4_5"</f>
        <v>_4_5</v>
      </c>
      <c r="AD1516" s="481" t="str">
        <f>IFERROR(VLOOKUP(N1516,【参考】数式用!$A$3:$N$58,14,FALSE),"")&amp;"_6"</f>
        <v>_6</v>
      </c>
      <c r="AE1516" s="482" t="str">
        <f>IFERROR(VLOOKUP(N1516,【参考】数式用!$AI$5:$AJ$51, 2, FALSE), "")</f>
        <v/>
      </c>
      <c r="AF1516" s="483" t="str">
        <f t="shared" si="46"/>
        <v/>
      </c>
      <c r="AG1516" s="484" t="str">
        <f t="shared" si="47"/>
        <v/>
      </c>
      <c r="AH1516" s="485" t="str">
        <f>IFERROR(VLOOKUP(N1516,【参考】数式用!$AM$3:$AN$56, 2, FALSE), "")</f>
        <v/>
      </c>
      <c r="AI1516" s="411"/>
      <c r="AJ1516" s="389"/>
      <c r="AK1516" s="389"/>
      <c r="AL1516" s="389"/>
      <c r="AM1516" s="389"/>
      <c r="AN1516" s="389"/>
      <c r="AO1516" s="389"/>
      <c r="AP1516" s="389"/>
      <c r="AQ1516" s="389"/>
    </row>
    <row r="1517" spans="1:43" s="128" customFormat="1" ht="40.15" customHeight="1">
      <c r="A1517" s="488">
        <v>1504</v>
      </c>
      <c r="B1517" s="866" t="str">
        <f>IF(基本情報入力シート!C1548="","",基本情報入力シート!C1548)</f>
        <v/>
      </c>
      <c r="C1517" s="866"/>
      <c r="D1517" s="866"/>
      <c r="E1517" s="866"/>
      <c r="F1517" s="866"/>
      <c r="G1517" s="866"/>
      <c r="H1517" s="866"/>
      <c r="I1517" s="866"/>
      <c r="J1517" s="413" t="str">
        <f>IF(基本情報入力シート!M1548="","",基本情報入力シート!M1548)</f>
        <v/>
      </c>
      <c r="K1517" s="413" t="str">
        <f>IF(基本情報入力シート!R1548="","",基本情報入力シート!R1548)</f>
        <v/>
      </c>
      <c r="L1517" s="413" t="str">
        <f>IF(基本情報入力シート!W1548="","",基本情報入力シート!W1548)</f>
        <v/>
      </c>
      <c r="M1517" s="413" t="str">
        <f>IF(基本情報入力シート!X1548="","",基本情報入力シート!X1548)</f>
        <v/>
      </c>
      <c r="N1517" s="491" t="str">
        <f>IF(基本情報入力シート!Y1548="","",基本情報入力シート!Y1548)</f>
        <v/>
      </c>
      <c r="O1517" s="490"/>
      <c r="P1517" s="432"/>
      <c r="Q1517" s="38" t="str">
        <f>IFERROR(ROUNDDOWN(P1517*VLOOKUP(N1517,【参考】数式用!$V$2:$AA$58,MATCH(O1517,【参考】数式用!$X$4:$AA$4)+2,FALSE)*0.5, 0), "")</f>
        <v/>
      </c>
      <c r="R1517" s="433"/>
      <c r="S1517" s="867"/>
      <c r="T1517" s="867"/>
      <c r="U1517" s="499"/>
      <c r="V1517" s="439"/>
      <c r="W1517" s="487"/>
      <c r="X1517" s="414" t="str">
        <f>IFERROR(IF(V1517="ー", "", ROUNDDOWN(W1517*VLOOKUP(N1517,【参考】数式用!$V$2:$AG$51,MATCH(V1517,【参考】数式用!$AB$4:$AG$4)+6,FALSE)*0.5, 0)), "")</f>
        <v/>
      </c>
      <c r="Y1517" s="440"/>
      <c r="Z1517" s="487"/>
      <c r="AA1517" s="501"/>
      <c r="AB1517" s="481" t="e">
        <f>VLOOKUP(N1517,【参考】数式用!$A$3:$N$58,14,FALSE)</f>
        <v>#N/A</v>
      </c>
      <c r="AC1517" s="481" t="str">
        <f>IFERROR(VLOOKUP(N1517,【参考】数式用!$A$3:$N$58,14,FALSE),"")&amp;"_4_5"</f>
        <v>_4_5</v>
      </c>
      <c r="AD1517" s="481" t="str">
        <f>IFERROR(VLOOKUP(N1517,【参考】数式用!$A$3:$N$58,14,FALSE),"")&amp;"_6"</f>
        <v>_6</v>
      </c>
      <c r="AE1517" s="482" t="str">
        <f>IFERROR(VLOOKUP(N1517,【参考】数式用!$AI$5:$AJ$51, 2, FALSE), "")</f>
        <v/>
      </c>
      <c r="AF1517" s="483" t="str">
        <f t="shared" si="46"/>
        <v/>
      </c>
      <c r="AG1517" s="484" t="str">
        <f t="shared" si="47"/>
        <v/>
      </c>
      <c r="AH1517" s="485" t="str">
        <f>IFERROR(VLOOKUP(N1517,【参考】数式用!$AM$3:$AN$56, 2, FALSE), "")</f>
        <v/>
      </c>
      <c r="AI1517" s="411"/>
      <c r="AJ1517" s="389"/>
      <c r="AK1517" s="389"/>
      <c r="AL1517" s="389"/>
      <c r="AM1517" s="389"/>
      <c r="AN1517" s="389"/>
      <c r="AO1517" s="389"/>
      <c r="AP1517" s="389"/>
      <c r="AQ1517" s="389"/>
    </row>
    <row r="1518" spans="1:43" s="128" customFormat="1" ht="40.15" customHeight="1">
      <c r="A1518" s="488">
        <v>1505</v>
      </c>
      <c r="B1518" s="866" t="str">
        <f>IF(基本情報入力シート!C1549="","",基本情報入力シート!C1549)</f>
        <v/>
      </c>
      <c r="C1518" s="866"/>
      <c r="D1518" s="866"/>
      <c r="E1518" s="866"/>
      <c r="F1518" s="866"/>
      <c r="G1518" s="866"/>
      <c r="H1518" s="866"/>
      <c r="I1518" s="866"/>
      <c r="J1518" s="413" t="str">
        <f>IF(基本情報入力シート!M1549="","",基本情報入力シート!M1549)</f>
        <v/>
      </c>
      <c r="K1518" s="413" t="str">
        <f>IF(基本情報入力シート!R1549="","",基本情報入力シート!R1549)</f>
        <v/>
      </c>
      <c r="L1518" s="413" t="str">
        <f>IF(基本情報入力シート!W1549="","",基本情報入力シート!W1549)</f>
        <v/>
      </c>
      <c r="M1518" s="413" t="str">
        <f>IF(基本情報入力シート!X1549="","",基本情報入力シート!X1549)</f>
        <v/>
      </c>
      <c r="N1518" s="491" t="str">
        <f>IF(基本情報入力シート!Y1549="","",基本情報入力シート!Y1549)</f>
        <v/>
      </c>
      <c r="O1518" s="490"/>
      <c r="P1518" s="432"/>
      <c r="Q1518" s="38" t="str">
        <f>IFERROR(ROUNDDOWN(P1518*VLOOKUP(N1518,【参考】数式用!$V$2:$AA$58,MATCH(O1518,【参考】数式用!$X$4:$AA$4)+2,FALSE)*0.5, 0), "")</f>
        <v/>
      </c>
      <c r="R1518" s="433"/>
      <c r="S1518" s="867"/>
      <c r="T1518" s="867"/>
      <c r="U1518" s="499"/>
      <c r="V1518" s="439"/>
      <c r="W1518" s="487"/>
      <c r="X1518" s="414" t="str">
        <f>IFERROR(IF(V1518="ー", "", ROUNDDOWN(W1518*VLOOKUP(N1518,【参考】数式用!$V$2:$AG$51,MATCH(V1518,【参考】数式用!$AB$4:$AG$4)+6,FALSE)*0.5, 0)), "")</f>
        <v/>
      </c>
      <c r="Y1518" s="440"/>
      <c r="Z1518" s="487"/>
      <c r="AA1518" s="501"/>
      <c r="AB1518" s="481" t="e">
        <f>VLOOKUP(N1518,【参考】数式用!$A$3:$N$58,14,FALSE)</f>
        <v>#N/A</v>
      </c>
      <c r="AC1518" s="481" t="str">
        <f>IFERROR(VLOOKUP(N1518,【参考】数式用!$A$3:$N$58,14,FALSE),"")&amp;"_4_5"</f>
        <v>_4_5</v>
      </c>
      <c r="AD1518" s="481" t="str">
        <f>IFERROR(VLOOKUP(N1518,【参考】数式用!$A$3:$N$58,14,FALSE),"")&amp;"_6"</f>
        <v>_6</v>
      </c>
      <c r="AE1518" s="482" t="str">
        <f>IFERROR(VLOOKUP(N1518,【参考】数式用!$AI$5:$AJ$51, 2, FALSE), "")</f>
        <v/>
      </c>
      <c r="AF1518" s="483" t="str">
        <f t="shared" si="46"/>
        <v/>
      </c>
      <c r="AG1518" s="484" t="str">
        <f t="shared" si="47"/>
        <v/>
      </c>
      <c r="AH1518" s="485" t="str">
        <f>IFERROR(VLOOKUP(N1518,【参考】数式用!$AM$3:$AN$56, 2, FALSE), "")</f>
        <v/>
      </c>
      <c r="AI1518" s="411"/>
      <c r="AJ1518" s="389"/>
      <c r="AK1518" s="389"/>
      <c r="AL1518" s="389"/>
      <c r="AM1518" s="389"/>
      <c r="AN1518" s="389"/>
      <c r="AO1518" s="389"/>
      <c r="AP1518" s="389"/>
      <c r="AQ1518" s="389"/>
    </row>
    <row r="1519" spans="1:43" s="128" customFormat="1" ht="40.15" customHeight="1">
      <c r="A1519" s="488">
        <v>1506</v>
      </c>
      <c r="B1519" s="866" t="str">
        <f>IF(基本情報入力シート!C1550="","",基本情報入力シート!C1550)</f>
        <v/>
      </c>
      <c r="C1519" s="866"/>
      <c r="D1519" s="866"/>
      <c r="E1519" s="866"/>
      <c r="F1519" s="866"/>
      <c r="G1519" s="866"/>
      <c r="H1519" s="866"/>
      <c r="I1519" s="866"/>
      <c r="J1519" s="413" t="str">
        <f>IF(基本情報入力シート!M1550="","",基本情報入力シート!M1550)</f>
        <v/>
      </c>
      <c r="K1519" s="413" t="str">
        <f>IF(基本情報入力シート!R1550="","",基本情報入力シート!R1550)</f>
        <v/>
      </c>
      <c r="L1519" s="413" t="str">
        <f>IF(基本情報入力シート!W1550="","",基本情報入力シート!W1550)</f>
        <v/>
      </c>
      <c r="M1519" s="413" t="str">
        <f>IF(基本情報入力シート!X1550="","",基本情報入力シート!X1550)</f>
        <v/>
      </c>
      <c r="N1519" s="491" t="str">
        <f>IF(基本情報入力シート!Y1550="","",基本情報入力シート!Y1550)</f>
        <v/>
      </c>
      <c r="O1519" s="490"/>
      <c r="P1519" s="432"/>
      <c r="Q1519" s="38" t="str">
        <f>IFERROR(ROUNDDOWN(P1519*VLOOKUP(N1519,【参考】数式用!$V$2:$AA$58,MATCH(O1519,【参考】数式用!$X$4:$AA$4)+2,FALSE)*0.5, 0), "")</f>
        <v/>
      </c>
      <c r="R1519" s="433"/>
      <c r="S1519" s="867"/>
      <c r="T1519" s="867"/>
      <c r="U1519" s="499"/>
      <c r="V1519" s="439"/>
      <c r="W1519" s="487"/>
      <c r="X1519" s="414" t="str">
        <f>IFERROR(IF(V1519="ー", "", ROUNDDOWN(W1519*VLOOKUP(N1519,【参考】数式用!$V$2:$AG$51,MATCH(V1519,【参考】数式用!$AB$4:$AG$4)+6,FALSE)*0.5, 0)), "")</f>
        <v/>
      </c>
      <c r="Y1519" s="440"/>
      <c r="Z1519" s="487"/>
      <c r="AA1519" s="501"/>
      <c r="AB1519" s="481" t="e">
        <f>VLOOKUP(N1519,【参考】数式用!$A$3:$N$58,14,FALSE)</f>
        <v>#N/A</v>
      </c>
      <c r="AC1519" s="481" t="str">
        <f>IFERROR(VLOOKUP(N1519,【参考】数式用!$A$3:$N$58,14,FALSE),"")&amp;"_4_5"</f>
        <v>_4_5</v>
      </c>
      <c r="AD1519" s="481" t="str">
        <f>IFERROR(VLOOKUP(N1519,【参考】数式用!$A$3:$N$58,14,FALSE),"")&amp;"_6"</f>
        <v>_6</v>
      </c>
      <c r="AE1519" s="482" t="str">
        <f>IFERROR(VLOOKUP(N1519,【参考】数式用!$AI$5:$AJ$51, 2, FALSE), "")</f>
        <v/>
      </c>
      <c r="AF1519" s="483" t="str">
        <f t="shared" si="46"/>
        <v/>
      </c>
      <c r="AG1519" s="484" t="str">
        <f t="shared" si="47"/>
        <v/>
      </c>
      <c r="AH1519" s="485" t="str">
        <f>IFERROR(VLOOKUP(N1519,【参考】数式用!$AM$3:$AN$56, 2, FALSE), "")</f>
        <v/>
      </c>
      <c r="AI1519" s="411"/>
      <c r="AJ1519" s="389"/>
      <c r="AK1519" s="389"/>
      <c r="AL1519" s="389"/>
      <c r="AM1519" s="389"/>
      <c r="AN1519" s="389"/>
      <c r="AO1519" s="389"/>
      <c r="AP1519" s="389"/>
      <c r="AQ1519" s="389"/>
    </row>
    <row r="1520" spans="1:43" s="128" customFormat="1" ht="40.15" customHeight="1">
      <c r="A1520" s="488">
        <v>1507</v>
      </c>
      <c r="B1520" s="866" t="str">
        <f>IF(基本情報入力シート!C1551="","",基本情報入力シート!C1551)</f>
        <v/>
      </c>
      <c r="C1520" s="866"/>
      <c r="D1520" s="866"/>
      <c r="E1520" s="866"/>
      <c r="F1520" s="866"/>
      <c r="G1520" s="866"/>
      <c r="H1520" s="866"/>
      <c r="I1520" s="866"/>
      <c r="J1520" s="413" t="str">
        <f>IF(基本情報入力シート!M1551="","",基本情報入力シート!M1551)</f>
        <v/>
      </c>
      <c r="K1520" s="413" t="str">
        <f>IF(基本情報入力シート!R1551="","",基本情報入力シート!R1551)</f>
        <v/>
      </c>
      <c r="L1520" s="413" t="str">
        <f>IF(基本情報入力シート!W1551="","",基本情報入力シート!W1551)</f>
        <v/>
      </c>
      <c r="M1520" s="413" t="str">
        <f>IF(基本情報入力シート!X1551="","",基本情報入力シート!X1551)</f>
        <v/>
      </c>
      <c r="N1520" s="491" t="str">
        <f>IF(基本情報入力シート!Y1551="","",基本情報入力シート!Y1551)</f>
        <v/>
      </c>
      <c r="O1520" s="490"/>
      <c r="P1520" s="432"/>
      <c r="Q1520" s="38" t="str">
        <f>IFERROR(ROUNDDOWN(P1520*VLOOKUP(N1520,【参考】数式用!$V$2:$AA$58,MATCH(O1520,【参考】数式用!$X$4:$AA$4)+2,FALSE)*0.5, 0), "")</f>
        <v/>
      </c>
      <c r="R1520" s="433"/>
      <c r="S1520" s="867"/>
      <c r="T1520" s="867"/>
      <c r="U1520" s="499"/>
      <c r="V1520" s="439"/>
      <c r="W1520" s="487"/>
      <c r="X1520" s="414" t="str">
        <f>IFERROR(IF(V1520="ー", "", ROUNDDOWN(W1520*VLOOKUP(N1520,【参考】数式用!$V$2:$AG$51,MATCH(V1520,【参考】数式用!$AB$4:$AG$4)+6,FALSE)*0.5, 0)), "")</f>
        <v/>
      </c>
      <c r="Y1520" s="440"/>
      <c r="Z1520" s="487"/>
      <c r="AA1520" s="501"/>
      <c r="AB1520" s="481" t="e">
        <f>VLOOKUP(N1520,【参考】数式用!$A$3:$N$58,14,FALSE)</f>
        <v>#N/A</v>
      </c>
      <c r="AC1520" s="481" t="str">
        <f>IFERROR(VLOOKUP(N1520,【参考】数式用!$A$3:$N$58,14,FALSE),"")&amp;"_4_5"</f>
        <v>_4_5</v>
      </c>
      <c r="AD1520" s="481" t="str">
        <f>IFERROR(VLOOKUP(N1520,【参考】数式用!$A$3:$N$58,14,FALSE),"")&amp;"_6"</f>
        <v>_6</v>
      </c>
      <c r="AE1520" s="482" t="str">
        <f>IFERROR(VLOOKUP(N1520,【参考】数式用!$AI$5:$AJ$51, 2, FALSE), "")</f>
        <v/>
      </c>
      <c r="AF1520" s="483" t="str">
        <f t="shared" si="46"/>
        <v/>
      </c>
      <c r="AG1520" s="484" t="str">
        <f t="shared" si="47"/>
        <v/>
      </c>
      <c r="AH1520" s="485" t="str">
        <f>IFERROR(VLOOKUP(N1520,【参考】数式用!$AM$3:$AN$56, 2, FALSE), "")</f>
        <v/>
      </c>
      <c r="AI1520" s="411"/>
      <c r="AJ1520" s="389"/>
      <c r="AK1520" s="389"/>
      <c r="AL1520" s="389"/>
      <c r="AM1520" s="389"/>
      <c r="AN1520" s="389"/>
      <c r="AO1520" s="389"/>
      <c r="AP1520" s="389"/>
      <c r="AQ1520" s="389"/>
    </row>
    <row r="1521" spans="1:43" s="128" customFormat="1" ht="40.15" customHeight="1">
      <c r="A1521" s="488">
        <v>1508</v>
      </c>
      <c r="B1521" s="866" t="str">
        <f>IF(基本情報入力シート!C1552="","",基本情報入力シート!C1552)</f>
        <v/>
      </c>
      <c r="C1521" s="866"/>
      <c r="D1521" s="866"/>
      <c r="E1521" s="866"/>
      <c r="F1521" s="866"/>
      <c r="G1521" s="866"/>
      <c r="H1521" s="866"/>
      <c r="I1521" s="866"/>
      <c r="J1521" s="413" t="str">
        <f>IF(基本情報入力シート!M1552="","",基本情報入力シート!M1552)</f>
        <v/>
      </c>
      <c r="K1521" s="413" t="str">
        <f>IF(基本情報入力シート!R1552="","",基本情報入力シート!R1552)</f>
        <v/>
      </c>
      <c r="L1521" s="413" t="str">
        <f>IF(基本情報入力シート!W1552="","",基本情報入力シート!W1552)</f>
        <v/>
      </c>
      <c r="M1521" s="413" t="str">
        <f>IF(基本情報入力シート!X1552="","",基本情報入力シート!X1552)</f>
        <v/>
      </c>
      <c r="N1521" s="491" t="str">
        <f>IF(基本情報入力シート!Y1552="","",基本情報入力シート!Y1552)</f>
        <v/>
      </c>
      <c r="O1521" s="490"/>
      <c r="P1521" s="432"/>
      <c r="Q1521" s="38" t="str">
        <f>IFERROR(ROUNDDOWN(P1521*VLOOKUP(N1521,【参考】数式用!$V$2:$AA$58,MATCH(O1521,【参考】数式用!$X$4:$AA$4)+2,FALSE)*0.5, 0), "")</f>
        <v/>
      </c>
      <c r="R1521" s="433"/>
      <c r="S1521" s="867"/>
      <c r="T1521" s="867"/>
      <c r="U1521" s="499"/>
      <c r="V1521" s="439"/>
      <c r="W1521" s="487"/>
      <c r="X1521" s="414" t="str">
        <f>IFERROR(IF(V1521="ー", "", ROUNDDOWN(W1521*VLOOKUP(N1521,【参考】数式用!$V$2:$AG$51,MATCH(V1521,【参考】数式用!$AB$4:$AG$4)+6,FALSE)*0.5, 0)), "")</f>
        <v/>
      </c>
      <c r="Y1521" s="440"/>
      <c r="Z1521" s="487"/>
      <c r="AA1521" s="501"/>
      <c r="AB1521" s="481" t="e">
        <f>VLOOKUP(N1521,【参考】数式用!$A$3:$N$58,14,FALSE)</f>
        <v>#N/A</v>
      </c>
      <c r="AC1521" s="481" t="str">
        <f>IFERROR(VLOOKUP(N1521,【参考】数式用!$A$3:$N$58,14,FALSE),"")&amp;"_4_5"</f>
        <v>_4_5</v>
      </c>
      <c r="AD1521" s="481" t="str">
        <f>IFERROR(VLOOKUP(N1521,【参考】数式用!$A$3:$N$58,14,FALSE),"")&amp;"_6"</f>
        <v>_6</v>
      </c>
      <c r="AE1521" s="482" t="str">
        <f>IFERROR(VLOOKUP(N1521,【参考】数式用!$AI$5:$AJ$51, 2, FALSE), "")</f>
        <v/>
      </c>
      <c r="AF1521" s="483" t="str">
        <f t="shared" si="46"/>
        <v/>
      </c>
      <c r="AG1521" s="484" t="str">
        <f t="shared" si="47"/>
        <v/>
      </c>
      <c r="AH1521" s="485" t="str">
        <f>IFERROR(VLOOKUP(N1521,【参考】数式用!$AM$3:$AN$56, 2, FALSE), "")</f>
        <v/>
      </c>
      <c r="AI1521" s="411"/>
      <c r="AJ1521" s="389"/>
      <c r="AK1521" s="389"/>
      <c r="AL1521" s="389"/>
      <c r="AM1521" s="389"/>
      <c r="AN1521" s="389"/>
      <c r="AO1521" s="389"/>
      <c r="AP1521" s="389"/>
      <c r="AQ1521" s="389"/>
    </row>
    <row r="1522" spans="1:43" s="128" customFormat="1" ht="40.15" customHeight="1">
      <c r="A1522" s="488">
        <v>1509</v>
      </c>
      <c r="B1522" s="866" t="str">
        <f>IF(基本情報入力シート!C1553="","",基本情報入力シート!C1553)</f>
        <v/>
      </c>
      <c r="C1522" s="866"/>
      <c r="D1522" s="866"/>
      <c r="E1522" s="866"/>
      <c r="F1522" s="866"/>
      <c r="G1522" s="866"/>
      <c r="H1522" s="866"/>
      <c r="I1522" s="866"/>
      <c r="J1522" s="413" t="str">
        <f>IF(基本情報入力シート!M1553="","",基本情報入力シート!M1553)</f>
        <v/>
      </c>
      <c r="K1522" s="413" t="str">
        <f>IF(基本情報入力シート!R1553="","",基本情報入力シート!R1553)</f>
        <v/>
      </c>
      <c r="L1522" s="413" t="str">
        <f>IF(基本情報入力シート!W1553="","",基本情報入力シート!W1553)</f>
        <v/>
      </c>
      <c r="M1522" s="413" t="str">
        <f>IF(基本情報入力シート!X1553="","",基本情報入力シート!X1553)</f>
        <v/>
      </c>
      <c r="N1522" s="491" t="str">
        <f>IF(基本情報入力シート!Y1553="","",基本情報入力シート!Y1553)</f>
        <v/>
      </c>
      <c r="O1522" s="490"/>
      <c r="P1522" s="432"/>
      <c r="Q1522" s="38" t="str">
        <f>IFERROR(ROUNDDOWN(P1522*VLOOKUP(N1522,【参考】数式用!$V$2:$AA$58,MATCH(O1522,【参考】数式用!$X$4:$AA$4)+2,FALSE)*0.5, 0), "")</f>
        <v/>
      </c>
      <c r="R1522" s="433"/>
      <c r="S1522" s="867"/>
      <c r="T1522" s="867"/>
      <c r="U1522" s="499"/>
      <c r="V1522" s="439"/>
      <c r="W1522" s="487"/>
      <c r="X1522" s="414" t="str">
        <f>IFERROR(IF(V1522="ー", "", ROUNDDOWN(W1522*VLOOKUP(N1522,【参考】数式用!$V$2:$AG$51,MATCH(V1522,【参考】数式用!$AB$4:$AG$4)+6,FALSE)*0.5, 0)), "")</f>
        <v/>
      </c>
      <c r="Y1522" s="440"/>
      <c r="Z1522" s="487"/>
      <c r="AA1522" s="501"/>
      <c r="AB1522" s="481" t="e">
        <f>VLOOKUP(N1522,【参考】数式用!$A$3:$N$58,14,FALSE)</f>
        <v>#N/A</v>
      </c>
      <c r="AC1522" s="481" t="str">
        <f>IFERROR(VLOOKUP(N1522,【参考】数式用!$A$3:$N$58,14,FALSE),"")&amp;"_4_5"</f>
        <v>_4_5</v>
      </c>
      <c r="AD1522" s="481" t="str">
        <f>IFERROR(VLOOKUP(N1522,【参考】数式用!$A$3:$N$58,14,FALSE),"")&amp;"_6"</f>
        <v>_6</v>
      </c>
      <c r="AE1522" s="482" t="str">
        <f>IFERROR(VLOOKUP(N1522,【参考】数式用!$AI$5:$AJ$51, 2, FALSE), "")</f>
        <v/>
      </c>
      <c r="AF1522" s="483"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84"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85" t="str">
        <f>IFERROR(VLOOKUP(N1522,【参考】数式用!$AM$3:$AN$56, 2, FALSE), "")</f>
        <v/>
      </c>
      <c r="AI1522" s="411"/>
      <c r="AJ1522" s="389"/>
      <c r="AK1522" s="389"/>
      <c r="AL1522" s="389"/>
      <c r="AM1522" s="389"/>
      <c r="AN1522" s="389"/>
      <c r="AO1522" s="389"/>
      <c r="AP1522" s="389"/>
      <c r="AQ1522" s="389"/>
    </row>
    <row r="1523" spans="1:43" s="128" customFormat="1" ht="40.15" customHeight="1">
      <c r="A1523" s="488">
        <v>1510</v>
      </c>
      <c r="B1523" s="866" t="str">
        <f>IF(基本情報入力シート!C1554="","",基本情報入力シート!C1554)</f>
        <v/>
      </c>
      <c r="C1523" s="866"/>
      <c r="D1523" s="866"/>
      <c r="E1523" s="866"/>
      <c r="F1523" s="866"/>
      <c r="G1523" s="866"/>
      <c r="H1523" s="866"/>
      <c r="I1523" s="866"/>
      <c r="J1523" s="413" t="str">
        <f>IF(基本情報入力シート!M1554="","",基本情報入力シート!M1554)</f>
        <v/>
      </c>
      <c r="K1523" s="413" t="str">
        <f>IF(基本情報入力シート!R1554="","",基本情報入力シート!R1554)</f>
        <v/>
      </c>
      <c r="L1523" s="413" t="str">
        <f>IF(基本情報入力シート!W1554="","",基本情報入力シート!W1554)</f>
        <v/>
      </c>
      <c r="M1523" s="413" t="str">
        <f>IF(基本情報入力シート!X1554="","",基本情報入力シート!X1554)</f>
        <v/>
      </c>
      <c r="N1523" s="491" t="str">
        <f>IF(基本情報入力シート!Y1554="","",基本情報入力シート!Y1554)</f>
        <v/>
      </c>
      <c r="O1523" s="490"/>
      <c r="P1523" s="432"/>
      <c r="Q1523" s="38" t="str">
        <f>IFERROR(ROUNDDOWN(P1523*VLOOKUP(N1523,【参考】数式用!$V$2:$AA$58,MATCH(O1523,【参考】数式用!$X$4:$AA$4)+2,FALSE)*0.5, 0), "")</f>
        <v/>
      </c>
      <c r="R1523" s="433"/>
      <c r="S1523" s="867"/>
      <c r="T1523" s="867"/>
      <c r="U1523" s="499"/>
      <c r="V1523" s="439"/>
      <c r="W1523" s="487"/>
      <c r="X1523" s="414" t="str">
        <f>IFERROR(IF(V1523="ー", "", ROUNDDOWN(W1523*VLOOKUP(N1523,【参考】数式用!$V$2:$AG$51,MATCH(V1523,【参考】数式用!$AB$4:$AG$4)+6,FALSE)*0.5, 0)), "")</f>
        <v/>
      </c>
      <c r="Y1523" s="440"/>
      <c r="Z1523" s="487"/>
      <c r="AA1523" s="501"/>
      <c r="AB1523" s="481" t="e">
        <f>VLOOKUP(N1523,【参考】数式用!$A$3:$N$58,14,FALSE)</f>
        <v>#N/A</v>
      </c>
      <c r="AC1523" s="481" t="str">
        <f>IFERROR(VLOOKUP(N1523,【参考】数式用!$A$3:$N$58,14,FALSE),"")&amp;"_4_5"</f>
        <v>_4_5</v>
      </c>
      <c r="AD1523" s="481" t="str">
        <f>IFERROR(VLOOKUP(N1523,【参考】数式用!$A$3:$N$58,14,FALSE),"")&amp;"_6"</f>
        <v>_6</v>
      </c>
      <c r="AE1523" s="482" t="str">
        <f>IFERROR(VLOOKUP(N1523,【参考】数式用!$AI$5:$AJ$51, 2, FALSE), "")</f>
        <v/>
      </c>
      <c r="AF1523" s="483" t="str">
        <f t="shared" si="48"/>
        <v/>
      </c>
      <c r="AG1523" s="484" t="str">
        <f t="shared" si="49"/>
        <v/>
      </c>
      <c r="AH1523" s="485" t="str">
        <f>IFERROR(VLOOKUP(N1523,【参考】数式用!$AM$3:$AN$56, 2, FALSE), "")</f>
        <v/>
      </c>
      <c r="AI1523" s="411"/>
      <c r="AJ1523" s="389"/>
      <c r="AK1523" s="389"/>
      <c r="AL1523" s="389"/>
      <c r="AM1523" s="389"/>
      <c r="AN1523" s="389"/>
      <c r="AO1523" s="389"/>
      <c r="AP1523" s="389"/>
      <c r="AQ1523" s="389"/>
    </row>
    <row r="1524" spans="1:43" s="128" customFormat="1" ht="40.15" customHeight="1">
      <c r="A1524" s="488">
        <v>1511</v>
      </c>
      <c r="B1524" s="866" t="str">
        <f>IF(基本情報入力シート!C1555="","",基本情報入力シート!C1555)</f>
        <v/>
      </c>
      <c r="C1524" s="866"/>
      <c r="D1524" s="866"/>
      <c r="E1524" s="866"/>
      <c r="F1524" s="866"/>
      <c r="G1524" s="866"/>
      <c r="H1524" s="866"/>
      <c r="I1524" s="866"/>
      <c r="J1524" s="413" t="str">
        <f>IF(基本情報入力シート!M1555="","",基本情報入力シート!M1555)</f>
        <v/>
      </c>
      <c r="K1524" s="413" t="str">
        <f>IF(基本情報入力シート!R1555="","",基本情報入力シート!R1555)</f>
        <v/>
      </c>
      <c r="L1524" s="413" t="str">
        <f>IF(基本情報入力シート!W1555="","",基本情報入力シート!W1555)</f>
        <v/>
      </c>
      <c r="M1524" s="413" t="str">
        <f>IF(基本情報入力シート!X1555="","",基本情報入力シート!X1555)</f>
        <v/>
      </c>
      <c r="N1524" s="491" t="str">
        <f>IF(基本情報入力シート!Y1555="","",基本情報入力シート!Y1555)</f>
        <v/>
      </c>
      <c r="O1524" s="490"/>
      <c r="P1524" s="432"/>
      <c r="Q1524" s="38" t="str">
        <f>IFERROR(ROUNDDOWN(P1524*VLOOKUP(N1524,【参考】数式用!$V$2:$AA$58,MATCH(O1524,【参考】数式用!$X$4:$AA$4)+2,FALSE)*0.5, 0), "")</f>
        <v/>
      </c>
      <c r="R1524" s="433"/>
      <c r="S1524" s="867"/>
      <c r="T1524" s="867"/>
      <c r="U1524" s="499"/>
      <c r="V1524" s="439"/>
      <c r="W1524" s="487"/>
      <c r="X1524" s="414" t="str">
        <f>IFERROR(IF(V1524="ー", "", ROUNDDOWN(W1524*VLOOKUP(N1524,【参考】数式用!$V$2:$AG$51,MATCH(V1524,【参考】数式用!$AB$4:$AG$4)+6,FALSE)*0.5, 0)), "")</f>
        <v/>
      </c>
      <c r="Y1524" s="440"/>
      <c r="Z1524" s="487"/>
      <c r="AA1524" s="501"/>
      <c r="AB1524" s="481" t="e">
        <f>VLOOKUP(N1524,【参考】数式用!$A$3:$N$58,14,FALSE)</f>
        <v>#N/A</v>
      </c>
      <c r="AC1524" s="481" t="str">
        <f>IFERROR(VLOOKUP(N1524,【参考】数式用!$A$3:$N$58,14,FALSE),"")&amp;"_4_5"</f>
        <v>_4_5</v>
      </c>
      <c r="AD1524" s="481" t="str">
        <f>IFERROR(VLOOKUP(N1524,【参考】数式用!$A$3:$N$58,14,FALSE),"")&amp;"_6"</f>
        <v>_6</v>
      </c>
      <c r="AE1524" s="482" t="str">
        <f>IFERROR(VLOOKUP(N1524,【参考】数式用!$AI$5:$AJ$51, 2, FALSE), "")</f>
        <v/>
      </c>
      <c r="AF1524" s="483" t="str">
        <f t="shared" si="48"/>
        <v/>
      </c>
      <c r="AG1524" s="484" t="str">
        <f t="shared" si="49"/>
        <v/>
      </c>
      <c r="AH1524" s="485" t="str">
        <f>IFERROR(VLOOKUP(N1524,【参考】数式用!$AM$3:$AN$56, 2, FALSE), "")</f>
        <v/>
      </c>
      <c r="AI1524" s="411"/>
      <c r="AJ1524" s="389"/>
      <c r="AK1524" s="389"/>
      <c r="AL1524" s="389"/>
      <c r="AM1524" s="389"/>
      <c r="AN1524" s="389"/>
      <c r="AO1524" s="389"/>
      <c r="AP1524" s="389"/>
      <c r="AQ1524" s="389"/>
    </row>
    <row r="1525" spans="1:43" s="128" customFormat="1" ht="40.15" customHeight="1">
      <c r="A1525" s="488">
        <v>1512</v>
      </c>
      <c r="B1525" s="866" t="str">
        <f>IF(基本情報入力シート!C1556="","",基本情報入力シート!C1556)</f>
        <v/>
      </c>
      <c r="C1525" s="866"/>
      <c r="D1525" s="866"/>
      <c r="E1525" s="866"/>
      <c r="F1525" s="866"/>
      <c r="G1525" s="866"/>
      <c r="H1525" s="866"/>
      <c r="I1525" s="866"/>
      <c r="J1525" s="413" t="str">
        <f>IF(基本情報入力シート!M1556="","",基本情報入力シート!M1556)</f>
        <v/>
      </c>
      <c r="K1525" s="413" t="str">
        <f>IF(基本情報入力シート!R1556="","",基本情報入力シート!R1556)</f>
        <v/>
      </c>
      <c r="L1525" s="413" t="str">
        <f>IF(基本情報入力シート!W1556="","",基本情報入力シート!W1556)</f>
        <v/>
      </c>
      <c r="M1525" s="413" t="str">
        <f>IF(基本情報入力シート!X1556="","",基本情報入力シート!X1556)</f>
        <v/>
      </c>
      <c r="N1525" s="491" t="str">
        <f>IF(基本情報入力シート!Y1556="","",基本情報入力シート!Y1556)</f>
        <v/>
      </c>
      <c r="O1525" s="490"/>
      <c r="P1525" s="432"/>
      <c r="Q1525" s="38" t="str">
        <f>IFERROR(ROUNDDOWN(P1525*VLOOKUP(N1525,【参考】数式用!$V$2:$AA$58,MATCH(O1525,【参考】数式用!$X$4:$AA$4)+2,FALSE)*0.5, 0), "")</f>
        <v/>
      </c>
      <c r="R1525" s="433"/>
      <c r="S1525" s="867"/>
      <c r="T1525" s="867"/>
      <c r="U1525" s="499"/>
      <c r="V1525" s="439"/>
      <c r="W1525" s="487"/>
      <c r="X1525" s="414" t="str">
        <f>IFERROR(IF(V1525="ー", "", ROUNDDOWN(W1525*VLOOKUP(N1525,【参考】数式用!$V$2:$AG$51,MATCH(V1525,【参考】数式用!$AB$4:$AG$4)+6,FALSE)*0.5, 0)), "")</f>
        <v/>
      </c>
      <c r="Y1525" s="440"/>
      <c r="Z1525" s="487"/>
      <c r="AA1525" s="501"/>
      <c r="AB1525" s="481" t="e">
        <f>VLOOKUP(N1525,【参考】数式用!$A$3:$N$58,14,FALSE)</f>
        <v>#N/A</v>
      </c>
      <c r="AC1525" s="481" t="str">
        <f>IFERROR(VLOOKUP(N1525,【参考】数式用!$A$3:$N$58,14,FALSE),"")&amp;"_4_5"</f>
        <v>_4_5</v>
      </c>
      <c r="AD1525" s="481" t="str">
        <f>IFERROR(VLOOKUP(N1525,【参考】数式用!$A$3:$N$58,14,FALSE),"")&amp;"_6"</f>
        <v>_6</v>
      </c>
      <c r="AE1525" s="482" t="str">
        <f>IFERROR(VLOOKUP(N1525,【参考】数式用!$AI$5:$AJ$51, 2, FALSE), "")</f>
        <v/>
      </c>
      <c r="AF1525" s="483" t="str">
        <f t="shared" si="48"/>
        <v/>
      </c>
      <c r="AG1525" s="484" t="str">
        <f t="shared" si="49"/>
        <v/>
      </c>
      <c r="AH1525" s="485" t="str">
        <f>IFERROR(VLOOKUP(N1525,【参考】数式用!$AM$3:$AN$56, 2, FALSE), "")</f>
        <v/>
      </c>
      <c r="AI1525" s="411"/>
      <c r="AJ1525" s="389"/>
      <c r="AK1525" s="389"/>
      <c r="AL1525" s="389"/>
      <c r="AM1525" s="389"/>
      <c r="AN1525" s="389"/>
      <c r="AO1525" s="389"/>
      <c r="AP1525" s="389"/>
      <c r="AQ1525" s="389"/>
    </row>
    <row r="1526" spans="1:43" s="128" customFormat="1" ht="40.15" customHeight="1">
      <c r="A1526" s="488">
        <v>1513</v>
      </c>
      <c r="B1526" s="866" t="str">
        <f>IF(基本情報入力シート!C1557="","",基本情報入力シート!C1557)</f>
        <v/>
      </c>
      <c r="C1526" s="866"/>
      <c r="D1526" s="866"/>
      <c r="E1526" s="866"/>
      <c r="F1526" s="866"/>
      <c r="G1526" s="866"/>
      <c r="H1526" s="866"/>
      <c r="I1526" s="866"/>
      <c r="J1526" s="413" t="str">
        <f>IF(基本情報入力シート!M1557="","",基本情報入力シート!M1557)</f>
        <v/>
      </c>
      <c r="K1526" s="413" t="str">
        <f>IF(基本情報入力シート!R1557="","",基本情報入力シート!R1557)</f>
        <v/>
      </c>
      <c r="L1526" s="413" t="str">
        <f>IF(基本情報入力シート!W1557="","",基本情報入力シート!W1557)</f>
        <v/>
      </c>
      <c r="M1526" s="413" t="str">
        <f>IF(基本情報入力シート!X1557="","",基本情報入力シート!X1557)</f>
        <v/>
      </c>
      <c r="N1526" s="491" t="str">
        <f>IF(基本情報入力シート!Y1557="","",基本情報入力シート!Y1557)</f>
        <v/>
      </c>
      <c r="O1526" s="490"/>
      <c r="P1526" s="432"/>
      <c r="Q1526" s="38" t="str">
        <f>IFERROR(ROUNDDOWN(P1526*VLOOKUP(N1526,【参考】数式用!$V$2:$AA$58,MATCH(O1526,【参考】数式用!$X$4:$AA$4)+2,FALSE)*0.5, 0), "")</f>
        <v/>
      </c>
      <c r="R1526" s="433"/>
      <c r="S1526" s="867"/>
      <c r="T1526" s="867"/>
      <c r="U1526" s="499"/>
      <c r="V1526" s="439"/>
      <c r="W1526" s="487"/>
      <c r="X1526" s="414" t="str">
        <f>IFERROR(IF(V1526="ー", "", ROUNDDOWN(W1526*VLOOKUP(N1526,【参考】数式用!$V$2:$AG$51,MATCH(V1526,【参考】数式用!$AB$4:$AG$4)+6,FALSE)*0.5, 0)), "")</f>
        <v/>
      </c>
      <c r="Y1526" s="440"/>
      <c r="Z1526" s="487"/>
      <c r="AA1526" s="501"/>
      <c r="AB1526" s="481" t="e">
        <f>VLOOKUP(N1526,【参考】数式用!$A$3:$N$58,14,FALSE)</f>
        <v>#N/A</v>
      </c>
      <c r="AC1526" s="481" t="str">
        <f>IFERROR(VLOOKUP(N1526,【参考】数式用!$A$3:$N$58,14,FALSE),"")&amp;"_4_5"</f>
        <v>_4_5</v>
      </c>
      <c r="AD1526" s="481" t="str">
        <f>IFERROR(VLOOKUP(N1526,【参考】数式用!$A$3:$N$58,14,FALSE),"")&amp;"_6"</f>
        <v>_6</v>
      </c>
      <c r="AE1526" s="482" t="str">
        <f>IFERROR(VLOOKUP(N1526,【参考】数式用!$AI$5:$AJ$51, 2, FALSE), "")</f>
        <v/>
      </c>
      <c r="AF1526" s="483" t="str">
        <f t="shared" si="48"/>
        <v/>
      </c>
      <c r="AG1526" s="484" t="str">
        <f t="shared" si="49"/>
        <v/>
      </c>
      <c r="AH1526" s="485" t="str">
        <f>IFERROR(VLOOKUP(N1526,【参考】数式用!$AM$3:$AN$56, 2, FALSE), "")</f>
        <v/>
      </c>
      <c r="AI1526" s="411"/>
      <c r="AJ1526" s="389"/>
      <c r="AK1526" s="389"/>
      <c r="AL1526" s="389"/>
      <c r="AM1526" s="389"/>
      <c r="AN1526" s="389"/>
      <c r="AO1526" s="389"/>
      <c r="AP1526" s="389"/>
      <c r="AQ1526" s="389"/>
    </row>
    <row r="1527" spans="1:43" s="128" customFormat="1" ht="40.15" customHeight="1">
      <c r="A1527" s="488">
        <v>1514</v>
      </c>
      <c r="B1527" s="866" t="str">
        <f>IF(基本情報入力シート!C1558="","",基本情報入力シート!C1558)</f>
        <v/>
      </c>
      <c r="C1527" s="866"/>
      <c r="D1527" s="866"/>
      <c r="E1527" s="866"/>
      <c r="F1527" s="866"/>
      <c r="G1527" s="866"/>
      <c r="H1527" s="866"/>
      <c r="I1527" s="866"/>
      <c r="J1527" s="413" t="str">
        <f>IF(基本情報入力シート!M1558="","",基本情報入力シート!M1558)</f>
        <v/>
      </c>
      <c r="K1527" s="413" t="str">
        <f>IF(基本情報入力シート!R1558="","",基本情報入力シート!R1558)</f>
        <v/>
      </c>
      <c r="L1527" s="413" t="str">
        <f>IF(基本情報入力シート!W1558="","",基本情報入力シート!W1558)</f>
        <v/>
      </c>
      <c r="M1527" s="413" t="str">
        <f>IF(基本情報入力シート!X1558="","",基本情報入力シート!X1558)</f>
        <v/>
      </c>
      <c r="N1527" s="491" t="str">
        <f>IF(基本情報入力シート!Y1558="","",基本情報入力シート!Y1558)</f>
        <v/>
      </c>
      <c r="O1527" s="490"/>
      <c r="P1527" s="432"/>
      <c r="Q1527" s="38" t="str">
        <f>IFERROR(ROUNDDOWN(P1527*VLOOKUP(N1527,【参考】数式用!$V$2:$AA$58,MATCH(O1527,【参考】数式用!$X$4:$AA$4)+2,FALSE)*0.5, 0), "")</f>
        <v/>
      </c>
      <c r="R1527" s="433"/>
      <c r="S1527" s="867"/>
      <c r="T1527" s="867"/>
      <c r="U1527" s="499"/>
      <c r="V1527" s="439"/>
      <c r="W1527" s="487"/>
      <c r="X1527" s="414" t="str">
        <f>IFERROR(IF(V1527="ー", "", ROUNDDOWN(W1527*VLOOKUP(N1527,【参考】数式用!$V$2:$AG$51,MATCH(V1527,【参考】数式用!$AB$4:$AG$4)+6,FALSE)*0.5, 0)), "")</f>
        <v/>
      </c>
      <c r="Y1527" s="440"/>
      <c r="Z1527" s="487"/>
      <c r="AA1527" s="501"/>
      <c r="AB1527" s="481" t="e">
        <f>VLOOKUP(N1527,【参考】数式用!$A$3:$N$58,14,FALSE)</f>
        <v>#N/A</v>
      </c>
      <c r="AC1527" s="481" t="str">
        <f>IFERROR(VLOOKUP(N1527,【参考】数式用!$A$3:$N$58,14,FALSE),"")&amp;"_4_5"</f>
        <v>_4_5</v>
      </c>
      <c r="AD1527" s="481" t="str">
        <f>IFERROR(VLOOKUP(N1527,【参考】数式用!$A$3:$N$58,14,FALSE),"")&amp;"_6"</f>
        <v>_6</v>
      </c>
      <c r="AE1527" s="482" t="str">
        <f>IFERROR(VLOOKUP(N1527,【参考】数式用!$AI$5:$AJ$51, 2, FALSE), "")</f>
        <v/>
      </c>
      <c r="AF1527" s="483" t="str">
        <f t="shared" si="48"/>
        <v/>
      </c>
      <c r="AG1527" s="484" t="str">
        <f t="shared" si="49"/>
        <v/>
      </c>
      <c r="AH1527" s="485" t="str">
        <f>IFERROR(VLOOKUP(N1527,【参考】数式用!$AM$3:$AN$56, 2, FALSE), "")</f>
        <v/>
      </c>
      <c r="AI1527" s="411"/>
      <c r="AJ1527" s="389"/>
      <c r="AK1527" s="389"/>
      <c r="AL1527" s="389"/>
      <c r="AM1527" s="389"/>
      <c r="AN1527" s="389"/>
      <c r="AO1527" s="389"/>
      <c r="AP1527" s="389"/>
      <c r="AQ1527" s="389"/>
    </row>
    <row r="1528" spans="1:43" s="128" customFormat="1" ht="40.15" customHeight="1">
      <c r="A1528" s="488">
        <v>1515</v>
      </c>
      <c r="B1528" s="866" t="str">
        <f>IF(基本情報入力シート!C1559="","",基本情報入力シート!C1559)</f>
        <v/>
      </c>
      <c r="C1528" s="866"/>
      <c r="D1528" s="866"/>
      <c r="E1528" s="866"/>
      <c r="F1528" s="866"/>
      <c r="G1528" s="866"/>
      <c r="H1528" s="866"/>
      <c r="I1528" s="866"/>
      <c r="J1528" s="413" t="str">
        <f>IF(基本情報入力シート!M1559="","",基本情報入力シート!M1559)</f>
        <v/>
      </c>
      <c r="K1528" s="413" t="str">
        <f>IF(基本情報入力シート!R1559="","",基本情報入力シート!R1559)</f>
        <v/>
      </c>
      <c r="L1528" s="413" t="str">
        <f>IF(基本情報入力シート!W1559="","",基本情報入力シート!W1559)</f>
        <v/>
      </c>
      <c r="M1528" s="413" t="str">
        <f>IF(基本情報入力シート!X1559="","",基本情報入力シート!X1559)</f>
        <v/>
      </c>
      <c r="N1528" s="491" t="str">
        <f>IF(基本情報入力シート!Y1559="","",基本情報入力シート!Y1559)</f>
        <v/>
      </c>
      <c r="O1528" s="490"/>
      <c r="P1528" s="432"/>
      <c r="Q1528" s="38" t="str">
        <f>IFERROR(ROUNDDOWN(P1528*VLOOKUP(N1528,【参考】数式用!$V$2:$AA$58,MATCH(O1528,【参考】数式用!$X$4:$AA$4)+2,FALSE)*0.5, 0), "")</f>
        <v/>
      </c>
      <c r="R1528" s="433"/>
      <c r="S1528" s="867"/>
      <c r="T1528" s="867"/>
      <c r="U1528" s="499"/>
      <c r="V1528" s="439"/>
      <c r="W1528" s="487"/>
      <c r="X1528" s="414" t="str">
        <f>IFERROR(IF(V1528="ー", "", ROUNDDOWN(W1528*VLOOKUP(N1528,【参考】数式用!$V$2:$AG$51,MATCH(V1528,【参考】数式用!$AB$4:$AG$4)+6,FALSE)*0.5, 0)), "")</f>
        <v/>
      </c>
      <c r="Y1528" s="440"/>
      <c r="Z1528" s="487"/>
      <c r="AA1528" s="501"/>
      <c r="AB1528" s="481" t="e">
        <f>VLOOKUP(N1528,【参考】数式用!$A$3:$N$58,14,FALSE)</f>
        <v>#N/A</v>
      </c>
      <c r="AC1528" s="481" t="str">
        <f>IFERROR(VLOOKUP(N1528,【参考】数式用!$A$3:$N$58,14,FALSE),"")&amp;"_4_5"</f>
        <v>_4_5</v>
      </c>
      <c r="AD1528" s="481" t="str">
        <f>IFERROR(VLOOKUP(N1528,【参考】数式用!$A$3:$N$58,14,FALSE),"")&amp;"_6"</f>
        <v>_6</v>
      </c>
      <c r="AE1528" s="482" t="str">
        <f>IFERROR(VLOOKUP(N1528,【参考】数式用!$AI$5:$AJ$51, 2, FALSE), "")</f>
        <v/>
      </c>
      <c r="AF1528" s="483" t="str">
        <f t="shared" si="48"/>
        <v/>
      </c>
      <c r="AG1528" s="484" t="str">
        <f t="shared" si="49"/>
        <v/>
      </c>
      <c r="AH1528" s="485" t="str">
        <f>IFERROR(VLOOKUP(N1528,【参考】数式用!$AM$3:$AN$56, 2, FALSE), "")</f>
        <v/>
      </c>
      <c r="AI1528" s="411"/>
      <c r="AJ1528" s="389"/>
      <c r="AK1528" s="389"/>
      <c r="AL1528" s="389"/>
      <c r="AM1528" s="389"/>
      <c r="AN1528" s="389"/>
      <c r="AO1528" s="389"/>
      <c r="AP1528" s="389"/>
      <c r="AQ1528" s="389"/>
    </row>
    <row r="1529" spans="1:43" s="128" customFormat="1" ht="40.15" customHeight="1">
      <c r="A1529" s="488">
        <v>1516</v>
      </c>
      <c r="B1529" s="866" t="str">
        <f>IF(基本情報入力シート!C1560="","",基本情報入力シート!C1560)</f>
        <v/>
      </c>
      <c r="C1529" s="866"/>
      <c r="D1529" s="866"/>
      <c r="E1529" s="866"/>
      <c r="F1529" s="866"/>
      <c r="G1529" s="866"/>
      <c r="H1529" s="866"/>
      <c r="I1529" s="866"/>
      <c r="J1529" s="413" t="str">
        <f>IF(基本情報入力シート!M1560="","",基本情報入力シート!M1560)</f>
        <v/>
      </c>
      <c r="K1529" s="413" t="str">
        <f>IF(基本情報入力シート!R1560="","",基本情報入力シート!R1560)</f>
        <v/>
      </c>
      <c r="L1529" s="413" t="str">
        <f>IF(基本情報入力シート!W1560="","",基本情報入力シート!W1560)</f>
        <v/>
      </c>
      <c r="M1529" s="413" t="str">
        <f>IF(基本情報入力シート!X1560="","",基本情報入力シート!X1560)</f>
        <v/>
      </c>
      <c r="N1529" s="491" t="str">
        <f>IF(基本情報入力シート!Y1560="","",基本情報入力シート!Y1560)</f>
        <v/>
      </c>
      <c r="O1529" s="490"/>
      <c r="P1529" s="432"/>
      <c r="Q1529" s="38" t="str">
        <f>IFERROR(ROUNDDOWN(P1529*VLOOKUP(N1529,【参考】数式用!$V$2:$AA$58,MATCH(O1529,【参考】数式用!$X$4:$AA$4)+2,FALSE)*0.5, 0), "")</f>
        <v/>
      </c>
      <c r="R1529" s="433"/>
      <c r="S1529" s="867"/>
      <c r="T1529" s="867"/>
      <c r="U1529" s="499"/>
      <c r="V1529" s="439"/>
      <c r="W1529" s="487"/>
      <c r="X1529" s="414" t="str">
        <f>IFERROR(IF(V1529="ー", "", ROUNDDOWN(W1529*VLOOKUP(N1529,【参考】数式用!$V$2:$AG$51,MATCH(V1529,【参考】数式用!$AB$4:$AG$4)+6,FALSE)*0.5, 0)), "")</f>
        <v/>
      </c>
      <c r="Y1529" s="440"/>
      <c r="Z1529" s="487"/>
      <c r="AA1529" s="501"/>
      <c r="AB1529" s="481" t="e">
        <f>VLOOKUP(N1529,【参考】数式用!$A$3:$N$58,14,FALSE)</f>
        <v>#N/A</v>
      </c>
      <c r="AC1529" s="481" t="str">
        <f>IFERROR(VLOOKUP(N1529,【参考】数式用!$A$3:$N$58,14,FALSE),"")&amp;"_4_5"</f>
        <v>_4_5</v>
      </c>
      <c r="AD1529" s="481" t="str">
        <f>IFERROR(VLOOKUP(N1529,【参考】数式用!$A$3:$N$58,14,FALSE),"")&amp;"_6"</f>
        <v>_6</v>
      </c>
      <c r="AE1529" s="482" t="str">
        <f>IFERROR(VLOOKUP(N1529,【参考】数式用!$AI$5:$AJ$51, 2, FALSE), "")</f>
        <v/>
      </c>
      <c r="AF1529" s="483" t="str">
        <f t="shared" si="48"/>
        <v/>
      </c>
      <c r="AG1529" s="484" t="str">
        <f t="shared" si="49"/>
        <v/>
      </c>
      <c r="AH1529" s="485" t="str">
        <f>IFERROR(VLOOKUP(N1529,【参考】数式用!$AM$3:$AN$56, 2, FALSE), "")</f>
        <v/>
      </c>
      <c r="AI1529" s="411"/>
      <c r="AJ1529" s="389"/>
      <c r="AK1529" s="389"/>
      <c r="AL1529" s="389"/>
      <c r="AM1529" s="389"/>
      <c r="AN1529" s="389"/>
      <c r="AO1529" s="389"/>
      <c r="AP1529" s="389"/>
      <c r="AQ1529" s="389"/>
    </row>
    <row r="1530" spans="1:43" s="128" customFormat="1" ht="40.15" customHeight="1">
      <c r="A1530" s="488">
        <v>1517</v>
      </c>
      <c r="B1530" s="866" t="str">
        <f>IF(基本情報入力シート!C1561="","",基本情報入力シート!C1561)</f>
        <v/>
      </c>
      <c r="C1530" s="866"/>
      <c r="D1530" s="866"/>
      <c r="E1530" s="866"/>
      <c r="F1530" s="866"/>
      <c r="G1530" s="866"/>
      <c r="H1530" s="866"/>
      <c r="I1530" s="866"/>
      <c r="J1530" s="413" t="str">
        <f>IF(基本情報入力シート!M1561="","",基本情報入力シート!M1561)</f>
        <v/>
      </c>
      <c r="K1530" s="413" t="str">
        <f>IF(基本情報入力シート!R1561="","",基本情報入力シート!R1561)</f>
        <v/>
      </c>
      <c r="L1530" s="413" t="str">
        <f>IF(基本情報入力シート!W1561="","",基本情報入力シート!W1561)</f>
        <v/>
      </c>
      <c r="M1530" s="413" t="str">
        <f>IF(基本情報入力シート!X1561="","",基本情報入力シート!X1561)</f>
        <v/>
      </c>
      <c r="N1530" s="491" t="str">
        <f>IF(基本情報入力シート!Y1561="","",基本情報入力シート!Y1561)</f>
        <v/>
      </c>
      <c r="O1530" s="490"/>
      <c r="P1530" s="432"/>
      <c r="Q1530" s="38" t="str">
        <f>IFERROR(ROUNDDOWN(P1530*VLOOKUP(N1530,【参考】数式用!$V$2:$AA$58,MATCH(O1530,【参考】数式用!$X$4:$AA$4)+2,FALSE)*0.5, 0), "")</f>
        <v/>
      </c>
      <c r="R1530" s="433"/>
      <c r="S1530" s="867"/>
      <c r="T1530" s="867"/>
      <c r="U1530" s="499"/>
      <c r="V1530" s="439"/>
      <c r="W1530" s="487"/>
      <c r="X1530" s="414" t="str">
        <f>IFERROR(IF(V1530="ー", "", ROUNDDOWN(W1530*VLOOKUP(N1530,【参考】数式用!$V$2:$AG$51,MATCH(V1530,【参考】数式用!$AB$4:$AG$4)+6,FALSE)*0.5, 0)), "")</f>
        <v/>
      </c>
      <c r="Y1530" s="440"/>
      <c r="Z1530" s="487"/>
      <c r="AA1530" s="501"/>
      <c r="AB1530" s="481" t="e">
        <f>VLOOKUP(N1530,【参考】数式用!$A$3:$N$58,14,FALSE)</f>
        <v>#N/A</v>
      </c>
      <c r="AC1530" s="481" t="str">
        <f>IFERROR(VLOOKUP(N1530,【参考】数式用!$A$3:$N$58,14,FALSE),"")&amp;"_4_5"</f>
        <v>_4_5</v>
      </c>
      <c r="AD1530" s="481" t="str">
        <f>IFERROR(VLOOKUP(N1530,【参考】数式用!$A$3:$N$58,14,FALSE),"")&amp;"_6"</f>
        <v>_6</v>
      </c>
      <c r="AE1530" s="482" t="str">
        <f>IFERROR(VLOOKUP(N1530,【参考】数式用!$AI$5:$AJ$51, 2, FALSE), "")</f>
        <v/>
      </c>
      <c r="AF1530" s="483" t="str">
        <f t="shared" si="48"/>
        <v/>
      </c>
      <c r="AG1530" s="484" t="str">
        <f t="shared" si="49"/>
        <v/>
      </c>
      <c r="AH1530" s="485" t="str">
        <f>IFERROR(VLOOKUP(N1530,【参考】数式用!$AM$3:$AN$56, 2, FALSE), "")</f>
        <v/>
      </c>
      <c r="AI1530" s="411"/>
      <c r="AJ1530" s="389"/>
      <c r="AK1530" s="389"/>
      <c r="AL1530" s="389"/>
      <c r="AM1530" s="389"/>
      <c r="AN1530" s="389"/>
      <c r="AO1530" s="389"/>
      <c r="AP1530" s="389"/>
      <c r="AQ1530" s="389"/>
    </row>
    <row r="1531" spans="1:43" s="128" customFormat="1" ht="40.15" customHeight="1">
      <c r="A1531" s="488">
        <v>1518</v>
      </c>
      <c r="B1531" s="866" t="str">
        <f>IF(基本情報入力シート!C1562="","",基本情報入力シート!C1562)</f>
        <v/>
      </c>
      <c r="C1531" s="866"/>
      <c r="D1531" s="866"/>
      <c r="E1531" s="866"/>
      <c r="F1531" s="866"/>
      <c r="G1531" s="866"/>
      <c r="H1531" s="866"/>
      <c r="I1531" s="866"/>
      <c r="J1531" s="413" t="str">
        <f>IF(基本情報入力シート!M1562="","",基本情報入力シート!M1562)</f>
        <v/>
      </c>
      <c r="K1531" s="413" t="str">
        <f>IF(基本情報入力シート!R1562="","",基本情報入力シート!R1562)</f>
        <v/>
      </c>
      <c r="L1531" s="413" t="str">
        <f>IF(基本情報入力シート!W1562="","",基本情報入力シート!W1562)</f>
        <v/>
      </c>
      <c r="M1531" s="413" t="str">
        <f>IF(基本情報入力シート!X1562="","",基本情報入力シート!X1562)</f>
        <v/>
      </c>
      <c r="N1531" s="491" t="str">
        <f>IF(基本情報入力シート!Y1562="","",基本情報入力シート!Y1562)</f>
        <v/>
      </c>
      <c r="O1531" s="490"/>
      <c r="P1531" s="432"/>
      <c r="Q1531" s="38" t="str">
        <f>IFERROR(ROUNDDOWN(P1531*VLOOKUP(N1531,【参考】数式用!$V$2:$AA$58,MATCH(O1531,【参考】数式用!$X$4:$AA$4)+2,FALSE)*0.5, 0), "")</f>
        <v/>
      </c>
      <c r="R1531" s="433"/>
      <c r="S1531" s="867"/>
      <c r="T1531" s="867"/>
      <c r="U1531" s="499"/>
      <c r="V1531" s="439"/>
      <c r="W1531" s="487"/>
      <c r="X1531" s="414" t="str">
        <f>IFERROR(IF(V1531="ー", "", ROUNDDOWN(W1531*VLOOKUP(N1531,【参考】数式用!$V$2:$AG$51,MATCH(V1531,【参考】数式用!$AB$4:$AG$4)+6,FALSE)*0.5, 0)), "")</f>
        <v/>
      </c>
      <c r="Y1531" s="440"/>
      <c r="Z1531" s="487"/>
      <c r="AA1531" s="501"/>
      <c r="AB1531" s="481" t="e">
        <f>VLOOKUP(N1531,【参考】数式用!$A$3:$N$58,14,FALSE)</f>
        <v>#N/A</v>
      </c>
      <c r="AC1531" s="481" t="str">
        <f>IFERROR(VLOOKUP(N1531,【参考】数式用!$A$3:$N$58,14,FALSE),"")&amp;"_4_5"</f>
        <v>_4_5</v>
      </c>
      <c r="AD1531" s="481" t="str">
        <f>IFERROR(VLOOKUP(N1531,【参考】数式用!$A$3:$N$58,14,FALSE),"")&amp;"_6"</f>
        <v>_6</v>
      </c>
      <c r="AE1531" s="482" t="str">
        <f>IFERROR(VLOOKUP(N1531,【参考】数式用!$AI$5:$AJ$51, 2, FALSE), "")</f>
        <v/>
      </c>
      <c r="AF1531" s="483" t="str">
        <f t="shared" si="48"/>
        <v/>
      </c>
      <c r="AG1531" s="484" t="str">
        <f t="shared" si="49"/>
        <v/>
      </c>
      <c r="AH1531" s="485" t="str">
        <f>IFERROR(VLOOKUP(N1531,【参考】数式用!$AM$3:$AN$56, 2, FALSE), "")</f>
        <v/>
      </c>
      <c r="AI1531" s="411"/>
      <c r="AJ1531" s="389"/>
      <c r="AK1531" s="389"/>
      <c r="AL1531" s="389"/>
      <c r="AM1531" s="389"/>
      <c r="AN1531" s="389"/>
      <c r="AO1531" s="389"/>
      <c r="AP1531" s="389"/>
      <c r="AQ1531" s="389"/>
    </row>
    <row r="1532" spans="1:43" s="128" customFormat="1" ht="40.15" customHeight="1">
      <c r="A1532" s="488">
        <v>1519</v>
      </c>
      <c r="B1532" s="866" t="str">
        <f>IF(基本情報入力シート!C1563="","",基本情報入力シート!C1563)</f>
        <v/>
      </c>
      <c r="C1532" s="866"/>
      <c r="D1532" s="866"/>
      <c r="E1532" s="866"/>
      <c r="F1532" s="866"/>
      <c r="G1532" s="866"/>
      <c r="H1532" s="866"/>
      <c r="I1532" s="866"/>
      <c r="J1532" s="413" t="str">
        <f>IF(基本情報入力シート!M1563="","",基本情報入力シート!M1563)</f>
        <v/>
      </c>
      <c r="K1532" s="413" t="str">
        <f>IF(基本情報入力シート!R1563="","",基本情報入力シート!R1563)</f>
        <v/>
      </c>
      <c r="L1532" s="413" t="str">
        <f>IF(基本情報入力シート!W1563="","",基本情報入力シート!W1563)</f>
        <v/>
      </c>
      <c r="M1532" s="413" t="str">
        <f>IF(基本情報入力シート!X1563="","",基本情報入力シート!X1563)</f>
        <v/>
      </c>
      <c r="N1532" s="491" t="str">
        <f>IF(基本情報入力シート!Y1563="","",基本情報入力シート!Y1563)</f>
        <v/>
      </c>
      <c r="O1532" s="490"/>
      <c r="P1532" s="432"/>
      <c r="Q1532" s="38" t="str">
        <f>IFERROR(ROUNDDOWN(P1532*VLOOKUP(N1532,【参考】数式用!$V$2:$AA$58,MATCH(O1532,【参考】数式用!$X$4:$AA$4)+2,FALSE)*0.5, 0), "")</f>
        <v/>
      </c>
      <c r="R1532" s="433"/>
      <c r="S1532" s="867"/>
      <c r="T1532" s="867"/>
      <c r="U1532" s="499"/>
      <c r="V1532" s="439"/>
      <c r="W1532" s="487"/>
      <c r="X1532" s="414" t="str">
        <f>IFERROR(IF(V1532="ー", "", ROUNDDOWN(W1532*VLOOKUP(N1532,【参考】数式用!$V$2:$AG$51,MATCH(V1532,【参考】数式用!$AB$4:$AG$4)+6,FALSE)*0.5, 0)), "")</f>
        <v/>
      </c>
      <c r="Y1532" s="440"/>
      <c r="Z1532" s="487"/>
      <c r="AA1532" s="501"/>
      <c r="AB1532" s="481" t="e">
        <f>VLOOKUP(N1532,【参考】数式用!$A$3:$N$58,14,FALSE)</f>
        <v>#N/A</v>
      </c>
      <c r="AC1532" s="481" t="str">
        <f>IFERROR(VLOOKUP(N1532,【参考】数式用!$A$3:$N$58,14,FALSE),"")&amp;"_4_5"</f>
        <v>_4_5</v>
      </c>
      <c r="AD1532" s="481" t="str">
        <f>IFERROR(VLOOKUP(N1532,【参考】数式用!$A$3:$N$58,14,FALSE),"")&amp;"_6"</f>
        <v>_6</v>
      </c>
      <c r="AE1532" s="482" t="str">
        <f>IFERROR(VLOOKUP(N1532,【参考】数式用!$AI$5:$AJ$51, 2, FALSE), "")</f>
        <v/>
      </c>
      <c r="AF1532" s="483" t="str">
        <f t="shared" si="48"/>
        <v/>
      </c>
      <c r="AG1532" s="484" t="str">
        <f t="shared" si="49"/>
        <v/>
      </c>
      <c r="AH1532" s="485" t="str">
        <f>IFERROR(VLOOKUP(N1532,【参考】数式用!$AM$3:$AN$56, 2, FALSE), "")</f>
        <v/>
      </c>
      <c r="AI1532" s="411"/>
      <c r="AJ1532" s="389"/>
      <c r="AK1532" s="389"/>
      <c r="AL1532" s="389"/>
      <c r="AM1532" s="389"/>
      <c r="AN1532" s="389"/>
      <c r="AO1532" s="389"/>
      <c r="AP1532" s="389"/>
      <c r="AQ1532" s="389"/>
    </row>
    <row r="1533" spans="1:43" s="128" customFormat="1" ht="40.15" customHeight="1">
      <c r="A1533" s="488">
        <v>1520</v>
      </c>
      <c r="B1533" s="866" t="str">
        <f>IF(基本情報入力シート!C1564="","",基本情報入力シート!C1564)</f>
        <v/>
      </c>
      <c r="C1533" s="866"/>
      <c r="D1533" s="866"/>
      <c r="E1533" s="866"/>
      <c r="F1533" s="866"/>
      <c r="G1533" s="866"/>
      <c r="H1533" s="866"/>
      <c r="I1533" s="866"/>
      <c r="J1533" s="413" t="str">
        <f>IF(基本情報入力シート!M1564="","",基本情報入力シート!M1564)</f>
        <v/>
      </c>
      <c r="K1533" s="413" t="str">
        <f>IF(基本情報入力シート!R1564="","",基本情報入力シート!R1564)</f>
        <v/>
      </c>
      <c r="L1533" s="413" t="str">
        <f>IF(基本情報入力シート!W1564="","",基本情報入力シート!W1564)</f>
        <v/>
      </c>
      <c r="M1533" s="413" t="str">
        <f>IF(基本情報入力シート!X1564="","",基本情報入力シート!X1564)</f>
        <v/>
      </c>
      <c r="N1533" s="491" t="str">
        <f>IF(基本情報入力シート!Y1564="","",基本情報入力シート!Y1564)</f>
        <v/>
      </c>
      <c r="O1533" s="490"/>
      <c r="P1533" s="432"/>
      <c r="Q1533" s="38" t="str">
        <f>IFERROR(ROUNDDOWN(P1533*VLOOKUP(N1533,【参考】数式用!$V$2:$AA$58,MATCH(O1533,【参考】数式用!$X$4:$AA$4)+2,FALSE)*0.5, 0), "")</f>
        <v/>
      </c>
      <c r="R1533" s="433"/>
      <c r="S1533" s="867"/>
      <c r="T1533" s="867"/>
      <c r="U1533" s="499"/>
      <c r="V1533" s="439"/>
      <c r="W1533" s="487"/>
      <c r="X1533" s="414" t="str">
        <f>IFERROR(IF(V1533="ー", "", ROUNDDOWN(W1533*VLOOKUP(N1533,【参考】数式用!$V$2:$AG$51,MATCH(V1533,【参考】数式用!$AB$4:$AG$4)+6,FALSE)*0.5, 0)), "")</f>
        <v/>
      </c>
      <c r="Y1533" s="440"/>
      <c r="Z1533" s="487"/>
      <c r="AA1533" s="501"/>
      <c r="AB1533" s="481" t="e">
        <f>VLOOKUP(N1533,【参考】数式用!$A$3:$N$58,14,FALSE)</f>
        <v>#N/A</v>
      </c>
      <c r="AC1533" s="481" t="str">
        <f>IFERROR(VLOOKUP(N1533,【参考】数式用!$A$3:$N$58,14,FALSE),"")&amp;"_4_5"</f>
        <v>_4_5</v>
      </c>
      <c r="AD1533" s="481" t="str">
        <f>IFERROR(VLOOKUP(N1533,【参考】数式用!$A$3:$N$58,14,FALSE),"")&amp;"_6"</f>
        <v>_6</v>
      </c>
      <c r="AE1533" s="482" t="str">
        <f>IFERROR(VLOOKUP(N1533,【参考】数式用!$AI$5:$AJ$51, 2, FALSE), "")</f>
        <v/>
      </c>
      <c r="AF1533" s="483" t="str">
        <f t="shared" si="48"/>
        <v/>
      </c>
      <c r="AG1533" s="484" t="str">
        <f t="shared" si="49"/>
        <v/>
      </c>
      <c r="AH1533" s="485" t="str">
        <f>IFERROR(VLOOKUP(N1533,【参考】数式用!$AM$3:$AN$56, 2, FALSE), "")</f>
        <v/>
      </c>
      <c r="AI1533" s="411"/>
      <c r="AJ1533" s="389"/>
      <c r="AK1533" s="389"/>
      <c r="AL1533" s="389"/>
      <c r="AM1533" s="389"/>
      <c r="AN1533" s="389"/>
      <c r="AO1533" s="389"/>
      <c r="AP1533" s="389"/>
      <c r="AQ1533" s="389"/>
    </row>
    <row r="1534" spans="1:43" s="128" customFormat="1" ht="40.15" customHeight="1">
      <c r="A1534" s="488">
        <v>1521</v>
      </c>
      <c r="B1534" s="866" t="str">
        <f>IF(基本情報入力シート!C1565="","",基本情報入力シート!C1565)</f>
        <v/>
      </c>
      <c r="C1534" s="866"/>
      <c r="D1534" s="866"/>
      <c r="E1534" s="866"/>
      <c r="F1534" s="866"/>
      <c r="G1534" s="866"/>
      <c r="H1534" s="866"/>
      <c r="I1534" s="866"/>
      <c r="J1534" s="413" t="str">
        <f>IF(基本情報入力シート!M1565="","",基本情報入力シート!M1565)</f>
        <v/>
      </c>
      <c r="K1534" s="413" t="str">
        <f>IF(基本情報入力シート!R1565="","",基本情報入力シート!R1565)</f>
        <v/>
      </c>
      <c r="L1534" s="413" t="str">
        <f>IF(基本情報入力シート!W1565="","",基本情報入力シート!W1565)</f>
        <v/>
      </c>
      <c r="M1534" s="413" t="str">
        <f>IF(基本情報入力シート!X1565="","",基本情報入力シート!X1565)</f>
        <v/>
      </c>
      <c r="N1534" s="491" t="str">
        <f>IF(基本情報入力シート!Y1565="","",基本情報入力シート!Y1565)</f>
        <v/>
      </c>
      <c r="O1534" s="490"/>
      <c r="P1534" s="432"/>
      <c r="Q1534" s="38" t="str">
        <f>IFERROR(ROUNDDOWN(P1534*VLOOKUP(N1534,【参考】数式用!$V$2:$AA$58,MATCH(O1534,【参考】数式用!$X$4:$AA$4)+2,FALSE)*0.5, 0), "")</f>
        <v/>
      </c>
      <c r="R1534" s="433"/>
      <c r="S1534" s="867"/>
      <c r="T1534" s="867"/>
      <c r="U1534" s="499"/>
      <c r="V1534" s="439"/>
      <c r="W1534" s="487"/>
      <c r="X1534" s="414" t="str">
        <f>IFERROR(IF(V1534="ー", "", ROUNDDOWN(W1534*VLOOKUP(N1534,【参考】数式用!$V$2:$AG$51,MATCH(V1534,【参考】数式用!$AB$4:$AG$4)+6,FALSE)*0.5, 0)), "")</f>
        <v/>
      </c>
      <c r="Y1534" s="440"/>
      <c r="Z1534" s="487"/>
      <c r="AA1534" s="501"/>
      <c r="AB1534" s="481" t="e">
        <f>VLOOKUP(N1534,【参考】数式用!$A$3:$N$58,14,FALSE)</f>
        <v>#N/A</v>
      </c>
      <c r="AC1534" s="481" t="str">
        <f>IFERROR(VLOOKUP(N1534,【参考】数式用!$A$3:$N$58,14,FALSE),"")&amp;"_4_5"</f>
        <v>_4_5</v>
      </c>
      <c r="AD1534" s="481" t="str">
        <f>IFERROR(VLOOKUP(N1534,【参考】数式用!$A$3:$N$58,14,FALSE),"")&amp;"_6"</f>
        <v>_6</v>
      </c>
      <c r="AE1534" s="482" t="str">
        <f>IFERROR(VLOOKUP(N1534,【参考】数式用!$AI$5:$AJ$51, 2, FALSE), "")</f>
        <v/>
      </c>
      <c r="AF1534" s="483" t="str">
        <f t="shared" si="48"/>
        <v/>
      </c>
      <c r="AG1534" s="484" t="str">
        <f t="shared" si="49"/>
        <v/>
      </c>
      <c r="AH1534" s="485" t="str">
        <f>IFERROR(VLOOKUP(N1534,【参考】数式用!$AM$3:$AN$56, 2, FALSE), "")</f>
        <v/>
      </c>
      <c r="AI1534" s="411"/>
      <c r="AJ1534" s="389"/>
      <c r="AK1534" s="389"/>
      <c r="AL1534" s="389"/>
      <c r="AM1534" s="389"/>
      <c r="AN1534" s="389"/>
      <c r="AO1534" s="389"/>
      <c r="AP1534" s="389"/>
      <c r="AQ1534" s="389"/>
    </row>
    <row r="1535" spans="1:43" s="128" customFormat="1" ht="40.15" customHeight="1">
      <c r="A1535" s="488">
        <v>1522</v>
      </c>
      <c r="B1535" s="866" t="str">
        <f>IF(基本情報入力シート!C1566="","",基本情報入力シート!C1566)</f>
        <v/>
      </c>
      <c r="C1535" s="866"/>
      <c r="D1535" s="866"/>
      <c r="E1535" s="866"/>
      <c r="F1535" s="866"/>
      <c r="G1535" s="866"/>
      <c r="H1535" s="866"/>
      <c r="I1535" s="866"/>
      <c r="J1535" s="413" t="str">
        <f>IF(基本情報入力シート!M1566="","",基本情報入力シート!M1566)</f>
        <v/>
      </c>
      <c r="K1535" s="413" t="str">
        <f>IF(基本情報入力シート!R1566="","",基本情報入力シート!R1566)</f>
        <v/>
      </c>
      <c r="L1535" s="413" t="str">
        <f>IF(基本情報入力シート!W1566="","",基本情報入力シート!W1566)</f>
        <v/>
      </c>
      <c r="M1535" s="413" t="str">
        <f>IF(基本情報入力シート!X1566="","",基本情報入力シート!X1566)</f>
        <v/>
      </c>
      <c r="N1535" s="491" t="str">
        <f>IF(基本情報入力シート!Y1566="","",基本情報入力シート!Y1566)</f>
        <v/>
      </c>
      <c r="O1535" s="490"/>
      <c r="P1535" s="432"/>
      <c r="Q1535" s="38" t="str">
        <f>IFERROR(ROUNDDOWN(P1535*VLOOKUP(N1535,【参考】数式用!$V$2:$AA$58,MATCH(O1535,【参考】数式用!$X$4:$AA$4)+2,FALSE)*0.5, 0), "")</f>
        <v/>
      </c>
      <c r="R1535" s="433"/>
      <c r="S1535" s="867"/>
      <c r="T1535" s="867"/>
      <c r="U1535" s="499"/>
      <c r="V1535" s="439"/>
      <c r="W1535" s="487"/>
      <c r="X1535" s="414" t="str">
        <f>IFERROR(IF(V1535="ー", "", ROUNDDOWN(W1535*VLOOKUP(N1535,【参考】数式用!$V$2:$AG$51,MATCH(V1535,【参考】数式用!$AB$4:$AG$4)+6,FALSE)*0.5, 0)), "")</f>
        <v/>
      </c>
      <c r="Y1535" s="440"/>
      <c r="Z1535" s="487"/>
      <c r="AA1535" s="501"/>
      <c r="AB1535" s="481" t="e">
        <f>VLOOKUP(N1535,【参考】数式用!$A$3:$N$58,14,FALSE)</f>
        <v>#N/A</v>
      </c>
      <c r="AC1535" s="481" t="str">
        <f>IFERROR(VLOOKUP(N1535,【参考】数式用!$A$3:$N$58,14,FALSE),"")&amp;"_4_5"</f>
        <v>_4_5</v>
      </c>
      <c r="AD1535" s="481" t="str">
        <f>IFERROR(VLOOKUP(N1535,【参考】数式用!$A$3:$N$58,14,FALSE),"")&amp;"_6"</f>
        <v>_6</v>
      </c>
      <c r="AE1535" s="482" t="str">
        <f>IFERROR(VLOOKUP(N1535,【参考】数式用!$AI$5:$AJ$51, 2, FALSE), "")</f>
        <v/>
      </c>
      <c r="AF1535" s="483" t="str">
        <f t="shared" si="48"/>
        <v/>
      </c>
      <c r="AG1535" s="484" t="str">
        <f t="shared" si="49"/>
        <v/>
      </c>
      <c r="AH1535" s="485" t="str">
        <f>IFERROR(VLOOKUP(N1535,【参考】数式用!$AM$3:$AN$56, 2, FALSE), "")</f>
        <v/>
      </c>
      <c r="AI1535" s="411"/>
      <c r="AJ1535" s="389"/>
      <c r="AK1535" s="389"/>
      <c r="AL1535" s="389"/>
      <c r="AM1535" s="389"/>
      <c r="AN1535" s="389"/>
      <c r="AO1535" s="389"/>
      <c r="AP1535" s="389"/>
      <c r="AQ1535" s="389"/>
    </row>
    <row r="1536" spans="1:43" s="128" customFormat="1" ht="40.15" customHeight="1">
      <c r="A1536" s="488">
        <v>1523</v>
      </c>
      <c r="B1536" s="866" t="str">
        <f>IF(基本情報入力シート!C1567="","",基本情報入力シート!C1567)</f>
        <v/>
      </c>
      <c r="C1536" s="866"/>
      <c r="D1536" s="866"/>
      <c r="E1536" s="866"/>
      <c r="F1536" s="866"/>
      <c r="G1536" s="866"/>
      <c r="H1536" s="866"/>
      <c r="I1536" s="866"/>
      <c r="J1536" s="413" t="str">
        <f>IF(基本情報入力シート!M1567="","",基本情報入力シート!M1567)</f>
        <v/>
      </c>
      <c r="K1536" s="413" t="str">
        <f>IF(基本情報入力シート!R1567="","",基本情報入力シート!R1567)</f>
        <v/>
      </c>
      <c r="L1536" s="413" t="str">
        <f>IF(基本情報入力シート!W1567="","",基本情報入力シート!W1567)</f>
        <v/>
      </c>
      <c r="M1536" s="413" t="str">
        <f>IF(基本情報入力シート!X1567="","",基本情報入力シート!X1567)</f>
        <v/>
      </c>
      <c r="N1536" s="491" t="str">
        <f>IF(基本情報入力シート!Y1567="","",基本情報入力シート!Y1567)</f>
        <v/>
      </c>
      <c r="O1536" s="490"/>
      <c r="P1536" s="432"/>
      <c r="Q1536" s="38" t="str">
        <f>IFERROR(ROUNDDOWN(P1536*VLOOKUP(N1536,【参考】数式用!$V$2:$AA$58,MATCH(O1536,【参考】数式用!$X$4:$AA$4)+2,FALSE)*0.5, 0), "")</f>
        <v/>
      </c>
      <c r="R1536" s="433"/>
      <c r="S1536" s="867"/>
      <c r="T1536" s="867"/>
      <c r="U1536" s="499"/>
      <c r="V1536" s="439"/>
      <c r="W1536" s="487"/>
      <c r="X1536" s="414" t="str">
        <f>IFERROR(IF(V1536="ー", "", ROUNDDOWN(W1536*VLOOKUP(N1536,【参考】数式用!$V$2:$AG$51,MATCH(V1536,【参考】数式用!$AB$4:$AG$4)+6,FALSE)*0.5, 0)), "")</f>
        <v/>
      </c>
      <c r="Y1536" s="440"/>
      <c r="Z1536" s="487"/>
      <c r="AA1536" s="501"/>
      <c r="AB1536" s="481" t="e">
        <f>VLOOKUP(N1536,【参考】数式用!$A$3:$N$58,14,FALSE)</f>
        <v>#N/A</v>
      </c>
      <c r="AC1536" s="481" t="str">
        <f>IFERROR(VLOOKUP(N1536,【参考】数式用!$A$3:$N$58,14,FALSE),"")&amp;"_4_5"</f>
        <v>_4_5</v>
      </c>
      <c r="AD1536" s="481" t="str">
        <f>IFERROR(VLOOKUP(N1536,【参考】数式用!$A$3:$N$58,14,FALSE),"")&amp;"_6"</f>
        <v>_6</v>
      </c>
      <c r="AE1536" s="482" t="str">
        <f>IFERROR(VLOOKUP(N1536,【参考】数式用!$AI$5:$AJ$51, 2, FALSE), "")</f>
        <v/>
      </c>
      <c r="AF1536" s="483" t="str">
        <f t="shared" si="48"/>
        <v/>
      </c>
      <c r="AG1536" s="484" t="str">
        <f t="shared" si="49"/>
        <v/>
      </c>
      <c r="AH1536" s="485" t="str">
        <f>IFERROR(VLOOKUP(N1536,【参考】数式用!$AM$3:$AN$56, 2, FALSE), "")</f>
        <v/>
      </c>
      <c r="AI1536" s="411"/>
      <c r="AJ1536" s="389"/>
      <c r="AK1536" s="389"/>
      <c r="AL1536" s="389"/>
      <c r="AM1536" s="389"/>
      <c r="AN1536" s="389"/>
      <c r="AO1536" s="389"/>
      <c r="AP1536" s="389"/>
      <c r="AQ1536" s="389"/>
    </row>
    <row r="1537" spans="1:43" s="128" customFormat="1" ht="40.15" customHeight="1">
      <c r="A1537" s="488">
        <v>1524</v>
      </c>
      <c r="B1537" s="866" t="str">
        <f>IF(基本情報入力シート!C1568="","",基本情報入力シート!C1568)</f>
        <v/>
      </c>
      <c r="C1537" s="866"/>
      <c r="D1537" s="866"/>
      <c r="E1537" s="866"/>
      <c r="F1537" s="866"/>
      <c r="G1537" s="866"/>
      <c r="H1537" s="866"/>
      <c r="I1537" s="866"/>
      <c r="J1537" s="413" t="str">
        <f>IF(基本情報入力シート!M1568="","",基本情報入力シート!M1568)</f>
        <v/>
      </c>
      <c r="K1537" s="413" t="str">
        <f>IF(基本情報入力シート!R1568="","",基本情報入力シート!R1568)</f>
        <v/>
      </c>
      <c r="L1537" s="413" t="str">
        <f>IF(基本情報入力シート!W1568="","",基本情報入力シート!W1568)</f>
        <v/>
      </c>
      <c r="M1537" s="413" t="str">
        <f>IF(基本情報入力シート!X1568="","",基本情報入力シート!X1568)</f>
        <v/>
      </c>
      <c r="N1537" s="491" t="str">
        <f>IF(基本情報入力シート!Y1568="","",基本情報入力シート!Y1568)</f>
        <v/>
      </c>
      <c r="O1537" s="490"/>
      <c r="P1537" s="432"/>
      <c r="Q1537" s="38" t="str">
        <f>IFERROR(ROUNDDOWN(P1537*VLOOKUP(N1537,【参考】数式用!$V$2:$AA$58,MATCH(O1537,【参考】数式用!$X$4:$AA$4)+2,FALSE)*0.5, 0), "")</f>
        <v/>
      </c>
      <c r="R1537" s="433"/>
      <c r="S1537" s="867"/>
      <c r="T1537" s="867"/>
      <c r="U1537" s="499"/>
      <c r="V1537" s="439"/>
      <c r="W1537" s="487"/>
      <c r="X1537" s="414" t="str">
        <f>IFERROR(IF(V1537="ー", "", ROUNDDOWN(W1537*VLOOKUP(N1537,【参考】数式用!$V$2:$AG$51,MATCH(V1537,【参考】数式用!$AB$4:$AG$4)+6,FALSE)*0.5, 0)), "")</f>
        <v/>
      </c>
      <c r="Y1537" s="440"/>
      <c r="Z1537" s="487"/>
      <c r="AA1537" s="501"/>
      <c r="AB1537" s="481" t="e">
        <f>VLOOKUP(N1537,【参考】数式用!$A$3:$N$58,14,FALSE)</f>
        <v>#N/A</v>
      </c>
      <c r="AC1537" s="481" t="str">
        <f>IFERROR(VLOOKUP(N1537,【参考】数式用!$A$3:$N$58,14,FALSE),"")&amp;"_4_5"</f>
        <v>_4_5</v>
      </c>
      <c r="AD1537" s="481" t="str">
        <f>IFERROR(VLOOKUP(N1537,【参考】数式用!$A$3:$N$58,14,FALSE),"")&amp;"_6"</f>
        <v>_6</v>
      </c>
      <c r="AE1537" s="482" t="str">
        <f>IFERROR(VLOOKUP(N1537,【参考】数式用!$AI$5:$AJ$51, 2, FALSE), "")</f>
        <v/>
      </c>
      <c r="AF1537" s="483" t="str">
        <f t="shared" si="48"/>
        <v/>
      </c>
      <c r="AG1537" s="484" t="str">
        <f t="shared" si="49"/>
        <v/>
      </c>
      <c r="AH1537" s="485" t="str">
        <f>IFERROR(VLOOKUP(N1537,【参考】数式用!$AM$3:$AN$56, 2, FALSE), "")</f>
        <v/>
      </c>
      <c r="AI1537" s="411"/>
      <c r="AJ1537" s="389"/>
      <c r="AK1537" s="389"/>
      <c r="AL1537" s="389"/>
      <c r="AM1537" s="389"/>
      <c r="AN1537" s="389"/>
      <c r="AO1537" s="389"/>
      <c r="AP1537" s="389"/>
      <c r="AQ1537" s="389"/>
    </row>
    <row r="1538" spans="1:43" s="128" customFormat="1" ht="40.15" customHeight="1">
      <c r="A1538" s="488">
        <v>1525</v>
      </c>
      <c r="B1538" s="866" t="str">
        <f>IF(基本情報入力シート!C1569="","",基本情報入力シート!C1569)</f>
        <v/>
      </c>
      <c r="C1538" s="866"/>
      <c r="D1538" s="866"/>
      <c r="E1538" s="866"/>
      <c r="F1538" s="866"/>
      <c r="G1538" s="866"/>
      <c r="H1538" s="866"/>
      <c r="I1538" s="866"/>
      <c r="J1538" s="413" t="str">
        <f>IF(基本情報入力シート!M1569="","",基本情報入力シート!M1569)</f>
        <v/>
      </c>
      <c r="K1538" s="413" t="str">
        <f>IF(基本情報入力シート!R1569="","",基本情報入力シート!R1569)</f>
        <v/>
      </c>
      <c r="L1538" s="413" t="str">
        <f>IF(基本情報入力シート!W1569="","",基本情報入力シート!W1569)</f>
        <v/>
      </c>
      <c r="M1538" s="413" t="str">
        <f>IF(基本情報入力シート!X1569="","",基本情報入力シート!X1569)</f>
        <v/>
      </c>
      <c r="N1538" s="491" t="str">
        <f>IF(基本情報入力シート!Y1569="","",基本情報入力シート!Y1569)</f>
        <v/>
      </c>
      <c r="O1538" s="490"/>
      <c r="P1538" s="432"/>
      <c r="Q1538" s="38" t="str">
        <f>IFERROR(ROUNDDOWN(P1538*VLOOKUP(N1538,【参考】数式用!$V$2:$AA$58,MATCH(O1538,【参考】数式用!$X$4:$AA$4)+2,FALSE)*0.5, 0), "")</f>
        <v/>
      </c>
      <c r="R1538" s="433"/>
      <c r="S1538" s="867"/>
      <c r="T1538" s="867"/>
      <c r="U1538" s="499"/>
      <c r="V1538" s="439"/>
      <c r="W1538" s="487"/>
      <c r="X1538" s="414" t="str">
        <f>IFERROR(IF(V1538="ー", "", ROUNDDOWN(W1538*VLOOKUP(N1538,【参考】数式用!$V$2:$AG$51,MATCH(V1538,【参考】数式用!$AB$4:$AG$4)+6,FALSE)*0.5, 0)), "")</f>
        <v/>
      </c>
      <c r="Y1538" s="440"/>
      <c r="Z1538" s="487"/>
      <c r="AA1538" s="501"/>
      <c r="AB1538" s="481" t="e">
        <f>VLOOKUP(N1538,【参考】数式用!$A$3:$N$58,14,FALSE)</f>
        <v>#N/A</v>
      </c>
      <c r="AC1538" s="481" t="str">
        <f>IFERROR(VLOOKUP(N1538,【参考】数式用!$A$3:$N$58,14,FALSE),"")&amp;"_4_5"</f>
        <v>_4_5</v>
      </c>
      <c r="AD1538" s="481" t="str">
        <f>IFERROR(VLOOKUP(N1538,【参考】数式用!$A$3:$N$58,14,FALSE),"")&amp;"_6"</f>
        <v>_6</v>
      </c>
      <c r="AE1538" s="482" t="str">
        <f>IFERROR(VLOOKUP(N1538,【参考】数式用!$AI$5:$AJ$51, 2, FALSE), "")</f>
        <v/>
      </c>
      <c r="AF1538" s="483" t="str">
        <f t="shared" si="48"/>
        <v/>
      </c>
      <c r="AG1538" s="484" t="str">
        <f t="shared" si="49"/>
        <v/>
      </c>
      <c r="AH1538" s="485" t="str">
        <f>IFERROR(VLOOKUP(N1538,【参考】数式用!$AM$3:$AN$56, 2, FALSE), "")</f>
        <v/>
      </c>
      <c r="AI1538" s="411"/>
      <c r="AJ1538" s="389"/>
      <c r="AK1538" s="389"/>
      <c r="AL1538" s="389"/>
      <c r="AM1538" s="389"/>
      <c r="AN1538" s="389"/>
      <c r="AO1538" s="389"/>
      <c r="AP1538" s="389"/>
      <c r="AQ1538" s="389"/>
    </row>
    <row r="1539" spans="1:43" s="128" customFormat="1" ht="40.15" customHeight="1">
      <c r="A1539" s="488">
        <v>1526</v>
      </c>
      <c r="B1539" s="866" t="str">
        <f>IF(基本情報入力シート!C1570="","",基本情報入力シート!C1570)</f>
        <v/>
      </c>
      <c r="C1539" s="866"/>
      <c r="D1539" s="866"/>
      <c r="E1539" s="866"/>
      <c r="F1539" s="866"/>
      <c r="G1539" s="866"/>
      <c r="H1539" s="866"/>
      <c r="I1539" s="866"/>
      <c r="J1539" s="413" t="str">
        <f>IF(基本情報入力シート!M1570="","",基本情報入力シート!M1570)</f>
        <v/>
      </c>
      <c r="K1539" s="413" t="str">
        <f>IF(基本情報入力シート!R1570="","",基本情報入力シート!R1570)</f>
        <v/>
      </c>
      <c r="L1539" s="413" t="str">
        <f>IF(基本情報入力シート!W1570="","",基本情報入力シート!W1570)</f>
        <v/>
      </c>
      <c r="M1539" s="413" t="str">
        <f>IF(基本情報入力シート!X1570="","",基本情報入力シート!X1570)</f>
        <v/>
      </c>
      <c r="N1539" s="491" t="str">
        <f>IF(基本情報入力シート!Y1570="","",基本情報入力シート!Y1570)</f>
        <v/>
      </c>
      <c r="O1539" s="490"/>
      <c r="P1539" s="432"/>
      <c r="Q1539" s="38" t="str">
        <f>IFERROR(ROUNDDOWN(P1539*VLOOKUP(N1539,【参考】数式用!$V$2:$AA$58,MATCH(O1539,【参考】数式用!$X$4:$AA$4)+2,FALSE)*0.5, 0), "")</f>
        <v/>
      </c>
      <c r="R1539" s="433"/>
      <c r="S1539" s="867"/>
      <c r="T1539" s="867"/>
      <c r="U1539" s="499"/>
      <c r="V1539" s="439"/>
      <c r="W1539" s="487"/>
      <c r="X1539" s="414" t="str">
        <f>IFERROR(IF(V1539="ー", "", ROUNDDOWN(W1539*VLOOKUP(N1539,【参考】数式用!$V$2:$AG$51,MATCH(V1539,【参考】数式用!$AB$4:$AG$4)+6,FALSE)*0.5, 0)), "")</f>
        <v/>
      </c>
      <c r="Y1539" s="440"/>
      <c r="Z1539" s="487"/>
      <c r="AA1539" s="501"/>
      <c r="AB1539" s="481" t="e">
        <f>VLOOKUP(N1539,【参考】数式用!$A$3:$N$58,14,FALSE)</f>
        <v>#N/A</v>
      </c>
      <c r="AC1539" s="481" t="str">
        <f>IFERROR(VLOOKUP(N1539,【参考】数式用!$A$3:$N$58,14,FALSE),"")&amp;"_4_5"</f>
        <v>_4_5</v>
      </c>
      <c r="AD1539" s="481" t="str">
        <f>IFERROR(VLOOKUP(N1539,【参考】数式用!$A$3:$N$58,14,FALSE),"")&amp;"_6"</f>
        <v>_6</v>
      </c>
      <c r="AE1539" s="482" t="str">
        <f>IFERROR(VLOOKUP(N1539,【参考】数式用!$AI$5:$AJ$51, 2, FALSE), "")</f>
        <v/>
      </c>
      <c r="AF1539" s="483" t="str">
        <f t="shared" si="48"/>
        <v/>
      </c>
      <c r="AG1539" s="484" t="str">
        <f t="shared" si="49"/>
        <v/>
      </c>
      <c r="AH1539" s="485" t="str">
        <f>IFERROR(VLOOKUP(N1539,【参考】数式用!$AM$3:$AN$56, 2, FALSE), "")</f>
        <v/>
      </c>
      <c r="AI1539" s="411"/>
      <c r="AJ1539" s="389"/>
      <c r="AK1539" s="389"/>
      <c r="AL1539" s="389"/>
      <c r="AM1539" s="389"/>
      <c r="AN1539" s="389"/>
      <c r="AO1539" s="389"/>
      <c r="AP1539" s="389"/>
      <c r="AQ1539" s="389"/>
    </row>
    <row r="1540" spans="1:43" s="128" customFormat="1" ht="40.15" customHeight="1">
      <c r="A1540" s="488">
        <v>1527</v>
      </c>
      <c r="B1540" s="866" t="str">
        <f>IF(基本情報入力シート!C1571="","",基本情報入力シート!C1571)</f>
        <v/>
      </c>
      <c r="C1540" s="866"/>
      <c r="D1540" s="866"/>
      <c r="E1540" s="866"/>
      <c r="F1540" s="866"/>
      <c r="G1540" s="866"/>
      <c r="H1540" s="866"/>
      <c r="I1540" s="866"/>
      <c r="J1540" s="413" t="str">
        <f>IF(基本情報入力シート!M1571="","",基本情報入力シート!M1571)</f>
        <v/>
      </c>
      <c r="K1540" s="413" t="str">
        <f>IF(基本情報入力シート!R1571="","",基本情報入力シート!R1571)</f>
        <v/>
      </c>
      <c r="L1540" s="413" t="str">
        <f>IF(基本情報入力シート!W1571="","",基本情報入力シート!W1571)</f>
        <v/>
      </c>
      <c r="M1540" s="413" t="str">
        <f>IF(基本情報入力シート!X1571="","",基本情報入力シート!X1571)</f>
        <v/>
      </c>
      <c r="N1540" s="491" t="str">
        <f>IF(基本情報入力シート!Y1571="","",基本情報入力シート!Y1571)</f>
        <v/>
      </c>
      <c r="O1540" s="490"/>
      <c r="P1540" s="432"/>
      <c r="Q1540" s="38" t="str">
        <f>IFERROR(ROUNDDOWN(P1540*VLOOKUP(N1540,【参考】数式用!$V$2:$AA$58,MATCH(O1540,【参考】数式用!$X$4:$AA$4)+2,FALSE)*0.5, 0), "")</f>
        <v/>
      </c>
      <c r="R1540" s="433"/>
      <c r="S1540" s="867"/>
      <c r="T1540" s="867"/>
      <c r="U1540" s="499"/>
      <c r="V1540" s="439"/>
      <c r="W1540" s="487"/>
      <c r="X1540" s="414" t="str">
        <f>IFERROR(IF(V1540="ー", "", ROUNDDOWN(W1540*VLOOKUP(N1540,【参考】数式用!$V$2:$AG$51,MATCH(V1540,【参考】数式用!$AB$4:$AG$4)+6,FALSE)*0.5, 0)), "")</f>
        <v/>
      </c>
      <c r="Y1540" s="440"/>
      <c r="Z1540" s="487"/>
      <c r="AA1540" s="501"/>
      <c r="AB1540" s="481" t="e">
        <f>VLOOKUP(N1540,【参考】数式用!$A$3:$N$58,14,FALSE)</f>
        <v>#N/A</v>
      </c>
      <c r="AC1540" s="481" t="str">
        <f>IFERROR(VLOOKUP(N1540,【参考】数式用!$A$3:$N$58,14,FALSE),"")&amp;"_4_5"</f>
        <v>_4_5</v>
      </c>
      <c r="AD1540" s="481" t="str">
        <f>IFERROR(VLOOKUP(N1540,【参考】数式用!$A$3:$N$58,14,FALSE),"")&amp;"_6"</f>
        <v>_6</v>
      </c>
      <c r="AE1540" s="482" t="str">
        <f>IFERROR(VLOOKUP(N1540,【参考】数式用!$AI$5:$AJ$51, 2, FALSE), "")</f>
        <v/>
      </c>
      <c r="AF1540" s="483" t="str">
        <f t="shared" si="48"/>
        <v/>
      </c>
      <c r="AG1540" s="484" t="str">
        <f t="shared" si="49"/>
        <v/>
      </c>
      <c r="AH1540" s="485" t="str">
        <f>IFERROR(VLOOKUP(N1540,【参考】数式用!$AM$3:$AN$56, 2, FALSE), "")</f>
        <v/>
      </c>
      <c r="AI1540" s="411"/>
      <c r="AJ1540" s="389"/>
      <c r="AK1540" s="389"/>
      <c r="AL1540" s="389"/>
      <c r="AM1540" s="389"/>
      <c r="AN1540" s="389"/>
      <c r="AO1540" s="389"/>
      <c r="AP1540" s="389"/>
      <c r="AQ1540" s="389"/>
    </row>
    <row r="1541" spans="1:43" s="128" customFormat="1" ht="40.15" customHeight="1">
      <c r="A1541" s="488">
        <v>1528</v>
      </c>
      <c r="B1541" s="866" t="str">
        <f>IF(基本情報入力シート!C1572="","",基本情報入力シート!C1572)</f>
        <v/>
      </c>
      <c r="C1541" s="866"/>
      <c r="D1541" s="866"/>
      <c r="E1541" s="866"/>
      <c r="F1541" s="866"/>
      <c r="G1541" s="866"/>
      <c r="H1541" s="866"/>
      <c r="I1541" s="866"/>
      <c r="J1541" s="413" t="str">
        <f>IF(基本情報入力シート!M1572="","",基本情報入力シート!M1572)</f>
        <v/>
      </c>
      <c r="K1541" s="413" t="str">
        <f>IF(基本情報入力シート!R1572="","",基本情報入力シート!R1572)</f>
        <v/>
      </c>
      <c r="L1541" s="413" t="str">
        <f>IF(基本情報入力シート!W1572="","",基本情報入力シート!W1572)</f>
        <v/>
      </c>
      <c r="M1541" s="413" t="str">
        <f>IF(基本情報入力シート!X1572="","",基本情報入力シート!X1572)</f>
        <v/>
      </c>
      <c r="N1541" s="491" t="str">
        <f>IF(基本情報入力シート!Y1572="","",基本情報入力シート!Y1572)</f>
        <v/>
      </c>
      <c r="O1541" s="490"/>
      <c r="P1541" s="432"/>
      <c r="Q1541" s="38" t="str">
        <f>IFERROR(ROUNDDOWN(P1541*VLOOKUP(N1541,【参考】数式用!$V$2:$AA$58,MATCH(O1541,【参考】数式用!$X$4:$AA$4)+2,FALSE)*0.5, 0), "")</f>
        <v/>
      </c>
      <c r="R1541" s="433"/>
      <c r="S1541" s="867"/>
      <c r="T1541" s="867"/>
      <c r="U1541" s="499"/>
      <c r="V1541" s="439"/>
      <c r="W1541" s="487"/>
      <c r="X1541" s="414" t="str">
        <f>IFERROR(IF(V1541="ー", "", ROUNDDOWN(W1541*VLOOKUP(N1541,【参考】数式用!$V$2:$AG$51,MATCH(V1541,【参考】数式用!$AB$4:$AG$4)+6,FALSE)*0.5, 0)), "")</f>
        <v/>
      </c>
      <c r="Y1541" s="440"/>
      <c r="Z1541" s="487"/>
      <c r="AA1541" s="501"/>
      <c r="AB1541" s="481" t="e">
        <f>VLOOKUP(N1541,【参考】数式用!$A$3:$N$58,14,FALSE)</f>
        <v>#N/A</v>
      </c>
      <c r="AC1541" s="481" t="str">
        <f>IFERROR(VLOOKUP(N1541,【参考】数式用!$A$3:$N$58,14,FALSE),"")&amp;"_4_5"</f>
        <v>_4_5</v>
      </c>
      <c r="AD1541" s="481" t="str">
        <f>IFERROR(VLOOKUP(N1541,【参考】数式用!$A$3:$N$58,14,FALSE),"")&amp;"_6"</f>
        <v>_6</v>
      </c>
      <c r="AE1541" s="482" t="str">
        <f>IFERROR(VLOOKUP(N1541,【参考】数式用!$AI$5:$AJ$51, 2, FALSE), "")</f>
        <v/>
      </c>
      <c r="AF1541" s="483" t="str">
        <f t="shared" si="48"/>
        <v/>
      </c>
      <c r="AG1541" s="484" t="str">
        <f t="shared" si="49"/>
        <v/>
      </c>
      <c r="AH1541" s="485" t="str">
        <f>IFERROR(VLOOKUP(N1541,【参考】数式用!$AM$3:$AN$56, 2, FALSE), "")</f>
        <v/>
      </c>
      <c r="AI1541" s="411"/>
      <c r="AJ1541" s="389"/>
      <c r="AK1541" s="389"/>
      <c r="AL1541" s="389"/>
      <c r="AM1541" s="389"/>
      <c r="AN1541" s="389"/>
      <c r="AO1541" s="389"/>
      <c r="AP1541" s="389"/>
      <c r="AQ1541" s="389"/>
    </row>
    <row r="1542" spans="1:43" s="128" customFormat="1" ht="40.15" customHeight="1">
      <c r="A1542" s="488">
        <v>1529</v>
      </c>
      <c r="B1542" s="866" t="str">
        <f>IF(基本情報入力シート!C1573="","",基本情報入力シート!C1573)</f>
        <v/>
      </c>
      <c r="C1542" s="866"/>
      <c r="D1542" s="866"/>
      <c r="E1542" s="866"/>
      <c r="F1542" s="866"/>
      <c r="G1542" s="866"/>
      <c r="H1542" s="866"/>
      <c r="I1542" s="866"/>
      <c r="J1542" s="413" t="str">
        <f>IF(基本情報入力シート!M1573="","",基本情報入力シート!M1573)</f>
        <v/>
      </c>
      <c r="K1542" s="413" t="str">
        <f>IF(基本情報入力シート!R1573="","",基本情報入力シート!R1573)</f>
        <v/>
      </c>
      <c r="L1542" s="413" t="str">
        <f>IF(基本情報入力シート!W1573="","",基本情報入力シート!W1573)</f>
        <v/>
      </c>
      <c r="M1542" s="413" t="str">
        <f>IF(基本情報入力シート!X1573="","",基本情報入力シート!X1573)</f>
        <v/>
      </c>
      <c r="N1542" s="491" t="str">
        <f>IF(基本情報入力シート!Y1573="","",基本情報入力シート!Y1573)</f>
        <v/>
      </c>
      <c r="O1542" s="490"/>
      <c r="P1542" s="432"/>
      <c r="Q1542" s="38" t="str">
        <f>IFERROR(ROUNDDOWN(P1542*VLOOKUP(N1542,【参考】数式用!$V$2:$AA$58,MATCH(O1542,【参考】数式用!$X$4:$AA$4)+2,FALSE)*0.5, 0), "")</f>
        <v/>
      </c>
      <c r="R1542" s="433"/>
      <c r="S1542" s="867"/>
      <c r="T1542" s="867"/>
      <c r="U1542" s="499"/>
      <c r="V1542" s="439"/>
      <c r="W1542" s="487"/>
      <c r="X1542" s="414" t="str">
        <f>IFERROR(IF(V1542="ー", "", ROUNDDOWN(W1542*VLOOKUP(N1542,【参考】数式用!$V$2:$AG$51,MATCH(V1542,【参考】数式用!$AB$4:$AG$4)+6,FALSE)*0.5, 0)), "")</f>
        <v/>
      </c>
      <c r="Y1542" s="440"/>
      <c r="Z1542" s="487"/>
      <c r="AA1542" s="501"/>
      <c r="AB1542" s="481" t="e">
        <f>VLOOKUP(N1542,【参考】数式用!$A$3:$N$58,14,FALSE)</f>
        <v>#N/A</v>
      </c>
      <c r="AC1542" s="481" t="str">
        <f>IFERROR(VLOOKUP(N1542,【参考】数式用!$A$3:$N$58,14,FALSE),"")&amp;"_4_5"</f>
        <v>_4_5</v>
      </c>
      <c r="AD1542" s="481" t="str">
        <f>IFERROR(VLOOKUP(N1542,【参考】数式用!$A$3:$N$58,14,FALSE),"")&amp;"_6"</f>
        <v>_6</v>
      </c>
      <c r="AE1542" s="482" t="str">
        <f>IFERROR(VLOOKUP(N1542,【参考】数式用!$AI$5:$AJ$51, 2, FALSE), "")</f>
        <v/>
      </c>
      <c r="AF1542" s="483" t="str">
        <f t="shared" si="48"/>
        <v/>
      </c>
      <c r="AG1542" s="484" t="str">
        <f t="shared" si="49"/>
        <v/>
      </c>
      <c r="AH1542" s="485" t="str">
        <f>IFERROR(VLOOKUP(N1542,【参考】数式用!$AM$3:$AN$56, 2, FALSE), "")</f>
        <v/>
      </c>
      <c r="AI1542" s="411"/>
      <c r="AJ1542" s="389"/>
      <c r="AK1542" s="389"/>
      <c r="AL1542" s="389"/>
      <c r="AM1542" s="389"/>
      <c r="AN1542" s="389"/>
      <c r="AO1542" s="389"/>
      <c r="AP1542" s="389"/>
      <c r="AQ1542" s="389"/>
    </row>
    <row r="1543" spans="1:43" s="128" customFormat="1" ht="40.15" customHeight="1">
      <c r="A1543" s="488">
        <v>1530</v>
      </c>
      <c r="B1543" s="866" t="str">
        <f>IF(基本情報入力シート!C1574="","",基本情報入力シート!C1574)</f>
        <v/>
      </c>
      <c r="C1543" s="866"/>
      <c r="D1543" s="866"/>
      <c r="E1543" s="866"/>
      <c r="F1543" s="866"/>
      <c r="G1543" s="866"/>
      <c r="H1543" s="866"/>
      <c r="I1543" s="866"/>
      <c r="J1543" s="413" t="str">
        <f>IF(基本情報入力シート!M1574="","",基本情報入力シート!M1574)</f>
        <v/>
      </c>
      <c r="K1543" s="413" t="str">
        <f>IF(基本情報入力シート!R1574="","",基本情報入力シート!R1574)</f>
        <v/>
      </c>
      <c r="L1543" s="413" t="str">
        <f>IF(基本情報入力シート!W1574="","",基本情報入力シート!W1574)</f>
        <v/>
      </c>
      <c r="M1543" s="413" t="str">
        <f>IF(基本情報入力シート!X1574="","",基本情報入力シート!X1574)</f>
        <v/>
      </c>
      <c r="N1543" s="491" t="str">
        <f>IF(基本情報入力シート!Y1574="","",基本情報入力シート!Y1574)</f>
        <v/>
      </c>
      <c r="O1543" s="490"/>
      <c r="P1543" s="432"/>
      <c r="Q1543" s="38" t="str">
        <f>IFERROR(ROUNDDOWN(P1543*VLOOKUP(N1543,【参考】数式用!$V$2:$AA$58,MATCH(O1543,【参考】数式用!$X$4:$AA$4)+2,FALSE)*0.5, 0), "")</f>
        <v/>
      </c>
      <c r="R1543" s="433"/>
      <c r="S1543" s="867"/>
      <c r="T1543" s="867"/>
      <c r="U1543" s="499"/>
      <c r="V1543" s="439"/>
      <c r="W1543" s="487"/>
      <c r="X1543" s="414" t="str">
        <f>IFERROR(IF(V1543="ー", "", ROUNDDOWN(W1543*VLOOKUP(N1543,【参考】数式用!$V$2:$AG$51,MATCH(V1543,【参考】数式用!$AB$4:$AG$4)+6,FALSE)*0.5, 0)), "")</f>
        <v/>
      </c>
      <c r="Y1543" s="440"/>
      <c r="Z1543" s="487"/>
      <c r="AA1543" s="501"/>
      <c r="AB1543" s="481" t="e">
        <f>VLOOKUP(N1543,【参考】数式用!$A$3:$N$58,14,FALSE)</f>
        <v>#N/A</v>
      </c>
      <c r="AC1543" s="481" t="str">
        <f>IFERROR(VLOOKUP(N1543,【参考】数式用!$A$3:$N$58,14,FALSE),"")&amp;"_4_5"</f>
        <v>_4_5</v>
      </c>
      <c r="AD1543" s="481" t="str">
        <f>IFERROR(VLOOKUP(N1543,【参考】数式用!$A$3:$N$58,14,FALSE),"")&amp;"_6"</f>
        <v>_6</v>
      </c>
      <c r="AE1543" s="482" t="str">
        <f>IFERROR(VLOOKUP(N1543,【参考】数式用!$AI$5:$AJ$51, 2, FALSE), "")</f>
        <v/>
      </c>
      <c r="AF1543" s="483" t="str">
        <f t="shared" si="48"/>
        <v/>
      </c>
      <c r="AG1543" s="484" t="str">
        <f t="shared" si="49"/>
        <v/>
      </c>
      <c r="AH1543" s="485" t="str">
        <f>IFERROR(VLOOKUP(N1543,【参考】数式用!$AM$3:$AN$56, 2, FALSE), "")</f>
        <v/>
      </c>
      <c r="AI1543" s="411"/>
      <c r="AJ1543" s="389"/>
      <c r="AK1543" s="389"/>
      <c r="AL1543" s="389"/>
      <c r="AM1543" s="389"/>
      <c r="AN1543" s="389"/>
      <c r="AO1543" s="389"/>
      <c r="AP1543" s="389"/>
      <c r="AQ1543" s="389"/>
    </row>
    <row r="1544" spans="1:43" s="128" customFormat="1" ht="40.15" customHeight="1">
      <c r="A1544" s="488">
        <v>1531</v>
      </c>
      <c r="B1544" s="866" t="str">
        <f>IF(基本情報入力シート!C1575="","",基本情報入力シート!C1575)</f>
        <v/>
      </c>
      <c r="C1544" s="866"/>
      <c r="D1544" s="866"/>
      <c r="E1544" s="866"/>
      <c r="F1544" s="866"/>
      <c r="G1544" s="866"/>
      <c r="H1544" s="866"/>
      <c r="I1544" s="866"/>
      <c r="J1544" s="413" t="str">
        <f>IF(基本情報入力シート!M1575="","",基本情報入力シート!M1575)</f>
        <v/>
      </c>
      <c r="K1544" s="413" t="str">
        <f>IF(基本情報入力シート!R1575="","",基本情報入力シート!R1575)</f>
        <v/>
      </c>
      <c r="L1544" s="413" t="str">
        <f>IF(基本情報入力シート!W1575="","",基本情報入力シート!W1575)</f>
        <v/>
      </c>
      <c r="M1544" s="413" t="str">
        <f>IF(基本情報入力シート!X1575="","",基本情報入力シート!X1575)</f>
        <v/>
      </c>
      <c r="N1544" s="491" t="str">
        <f>IF(基本情報入力シート!Y1575="","",基本情報入力シート!Y1575)</f>
        <v/>
      </c>
      <c r="O1544" s="490"/>
      <c r="P1544" s="432"/>
      <c r="Q1544" s="38" t="str">
        <f>IFERROR(ROUNDDOWN(P1544*VLOOKUP(N1544,【参考】数式用!$V$2:$AA$58,MATCH(O1544,【参考】数式用!$X$4:$AA$4)+2,FALSE)*0.5, 0), "")</f>
        <v/>
      </c>
      <c r="R1544" s="433"/>
      <c r="S1544" s="867"/>
      <c r="T1544" s="867"/>
      <c r="U1544" s="499"/>
      <c r="V1544" s="439"/>
      <c r="W1544" s="487"/>
      <c r="X1544" s="414" t="str">
        <f>IFERROR(IF(V1544="ー", "", ROUNDDOWN(W1544*VLOOKUP(N1544,【参考】数式用!$V$2:$AG$51,MATCH(V1544,【参考】数式用!$AB$4:$AG$4)+6,FALSE)*0.5, 0)), "")</f>
        <v/>
      </c>
      <c r="Y1544" s="440"/>
      <c r="Z1544" s="487"/>
      <c r="AA1544" s="501"/>
      <c r="AB1544" s="481" t="e">
        <f>VLOOKUP(N1544,【参考】数式用!$A$3:$N$58,14,FALSE)</f>
        <v>#N/A</v>
      </c>
      <c r="AC1544" s="481" t="str">
        <f>IFERROR(VLOOKUP(N1544,【参考】数式用!$A$3:$N$58,14,FALSE),"")&amp;"_4_5"</f>
        <v>_4_5</v>
      </c>
      <c r="AD1544" s="481" t="str">
        <f>IFERROR(VLOOKUP(N1544,【参考】数式用!$A$3:$N$58,14,FALSE),"")&amp;"_6"</f>
        <v>_6</v>
      </c>
      <c r="AE1544" s="482" t="str">
        <f>IFERROR(VLOOKUP(N1544,【参考】数式用!$AI$5:$AJ$51, 2, FALSE), "")</f>
        <v/>
      </c>
      <c r="AF1544" s="483" t="str">
        <f t="shared" si="48"/>
        <v/>
      </c>
      <c r="AG1544" s="484" t="str">
        <f t="shared" si="49"/>
        <v/>
      </c>
      <c r="AH1544" s="485" t="str">
        <f>IFERROR(VLOOKUP(N1544,【参考】数式用!$AM$3:$AN$56, 2, FALSE), "")</f>
        <v/>
      </c>
      <c r="AI1544" s="411"/>
      <c r="AJ1544" s="389"/>
      <c r="AK1544" s="389"/>
      <c r="AL1544" s="389"/>
      <c r="AM1544" s="389"/>
      <c r="AN1544" s="389"/>
      <c r="AO1544" s="389"/>
      <c r="AP1544" s="389"/>
      <c r="AQ1544" s="389"/>
    </row>
    <row r="1545" spans="1:43" s="128" customFormat="1" ht="40.15" customHeight="1">
      <c r="A1545" s="488">
        <v>1532</v>
      </c>
      <c r="B1545" s="866" t="str">
        <f>IF(基本情報入力シート!C1576="","",基本情報入力シート!C1576)</f>
        <v/>
      </c>
      <c r="C1545" s="866"/>
      <c r="D1545" s="866"/>
      <c r="E1545" s="866"/>
      <c r="F1545" s="866"/>
      <c r="G1545" s="866"/>
      <c r="H1545" s="866"/>
      <c r="I1545" s="866"/>
      <c r="J1545" s="413" t="str">
        <f>IF(基本情報入力シート!M1576="","",基本情報入力シート!M1576)</f>
        <v/>
      </c>
      <c r="K1545" s="413" t="str">
        <f>IF(基本情報入力シート!R1576="","",基本情報入力シート!R1576)</f>
        <v/>
      </c>
      <c r="L1545" s="413" t="str">
        <f>IF(基本情報入力シート!W1576="","",基本情報入力シート!W1576)</f>
        <v/>
      </c>
      <c r="M1545" s="413" t="str">
        <f>IF(基本情報入力シート!X1576="","",基本情報入力シート!X1576)</f>
        <v/>
      </c>
      <c r="N1545" s="491" t="str">
        <f>IF(基本情報入力シート!Y1576="","",基本情報入力シート!Y1576)</f>
        <v/>
      </c>
      <c r="O1545" s="490"/>
      <c r="P1545" s="432"/>
      <c r="Q1545" s="38" t="str">
        <f>IFERROR(ROUNDDOWN(P1545*VLOOKUP(N1545,【参考】数式用!$V$2:$AA$58,MATCH(O1545,【参考】数式用!$X$4:$AA$4)+2,FALSE)*0.5, 0), "")</f>
        <v/>
      </c>
      <c r="R1545" s="433"/>
      <c r="S1545" s="867"/>
      <c r="T1545" s="867"/>
      <c r="U1545" s="499"/>
      <c r="V1545" s="439"/>
      <c r="W1545" s="487"/>
      <c r="X1545" s="414" t="str">
        <f>IFERROR(IF(V1545="ー", "", ROUNDDOWN(W1545*VLOOKUP(N1545,【参考】数式用!$V$2:$AG$51,MATCH(V1545,【参考】数式用!$AB$4:$AG$4)+6,FALSE)*0.5, 0)), "")</f>
        <v/>
      </c>
      <c r="Y1545" s="440"/>
      <c r="Z1545" s="487"/>
      <c r="AA1545" s="501"/>
      <c r="AB1545" s="481" t="e">
        <f>VLOOKUP(N1545,【参考】数式用!$A$3:$N$58,14,FALSE)</f>
        <v>#N/A</v>
      </c>
      <c r="AC1545" s="481" t="str">
        <f>IFERROR(VLOOKUP(N1545,【参考】数式用!$A$3:$N$58,14,FALSE),"")&amp;"_4_5"</f>
        <v>_4_5</v>
      </c>
      <c r="AD1545" s="481" t="str">
        <f>IFERROR(VLOOKUP(N1545,【参考】数式用!$A$3:$N$58,14,FALSE),"")&amp;"_6"</f>
        <v>_6</v>
      </c>
      <c r="AE1545" s="482" t="str">
        <f>IFERROR(VLOOKUP(N1545,【参考】数式用!$AI$5:$AJ$51, 2, FALSE), "")</f>
        <v/>
      </c>
      <c r="AF1545" s="483" t="str">
        <f t="shared" si="48"/>
        <v/>
      </c>
      <c r="AG1545" s="484" t="str">
        <f t="shared" si="49"/>
        <v/>
      </c>
      <c r="AH1545" s="485" t="str">
        <f>IFERROR(VLOOKUP(N1545,【参考】数式用!$AM$3:$AN$56, 2, FALSE), "")</f>
        <v/>
      </c>
      <c r="AI1545" s="411"/>
      <c r="AJ1545" s="389"/>
      <c r="AK1545" s="389"/>
      <c r="AL1545" s="389"/>
      <c r="AM1545" s="389"/>
      <c r="AN1545" s="389"/>
      <c r="AO1545" s="389"/>
      <c r="AP1545" s="389"/>
      <c r="AQ1545" s="389"/>
    </row>
    <row r="1546" spans="1:43" s="128" customFormat="1" ht="40.15" customHeight="1">
      <c r="A1546" s="488">
        <v>1533</v>
      </c>
      <c r="B1546" s="866" t="str">
        <f>IF(基本情報入力シート!C1577="","",基本情報入力シート!C1577)</f>
        <v/>
      </c>
      <c r="C1546" s="866"/>
      <c r="D1546" s="866"/>
      <c r="E1546" s="866"/>
      <c r="F1546" s="866"/>
      <c r="G1546" s="866"/>
      <c r="H1546" s="866"/>
      <c r="I1546" s="866"/>
      <c r="J1546" s="413" t="str">
        <f>IF(基本情報入力シート!M1577="","",基本情報入力シート!M1577)</f>
        <v/>
      </c>
      <c r="K1546" s="413" t="str">
        <f>IF(基本情報入力シート!R1577="","",基本情報入力シート!R1577)</f>
        <v/>
      </c>
      <c r="L1546" s="413" t="str">
        <f>IF(基本情報入力シート!W1577="","",基本情報入力シート!W1577)</f>
        <v/>
      </c>
      <c r="M1546" s="413" t="str">
        <f>IF(基本情報入力シート!X1577="","",基本情報入力シート!X1577)</f>
        <v/>
      </c>
      <c r="N1546" s="491" t="str">
        <f>IF(基本情報入力シート!Y1577="","",基本情報入力シート!Y1577)</f>
        <v/>
      </c>
      <c r="O1546" s="490"/>
      <c r="P1546" s="432"/>
      <c r="Q1546" s="38" t="str">
        <f>IFERROR(ROUNDDOWN(P1546*VLOOKUP(N1546,【参考】数式用!$V$2:$AA$58,MATCH(O1546,【参考】数式用!$X$4:$AA$4)+2,FALSE)*0.5, 0), "")</f>
        <v/>
      </c>
      <c r="R1546" s="433"/>
      <c r="S1546" s="867"/>
      <c r="T1546" s="867"/>
      <c r="U1546" s="499"/>
      <c r="V1546" s="439"/>
      <c r="W1546" s="487"/>
      <c r="X1546" s="414" t="str">
        <f>IFERROR(IF(V1546="ー", "", ROUNDDOWN(W1546*VLOOKUP(N1546,【参考】数式用!$V$2:$AG$51,MATCH(V1546,【参考】数式用!$AB$4:$AG$4)+6,FALSE)*0.5, 0)), "")</f>
        <v/>
      </c>
      <c r="Y1546" s="440"/>
      <c r="Z1546" s="487"/>
      <c r="AA1546" s="501"/>
      <c r="AB1546" s="481" t="e">
        <f>VLOOKUP(N1546,【参考】数式用!$A$3:$N$58,14,FALSE)</f>
        <v>#N/A</v>
      </c>
      <c r="AC1546" s="481" t="str">
        <f>IFERROR(VLOOKUP(N1546,【参考】数式用!$A$3:$N$58,14,FALSE),"")&amp;"_4_5"</f>
        <v>_4_5</v>
      </c>
      <c r="AD1546" s="481" t="str">
        <f>IFERROR(VLOOKUP(N1546,【参考】数式用!$A$3:$N$58,14,FALSE),"")&amp;"_6"</f>
        <v>_6</v>
      </c>
      <c r="AE1546" s="482" t="str">
        <f>IFERROR(VLOOKUP(N1546,【参考】数式用!$AI$5:$AJ$51, 2, FALSE), "")</f>
        <v/>
      </c>
      <c r="AF1546" s="483" t="str">
        <f t="shared" si="48"/>
        <v/>
      </c>
      <c r="AG1546" s="484" t="str">
        <f t="shared" si="49"/>
        <v/>
      </c>
      <c r="AH1546" s="485" t="str">
        <f>IFERROR(VLOOKUP(N1546,【参考】数式用!$AM$3:$AN$56, 2, FALSE), "")</f>
        <v/>
      </c>
      <c r="AI1546" s="411"/>
      <c r="AJ1546" s="389"/>
      <c r="AK1546" s="389"/>
      <c r="AL1546" s="389"/>
      <c r="AM1546" s="389"/>
      <c r="AN1546" s="389"/>
      <c r="AO1546" s="389"/>
      <c r="AP1546" s="389"/>
      <c r="AQ1546" s="389"/>
    </row>
    <row r="1547" spans="1:43" s="128" customFormat="1" ht="40.15" customHeight="1">
      <c r="A1547" s="488">
        <v>1534</v>
      </c>
      <c r="B1547" s="866" t="str">
        <f>IF(基本情報入力シート!C1578="","",基本情報入力シート!C1578)</f>
        <v/>
      </c>
      <c r="C1547" s="866"/>
      <c r="D1547" s="866"/>
      <c r="E1547" s="866"/>
      <c r="F1547" s="866"/>
      <c r="G1547" s="866"/>
      <c r="H1547" s="866"/>
      <c r="I1547" s="866"/>
      <c r="J1547" s="413" t="str">
        <f>IF(基本情報入力シート!M1578="","",基本情報入力シート!M1578)</f>
        <v/>
      </c>
      <c r="K1547" s="413" t="str">
        <f>IF(基本情報入力シート!R1578="","",基本情報入力シート!R1578)</f>
        <v/>
      </c>
      <c r="L1547" s="413" t="str">
        <f>IF(基本情報入力シート!W1578="","",基本情報入力シート!W1578)</f>
        <v/>
      </c>
      <c r="M1547" s="413" t="str">
        <f>IF(基本情報入力シート!X1578="","",基本情報入力シート!X1578)</f>
        <v/>
      </c>
      <c r="N1547" s="491" t="str">
        <f>IF(基本情報入力シート!Y1578="","",基本情報入力シート!Y1578)</f>
        <v/>
      </c>
      <c r="O1547" s="490"/>
      <c r="P1547" s="432"/>
      <c r="Q1547" s="38" t="str">
        <f>IFERROR(ROUNDDOWN(P1547*VLOOKUP(N1547,【参考】数式用!$V$2:$AA$58,MATCH(O1547,【参考】数式用!$X$4:$AA$4)+2,FALSE)*0.5, 0), "")</f>
        <v/>
      </c>
      <c r="R1547" s="433"/>
      <c r="S1547" s="867"/>
      <c r="T1547" s="867"/>
      <c r="U1547" s="499"/>
      <c r="V1547" s="439"/>
      <c r="W1547" s="487"/>
      <c r="X1547" s="414" t="str">
        <f>IFERROR(IF(V1547="ー", "", ROUNDDOWN(W1547*VLOOKUP(N1547,【参考】数式用!$V$2:$AG$51,MATCH(V1547,【参考】数式用!$AB$4:$AG$4)+6,FALSE)*0.5, 0)), "")</f>
        <v/>
      </c>
      <c r="Y1547" s="440"/>
      <c r="Z1547" s="487"/>
      <c r="AA1547" s="501"/>
      <c r="AB1547" s="481" t="e">
        <f>VLOOKUP(N1547,【参考】数式用!$A$3:$N$58,14,FALSE)</f>
        <v>#N/A</v>
      </c>
      <c r="AC1547" s="481" t="str">
        <f>IFERROR(VLOOKUP(N1547,【参考】数式用!$A$3:$N$58,14,FALSE),"")&amp;"_4_5"</f>
        <v>_4_5</v>
      </c>
      <c r="AD1547" s="481" t="str">
        <f>IFERROR(VLOOKUP(N1547,【参考】数式用!$A$3:$N$58,14,FALSE),"")&amp;"_6"</f>
        <v>_6</v>
      </c>
      <c r="AE1547" s="482" t="str">
        <f>IFERROR(VLOOKUP(N1547,【参考】数式用!$AI$5:$AJ$51, 2, FALSE), "")</f>
        <v/>
      </c>
      <c r="AF1547" s="483" t="str">
        <f t="shared" si="48"/>
        <v/>
      </c>
      <c r="AG1547" s="484" t="str">
        <f t="shared" si="49"/>
        <v/>
      </c>
      <c r="AH1547" s="485" t="str">
        <f>IFERROR(VLOOKUP(N1547,【参考】数式用!$AM$3:$AN$56, 2, FALSE), "")</f>
        <v/>
      </c>
      <c r="AI1547" s="411"/>
      <c r="AJ1547" s="389"/>
      <c r="AK1547" s="389"/>
      <c r="AL1547" s="389"/>
      <c r="AM1547" s="389"/>
      <c r="AN1547" s="389"/>
      <c r="AO1547" s="389"/>
      <c r="AP1547" s="389"/>
      <c r="AQ1547" s="389"/>
    </row>
    <row r="1548" spans="1:43" s="128" customFormat="1" ht="40.15" customHeight="1">
      <c r="A1548" s="488">
        <v>1535</v>
      </c>
      <c r="B1548" s="866" t="str">
        <f>IF(基本情報入力シート!C1579="","",基本情報入力シート!C1579)</f>
        <v/>
      </c>
      <c r="C1548" s="866"/>
      <c r="D1548" s="866"/>
      <c r="E1548" s="866"/>
      <c r="F1548" s="866"/>
      <c r="G1548" s="866"/>
      <c r="H1548" s="866"/>
      <c r="I1548" s="866"/>
      <c r="J1548" s="413" t="str">
        <f>IF(基本情報入力シート!M1579="","",基本情報入力シート!M1579)</f>
        <v/>
      </c>
      <c r="K1548" s="413" t="str">
        <f>IF(基本情報入力シート!R1579="","",基本情報入力シート!R1579)</f>
        <v/>
      </c>
      <c r="L1548" s="413" t="str">
        <f>IF(基本情報入力シート!W1579="","",基本情報入力シート!W1579)</f>
        <v/>
      </c>
      <c r="M1548" s="413" t="str">
        <f>IF(基本情報入力シート!X1579="","",基本情報入力シート!X1579)</f>
        <v/>
      </c>
      <c r="N1548" s="491" t="str">
        <f>IF(基本情報入力シート!Y1579="","",基本情報入力シート!Y1579)</f>
        <v/>
      </c>
      <c r="O1548" s="490"/>
      <c r="P1548" s="432"/>
      <c r="Q1548" s="38" t="str">
        <f>IFERROR(ROUNDDOWN(P1548*VLOOKUP(N1548,【参考】数式用!$V$2:$AA$58,MATCH(O1548,【参考】数式用!$X$4:$AA$4)+2,FALSE)*0.5, 0), "")</f>
        <v/>
      </c>
      <c r="R1548" s="433"/>
      <c r="S1548" s="867"/>
      <c r="T1548" s="867"/>
      <c r="U1548" s="499"/>
      <c r="V1548" s="439"/>
      <c r="W1548" s="487"/>
      <c r="X1548" s="414" t="str">
        <f>IFERROR(IF(V1548="ー", "", ROUNDDOWN(W1548*VLOOKUP(N1548,【参考】数式用!$V$2:$AG$51,MATCH(V1548,【参考】数式用!$AB$4:$AG$4)+6,FALSE)*0.5, 0)), "")</f>
        <v/>
      </c>
      <c r="Y1548" s="440"/>
      <c r="Z1548" s="487"/>
      <c r="AA1548" s="501"/>
      <c r="AB1548" s="481" t="e">
        <f>VLOOKUP(N1548,【参考】数式用!$A$3:$N$58,14,FALSE)</f>
        <v>#N/A</v>
      </c>
      <c r="AC1548" s="481" t="str">
        <f>IFERROR(VLOOKUP(N1548,【参考】数式用!$A$3:$N$58,14,FALSE),"")&amp;"_4_5"</f>
        <v>_4_5</v>
      </c>
      <c r="AD1548" s="481" t="str">
        <f>IFERROR(VLOOKUP(N1548,【参考】数式用!$A$3:$N$58,14,FALSE),"")&amp;"_6"</f>
        <v>_6</v>
      </c>
      <c r="AE1548" s="482" t="str">
        <f>IFERROR(VLOOKUP(N1548,【参考】数式用!$AI$5:$AJ$51, 2, FALSE), "")</f>
        <v/>
      </c>
      <c r="AF1548" s="483" t="str">
        <f t="shared" si="48"/>
        <v/>
      </c>
      <c r="AG1548" s="484" t="str">
        <f t="shared" si="49"/>
        <v/>
      </c>
      <c r="AH1548" s="485" t="str">
        <f>IFERROR(VLOOKUP(N1548,【参考】数式用!$AM$3:$AN$56, 2, FALSE), "")</f>
        <v/>
      </c>
      <c r="AI1548" s="411"/>
      <c r="AJ1548" s="389"/>
      <c r="AK1548" s="389"/>
      <c r="AL1548" s="389"/>
      <c r="AM1548" s="389"/>
      <c r="AN1548" s="389"/>
      <c r="AO1548" s="389"/>
      <c r="AP1548" s="389"/>
      <c r="AQ1548" s="389"/>
    </row>
    <row r="1549" spans="1:43" s="128" customFormat="1" ht="40.15" customHeight="1">
      <c r="A1549" s="488">
        <v>1536</v>
      </c>
      <c r="B1549" s="866" t="str">
        <f>IF(基本情報入力シート!C1580="","",基本情報入力シート!C1580)</f>
        <v/>
      </c>
      <c r="C1549" s="866"/>
      <c r="D1549" s="866"/>
      <c r="E1549" s="866"/>
      <c r="F1549" s="866"/>
      <c r="G1549" s="866"/>
      <c r="H1549" s="866"/>
      <c r="I1549" s="866"/>
      <c r="J1549" s="413" t="str">
        <f>IF(基本情報入力シート!M1580="","",基本情報入力シート!M1580)</f>
        <v/>
      </c>
      <c r="K1549" s="413" t="str">
        <f>IF(基本情報入力シート!R1580="","",基本情報入力シート!R1580)</f>
        <v/>
      </c>
      <c r="L1549" s="413" t="str">
        <f>IF(基本情報入力シート!W1580="","",基本情報入力シート!W1580)</f>
        <v/>
      </c>
      <c r="M1549" s="413" t="str">
        <f>IF(基本情報入力シート!X1580="","",基本情報入力シート!X1580)</f>
        <v/>
      </c>
      <c r="N1549" s="491" t="str">
        <f>IF(基本情報入力シート!Y1580="","",基本情報入力シート!Y1580)</f>
        <v/>
      </c>
      <c r="O1549" s="490"/>
      <c r="P1549" s="432"/>
      <c r="Q1549" s="38" t="str">
        <f>IFERROR(ROUNDDOWN(P1549*VLOOKUP(N1549,【参考】数式用!$V$2:$AA$58,MATCH(O1549,【参考】数式用!$X$4:$AA$4)+2,FALSE)*0.5, 0), "")</f>
        <v/>
      </c>
      <c r="R1549" s="433"/>
      <c r="S1549" s="867"/>
      <c r="T1549" s="867"/>
      <c r="U1549" s="499"/>
      <c r="V1549" s="439"/>
      <c r="W1549" s="487"/>
      <c r="X1549" s="414" t="str">
        <f>IFERROR(IF(V1549="ー", "", ROUNDDOWN(W1549*VLOOKUP(N1549,【参考】数式用!$V$2:$AG$51,MATCH(V1549,【参考】数式用!$AB$4:$AG$4)+6,FALSE)*0.5, 0)), "")</f>
        <v/>
      </c>
      <c r="Y1549" s="440"/>
      <c r="Z1549" s="487"/>
      <c r="AA1549" s="501"/>
      <c r="AB1549" s="481" t="e">
        <f>VLOOKUP(N1549,【参考】数式用!$A$3:$N$58,14,FALSE)</f>
        <v>#N/A</v>
      </c>
      <c r="AC1549" s="481" t="str">
        <f>IFERROR(VLOOKUP(N1549,【参考】数式用!$A$3:$N$58,14,FALSE),"")&amp;"_4_5"</f>
        <v>_4_5</v>
      </c>
      <c r="AD1549" s="481" t="str">
        <f>IFERROR(VLOOKUP(N1549,【参考】数式用!$A$3:$N$58,14,FALSE),"")&amp;"_6"</f>
        <v>_6</v>
      </c>
      <c r="AE1549" s="482" t="str">
        <f>IFERROR(VLOOKUP(N1549,【参考】数式用!$AI$5:$AJ$51, 2, FALSE), "")</f>
        <v/>
      </c>
      <c r="AF1549" s="483" t="str">
        <f t="shared" si="48"/>
        <v/>
      </c>
      <c r="AG1549" s="484" t="str">
        <f t="shared" si="49"/>
        <v/>
      </c>
      <c r="AH1549" s="485" t="str">
        <f>IFERROR(VLOOKUP(N1549,【参考】数式用!$AM$3:$AN$56, 2, FALSE), "")</f>
        <v/>
      </c>
      <c r="AI1549" s="411"/>
      <c r="AJ1549" s="389"/>
      <c r="AK1549" s="389"/>
      <c r="AL1549" s="389"/>
      <c r="AM1549" s="389"/>
      <c r="AN1549" s="389"/>
      <c r="AO1549" s="389"/>
      <c r="AP1549" s="389"/>
      <c r="AQ1549" s="389"/>
    </row>
    <row r="1550" spans="1:43" s="128" customFormat="1" ht="40.15" customHeight="1">
      <c r="A1550" s="488">
        <v>1537</v>
      </c>
      <c r="B1550" s="866" t="str">
        <f>IF(基本情報入力シート!C1581="","",基本情報入力シート!C1581)</f>
        <v/>
      </c>
      <c r="C1550" s="866"/>
      <c r="D1550" s="866"/>
      <c r="E1550" s="866"/>
      <c r="F1550" s="866"/>
      <c r="G1550" s="866"/>
      <c r="H1550" s="866"/>
      <c r="I1550" s="866"/>
      <c r="J1550" s="413" t="str">
        <f>IF(基本情報入力シート!M1581="","",基本情報入力シート!M1581)</f>
        <v/>
      </c>
      <c r="K1550" s="413" t="str">
        <f>IF(基本情報入力シート!R1581="","",基本情報入力シート!R1581)</f>
        <v/>
      </c>
      <c r="L1550" s="413" t="str">
        <f>IF(基本情報入力シート!W1581="","",基本情報入力シート!W1581)</f>
        <v/>
      </c>
      <c r="M1550" s="413" t="str">
        <f>IF(基本情報入力シート!X1581="","",基本情報入力シート!X1581)</f>
        <v/>
      </c>
      <c r="N1550" s="491" t="str">
        <f>IF(基本情報入力シート!Y1581="","",基本情報入力シート!Y1581)</f>
        <v/>
      </c>
      <c r="O1550" s="490"/>
      <c r="P1550" s="432"/>
      <c r="Q1550" s="38" t="str">
        <f>IFERROR(ROUNDDOWN(P1550*VLOOKUP(N1550,【参考】数式用!$V$2:$AA$58,MATCH(O1550,【参考】数式用!$X$4:$AA$4)+2,FALSE)*0.5, 0), "")</f>
        <v/>
      </c>
      <c r="R1550" s="433"/>
      <c r="S1550" s="867"/>
      <c r="T1550" s="867"/>
      <c r="U1550" s="499"/>
      <c r="V1550" s="439"/>
      <c r="W1550" s="487"/>
      <c r="X1550" s="414" t="str">
        <f>IFERROR(IF(V1550="ー", "", ROUNDDOWN(W1550*VLOOKUP(N1550,【参考】数式用!$V$2:$AG$51,MATCH(V1550,【参考】数式用!$AB$4:$AG$4)+6,FALSE)*0.5, 0)), "")</f>
        <v/>
      </c>
      <c r="Y1550" s="440"/>
      <c r="Z1550" s="487"/>
      <c r="AA1550" s="501"/>
      <c r="AB1550" s="481" t="e">
        <f>VLOOKUP(N1550,【参考】数式用!$A$3:$N$58,14,FALSE)</f>
        <v>#N/A</v>
      </c>
      <c r="AC1550" s="481" t="str">
        <f>IFERROR(VLOOKUP(N1550,【参考】数式用!$A$3:$N$58,14,FALSE),"")&amp;"_4_5"</f>
        <v>_4_5</v>
      </c>
      <c r="AD1550" s="481" t="str">
        <f>IFERROR(VLOOKUP(N1550,【参考】数式用!$A$3:$N$58,14,FALSE),"")&amp;"_6"</f>
        <v>_6</v>
      </c>
      <c r="AE1550" s="482" t="str">
        <f>IFERROR(VLOOKUP(N1550,【参考】数式用!$AI$5:$AJ$51, 2, FALSE), "")</f>
        <v/>
      </c>
      <c r="AF1550" s="483" t="str">
        <f t="shared" si="48"/>
        <v/>
      </c>
      <c r="AG1550" s="484" t="str">
        <f t="shared" si="49"/>
        <v/>
      </c>
      <c r="AH1550" s="485" t="str">
        <f>IFERROR(VLOOKUP(N1550,【参考】数式用!$AM$3:$AN$56, 2, FALSE), "")</f>
        <v/>
      </c>
      <c r="AI1550" s="411"/>
      <c r="AJ1550" s="389"/>
      <c r="AK1550" s="389"/>
      <c r="AL1550" s="389"/>
      <c r="AM1550" s="389"/>
      <c r="AN1550" s="389"/>
      <c r="AO1550" s="389"/>
      <c r="AP1550" s="389"/>
      <c r="AQ1550" s="389"/>
    </row>
    <row r="1551" spans="1:43" s="128" customFormat="1" ht="40.15" customHeight="1">
      <c r="A1551" s="488">
        <v>1538</v>
      </c>
      <c r="B1551" s="866" t="str">
        <f>IF(基本情報入力シート!C1582="","",基本情報入力シート!C1582)</f>
        <v/>
      </c>
      <c r="C1551" s="866"/>
      <c r="D1551" s="866"/>
      <c r="E1551" s="866"/>
      <c r="F1551" s="866"/>
      <c r="G1551" s="866"/>
      <c r="H1551" s="866"/>
      <c r="I1551" s="866"/>
      <c r="J1551" s="413" t="str">
        <f>IF(基本情報入力シート!M1582="","",基本情報入力シート!M1582)</f>
        <v/>
      </c>
      <c r="K1551" s="413" t="str">
        <f>IF(基本情報入力シート!R1582="","",基本情報入力シート!R1582)</f>
        <v/>
      </c>
      <c r="L1551" s="413" t="str">
        <f>IF(基本情報入力シート!W1582="","",基本情報入力シート!W1582)</f>
        <v/>
      </c>
      <c r="M1551" s="413" t="str">
        <f>IF(基本情報入力シート!X1582="","",基本情報入力シート!X1582)</f>
        <v/>
      </c>
      <c r="N1551" s="491" t="str">
        <f>IF(基本情報入力シート!Y1582="","",基本情報入力シート!Y1582)</f>
        <v/>
      </c>
      <c r="O1551" s="490"/>
      <c r="P1551" s="432"/>
      <c r="Q1551" s="38" t="str">
        <f>IFERROR(ROUNDDOWN(P1551*VLOOKUP(N1551,【参考】数式用!$V$2:$AA$58,MATCH(O1551,【参考】数式用!$X$4:$AA$4)+2,FALSE)*0.5, 0), "")</f>
        <v/>
      </c>
      <c r="R1551" s="433"/>
      <c r="S1551" s="867"/>
      <c r="T1551" s="867"/>
      <c r="U1551" s="499"/>
      <c r="V1551" s="439"/>
      <c r="W1551" s="487"/>
      <c r="X1551" s="414" t="str">
        <f>IFERROR(IF(V1551="ー", "", ROUNDDOWN(W1551*VLOOKUP(N1551,【参考】数式用!$V$2:$AG$51,MATCH(V1551,【参考】数式用!$AB$4:$AG$4)+6,FALSE)*0.5, 0)), "")</f>
        <v/>
      </c>
      <c r="Y1551" s="440"/>
      <c r="Z1551" s="487"/>
      <c r="AA1551" s="501"/>
      <c r="AB1551" s="481" t="e">
        <f>VLOOKUP(N1551,【参考】数式用!$A$3:$N$58,14,FALSE)</f>
        <v>#N/A</v>
      </c>
      <c r="AC1551" s="481" t="str">
        <f>IFERROR(VLOOKUP(N1551,【参考】数式用!$A$3:$N$58,14,FALSE),"")&amp;"_4_5"</f>
        <v>_4_5</v>
      </c>
      <c r="AD1551" s="481" t="str">
        <f>IFERROR(VLOOKUP(N1551,【参考】数式用!$A$3:$N$58,14,FALSE),"")&amp;"_6"</f>
        <v>_6</v>
      </c>
      <c r="AE1551" s="482" t="str">
        <f>IFERROR(VLOOKUP(N1551,【参考】数式用!$AI$5:$AJ$51, 2, FALSE), "")</f>
        <v/>
      </c>
      <c r="AF1551" s="483" t="str">
        <f t="shared" si="48"/>
        <v/>
      </c>
      <c r="AG1551" s="484" t="str">
        <f t="shared" si="49"/>
        <v/>
      </c>
      <c r="AH1551" s="485" t="str">
        <f>IFERROR(VLOOKUP(N1551,【参考】数式用!$AM$3:$AN$56, 2, FALSE), "")</f>
        <v/>
      </c>
      <c r="AI1551" s="411"/>
      <c r="AJ1551" s="389"/>
      <c r="AK1551" s="389"/>
      <c r="AL1551" s="389"/>
      <c r="AM1551" s="389"/>
      <c r="AN1551" s="389"/>
      <c r="AO1551" s="389"/>
      <c r="AP1551" s="389"/>
      <c r="AQ1551" s="389"/>
    </row>
    <row r="1552" spans="1:43" s="128" customFormat="1" ht="40.15" customHeight="1">
      <c r="A1552" s="488">
        <v>1539</v>
      </c>
      <c r="B1552" s="866" t="str">
        <f>IF(基本情報入力シート!C1583="","",基本情報入力シート!C1583)</f>
        <v/>
      </c>
      <c r="C1552" s="866"/>
      <c r="D1552" s="866"/>
      <c r="E1552" s="866"/>
      <c r="F1552" s="866"/>
      <c r="G1552" s="866"/>
      <c r="H1552" s="866"/>
      <c r="I1552" s="866"/>
      <c r="J1552" s="413" t="str">
        <f>IF(基本情報入力シート!M1583="","",基本情報入力シート!M1583)</f>
        <v/>
      </c>
      <c r="K1552" s="413" t="str">
        <f>IF(基本情報入力シート!R1583="","",基本情報入力シート!R1583)</f>
        <v/>
      </c>
      <c r="L1552" s="413" t="str">
        <f>IF(基本情報入力シート!W1583="","",基本情報入力シート!W1583)</f>
        <v/>
      </c>
      <c r="M1552" s="413" t="str">
        <f>IF(基本情報入力シート!X1583="","",基本情報入力シート!X1583)</f>
        <v/>
      </c>
      <c r="N1552" s="491" t="str">
        <f>IF(基本情報入力シート!Y1583="","",基本情報入力シート!Y1583)</f>
        <v/>
      </c>
      <c r="O1552" s="490"/>
      <c r="P1552" s="432"/>
      <c r="Q1552" s="38" t="str">
        <f>IFERROR(ROUNDDOWN(P1552*VLOOKUP(N1552,【参考】数式用!$V$2:$AA$58,MATCH(O1552,【参考】数式用!$X$4:$AA$4)+2,FALSE)*0.5, 0), "")</f>
        <v/>
      </c>
      <c r="R1552" s="433"/>
      <c r="S1552" s="867"/>
      <c r="T1552" s="867"/>
      <c r="U1552" s="499"/>
      <c r="V1552" s="439"/>
      <c r="W1552" s="487"/>
      <c r="X1552" s="414" t="str">
        <f>IFERROR(IF(V1552="ー", "", ROUNDDOWN(W1552*VLOOKUP(N1552,【参考】数式用!$V$2:$AG$51,MATCH(V1552,【参考】数式用!$AB$4:$AG$4)+6,FALSE)*0.5, 0)), "")</f>
        <v/>
      </c>
      <c r="Y1552" s="440"/>
      <c r="Z1552" s="487"/>
      <c r="AA1552" s="501"/>
      <c r="AB1552" s="481" t="e">
        <f>VLOOKUP(N1552,【参考】数式用!$A$3:$N$58,14,FALSE)</f>
        <v>#N/A</v>
      </c>
      <c r="AC1552" s="481" t="str">
        <f>IFERROR(VLOOKUP(N1552,【参考】数式用!$A$3:$N$58,14,FALSE),"")&amp;"_4_5"</f>
        <v>_4_5</v>
      </c>
      <c r="AD1552" s="481" t="str">
        <f>IFERROR(VLOOKUP(N1552,【参考】数式用!$A$3:$N$58,14,FALSE),"")&amp;"_6"</f>
        <v>_6</v>
      </c>
      <c r="AE1552" s="482" t="str">
        <f>IFERROR(VLOOKUP(N1552,【参考】数式用!$AI$5:$AJ$51, 2, FALSE), "")</f>
        <v/>
      </c>
      <c r="AF1552" s="483" t="str">
        <f t="shared" si="48"/>
        <v/>
      </c>
      <c r="AG1552" s="484" t="str">
        <f t="shared" si="49"/>
        <v/>
      </c>
      <c r="AH1552" s="485" t="str">
        <f>IFERROR(VLOOKUP(N1552,【参考】数式用!$AM$3:$AN$56, 2, FALSE), "")</f>
        <v/>
      </c>
      <c r="AI1552" s="411"/>
      <c r="AJ1552" s="389"/>
      <c r="AK1552" s="389"/>
      <c r="AL1552" s="389"/>
      <c r="AM1552" s="389"/>
      <c r="AN1552" s="389"/>
      <c r="AO1552" s="389"/>
      <c r="AP1552" s="389"/>
      <c r="AQ1552" s="389"/>
    </row>
    <row r="1553" spans="1:43" s="128" customFormat="1" ht="40.15" customHeight="1">
      <c r="A1553" s="488">
        <v>1540</v>
      </c>
      <c r="B1553" s="866" t="str">
        <f>IF(基本情報入力シート!C1584="","",基本情報入力シート!C1584)</f>
        <v/>
      </c>
      <c r="C1553" s="866"/>
      <c r="D1553" s="866"/>
      <c r="E1553" s="866"/>
      <c r="F1553" s="866"/>
      <c r="G1553" s="866"/>
      <c r="H1553" s="866"/>
      <c r="I1553" s="866"/>
      <c r="J1553" s="413" t="str">
        <f>IF(基本情報入力シート!M1584="","",基本情報入力シート!M1584)</f>
        <v/>
      </c>
      <c r="K1553" s="413" t="str">
        <f>IF(基本情報入力シート!R1584="","",基本情報入力シート!R1584)</f>
        <v/>
      </c>
      <c r="L1553" s="413" t="str">
        <f>IF(基本情報入力シート!W1584="","",基本情報入力シート!W1584)</f>
        <v/>
      </c>
      <c r="M1553" s="413" t="str">
        <f>IF(基本情報入力シート!X1584="","",基本情報入力シート!X1584)</f>
        <v/>
      </c>
      <c r="N1553" s="491" t="str">
        <f>IF(基本情報入力シート!Y1584="","",基本情報入力シート!Y1584)</f>
        <v/>
      </c>
      <c r="O1553" s="490"/>
      <c r="P1553" s="432"/>
      <c r="Q1553" s="38" t="str">
        <f>IFERROR(ROUNDDOWN(P1553*VLOOKUP(N1553,【参考】数式用!$V$2:$AA$58,MATCH(O1553,【参考】数式用!$X$4:$AA$4)+2,FALSE)*0.5, 0), "")</f>
        <v/>
      </c>
      <c r="R1553" s="433"/>
      <c r="S1553" s="867"/>
      <c r="T1553" s="867"/>
      <c r="U1553" s="499"/>
      <c r="V1553" s="439"/>
      <c r="W1553" s="487"/>
      <c r="X1553" s="414" t="str">
        <f>IFERROR(IF(V1553="ー", "", ROUNDDOWN(W1553*VLOOKUP(N1553,【参考】数式用!$V$2:$AG$51,MATCH(V1553,【参考】数式用!$AB$4:$AG$4)+6,FALSE)*0.5, 0)), "")</f>
        <v/>
      </c>
      <c r="Y1553" s="440"/>
      <c r="Z1553" s="487"/>
      <c r="AA1553" s="501"/>
      <c r="AB1553" s="481" t="e">
        <f>VLOOKUP(N1553,【参考】数式用!$A$3:$N$58,14,FALSE)</f>
        <v>#N/A</v>
      </c>
      <c r="AC1553" s="481" t="str">
        <f>IFERROR(VLOOKUP(N1553,【参考】数式用!$A$3:$N$58,14,FALSE),"")&amp;"_4_5"</f>
        <v>_4_5</v>
      </c>
      <c r="AD1553" s="481" t="str">
        <f>IFERROR(VLOOKUP(N1553,【参考】数式用!$A$3:$N$58,14,FALSE),"")&amp;"_6"</f>
        <v>_6</v>
      </c>
      <c r="AE1553" s="482" t="str">
        <f>IFERROR(VLOOKUP(N1553,【参考】数式用!$AI$5:$AJ$51, 2, FALSE), "")</f>
        <v/>
      </c>
      <c r="AF1553" s="483" t="str">
        <f t="shared" si="48"/>
        <v/>
      </c>
      <c r="AG1553" s="484" t="str">
        <f t="shared" si="49"/>
        <v/>
      </c>
      <c r="AH1553" s="485" t="str">
        <f>IFERROR(VLOOKUP(N1553,【参考】数式用!$AM$3:$AN$56, 2, FALSE), "")</f>
        <v/>
      </c>
      <c r="AI1553" s="411"/>
      <c r="AJ1553" s="389"/>
      <c r="AK1553" s="389"/>
      <c r="AL1553" s="389"/>
      <c r="AM1553" s="389"/>
      <c r="AN1553" s="389"/>
      <c r="AO1553" s="389"/>
      <c r="AP1553" s="389"/>
      <c r="AQ1553" s="389"/>
    </row>
    <row r="1554" spans="1:43" s="128" customFormat="1" ht="40.15" customHeight="1">
      <c r="A1554" s="488">
        <v>1541</v>
      </c>
      <c r="B1554" s="866" t="str">
        <f>IF(基本情報入力シート!C1585="","",基本情報入力シート!C1585)</f>
        <v/>
      </c>
      <c r="C1554" s="866"/>
      <c r="D1554" s="866"/>
      <c r="E1554" s="866"/>
      <c r="F1554" s="866"/>
      <c r="G1554" s="866"/>
      <c r="H1554" s="866"/>
      <c r="I1554" s="866"/>
      <c r="J1554" s="413" t="str">
        <f>IF(基本情報入力シート!M1585="","",基本情報入力シート!M1585)</f>
        <v/>
      </c>
      <c r="K1554" s="413" t="str">
        <f>IF(基本情報入力シート!R1585="","",基本情報入力シート!R1585)</f>
        <v/>
      </c>
      <c r="L1554" s="413" t="str">
        <f>IF(基本情報入力シート!W1585="","",基本情報入力シート!W1585)</f>
        <v/>
      </c>
      <c r="M1554" s="413" t="str">
        <f>IF(基本情報入力シート!X1585="","",基本情報入力シート!X1585)</f>
        <v/>
      </c>
      <c r="N1554" s="491" t="str">
        <f>IF(基本情報入力シート!Y1585="","",基本情報入力シート!Y1585)</f>
        <v/>
      </c>
      <c r="O1554" s="490"/>
      <c r="P1554" s="432"/>
      <c r="Q1554" s="38" t="str">
        <f>IFERROR(ROUNDDOWN(P1554*VLOOKUP(N1554,【参考】数式用!$V$2:$AA$58,MATCH(O1554,【参考】数式用!$X$4:$AA$4)+2,FALSE)*0.5, 0), "")</f>
        <v/>
      </c>
      <c r="R1554" s="433"/>
      <c r="S1554" s="867"/>
      <c r="T1554" s="867"/>
      <c r="U1554" s="499"/>
      <c r="V1554" s="439"/>
      <c r="W1554" s="487"/>
      <c r="X1554" s="414" t="str">
        <f>IFERROR(IF(V1554="ー", "", ROUNDDOWN(W1554*VLOOKUP(N1554,【参考】数式用!$V$2:$AG$51,MATCH(V1554,【参考】数式用!$AB$4:$AG$4)+6,FALSE)*0.5, 0)), "")</f>
        <v/>
      </c>
      <c r="Y1554" s="440"/>
      <c r="Z1554" s="487"/>
      <c r="AA1554" s="501"/>
      <c r="AB1554" s="481" t="e">
        <f>VLOOKUP(N1554,【参考】数式用!$A$3:$N$58,14,FALSE)</f>
        <v>#N/A</v>
      </c>
      <c r="AC1554" s="481" t="str">
        <f>IFERROR(VLOOKUP(N1554,【参考】数式用!$A$3:$N$58,14,FALSE),"")&amp;"_4_5"</f>
        <v>_4_5</v>
      </c>
      <c r="AD1554" s="481" t="str">
        <f>IFERROR(VLOOKUP(N1554,【参考】数式用!$A$3:$N$58,14,FALSE),"")&amp;"_6"</f>
        <v>_6</v>
      </c>
      <c r="AE1554" s="482" t="str">
        <f>IFERROR(VLOOKUP(N1554,【参考】数式用!$AI$5:$AJ$51, 2, FALSE), "")</f>
        <v/>
      </c>
      <c r="AF1554" s="483" t="str">
        <f t="shared" si="48"/>
        <v/>
      </c>
      <c r="AG1554" s="484" t="str">
        <f t="shared" si="49"/>
        <v/>
      </c>
      <c r="AH1554" s="485" t="str">
        <f>IFERROR(VLOOKUP(N1554,【参考】数式用!$AM$3:$AN$56, 2, FALSE), "")</f>
        <v/>
      </c>
      <c r="AI1554" s="411"/>
      <c r="AJ1554" s="389"/>
      <c r="AK1554" s="389"/>
      <c r="AL1554" s="389"/>
      <c r="AM1554" s="389"/>
      <c r="AN1554" s="389"/>
      <c r="AO1554" s="389"/>
      <c r="AP1554" s="389"/>
      <c r="AQ1554" s="389"/>
    </row>
    <row r="1555" spans="1:43" s="128" customFormat="1" ht="40.15" customHeight="1">
      <c r="A1555" s="488">
        <v>1542</v>
      </c>
      <c r="B1555" s="866" t="str">
        <f>IF(基本情報入力シート!C1586="","",基本情報入力シート!C1586)</f>
        <v/>
      </c>
      <c r="C1555" s="866"/>
      <c r="D1555" s="866"/>
      <c r="E1555" s="866"/>
      <c r="F1555" s="866"/>
      <c r="G1555" s="866"/>
      <c r="H1555" s="866"/>
      <c r="I1555" s="866"/>
      <c r="J1555" s="413" t="str">
        <f>IF(基本情報入力シート!M1586="","",基本情報入力シート!M1586)</f>
        <v/>
      </c>
      <c r="K1555" s="413" t="str">
        <f>IF(基本情報入力シート!R1586="","",基本情報入力シート!R1586)</f>
        <v/>
      </c>
      <c r="L1555" s="413" t="str">
        <f>IF(基本情報入力シート!W1586="","",基本情報入力シート!W1586)</f>
        <v/>
      </c>
      <c r="M1555" s="413" t="str">
        <f>IF(基本情報入力シート!X1586="","",基本情報入力シート!X1586)</f>
        <v/>
      </c>
      <c r="N1555" s="491" t="str">
        <f>IF(基本情報入力シート!Y1586="","",基本情報入力シート!Y1586)</f>
        <v/>
      </c>
      <c r="O1555" s="490"/>
      <c r="P1555" s="432"/>
      <c r="Q1555" s="38" t="str">
        <f>IFERROR(ROUNDDOWN(P1555*VLOOKUP(N1555,【参考】数式用!$V$2:$AA$58,MATCH(O1555,【参考】数式用!$X$4:$AA$4)+2,FALSE)*0.5, 0), "")</f>
        <v/>
      </c>
      <c r="R1555" s="433"/>
      <c r="S1555" s="867"/>
      <c r="T1555" s="867"/>
      <c r="U1555" s="499"/>
      <c r="V1555" s="439"/>
      <c r="W1555" s="487"/>
      <c r="X1555" s="414" t="str">
        <f>IFERROR(IF(V1555="ー", "", ROUNDDOWN(W1555*VLOOKUP(N1555,【参考】数式用!$V$2:$AG$51,MATCH(V1555,【参考】数式用!$AB$4:$AG$4)+6,FALSE)*0.5, 0)), "")</f>
        <v/>
      </c>
      <c r="Y1555" s="440"/>
      <c r="Z1555" s="487"/>
      <c r="AA1555" s="501"/>
      <c r="AB1555" s="481" t="e">
        <f>VLOOKUP(N1555,【参考】数式用!$A$3:$N$58,14,FALSE)</f>
        <v>#N/A</v>
      </c>
      <c r="AC1555" s="481" t="str">
        <f>IFERROR(VLOOKUP(N1555,【参考】数式用!$A$3:$N$58,14,FALSE),"")&amp;"_4_5"</f>
        <v>_4_5</v>
      </c>
      <c r="AD1555" s="481" t="str">
        <f>IFERROR(VLOOKUP(N1555,【参考】数式用!$A$3:$N$58,14,FALSE),"")&amp;"_6"</f>
        <v>_6</v>
      </c>
      <c r="AE1555" s="482" t="str">
        <f>IFERROR(VLOOKUP(N1555,【参考】数式用!$AI$5:$AJ$51, 2, FALSE), "")</f>
        <v/>
      </c>
      <c r="AF1555" s="483" t="str">
        <f t="shared" si="48"/>
        <v/>
      </c>
      <c r="AG1555" s="484" t="str">
        <f t="shared" si="49"/>
        <v/>
      </c>
      <c r="AH1555" s="485" t="str">
        <f>IFERROR(VLOOKUP(N1555,【参考】数式用!$AM$3:$AN$56, 2, FALSE), "")</f>
        <v/>
      </c>
      <c r="AI1555" s="411"/>
      <c r="AJ1555" s="389"/>
      <c r="AK1555" s="389"/>
      <c r="AL1555" s="389"/>
      <c r="AM1555" s="389"/>
      <c r="AN1555" s="389"/>
      <c r="AO1555" s="389"/>
      <c r="AP1555" s="389"/>
      <c r="AQ1555" s="389"/>
    </row>
    <row r="1556" spans="1:43" s="128" customFormat="1" ht="40.15" customHeight="1">
      <c r="A1556" s="488">
        <v>1543</v>
      </c>
      <c r="B1556" s="866" t="str">
        <f>IF(基本情報入力シート!C1587="","",基本情報入力シート!C1587)</f>
        <v/>
      </c>
      <c r="C1556" s="866"/>
      <c r="D1556" s="866"/>
      <c r="E1556" s="866"/>
      <c r="F1556" s="866"/>
      <c r="G1556" s="866"/>
      <c r="H1556" s="866"/>
      <c r="I1556" s="866"/>
      <c r="J1556" s="413" t="str">
        <f>IF(基本情報入力シート!M1587="","",基本情報入力シート!M1587)</f>
        <v/>
      </c>
      <c r="K1556" s="413" t="str">
        <f>IF(基本情報入力シート!R1587="","",基本情報入力シート!R1587)</f>
        <v/>
      </c>
      <c r="L1556" s="413" t="str">
        <f>IF(基本情報入力シート!W1587="","",基本情報入力シート!W1587)</f>
        <v/>
      </c>
      <c r="M1556" s="413" t="str">
        <f>IF(基本情報入力シート!X1587="","",基本情報入力シート!X1587)</f>
        <v/>
      </c>
      <c r="N1556" s="491" t="str">
        <f>IF(基本情報入力シート!Y1587="","",基本情報入力シート!Y1587)</f>
        <v/>
      </c>
      <c r="O1556" s="490"/>
      <c r="P1556" s="432"/>
      <c r="Q1556" s="38" t="str">
        <f>IFERROR(ROUNDDOWN(P1556*VLOOKUP(N1556,【参考】数式用!$V$2:$AA$58,MATCH(O1556,【参考】数式用!$X$4:$AA$4)+2,FALSE)*0.5, 0), "")</f>
        <v/>
      </c>
      <c r="R1556" s="433"/>
      <c r="S1556" s="867"/>
      <c r="T1556" s="867"/>
      <c r="U1556" s="499"/>
      <c r="V1556" s="439"/>
      <c r="W1556" s="487"/>
      <c r="X1556" s="414" t="str">
        <f>IFERROR(IF(V1556="ー", "", ROUNDDOWN(W1556*VLOOKUP(N1556,【参考】数式用!$V$2:$AG$51,MATCH(V1556,【参考】数式用!$AB$4:$AG$4)+6,FALSE)*0.5, 0)), "")</f>
        <v/>
      </c>
      <c r="Y1556" s="440"/>
      <c r="Z1556" s="487"/>
      <c r="AA1556" s="501"/>
      <c r="AB1556" s="481" t="e">
        <f>VLOOKUP(N1556,【参考】数式用!$A$3:$N$58,14,FALSE)</f>
        <v>#N/A</v>
      </c>
      <c r="AC1556" s="481" t="str">
        <f>IFERROR(VLOOKUP(N1556,【参考】数式用!$A$3:$N$58,14,FALSE),"")&amp;"_4_5"</f>
        <v>_4_5</v>
      </c>
      <c r="AD1556" s="481" t="str">
        <f>IFERROR(VLOOKUP(N1556,【参考】数式用!$A$3:$N$58,14,FALSE),"")&amp;"_6"</f>
        <v>_6</v>
      </c>
      <c r="AE1556" s="482" t="str">
        <f>IFERROR(VLOOKUP(N1556,【参考】数式用!$AI$5:$AJ$51, 2, FALSE), "")</f>
        <v/>
      </c>
      <c r="AF1556" s="483" t="str">
        <f t="shared" si="48"/>
        <v/>
      </c>
      <c r="AG1556" s="484" t="str">
        <f t="shared" si="49"/>
        <v/>
      </c>
      <c r="AH1556" s="485" t="str">
        <f>IFERROR(VLOOKUP(N1556,【参考】数式用!$AM$3:$AN$56, 2, FALSE), "")</f>
        <v/>
      </c>
      <c r="AI1556" s="411"/>
      <c r="AJ1556" s="389"/>
      <c r="AK1556" s="389"/>
      <c r="AL1556" s="389"/>
      <c r="AM1556" s="389"/>
      <c r="AN1556" s="389"/>
      <c r="AO1556" s="389"/>
      <c r="AP1556" s="389"/>
      <c r="AQ1556" s="389"/>
    </row>
    <row r="1557" spans="1:43" s="128" customFormat="1" ht="40.15" customHeight="1">
      <c r="A1557" s="488">
        <v>1544</v>
      </c>
      <c r="B1557" s="866" t="str">
        <f>IF(基本情報入力シート!C1588="","",基本情報入力シート!C1588)</f>
        <v/>
      </c>
      <c r="C1557" s="866"/>
      <c r="D1557" s="866"/>
      <c r="E1557" s="866"/>
      <c r="F1557" s="866"/>
      <c r="G1557" s="866"/>
      <c r="H1557" s="866"/>
      <c r="I1557" s="866"/>
      <c r="J1557" s="413" t="str">
        <f>IF(基本情報入力シート!M1588="","",基本情報入力シート!M1588)</f>
        <v/>
      </c>
      <c r="K1557" s="413" t="str">
        <f>IF(基本情報入力シート!R1588="","",基本情報入力シート!R1588)</f>
        <v/>
      </c>
      <c r="L1557" s="413" t="str">
        <f>IF(基本情報入力シート!W1588="","",基本情報入力シート!W1588)</f>
        <v/>
      </c>
      <c r="M1557" s="413" t="str">
        <f>IF(基本情報入力シート!X1588="","",基本情報入力シート!X1588)</f>
        <v/>
      </c>
      <c r="N1557" s="491" t="str">
        <f>IF(基本情報入力シート!Y1588="","",基本情報入力シート!Y1588)</f>
        <v/>
      </c>
      <c r="O1557" s="490"/>
      <c r="P1557" s="432"/>
      <c r="Q1557" s="38" t="str">
        <f>IFERROR(ROUNDDOWN(P1557*VLOOKUP(N1557,【参考】数式用!$V$2:$AA$58,MATCH(O1557,【参考】数式用!$X$4:$AA$4)+2,FALSE)*0.5, 0), "")</f>
        <v/>
      </c>
      <c r="R1557" s="433"/>
      <c r="S1557" s="867"/>
      <c r="T1557" s="867"/>
      <c r="U1557" s="499"/>
      <c r="V1557" s="439"/>
      <c r="W1557" s="487"/>
      <c r="X1557" s="414" t="str">
        <f>IFERROR(IF(V1557="ー", "", ROUNDDOWN(W1557*VLOOKUP(N1557,【参考】数式用!$V$2:$AG$51,MATCH(V1557,【参考】数式用!$AB$4:$AG$4)+6,FALSE)*0.5, 0)), "")</f>
        <v/>
      </c>
      <c r="Y1557" s="440"/>
      <c r="Z1557" s="487"/>
      <c r="AA1557" s="501"/>
      <c r="AB1557" s="481" t="e">
        <f>VLOOKUP(N1557,【参考】数式用!$A$3:$N$58,14,FALSE)</f>
        <v>#N/A</v>
      </c>
      <c r="AC1557" s="481" t="str">
        <f>IFERROR(VLOOKUP(N1557,【参考】数式用!$A$3:$N$58,14,FALSE),"")&amp;"_4_5"</f>
        <v>_4_5</v>
      </c>
      <c r="AD1557" s="481" t="str">
        <f>IFERROR(VLOOKUP(N1557,【参考】数式用!$A$3:$N$58,14,FALSE),"")&amp;"_6"</f>
        <v>_6</v>
      </c>
      <c r="AE1557" s="482" t="str">
        <f>IFERROR(VLOOKUP(N1557,【参考】数式用!$AI$5:$AJ$51, 2, FALSE), "")</f>
        <v/>
      </c>
      <c r="AF1557" s="483" t="str">
        <f t="shared" si="48"/>
        <v/>
      </c>
      <c r="AG1557" s="484" t="str">
        <f t="shared" si="49"/>
        <v/>
      </c>
      <c r="AH1557" s="485" t="str">
        <f>IFERROR(VLOOKUP(N1557,【参考】数式用!$AM$3:$AN$56, 2, FALSE), "")</f>
        <v/>
      </c>
      <c r="AI1557" s="411"/>
      <c r="AJ1557" s="389"/>
      <c r="AK1557" s="389"/>
      <c r="AL1557" s="389"/>
      <c r="AM1557" s="389"/>
      <c r="AN1557" s="389"/>
      <c r="AO1557" s="389"/>
      <c r="AP1557" s="389"/>
      <c r="AQ1557" s="389"/>
    </row>
    <row r="1558" spans="1:43" s="128" customFormat="1" ht="40.15" customHeight="1">
      <c r="A1558" s="488">
        <v>1545</v>
      </c>
      <c r="B1558" s="866" t="str">
        <f>IF(基本情報入力シート!C1589="","",基本情報入力シート!C1589)</f>
        <v/>
      </c>
      <c r="C1558" s="866"/>
      <c r="D1558" s="866"/>
      <c r="E1558" s="866"/>
      <c r="F1558" s="866"/>
      <c r="G1558" s="866"/>
      <c r="H1558" s="866"/>
      <c r="I1558" s="866"/>
      <c r="J1558" s="413" t="str">
        <f>IF(基本情報入力シート!M1589="","",基本情報入力シート!M1589)</f>
        <v/>
      </c>
      <c r="K1558" s="413" t="str">
        <f>IF(基本情報入力シート!R1589="","",基本情報入力シート!R1589)</f>
        <v/>
      </c>
      <c r="L1558" s="413" t="str">
        <f>IF(基本情報入力シート!W1589="","",基本情報入力シート!W1589)</f>
        <v/>
      </c>
      <c r="M1558" s="413" t="str">
        <f>IF(基本情報入力シート!X1589="","",基本情報入力シート!X1589)</f>
        <v/>
      </c>
      <c r="N1558" s="491" t="str">
        <f>IF(基本情報入力シート!Y1589="","",基本情報入力シート!Y1589)</f>
        <v/>
      </c>
      <c r="O1558" s="490"/>
      <c r="P1558" s="432"/>
      <c r="Q1558" s="38" t="str">
        <f>IFERROR(ROUNDDOWN(P1558*VLOOKUP(N1558,【参考】数式用!$V$2:$AA$58,MATCH(O1558,【参考】数式用!$X$4:$AA$4)+2,FALSE)*0.5, 0), "")</f>
        <v/>
      </c>
      <c r="R1558" s="433"/>
      <c r="S1558" s="867"/>
      <c r="T1558" s="867"/>
      <c r="U1558" s="499"/>
      <c r="V1558" s="439"/>
      <c r="W1558" s="487"/>
      <c r="X1558" s="414" t="str">
        <f>IFERROR(IF(V1558="ー", "", ROUNDDOWN(W1558*VLOOKUP(N1558,【参考】数式用!$V$2:$AG$51,MATCH(V1558,【参考】数式用!$AB$4:$AG$4)+6,FALSE)*0.5, 0)), "")</f>
        <v/>
      </c>
      <c r="Y1558" s="440"/>
      <c r="Z1558" s="487"/>
      <c r="AA1558" s="501"/>
      <c r="AB1558" s="481" t="e">
        <f>VLOOKUP(N1558,【参考】数式用!$A$3:$N$58,14,FALSE)</f>
        <v>#N/A</v>
      </c>
      <c r="AC1558" s="481" t="str">
        <f>IFERROR(VLOOKUP(N1558,【参考】数式用!$A$3:$N$58,14,FALSE),"")&amp;"_4_5"</f>
        <v>_4_5</v>
      </c>
      <c r="AD1558" s="481" t="str">
        <f>IFERROR(VLOOKUP(N1558,【参考】数式用!$A$3:$N$58,14,FALSE),"")&amp;"_6"</f>
        <v>_6</v>
      </c>
      <c r="AE1558" s="482" t="str">
        <f>IFERROR(VLOOKUP(N1558,【参考】数式用!$AI$5:$AJ$51, 2, FALSE), "")</f>
        <v/>
      </c>
      <c r="AF1558" s="483" t="str">
        <f t="shared" si="48"/>
        <v/>
      </c>
      <c r="AG1558" s="484" t="str">
        <f t="shared" si="49"/>
        <v/>
      </c>
      <c r="AH1558" s="485" t="str">
        <f>IFERROR(VLOOKUP(N1558,【参考】数式用!$AM$3:$AN$56, 2, FALSE), "")</f>
        <v/>
      </c>
      <c r="AI1558" s="411"/>
      <c r="AJ1558" s="389"/>
      <c r="AK1558" s="389"/>
      <c r="AL1558" s="389"/>
      <c r="AM1558" s="389"/>
      <c r="AN1558" s="389"/>
      <c r="AO1558" s="389"/>
      <c r="AP1558" s="389"/>
      <c r="AQ1558" s="389"/>
    </row>
    <row r="1559" spans="1:43" s="128" customFormat="1" ht="40.15" customHeight="1">
      <c r="A1559" s="488">
        <v>1546</v>
      </c>
      <c r="B1559" s="866" t="str">
        <f>IF(基本情報入力シート!C1590="","",基本情報入力シート!C1590)</f>
        <v/>
      </c>
      <c r="C1559" s="866"/>
      <c r="D1559" s="866"/>
      <c r="E1559" s="866"/>
      <c r="F1559" s="866"/>
      <c r="G1559" s="866"/>
      <c r="H1559" s="866"/>
      <c r="I1559" s="866"/>
      <c r="J1559" s="413" t="str">
        <f>IF(基本情報入力シート!M1590="","",基本情報入力シート!M1590)</f>
        <v/>
      </c>
      <c r="K1559" s="413" t="str">
        <f>IF(基本情報入力シート!R1590="","",基本情報入力シート!R1590)</f>
        <v/>
      </c>
      <c r="L1559" s="413" t="str">
        <f>IF(基本情報入力シート!W1590="","",基本情報入力シート!W1590)</f>
        <v/>
      </c>
      <c r="M1559" s="413" t="str">
        <f>IF(基本情報入力シート!X1590="","",基本情報入力シート!X1590)</f>
        <v/>
      </c>
      <c r="N1559" s="491" t="str">
        <f>IF(基本情報入力シート!Y1590="","",基本情報入力シート!Y1590)</f>
        <v/>
      </c>
      <c r="O1559" s="490"/>
      <c r="P1559" s="432"/>
      <c r="Q1559" s="38" t="str">
        <f>IFERROR(ROUNDDOWN(P1559*VLOOKUP(N1559,【参考】数式用!$V$2:$AA$58,MATCH(O1559,【参考】数式用!$X$4:$AA$4)+2,FALSE)*0.5, 0), "")</f>
        <v/>
      </c>
      <c r="R1559" s="433"/>
      <c r="S1559" s="867"/>
      <c r="T1559" s="867"/>
      <c r="U1559" s="499"/>
      <c r="V1559" s="439"/>
      <c r="W1559" s="487"/>
      <c r="X1559" s="414" t="str">
        <f>IFERROR(IF(V1559="ー", "", ROUNDDOWN(W1559*VLOOKUP(N1559,【参考】数式用!$V$2:$AG$51,MATCH(V1559,【参考】数式用!$AB$4:$AG$4)+6,FALSE)*0.5, 0)), "")</f>
        <v/>
      </c>
      <c r="Y1559" s="440"/>
      <c r="Z1559" s="487"/>
      <c r="AA1559" s="501"/>
      <c r="AB1559" s="481" t="e">
        <f>VLOOKUP(N1559,【参考】数式用!$A$3:$N$58,14,FALSE)</f>
        <v>#N/A</v>
      </c>
      <c r="AC1559" s="481" t="str">
        <f>IFERROR(VLOOKUP(N1559,【参考】数式用!$A$3:$N$58,14,FALSE),"")&amp;"_4_5"</f>
        <v>_4_5</v>
      </c>
      <c r="AD1559" s="481" t="str">
        <f>IFERROR(VLOOKUP(N1559,【参考】数式用!$A$3:$N$58,14,FALSE),"")&amp;"_6"</f>
        <v>_6</v>
      </c>
      <c r="AE1559" s="482" t="str">
        <f>IFERROR(VLOOKUP(N1559,【参考】数式用!$AI$5:$AJ$51, 2, FALSE), "")</f>
        <v/>
      </c>
      <c r="AF1559" s="483" t="str">
        <f t="shared" si="48"/>
        <v/>
      </c>
      <c r="AG1559" s="484" t="str">
        <f t="shared" si="49"/>
        <v/>
      </c>
      <c r="AH1559" s="485" t="str">
        <f>IFERROR(VLOOKUP(N1559,【参考】数式用!$AM$3:$AN$56, 2, FALSE), "")</f>
        <v/>
      </c>
      <c r="AI1559" s="411"/>
      <c r="AJ1559" s="389"/>
      <c r="AK1559" s="389"/>
      <c r="AL1559" s="389"/>
      <c r="AM1559" s="389"/>
      <c r="AN1559" s="389"/>
      <c r="AO1559" s="389"/>
      <c r="AP1559" s="389"/>
      <c r="AQ1559" s="389"/>
    </row>
    <row r="1560" spans="1:43" s="128" customFormat="1" ht="40.15" customHeight="1">
      <c r="A1560" s="488">
        <v>1547</v>
      </c>
      <c r="B1560" s="866" t="str">
        <f>IF(基本情報入力シート!C1591="","",基本情報入力シート!C1591)</f>
        <v/>
      </c>
      <c r="C1560" s="866"/>
      <c r="D1560" s="866"/>
      <c r="E1560" s="866"/>
      <c r="F1560" s="866"/>
      <c r="G1560" s="866"/>
      <c r="H1560" s="866"/>
      <c r="I1560" s="866"/>
      <c r="J1560" s="413" t="str">
        <f>IF(基本情報入力シート!M1591="","",基本情報入力シート!M1591)</f>
        <v/>
      </c>
      <c r="K1560" s="413" t="str">
        <f>IF(基本情報入力シート!R1591="","",基本情報入力シート!R1591)</f>
        <v/>
      </c>
      <c r="L1560" s="413" t="str">
        <f>IF(基本情報入力シート!W1591="","",基本情報入力シート!W1591)</f>
        <v/>
      </c>
      <c r="M1560" s="413" t="str">
        <f>IF(基本情報入力シート!X1591="","",基本情報入力シート!X1591)</f>
        <v/>
      </c>
      <c r="N1560" s="491" t="str">
        <f>IF(基本情報入力シート!Y1591="","",基本情報入力シート!Y1591)</f>
        <v/>
      </c>
      <c r="O1560" s="490"/>
      <c r="P1560" s="432"/>
      <c r="Q1560" s="38" t="str">
        <f>IFERROR(ROUNDDOWN(P1560*VLOOKUP(N1560,【参考】数式用!$V$2:$AA$58,MATCH(O1560,【参考】数式用!$X$4:$AA$4)+2,FALSE)*0.5, 0), "")</f>
        <v/>
      </c>
      <c r="R1560" s="433"/>
      <c r="S1560" s="867"/>
      <c r="T1560" s="867"/>
      <c r="U1560" s="499"/>
      <c r="V1560" s="439"/>
      <c r="W1560" s="487"/>
      <c r="X1560" s="414" t="str">
        <f>IFERROR(IF(V1560="ー", "", ROUNDDOWN(W1560*VLOOKUP(N1560,【参考】数式用!$V$2:$AG$51,MATCH(V1560,【参考】数式用!$AB$4:$AG$4)+6,FALSE)*0.5, 0)), "")</f>
        <v/>
      </c>
      <c r="Y1560" s="440"/>
      <c r="Z1560" s="487"/>
      <c r="AA1560" s="501"/>
      <c r="AB1560" s="481" t="e">
        <f>VLOOKUP(N1560,【参考】数式用!$A$3:$N$58,14,FALSE)</f>
        <v>#N/A</v>
      </c>
      <c r="AC1560" s="481" t="str">
        <f>IFERROR(VLOOKUP(N1560,【参考】数式用!$A$3:$N$58,14,FALSE),"")&amp;"_4_5"</f>
        <v>_4_5</v>
      </c>
      <c r="AD1560" s="481" t="str">
        <f>IFERROR(VLOOKUP(N1560,【参考】数式用!$A$3:$N$58,14,FALSE),"")&amp;"_6"</f>
        <v>_6</v>
      </c>
      <c r="AE1560" s="482" t="str">
        <f>IFERROR(VLOOKUP(N1560,【参考】数式用!$AI$5:$AJ$51, 2, FALSE), "")</f>
        <v/>
      </c>
      <c r="AF1560" s="483" t="str">
        <f t="shared" si="48"/>
        <v/>
      </c>
      <c r="AG1560" s="484" t="str">
        <f t="shared" si="49"/>
        <v/>
      </c>
      <c r="AH1560" s="485" t="str">
        <f>IFERROR(VLOOKUP(N1560,【参考】数式用!$AM$3:$AN$56, 2, FALSE), "")</f>
        <v/>
      </c>
      <c r="AI1560" s="411"/>
      <c r="AJ1560" s="389"/>
      <c r="AK1560" s="389"/>
      <c r="AL1560" s="389"/>
      <c r="AM1560" s="389"/>
      <c r="AN1560" s="389"/>
      <c r="AO1560" s="389"/>
      <c r="AP1560" s="389"/>
      <c r="AQ1560" s="389"/>
    </row>
    <row r="1561" spans="1:43" s="128" customFormat="1" ht="40.15" customHeight="1">
      <c r="A1561" s="488">
        <v>1548</v>
      </c>
      <c r="B1561" s="866" t="str">
        <f>IF(基本情報入力シート!C1592="","",基本情報入力シート!C1592)</f>
        <v/>
      </c>
      <c r="C1561" s="866"/>
      <c r="D1561" s="866"/>
      <c r="E1561" s="866"/>
      <c r="F1561" s="866"/>
      <c r="G1561" s="866"/>
      <c r="H1561" s="866"/>
      <c r="I1561" s="866"/>
      <c r="J1561" s="413" t="str">
        <f>IF(基本情報入力シート!M1592="","",基本情報入力シート!M1592)</f>
        <v/>
      </c>
      <c r="K1561" s="413" t="str">
        <f>IF(基本情報入力シート!R1592="","",基本情報入力シート!R1592)</f>
        <v/>
      </c>
      <c r="L1561" s="413" t="str">
        <f>IF(基本情報入力シート!W1592="","",基本情報入力シート!W1592)</f>
        <v/>
      </c>
      <c r="M1561" s="413" t="str">
        <f>IF(基本情報入力シート!X1592="","",基本情報入力シート!X1592)</f>
        <v/>
      </c>
      <c r="N1561" s="491" t="str">
        <f>IF(基本情報入力シート!Y1592="","",基本情報入力シート!Y1592)</f>
        <v/>
      </c>
      <c r="O1561" s="490"/>
      <c r="P1561" s="432"/>
      <c r="Q1561" s="38" t="str">
        <f>IFERROR(ROUNDDOWN(P1561*VLOOKUP(N1561,【参考】数式用!$V$2:$AA$58,MATCH(O1561,【参考】数式用!$X$4:$AA$4)+2,FALSE)*0.5, 0), "")</f>
        <v/>
      </c>
      <c r="R1561" s="433"/>
      <c r="S1561" s="867"/>
      <c r="T1561" s="867"/>
      <c r="U1561" s="499"/>
      <c r="V1561" s="439"/>
      <c r="W1561" s="487"/>
      <c r="X1561" s="414" t="str">
        <f>IFERROR(IF(V1561="ー", "", ROUNDDOWN(W1561*VLOOKUP(N1561,【参考】数式用!$V$2:$AG$51,MATCH(V1561,【参考】数式用!$AB$4:$AG$4)+6,FALSE)*0.5, 0)), "")</f>
        <v/>
      </c>
      <c r="Y1561" s="440"/>
      <c r="Z1561" s="487"/>
      <c r="AA1561" s="501"/>
      <c r="AB1561" s="481" t="e">
        <f>VLOOKUP(N1561,【参考】数式用!$A$3:$N$58,14,FALSE)</f>
        <v>#N/A</v>
      </c>
      <c r="AC1561" s="481" t="str">
        <f>IFERROR(VLOOKUP(N1561,【参考】数式用!$A$3:$N$58,14,FALSE),"")&amp;"_4_5"</f>
        <v>_4_5</v>
      </c>
      <c r="AD1561" s="481" t="str">
        <f>IFERROR(VLOOKUP(N1561,【参考】数式用!$A$3:$N$58,14,FALSE),"")&amp;"_6"</f>
        <v>_6</v>
      </c>
      <c r="AE1561" s="482" t="str">
        <f>IFERROR(VLOOKUP(N1561,【参考】数式用!$AI$5:$AJ$51, 2, FALSE), "")</f>
        <v/>
      </c>
      <c r="AF1561" s="483" t="str">
        <f t="shared" si="48"/>
        <v/>
      </c>
      <c r="AG1561" s="484" t="str">
        <f t="shared" si="49"/>
        <v/>
      </c>
      <c r="AH1561" s="485" t="str">
        <f>IFERROR(VLOOKUP(N1561,【参考】数式用!$AM$3:$AN$56, 2, FALSE), "")</f>
        <v/>
      </c>
      <c r="AI1561" s="411"/>
      <c r="AJ1561" s="389"/>
      <c r="AK1561" s="389"/>
      <c r="AL1561" s="389"/>
      <c r="AM1561" s="389"/>
      <c r="AN1561" s="389"/>
      <c r="AO1561" s="389"/>
      <c r="AP1561" s="389"/>
      <c r="AQ1561" s="389"/>
    </row>
    <row r="1562" spans="1:43" s="128" customFormat="1" ht="40.15" customHeight="1">
      <c r="A1562" s="488">
        <v>1549</v>
      </c>
      <c r="B1562" s="866" t="str">
        <f>IF(基本情報入力シート!C1593="","",基本情報入力シート!C1593)</f>
        <v/>
      </c>
      <c r="C1562" s="866"/>
      <c r="D1562" s="866"/>
      <c r="E1562" s="866"/>
      <c r="F1562" s="866"/>
      <c r="G1562" s="866"/>
      <c r="H1562" s="866"/>
      <c r="I1562" s="866"/>
      <c r="J1562" s="413" t="str">
        <f>IF(基本情報入力シート!M1593="","",基本情報入力シート!M1593)</f>
        <v/>
      </c>
      <c r="K1562" s="413" t="str">
        <f>IF(基本情報入力シート!R1593="","",基本情報入力シート!R1593)</f>
        <v/>
      </c>
      <c r="L1562" s="413" t="str">
        <f>IF(基本情報入力シート!W1593="","",基本情報入力シート!W1593)</f>
        <v/>
      </c>
      <c r="M1562" s="413" t="str">
        <f>IF(基本情報入力シート!X1593="","",基本情報入力シート!X1593)</f>
        <v/>
      </c>
      <c r="N1562" s="491" t="str">
        <f>IF(基本情報入力シート!Y1593="","",基本情報入力シート!Y1593)</f>
        <v/>
      </c>
      <c r="O1562" s="490"/>
      <c r="P1562" s="432"/>
      <c r="Q1562" s="38" t="str">
        <f>IFERROR(ROUNDDOWN(P1562*VLOOKUP(N1562,【参考】数式用!$V$2:$AA$58,MATCH(O1562,【参考】数式用!$X$4:$AA$4)+2,FALSE)*0.5, 0), "")</f>
        <v/>
      </c>
      <c r="R1562" s="433"/>
      <c r="S1562" s="867"/>
      <c r="T1562" s="867"/>
      <c r="U1562" s="499"/>
      <c r="V1562" s="439"/>
      <c r="W1562" s="487"/>
      <c r="X1562" s="414" t="str">
        <f>IFERROR(IF(V1562="ー", "", ROUNDDOWN(W1562*VLOOKUP(N1562,【参考】数式用!$V$2:$AG$51,MATCH(V1562,【参考】数式用!$AB$4:$AG$4)+6,FALSE)*0.5, 0)), "")</f>
        <v/>
      </c>
      <c r="Y1562" s="440"/>
      <c r="Z1562" s="487"/>
      <c r="AA1562" s="501"/>
      <c r="AB1562" s="481" t="e">
        <f>VLOOKUP(N1562,【参考】数式用!$A$3:$N$58,14,FALSE)</f>
        <v>#N/A</v>
      </c>
      <c r="AC1562" s="481" t="str">
        <f>IFERROR(VLOOKUP(N1562,【参考】数式用!$A$3:$N$58,14,FALSE),"")&amp;"_4_5"</f>
        <v>_4_5</v>
      </c>
      <c r="AD1562" s="481" t="str">
        <f>IFERROR(VLOOKUP(N1562,【参考】数式用!$A$3:$N$58,14,FALSE),"")&amp;"_6"</f>
        <v>_6</v>
      </c>
      <c r="AE1562" s="482" t="str">
        <f>IFERROR(VLOOKUP(N1562,【参考】数式用!$AI$5:$AJ$51, 2, FALSE), "")</f>
        <v/>
      </c>
      <c r="AF1562" s="483" t="str">
        <f t="shared" si="48"/>
        <v/>
      </c>
      <c r="AG1562" s="484" t="str">
        <f t="shared" si="49"/>
        <v/>
      </c>
      <c r="AH1562" s="485" t="str">
        <f>IFERROR(VLOOKUP(N1562,【参考】数式用!$AM$3:$AN$56, 2, FALSE), "")</f>
        <v/>
      </c>
      <c r="AI1562" s="411"/>
      <c r="AJ1562" s="389"/>
      <c r="AK1562" s="389"/>
      <c r="AL1562" s="389"/>
      <c r="AM1562" s="389"/>
      <c r="AN1562" s="389"/>
      <c r="AO1562" s="389"/>
      <c r="AP1562" s="389"/>
      <c r="AQ1562" s="389"/>
    </row>
    <row r="1563" spans="1:43" s="128" customFormat="1" ht="40.15" customHeight="1">
      <c r="A1563" s="488">
        <v>1550</v>
      </c>
      <c r="B1563" s="866" t="str">
        <f>IF(基本情報入力シート!C1594="","",基本情報入力シート!C1594)</f>
        <v/>
      </c>
      <c r="C1563" s="866"/>
      <c r="D1563" s="866"/>
      <c r="E1563" s="866"/>
      <c r="F1563" s="866"/>
      <c r="G1563" s="866"/>
      <c r="H1563" s="866"/>
      <c r="I1563" s="866"/>
      <c r="J1563" s="413" t="str">
        <f>IF(基本情報入力シート!M1594="","",基本情報入力シート!M1594)</f>
        <v/>
      </c>
      <c r="K1563" s="413" t="str">
        <f>IF(基本情報入力シート!R1594="","",基本情報入力シート!R1594)</f>
        <v/>
      </c>
      <c r="L1563" s="413" t="str">
        <f>IF(基本情報入力シート!W1594="","",基本情報入力シート!W1594)</f>
        <v/>
      </c>
      <c r="M1563" s="413" t="str">
        <f>IF(基本情報入力シート!X1594="","",基本情報入力シート!X1594)</f>
        <v/>
      </c>
      <c r="N1563" s="491" t="str">
        <f>IF(基本情報入力シート!Y1594="","",基本情報入力シート!Y1594)</f>
        <v/>
      </c>
      <c r="O1563" s="490"/>
      <c r="P1563" s="432"/>
      <c r="Q1563" s="38" t="str">
        <f>IFERROR(ROUNDDOWN(P1563*VLOOKUP(N1563,【参考】数式用!$V$2:$AA$58,MATCH(O1563,【参考】数式用!$X$4:$AA$4)+2,FALSE)*0.5, 0), "")</f>
        <v/>
      </c>
      <c r="R1563" s="433"/>
      <c r="S1563" s="867"/>
      <c r="T1563" s="867"/>
      <c r="U1563" s="499"/>
      <c r="V1563" s="439"/>
      <c r="W1563" s="487"/>
      <c r="X1563" s="414" t="str">
        <f>IFERROR(IF(V1563="ー", "", ROUNDDOWN(W1563*VLOOKUP(N1563,【参考】数式用!$V$2:$AG$51,MATCH(V1563,【参考】数式用!$AB$4:$AG$4)+6,FALSE)*0.5, 0)), "")</f>
        <v/>
      </c>
      <c r="Y1563" s="440"/>
      <c r="Z1563" s="487"/>
      <c r="AA1563" s="501"/>
      <c r="AB1563" s="481" t="e">
        <f>VLOOKUP(N1563,【参考】数式用!$A$3:$N$58,14,FALSE)</f>
        <v>#N/A</v>
      </c>
      <c r="AC1563" s="481" t="str">
        <f>IFERROR(VLOOKUP(N1563,【参考】数式用!$A$3:$N$58,14,FALSE),"")&amp;"_4_5"</f>
        <v>_4_5</v>
      </c>
      <c r="AD1563" s="481" t="str">
        <f>IFERROR(VLOOKUP(N1563,【参考】数式用!$A$3:$N$58,14,FALSE),"")&amp;"_6"</f>
        <v>_6</v>
      </c>
      <c r="AE1563" s="482" t="str">
        <f>IFERROR(VLOOKUP(N1563,【参考】数式用!$AI$5:$AJ$51, 2, FALSE), "")</f>
        <v/>
      </c>
      <c r="AF1563" s="483" t="str">
        <f t="shared" si="48"/>
        <v/>
      </c>
      <c r="AG1563" s="484" t="str">
        <f t="shared" si="49"/>
        <v/>
      </c>
      <c r="AH1563" s="485" t="str">
        <f>IFERROR(VLOOKUP(N1563,【参考】数式用!$AM$3:$AN$56, 2, FALSE), "")</f>
        <v/>
      </c>
      <c r="AI1563" s="411"/>
      <c r="AJ1563" s="389"/>
      <c r="AK1563" s="389"/>
      <c r="AL1563" s="389"/>
      <c r="AM1563" s="389"/>
      <c r="AN1563" s="389"/>
      <c r="AO1563" s="389"/>
      <c r="AP1563" s="389"/>
      <c r="AQ1563" s="389"/>
    </row>
    <row r="1564" spans="1:43" s="128" customFormat="1" ht="40.15" customHeight="1">
      <c r="A1564" s="488">
        <v>1551</v>
      </c>
      <c r="B1564" s="866" t="str">
        <f>IF(基本情報入力シート!C1595="","",基本情報入力シート!C1595)</f>
        <v/>
      </c>
      <c r="C1564" s="866"/>
      <c r="D1564" s="866"/>
      <c r="E1564" s="866"/>
      <c r="F1564" s="866"/>
      <c r="G1564" s="866"/>
      <c r="H1564" s="866"/>
      <c r="I1564" s="866"/>
      <c r="J1564" s="413" t="str">
        <f>IF(基本情報入力シート!M1595="","",基本情報入力シート!M1595)</f>
        <v/>
      </c>
      <c r="K1564" s="413" t="str">
        <f>IF(基本情報入力シート!R1595="","",基本情報入力シート!R1595)</f>
        <v/>
      </c>
      <c r="L1564" s="413" t="str">
        <f>IF(基本情報入力シート!W1595="","",基本情報入力シート!W1595)</f>
        <v/>
      </c>
      <c r="M1564" s="413" t="str">
        <f>IF(基本情報入力シート!X1595="","",基本情報入力シート!X1595)</f>
        <v/>
      </c>
      <c r="N1564" s="491" t="str">
        <f>IF(基本情報入力シート!Y1595="","",基本情報入力シート!Y1595)</f>
        <v/>
      </c>
      <c r="O1564" s="490"/>
      <c r="P1564" s="432"/>
      <c r="Q1564" s="38" t="str">
        <f>IFERROR(ROUNDDOWN(P1564*VLOOKUP(N1564,【参考】数式用!$V$2:$AA$58,MATCH(O1564,【参考】数式用!$X$4:$AA$4)+2,FALSE)*0.5, 0), "")</f>
        <v/>
      </c>
      <c r="R1564" s="433"/>
      <c r="S1564" s="867"/>
      <c r="T1564" s="867"/>
      <c r="U1564" s="499"/>
      <c r="V1564" s="439"/>
      <c r="W1564" s="487"/>
      <c r="X1564" s="414" t="str">
        <f>IFERROR(IF(V1564="ー", "", ROUNDDOWN(W1564*VLOOKUP(N1564,【参考】数式用!$V$2:$AG$51,MATCH(V1564,【参考】数式用!$AB$4:$AG$4)+6,FALSE)*0.5, 0)), "")</f>
        <v/>
      </c>
      <c r="Y1564" s="440"/>
      <c r="Z1564" s="487"/>
      <c r="AA1564" s="501"/>
      <c r="AB1564" s="481" t="e">
        <f>VLOOKUP(N1564,【参考】数式用!$A$3:$N$58,14,FALSE)</f>
        <v>#N/A</v>
      </c>
      <c r="AC1564" s="481" t="str">
        <f>IFERROR(VLOOKUP(N1564,【参考】数式用!$A$3:$N$58,14,FALSE),"")&amp;"_4_5"</f>
        <v>_4_5</v>
      </c>
      <c r="AD1564" s="481" t="str">
        <f>IFERROR(VLOOKUP(N1564,【参考】数式用!$A$3:$N$58,14,FALSE),"")&amp;"_6"</f>
        <v>_6</v>
      </c>
      <c r="AE1564" s="482" t="str">
        <f>IFERROR(VLOOKUP(N1564,【参考】数式用!$AI$5:$AJ$51, 2, FALSE), "")</f>
        <v/>
      </c>
      <c r="AF1564" s="483" t="str">
        <f t="shared" si="48"/>
        <v/>
      </c>
      <c r="AG1564" s="484" t="str">
        <f t="shared" si="49"/>
        <v/>
      </c>
      <c r="AH1564" s="485" t="str">
        <f>IFERROR(VLOOKUP(N1564,【参考】数式用!$AM$3:$AN$56, 2, FALSE), "")</f>
        <v/>
      </c>
      <c r="AI1564" s="411"/>
      <c r="AJ1564" s="389"/>
      <c r="AK1564" s="389"/>
      <c r="AL1564" s="389"/>
      <c r="AM1564" s="389"/>
      <c r="AN1564" s="389"/>
      <c r="AO1564" s="389"/>
      <c r="AP1564" s="389"/>
      <c r="AQ1564" s="389"/>
    </row>
    <row r="1565" spans="1:43" s="128" customFormat="1" ht="40.15" customHeight="1">
      <c r="A1565" s="488">
        <v>1552</v>
      </c>
      <c r="B1565" s="866" t="str">
        <f>IF(基本情報入力シート!C1596="","",基本情報入力シート!C1596)</f>
        <v/>
      </c>
      <c r="C1565" s="866"/>
      <c r="D1565" s="866"/>
      <c r="E1565" s="866"/>
      <c r="F1565" s="866"/>
      <c r="G1565" s="866"/>
      <c r="H1565" s="866"/>
      <c r="I1565" s="866"/>
      <c r="J1565" s="413" t="str">
        <f>IF(基本情報入力シート!M1596="","",基本情報入力シート!M1596)</f>
        <v/>
      </c>
      <c r="K1565" s="413" t="str">
        <f>IF(基本情報入力シート!R1596="","",基本情報入力シート!R1596)</f>
        <v/>
      </c>
      <c r="L1565" s="413" t="str">
        <f>IF(基本情報入力シート!W1596="","",基本情報入力シート!W1596)</f>
        <v/>
      </c>
      <c r="M1565" s="413" t="str">
        <f>IF(基本情報入力シート!X1596="","",基本情報入力シート!X1596)</f>
        <v/>
      </c>
      <c r="N1565" s="491" t="str">
        <f>IF(基本情報入力シート!Y1596="","",基本情報入力シート!Y1596)</f>
        <v/>
      </c>
      <c r="O1565" s="490"/>
      <c r="P1565" s="432"/>
      <c r="Q1565" s="38" t="str">
        <f>IFERROR(ROUNDDOWN(P1565*VLOOKUP(N1565,【参考】数式用!$V$2:$AA$58,MATCH(O1565,【参考】数式用!$X$4:$AA$4)+2,FALSE)*0.5, 0), "")</f>
        <v/>
      </c>
      <c r="R1565" s="433"/>
      <c r="S1565" s="867"/>
      <c r="T1565" s="867"/>
      <c r="U1565" s="499"/>
      <c r="V1565" s="439"/>
      <c r="W1565" s="487"/>
      <c r="X1565" s="414" t="str">
        <f>IFERROR(IF(V1565="ー", "", ROUNDDOWN(W1565*VLOOKUP(N1565,【参考】数式用!$V$2:$AG$51,MATCH(V1565,【参考】数式用!$AB$4:$AG$4)+6,FALSE)*0.5, 0)), "")</f>
        <v/>
      </c>
      <c r="Y1565" s="440"/>
      <c r="Z1565" s="487"/>
      <c r="AA1565" s="501"/>
      <c r="AB1565" s="481" t="e">
        <f>VLOOKUP(N1565,【参考】数式用!$A$3:$N$58,14,FALSE)</f>
        <v>#N/A</v>
      </c>
      <c r="AC1565" s="481" t="str">
        <f>IFERROR(VLOOKUP(N1565,【参考】数式用!$A$3:$N$58,14,FALSE),"")&amp;"_4_5"</f>
        <v>_4_5</v>
      </c>
      <c r="AD1565" s="481" t="str">
        <f>IFERROR(VLOOKUP(N1565,【参考】数式用!$A$3:$N$58,14,FALSE),"")&amp;"_6"</f>
        <v>_6</v>
      </c>
      <c r="AE1565" s="482" t="str">
        <f>IFERROR(VLOOKUP(N1565,【参考】数式用!$AI$5:$AJ$51, 2, FALSE), "")</f>
        <v/>
      </c>
      <c r="AF1565" s="483" t="str">
        <f t="shared" si="48"/>
        <v/>
      </c>
      <c r="AG1565" s="484" t="str">
        <f t="shared" si="49"/>
        <v/>
      </c>
      <c r="AH1565" s="485" t="str">
        <f>IFERROR(VLOOKUP(N1565,【参考】数式用!$AM$3:$AN$56, 2, FALSE), "")</f>
        <v/>
      </c>
      <c r="AI1565" s="411"/>
      <c r="AJ1565" s="389"/>
      <c r="AK1565" s="389"/>
      <c r="AL1565" s="389"/>
      <c r="AM1565" s="389"/>
      <c r="AN1565" s="389"/>
      <c r="AO1565" s="389"/>
      <c r="AP1565" s="389"/>
      <c r="AQ1565" s="389"/>
    </row>
    <row r="1566" spans="1:43" s="128" customFormat="1" ht="40.15" customHeight="1">
      <c r="A1566" s="488">
        <v>1553</v>
      </c>
      <c r="B1566" s="866" t="str">
        <f>IF(基本情報入力シート!C1597="","",基本情報入力シート!C1597)</f>
        <v/>
      </c>
      <c r="C1566" s="866"/>
      <c r="D1566" s="866"/>
      <c r="E1566" s="866"/>
      <c r="F1566" s="866"/>
      <c r="G1566" s="866"/>
      <c r="H1566" s="866"/>
      <c r="I1566" s="866"/>
      <c r="J1566" s="413" t="str">
        <f>IF(基本情報入力シート!M1597="","",基本情報入力シート!M1597)</f>
        <v/>
      </c>
      <c r="K1566" s="413" t="str">
        <f>IF(基本情報入力シート!R1597="","",基本情報入力シート!R1597)</f>
        <v/>
      </c>
      <c r="L1566" s="413" t="str">
        <f>IF(基本情報入力シート!W1597="","",基本情報入力シート!W1597)</f>
        <v/>
      </c>
      <c r="M1566" s="413" t="str">
        <f>IF(基本情報入力シート!X1597="","",基本情報入力シート!X1597)</f>
        <v/>
      </c>
      <c r="N1566" s="491" t="str">
        <f>IF(基本情報入力シート!Y1597="","",基本情報入力シート!Y1597)</f>
        <v/>
      </c>
      <c r="O1566" s="490"/>
      <c r="P1566" s="432"/>
      <c r="Q1566" s="38" t="str">
        <f>IFERROR(ROUNDDOWN(P1566*VLOOKUP(N1566,【参考】数式用!$V$2:$AA$58,MATCH(O1566,【参考】数式用!$X$4:$AA$4)+2,FALSE)*0.5, 0), "")</f>
        <v/>
      </c>
      <c r="R1566" s="433"/>
      <c r="S1566" s="867"/>
      <c r="T1566" s="867"/>
      <c r="U1566" s="499"/>
      <c r="V1566" s="439"/>
      <c r="W1566" s="487"/>
      <c r="X1566" s="414" t="str">
        <f>IFERROR(IF(V1566="ー", "", ROUNDDOWN(W1566*VLOOKUP(N1566,【参考】数式用!$V$2:$AG$51,MATCH(V1566,【参考】数式用!$AB$4:$AG$4)+6,FALSE)*0.5, 0)), "")</f>
        <v/>
      </c>
      <c r="Y1566" s="440"/>
      <c r="Z1566" s="487"/>
      <c r="AA1566" s="501"/>
      <c r="AB1566" s="481" t="e">
        <f>VLOOKUP(N1566,【参考】数式用!$A$3:$N$58,14,FALSE)</f>
        <v>#N/A</v>
      </c>
      <c r="AC1566" s="481" t="str">
        <f>IFERROR(VLOOKUP(N1566,【参考】数式用!$A$3:$N$58,14,FALSE),"")&amp;"_4_5"</f>
        <v>_4_5</v>
      </c>
      <c r="AD1566" s="481" t="str">
        <f>IFERROR(VLOOKUP(N1566,【参考】数式用!$A$3:$N$58,14,FALSE),"")&amp;"_6"</f>
        <v>_6</v>
      </c>
      <c r="AE1566" s="482" t="str">
        <f>IFERROR(VLOOKUP(N1566,【参考】数式用!$AI$5:$AJ$51, 2, FALSE), "")</f>
        <v/>
      </c>
      <c r="AF1566" s="483" t="str">
        <f t="shared" si="48"/>
        <v/>
      </c>
      <c r="AG1566" s="484" t="str">
        <f t="shared" si="49"/>
        <v/>
      </c>
      <c r="AH1566" s="485" t="str">
        <f>IFERROR(VLOOKUP(N1566,【参考】数式用!$AM$3:$AN$56, 2, FALSE), "")</f>
        <v/>
      </c>
      <c r="AI1566" s="411"/>
      <c r="AJ1566" s="389"/>
      <c r="AK1566" s="389"/>
      <c r="AL1566" s="389"/>
      <c r="AM1566" s="389"/>
      <c r="AN1566" s="389"/>
      <c r="AO1566" s="389"/>
      <c r="AP1566" s="389"/>
      <c r="AQ1566" s="389"/>
    </row>
    <row r="1567" spans="1:43" s="128" customFormat="1" ht="40.15" customHeight="1">
      <c r="A1567" s="488">
        <v>1554</v>
      </c>
      <c r="B1567" s="866" t="str">
        <f>IF(基本情報入力シート!C1598="","",基本情報入力シート!C1598)</f>
        <v/>
      </c>
      <c r="C1567" s="866"/>
      <c r="D1567" s="866"/>
      <c r="E1567" s="866"/>
      <c r="F1567" s="866"/>
      <c r="G1567" s="866"/>
      <c r="H1567" s="866"/>
      <c r="I1567" s="866"/>
      <c r="J1567" s="413" t="str">
        <f>IF(基本情報入力シート!M1598="","",基本情報入力シート!M1598)</f>
        <v/>
      </c>
      <c r="K1567" s="413" t="str">
        <f>IF(基本情報入力シート!R1598="","",基本情報入力シート!R1598)</f>
        <v/>
      </c>
      <c r="L1567" s="413" t="str">
        <f>IF(基本情報入力シート!W1598="","",基本情報入力シート!W1598)</f>
        <v/>
      </c>
      <c r="M1567" s="413" t="str">
        <f>IF(基本情報入力シート!X1598="","",基本情報入力シート!X1598)</f>
        <v/>
      </c>
      <c r="N1567" s="491" t="str">
        <f>IF(基本情報入力シート!Y1598="","",基本情報入力シート!Y1598)</f>
        <v/>
      </c>
      <c r="O1567" s="490"/>
      <c r="P1567" s="432"/>
      <c r="Q1567" s="38" t="str">
        <f>IFERROR(ROUNDDOWN(P1567*VLOOKUP(N1567,【参考】数式用!$V$2:$AA$58,MATCH(O1567,【参考】数式用!$X$4:$AA$4)+2,FALSE)*0.5, 0), "")</f>
        <v/>
      </c>
      <c r="R1567" s="433"/>
      <c r="S1567" s="867"/>
      <c r="T1567" s="867"/>
      <c r="U1567" s="499"/>
      <c r="V1567" s="439"/>
      <c r="W1567" s="487"/>
      <c r="X1567" s="414" t="str">
        <f>IFERROR(IF(V1567="ー", "", ROUNDDOWN(W1567*VLOOKUP(N1567,【参考】数式用!$V$2:$AG$51,MATCH(V1567,【参考】数式用!$AB$4:$AG$4)+6,FALSE)*0.5, 0)), "")</f>
        <v/>
      </c>
      <c r="Y1567" s="440"/>
      <c r="Z1567" s="487"/>
      <c r="AA1567" s="501"/>
      <c r="AB1567" s="481" t="e">
        <f>VLOOKUP(N1567,【参考】数式用!$A$3:$N$58,14,FALSE)</f>
        <v>#N/A</v>
      </c>
      <c r="AC1567" s="481" t="str">
        <f>IFERROR(VLOOKUP(N1567,【参考】数式用!$A$3:$N$58,14,FALSE),"")&amp;"_4_5"</f>
        <v>_4_5</v>
      </c>
      <c r="AD1567" s="481" t="str">
        <f>IFERROR(VLOOKUP(N1567,【参考】数式用!$A$3:$N$58,14,FALSE),"")&amp;"_6"</f>
        <v>_6</v>
      </c>
      <c r="AE1567" s="482" t="str">
        <f>IFERROR(VLOOKUP(N1567,【参考】数式用!$AI$5:$AJ$51, 2, FALSE), "")</f>
        <v/>
      </c>
      <c r="AF1567" s="483" t="str">
        <f t="shared" si="48"/>
        <v/>
      </c>
      <c r="AG1567" s="484" t="str">
        <f t="shared" si="49"/>
        <v/>
      </c>
      <c r="AH1567" s="485" t="str">
        <f>IFERROR(VLOOKUP(N1567,【参考】数式用!$AM$3:$AN$56, 2, FALSE), "")</f>
        <v/>
      </c>
      <c r="AI1567" s="411"/>
      <c r="AJ1567" s="389"/>
      <c r="AK1567" s="389"/>
      <c r="AL1567" s="389"/>
      <c r="AM1567" s="389"/>
      <c r="AN1567" s="389"/>
      <c r="AO1567" s="389"/>
      <c r="AP1567" s="389"/>
      <c r="AQ1567" s="389"/>
    </row>
    <row r="1568" spans="1:43" s="128" customFormat="1" ht="40.15" customHeight="1">
      <c r="A1568" s="488">
        <v>1555</v>
      </c>
      <c r="B1568" s="866" t="str">
        <f>IF(基本情報入力シート!C1599="","",基本情報入力シート!C1599)</f>
        <v/>
      </c>
      <c r="C1568" s="866"/>
      <c r="D1568" s="866"/>
      <c r="E1568" s="866"/>
      <c r="F1568" s="866"/>
      <c r="G1568" s="866"/>
      <c r="H1568" s="866"/>
      <c r="I1568" s="866"/>
      <c r="J1568" s="413" t="str">
        <f>IF(基本情報入力シート!M1599="","",基本情報入力シート!M1599)</f>
        <v/>
      </c>
      <c r="K1568" s="413" t="str">
        <f>IF(基本情報入力シート!R1599="","",基本情報入力シート!R1599)</f>
        <v/>
      </c>
      <c r="L1568" s="413" t="str">
        <f>IF(基本情報入力シート!W1599="","",基本情報入力シート!W1599)</f>
        <v/>
      </c>
      <c r="M1568" s="413" t="str">
        <f>IF(基本情報入力シート!X1599="","",基本情報入力シート!X1599)</f>
        <v/>
      </c>
      <c r="N1568" s="491" t="str">
        <f>IF(基本情報入力シート!Y1599="","",基本情報入力シート!Y1599)</f>
        <v/>
      </c>
      <c r="O1568" s="490"/>
      <c r="P1568" s="432"/>
      <c r="Q1568" s="38" t="str">
        <f>IFERROR(ROUNDDOWN(P1568*VLOOKUP(N1568,【参考】数式用!$V$2:$AA$58,MATCH(O1568,【参考】数式用!$X$4:$AA$4)+2,FALSE)*0.5, 0), "")</f>
        <v/>
      </c>
      <c r="R1568" s="433"/>
      <c r="S1568" s="867"/>
      <c r="T1568" s="867"/>
      <c r="U1568" s="499"/>
      <c r="V1568" s="439"/>
      <c r="W1568" s="487"/>
      <c r="X1568" s="414" t="str">
        <f>IFERROR(IF(V1568="ー", "", ROUNDDOWN(W1568*VLOOKUP(N1568,【参考】数式用!$V$2:$AG$51,MATCH(V1568,【参考】数式用!$AB$4:$AG$4)+6,FALSE)*0.5, 0)), "")</f>
        <v/>
      </c>
      <c r="Y1568" s="440"/>
      <c r="Z1568" s="487"/>
      <c r="AA1568" s="501"/>
      <c r="AB1568" s="481" t="e">
        <f>VLOOKUP(N1568,【参考】数式用!$A$3:$N$58,14,FALSE)</f>
        <v>#N/A</v>
      </c>
      <c r="AC1568" s="481" t="str">
        <f>IFERROR(VLOOKUP(N1568,【参考】数式用!$A$3:$N$58,14,FALSE),"")&amp;"_4_5"</f>
        <v>_4_5</v>
      </c>
      <c r="AD1568" s="481" t="str">
        <f>IFERROR(VLOOKUP(N1568,【参考】数式用!$A$3:$N$58,14,FALSE),"")&amp;"_6"</f>
        <v>_6</v>
      </c>
      <c r="AE1568" s="482" t="str">
        <f>IFERROR(VLOOKUP(N1568,【参考】数式用!$AI$5:$AJ$51, 2, FALSE), "")</f>
        <v/>
      </c>
      <c r="AF1568" s="483" t="str">
        <f t="shared" si="48"/>
        <v/>
      </c>
      <c r="AG1568" s="484" t="str">
        <f t="shared" si="49"/>
        <v/>
      </c>
      <c r="AH1568" s="485" t="str">
        <f>IFERROR(VLOOKUP(N1568,【参考】数式用!$AM$3:$AN$56, 2, FALSE), "")</f>
        <v/>
      </c>
      <c r="AI1568" s="411"/>
      <c r="AJ1568" s="389"/>
      <c r="AK1568" s="389"/>
      <c r="AL1568" s="389"/>
      <c r="AM1568" s="389"/>
      <c r="AN1568" s="389"/>
      <c r="AO1568" s="389"/>
      <c r="AP1568" s="389"/>
      <c r="AQ1568" s="389"/>
    </row>
    <row r="1569" spans="1:43" s="128" customFormat="1" ht="40.15" customHeight="1">
      <c r="A1569" s="488">
        <v>1556</v>
      </c>
      <c r="B1569" s="866" t="str">
        <f>IF(基本情報入力シート!C1600="","",基本情報入力シート!C1600)</f>
        <v/>
      </c>
      <c r="C1569" s="866"/>
      <c r="D1569" s="866"/>
      <c r="E1569" s="866"/>
      <c r="F1569" s="866"/>
      <c r="G1569" s="866"/>
      <c r="H1569" s="866"/>
      <c r="I1569" s="866"/>
      <c r="J1569" s="413" t="str">
        <f>IF(基本情報入力シート!M1600="","",基本情報入力シート!M1600)</f>
        <v/>
      </c>
      <c r="K1569" s="413" t="str">
        <f>IF(基本情報入力シート!R1600="","",基本情報入力シート!R1600)</f>
        <v/>
      </c>
      <c r="L1569" s="413" t="str">
        <f>IF(基本情報入力シート!W1600="","",基本情報入力シート!W1600)</f>
        <v/>
      </c>
      <c r="M1569" s="413" t="str">
        <f>IF(基本情報入力シート!X1600="","",基本情報入力シート!X1600)</f>
        <v/>
      </c>
      <c r="N1569" s="491" t="str">
        <f>IF(基本情報入力シート!Y1600="","",基本情報入力シート!Y1600)</f>
        <v/>
      </c>
      <c r="O1569" s="490"/>
      <c r="P1569" s="432"/>
      <c r="Q1569" s="38" t="str">
        <f>IFERROR(ROUNDDOWN(P1569*VLOOKUP(N1569,【参考】数式用!$V$2:$AA$58,MATCH(O1569,【参考】数式用!$X$4:$AA$4)+2,FALSE)*0.5, 0), "")</f>
        <v/>
      </c>
      <c r="R1569" s="433"/>
      <c r="S1569" s="867"/>
      <c r="T1569" s="867"/>
      <c r="U1569" s="499"/>
      <c r="V1569" s="439"/>
      <c r="W1569" s="487"/>
      <c r="X1569" s="414" t="str">
        <f>IFERROR(IF(V1569="ー", "", ROUNDDOWN(W1569*VLOOKUP(N1569,【参考】数式用!$V$2:$AG$51,MATCH(V1569,【参考】数式用!$AB$4:$AG$4)+6,FALSE)*0.5, 0)), "")</f>
        <v/>
      </c>
      <c r="Y1569" s="440"/>
      <c r="Z1569" s="487"/>
      <c r="AA1569" s="501"/>
      <c r="AB1569" s="481" t="e">
        <f>VLOOKUP(N1569,【参考】数式用!$A$3:$N$58,14,FALSE)</f>
        <v>#N/A</v>
      </c>
      <c r="AC1569" s="481" t="str">
        <f>IFERROR(VLOOKUP(N1569,【参考】数式用!$A$3:$N$58,14,FALSE),"")&amp;"_4_5"</f>
        <v>_4_5</v>
      </c>
      <c r="AD1569" s="481" t="str">
        <f>IFERROR(VLOOKUP(N1569,【参考】数式用!$A$3:$N$58,14,FALSE),"")&amp;"_6"</f>
        <v>_6</v>
      </c>
      <c r="AE1569" s="482" t="str">
        <f>IFERROR(VLOOKUP(N1569,【参考】数式用!$AI$5:$AJ$51, 2, FALSE), "")</f>
        <v/>
      </c>
      <c r="AF1569" s="483" t="str">
        <f t="shared" si="48"/>
        <v/>
      </c>
      <c r="AG1569" s="484" t="str">
        <f t="shared" si="49"/>
        <v/>
      </c>
      <c r="AH1569" s="485" t="str">
        <f>IFERROR(VLOOKUP(N1569,【参考】数式用!$AM$3:$AN$56, 2, FALSE), "")</f>
        <v/>
      </c>
      <c r="AI1569" s="411"/>
      <c r="AJ1569" s="389"/>
      <c r="AK1569" s="389"/>
      <c r="AL1569" s="389"/>
      <c r="AM1569" s="389"/>
      <c r="AN1569" s="389"/>
      <c r="AO1569" s="389"/>
      <c r="AP1569" s="389"/>
      <c r="AQ1569" s="389"/>
    </row>
    <row r="1570" spans="1:43" s="128" customFormat="1" ht="40.15" customHeight="1">
      <c r="A1570" s="488">
        <v>1557</v>
      </c>
      <c r="B1570" s="866" t="str">
        <f>IF(基本情報入力シート!C1601="","",基本情報入力シート!C1601)</f>
        <v/>
      </c>
      <c r="C1570" s="866"/>
      <c r="D1570" s="866"/>
      <c r="E1570" s="866"/>
      <c r="F1570" s="866"/>
      <c r="G1570" s="866"/>
      <c r="H1570" s="866"/>
      <c r="I1570" s="866"/>
      <c r="J1570" s="413" t="str">
        <f>IF(基本情報入力シート!M1601="","",基本情報入力シート!M1601)</f>
        <v/>
      </c>
      <c r="K1570" s="413" t="str">
        <f>IF(基本情報入力シート!R1601="","",基本情報入力シート!R1601)</f>
        <v/>
      </c>
      <c r="L1570" s="413" t="str">
        <f>IF(基本情報入力シート!W1601="","",基本情報入力シート!W1601)</f>
        <v/>
      </c>
      <c r="M1570" s="413" t="str">
        <f>IF(基本情報入力シート!X1601="","",基本情報入力シート!X1601)</f>
        <v/>
      </c>
      <c r="N1570" s="491" t="str">
        <f>IF(基本情報入力シート!Y1601="","",基本情報入力シート!Y1601)</f>
        <v/>
      </c>
      <c r="O1570" s="490"/>
      <c r="P1570" s="432"/>
      <c r="Q1570" s="38" t="str">
        <f>IFERROR(ROUNDDOWN(P1570*VLOOKUP(N1570,【参考】数式用!$V$2:$AA$58,MATCH(O1570,【参考】数式用!$X$4:$AA$4)+2,FALSE)*0.5, 0), "")</f>
        <v/>
      </c>
      <c r="R1570" s="433"/>
      <c r="S1570" s="867"/>
      <c r="T1570" s="867"/>
      <c r="U1570" s="499"/>
      <c r="V1570" s="439"/>
      <c r="W1570" s="487"/>
      <c r="X1570" s="414" t="str">
        <f>IFERROR(IF(V1570="ー", "", ROUNDDOWN(W1570*VLOOKUP(N1570,【参考】数式用!$V$2:$AG$51,MATCH(V1570,【参考】数式用!$AB$4:$AG$4)+6,FALSE)*0.5, 0)), "")</f>
        <v/>
      </c>
      <c r="Y1570" s="440"/>
      <c r="Z1570" s="487"/>
      <c r="AA1570" s="501"/>
      <c r="AB1570" s="481" t="e">
        <f>VLOOKUP(N1570,【参考】数式用!$A$3:$N$58,14,FALSE)</f>
        <v>#N/A</v>
      </c>
      <c r="AC1570" s="481" t="str">
        <f>IFERROR(VLOOKUP(N1570,【参考】数式用!$A$3:$N$58,14,FALSE),"")&amp;"_4_5"</f>
        <v>_4_5</v>
      </c>
      <c r="AD1570" s="481" t="str">
        <f>IFERROR(VLOOKUP(N1570,【参考】数式用!$A$3:$N$58,14,FALSE),"")&amp;"_6"</f>
        <v>_6</v>
      </c>
      <c r="AE1570" s="482" t="str">
        <f>IFERROR(VLOOKUP(N1570,【参考】数式用!$AI$5:$AJ$51, 2, FALSE), "")</f>
        <v/>
      </c>
      <c r="AF1570" s="483" t="str">
        <f t="shared" si="48"/>
        <v/>
      </c>
      <c r="AG1570" s="484" t="str">
        <f t="shared" si="49"/>
        <v/>
      </c>
      <c r="AH1570" s="485" t="str">
        <f>IFERROR(VLOOKUP(N1570,【参考】数式用!$AM$3:$AN$56, 2, FALSE), "")</f>
        <v/>
      </c>
      <c r="AI1570" s="411"/>
      <c r="AJ1570" s="389"/>
      <c r="AK1570" s="389"/>
      <c r="AL1570" s="389"/>
      <c r="AM1570" s="389"/>
      <c r="AN1570" s="389"/>
      <c r="AO1570" s="389"/>
      <c r="AP1570" s="389"/>
      <c r="AQ1570" s="389"/>
    </row>
    <row r="1571" spans="1:43" s="128" customFormat="1" ht="40.15" customHeight="1">
      <c r="A1571" s="488">
        <v>1558</v>
      </c>
      <c r="B1571" s="866" t="str">
        <f>IF(基本情報入力シート!C1602="","",基本情報入力シート!C1602)</f>
        <v/>
      </c>
      <c r="C1571" s="866"/>
      <c r="D1571" s="866"/>
      <c r="E1571" s="866"/>
      <c r="F1571" s="866"/>
      <c r="G1571" s="866"/>
      <c r="H1571" s="866"/>
      <c r="I1571" s="866"/>
      <c r="J1571" s="413" t="str">
        <f>IF(基本情報入力シート!M1602="","",基本情報入力シート!M1602)</f>
        <v/>
      </c>
      <c r="K1571" s="413" t="str">
        <f>IF(基本情報入力シート!R1602="","",基本情報入力シート!R1602)</f>
        <v/>
      </c>
      <c r="L1571" s="413" t="str">
        <f>IF(基本情報入力シート!W1602="","",基本情報入力シート!W1602)</f>
        <v/>
      </c>
      <c r="M1571" s="413" t="str">
        <f>IF(基本情報入力シート!X1602="","",基本情報入力シート!X1602)</f>
        <v/>
      </c>
      <c r="N1571" s="491" t="str">
        <f>IF(基本情報入力シート!Y1602="","",基本情報入力シート!Y1602)</f>
        <v/>
      </c>
      <c r="O1571" s="490"/>
      <c r="P1571" s="432"/>
      <c r="Q1571" s="38" t="str">
        <f>IFERROR(ROUNDDOWN(P1571*VLOOKUP(N1571,【参考】数式用!$V$2:$AA$58,MATCH(O1571,【参考】数式用!$X$4:$AA$4)+2,FALSE)*0.5, 0), "")</f>
        <v/>
      </c>
      <c r="R1571" s="433"/>
      <c r="S1571" s="867"/>
      <c r="T1571" s="867"/>
      <c r="U1571" s="499"/>
      <c r="V1571" s="439"/>
      <c r="W1571" s="487"/>
      <c r="X1571" s="414" t="str">
        <f>IFERROR(IF(V1571="ー", "", ROUNDDOWN(W1571*VLOOKUP(N1571,【参考】数式用!$V$2:$AG$51,MATCH(V1571,【参考】数式用!$AB$4:$AG$4)+6,FALSE)*0.5, 0)), "")</f>
        <v/>
      </c>
      <c r="Y1571" s="440"/>
      <c r="Z1571" s="487"/>
      <c r="AA1571" s="501"/>
      <c r="AB1571" s="481" t="e">
        <f>VLOOKUP(N1571,【参考】数式用!$A$3:$N$58,14,FALSE)</f>
        <v>#N/A</v>
      </c>
      <c r="AC1571" s="481" t="str">
        <f>IFERROR(VLOOKUP(N1571,【参考】数式用!$A$3:$N$58,14,FALSE),"")&amp;"_4_5"</f>
        <v>_4_5</v>
      </c>
      <c r="AD1571" s="481" t="str">
        <f>IFERROR(VLOOKUP(N1571,【参考】数式用!$A$3:$N$58,14,FALSE),"")&amp;"_6"</f>
        <v>_6</v>
      </c>
      <c r="AE1571" s="482" t="str">
        <f>IFERROR(VLOOKUP(N1571,【参考】数式用!$AI$5:$AJ$51, 2, FALSE), "")</f>
        <v/>
      </c>
      <c r="AF1571" s="483" t="str">
        <f t="shared" si="48"/>
        <v/>
      </c>
      <c r="AG1571" s="484" t="str">
        <f t="shared" si="49"/>
        <v/>
      </c>
      <c r="AH1571" s="485" t="str">
        <f>IFERROR(VLOOKUP(N1571,【参考】数式用!$AM$3:$AN$56, 2, FALSE), "")</f>
        <v/>
      </c>
      <c r="AI1571" s="411"/>
      <c r="AJ1571" s="389"/>
      <c r="AK1571" s="389"/>
      <c r="AL1571" s="389"/>
      <c r="AM1571" s="389"/>
      <c r="AN1571" s="389"/>
      <c r="AO1571" s="389"/>
      <c r="AP1571" s="389"/>
      <c r="AQ1571" s="389"/>
    </row>
    <row r="1572" spans="1:43" s="128" customFormat="1" ht="40.15" customHeight="1">
      <c r="A1572" s="488">
        <v>1559</v>
      </c>
      <c r="B1572" s="866" t="str">
        <f>IF(基本情報入力シート!C1603="","",基本情報入力シート!C1603)</f>
        <v/>
      </c>
      <c r="C1572" s="866"/>
      <c r="D1572" s="866"/>
      <c r="E1572" s="866"/>
      <c r="F1572" s="866"/>
      <c r="G1572" s="866"/>
      <c r="H1572" s="866"/>
      <c r="I1572" s="866"/>
      <c r="J1572" s="413" t="str">
        <f>IF(基本情報入力シート!M1603="","",基本情報入力シート!M1603)</f>
        <v/>
      </c>
      <c r="K1572" s="413" t="str">
        <f>IF(基本情報入力シート!R1603="","",基本情報入力シート!R1603)</f>
        <v/>
      </c>
      <c r="L1572" s="413" t="str">
        <f>IF(基本情報入力シート!W1603="","",基本情報入力シート!W1603)</f>
        <v/>
      </c>
      <c r="M1572" s="413" t="str">
        <f>IF(基本情報入力シート!X1603="","",基本情報入力シート!X1603)</f>
        <v/>
      </c>
      <c r="N1572" s="491" t="str">
        <f>IF(基本情報入力シート!Y1603="","",基本情報入力シート!Y1603)</f>
        <v/>
      </c>
      <c r="O1572" s="490"/>
      <c r="P1572" s="432"/>
      <c r="Q1572" s="38" t="str">
        <f>IFERROR(ROUNDDOWN(P1572*VLOOKUP(N1572,【参考】数式用!$V$2:$AA$58,MATCH(O1572,【参考】数式用!$X$4:$AA$4)+2,FALSE)*0.5, 0), "")</f>
        <v/>
      </c>
      <c r="R1572" s="433"/>
      <c r="S1572" s="867"/>
      <c r="T1572" s="867"/>
      <c r="U1572" s="499"/>
      <c r="V1572" s="439"/>
      <c r="W1572" s="487"/>
      <c r="X1572" s="414" t="str">
        <f>IFERROR(IF(V1572="ー", "", ROUNDDOWN(W1572*VLOOKUP(N1572,【参考】数式用!$V$2:$AG$51,MATCH(V1572,【参考】数式用!$AB$4:$AG$4)+6,FALSE)*0.5, 0)), "")</f>
        <v/>
      </c>
      <c r="Y1572" s="440"/>
      <c r="Z1572" s="487"/>
      <c r="AA1572" s="501"/>
      <c r="AB1572" s="481" t="e">
        <f>VLOOKUP(N1572,【参考】数式用!$A$3:$N$58,14,FALSE)</f>
        <v>#N/A</v>
      </c>
      <c r="AC1572" s="481" t="str">
        <f>IFERROR(VLOOKUP(N1572,【参考】数式用!$A$3:$N$58,14,FALSE),"")&amp;"_4_5"</f>
        <v>_4_5</v>
      </c>
      <c r="AD1572" s="481" t="str">
        <f>IFERROR(VLOOKUP(N1572,【参考】数式用!$A$3:$N$58,14,FALSE),"")&amp;"_6"</f>
        <v>_6</v>
      </c>
      <c r="AE1572" s="482" t="str">
        <f>IFERROR(VLOOKUP(N1572,【参考】数式用!$AI$5:$AJ$51, 2, FALSE), "")</f>
        <v/>
      </c>
      <c r="AF1572" s="483" t="str">
        <f t="shared" si="48"/>
        <v/>
      </c>
      <c r="AG1572" s="484" t="str">
        <f t="shared" si="49"/>
        <v/>
      </c>
      <c r="AH1572" s="485" t="str">
        <f>IFERROR(VLOOKUP(N1572,【参考】数式用!$AM$3:$AN$56, 2, FALSE), "")</f>
        <v/>
      </c>
      <c r="AI1572" s="411"/>
      <c r="AJ1572" s="389"/>
      <c r="AK1572" s="389"/>
      <c r="AL1572" s="389"/>
      <c r="AM1572" s="389"/>
      <c r="AN1572" s="389"/>
      <c r="AO1572" s="389"/>
      <c r="AP1572" s="389"/>
      <c r="AQ1572" s="389"/>
    </row>
    <row r="1573" spans="1:43" s="128" customFormat="1" ht="40.15" customHeight="1">
      <c r="A1573" s="488">
        <v>1560</v>
      </c>
      <c r="B1573" s="866" t="str">
        <f>IF(基本情報入力シート!C1604="","",基本情報入力シート!C1604)</f>
        <v/>
      </c>
      <c r="C1573" s="866"/>
      <c r="D1573" s="866"/>
      <c r="E1573" s="866"/>
      <c r="F1573" s="866"/>
      <c r="G1573" s="866"/>
      <c r="H1573" s="866"/>
      <c r="I1573" s="866"/>
      <c r="J1573" s="413" t="str">
        <f>IF(基本情報入力シート!M1604="","",基本情報入力シート!M1604)</f>
        <v/>
      </c>
      <c r="K1573" s="413" t="str">
        <f>IF(基本情報入力シート!R1604="","",基本情報入力シート!R1604)</f>
        <v/>
      </c>
      <c r="L1573" s="413" t="str">
        <f>IF(基本情報入力シート!W1604="","",基本情報入力シート!W1604)</f>
        <v/>
      </c>
      <c r="M1573" s="413" t="str">
        <f>IF(基本情報入力シート!X1604="","",基本情報入力シート!X1604)</f>
        <v/>
      </c>
      <c r="N1573" s="491" t="str">
        <f>IF(基本情報入力シート!Y1604="","",基本情報入力シート!Y1604)</f>
        <v/>
      </c>
      <c r="O1573" s="490"/>
      <c r="P1573" s="432"/>
      <c r="Q1573" s="38" t="str">
        <f>IFERROR(ROUNDDOWN(P1573*VLOOKUP(N1573,【参考】数式用!$V$2:$AA$58,MATCH(O1573,【参考】数式用!$X$4:$AA$4)+2,FALSE)*0.5, 0), "")</f>
        <v/>
      </c>
      <c r="R1573" s="433"/>
      <c r="S1573" s="867"/>
      <c r="T1573" s="867"/>
      <c r="U1573" s="499"/>
      <c r="V1573" s="439"/>
      <c r="W1573" s="487"/>
      <c r="X1573" s="414" t="str">
        <f>IFERROR(IF(V1573="ー", "", ROUNDDOWN(W1573*VLOOKUP(N1573,【参考】数式用!$V$2:$AG$51,MATCH(V1573,【参考】数式用!$AB$4:$AG$4)+6,FALSE)*0.5, 0)), "")</f>
        <v/>
      </c>
      <c r="Y1573" s="440"/>
      <c r="Z1573" s="487"/>
      <c r="AA1573" s="501"/>
      <c r="AB1573" s="481" t="e">
        <f>VLOOKUP(N1573,【参考】数式用!$A$3:$N$58,14,FALSE)</f>
        <v>#N/A</v>
      </c>
      <c r="AC1573" s="481" t="str">
        <f>IFERROR(VLOOKUP(N1573,【参考】数式用!$A$3:$N$58,14,FALSE),"")&amp;"_4_5"</f>
        <v>_4_5</v>
      </c>
      <c r="AD1573" s="481" t="str">
        <f>IFERROR(VLOOKUP(N1573,【参考】数式用!$A$3:$N$58,14,FALSE),"")&amp;"_6"</f>
        <v>_6</v>
      </c>
      <c r="AE1573" s="482" t="str">
        <f>IFERROR(VLOOKUP(N1573,【参考】数式用!$AI$5:$AJ$51, 2, FALSE), "")</f>
        <v/>
      </c>
      <c r="AF1573" s="483" t="str">
        <f t="shared" si="48"/>
        <v/>
      </c>
      <c r="AG1573" s="484" t="str">
        <f t="shared" si="49"/>
        <v/>
      </c>
      <c r="AH1573" s="485" t="str">
        <f>IFERROR(VLOOKUP(N1573,【参考】数式用!$AM$3:$AN$56, 2, FALSE), "")</f>
        <v/>
      </c>
      <c r="AI1573" s="411"/>
      <c r="AJ1573" s="389"/>
      <c r="AK1573" s="389"/>
      <c r="AL1573" s="389"/>
      <c r="AM1573" s="389"/>
      <c r="AN1573" s="389"/>
      <c r="AO1573" s="389"/>
      <c r="AP1573" s="389"/>
      <c r="AQ1573" s="389"/>
    </row>
    <row r="1574" spans="1:43" s="128" customFormat="1" ht="40.15" customHeight="1">
      <c r="A1574" s="488">
        <v>1561</v>
      </c>
      <c r="B1574" s="866" t="str">
        <f>IF(基本情報入力シート!C1605="","",基本情報入力シート!C1605)</f>
        <v/>
      </c>
      <c r="C1574" s="866"/>
      <c r="D1574" s="866"/>
      <c r="E1574" s="866"/>
      <c r="F1574" s="866"/>
      <c r="G1574" s="866"/>
      <c r="H1574" s="866"/>
      <c r="I1574" s="866"/>
      <c r="J1574" s="413" t="str">
        <f>IF(基本情報入力シート!M1605="","",基本情報入力シート!M1605)</f>
        <v/>
      </c>
      <c r="K1574" s="413" t="str">
        <f>IF(基本情報入力シート!R1605="","",基本情報入力シート!R1605)</f>
        <v/>
      </c>
      <c r="L1574" s="413" t="str">
        <f>IF(基本情報入力シート!W1605="","",基本情報入力シート!W1605)</f>
        <v/>
      </c>
      <c r="M1574" s="413" t="str">
        <f>IF(基本情報入力シート!X1605="","",基本情報入力シート!X1605)</f>
        <v/>
      </c>
      <c r="N1574" s="491" t="str">
        <f>IF(基本情報入力シート!Y1605="","",基本情報入力シート!Y1605)</f>
        <v/>
      </c>
      <c r="O1574" s="490"/>
      <c r="P1574" s="432"/>
      <c r="Q1574" s="38" t="str">
        <f>IFERROR(ROUNDDOWN(P1574*VLOOKUP(N1574,【参考】数式用!$V$2:$AA$58,MATCH(O1574,【参考】数式用!$X$4:$AA$4)+2,FALSE)*0.5, 0), "")</f>
        <v/>
      </c>
      <c r="R1574" s="433"/>
      <c r="S1574" s="867"/>
      <c r="T1574" s="867"/>
      <c r="U1574" s="499"/>
      <c r="V1574" s="439"/>
      <c r="W1574" s="487"/>
      <c r="X1574" s="414" t="str">
        <f>IFERROR(IF(V1574="ー", "", ROUNDDOWN(W1574*VLOOKUP(N1574,【参考】数式用!$V$2:$AG$51,MATCH(V1574,【参考】数式用!$AB$4:$AG$4)+6,FALSE)*0.5, 0)), "")</f>
        <v/>
      </c>
      <c r="Y1574" s="440"/>
      <c r="Z1574" s="487"/>
      <c r="AA1574" s="501"/>
      <c r="AB1574" s="481" t="e">
        <f>VLOOKUP(N1574,【参考】数式用!$A$3:$N$58,14,FALSE)</f>
        <v>#N/A</v>
      </c>
      <c r="AC1574" s="481" t="str">
        <f>IFERROR(VLOOKUP(N1574,【参考】数式用!$A$3:$N$58,14,FALSE),"")&amp;"_4_5"</f>
        <v>_4_5</v>
      </c>
      <c r="AD1574" s="481" t="str">
        <f>IFERROR(VLOOKUP(N1574,【参考】数式用!$A$3:$N$58,14,FALSE),"")&amp;"_6"</f>
        <v>_6</v>
      </c>
      <c r="AE1574" s="482" t="str">
        <f>IFERROR(VLOOKUP(N1574,【参考】数式用!$AI$5:$AJ$51, 2, FALSE), "")</f>
        <v/>
      </c>
      <c r="AF1574" s="483" t="str">
        <f t="shared" si="48"/>
        <v/>
      </c>
      <c r="AG1574" s="484" t="str">
        <f t="shared" si="49"/>
        <v/>
      </c>
      <c r="AH1574" s="485" t="str">
        <f>IFERROR(VLOOKUP(N1574,【参考】数式用!$AM$3:$AN$56, 2, FALSE), "")</f>
        <v/>
      </c>
      <c r="AI1574" s="411"/>
      <c r="AJ1574" s="389"/>
      <c r="AK1574" s="389"/>
      <c r="AL1574" s="389"/>
      <c r="AM1574" s="389"/>
      <c r="AN1574" s="389"/>
      <c r="AO1574" s="389"/>
      <c r="AP1574" s="389"/>
      <c r="AQ1574" s="389"/>
    </row>
    <row r="1575" spans="1:43" s="128" customFormat="1" ht="40.15" customHeight="1">
      <c r="A1575" s="488">
        <v>1562</v>
      </c>
      <c r="B1575" s="866" t="str">
        <f>IF(基本情報入力シート!C1606="","",基本情報入力シート!C1606)</f>
        <v/>
      </c>
      <c r="C1575" s="866"/>
      <c r="D1575" s="866"/>
      <c r="E1575" s="866"/>
      <c r="F1575" s="866"/>
      <c r="G1575" s="866"/>
      <c r="H1575" s="866"/>
      <c r="I1575" s="866"/>
      <c r="J1575" s="413" t="str">
        <f>IF(基本情報入力シート!M1606="","",基本情報入力シート!M1606)</f>
        <v/>
      </c>
      <c r="K1575" s="413" t="str">
        <f>IF(基本情報入力シート!R1606="","",基本情報入力シート!R1606)</f>
        <v/>
      </c>
      <c r="L1575" s="413" t="str">
        <f>IF(基本情報入力シート!W1606="","",基本情報入力シート!W1606)</f>
        <v/>
      </c>
      <c r="M1575" s="413" t="str">
        <f>IF(基本情報入力シート!X1606="","",基本情報入力シート!X1606)</f>
        <v/>
      </c>
      <c r="N1575" s="491" t="str">
        <f>IF(基本情報入力シート!Y1606="","",基本情報入力シート!Y1606)</f>
        <v/>
      </c>
      <c r="O1575" s="490"/>
      <c r="P1575" s="432"/>
      <c r="Q1575" s="38" t="str">
        <f>IFERROR(ROUNDDOWN(P1575*VLOOKUP(N1575,【参考】数式用!$V$2:$AA$58,MATCH(O1575,【参考】数式用!$X$4:$AA$4)+2,FALSE)*0.5, 0), "")</f>
        <v/>
      </c>
      <c r="R1575" s="433"/>
      <c r="S1575" s="867"/>
      <c r="T1575" s="867"/>
      <c r="U1575" s="499"/>
      <c r="V1575" s="439"/>
      <c r="W1575" s="487"/>
      <c r="X1575" s="414" t="str">
        <f>IFERROR(IF(V1575="ー", "", ROUNDDOWN(W1575*VLOOKUP(N1575,【参考】数式用!$V$2:$AG$51,MATCH(V1575,【参考】数式用!$AB$4:$AG$4)+6,FALSE)*0.5, 0)), "")</f>
        <v/>
      </c>
      <c r="Y1575" s="440"/>
      <c r="Z1575" s="487"/>
      <c r="AA1575" s="501"/>
      <c r="AB1575" s="481" t="e">
        <f>VLOOKUP(N1575,【参考】数式用!$A$3:$N$58,14,FALSE)</f>
        <v>#N/A</v>
      </c>
      <c r="AC1575" s="481" t="str">
        <f>IFERROR(VLOOKUP(N1575,【参考】数式用!$A$3:$N$58,14,FALSE),"")&amp;"_4_5"</f>
        <v>_4_5</v>
      </c>
      <c r="AD1575" s="481" t="str">
        <f>IFERROR(VLOOKUP(N1575,【参考】数式用!$A$3:$N$58,14,FALSE),"")&amp;"_6"</f>
        <v>_6</v>
      </c>
      <c r="AE1575" s="482" t="str">
        <f>IFERROR(VLOOKUP(N1575,【参考】数式用!$AI$5:$AJ$51, 2, FALSE), "")</f>
        <v/>
      </c>
      <c r="AF1575" s="483" t="str">
        <f t="shared" si="48"/>
        <v/>
      </c>
      <c r="AG1575" s="484" t="str">
        <f t="shared" si="49"/>
        <v/>
      </c>
      <c r="AH1575" s="485" t="str">
        <f>IFERROR(VLOOKUP(N1575,【参考】数式用!$AM$3:$AN$56, 2, FALSE), "")</f>
        <v/>
      </c>
      <c r="AI1575" s="411"/>
      <c r="AJ1575" s="389"/>
      <c r="AK1575" s="389"/>
      <c r="AL1575" s="389"/>
      <c r="AM1575" s="389"/>
      <c r="AN1575" s="389"/>
      <c r="AO1575" s="389"/>
      <c r="AP1575" s="389"/>
      <c r="AQ1575" s="389"/>
    </row>
    <row r="1576" spans="1:43" s="128" customFormat="1" ht="40.15" customHeight="1">
      <c r="A1576" s="488">
        <v>1563</v>
      </c>
      <c r="B1576" s="866" t="str">
        <f>IF(基本情報入力シート!C1607="","",基本情報入力シート!C1607)</f>
        <v/>
      </c>
      <c r="C1576" s="866"/>
      <c r="D1576" s="866"/>
      <c r="E1576" s="866"/>
      <c r="F1576" s="866"/>
      <c r="G1576" s="866"/>
      <c r="H1576" s="866"/>
      <c r="I1576" s="866"/>
      <c r="J1576" s="413" t="str">
        <f>IF(基本情報入力シート!M1607="","",基本情報入力シート!M1607)</f>
        <v/>
      </c>
      <c r="K1576" s="413" t="str">
        <f>IF(基本情報入力シート!R1607="","",基本情報入力シート!R1607)</f>
        <v/>
      </c>
      <c r="L1576" s="413" t="str">
        <f>IF(基本情報入力シート!W1607="","",基本情報入力シート!W1607)</f>
        <v/>
      </c>
      <c r="M1576" s="413" t="str">
        <f>IF(基本情報入力シート!X1607="","",基本情報入力シート!X1607)</f>
        <v/>
      </c>
      <c r="N1576" s="491" t="str">
        <f>IF(基本情報入力シート!Y1607="","",基本情報入力シート!Y1607)</f>
        <v/>
      </c>
      <c r="O1576" s="490"/>
      <c r="P1576" s="432"/>
      <c r="Q1576" s="38" t="str">
        <f>IFERROR(ROUNDDOWN(P1576*VLOOKUP(N1576,【参考】数式用!$V$2:$AA$58,MATCH(O1576,【参考】数式用!$X$4:$AA$4)+2,FALSE)*0.5, 0), "")</f>
        <v/>
      </c>
      <c r="R1576" s="433"/>
      <c r="S1576" s="867"/>
      <c r="T1576" s="867"/>
      <c r="U1576" s="499"/>
      <c r="V1576" s="439"/>
      <c r="W1576" s="487"/>
      <c r="X1576" s="414" t="str">
        <f>IFERROR(IF(V1576="ー", "", ROUNDDOWN(W1576*VLOOKUP(N1576,【参考】数式用!$V$2:$AG$51,MATCH(V1576,【参考】数式用!$AB$4:$AG$4)+6,FALSE)*0.5, 0)), "")</f>
        <v/>
      </c>
      <c r="Y1576" s="440"/>
      <c r="Z1576" s="487"/>
      <c r="AA1576" s="501"/>
      <c r="AB1576" s="481" t="e">
        <f>VLOOKUP(N1576,【参考】数式用!$A$3:$N$58,14,FALSE)</f>
        <v>#N/A</v>
      </c>
      <c r="AC1576" s="481" t="str">
        <f>IFERROR(VLOOKUP(N1576,【参考】数式用!$A$3:$N$58,14,FALSE),"")&amp;"_4_5"</f>
        <v>_4_5</v>
      </c>
      <c r="AD1576" s="481" t="str">
        <f>IFERROR(VLOOKUP(N1576,【参考】数式用!$A$3:$N$58,14,FALSE),"")&amp;"_6"</f>
        <v>_6</v>
      </c>
      <c r="AE1576" s="482" t="str">
        <f>IFERROR(VLOOKUP(N1576,【参考】数式用!$AI$5:$AJ$51, 2, FALSE), "")</f>
        <v/>
      </c>
      <c r="AF1576" s="483" t="str">
        <f t="shared" si="48"/>
        <v/>
      </c>
      <c r="AG1576" s="484" t="str">
        <f t="shared" si="49"/>
        <v/>
      </c>
      <c r="AH1576" s="485" t="str">
        <f>IFERROR(VLOOKUP(N1576,【参考】数式用!$AM$3:$AN$56, 2, FALSE), "")</f>
        <v/>
      </c>
      <c r="AI1576" s="411"/>
      <c r="AJ1576" s="389"/>
      <c r="AK1576" s="389"/>
      <c r="AL1576" s="389"/>
      <c r="AM1576" s="389"/>
      <c r="AN1576" s="389"/>
      <c r="AO1576" s="389"/>
      <c r="AP1576" s="389"/>
      <c r="AQ1576" s="389"/>
    </row>
    <row r="1577" spans="1:43" s="128" customFormat="1" ht="40.15" customHeight="1">
      <c r="A1577" s="488">
        <v>1564</v>
      </c>
      <c r="B1577" s="866" t="str">
        <f>IF(基本情報入力シート!C1608="","",基本情報入力シート!C1608)</f>
        <v/>
      </c>
      <c r="C1577" s="866"/>
      <c r="D1577" s="866"/>
      <c r="E1577" s="866"/>
      <c r="F1577" s="866"/>
      <c r="G1577" s="866"/>
      <c r="H1577" s="866"/>
      <c r="I1577" s="866"/>
      <c r="J1577" s="413" t="str">
        <f>IF(基本情報入力シート!M1608="","",基本情報入力シート!M1608)</f>
        <v/>
      </c>
      <c r="K1577" s="413" t="str">
        <f>IF(基本情報入力シート!R1608="","",基本情報入力シート!R1608)</f>
        <v/>
      </c>
      <c r="L1577" s="413" t="str">
        <f>IF(基本情報入力シート!W1608="","",基本情報入力シート!W1608)</f>
        <v/>
      </c>
      <c r="M1577" s="413" t="str">
        <f>IF(基本情報入力シート!X1608="","",基本情報入力シート!X1608)</f>
        <v/>
      </c>
      <c r="N1577" s="491" t="str">
        <f>IF(基本情報入力シート!Y1608="","",基本情報入力シート!Y1608)</f>
        <v/>
      </c>
      <c r="O1577" s="490"/>
      <c r="P1577" s="432"/>
      <c r="Q1577" s="38" t="str">
        <f>IFERROR(ROUNDDOWN(P1577*VLOOKUP(N1577,【参考】数式用!$V$2:$AA$58,MATCH(O1577,【参考】数式用!$X$4:$AA$4)+2,FALSE)*0.5, 0), "")</f>
        <v/>
      </c>
      <c r="R1577" s="433"/>
      <c r="S1577" s="867"/>
      <c r="T1577" s="867"/>
      <c r="U1577" s="499"/>
      <c r="V1577" s="439"/>
      <c r="W1577" s="487"/>
      <c r="X1577" s="414" t="str">
        <f>IFERROR(IF(V1577="ー", "", ROUNDDOWN(W1577*VLOOKUP(N1577,【参考】数式用!$V$2:$AG$51,MATCH(V1577,【参考】数式用!$AB$4:$AG$4)+6,FALSE)*0.5, 0)), "")</f>
        <v/>
      </c>
      <c r="Y1577" s="440"/>
      <c r="Z1577" s="487"/>
      <c r="AA1577" s="501"/>
      <c r="AB1577" s="481" t="e">
        <f>VLOOKUP(N1577,【参考】数式用!$A$3:$N$58,14,FALSE)</f>
        <v>#N/A</v>
      </c>
      <c r="AC1577" s="481" t="str">
        <f>IFERROR(VLOOKUP(N1577,【参考】数式用!$A$3:$N$58,14,FALSE),"")&amp;"_4_5"</f>
        <v>_4_5</v>
      </c>
      <c r="AD1577" s="481" t="str">
        <f>IFERROR(VLOOKUP(N1577,【参考】数式用!$A$3:$N$58,14,FALSE),"")&amp;"_6"</f>
        <v>_6</v>
      </c>
      <c r="AE1577" s="482" t="str">
        <f>IFERROR(VLOOKUP(N1577,【参考】数式用!$AI$5:$AJ$51, 2, FALSE), "")</f>
        <v/>
      </c>
      <c r="AF1577" s="483" t="str">
        <f t="shared" si="48"/>
        <v/>
      </c>
      <c r="AG1577" s="484" t="str">
        <f t="shared" si="49"/>
        <v/>
      </c>
      <c r="AH1577" s="485" t="str">
        <f>IFERROR(VLOOKUP(N1577,【参考】数式用!$AM$3:$AN$56, 2, FALSE), "")</f>
        <v/>
      </c>
      <c r="AI1577" s="411"/>
      <c r="AJ1577" s="389"/>
      <c r="AK1577" s="389"/>
      <c r="AL1577" s="389"/>
      <c r="AM1577" s="389"/>
      <c r="AN1577" s="389"/>
      <c r="AO1577" s="389"/>
      <c r="AP1577" s="389"/>
      <c r="AQ1577" s="389"/>
    </row>
    <row r="1578" spans="1:43" s="128" customFormat="1" ht="40.15" customHeight="1">
      <c r="A1578" s="488">
        <v>1565</v>
      </c>
      <c r="B1578" s="866" t="str">
        <f>IF(基本情報入力シート!C1609="","",基本情報入力シート!C1609)</f>
        <v/>
      </c>
      <c r="C1578" s="866"/>
      <c r="D1578" s="866"/>
      <c r="E1578" s="866"/>
      <c r="F1578" s="866"/>
      <c r="G1578" s="866"/>
      <c r="H1578" s="866"/>
      <c r="I1578" s="866"/>
      <c r="J1578" s="413" t="str">
        <f>IF(基本情報入力シート!M1609="","",基本情報入力シート!M1609)</f>
        <v/>
      </c>
      <c r="K1578" s="413" t="str">
        <f>IF(基本情報入力シート!R1609="","",基本情報入力シート!R1609)</f>
        <v/>
      </c>
      <c r="L1578" s="413" t="str">
        <f>IF(基本情報入力シート!W1609="","",基本情報入力シート!W1609)</f>
        <v/>
      </c>
      <c r="M1578" s="413" t="str">
        <f>IF(基本情報入力シート!X1609="","",基本情報入力シート!X1609)</f>
        <v/>
      </c>
      <c r="N1578" s="491" t="str">
        <f>IF(基本情報入力シート!Y1609="","",基本情報入力シート!Y1609)</f>
        <v/>
      </c>
      <c r="O1578" s="490"/>
      <c r="P1578" s="432"/>
      <c r="Q1578" s="38" t="str">
        <f>IFERROR(ROUNDDOWN(P1578*VLOOKUP(N1578,【参考】数式用!$V$2:$AA$58,MATCH(O1578,【参考】数式用!$X$4:$AA$4)+2,FALSE)*0.5, 0), "")</f>
        <v/>
      </c>
      <c r="R1578" s="433"/>
      <c r="S1578" s="867"/>
      <c r="T1578" s="867"/>
      <c r="U1578" s="499"/>
      <c r="V1578" s="439"/>
      <c r="W1578" s="487"/>
      <c r="X1578" s="414" t="str">
        <f>IFERROR(IF(V1578="ー", "", ROUNDDOWN(W1578*VLOOKUP(N1578,【参考】数式用!$V$2:$AG$51,MATCH(V1578,【参考】数式用!$AB$4:$AG$4)+6,FALSE)*0.5, 0)), "")</f>
        <v/>
      </c>
      <c r="Y1578" s="440"/>
      <c r="Z1578" s="487"/>
      <c r="AA1578" s="501"/>
      <c r="AB1578" s="481" t="e">
        <f>VLOOKUP(N1578,【参考】数式用!$A$3:$N$58,14,FALSE)</f>
        <v>#N/A</v>
      </c>
      <c r="AC1578" s="481" t="str">
        <f>IFERROR(VLOOKUP(N1578,【参考】数式用!$A$3:$N$58,14,FALSE),"")&amp;"_4_5"</f>
        <v>_4_5</v>
      </c>
      <c r="AD1578" s="481" t="str">
        <f>IFERROR(VLOOKUP(N1578,【参考】数式用!$A$3:$N$58,14,FALSE),"")&amp;"_6"</f>
        <v>_6</v>
      </c>
      <c r="AE1578" s="482" t="str">
        <f>IFERROR(VLOOKUP(N1578,【参考】数式用!$AI$5:$AJ$51, 2, FALSE), "")</f>
        <v/>
      </c>
      <c r="AF1578" s="483" t="str">
        <f t="shared" si="48"/>
        <v/>
      </c>
      <c r="AG1578" s="484" t="str">
        <f t="shared" si="49"/>
        <v/>
      </c>
      <c r="AH1578" s="485" t="str">
        <f>IFERROR(VLOOKUP(N1578,【参考】数式用!$AM$3:$AN$56, 2, FALSE), "")</f>
        <v/>
      </c>
      <c r="AI1578" s="411"/>
      <c r="AJ1578" s="389"/>
      <c r="AK1578" s="389"/>
      <c r="AL1578" s="389"/>
      <c r="AM1578" s="389"/>
      <c r="AN1578" s="389"/>
      <c r="AO1578" s="389"/>
      <c r="AP1578" s="389"/>
      <c r="AQ1578" s="389"/>
    </row>
    <row r="1579" spans="1:43" s="128" customFormat="1" ht="40.15" customHeight="1">
      <c r="A1579" s="488">
        <v>1566</v>
      </c>
      <c r="B1579" s="866" t="str">
        <f>IF(基本情報入力シート!C1610="","",基本情報入力シート!C1610)</f>
        <v/>
      </c>
      <c r="C1579" s="866"/>
      <c r="D1579" s="866"/>
      <c r="E1579" s="866"/>
      <c r="F1579" s="866"/>
      <c r="G1579" s="866"/>
      <c r="H1579" s="866"/>
      <c r="I1579" s="866"/>
      <c r="J1579" s="413" t="str">
        <f>IF(基本情報入力シート!M1610="","",基本情報入力シート!M1610)</f>
        <v/>
      </c>
      <c r="K1579" s="413" t="str">
        <f>IF(基本情報入力シート!R1610="","",基本情報入力シート!R1610)</f>
        <v/>
      </c>
      <c r="L1579" s="413" t="str">
        <f>IF(基本情報入力シート!W1610="","",基本情報入力シート!W1610)</f>
        <v/>
      </c>
      <c r="M1579" s="413" t="str">
        <f>IF(基本情報入力シート!X1610="","",基本情報入力シート!X1610)</f>
        <v/>
      </c>
      <c r="N1579" s="491" t="str">
        <f>IF(基本情報入力シート!Y1610="","",基本情報入力シート!Y1610)</f>
        <v/>
      </c>
      <c r="O1579" s="490"/>
      <c r="P1579" s="432"/>
      <c r="Q1579" s="38" t="str">
        <f>IFERROR(ROUNDDOWN(P1579*VLOOKUP(N1579,【参考】数式用!$V$2:$AA$58,MATCH(O1579,【参考】数式用!$X$4:$AA$4)+2,FALSE)*0.5, 0), "")</f>
        <v/>
      </c>
      <c r="R1579" s="433"/>
      <c r="S1579" s="867"/>
      <c r="T1579" s="867"/>
      <c r="U1579" s="499"/>
      <c r="V1579" s="439"/>
      <c r="W1579" s="487"/>
      <c r="X1579" s="414" t="str">
        <f>IFERROR(IF(V1579="ー", "", ROUNDDOWN(W1579*VLOOKUP(N1579,【参考】数式用!$V$2:$AG$51,MATCH(V1579,【参考】数式用!$AB$4:$AG$4)+6,FALSE)*0.5, 0)), "")</f>
        <v/>
      </c>
      <c r="Y1579" s="440"/>
      <c r="Z1579" s="487"/>
      <c r="AA1579" s="501"/>
      <c r="AB1579" s="481" t="e">
        <f>VLOOKUP(N1579,【参考】数式用!$A$3:$N$58,14,FALSE)</f>
        <v>#N/A</v>
      </c>
      <c r="AC1579" s="481" t="str">
        <f>IFERROR(VLOOKUP(N1579,【参考】数式用!$A$3:$N$58,14,FALSE),"")&amp;"_4_5"</f>
        <v>_4_5</v>
      </c>
      <c r="AD1579" s="481" t="str">
        <f>IFERROR(VLOOKUP(N1579,【参考】数式用!$A$3:$N$58,14,FALSE),"")&amp;"_6"</f>
        <v>_6</v>
      </c>
      <c r="AE1579" s="482" t="str">
        <f>IFERROR(VLOOKUP(N1579,【参考】数式用!$AI$5:$AJ$51, 2, FALSE), "")</f>
        <v/>
      </c>
      <c r="AF1579" s="483" t="str">
        <f t="shared" si="48"/>
        <v/>
      </c>
      <c r="AG1579" s="484" t="str">
        <f t="shared" si="49"/>
        <v/>
      </c>
      <c r="AH1579" s="485" t="str">
        <f>IFERROR(VLOOKUP(N1579,【参考】数式用!$AM$3:$AN$56, 2, FALSE), "")</f>
        <v/>
      </c>
      <c r="AI1579" s="411"/>
      <c r="AJ1579" s="389"/>
      <c r="AK1579" s="389"/>
      <c r="AL1579" s="389"/>
      <c r="AM1579" s="389"/>
      <c r="AN1579" s="389"/>
      <c r="AO1579" s="389"/>
      <c r="AP1579" s="389"/>
      <c r="AQ1579" s="389"/>
    </row>
    <row r="1580" spans="1:43" s="128" customFormat="1" ht="40.15" customHeight="1">
      <c r="A1580" s="488">
        <v>1567</v>
      </c>
      <c r="B1580" s="866" t="str">
        <f>IF(基本情報入力シート!C1611="","",基本情報入力シート!C1611)</f>
        <v/>
      </c>
      <c r="C1580" s="866"/>
      <c r="D1580" s="866"/>
      <c r="E1580" s="866"/>
      <c r="F1580" s="866"/>
      <c r="G1580" s="866"/>
      <c r="H1580" s="866"/>
      <c r="I1580" s="866"/>
      <c r="J1580" s="413" t="str">
        <f>IF(基本情報入力シート!M1611="","",基本情報入力シート!M1611)</f>
        <v/>
      </c>
      <c r="K1580" s="413" t="str">
        <f>IF(基本情報入力シート!R1611="","",基本情報入力シート!R1611)</f>
        <v/>
      </c>
      <c r="L1580" s="413" t="str">
        <f>IF(基本情報入力シート!W1611="","",基本情報入力シート!W1611)</f>
        <v/>
      </c>
      <c r="M1580" s="413" t="str">
        <f>IF(基本情報入力シート!X1611="","",基本情報入力シート!X1611)</f>
        <v/>
      </c>
      <c r="N1580" s="491" t="str">
        <f>IF(基本情報入力シート!Y1611="","",基本情報入力シート!Y1611)</f>
        <v/>
      </c>
      <c r="O1580" s="490"/>
      <c r="P1580" s="432"/>
      <c r="Q1580" s="38" t="str">
        <f>IFERROR(ROUNDDOWN(P1580*VLOOKUP(N1580,【参考】数式用!$V$2:$AA$58,MATCH(O1580,【参考】数式用!$X$4:$AA$4)+2,FALSE)*0.5, 0), "")</f>
        <v/>
      </c>
      <c r="R1580" s="433"/>
      <c r="S1580" s="867"/>
      <c r="T1580" s="867"/>
      <c r="U1580" s="499"/>
      <c r="V1580" s="439"/>
      <c r="W1580" s="487"/>
      <c r="X1580" s="414" t="str">
        <f>IFERROR(IF(V1580="ー", "", ROUNDDOWN(W1580*VLOOKUP(N1580,【参考】数式用!$V$2:$AG$51,MATCH(V1580,【参考】数式用!$AB$4:$AG$4)+6,FALSE)*0.5, 0)), "")</f>
        <v/>
      </c>
      <c r="Y1580" s="440"/>
      <c r="Z1580" s="487"/>
      <c r="AA1580" s="501"/>
      <c r="AB1580" s="481" t="e">
        <f>VLOOKUP(N1580,【参考】数式用!$A$3:$N$58,14,FALSE)</f>
        <v>#N/A</v>
      </c>
      <c r="AC1580" s="481" t="str">
        <f>IFERROR(VLOOKUP(N1580,【参考】数式用!$A$3:$N$58,14,FALSE),"")&amp;"_4_5"</f>
        <v>_4_5</v>
      </c>
      <c r="AD1580" s="481" t="str">
        <f>IFERROR(VLOOKUP(N1580,【参考】数式用!$A$3:$N$58,14,FALSE),"")&amp;"_6"</f>
        <v>_6</v>
      </c>
      <c r="AE1580" s="482" t="str">
        <f>IFERROR(VLOOKUP(N1580,【参考】数式用!$AI$5:$AJ$51, 2, FALSE), "")</f>
        <v/>
      </c>
      <c r="AF1580" s="483" t="str">
        <f t="shared" si="48"/>
        <v/>
      </c>
      <c r="AG1580" s="484" t="str">
        <f t="shared" si="49"/>
        <v/>
      </c>
      <c r="AH1580" s="485" t="str">
        <f>IFERROR(VLOOKUP(N1580,【参考】数式用!$AM$3:$AN$56, 2, FALSE), "")</f>
        <v/>
      </c>
      <c r="AI1580" s="411"/>
      <c r="AJ1580" s="389"/>
      <c r="AK1580" s="389"/>
      <c r="AL1580" s="389"/>
      <c r="AM1580" s="389"/>
      <c r="AN1580" s="389"/>
      <c r="AO1580" s="389"/>
      <c r="AP1580" s="389"/>
      <c r="AQ1580" s="389"/>
    </row>
    <row r="1581" spans="1:43" s="128" customFormat="1" ht="40.15" customHeight="1">
      <c r="A1581" s="488">
        <v>1568</v>
      </c>
      <c r="B1581" s="866" t="str">
        <f>IF(基本情報入力シート!C1612="","",基本情報入力シート!C1612)</f>
        <v/>
      </c>
      <c r="C1581" s="866"/>
      <c r="D1581" s="866"/>
      <c r="E1581" s="866"/>
      <c r="F1581" s="866"/>
      <c r="G1581" s="866"/>
      <c r="H1581" s="866"/>
      <c r="I1581" s="866"/>
      <c r="J1581" s="413" t="str">
        <f>IF(基本情報入力シート!M1612="","",基本情報入力シート!M1612)</f>
        <v/>
      </c>
      <c r="K1581" s="413" t="str">
        <f>IF(基本情報入力シート!R1612="","",基本情報入力シート!R1612)</f>
        <v/>
      </c>
      <c r="L1581" s="413" t="str">
        <f>IF(基本情報入力シート!W1612="","",基本情報入力シート!W1612)</f>
        <v/>
      </c>
      <c r="M1581" s="413" t="str">
        <f>IF(基本情報入力シート!X1612="","",基本情報入力シート!X1612)</f>
        <v/>
      </c>
      <c r="N1581" s="491" t="str">
        <f>IF(基本情報入力シート!Y1612="","",基本情報入力シート!Y1612)</f>
        <v/>
      </c>
      <c r="O1581" s="490"/>
      <c r="P1581" s="432"/>
      <c r="Q1581" s="38" t="str">
        <f>IFERROR(ROUNDDOWN(P1581*VLOOKUP(N1581,【参考】数式用!$V$2:$AA$58,MATCH(O1581,【参考】数式用!$X$4:$AA$4)+2,FALSE)*0.5, 0), "")</f>
        <v/>
      </c>
      <c r="R1581" s="433"/>
      <c r="S1581" s="867"/>
      <c r="T1581" s="867"/>
      <c r="U1581" s="499"/>
      <c r="V1581" s="439"/>
      <c r="W1581" s="487"/>
      <c r="X1581" s="414" t="str">
        <f>IFERROR(IF(V1581="ー", "", ROUNDDOWN(W1581*VLOOKUP(N1581,【参考】数式用!$V$2:$AG$51,MATCH(V1581,【参考】数式用!$AB$4:$AG$4)+6,FALSE)*0.5, 0)), "")</f>
        <v/>
      </c>
      <c r="Y1581" s="440"/>
      <c r="Z1581" s="487"/>
      <c r="AA1581" s="501"/>
      <c r="AB1581" s="481" t="e">
        <f>VLOOKUP(N1581,【参考】数式用!$A$3:$N$58,14,FALSE)</f>
        <v>#N/A</v>
      </c>
      <c r="AC1581" s="481" t="str">
        <f>IFERROR(VLOOKUP(N1581,【参考】数式用!$A$3:$N$58,14,FALSE),"")&amp;"_4_5"</f>
        <v>_4_5</v>
      </c>
      <c r="AD1581" s="481" t="str">
        <f>IFERROR(VLOOKUP(N1581,【参考】数式用!$A$3:$N$58,14,FALSE),"")&amp;"_6"</f>
        <v>_6</v>
      </c>
      <c r="AE1581" s="482" t="str">
        <f>IFERROR(VLOOKUP(N1581,【参考】数式用!$AI$5:$AJ$51, 2, FALSE), "")</f>
        <v/>
      </c>
      <c r="AF1581" s="483" t="str">
        <f t="shared" si="48"/>
        <v/>
      </c>
      <c r="AG1581" s="484" t="str">
        <f t="shared" si="49"/>
        <v/>
      </c>
      <c r="AH1581" s="485" t="str">
        <f>IFERROR(VLOOKUP(N1581,【参考】数式用!$AM$3:$AN$56, 2, FALSE), "")</f>
        <v/>
      </c>
      <c r="AI1581" s="411"/>
      <c r="AJ1581" s="389"/>
      <c r="AK1581" s="389"/>
      <c r="AL1581" s="389"/>
      <c r="AM1581" s="389"/>
      <c r="AN1581" s="389"/>
      <c r="AO1581" s="389"/>
      <c r="AP1581" s="389"/>
      <c r="AQ1581" s="389"/>
    </row>
    <row r="1582" spans="1:43" s="128" customFormat="1" ht="40.15" customHeight="1">
      <c r="A1582" s="488">
        <v>1569</v>
      </c>
      <c r="B1582" s="866" t="str">
        <f>IF(基本情報入力シート!C1613="","",基本情報入力シート!C1613)</f>
        <v/>
      </c>
      <c r="C1582" s="866"/>
      <c r="D1582" s="866"/>
      <c r="E1582" s="866"/>
      <c r="F1582" s="866"/>
      <c r="G1582" s="866"/>
      <c r="H1582" s="866"/>
      <c r="I1582" s="866"/>
      <c r="J1582" s="413" t="str">
        <f>IF(基本情報入力シート!M1613="","",基本情報入力シート!M1613)</f>
        <v/>
      </c>
      <c r="K1582" s="413" t="str">
        <f>IF(基本情報入力シート!R1613="","",基本情報入力シート!R1613)</f>
        <v/>
      </c>
      <c r="L1582" s="413" t="str">
        <f>IF(基本情報入力シート!W1613="","",基本情報入力シート!W1613)</f>
        <v/>
      </c>
      <c r="M1582" s="413" t="str">
        <f>IF(基本情報入力シート!X1613="","",基本情報入力シート!X1613)</f>
        <v/>
      </c>
      <c r="N1582" s="491" t="str">
        <f>IF(基本情報入力シート!Y1613="","",基本情報入力シート!Y1613)</f>
        <v/>
      </c>
      <c r="O1582" s="490"/>
      <c r="P1582" s="432"/>
      <c r="Q1582" s="38" t="str">
        <f>IFERROR(ROUNDDOWN(P1582*VLOOKUP(N1582,【参考】数式用!$V$2:$AA$58,MATCH(O1582,【参考】数式用!$X$4:$AA$4)+2,FALSE)*0.5, 0), "")</f>
        <v/>
      </c>
      <c r="R1582" s="433"/>
      <c r="S1582" s="867"/>
      <c r="T1582" s="867"/>
      <c r="U1582" s="499"/>
      <c r="V1582" s="439"/>
      <c r="W1582" s="487"/>
      <c r="X1582" s="414" t="str">
        <f>IFERROR(IF(V1582="ー", "", ROUNDDOWN(W1582*VLOOKUP(N1582,【参考】数式用!$V$2:$AG$51,MATCH(V1582,【参考】数式用!$AB$4:$AG$4)+6,FALSE)*0.5, 0)), "")</f>
        <v/>
      </c>
      <c r="Y1582" s="440"/>
      <c r="Z1582" s="487"/>
      <c r="AA1582" s="501"/>
      <c r="AB1582" s="481" t="e">
        <f>VLOOKUP(N1582,【参考】数式用!$A$3:$N$58,14,FALSE)</f>
        <v>#N/A</v>
      </c>
      <c r="AC1582" s="481" t="str">
        <f>IFERROR(VLOOKUP(N1582,【参考】数式用!$A$3:$N$58,14,FALSE),"")&amp;"_4_5"</f>
        <v>_4_5</v>
      </c>
      <c r="AD1582" s="481" t="str">
        <f>IFERROR(VLOOKUP(N1582,【参考】数式用!$A$3:$N$58,14,FALSE),"")&amp;"_6"</f>
        <v>_6</v>
      </c>
      <c r="AE1582" s="482" t="str">
        <f>IFERROR(VLOOKUP(N1582,【参考】数式用!$AI$5:$AJ$51, 2, FALSE), "")</f>
        <v/>
      </c>
      <c r="AF1582" s="483" t="str">
        <f t="shared" si="48"/>
        <v/>
      </c>
      <c r="AG1582" s="484" t="str">
        <f t="shared" si="49"/>
        <v/>
      </c>
      <c r="AH1582" s="485" t="str">
        <f>IFERROR(VLOOKUP(N1582,【参考】数式用!$AM$3:$AN$56, 2, FALSE), "")</f>
        <v/>
      </c>
      <c r="AI1582" s="411"/>
      <c r="AJ1582" s="389"/>
      <c r="AK1582" s="389"/>
      <c r="AL1582" s="389"/>
      <c r="AM1582" s="389"/>
      <c r="AN1582" s="389"/>
      <c r="AO1582" s="389"/>
      <c r="AP1582" s="389"/>
      <c r="AQ1582" s="389"/>
    </row>
    <row r="1583" spans="1:43" s="128" customFormat="1" ht="40.15" customHeight="1">
      <c r="A1583" s="488">
        <v>1570</v>
      </c>
      <c r="B1583" s="866" t="str">
        <f>IF(基本情報入力シート!C1614="","",基本情報入力シート!C1614)</f>
        <v/>
      </c>
      <c r="C1583" s="866"/>
      <c r="D1583" s="866"/>
      <c r="E1583" s="866"/>
      <c r="F1583" s="866"/>
      <c r="G1583" s="866"/>
      <c r="H1583" s="866"/>
      <c r="I1583" s="866"/>
      <c r="J1583" s="413" t="str">
        <f>IF(基本情報入力シート!M1614="","",基本情報入力シート!M1614)</f>
        <v/>
      </c>
      <c r="K1583" s="413" t="str">
        <f>IF(基本情報入力シート!R1614="","",基本情報入力シート!R1614)</f>
        <v/>
      </c>
      <c r="L1583" s="413" t="str">
        <f>IF(基本情報入力シート!W1614="","",基本情報入力シート!W1614)</f>
        <v/>
      </c>
      <c r="M1583" s="413" t="str">
        <f>IF(基本情報入力シート!X1614="","",基本情報入力シート!X1614)</f>
        <v/>
      </c>
      <c r="N1583" s="491" t="str">
        <f>IF(基本情報入力シート!Y1614="","",基本情報入力シート!Y1614)</f>
        <v/>
      </c>
      <c r="O1583" s="490"/>
      <c r="P1583" s="432"/>
      <c r="Q1583" s="38" t="str">
        <f>IFERROR(ROUNDDOWN(P1583*VLOOKUP(N1583,【参考】数式用!$V$2:$AA$58,MATCH(O1583,【参考】数式用!$X$4:$AA$4)+2,FALSE)*0.5, 0), "")</f>
        <v/>
      </c>
      <c r="R1583" s="433"/>
      <c r="S1583" s="867"/>
      <c r="T1583" s="867"/>
      <c r="U1583" s="499"/>
      <c r="V1583" s="439"/>
      <c r="W1583" s="487"/>
      <c r="X1583" s="414" t="str">
        <f>IFERROR(IF(V1583="ー", "", ROUNDDOWN(W1583*VLOOKUP(N1583,【参考】数式用!$V$2:$AG$51,MATCH(V1583,【参考】数式用!$AB$4:$AG$4)+6,FALSE)*0.5, 0)), "")</f>
        <v/>
      </c>
      <c r="Y1583" s="440"/>
      <c r="Z1583" s="487"/>
      <c r="AA1583" s="501"/>
      <c r="AB1583" s="481" t="e">
        <f>VLOOKUP(N1583,【参考】数式用!$A$3:$N$58,14,FALSE)</f>
        <v>#N/A</v>
      </c>
      <c r="AC1583" s="481" t="str">
        <f>IFERROR(VLOOKUP(N1583,【参考】数式用!$A$3:$N$58,14,FALSE),"")&amp;"_4_5"</f>
        <v>_4_5</v>
      </c>
      <c r="AD1583" s="481" t="str">
        <f>IFERROR(VLOOKUP(N1583,【参考】数式用!$A$3:$N$58,14,FALSE),"")&amp;"_6"</f>
        <v>_6</v>
      </c>
      <c r="AE1583" s="482" t="str">
        <f>IFERROR(VLOOKUP(N1583,【参考】数式用!$AI$5:$AJ$51, 2, FALSE), "")</f>
        <v/>
      </c>
      <c r="AF1583" s="483" t="str">
        <f t="shared" si="48"/>
        <v/>
      </c>
      <c r="AG1583" s="484" t="str">
        <f t="shared" si="49"/>
        <v/>
      </c>
      <c r="AH1583" s="485" t="str">
        <f>IFERROR(VLOOKUP(N1583,【参考】数式用!$AM$3:$AN$56, 2, FALSE), "")</f>
        <v/>
      </c>
      <c r="AI1583" s="411"/>
      <c r="AJ1583" s="389"/>
      <c r="AK1583" s="389"/>
      <c r="AL1583" s="389"/>
      <c r="AM1583" s="389"/>
      <c r="AN1583" s="389"/>
      <c r="AO1583" s="389"/>
      <c r="AP1583" s="389"/>
      <c r="AQ1583" s="389"/>
    </row>
    <row r="1584" spans="1:43" s="128" customFormat="1" ht="40.15" customHeight="1">
      <c r="A1584" s="488">
        <v>1571</v>
      </c>
      <c r="B1584" s="866" t="str">
        <f>IF(基本情報入力シート!C1615="","",基本情報入力シート!C1615)</f>
        <v/>
      </c>
      <c r="C1584" s="866"/>
      <c r="D1584" s="866"/>
      <c r="E1584" s="866"/>
      <c r="F1584" s="866"/>
      <c r="G1584" s="866"/>
      <c r="H1584" s="866"/>
      <c r="I1584" s="866"/>
      <c r="J1584" s="413" t="str">
        <f>IF(基本情報入力シート!M1615="","",基本情報入力シート!M1615)</f>
        <v/>
      </c>
      <c r="K1584" s="413" t="str">
        <f>IF(基本情報入力シート!R1615="","",基本情報入力シート!R1615)</f>
        <v/>
      </c>
      <c r="L1584" s="413" t="str">
        <f>IF(基本情報入力シート!W1615="","",基本情報入力シート!W1615)</f>
        <v/>
      </c>
      <c r="M1584" s="413" t="str">
        <f>IF(基本情報入力シート!X1615="","",基本情報入力シート!X1615)</f>
        <v/>
      </c>
      <c r="N1584" s="491" t="str">
        <f>IF(基本情報入力シート!Y1615="","",基本情報入力シート!Y1615)</f>
        <v/>
      </c>
      <c r="O1584" s="490"/>
      <c r="P1584" s="432"/>
      <c r="Q1584" s="38" t="str">
        <f>IFERROR(ROUNDDOWN(P1584*VLOOKUP(N1584,【参考】数式用!$V$2:$AA$58,MATCH(O1584,【参考】数式用!$X$4:$AA$4)+2,FALSE)*0.5, 0), "")</f>
        <v/>
      </c>
      <c r="R1584" s="433"/>
      <c r="S1584" s="867"/>
      <c r="T1584" s="867"/>
      <c r="U1584" s="499"/>
      <c r="V1584" s="439"/>
      <c r="W1584" s="487"/>
      <c r="X1584" s="414" t="str">
        <f>IFERROR(IF(V1584="ー", "", ROUNDDOWN(W1584*VLOOKUP(N1584,【参考】数式用!$V$2:$AG$51,MATCH(V1584,【参考】数式用!$AB$4:$AG$4)+6,FALSE)*0.5, 0)), "")</f>
        <v/>
      </c>
      <c r="Y1584" s="440"/>
      <c r="Z1584" s="487"/>
      <c r="AA1584" s="501"/>
      <c r="AB1584" s="481" t="e">
        <f>VLOOKUP(N1584,【参考】数式用!$A$3:$N$58,14,FALSE)</f>
        <v>#N/A</v>
      </c>
      <c r="AC1584" s="481" t="str">
        <f>IFERROR(VLOOKUP(N1584,【参考】数式用!$A$3:$N$58,14,FALSE),"")&amp;"_4_5"</f>
        <v>_4_5</v>
      </c>
      <c r="AD1584" s="481" t="str">
        <f>IFERROR(VLOOKUP(N1584,【参考】数式用!$A$3:$N$58,14,FALSE),"")&amp;"_6"</f>
        <v>_6</v>
      </c>
      <c r="AE1584" s="482" t="str">
        <f>IFERROR(VLOOKUP(N1584,【参考】数式用!$AI$5:$AJ$51, 2, FALSE), "")</f>
        <v/>
      </c>
      <c r="AF1584" s="483" t="str">
        <f t="shared" si="48"/>
        <v/>
      </c>
      <c r="AG1584" s="484" t="str">
        <f t="shared" si="49"/>
        <v/>
      </c>
      <c r="AH1584" s="485" t="str">
        <f>IFERROR(VLOOKUP(N1584,【参考】数式用!$AM$3:$AN$56, 2, FALSE), "")</f>
        <v/>
      </c>
      <c r="AI1584" s="411"/>
      <c r="AJ1584" s="389"/>
      <c r="AK1584" s="389"/>
      <c r="AL1584" s="389"/>
      <c r="AM1584" s="389"/>
      <c r="AN1584" s="389"/>
      <c r="AO1584" s="389"/>
      <c r="AP1584" s="389"/>
      <c r="AQ1584" s="389"/>
    </row>
    <row r="1585" spans="1:43" s="128" customFormat="1" ht="40.15" customHeight="1">
      <c r="A1585" s="488">
        <v>1572</v>
      </c>
      <c r="B1585" s="866" t="str">
        <f>IF(基本情報入力シート!C1616="","",基本情報入力シート!C1616)</f>
        <v/>
      </c>
      <c r="C1585" s="866"/>
      <c r="D1585" s="866"/>
      <c r="E1585" s="866"/>
      <c r="F1585" s="866"/>
      <c r="G1585" s="866"/>
      <c r="H1585" s="866"/>
      <c r="I1585" s="866"/>
      <c r="J1585" s="413" t="str">
        <f>IF(基本情報入力シート!M1616="","",基本情報入力シート!M1616)</f>
        <v/>
      </c>
      <c r="K1585" s="413" t="str">
        <f>IF(基本情報入力シート!R1616="","",基本情報入力シート!R1616)</f>
        <v/>
      </c>
      <c r="L1585" s="413" t="str">
        <f>IF(基本情報入力シート!W1616="","",基本情報入力シート!W1616)</f>
        <v/>
      </c>
      <c r="M1585" s="413" t="str">
        <f>IF(基本情報入力シート!X1616="","",基本情報入力シート!X1616)</f>
        <v/>
      </c>
      <c r="N1585" s="491" t="str">
        <f>IF(基本情報入力シート!Y1616="","",基本情報入力シート!Y1616)</f>
        <v/>
      </c>
      <c r="O1585" s="490"/>
      <c r="P1585" s="432"/>
      <c r="Q1585" s="38" t="str">
        <f>IFERROR(ROUNDDOWN(P1585*VLOOKUP(N1585,【参考】数式用!$V$2:$AA$58,MATCH(O1585,【参考】数式用!$X$4:$AA$4)+2,FALSE)*0.5, 0), "")</f>
        <v/>
      </c>
      <c r="R1585" s="433"/>
      <c r="S1585" s="867"/>
      <c r="T1585" s="867"/>
      <c r="U1585" s="499"/>
      <c r="V1585" s="439"/>
      <c r="W1585" s="487"/>
      <c r="X1585" s="414" t="str">
        <f>IFERROR(IF(V1585="ー", "", ROUNDDOWN(W1585*VLOOKUP(N1585,【参考】数式用!$V$2:$AG$51,MATCH(V1585,【参考】数式用!$AB$4:$AG$4)+6,FALSE)*0.5, 0)), "")</f>
        <v/>
      </c>
      <c r="Y1585" s="440"/>
      <c r="Z1585" s="487"/>
      <c r="AA1585" s="501"/>
      <c r="AB1585" s="481" t="e">
        <f>VLOOKUP(N1585,【参考】数式用!$A$3:$N$58,14,FALSE)</f>
        <v>#N/A</v>
      </c>
      <c r="AC1585" s="481" t="str">
        <f>IFERROR(VLOOKUP(N1585,【参考】数式用!$A$3:$N$58,14,FALSE),"")&amp;"_4_5"</f>
        <v>_4_5</v>
      </c>
      <c r="AD1585" s="481" t="str">
        <f>IFERROR(VLOOKUP(N1585,【参考】数式用!$A$3:$N$58,14,FALSE),"")&amp;"_6"</f>
        <v>_6</v>
      </c>
      <c r="AE1585" s="482" t="str">
        <f>IFERROR(VLOOKUP(N1585,【参考】数式用!$AI$5:$AJ$51, 2, FALSE), "")</f>
        <v/>
      </c>
      <c r="AF1585" s="483" t="str">
        <f t="shared" si="48"/>
        <v/>
      </c>
      <c r="AG1585" s="484" t="str">
        <f t="shared" si="49"/>
        <v/>
      </c>
      <c r="AH1585" s="485" t="str">
        <f>IFERROR(VLOOKUP(N1585,【参考】数式用!$AM$3:$AN$56, 2, FALSE), "")</f>
        <v/>
      </c>
      <c r="AI1585" s="411"/>
      <c r="AJ1585" s="389"/>
      <c r="AK1585" s="389"/>
      <c r="AL1585" s="389"/>
      <c r="AM1585" s="389"/>
      <c r="AN1585" s="389"/>
      <c r="AO1585" s="389"/>
      <c r="AP1585" s="389"/>
      <c r="AQ1585" s="389"/>
    </row>
    <row r="1586" spans="1:43" s="128" customFormat="1" ht="40.15" customHeight="1">
      <c r="A1586" s="488">
        <v>1573</v>
      </c>
      <c r="B1586" s="866" t="str">
        <f>IF(基本情報入力シート!C1617="","",基本情報入力シート!C1617)</f>
        <v/>
      </c>
      <c r="C1586" s="866"/>
      <c r="D1586" s="866"/>
      <c r="E1586" s="866"/>
      <c r="F1586" s="866"/>
      <c r="G1586" s="866"/>
      <c r="H1586" s="866"/>
      <c r="I1586" s="866"/>
      <c r="J1586" s="413" t="str">
        <f>IF(基本情報入力シート!M1617="","",基本情報入力シート!M1617)</f>
        <v/>
      </c>
      <c r="K1586" s="413" t="str">
        <f>IF(基本情報入力シート!R1617="","",基本情報入力シート!R1617)</f>
        <v/>
      </c>
      <c r="L1586" s="413" t="str">
        <f>IF(基本情報入力シート!W1617="","",基本情報入力シート!W1617)</f>
        <v/>
      </c>
      <c r="M1586" s="413" t="str">
        <f>IF(基本情報入力シート!X1617="","",基本情報入力シート!X1617)</f>
        <v/>
      </c>
      <c r="N1586" s="491" t="str">
        <f>IF(基本情報入力シート!Y1617="","",基本情報入力シート!Y1617)</f>
        <v/>
      </c>
      <c r="O1586" s="490"/>
      <c r="P1586" s="432"/>
      <c r="Q1586" s="38" t="str">
        <f>IFERROR(ROUNDDOWN(P1586*VLOOKUP(N1586,【参考】数式用!$V$2:$AA$58,MATCH(O1586,【参考】数式用!$X$4:$AA$4)+2,FALSE)*0.5, 0), "")</f>
        <v/>
      </c>
      <c r="R1586" s="433"/>
      <c r="S1586" s="867"/>
      <c r="T1586" s="867"/>
      <c r="U1586" s="499"/>
      <c r="V1586" s="439"/>
      <c r="W1586" s="487"/>
      <c r="X1586" s="414" t="str">
        <f>IFERROR(IF(V1586="ー", "", ROUNDDOWN(W1586*VLOOKUP(N1586,【参考】数式用!$V$2:$AG$51,MATCH(V1586,【参考】数式用!$AB$4:$AG$4)+6,FALSE)*0.5, 0)), "")</f>
        <v/>
      </c>
      <c r="Y1586" s="440"/>
      <c r="Z1586" s="487"/>
      <c r="AA1586" s="501"/>
      <c r="AB1586" s="481" t="e">
        <f>VLOOKUP(N1586,【参考】数式用!$A$3:$N$58,14,FALSE)</f>
        <v>#N/A</v>
      </c>
      <c r="AC1586" s="481" t="str">
        <f>IFERROR(VLOOKUP(N1586,【参考】数式用!$A$3:$N$58,14,FALSE),"")&amp;"_4_5"</f>
        <v>_4_5</v>
      </c>
      <c r="AD1586" s="481" t="str">
        <f>IFERROR(VLOOKUP(N1586,【参考】数式用!$A$3:$N$58,14,FALSE),"")&amp;"_6"</f>
        <v>_6</v>
      </c>
      <c r="AE1586" s="482" t="str">
        <f>IFERROR(VLOOKUP(N1586,【参考】数式用!$AI$5:$AJ$51, 2, FALSE), "")</f>
        <v/>
      </c>
      <c r="AF1586" s="483"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84"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85" t="str">
        <f>IFERROR(VLOOKUP(N1586,【参考】数式用!$AM$3:$AN$56, 2, FALSE), "")</f>
        <v/>
      </c>
      <c r="AI1586" s="411"/>
      <c r="AJ1586" s="389"/>
      <c r="AK1586" s="389"/>
      <c r="AL1586" s="389"/>
      <c r="AM1586" s="389"/>
      <c r="AN1586" s="389"/>
      <c r="AO1586" s="389"/>
      <c r="AP1586" s="389"/>
      <c r="AQ1586" s="389"/>
    </row>
    <row r="1587" spans="1:43" s="128" customFormat="1" ht="40.15" customHeight="1">
      <c r="A1587" s="488">
        <v>1574</v>
      </c>
      <c r="B1587" s="866" t="str">
        <f>IF(基本情報入力シート!C1618="","",基本情報入力シート!C1618)</f>
        <v/>
      </c>
      <c r="C1587" s="866"/>
      <c r="D1587" s="866"/>
      <c r="E1587" s="866"/>
      <c r="F1587" s="866"/>
      <c r="G1587" s="866"/>
      <c r="H1587" s="866"/>
      <c r="I1587" s="866"/>
      <c r="J1587" s="413" t="str">
        <f>IF(基本情報入力シート!M1618="","",基本情報入力シート!M1618)</f>
        <v/>
      </c>
      <c r="K1587" s="413" t="str">
        <f>IF(基本情報入力シート!R1618="","",基本情報入力シート!R1618)</f>
        <v/>
      </c>
      <c r="L1587" s="413" t="str">
        <f>IF(基本情報入力シート!W1618="","",基本情報入力シート!W1618)</f>
        <v/>
      </c>
      <c r="M1587" s="413" t="str">
        <f>IF(基本情報入力シート!X1618="","",基本情報入力シート!X1618)</f>
        <v/>
      </c>
      <c r="N1587" s="491" t="str">
        <f>IF(基本情報入力シート!Y1618="","",基本情報入力シート!Y1618)</f>
        <v/>
      </c>
      <c r="O1587" s="490"/>
      <c r="P1587" s="432"/>
      <c r="Q1587" s="38" t="str">
        <f>IFERROR(ROUNDDOWN(P1587*VLOOKUP(N1587,【参考】数式用!$V$2:$AA$58,MATCH(O1587,【参考】数式用!$X$4:$AA$4)+2,FALSE)*0.5, 0), "")</f>
        <v/>
      </c>
      <c r="R1587" s="433"/>
      <c r="S1587" s="867"/>
      <c r="T1587" s="867"/>
      <c r="U1587" s="499"/>
      <c r="V1587" s="439"/>
      <c r="W1587" s="487"/>
      <c r="X1587" s="414" t="str">
        <f>IFERROR(IF(V1587="ー", "", ROUNDDOWN(W1587*VLOOKUP(N1587,【参考】数式用!$V$2:$AG$51,MATCH(V1587,【参考】数式用!$AB$4:$AG$4)+6,FALSE)*0.5, 0)), "")</f>
        <v/>
      </c>
      <c r="Y1587" s="440"/>
      <c r="Z1587" s="487"/>
      <c r="AA1587" s="501"/>
      <c r="AB1587" s="481" t="e">
        <f>VLOOKUP(N1587,【参考】数式用!$A$3:$N$58,14,FALSE)</f>
        <v>#N/A</v>
      </c>
      <c r="AC1587" s="481" t="str">
        <f>IFERROR(VLOOKUP(N1587,【参考】数式用!$A$3:$N$58,14,FALSE),"")&amp;"_4_5"</f>
        <v>_4_5</v>
      </c>
      <c r="AD1587" s="481" t="str">
        <f>IFERROR(VLOOKUP(N1587,【参考】数式用!$A$3:$N$58,14,FALSE),"")&amp;"_6"</f>
        <v>_6</v>
      </c>
      <c r="AE1587" s="482" t="str">
        <f>IFERROR(VLOOKUP(N1587,【参考】数式用!$AI$5:$AJ$51, 2, FALSE), "")</f>
        <v/>
      </c>
      <c r="AF1587" s="483" t="str">
        <f t="shared" si="50"/>
        <v/>
      </c>
      <c r="AG1587" s="484" t="str">
        <f t="shared" si="51"/>
        <v/>
      </c>
      <c r="AH1587" s="485" t="str">
        <f>IFERROR(VLOOKUP(N1587,【参考】数式用!$AM$3:$AN$56, 2, FALSE), "")</f>
        <v/>
      </c>
      <c r="AI1587" s="411"/>
      <c r="AJ1587" s="389"/>
      <c r="AK1587" s="389"/>
      <c r="AL1587" s="389"/>
      <c r="AM1587" s="389"/>
      <c r="AN1587" s="389"/>
      <c r="AO1587" s="389"/>
      <c r="AP1587" s="389"/>
      <c r="AQ1587" s="389"/>
    </row>
    <row r="1588" spans="1:43" s="128" customFormat="1" ht="40.15" customHeight="1">
      <c r="A1588" s="488">
        <v>1575</v>
      </c>
      <c r="B1588" s="866" t="str">
        <f>IF(基本情報入力シート!C1619="","",基本情報入力シート!C1619)</f>
        <v/>
      </c>
      <c r="C1588" s="866"/>
      <c r="D1588" s="866"/>
      <c r="E1588" s="866"/>
      <c r="F1588" s="866"/>
      <c r="G1588" s="866"/>
      <c r="H1588" s="866"/>
      <c r="I1588" s="866"/>
      <c r="J1588" s="413" t="str">
        <f>IF(基本情報入力シート!M1619="","",基本情報入力シート!M1619)</f>
        <v/>
      </c>
      <c r="K1588" s="413" t="str">
        <f>IF(基本情報入力シート!R1619="","",基本情報入力シート!R1619)</f>
        <v/>
      </c>
      <c r="L1588" s="413" t="str">
        <f>IF(基本情報入力シート!W1619="","",基本情報入力シート!W1619)</f>
        <v/>
      </c>
      <c r="M1588" s="413" t="str">
        <f>IF(基本情報入力シート!X1619="","",基本情報入力シート!X1619)</f>
        <v/>
      </c>
      <c r="N1588" s="491" t="str">
        <f>IF(基本情報入力シート!Y1619="","",基本情報入力シート!Y1619)</f>
        <v/>
      </c>
      <c r="O1588" s="490"/>
      <c r="P1588" s="432"/>
      <c r="Q1588" s="38" t="str">
        <f>IFERROR(ROUNDDOWN(P1588*VLOOKUP(N1588,【参考】数式用!$V$2:$AA$58,MATCH(O1588,【参考】数式用!$X$4:$AA$4)+2,FALSE)*0.5, 0), "")</f>
        <v/>
      </c>
      <c r="R1588" s="433"/>
      <c r="S1588" s="867"/>
      <c r="T1588" s="867"/>
      <c r="U1588" s="499"/>
      <c r="V1588" s="439"/>
      <c r="W1588" s="487"/>
      <c r="X1588" s="414" t="str">
        <f>IFERROR(IF(V1588="ー", "", ROUNDDOWN(W1588*VLOOKUP(N1588,【参考】数式用!$V$2:$AG$51,MATCH(V1588,【参考】数式用!$AB$4:$AG$4)+6,FALSE)*0.5, 0)), "")</f>
        <v/>
      </c>
      <c r="Y1588" s="440"/>
      <c r="Z1588" s="487"/>
      <c r="AA1588" s="501"/>
      <c r="AB1588" s="481" t="e">
        <f>VLOOKUP(N1588,【参考】数式用!$A$3:$N$58,14,FALSE)</f>
        <v>#N/A</v>
      </c>
      <c r="AC1588" s="481" t="str">
        <f>IFERROR(VLOOKUP(N1588,【参考】数式用!$A$3:$N$58,14,FALSE),"")&amp;"_4_5"</f>
        <v>_4_5</v>
      </c>
      <c r="AD1588" s="481" t="str">
        <f>IFERROR(VLOOKUP(N1588,【参考】数式用!$A$3:$N$58,14,FALSE),"")&amp;"_6"</f>
        <v>_6</v>
      </c>
      <c r="AE1588" s="482" t="str">
        <f>IFERROR(VLOOKUP(N1588,【参考】数式用!$AI$5:$AJ$51, 2, FALSE), "")</f>
        <v/>
      </c>
      <c r="AF1588" s="483" t="str">
        <f t="shared" si="50"/>
        <v/>
      </c>
      <c r="AG1588" s="484" t="str">
        <f t="shared" si="51"/>
        <v/>
      </c>
      <c r="AH1588" s="485" t="str">
        <f>IFERROR(VLOOKUP(N1588,【参考】数式用!$AM$3:$AN$56, 2, FALSE), "")</f>
        <v/>
      </c>
      <c r="AI1588" s="411"/>
      <c r="AJ1588" s="389"/>
      <c r="AK1588" s="389"/>
      <c r="AL1588" s="389"/>
      <c r="AM1588" s="389"/>
      <c r="AN1588" s="389"/>
      <c r="AO1588" s="389"/>
      <c r="AP1588" s="389"/>
      <c r="AQ1588" s="389"/>
    </row>
    <row r="1589" spans="1:43" s="128" customFormat="1" ht="40.15" customHeight="1">
      <c r="A1589" s="488">
        <v>1576</v>
      </c>
      <c r="B1589" s="866" t="str">
        <f>IF(基本情報入力シート!C1620="","",基本情報入力シート!C1620)</f>
        <v/>
      </c>
      <c r="C1589" s="866"/>
      <c r="D1589" s="866"/>
      <c r="E1589" s="866"/>
      <c r="F1589" s="866"/>
      <c r="G1589" s="866"/>
      <c r="H1589" s="866"/>
      <c r="I1589" s="866"/>
      <c r="J1589" s="413" t="str">
        <f>IF(基本情報入力シート!M1620="","",基本情報入力シート!M1620)</f>
        <v/>
      </c>
      <c r="K1589" s="413" t="str">
        <f>IF(基本情報入力シート!R1620="","",基本情報入力シート!R1620)</f>
        <v/>
      </c>
      <c r="L1589" s="413" t="str">
        <f>IF(基本情報入力シート!W1620="","",基本情報入力シート!W1620)</f>
        <v/>
      </c>
      <c r="M1589" s="413" t="str">
        <f>IF(基本情報入力シート!X1620="","",基本情報入力シート!X1620)</f>
        <v/>
      </c>
      <c r="N1589" s="491" t="str">
        <f>IF(基本情報入力シート!Y1620="","",基本情報入力シート!Y1620)</f>
        <v/>
      </c>
      <c r="O1589" s="490"/>
      <c r="P1589" s="432"/>
      <c r="Q1589" s="38" t="str">
        <f>IFERROR(ROUNDDOWN(P1589*VLOOKUP(N1589,【参考】数式用!$V$2:$AA$58,MATCH(O1589,【参考】数式用!$X$4:$AA$4)+2,FALSE)*0.5, 0), "")</f>
        <v/>
      </c>
      <c r="R1589" s="433"/>
      <c r="S1589" s="867"/>
      <c r="T1589" s="867"/>
      <c r="U1589" s="499"/>
      <c r="V1589" s="439"/>
      <c r="W1589" s="487"/>
      <c r="X1589" s="414" t="str">
        <f>IFERROR(IF(V1589="ー", "", ROUNDDOWN(W1589*VLOOKUP(N1589,【参考】数式用!$V$2:$AG$51,MATCH(V1589,【参考】数式用!$AB$4:$AG$4)+6,FALSE)*0.5, 0)), "")</f>
        <v/>
      </c>
      <c r="Y1589" s="440"/>
      <c r="Z1589" s="487"/>
      <c r="AA1589" s="501"/>
      <c r="AB1589" s="481" t="e">
        <f>VLOOKUP(N1589,【参考】数式用!$A$3:$N$58,14,FALSE)</f>
        <v>#N/A</v>
      </c>
      <c r="AC1589" s="481" t="str">
        <f>IFERROR(VLOOKUP(N1589,【参考】数式用!$A$3:$N$58,14,FALSE),"")&amp;"_4_5"</f>
        <v>_4_5</v>
      </c>
      <c r="AD1589" s="481" t="str">
        <f>IFERROR(VLOOKUP(N1589,【参考】数式用!$A$3:$N$58,14,FALSE),"")&amp;"_6"</f>
        <v>_6</v>
      </c>
      <c r="AE1589" s="482" t="str">
        <f>IFERROR(VLOOKUP(N1589,【参考】数式用!$AI$5:$AJ$51, 2, FALSE), "")</f>
        <v/>
      </c>
      <c r="AF1589" s="483" t="str">
        <f t="shared" si="50"/>
        <v/>
      </c>
      <c r="AG1589" s="484" t="str">
        <f t="shared" si="51"/>
        <v/>
      </c>
      <c r="AH1589" s="485" t="str">
        <f>IFERROR(VLOOKUP(N1589,【参考】数式用!$AM$3:$AN$56, 2, FALSE), "")</f>
        <v/>
      </c>
      <c r="AI1589" s="411"/>
      <c r="AJ1589" s="389"/>
      <c r="AK1589" s="389"/>
      <c r="AL1589" s="389"/>
      <c r="AM1589" s="389"/>
      <c r="AN1589" s="389"/>
      <c r="AO1589" s="389"/>
      <c r="AP1589" s="389"/>
      <c r="AQ1589" s="389"/>
    </row>
    <row r="1590" spans="1:43" s="128" customFormat="1" ht="40.15" customHeight="1">
      <c r="A1590" s="488">
        <v>1577</v>
      </c>
      <c r="B1590" s="866" t="str">
        <f>IF(基本情報入力シート!C1621="","",基本情報入力シート!C1621)</f>
        <v/>
      </c>
      <c r="C1590" s="866"/>
      <c r="D1590" s="866"/>
      <c r="E1590" s="866"/>
      <c r="F1590" s="866"/>
      <c r="G1590" s="866"/>
      <c r="H1590" s="866"/>
      <c r="I1590" s="866"/>
      <c r="J1590" s="413" t="str">
        <f>IF(基本情報入力シート!M1621="","",基本情報入力シート!M1621)</f>
        <v/>
      </c>
      <c r="K1590" s="413" t="str">
        <f>IF(基本情報入力シート!R1621="","",基本情報入力シート!R1621)</f>
        <v/>
      </c>
      <c r="L1590" s="413" t="str">
        <f>IF(基本情報入力シート!W1621="","",基本情報入力シート!W1621)</f>
        <v/>
      </c>
      <c r="M1590" s="413" t="str">
        <f>IF(基本情報入力シート!X1621="","",基本情報入力シート!X1621)</f>
        <v/>
      </c>
      <c r="N1590" s="491" t="str">
        <f>IF(基本情報入力シート!Y1621="","",基本情報入力シート!Y1621)</f>
        <v/>
      </c>
      <c r="O1590" s="490"/>
      <c r="P1590" s="432"/>
      <c r="Q1590" s="38" t="str">
        <f>IFERROR(ROUNDDOWN(P1590*VLOOKUP(N1590,【参考】数式用!$V$2:$AA$58,MATCH(O1590,【参考】数式用!$X$4:$AA$4)+2,FALSE)*0.5, 0), "")</f>
        <v/>
      </c>
      <c r="R1590" s="433"/>
      <c r="S1590" s="867"/>
      <c r="T1590" s="867"/>
      <c r="U1590" s="499"/>
      <c r="V1590" s="439"/>
      <c r="W1590" s="487"/>
      <c r="X1590" s="414" t="str">
        <f>IFERROR(IF(V1590="ー", "", ROUNDDOWN(W1590*VLOOKUP(N1590,【参考】数式用!$V$2:$AG$51,MATCH(V1590,【参考】数式用!$AB$4:$AG$4)+6,FALSE)*0.5, 0)), "")</f>
        <v/>
      </c>
      <c r="Y1590" s="440"/>
      <c r="Z1590" s="487"/>
      <c r="AA1590" s="501"/>
      <c r="AB1590" s="481" t="e">
        <f>VLOOKUP(N1590,【参考】数式用!$A$3:$N$58,14,FALSE)</f>
        <v>#N/A</v>
      </c>
      <c r="AC1590" s="481" t="str">
        <f>IFERROR(VLOOKUP(N1590,【参考】数式用!$A$3:$N$58,14,FALSE),"")&amp;"_4_5"</f>
        <v>_4_5</v>
      </c>
      <c r="AD1590" s="481" t="str">
        <f>IFERROR(VLOOKUP(N1590,【参考】数式用!$A$3:$N$58,14,FALSE),"")&amp;"_6"</f>
        <v>_6</v>
      </c>
      <c r="AE1590" s="482" t="str">
        <f>IFERROR(VLOOKUP(N1590,【参考】数式用!$AI$5:$AJ$51, 2, FALSE), "")</f>
        <v/>
      </c>
      <c r="AF1590" s="483" t="str">
        <f t="shared" si="50"/>
        <v/>
      </c>
      <c r="AG1590" s="484" t="str">
        <f t="shared" si="51"/>
        <v/>
      </c>
      <c r="AH1590" s="485" t="str">
        <f>IFERROR(VLOOKUP(N1590,【参考】数式用!$AM$3:$AN$56, 2, FALSE), "")</f>
        <v/>
      </c>
      <c r="AI1590" s="411"/>
      <c r="AJ1590" s="389"/>
      <c r="AK1590" s="389"/>
      <c r="AL1590" s="389"/>
      <c r="AM1590" s="389"/>
      <c r="AN1590" s="389"/>
      <c r="AO1590" s="389"/>
      <c r="AP1590" s="389"/>
      <c r="AQ1590" s="389"/>
    </row>
    <row r="1591" spans="1:43" s="128" customFormat="1" ht="40.15" customHeight="1">
      <c r="A1591" s="488">
        <v>1578</v>
      </c>
      <c r="B1591" s="866" t="str">
        <f>IF(基本情報入力シート!C1622="","",基本情報入力シート!C1622)</f>
        <v/>
      </c>
      <c r="C1591" s="866"/>
      <c r="D1591" s="866"/>
      <c r="E1591" s="866"/>
      <c r="F1591" s="866"/>
      <c r="G1591" s="866"/>
      <c r="H1591" s="866"/>
      <c r="I1591" s="866"/>
      <c r="J1591" s="413" t="str">
        <f>IF(基本情報入力シート!M1622="","",基本情報入力シート!M1622)</f>
        <v/>
      </c>
      <c r="K1591" s="413" t="str">
        <f>IF(基本情報入力シート!R1622="","",基本情報入力シート!R1622)</f>
        <v/>
      </c>
      <c r="L1591" s="413" t="str">
        <f>IF(基本情報入力シート!W1622="","",基本情報入力シート!W1622)</f>
        <v/>
      </c>
      <c r="M1591" s="413" t="str">
        <f>IF(基本情報入力シート!X1622="","",基本情報入力シート!X1622)</f>
        <v/>
      </c>
      <c r="N1591" s="491" t="str">
        <f>IF(基本情報入力シート!Y1622="","",基本情報入力シート!Y1622)</f>
        <v/>
      </c>
      <c r="O1591" s="490"/>
      <c r="P1591" s="432"/>
      <c r="Q1591" s="38" t="str">
        <f>IFERROR(ROUNDDOWN(P1591*VLOOKUP(N1591,【参考】数式用!$V$2:$AA$58,MATCH(O1591,【参考】数式用!$X$4:$AA$4)+2,FALSE)*0.5, 0), "")</f>
        <v/>
      </c>
      <c r="R1591" s="433"/>
      <c r="S1591" s="867"/>
      <c r="T1591" s="867"/>
      <c r="U1591" s="499"/>
      <c r="V1591" s="439"/>
      <c r="W1591" s="487"/>
      <c r="X1591" s="414" t="str">
        <f>IFERROR(IF(V1591="ー", "", ROUNDDOWN(W1591*VLOOKUP(N1591,【参考】数式用!$V$2:$AG$51,MATCH(V1591,【参考】数式用!$AB$4:$AG$4)+6,FALSE)*0.5, 0)), "")</f>
        <v/>
      </c>
      <c r="Y1591" s="440"/>
      <c r="Z1591" s="487"/>
      <c r="AA1591" s="501"/>
      <c r="AB1591" s="481" t="e">
        <f>VLOOKUP(N1591,【参考】数式用!$A$3:$N$58,14,FALSE)</f>
        <v>#N/A</v>
      </c>
      <c r="AC1591" s="481" t="str">
        <f>IFERROR(VLOOKUP(N1591,【参考】数式用!$A$3:$N$58,14,FALSE),"")&amp;"_4_5"</f>
        <v>_4_5</v>
      </c>
      <c r="AD1591" s="481" t="str">
        <f>IFERROR(VLOOKUP(N1591,【参考】数式用!$A$3:$N$58,14,FALSE),"")&amp;"_6"</f>
        <v>_6</v>
      </c>
      <c r="AE1591" s="482" t="str">
        <f>IFERROR(VLOOKUP(N1591,【参考】数式用!$AI$5:$AJ$51, 2, FALSE), "")</f>
        <v/>
      </c>
      <c r="AF1591" s="483" t="str">
        <f t="shared" si="50"/>
        <v/>
      </c>
      <c r="AG1591" s="484" t="str">
        <f t="shared" si="51"/>
        <v/>
      </c>
      <c r="AH1591" s="485" t="str">
        <f>IFERROR(VLOOKUP(N1591,【参考】数式用!$AM$3:$AN$56, 2, FALSE), "")</f>
        <v/>
      </c>
      <c r="AI1591" s="411"/>
      <c r="AJ1591" s="389"/>
      <c r="AK1591" s="389"/>
      <c r="AL1591" s="389"/>
      <c r="AM1591" s="389"/>
      <c r="AN1591" s="389"/>
      <c r="AO1591" s="389"/>
      <c r="AP1591" s="389"/>
      <c r="AQ1591" s="389"/>
    </row>
    <row r="1592" spans="1:43" s="128" customFormat="1" ht="40.15" customHeight="1">
      <c r="A1592" s="488">
        <v>1579</v>
      </c>
      <c r="B1592" s="866" t="str">
        <f>IF(基本情報入力シート!C1623="","",基本情報入力シート!C1623)</f>
        <v/>
      </c>
      <c r="C1592" s="866"/>
      <c r="D1592" s="866"/>
      <c r="E1592" s="866"/>
      <c r="F1592" s="866"/>
      <c r="G1592" s="866"/>
      <c r="H1592" s="866"/>
      <c r="I1592" s="866"/>
      <c r="J1592" s="413" t="str">
        <f>IF(基本情報入力シート!M1623="","",基本情報入力シート!M1623)</f>
        <v/>
      </c>
      <c r="K1592" s="413" t="str">
        <f>IF(基本情報入力シート!R1623="","",基本情報入力シート!R1623)</f>
        <v/>
      </c>
      <c r="L1592" s="413" t="str">
        <f>IF(基本情報入力シート!W1623="","",基本情報入力シート!W1623)</f>
        <v/>
      </c>
      <c r="M1592" s="413" t="str">
        <f>IF(基本情報入力シート!X1623="","",基本情報入力シート!X1623)</f>
        <v/>
      </c>
      <c r="N1592" s="491" t="str">
        <f>IF(基本情報入力シート!Y1623="","",基本情報入力シート!Y1623)</f>
        <v/>
      </c>
      <c r="O1592" s="490"/>
      <c r="P1592" s="432"/>
      <c r="Q1592" s="38" t="str">
        <f>IFERROR(ROUNDDOWN(P1592*VLOOKUP(N1592,【参考】数式用!$V$2:$AA$58,MATCH(O1592,【参考】数式用!$X$4:$AA$4)+2,FALSE)*0.5, 0), "")</f>
        <v/>
      </c>
      <c r="R1592" s="433"/>
      <c r="S1592" s="867"/>
      <c r="T1592" s="867"/>
      <c r="U1592" s="499"/>
      <c r="V1592" s="439"/>
      <c r="W1592" s="487"/>
      <c r="X1592" s="414" t="str">
        <f>IFERROR(IF(V1592="ー", "", ROUNDDOWN(W1592*VLOOKUP(N1592,【参考】数式用!$V$2:$AG$51,MATCH(V1592,【参考】数式用!$AB$4:$AG$4)+6,FALSE)*0.5, 0)), "")</f>
        <v/>
      </c>
      <c r="Y1592" s="440"/>
      <c r="Z1592" s="487"/>
      <c r="AA1592" s="501"/>
      <c r="AB1592" s="481" t="e">
        <f>VLOOKUP(N1592,【参考】数式用!$A$3:$N$58,14,FALSE)</f>
        <v>#N/A</v>
      </c>
      <c r="AC1592" s="481" t="str">
        <f>IFERROR(VLOOKUP(N1592,【参考】数式用!$A$3:$N$58,14,FALSE),"")&amp;"_4_5"</f>
        <v>_4_5</v>
      </c>
      <c r="AD1592" s="481" t="str">
        <f>IFERROR(VLOOKUP(N1592,【参考】数式用!$A$3:$N$58,14,FALSE),"")&amp;"_6"</f>
        <v>_6</v>
      </c>
      <c r="AE1592" s="482" t="str">
        <f>IFERROR(VLOOKUP(N1592,【参考】数式用!$AI$5:$AJ$51, 2, FALSE), "")</f>
        <v/>
      </c>
      <c r="AF1592" s="483" t="str">
        <f t="shared" si="50"/>
        <v/>
      </c>
      <c r="AG1592" s="484" t="str">
        <f t="shared" si="51"/>
        <v/>
      </c>
      <c r="AH1592" s="485" t="str">
        <f>IFERROR(VLOOKUP(N1592,【参考】数式用!$AM$3:$AN$56, 2, FALSE), "")</f>
        <v/>
      </c>
      <c r="AI1592" s="411"/>
      <c r="AJ1592" s="389"/>
      <c r="AK1592" s="389"/>
      <c r="AL1592" s="389"/>
      <c r="AM1592" s="389"/>
      <c r="AN1592" s="389"/>
      <c r="AO1592" s="389"/>
      <c r="AP1592" s="389"/>
      <c r="AQ1592" s="389"/>
    </row>
    <row r="1593" spans="1:43" s="128" customFormat="1" ht="40.15" customHeight="1">
      <c r="A1593" s="488">
        <v>1580</v>
      </c>
      <c r="B1593" s="866" t="str">
        <f>IF(基本情報入力シート!C1624="","",基本情報入力シート!C1624)</f>
        <v/>
      </c>
      <c r="C1593" s="866"/>
      <c r="D1593" s="866"/>
      <c r="E1593" s="866"/>
      <c r="F1593" s="866"/>
      <c r="G1593" s="866"/>
      <c r="H1593" s="866"/>
      <c r="I1593" s="866"/>
      <c r="J1593" s="413" t="str">
        <f>IF(基本情報入力シート!M1624="","",基本情報入力シート!M1624)</f>
        <v/>
      </c>
      <c r="K1593" s="413" t="str">
        <f>IF(基本情報入力シート!R1624="","",基本情報入力シート!R1624)</f>
        <v/>
      </c>
      <c r="L1593" s="413" t="str">
        <f>IF(基本情報入力シート!W1624="","",基本情報入力シート!W1624)</f>
        <v/>
      </c>
      <c r="M1593" s="413" t="str">
        <f>IF(基本情報入力シート!X1624="","",基本情報入力シート!X1624)</f>
        <v/>
      </c>
      <c r="N1593" s="491" t="str">
        <f>IF(基本情報入力シート!Y1624="","",基本情報入力シート!Y1624)</f>
        <v/>
      </c>
      <c r="O1593" s="490"/>
      <c r="P1593" s="432"/>
      <c r="Q1593" s="38" t="str">
        <f>IFERROR(ROUNDDOWN(P1593*VLOOKUP(N1593,【参考】数式用!$V$2:$AA$58,MATCH(O1593,【参考】数式用!$X$4:$AA$4)+2,FALSE)*0.5, 0), "")</f>
        <v/>
      </c>
      <c r="R1593" s="433"/>
      <c r="S1593" s="867"/>
      <c r="T1593" s="867"/>
      <c r="U1593" s="499"/>
      <c r="V1593" s="439"/>
      <c r="W1593" s="487"/>
      <c r="X1593" s="414" t="str">
        <f>IFERROR(IF(V1593="ー", "", ROUNDDOWN(W1593*VLOOKUP(N1593,【参考】数式用!$V$2:$AG$51,MATCH(V1593,【参考】数式用!$AB$4:$AG$4)+6,FALSE)*0.5, 0)), "")</f>
        <v/>
      </c>
      <c r="Y1593" s="440"/>
      <c r="Z1593" s="487"/>
      <c r="AA1593" s="501"/>
      <c r="AB1593" s="481" t="e">
        <f>VLOOKUP(N1593,【参考】数式用!$A$3:$N$58,14,FALSE)</f>
        <v>#N/A</v>
      </c>
      <c r="AC1593" s="481" t="str">
        <f>IFERROR(VLOOKUP(N1593,【参考】数式用!$A$3:$N$58,14,FALSE),"")&amp;"_4_5"</f>
        <v>_4_5</v>
      </c>
      <c r="AD1593" s="481" t="str">
        <f>IFERROR(VLOOKUP(N1593,【参考】数式用!$A$3:$N$58,14,FALSE),"")&amp;"_6"</f>
        <v>_6</v>
      </c>
      <c r="AE1593" s="482" t="str">
        <f>IFERROR(VLOOKUP(N1593,【参考】数式用!$AI$5:$AJ$51, 2, FALSE), "")</f>
        <v/>
      </c>
      <c r="AF1593" s="483" t="str">
        <f t="shared" si="50"/>
        <v/>
      </c>
      <c r="AG1593" s="484" t="str">
        <f t="shared" si="51"/>
        <v/>
      </c>
      <c r="AH1593" s="485" t="str">
        <f>IFERROR(VLOOKUP(N1593,【参考】数式用!$AM$3:$AN$56, 2, FALSE), "")</f>
        <v/>
      </c>
      <c r="AI1593" s="411"/>
      <c r="AJ1593" s="389"/>
      <c r="AK1593" s="389"/>
      <c r="AL1593" s="389"/>
      <c r="AM1593" s="389"/>
      <c r="AN1593" s="389"/>
      <c r="AO1593" s="389"/>
      <c r="AP1593" s="389"/>
      <c r="AQ1593" s="389"/>
    </row>
    <row r="1594" spans="1:43" s="128" customFormat="1" ht="40.15" customHeight="1">
      <c r="A1594" s="488">
        <v>1581</v>
      </c>
      <c r="B1594" s="866" t="str">
        <f>IF(基本情報入力シート!C1625="","",基本情報入力シート!C1625)</f>
        <v/>
      </c>
      <c r="C1594" s="866"/>
      <c r="D1594" s="866"/>
      <c r="E1594" s="866"/>
      <c r="F1594" s="866"/>
      <c r="G1594" s="866"/>
      <c r="H1594" s="866"/>
      <c r="I1594" s="866"/>
      <c r="J1594" s="413" t="str">
        <f>IF(基本情報入力シート!M1625="","",基本情報入力シート!M1625)</f>
        <v/>
      </c>
      <c r="K1594" s="413" t="str">
        <f>IF(基本情報入力シート!R1625="","",基本情報入力シート!R1625)</f>
        <v/>
      </c>
      <c r="L1594" s="413" t="str">
        <f>IF(基本情報入力シート!W1625="","",基本情報入力シート!W1625)</f>
        <v/>
      </c>
      <c r="M1594" s="413" t="str">
        <f>IF(基本情報入力シート!X1625="","",基本情報入力シート!X1625)</f>
        <v/>
      </c>
      <c r="N1594" s="491" t="str">
        <f>IF(基本情報入力シート!Y1625="","",基本情報入力シート!Y1625)</f>
        <v/>
      </c>
      <c r="O1594" s="490"/>
      <c r="P1594" s="432"/>
      <c r="Q1594" s="38" t="str">
        <f>IFERROR(ROUNDDOWN(P1594*VLOOKUP(N1594,【参考】数式用!$V$2:$AA$58,MATCH(O1594,【参考】数式用!$X$4:$AA$4)+2,FALSE)*0.5, 0), "")</f>
        <v/>
      </c>
      <c r="R1594" s="433"/>
      <c r="S1594" s="867"/>
      <c r="T1594" s="867"/>
      <c r="U1594" s="499"/>
      <c r="V1594" s="439"/>
      <c r="W1594" s="487"/>
      <c r="X1594" s="414" t="str">
        <f>IFERROR(IF(V1594="ー", "", ROUNDDOWN(W1594*VLOOKUP(N1594,【参考】数式用!$V$2:$AG$51,MATCH(V1594,【参考】数式用!$AB$4:$AG$4)+6,FALSE)*0.5, 0)), "")</f>
        <v/>
      </c>
      <c r="Y1594" s="440"/>
      <c r="Z1594" s="487"/>
      <c r="AA1594" s="501"/>
      <c r="AB1594" s="481" t="e">
        <f>VLOOKUP(N1594,【参考】数式用!$A$3:$N$58,14,FALSE)</f>
        <v>#N/A</v>
      </c>
      <c r="AC1594" s="481" t="str">
        <f>IFERROR(VLOOKUP(N1594,【参考】数式用!$A$3:$N$58,14,FALSE),"")&amp;"_4_5"</f>
        <v>_4_5</v>
      </c>
      <c r="AD1594" s="481" t="str">
        <f>IFERROR(VLOOKUP(N1594,【参考】数式用!$A$3:$N$58,14,FALSE),"")&amp;"_6"</f>
        <v>_6</v>
      </c>
      <c r="AE1594" s="482" t="str">
        <f>IFERROR(VLOOKUP(N1594,【参考】数式用!$AI$5:$AJ$51, 2, FALSE), "")</f>
        <v/>
      </c>
      <c r="AF1594" s="483" t="str">
        <f t="shared" si="50"/>
        <v/>
      </c>
      <c r="AG1594" s="484" t="str">
        <f t="shared" si="51"/>
        <v/>
      </c>
      <c r="AH1594" s="485" t="str">
        <f>IFERROR(VLOOKUP(N1594,【参考】数式用!$AM$3:$AN$56, 2, FALSE), "")</f>
        <v/>
      </c>
      <c r="AI1594" s="411"/>
      <c r="AJ1594" s="389"/>
      <c r="AK1594" s="389"/>
      <c r="AL1594" s="389"/>
      <c r="AM1594" s="389"/>
      <c r="AN1594" s="389"/>
      <c r="AO1594" s="389"/>
      <c r="AP1594" s="389"/>
      <c r="AQ1594" s="389"/>
    </row>
    <row r="1595" spans="1:43" s="128" customFormat="1" ht="40.15" customHeight="1">
      <c r="A1595" s="488">
        <v>1582</v>
      </c>
      <c r="B1595" s="866" t="str">
        <f>IF(基本情報入力シート!C1626="","",基本情報入力シート!C1626)</f>
        <v/>
      </c>
      <c r="C1595" s="866"/>
      <c r="D1595" s="866"/>
      <c r="E1595" s="866"/>
      <c r="F1595" s="866"/>
      <c r="G1595" s="866"/>
      <c r="H1595" s="866"/>
      <c r="I1595" s="866"/>
      <c r="J1595" s="413" t="str">
        <f>IF(基本情報入力シート!M1626="","",基本情報入力シート!M1626)</f>
        <v/>
      </c>
      <c r="K1595" s="413" t="str">
        <f>IF(基本情報入力シート!R1626="","",基本情報入力シート!R1626)</f>
        <v/>
      </c>
      <c r="L1595" s="413" t="str">
        <f>IF(基本情報入力シート!W1626="","",基本情報入力シート!W1626)</f>
        <v/>
      </c>
      <c r="M1595" s="413" t="str">
        <f>IF(基本情報入力シート!X1626="","",基本情報入力シート!X1626)</f>
        <v/>
      </c>
      <c r="N1595" s="491" t="str">
        <f>IF(基本情報入力シート!Y1626="","",基本情報入力シート!Y1626)</f>
        <v/>
      </c>
      <c r="O1595" s="490"/>
      <c r="P1595" s="432"/>
      <c r="Q1595" s="38" t="str">
        <f>IFERROR(ROUNDDOWN(P1595*VLOOKUP(N1595,【参考】数式用!$V$2:$AA$58,MATCH(O1595,【参考】数式用!$X$4:$AA$4)+2,FALSE)*0.5, 0), "")</f>
        <v/>
      </c>
      <c r="R1595" s="433"/>
      <c r="S1595" s="867"/>
      <c r="T1595" s="867"/>
      <c r="U1595" s="499"/>
      <c r="V1595" s="439"/>
      <c r="W1595" s="487"/>
      <c r="X1595" s="414" t="str">
        <f>IFERROR(IF(V1595="ー", "", ROUNDDOWN(W1595*VLOOKUP(N1595,【参考】数式用!$V$2:$AG$51,MATCH(V1595,【参考】数式用!$AB$4:$AG$4)+6,FALSE)*0.5, 0)), "")</f>
        <v/>
      </c>
      <c r="Y1595" s="440"/>
      <c r="Z1595" s="487"/>
      <c r="AA1595" s="501"/>
      <c r="AB1595" s="481" t="e">
        <f>VLOOKUP(N1595,【参考】数式用!$A$3:$N$58,14,FALSE)</f>
        <v>#N/A</v>
      </c>
      <c r="AC1595" s="481" t="str">
        <f>IFERROR(VLOOKUP(N1595,【参考】数式用!$A$3:$N$58,14,FALSE),"")&amp;"_4_5"</f>
        <v>_4_5</v>
      </c>
      <c r="AD1595" s="481" t="str">
        <f>IFERROR(VLOOKUP(N1595,【参考】数式用!$A$3:$N$58,14,FALSE),"")&amp;"_6"</f>
        <v>_6</v>
      </c>
      <c r="AE1595" s="482" t="str">
        <f>IFERROR(VLOOKUP(N1595,【参考】数式用!$AI$5:$AJ$51, 2, FALSE), "")</f>
        <v/>
      </c>
      <c r="AF1595" s="483" t="str">
        <f t="shared" si="50"/>
        <v/>
      </c>
      <c r="AG1595" s="484" t="str">
        <f t="shared" si="51"/>
        <v/>
      </c>
      <c r="AH1595" s="485" t="str">
        <f>IFERROR(VLOOKUP(N1595,【参考】数式用!$AM$3:$AN$56, 2, FALSE), "")</f>
        <v/>
      </c>
      <c r="AI1595" s="411"/>
      <c r="AJ1595" s="389"/>
      <c r="AK1595" s="389"/>
      <c r="AL1595" s="389"/>
      <c r="AM1595" s="389"/>
      <c r="AN1595" s="389"/>
      <c r="AO1595" s="389"/>
      <c r="AP1595" s="389"/>
      <c r="AQ1595" s="389"/>
    </row>
    <row r="1596" spans="1:43" s="128" customFormat="1" ht="40.15" customHeight="1">
      <c r="A1596" s="488">
        <v>1583</v>
      </c>
      <c r="B1596" s="866" t="str">
        <f>IF(基本情報入力シート!C1627="","",基本情報入力シート!C1627)</f>
        <v/>
      </c>
      <c r="C1596" s="866"/>
      <c r="D1596" s="866"/>
      <c r="E1596" s="866"/>
      <c r="F1596" s="866"/>
      <c r="G1596" s="866"/>
      <c r="H1596" s="866"/>
      <c r="I1596" s="866"/>
      <c r="J1596" s="413" t="str">
        <f>IF(基本情報入力シート!M1627="","",基本情報入力シート!M1627)</f>
        <v/>
      </c>
      <c r="K1596" s="413" t="str">
        <f>IF(基本情報入力シート!R1627="","",基本情報入力シート!R1627)</f>
        <v/>
      </c>
      <c r="L1596" s="413" t="str">
        <f>IF(基本情報入力シート!W1627="","",基本情報入力シート!W1627)</f>
        <v/>
      </c>
      <c r="M1596" s="413" t="str">
        <f>IF(基本情報入力シート!X1627="","",基本情報入力シート!X1627)</f>
        <v/>
      </c>
      <c r="N1596" s="491" t="str">
        <f>IF(基本情報入力シート!Y1627="","",基本情報入力シート!Y1627)</f>
        <v/>
      </c>
      <c r="O1596" s="490"/>
      <c r="P1596" s="432"/>
      <c r="Q1596" s="38" t="str">
        <f>IFERROR(ROUNDDOWN(P1596*VLOOKUP(N1596,【参考】数式用!$V$2:$AA$58,MATCH(O1596,【参考】数式用!$X$4:$AA$4)+2,FALSE)*0.5, 0), "")</f>
        <v/>
      </c>
      <c r="R1596" s="433"/>
      <c r="S1596" s="867"/>
      <c r="T1596" s="867"/>
      <c r="U1596" s="499"/>
      <c r="V1596" s="439"/>
      <c r="W1596" s="487"/>
      <c r="X1596" s="414" t="str">
        <f>IFERROR(IF(V1596="ー", "", ROUNDDOWN(W1596*VLOOKUP(N1596,【参考】数式用!$V$2:$AG$51,MATCH(V1596,【参考】数式用!$AB$4:$AG$4)+6,FALSE)*0.5, 0)), "")</f>
        <v/>
      </c>
      <c r="Y1596" s="440"/>
      <c r="Z1596" s="487"/>
      <c r="AA1596" s="501"/>
      <c r="AB1596" s="481" t="e">
        <f>VLOOKUP(N1596,【参考】数式用!$A$3:$N$58,14,FALSE)</f>
        <v>#N/A</v>
      </c>
      <c r="AC1596" s="481" t="str">
        <f>IFERROR(VLOOKUP(N1596,【参考】数式用!$A$3:$N$58,14,FALSE),"")&amp;"_4_5"</f>
        <v>_4_5</v>
      </c>
      <c r="AD1596" s="481" t="str">
        <f>IFERROR(VLOOKUP(N1596,【参考】数式用!$A$3:$N$58,14,FALSE),"")&amp;"_6"</f>
        <v>_6</v>
      </c>
      <c r="AE1596" s="482" t="str">
        <f>IFERROR(VLOOKUP(N1596,【参考】数式用!$AI$5:$AJ$51, 2, FALSE), "")</f>
        <v/>
      </c>
      <c r="AF1596" s="483" t="str">
        <f t="shared" si="50"/>
        <v/>
      </c>
      <c r="AG1596" s="484" t="str">
        <f t="shared" si="51"/>
        <v/>
      </c>
      <c r="AH1596" s="485" t="str">
        <f>IFERROR(VLOOKUP(N1596,【参考】数式用!$AM$3:$AN$56, 2, FALSE), "")</f>
        <v/>
      </c>
      <c r="AI1596" s="411"/>
      <c r="AJ1596" s="389"/>
      <c r="AK1596" s="389"/>
      <c r="AL1596" s="389"/>
      <c r="AM1596" s="389"/>
      <c r="AN1596" s="389"/>
      <c r="AO1596" s="389"/>
      <c r="AP1596" s="389"/>
      <c r="AQ1596" s="389"/>
    </row>
    <row r="1597" spans="1:43" s="128" customFormat="1" ht="40.15" customHeight="1">
      <c r="A1597" s="488">
        <v>1584</v>
      </c>
      <c r="B1597" s="866" t="str">
        <f>IF(基本情報入力シート!C1628="","",基本情報入力シート!C1628)</f>
        <v/>
      </c>
      <c r="C1597" s="866"/>
      <c r="D1597" s="866"/>
      <c r="E1597" s="866"/>
      <c r="F1597" s="866"/>
      <c r="G1597" s="866"/>
      <c r="H1597" s="866"/>
      <c r="I1597" s="866"/>
      <c r="J1597" s="413" t="str">
        <f>IF(基本情報入力シート!M1628="","",基本情報入力シート!M1628)</f>
        <v/>
      </c>
      <c r="K1597" s="413" t="str">
        <f>IF(基本情報入力シート!R1628="","",基本情報入力シート!R1628)</f>
        <v/>
      </c>
      <c r="L1597" s="413" t="str">
        <f>IF(基本情報入力シート!W1628="","",基本情報入力シート!W1628)</f>
        <v/>
      </c>
      <c r="M1597" s="413" t="str">
        <f>IF(基本情報入力シート!X1628="","",基本情報入力シート!X1628)</f>
        <v/>
      </c>
      <c r="N1597" s="491" t="str">
        <f>IF(基本情報入力シート!Y1628="","",基本情報入力シート!Y1628)</f>
        <v/>
      </c>
      <c r="O1597" s="490"/>
      <c r="P1597" s="432"/>
      <c r="Q1597" s="38" t="str">
        <f>IFERROR(ROUNDDOWN(P1597*VLOOKUP(N1597,【参考】数式用!$V$2:$AA$58,MATCH(O1597,【参考】数式用!$X$4:$AA$4)+2,FALSE)*0.5, 0), "")</f>
        <v/>
      </c>
      <c r="R1597" s="433"/>
      <c r="S1597" s="867"/>
      <c r="T1597" s="867"/>
      <c r="U1597" s="499"/>
      <c r="V1597" s="439"/>
      <c r="W1597" s="487"/>
      <c r="X1597" s="414" t="str">
        <f>IFERROR(IF(V1597="ー", "", ROUNDDOWN(W1597*VLOOKUP(N1597,【参考】数式用!$V$2:$AG$51,MATCH(V1597,【参考】数式用!$AB$4:$AG$4)+6,FALSE)*0.5, 0)), "")</f>
        <v/>
      </c>
      <c r="Y1597" s="440"/>
      <c r="Z1597" s="487"/>
      <c r="AA1597" s="501"/>
      <c r="AB1597" s="481" t="e">
        <f>VLOOKUP(N1597,【参考】数式用!$A$3:$N$58,14,FALSE)</f>
        <v>#N/A</v>
      </c>
      <c r="AC1597" s="481" t="str">
        <f>IFERROR(VLOOKUP(N1597,【参考】数式用!$A$3:$N$58,14,FALSE),"")&amp;"_4_5"</f>
        <v>_4_5</v>
      </c>
      <c r="AD1597" s="481" t="str">
        <f>IFERROR(VLOOKUP(N1597,【参考】数式用!$A$3:$N$58,14,FALSE),"")&amp;"_6"</f>
        <v>_6</v>
      </c>
      <c r="AE1597" s="482" t="str">
        <f>IFERROR(VLOOKUP(N1597,【参考】数式用!$AI$5:$AJ$51, 2, FALSE), "")</f>
        <v/>
      </c>
      <c r="AF1597" s="483" t="str">
        <f t="shared" si="50"/>
        <v/>
      </c>
      <c r="AG1597" s="484" t="str">
        <f t="shared" si="51"/>
        <v/>
      </c>
      <c r="AH1597" s="485" t="str">
        <f>IFERROR(VLOOKUP(N1597,【参考】数式用!$AM$3:$AN$56, 2, FALSE), "")</f>
        <v/>
      </c>
      <c r="AI1597" s="411"/>
      <c r="AJ1597" s="389"/>
      <c r="AK1597" s="389"/>
      <c r="AL1597" s="389"/>
      <c r="AM1597" s="389"/>
      <c r="AN1597" s="389"/>
      <c r="AO1597" s="389"/>
      <c r="AP1597" s="389"/>
      <c r="AQ1597" s="389"/>
    </row>
    <row r="1598" spans="1:43" s="128" customFormat="1" ht="40.15" customHeight="1">
      <c r="A1598" s="488">
        <v>1585</v>
      </c>
      <c r="B1598" s="866" t="str">
        <f>IF(基本情報入力シート!C1629="","",基本情報入力シート!C1629)</f>
        <v/>
      </c>
      <c r="C1598" s="866"/>
      <c r="D1598" s="866"/>
      <c r="E1598" s="866"/>
      <c r="F1598" s="866"/>
      <c r="G1598" s="866"/>
      <c r="H1598" s="866"/>
      <c r="I1598" s="866"/>
      <c r="J1598" s="413" t="str">
        <f>IF(基本情報入力シート!M1629="","",基本情報入力シート!M1629)</f>
        <v/>
      </c>
      <c r="K1598" s="413" t="str">
        <f>IF(基本情報入力シート!R1629="","",基本情報入力シート!R1629)</f>
        <v/>
      </c>
      <c r="L1598" s="413" t="str">
        <f>IF(基本情報入力シート!W1629="","",基本情報入力シート!W1629)</f>
        <v/>
      </c>
      <c r="M1598" s="413" t="str">
        <f>IF(基本情報入力シート!X1629="","",基本情報入力シート!X1629)</f>
        <v/>
      </c>
      <c r="N1598" s="491" t="str">
        <f>IF(基本情報入力シート!Y1629="","",基本情報入力シート!Y1629)</f>
        <v/>
      </c>
      <c r="O1598" s="490"/>
      <c r="P1598" s="432"/>
      <c r="Q1598" s="38" t="str">
        <f>IFERROR(ROUNDDOWN(P1598*VLOOKUP(N1598,【参考】数式用!$V$2:$AA$58,MATCH(O1598,【参考】数式用!$X$4:$AA$4)+2,FALSE)*0.5, 0), "")</f>
        <v/>
      </c>
      <c r="R1598" s="433"/>
      <c r="S1598" s="867"/>
      <c r="T1598" s="867"/>
      <c r="U1598" s="499"/>
      <c r="V1598" s="439"/>
      <c r="W1598" s="487"/>
      <c r="X1598" s="414" t="str">
        <f>IFERROR(IF(V1598="ー", "", ROUNDDOWN(W1598*VLOOKUP(N1598,【参考】数式用!$V$2:$AG$51,MATCH(V1598,【参考】数式用!$AB$4:$AG$4)+6,FALSE)*0.5, 0)), "")</f>
        <v/>
      </c>
      <c r="Y1598" s="440"/>
      <c r="Z1598" s="487"/>
      <c r="AA1598" s="501"/>
      <c r="AB1598" s="481" t="e">
        <f>VLOOKUP(N1598,【参考】数式用!$A$3:$N$58,14,FALSE)</f>
        <v>#N/A</v>
      </c>
      <c r="AC1598" s="481" t="str">
        <f>IFERROR(VLOOKUP(N1598,【参考】数式用!$A$3:$N$58,14,FALSE),"")&amp;"_4_5"</f>
        <v>_4_5</v>
      </c>
      <c r="AD1598" s="481" t="str">
        <f>IFERROR(VLOOKUP(N1598,【参考】数式用!$A$3:$N$58,14,FALSE),"")&amp;"_6"</f>
        <v>_6</v>
      </c>
      <c r="AE1598" s="482" t="str">
        <f>IFERROR(VLOOKUP(N1598,【参考】数式用!$AI$5:$AJ$51, 2, FALSE), "")</f>
        <v/>
      </c>
      <c r="AF1598" s="483" t="str">
        <f t="shared" si="50"/>
        <v/>
      </c>
      <c r="AG1598" s="484" t="str">
        <f t="shared" si="51"/>
        <v/>
      </c>
      <c r="AH1598" s="485" t="str">
        <f>IFERROR(VLOOKUP(N1598,【参考】数式用!$AM$3:$AN$56, 2, FALSE), "")</f>
        <v/>
      </c>
      <c r="AI1598" s="411"/>
      <c r="AJ1598" s="389"/>
      <c r="AK1598" s="389"/>
      <c r="AL1598" s="389"/>
      <c r="AM1598" s="389"/>
      <c r="AN1598" s="389"/>
      <c r="AO1598" s="389"/>
      <c r="AP1598" s="389"/>
      <c r="AQ1598" s="389"/>
    </row>
    <row r="1599" spans="1:43" s="128" customFormat="1" ht="40.15" customHeight="1">
      <c r="A1599" s="488">
        <v>1586</v>
      </c>
      <c r="B1599" s="866" t="str">
        <f>IF(基本情報入力シート!C1630="","",基本情報入力シート!C1630)</f>
        <v/>
      </c>
      <c r="C1599" s="866"/>
      <c r="D1599" s="866"/>
      <c r="E1599" s="866"/>
      <c r="F1599" s="866"/>
      <c r="G1599" s="866"/>
      <c r="H1599" s="866"/>
      <c r="I1599" s="866"/>
      <c r="J1599" s="413" t="str">
        <f>IF(基本情報入力シート!M1630="","",基本情報入力シート!M1630)</f>
        <v/>
      </c>
      <c r="K1599" s="413" t="str">
        <f>IF(基本情報入力シート!R1630="","",基本情報入力シート!R1630)</f>
        <v/>
      </c>
      <c r="L1599" s="413" t="str">
        <f>IF(基本情報入力シート!W1630="","",基本情報入力シート!W1630)</f>
        <v/>
      </c>
      <c r="M1599" s="413" t="str">
        <f>IF(基本情報入力シート!X1630="","",基本情報入力シート!X1630)</f>
        <v/>
      </c>
      <c r="N1599" s="491" t="str">
        <f>IF(基本情報入力シート!Y1630="","",基本情報入力シート!Y1630)</f>
        <v/>
      </c>
      <c r="O1599" s="490"/>
      <c r="P1599" s="432"/>
      <c r="Q1599" s="38" t="str">
        <f>IFERROR(ROUNDDOWN(P1599*VLOOKUP(N1599,【参考】数式用!$V$2:$AA$58,MATCH(O1599,【参考】数式用!$X$4:$AA$4)+2,FALSE)*0.5, 0), "")</f>
        <v/>
      </c>
      <c r="R1599" s="433"/>
      <c r="S1599" s="867"/>
      <c r="T1599" s="867"/>
      <c r="U1599" s="499"/>
      <c r="V1599" s="439"/>
      <c r="W1599" s="487"/>
      <c r="X1599" s="414" t="str">
        <f>IFERROR(IF(V1599="ー", "", ROUNDDOWN(W1599*VLOOKUP(N1599,【参考】数式用!$V$2:$AG$51,MATCH(V1599,【参考】数式用!$AB$4:$AG$4)+6,FALSE)*0.5, 0)), "")</f>
        <v/>
      </c>
      <c r="Y1599" s="440"/>
      <c r="Z1599" s="487"/>
      <c r="AA1599" s="501"/>
      <c r="AB1599" s="481" t="e">
        <f>VLOOKUP(N1599,【参考】数式用!$A$3:$N$58,14,FALSE)</f>
        <v>#N/A</v>
      </c>
      <c r="AC1599" s="481" t="str">
        <f>IFERROR(VLOOKUP(N1599,【参考】数式用!$A$3:$N$58,14,FALSE),"")&amp;"_4_5"</f>
        <v>_4_5</v>
      </c>
      <c r="AD1599" s="481" t="str">
        <f>IFERROR(VLOOKUP(N1599,【参考】数式用!$A$3:$N$58,14,FALSE),"")&amp;"_6"</f>
        <v>_6</v>
      </c>
      <c r="AE1599" s="482" t="str">
        <f>IFERROR(VLOOKUP(N1599,【参考】数式用!$AI$5:$AJ$51, 2, FALSE), "")</f>
        <v/>
      </c>
      <c r="AF1599" s="483" t="str">
        <f t="shared" si="50"/>
        <v/>
      </c>
      <c r="AG1599" s="484" t="str">
        <f t="shared" si="51"/>
        <v/>
      </c>
      <c r="AH1599" s="485" t="str">
        <f>IFERROR(VLOOKUP(N1599,【参考】数式用!$AM$3:$AN$56, 2, FALSE), "")</f>
        <v/>
      </c>
      <c r="AI1599" s="411"/>
      <c r="AJ1599" s="389"/>
      <c r="AK1599" s="389"/>
      <c r="AL1599" s="389"/>
      <c r="AM1599" s="389"/>
      <c r="AN1599" s="389"/>
      <c r="AO1599" s="389"/>
      <c r="AP1599" s="389"/>
      <c r="AQ1599" s="389"/>
    </row>
    <row r="1600" spans="1:43" s="128" customFormat="1" ht="40.15" customHeight="1">
      <c r="A1600" s="488">
        <v>1587</v>
      </c>
      <c r="B1600" s="866" t="str">
        <f>IF(基本情報入力シート!C1631="","",基本情報入力シート!C1631)</f>
        <v/>
      </c>
      <c r="C1600" s="866"/>
      <c r="D1600" s="866"/>
      <c r="E1600" s="866"/>
      <c r="F1600" s="866"/>
      <c r="G1600" s="866"/>
      <c r="H1600" s="866"/>
      <c r="I1600" s="866"/>
      <c r="J1600" s="413" t="str">
        <f>IF(基本情報入力シート!M1631="","",基本情報入力シート!M1631)</f>
        <v/>
      </c>
      <c r="K1600" s="413" t="str">
        <f>IF(基本情報入力シート!R1631="","",基本情報入力シート!R1631)</f>
        <v/>
      </c>
      <c r="L1600" s="413" t="str">
        <f>IF(基本情報入力シート!W1631="","",基本情報入力シート!W1631)</f>
        <v/>
      </c>
      <c r="M1600" s="413" t="str">
        <f>IF(基本情報入力シート!X1631="","",基本情報入力シート!X1631)</f>
        <v/>
      </c>
      <c r="N1600" s="491" t="str">
        <f>IF(基本情報入力シート!Y1631="","",基本情報入力シート!Y1631)</f>
        <v/>
      </c>
      <c r="O1600" s="490"/>
      <c r="P1600" s="432"/>
      <c r="Q1600" s="38" t="str">
        <f>IFERROR(ROUNDDOWN(P1600*VLOOKUP(N1600,【参考】数式用!$V$2:$AA$58,MATCH(O1600,【参考】数式用!$X$4:$AA$4)+2,FALSE)*0.5, 0), "")</f>
        <v/>
      </c>
      <c r="R1600" s="433"/>
      <c r="S1600" s="867"/>
      <c r="T1600" s="867"/>
      <c r="U1600" s="499"/>
      <c r="V1600" s="439"/>
      <c r="W1600" s="487"/>
      <c r="X1600" s="414" t="str">
        <f>IFERROR(IF(V1600="ー", "", ROUNDDOWN(W1600*VLOOKUP(N1600,【参考】数式用!$V$2:$AG$51,MATCH(V1600,【参考】数式用!$AB$4:$AG$4)+6,FALSE)*0.5, 0)), "")</f>
        <v/>
      </c>
      <c r="Y1600" s="440"/>
      <c r="Z1600" s="487"/>
      <c r="AA1600" s="501"/>
      <c r="AB1600" s="481" t="e">
        <f>VLOOKUP(N1600,【参考】数式用!$A$3:$N$58,14,FALSE)</f>
        <v>#N/A</v>
      </c>
      <c r="AC1600" s="481" t="str">
        <f>IFERROR(VLOOKUP(N1600,【参考】数式用!$A$3:$N$58,14,FALSE),"")&amp;"_4_5"</f>
        <v>_4_5</v>
      </c>
      <c r="AD1600" s="481" t="str">
        <f>IFERROR(VLOOKUP(N1600,【参考】数式用!$A$3:$N$58,14,FALSE),"")&amp;"_6"</f>
        <v>_6</v>
      </c>
      <c r="AE1600" s="482" t="str">
        <f>IFERROR(VLOOKUP(N1600,【参考】数式用!$AI$5:$AJ$51, 2, FALSE), "")</f>
        <v/>
      </c>
      <c r="AF1600" s="483" t="str">
        <f t="shared" si="50"/>
        <v/>
      </c>
      <c r="AG1600" s="484" t="str">
        <f t="shared" si="51"/>
        <v/>
      </c>
      <c r="AH1600" s="485" t="str">
        <f>IFERROR(VLOOKUP(N1600,【参考】数式用!$AM$3:$AN$56, 2, FALSE), "")</f>
        <v/>
      </c>
      <c r="AI1600" s="411"/>
      <c r="AJ1600" s="389"/>
      <c r="AK1600" s="389"/>
      <c r="AL1600" s="389"/>
      <c r="AM1600" s="389"/>
      <c r="AN1600" s="389"/>
      <c r="AO1600" s="389"/>
      <c r="AP1600" s="389"/>
      <c r="AQ1600" s="389"/>
    </row>
    <row r="1601" spans="1:43" s="128" customFormat="1" ht="40.15" customHeight="1">
      <c r="A1601" s="488">
        <v>1588</v>
      </c>
      <c r="B1601" s="866" t="str">
        <f>IF(基本情報入力シート!C1632="","",基本情報入力シート!C1632)</f>
        <v/>
      </c>
      <c r="C1601" s="866"/>
      <c r="D1601" s="866"/>
      <c r="E1601" s="866"/>
      <c r="F1601" s="866"/>
      <c r="G1601" s="866"/>
      <c r="H1601" s="866"/>
      <c r="I1601" s="866"/>
      <c r="J1601" s="413" t="str">
        <f>IF(基本情報入力シート!M1632="","",基本情報入力シート!M1632)</f>
        <v/>
      </c>
      <c r="K1601" s="413" t="str">
        <f>IF(基本情報入力シート!R1632="","",基本情報入力シート!R1632)</f>
        <v/>
      </c>
      <c r="L1601" s="413" t="str">
        <f>IF(基本情報入力シート!W1632="","",基本情報入力シート!W1632)</f>
        <v/>
      </c>
      <c r="M1601" s="413" t="str">
        <f>IF(基本情報入力シート!X1632="","",基本情報入力シート!X1632)</f>
        <v/>
      </c>
      <c r="N1601" s="491" t="str">
        <f>IF(基本情報入力シート!Y1632="","",基本情報入力シート!Y1632)</f>
        <v/>
      </c>
      <c r="O1601" s="490"/>
      <c r="P1601" s="432"/>
      <c r="Q1601" s="38" t="str">
        <f>IFERROR(ROUNDDOWN(P1601*VLOOKUP(N1601,【参考】数式用!$V$2:$AA$58,MATCH(O1601,【参考】数式用!$X$4:$AA$4)+2,FALSE)*0.5, 0), "")</f>
        <v/>
      </c>
      <c r="R1601" s="433"/>
      <c r="S1601" s="867"/>
      <c r="T1601" s="867"/>
      <c r="U1601" s="499"/>
      <c r="V1601" s="439"/>
      <c r="W1601" s="487"/>
      <c r="X1601" s="414" t="str">
        <f>IFERROR(IF(V1601="ー", "", ROUNDDOWN(W1601*VLOOKUP(N1601,【参考】数式用!$V$2:$AG$51,MATCH(V1601,【参考】数式用!$AB$4:$AG$4)+6,FALSE)*0.5, 0)), "")</f>
        <v/>
      </c>
      <c r="Y1601" s="440"/>
      <c r="Z1601" s="487"/>
      <c r="AA1601" s="501"/>
      <c r="AB1601" s="481" t="e">
        <f>VLOOKUP(N1601,【参考】数式用!$A$3:$N$58,14,FALSE)</f>
        <v>#N/A</v>
      </c>
      <c r="AC1601" s="481" t="str">
        <f>IFERROR(VLOOKUP(N1601,【参考】数式用!$A$3:$N$58,14,FALSE),"")&amp;"_4_5"</f>
        <v>_4_5</v>
      </c>
      <c r="AD1601" s="481" t="str">
        <f>IFERROR(VLOOKUP(N1601,【参考】数式用!$A$3:$N$58,14,FALSE),"")&amp;"_6"</f>
        <v>_6</v>
      </c>
      <c r="AE1601" s="482" t="str">
        <f>IFERROR(VLOOKUP(N1601,【参考】数式用!$AI$5:$AJ$51, 2, FALSE), "")</f>
        <v/>
      </c>
      <c r="AF1601" s="483" t="str">
        <f t="shared" si="50"/>
        <v/>
      </c>
      <c r="AG1601" s="484" t="str">
        <f t="shared" si="51"/>
        <v/>
      </c>
      <c r="AH1601" s="485" t="str">
        <f>IFERROR(VLOOKUP(N1601,【参考】数式用!$AM$3:$AN$56, 2, FALSE), "")</f>
        <v/>
      </c>
      <c r="AI1601" s="411"/>
      <c r="AJ1601" s="389"/>
      <c r="AK1601" s="389"/>
      <c r="AL1601" s="389"/>
      <c r="AM1601" s="389"/>
      <c r="AN1601" s="389"/>
      <c r="AO1601" s="389"/>
      <c r="AP1601" s="389"/>
      <c r="AQ1601" s="389"/>
    </row>
    <row r="1602" spans="1:43" s="128" customFormat="1" ht="40.15" customHeight="1">
      <c r="A1602" s="488">
        <v>1589</v>
      </c>
      <c r="B1602" s="866" t="str">
        <f>IF(基本情報入力シート!C1633="","",基本情報入力シート!C1633)</f>
        <v/>
      </c>
      <c r="C1602" s="866"/>
      <c r="D1602" s="866"/>
      <c r="E1602" s="866"/>
      <c r="F1602" s="866"/>
      <c r="G1602" s="866"/>
      <c r="H1602" s="866"/>
      <c r="I1602" s="866"/>
      <c r="J1602" s="413" t="str">
        <f>IF(基本情報入力シート!M1633="","",基本情報入力シート!M1633)</f>
        <v/>
      </c>
      <c r="K1602" s="413" t="str">
        <f>IF(基本情報入力シート!R1633="","",基本情報入力シート!R1633)</f>
        <v/>
      </c>
      <c r="L1602" s="413" t="str">
        <f>IF(基本情報入力シート!W1633="","",基本情報入力シート!W1633)</f>
        <v/>
      </c>
      <c r="M1602" s="413" t="str">
        <f>IF(基本情報入力シート!X1633="","",基本情報入力シート!X1633)</f>
        <v/>
      </c>
      <c r="N1602" s="491" t="str">
        <f>IF(基本情報入力シート!Y1633="","",基本情報入力シート!Y1633)</f>
        <v/>
      </c>
      <c r="O1602" s="490"/>
      <c r="P1602" s="432"/>
      <c r="Q1602" s="38" t="str">
        <f>IFERROR(ROUNDDOWN(P1602*VLOOKUP(N1602,【参考】数式用!$V$2:$AA$58,MATCH(O1602,【参考】数式用!$X$4:$AA$4)+2,FALSE)*0.5, 0), "")</f>
        <v/>
      </c>
      <c r="R1602" s="433"/>
      <c r="S1602" s="867"/>
      <c r="T1602" s="867"/>
      <c r="U1602" s="499"/>
      <c r="V1602" s="439"/>
      <c r="W1602" s="487"/>
      <c r="X1602" s="414" t="str">
        <f>IFERROR(IF(V1602="ー", "", ROUNDDOWN(W1602*VLOOKUP(N1602,【参考】数式用!$V$2:$AG$51,MATCH(V1602,【参考】数式用!$AB$4:$AG$4)+6,FALSE)*0.5, 0)), "")</f>
        <v/>
      </c>
      <c r="Y1602" s="440"/>
      <c r="Z1602" s="487"/>
      <c r="AA1602" s="501"/>
      <c r="AB1602" s="481" t="e">
        <f>VLOOKUP(N1602,【参考】数式用!$A$3:$N$58,14,FALSE)</f>
        <v>#N/A</v>
      </c>
      <c r="AC1602" s="481" t="str">
        <f>IFERROR(VLOOKUP(N1602,【参考】数式用!$A$3:$N$58,14,FALSE),"")&amp;"_4_5"</f>
        <v>_4_5</v>
      </c>
      <c r="AD1602" s="481" t="str">
        <f>IFERROR(VLOOKUP(N1602,【参考】数式用!$A$3:$N$58,14,FALSE),"")&amp;"_6"</f>
        <v>_6</v>
      </c>
      <c r="AE1602" s="482" t="str">
        <f>IFERROR(VLOOKUP(N1602,【参考】数式用!$AI$5:$AJ$51, 2, FALSE), "")</f>
        <v/>
      </c>
      <c r="AF1602" s="483" t="str">
        <f t="shared" si="50"/>
        <v/>
      </c>
      <c r="AG1602" s="484" t="str">
        <f t="shared" si="51"/>
        <v/>
      </c>
      <c r="AH1602" s="485" t="str">
        <f>IFERROR(VLOOKUP(N1602,【参考】数式用!$AM$3:$AN$56, 2, FALSE), "")</f>
        <v/>
      </c>
      <c r="AI1602" s="411"/>
      <c r="AJ1602" s="389"/>
      <c r="AK1602" s="389"/>
      <c r="AL1602" s="389"/>
      <c r="AM1602" s="389"/>
      <c r="AN1602" s="389"/>
      <c r="AO1602" s="389"/>
      <c r="AP1602" s="389"/>
      <c r="AQ1602" s="389"/>
    </row>
    <row r="1603" spans="1:43" s="128" customFormat="1" ht="40.15" customHeight="1">
      <c r="A1603" s="488">
        <v>1590</v>
      </c>
      <c r="B1603" s="866" t="str">
        <f>IF(基本情報入力シート!C1634="","",基本情報入力シート!C1634)</f>
        <v/>
      </c>
      <c r="C1603" s="866"/>
      <c r="D1603" s="866"/>
      <c r="E1603" s="866"/>
      <c r="F1603" s="866"/>
      <c r="G1603" s="866"/>
      <c r="H1603" s="866"/>
      <c r="I1603" s="866"/>
      <c r="J1603" s="413" t="str">
        <f>IF(基本情報入力シート!M1634="","",基本情報入力シート!M1634)</f>
        <v/>
      </c>
      <c r="K1603" s="413" t="str">
        <f>IF(基本情報入力シート!R1634="","",基本情報入力シート!R1634)</f>
        <v/>
      </c>
      <c r="L1603" s="413" t="str">
        <f>IF(基本情報入力シート!W1634="","",基本情報入力シート!W1634)</f>
        <v/>
      </c>
      <c r="M1603" s="413" t="str">
        <f>IF(基本情報入力シート!X1634="","",基本情報入力シート!X1634)</f>
        <v/>
      </c>
      <c r="N1603" s="491" t="str">
        <f>IF(基本情報入力シート!Y1634="","",基本情報入力シート!Y1634)</f>
        <v/>
      </c>
      <c r="O1603" s="490"/>
      <c r="P1603" s="432"/>
      <c r="Q1603" s="38" t="str">
        <f>IFERROR(ROUNDDOWN(P1603*VLOOKUP(N1603,【参考】数式用!$V$2:$AA$58,MATCH(O1603,【参考】数式用!$X$4:$AA$4)+2,FALSE)*0.5, 0), "")</f>
        <v/>
      </c>
      <c r="R1603" s="433"/>
      <c r="S1603" s="867"/>
      <c r="T1603" s="867"/>
      <c r="U1603" s="499"/>
      <c r="V1603" s="439"/>
      <c r="W1603" s="487"/>
      <c r="X1603" s="414" t="str">
        <f>IFERROR(IF(V1603="ー", "", ROUNDDOWN(W1603*VLOOKUP(N1603,【参考】数式用!$V$2:$AG$51,MATCH(V1603,【参考】数式用!$AB$4:$AG$4)+6,FALSE)*0.5, 0)), "")</f>
        <v/>
      </c>
      <c r="Y1603" s="440"/>
      <c r="Z1603" s="487"/>
      <c r="AA1603" s="501"/>
      <c r="AB1603" s="481" t="e">
        <f>VLOOKUP(N1603,【参考】数式用!$A$3:$N$58,14,FALSE)</f>
        <v>#N/A</v>
      </c>
      <c r="AC1603" s="481" t="str">
        <f>IFERROR(VLOOKUP(N1603,【参考】数式用!$A$3:$N$58,14,FALSE),"")&amp;"_4_5"</f>
        <v>_4_5</v>
      </c>
      <c r="AD1603" s="481" t="str">
        <f>IFERROR(VLOOKUP(N1603,【参考】数式用!$A$3:$N$58,14,FALSE),"")&amp;"_6"</f>
        <v>_6</v>
      </c>
      <c r="AE1603" s="482" t="str">
        <f>IFERROR(VLOOKUP(N1603,【参考】数式用!$AI$5:$AJ$51, 2, FALSE), "")</f>
        <v/>
      </c>
      <c r="AF1603" s="483" t="str">
        <f t="shared" si="50"/>
        <v/>
      </c>
      <c r="AG1603" s="484" t="str">
        <f t="shared" si="51"/>
        <v/>
      </c>
      <c r="AH1603" s="485" t="str">
        <f>IFERROR(VLOOKUP(N1603,【参考】数式用!$AM$3:$AN$56, 2, FALSE), "")</f>
        <v/>
      </c>
      <c r="AI1603" s="411"/>
      <c r="AJ1603" s="389"/>
      <c r="AK1603" s="389"/>
      <c r="AL1603" s="389"/>
      <c r="AM1603" s="389"/>
      <c r="AN1603" s="389"/>
      <c r="AO1603" s="389"/>
      <c r="AP1603" s="389"/>
      <c r="AQ1603" s="389"/>
    </row>
    <row r="1604" spans="1:43" s="128" customFormat="1" ht="40.15" customHeight="1">
      <c r="A1604" s="488">
        <v>1591</v>
      </c>
      <c r="B1604" s="866" t="str">
        <f>IF(基本情報入力シート!C1635="","",基本情報入力シート!C1635)</f>
        <v/>
      </c>
      <c r="C1604" s="866"/>
      <c r="D1604" s="866"/>
      <c r="E1604" s="866"/>
      <c r="F1604" s="866"/>
      <c r="G1604" s="866"/>
      <c r="H1604" s="866"/>
      <c r="I1604" s="866"/>
      <c r="J1604" s="413" t="str">
        <f>IF(基本情報入力シート!M1635="","",基本情報入力シート!M1635)</f>
        <v/>
      </c>
      <c r="K1604" s="413" t="str">
        <f>IF(基本情報入力シート!R1635="","",基本情報入力シート!R1635)</f>
        <v/>
      </c>
      <c r="L1604" s="413" t="str">
        <f>IF(基本情報入力シート!W1635="","",基本情報入力シート!W1635)</f>
        <v/>
      </c>
      <c r="M1604" s="413" t="str">
        <f>IF(基本情報入力シート!X1635="","",基本情報入力シート!X1635)</f>
        <v/>
      </c>
      <c r="N1604" s="491" t="str">
        <f>IF(基本情報入力シート!Y1635="","",基本情報入力シート!Y1635)</f>
        <v/>
      </c>
      <c r="O1604" s="490"/>
      <c r="P1604" s="432"/>
      <c r="Q1604" s="38" t="str">
        <f>IFERROR(ROUNDDOWN(P1604*VLOOKUP(N1604,【参考】数式用!$V$2:$AA$58,MATCH(O1604,【参考】数式用!$X$4:$AA$4)+2,FALSE)*0.5, 0), "")</f>
        <v/>
      </c>
      <c r="R1604" s="433"/>
      <c r="S1604" s="867"/>
      <c r="T1604" s="867"/>
      <c r="U1604" s="499"/>
      <c r="V1604" s="439"/>
      <c r="W1604" s="487"/>
      <c r="X1604" s="414" t="str">
        <f>IFERROR(IF(V1604="ー", "", ROUNDDOWN(W1604*VLOOKUP(N1604,【参考】数式用!$V$2:$AG$51,MATCH(V1604,【参考】数式用!$AB$4:$AG$4)+6,FALSE)*0.5, 0)), "")</f>
        <v/>
      </c>
      <c r="Y1604" s="440"/>
      <c r="Z1604" s="487"/>
      <c r="AA1604" s="501"/>
      <c r="AB1604" s="481" t="e">
        <f>VLOOKUP(N1604,【参考】数式用!$A$3:$N$58,14,FALSE)</f>
        <v>#N/A</v>
      </c>
      <c r="AC1604" s="481" t="str">
        <f>IFERROR(VLOOKUP(N1604,【参考】数式用!$A$3:$N$58,14,FALSE),"")&amp;"_4_5"</f>
        <v>_4_5</v>
      </c>
      <c r="AD1604" s="481" t="str">
        <f>IFERROR(VLOOKUP(N1604,【参考】数式用!$A$3:$N$58,14,FALSE),"")&amp;"_6"</f>
        <v>_6</v>
      </c>
      <c r="AE1604" s="482" t="str">
        <f>IFERROR(VLOOKUP(N1604,【参考】数式用!$AI$5:$AJ$51, 2, FALSE), "")</f>
        <v/>
      </c>
      <c r="AF1604" s="483" t="str">
        <f t="shared" si="50"/>
        <v/>
      </c>
      <c r="AG1604" s="484" t="str">
        <f t="shared" si="51"/>
        <v/>
      </c>
      <c r="AH1604" s="485" t="str">
        <f>IFERROR(VLOOKUP(N1604,【参考】数式用!$AM$3:$AN$56, 2, FALSE), "")</f>
        <v/>
      </c>
      <c r="AI1604" s="411"/>
      <c r="AJ1604" s="389"/>
      <c r="AK1604" s="389"/>
      <c r="AL1604" s="389"/>
      <c r="AM1604" s="389"/>
      <c r="AN1604" s="389"/>
      <c r="AO1604" s="389"/>
      <c r="AP1604" s="389"/>
      <c r="AQ1604" s="389"/>
    </row>
    <row r="1605" spans="1:43" s="128" customFormat="1" ht="40.15" customHeight="1">
      <c r="A1605" s="488">
        <v>1592</v>
      </c>
      <c r="B1605" s="866" t="str">
        <f>IF(基本情報入力シート!C1636="","",基本情報入力シート!C1636)</f>
        <v/>
      </c>
      <c r="C1605" s="866"/>
      <c r="D1605" s="866"/>
      <c r="E1605" s="866"/>
      <c r="F1605" s="866"/>
      <c r="G1605" s="866"/>
      <c r="H1605" s="866"/>
      <c r="I1605" s="866"/>
      <c r="J1605" s="413" t="str">
        <f>IF(基本情報入力シート!M1636="","",基本情報入力シート!M1636)</f>
        <v/>
      </c>
      <c r="K1605" s="413" t="str">
        <f>IF(基本情報入力シート!R1636="","",基本情報入力シート!R1636)</f>
        <v/>
      </c>
      <c r="L1605" s="413" t="str">
        <f>IF(基本情報入力シート!W1636="","",基本情報入力シート!W1636)</f>
        <v/>
      </c>
      <c r="M1605" s="413" t="str">
        <f>IF(基本情報入力シート!X1636="","",基本情報入力シート!X1636)</f>
        <v/>
      </c>
      <c r="N1605" s="491" t="str">
        <f>IF(基本情報入力シート!Y1636="","",基本情報入力シート!Y1636)</f>
        <v/>
      </c>
      <c r="O1605" s="490"/>
      <c r="P1605" s="432"/>
      <c r="Q1605" s="38" t="str">
        <f>IFERROR(ROUNDDOWN(P1605*VLOOKUP(N1605,【参考】数式用!$V$2:$AA$58,MATCH(O1605,【参考】数式用!$X$4:$AA$4)+2,FALSE)*0.5, 0), "")</f>
        <v/>
      </c>
      <c r="R1605" s="433"/>
      <c r="S1605" s="867"/>
      <c r="T1605" s="867"/>
      <c r="U1605" s="499"/>
      <c r="V1605" s="439"/>
      <c r="W1605" s="487"/>
      <c r="X1605" s="414" t="str">
        <f>IFERROR(IF(V1605="ー", "", ROUNDDOWN(W1605*VLOOKUP(N1605,【参考】数式用!$V$2:$AG$51,MATCH(V1605,【参考】数式用!$AB$4:$AG$4)+6,FALSE)*0.5, 0)), "")</f>
        <v/>
      </c>
      <c r="Y1605" s="440"/>
      <c r="Z1605" s="487"/>
      <c r="AA1605" s="501"/>
      <c r="AB1605" s="481" t="e">
        <f>VLOOKUP(N1605,【参考】数式用!$A$3:$N$58,14,FALSE)</f>
        <v>#N/A</v>
      </c>
      <c r="AC1605" s="481" t="str">
        <f>IFERROR(VLOOKUP(N1605,【参考】数式用!$A$3:$N$58,14,FALSE),"")&amp;"_4_5"</f>
        <v>_4_5</v>
      </c>
      <c r="AD1605" s="481" t="str">
        <f>IFERROR(VLOOKUP(N1605,【参考】数式用!$A$3:$N$58,14,FALSE),"")&amp;"_6"</f>
        <v>_6</v>
      </c>
      <c r="AE1605" s="482" t="str">
        <f>IFERROR(VLOOKUP(N1605,【参考】数式用!$AI$5:$AJ$51, 2, FALSE), "")</f>
        <v/>
      </c>
      <c r="AF1605" s="483" t="str">
        <f t="shared" si="50"/>
        <v/>
      </c>
      <c r="AG1605" s="484" t="str">
        <f t="shared" si="51"/>
        <v/>
      </c>
      <c r="AH1605" s="485" t="str">
        <f>IFERROR(VLOOKUP(N1605,【参考】数式用!$AM$3:$AN$56, 2, FALSE), "")</f>
        <v/>
      </c>
      <c r="AI1605" s="411"/>
      <c r="AJ1605" s="389"/>
      <c r="AK1605" s="389"/>
      <c r="AL1605" s="389"/>
      <c r="AM1605" s="389"/>
      <c r="AN1605" s="389"/>
      <c r="AO1605" s="389"/>
      <c r="AP1605" s="389"/>
      <c r="AQ1605" s="389"/>
    </row>
    <row r="1606" spans="1:43" s="128" customFormat="1" ht="40.15" customHeight="1">
      <c r="A1606" s="488">
        <v>1593</v>
      </c>
      <c r="B1606" s="866" t="str">
        <f>IF(基本情報入力シート!C1637="","",基本情報入力シート!C1637)</f>
        <v/>
      </c>
      <c r="C1606" s="866"/>
      <c r="D1606" s="866"/>
      <c r="E1606" s="866"/>
      <c r="F1606" s="866"/>
      <c r="G1606" s="866"/>
      <c r="H1606" s="866"/>
      <c r="I1606" s="866"/>
      <c r="J1606" s="413" t="str">
        <f>IF(基本情報入力シート!M1637="","",基本情報入力シート!M1637)</f>
        <v/>
      </c>
      <c r="K1606" s="413" t="str">
        <f>IF(基本情報入力シート!R1637="","",基本情報入力シート!R1637)</f>
        <v/>
      </c>
      <c r="L1606" s="413" t="str">
        <f>IF(基本情報入力シート!W1637="","",基本情報入力シート!W1637)</f>
        <v/>
      </c>
      <c r="M1606" s="413" t="str">
        <f>IF(基本情報入力シート!X1637="","",基本情報入力シート!X1637)</f>
        <v/>
      </c>
      <c r="N1606" s="491" t="str">
        <f>IF(基本情報入力シート!Y1637="","",基本情報入力シート!Y1637)</f>
        <v/>
      </c>
      <c r="O1606" s="490"/>
      <c r="P1606" s="432"/>
      <c r="Q1606" s="38" t="str">
        <f>IFERROR(ROUNDDOWN(P1606*VLOOKUP(N1606,【参考】数式用!$V$2:$AA$58,MATCH(O1606,【参考】数式用!$X$4:$AA$4)+2,FALSE)*0.5, 0), "")</f>
        <v/>
      </c>
      <c r="R1606" s="433"/>
      <c r="S1606" s="867"/>
      <c r="T1606" s="867"/>
      <c r="U1606" s="499"/>
      <c r="V1606" s="439"/>
      <c r="W1606" s="487"/>
      <c r="X1606" s="414" t="str">
        <f>IFERROR(IF(V1606="ー", "", ROUNDDOWN(W1606*VLOOKUP(N1606,【参考】数式用!$V$2:$AG$51,MATCH(V1606,【参考】数式用!$AB$4:$AG$4)+6,FALSE)*0.5, 0)), "")</f>
        <v/>
      </c>
      <c r="Y1606" s="440"/>
      <c r="Z1606" s="487"/>
      <c r="AA1606" s="501"/>
      <c r="AB1606" s="481" t="e">
        <f>VLOOKUP(N1606,【参考】数式用!$A$3:$N$58,14,FALSE)</f>
        <v>#N/A</v>
      </c>
      <c r="AC1606" s="481" t="str">
        <f>IFERROR(VLOOKUP(N1606,【参考】数式用!$A$3:$N$58,14,FALSE),"")&amp;"_4_5"</f>
        <v>_4_5</v>
      </c>
      <c r="AD1606" s="481" t="str">
        <f>IFERROR(VLOOKUP(N1606,【参考】数式用!$A$3:$N$58,14,FALSE),"")&amp;"_6"</f>
        <v>_6</v>
      </c>
      <c r="AE1606" s="482" t="str">
        <f>IFERROR(VLOOKUP(N1606,【参考】数式用!$AI$5:$AJ$51, 2, FALSE), "")</f>
        <v/>
      </c>
      <c r="AF1606" s="483" t="str">
        <f t="shared" si="50"/>
        <v/>
      </c>
      <c r="AG1606" s="484" t="str">
        <f t="shared" si="51"/>
        <v/>
      </c>
      <c r="AH1606" s="485" t="str">
        <f>IFERROR(VLOOKUP(N1606,【参考】数式用!$AM$3:$AN$56, 2, FALSE), "")</f>
        <v/>
      </c>
      <c r="AI1606" s="411"/>
      <c r="AJ1606" s="389"/>
      <c r="AK1606" s="389"/>
      <c r="AL1606" s="389"/>
      <c r="AM1606" s="389"/>
      <c r="AN1606" s="389"/>
      <c r="AO1606" s="389"/>
      <c r="AP1606" s="389"/>
      <c r="AQ1606" s="389"/>
    </row>
    <row r="1607" spans="1:43" s="128" customFormat="1" ht="40.15" customHeight="1">
      <c r="A1607" s="488">
        <v>1594</v>
      </c>
      <c r="B1607" s="866" t="str">
        <f>IF(基本情報入力シート!C1638="","",基本情報入力シート!C1638)</f>
        <v/>
      </c>
      <c r="C1607" s="866"/>
      <c r="D1607" s="866"/>
      <c r="E1607" s="866"/>
      <c r="F1607" s="866"/>
      <c r="G1607" s="866"/>
      <c r="H1607" s="866"/>
      <c r="I1607" s="866"/>
      <c r="J1607" s="413" t="str">
        <f>IF(基本情報入力シート!M1638="","",基本情報入力シート!M1638)</f>
        <v/>
      </c>
      <c r="K1607" s="413" t="str">
        <f>IF(基本情報入力シート!R1638="","",基本情報入力シート!R1638)</f>
        <v/>
      </c>
      <c r="L1607" s="413" t="str">
        <f>IF(基本情報入力シート!W1638="","",基本情報入力シート!W1638)</f>
        <v/>
      </c>
      <c r="M1607" s="413" t="str">
        <f>IF(基本情報入力シート!X1638="","",基本情報入力シート!X1638)</f>
        <v/>
      </c>
      <c r="N1607" s="491" t="str">
        <f>IF(基本情報入力シート!Y1638="","",基本情報入力シート!Y1638)</f>
        <v/>
      </c>
      <c r="O1607" s="490"/>
      <c r="P1607" s="432"/>
      <c r="Q1607" s="38" t="str">
        <f>IFERROR(ROUNDDOWN(P1607*VLOOKUP(N1607,【参考】数式用!$V$2:$AA$58,MATCH(O1607,【参考】数式用!$X$4:$AA$4)+2,FALSE)*0.5, 0), "")</f>
        <v/>
      </c>
      <c r="R1607" s="433"/>
      <c r="S1607" s="867"/>
      <c r="T1607" s="867"/>
      <c r="U1607" s="499"/>
      <c r="V1607" s="439"/>
      <c r="W1607" s="487"/>
      <c r="X1607" s="414" t="str">
        <f>IFERROR(IF(V1607="ー", "", ROUNDDOWN(W1607*VLOOKUP(N1607,【参考】数式用!$V$2:$AG$51,MATCH(V1607,【参考】数式用!$AB$4:$AG$4)+6,FALSE)*0.5, 0)), "")</f>
        <v/>
      </c>
      <c r="Y1607" s="440"/>
      <c r="Z1607" s="487"/>
      <c r="AA1607" s="501"/>
      <c r="AB1607" s="481" t="e">
        <f>VLOOKUP(N1607,【参考】数式用!$A$3:$N$58,14,FALSE)</f>
        <v>#N/A</v>
      </c>
      <c r="AC1607" s="481" t="str">
        <f>IFERROR(VLOOKUP(N1607,【参考】数式用!$A$3:$N$58,14,FALSE),"")&amp;"_4_5"</f>
        <v>_4_5</v>
      </c>
      <c r="AD1607" s="481" t="str">
        <f>IFERROR(VLOOKUP(N1607,【参考】数式用!$A$3:$N$58,14,FALSE),"")&amp;"_6"</f>
        <v>_6</v>
      </c>
      <c r="AE1607" s="482" t="str">
        <f>IFERROR(VLOOKUP(N1607,【参考】数式用!$AI$5:$AJ$51, 2, FALSE), "")</f>
        <v/>
      </c>
      <c r="AF1607" s="483" t="str">
        <f t="shared" si="50"/>
        <v/>
      </c>
      <c r="AG1607" s="484" t="str">
        <f t="shared" si="51"/>
        <v/>
      </c>
      <c r="AH1607" s="485" t="str">
        <f>IFERROR(VLOOKUP(N1607,【参考】数式用!$AM$3:$AN$56, 2, FALSE), "")</f>
        <v/>
      </c>
      <c r="AI1607" s="411"/>
      <c r="AJ1607" s="389"/>
      <c r="AK1607" s="389"/>
      <c r="AL1607" s="389"/>
      <c r="AM1607" s="389"/>
      <c r="AN1607" s="389"/>
      <c r="AO1607" s="389"/>
      <c r="AP1607" s="389"/>
      <c r="AQ1607" s="389"/>
    </row>
    <row r="1608" spans="1:43" s="128" customFormat="1" ht="40.15" customHeight="1">
      <c r="A1608" s="488">
        <v>1595</v>
      </c>
      <c r="B1608" s="866" t="str">
        <f>IF(基本情報入力シート!C1639="","",基本情報入力シート!C1639)</f>
        <v/>
      </c>
      <c r="C1608" s="866"/>
      <c r="D1608" s="866"/>
      <c r="E1608" s="866"/>
      <c r="F1608" s="866"/>
      <c r="G1608" s="866"/>
      <c r="H1608" s="866"/>
      <c r="I1608" s="866"/>
      <c r="J1608" s="413" t="str">
        <f>IF(基本情報入力シート!M1639="","",基本情報入力シート!M1639)</f>
        <v/>
      </c>
      <c r="K1608" s="413" t="str">
        <f>IF(基本情報入力シート!R1639="","",基本情報入力シート!R1639)</f>
        <v/>
      </c>
      <c r="L1608" s="413" t="str">
        <f>IF(基本情報入力シート!W1639="","",基本情報入力シート!W1639)</f>
        <v/>
      </c>
      <c r="M1608" s="413" t="str">
        <f>IF(基本情報入力シート!X1639="","",基本情報入力シート!X1639)</f>
        <v/>
      </c>
      <c r="N1608" s="491" t="str">
        <f>IF(基本情報入力シート!Y1639="","",基本情報入力シート!Y1639)</f>
        <v/>
      </c>
      <c r="O1608" s="490"/>
      <c r="P1608" s="432"/>
      <c r="Q1608" s="38" t="str">
        <f>IFERROR(ROUNDDOWN(P1608*VLOOKUP(N1608,【参考】数式用!$V$2:$AA$58,MATCH(O1608,【参考】数式用!$X$4:$AA$4)+2,FALSE)*0.5, 0), "")</f>
        <v/>
      </c>
      <c r="R1608" s="433"/>
      <c r="S1608" s="867"/>
      <c r="T1608" s="867"/>
      <c r="U1608" s="499"/>
      <c r="V1608" s="439"/>
      <c r="W1608" s="487"/>
      <c r="X1608" s="414" t="str">
        <f>IFERROR(IF(V1608="ー", "", ROUNDDOWN(W1608*VLOOKUP(N1608,【参考】数式用!$V$2:$AG$51,MATCH(V1608,【参考】数式用!$AB$4:$AG$4)+6,FALSE)*0.5, 0)), "")</f>
        <v/>
      </c>
      <c r="Y1608" s="440"/>
      <c r="Z1608" s="487"/>
      <c r="AA1608" s="501"/>
      <c r="AB1608" s="481" t="e">
        <f>VLOOKUP(N1608,【参考】数式用!$A$3:$N$58,14,FALSE)</f>
        <v>#N/A</v>
      </c>
      <c r="AC1608" s="481" t="str">
        <f>IFERROR(VLOOKUP(N1608,【参考】数式用!$A$3:$N$58,14,FALSE),"")&amp;"_4_5"</f>
        <v>_4_5</v>
      </c>
      <c r="AD1608" s="481" t="str">
        <f>IFERROR(VLOOKUP(N1608,【参考】数式用!$A$3:$N$58,14,FALSE),"")&amp;"_6"</f>
        <v>_6</v>
      </c>
      <c r="AE1608" s="482" t="str">
        <f>IFERROR(VLOOKUP(N1608,【参考】数式用!$AI$5:$AJ$51, 2, FALSE), "")</f>
        <v/>
      </c>
      <c r="AF1608" s="483" t="str">
        <f t="shared" si="50"/>
        <v/>
      </c>
      <c r="AG1608" s="484" t="str">
        <f t="shared" si="51"/>
        <v/>
      </c>
      <c r="AH1608" s="485" t="str">
        <f>IFERROR(VLOOKUP(N1608,【参考】数式用!$AM$3:$AN$56, 2, FALSE), "")</f>
        <v/>
      </c>
      <c r="AI1608" s="411"/>
      <c r="AJ1608" s="389"/>
      <c r="AK1608" s="389"/>
      <c r="AL1608" s="389"/>
      <c r="AM1608" s="389"/>
      <c r="AN1608" s="389"/>
      <c r="AO1608" s="389"/>
      <c r="AP1608" s="389"/>
      <c r="AQ1608" s="389"/>
    </row>
    <row r="1609" spans="1:43" s="128" customFormat="1" ht="40.15" customHeight="1">
      <c r="A1609" s="488">
        <v>1596</v>
      </c>
      <c r="B1609" s="866" t="str">
        <f>IF(基本情報入力シート!C1640="","",基本情報入力シート!C1640)</f>
        <v/>
      </c>
      <c r="C1609" s="866"/>
      <c r="D1609" s="866"/>
      <c r="E1609" s="866"/>
      <c r="F1609" s="866"/>
      <c r="G1609" s="866"/>
      <c r="H1609" s="866"/>
      <c r="I1609" s="866"/>
      <c r="J1609" s="413" t="str">
        <f>IF(基本情報入力シート!M1640="","",基本情報入力シート!M1640)</f>
        <v/>
      </c>
      <c r="K1609" s="413" t="str">
        <f>IF(基本情報入力シート!R1640="","",基本情報入力シート!R1640)</f>
        <v/>
      </c>
      <c r="L1609" s="413" t="str">
        <f>IF(基本情報入力シート!W1640="","",基本情報入力シート!W1640)</f>
        <v/>
      </c>
      <c r="M1609" s="413" t="str">
        <f>IF(基本情報入力シート!X1640="","",基本情報入力シート!X1640)</f>
        <v/>
      </c>
      <c r="N1609" s="491" t="str">
        <f>IF(基本情報入力シート!Y1640="","",基本情報入力シート!Y1640)</f>
        <v/>
      </c>
      <c r="O1609" s="490"/>
      <c r="P1609" s="432"/>
      <c r="Q1609" s="38" t="str">
        <f>IFERROR(ROUNDDOWN(P1609*VLOOKUP(N1609,【参考】数式用!$V$2:$AA$58,MATCH(O1609,【参考】数式用!$X$4:$AA$4)+2,FALSE)*0.5, 0), "")</f>
        <v/>
      </c>
      <c r="R1609" s="433"/>
      <c r="S1609" s="867"/>
      <c r="T1609" s="867"/>
      <c r="U1609" s="499"/>
      <c r="V1609" s="439"/>
      <c r="W1609" s="487"/>
      <c r="X1609" s="414" t="str">
        <f>IFERROR(IF(V1609="ー", "", ROUNDDOWN(W1609*VLOOKUP(N1609,【参考】数式用!$V$2:$AG$51,MATCH(V1609,【参考】数式用!$AB$4:$AG$4)+6,FALSE)*0.5, 0)), "")</f>
        <v/>
      </c>
      <c r="Y1609" s="440"/>
      <c r="Z1609" s="487"/>
      <c r="AA1609" s="501"/>
      <c r="AB1609" s="481" t="e">
        <f>VLOOKUP(N1609,【参考】数式用!$A$3:$N$58,14,FALSE)</f>
        <v>#N/A</v>
      </c>
      <c r="AC1609" s="481" t="str">
        <f>IFERROR(VLOOKUP(N1609,【参考】数式用!$A$3:$N$58,14,FALSE),"")&amp;"_4_5"</f>
        <v>_4_5</v>
      </c>
      <c r="AD1609" s="481" t="str">
        <f>IFERROR(VLOOKUP(N1609,【参考】数式用!$A$3:$N$58,14,FALSE),"")&amp;"_6"</f>
        <v>_6</v>
      </c>
      <c r="AE1609" s="482" t="str">
        <f>IFERROR(VLOOKUP(N1609,【参考】数式用!$AI$5:$AJ$51, 2, FALSE), "")</f>
        <v/>
      </c>
      <c r="AF1609" s="483" t="str">
        <f t="shared" si="50"/>
        <v/>
      </c>
      <c r="AG1609" s="484" t="str">
        <f t="shared" si="51"/>
        <v/>
      </c>
      <c r="AH1609" s="485" t="str">
        <f>IFERROR(VLOOKUP(N1609,【参考】数式用!$AM$3:$AN$56, 2, FALSE), "")</f>
        <v/>
      </c>
      <c r="AI1609" s="411"/>
      <c r="AJ1609" s="389"/>
      <c r="AK1609" s="389"/>
      <c r="AL1609" s="389"/>
      <c r="AM1609" s="389"/>
      <c r="AN1609" s="389"/>
      <c r="AO1609" s="389"/>
      <c r="AP1609" s="389"/>
      <c r="AQ1609" s="389"/>
    </row>
    <row r="1610" spans="1:43" s="128" customFormat="1" ht="40.15" customHeight="1">
      <c r="A1610" s="488">
        <v>1597</v>
      </c>
      <c r="B1610" s="866" t="str">
        <f>IF(基本情報入力シート!C1641="","",基本情報入力シート!C1641)</f>
        <v/>
      </c>
      <c r="C1610" s="866"/>
      <c r="D1610" s="866"/>
      <c r="E1610" s="866"/>
      <c r="F1610" s="866"/>
      <c r="G1610" s="866"/>
      <c r="H1610" s="866"/>
      <c r="I1610" s="866"/>
      <c r="J1610" s="413" t="str">
        <f>IF(基本情報入力シート!M1641="","",基本情報入力シート!M1641)</f>
        <v/>
      </c>
      <c r="K1610" s="413" t="str">
        <f>IF(基本情報入力シート!R1641="","",基本情報入力シート!R1641)</f>
        <v/>
      </c>
      <c r="L1610" s="413" t="str">
        <f>IF(基本情報入力シート!W1641="","",基本情報入力シート!W1641)</f>
        <v/>
      </c>
      <c r="M1610" s="413" t="str">
        <f>IF(基本情報入力シート!X1641="","",基本情報入力シート!X1641)</f>
        <v/>
      </c>
      <c r="N1610" s="491" t="str">
        <f>IF(基本情報入力シート!Y1641="","",基本情報入力シート!Y1641)</f>
        <v/>
      </c>
      <c r="O1610" s="490"/>
      <c r="P1610" s="432"/>
      <c r="Q1610" s="38" t="str">
        <f>IFERROR(ROUNDDOWN(P1610*VLOOKUP(N1610,【参考】数式用!$V$2:$AA$58,MATCH(O1610,【参考】数式用!$X$4:$AA$4)+2,FALSE)*0.5, 0), "")</f>
        <v/>
      </c>
      <c r="R1610" s="433"/>
      <c r="S1610" s="867"/>
      <c r="T1610" s="867"/>
      <c r="U1610" s="499"/>
      <c r="V1610" s="439"/>
      <c r="W1610" s="487"/>
      <c r="X1610" s="414" t="str">
        <f>IFERROR(IF(V1610="ー", "", ROUNDDOWN(W1610*VLOOKUP(N1610,【参考】数式用!$V$2:$AG$51,MATCH(V1610,【参考】数式用!$AB$4:$AG$4)+6,FALSE)*0.5, 0)), "")</f>
        <v/>
      </c>
      <c r="Y1610" s="440"/>
      <c r="Z1610" s="487"/>
      <c r="AA1610" s="501"/>
      <c r="AB1610" s="481" t="e">
        <f>VLOOKUP(N1610,【参考】数式用!$A$3:$N$58,14,FALSE)</f>
        <v>#N/A</v>
      </c>
      <c r="AC1610" s="481" t="str">
        <f>IFERROR(VLOOKUP(N1610,【参考】数式用!$A$3:$N$58,14,FALSE),"")&amp;"_4_5"</f>
        <v>_4_5</v>
      </c>
      <c r="AD1610" s="481" t="str">
        <f>IFERROR(VLOOKUP(N1610,【参考】数式用!$A$3:$N$58,14,FALSE),"")&amp;"_6"</f>
        <v>_6</v>
      </c>
      <c r="AE1610" s="482" t="str">
        <f>IFERROR(VLOOKUP(N1610,【参考】数式用!$AI$5:$AJ$51, 2, FALSE), "")</f>
        <v/>
      </c>
      <c r="AF1610" s="483" t="str">
        <f t="shared" si="50"/>
        <v/>
      </c>
      <c r="AG1610" s="484" t="str">
        <f t="shared" si="51"/>
        <v/>
      </c>
      <c r="AH1610" s="485" t="str">
        <f>IFERROR(VLOOKUP(N1610,【参考】数式用!$AM$3:$AN$56, 2, FALSE), "")</f>
        <v/>
      </c>
      <c r="AI1610" s="411"/>
      <c r="AJ1610" s="389"/>
      <c r="AK1610" s="389"/>
      <c r="AL1610" s="389"/>
      <c r="AM1610" s="389"/>
      <c r="AN1610" s="389"/>
      <c r="AO1610" s="389"/>
      <c r="AP1610" s="389"/>
      <c r="AQ1610" s="389"/>
    </row>
    <row r="1611" spans="1:43" s="128" customFormat="1" ht="40.15" customHeight="1">
      <c r="A1611" s="488">
        <v>1598</v>
      </c>
      <c r="B1611" s="866" t="str">
        <f>IF(基本情報入力シート!C1642="","",基本情報入力シート!C1642)</f>
        <v/>
      </c>
      <c r="C1611" s="866"/>
      <c r="D1611" s="866"/>
      <c r="E1611" s="866"/>
      <c r="F1611" s="866"/>
      <c r="G1611" s="866"/>
      <c r="H1611" s="866"/>
      <c r="I1611" s="866"/>
      <c r="J1611" s="413" t="str">
        <f>IF(基本情報入力シート!M1642="","",基本情報入力シート!M1642)</f>
        <v/>
      </c>
      <c r="K1611" s="413" t="str">
        <f>IF(基本情報入力シート!R1642="","",基本情報入力シート!R1642)</f>
        <v/>
      </c>
      <c r="L1611" s="413" t="str">
        <f>IF(基本情報入力シート!W1642="","",基本情報入力シート!W1642)</f>
        <v/>
      </c>
      <c r="M1611" s="413" t="str">
        <f>IF(基本情報入力シート!X1642="","",基本情報入力シート!X1642)</f>
        <v/>
      </c>
      <c r="N1611" s="491" t="str">
        <f>IF(基本情報入力シート!Y1642="","",基本情報入力シート!Y1642)</f>
        <v/>
      </c>
      <c r="O1611" s="490"/>
      <c r="P1611" s="432"/>
      <c r="Q1611" s="38" t="str">
        <f>IFERROR(ROUNDDOWN(P1611*VLOOKUP(N1611,【参考】数式用!$V$2:$AA$58,MATCH(O1611,【参考】数式用!$X$4:$AA$4)+2,FALSE)*0.5, 0), "")</f>
        <v/>
      </c>
      <c r="R1611" s="433"/>
      <c r="S1611" s="867"/>
      <c r="T1611" s="867"/>
      <c r="U1611" s="499"/>
      <c r="V1611" s="439"/>
      <c r="W1611" s="487"/>
      <c r="X1611" s="414" t="str">
        <f>IFERROR(IF(V1611="ー", "", ROUNDDOWN(W1611*VLOOKUP(N1611,【参考】数式用!$V$2:$AG$51,MATCH(V1611,【参考】数式用!$AB$4:$AG$4)+6,FALSE)*0.5, 0)), "")</f>
        <v/>
      </c>
      <c r="Y1611" s="440"/>
      <c r="Z1611" s="487"/>
      <c r="AA1611" s="501"/>
      <c r="AB1611" s="481" t="e">
        <f>VLOOKUP(N1611,【参考】数式用!$A$3:$N$58,14,FALSE)</f>
        <v>#N/A</v>
      </c>
      <c r="AC1611" s="481" t="str">
        <f>IFERROR(VLOOKUP(N1611,【参考】数式用!$A$3:$N$58,14,FALSE),"")&amp;"_4_5"</f>
        <v>_4_5</v>
      </c>
      <c r="AD1611" s="481" t="str">
        <f>IFERROR(VLOOKUP(N1611,【参考】数式用!$A$3:$N$58,14,FALSE),"")&amp;"_6"</f>
        <v>_6</v>
      </c>
      <c r="AE1611" s="482" t="str">
        <f>IFERROR(VLOOKUP(N1611,【参考】数式用!$AI$5:$AJ$51, 2, FALSE), "")</f>
        <v/>
      </c>
      <c r="AF1611" s="483" t="str">
        <f t="shared" si="50"/>
        <v/>
      </c>
      <c r="AG1611" s="484" t="str">
        <f t="shared" si="51"/>
        <v/>
      </c>
      <c r="AH1611" s="485" t="str">
        <f>IFERROR(VLOOKUP(N1611,【参考】数式用!$AM$3:$AN$56, 2, FALSE), "")</f>
        <v/>
      </c>
      <c r="AI1611" s="411"/>
      <c r="AJ1611" s="389"/>
      <c r="AK1611" s="389"/>
      <c r="AL1611" s="389"/>
      <c r="AM1611" s="389"/>
      <c r="AN1611" s="389"/>
      <c r="AO1611" s="389"/>
      <c r="AP1611" s="389"/>
      <c r="AQ1611" s="389"/>
    </row>
    <row r="1612" spans="1:43" s="128" customFormat="1" ht="40.15" customHeight="1">
      <c r="A1612" s="488">
        <v>1599</v>
      </c>
      <c r="B1612" s="866" t="str">
        <f>IF(基本情報入力シート!C1643="","",基本情報入力シート!C1643)</f>
        <v/>
      </c>
      <c r="C1612" s="866"/>
      <c r="D1612" s="866"/>
      <c r="E1612" s="866"/>
      <c r="F1612" s="866"/>
      <c r="G1612" s="866"/>
      <c r="H1612" s="866"/>
      <c r="I1612" s="866"/>
      <c r="J1612" s="413" t="str">
        <f>IF(基本情報入力シート!M1643="","",基本情報入力シート!M1643)</f>
        <v/>
      </c>
      <c r="K1612" s="413" t="str">
        <f>IF(基本情報入力シート!R1643="","",基本情報入力シート!R1643)</f>
        <v/>
      </c>
      <c r="L1612" s="413" t="str">
        <f>IF(基本情報入力シート!W1643="","",基本情報入力シート!W1643)</f>
        <v/>
      </c>
      <c r="M1612" s="413" t="str">
        <f>IF(基本情報入力シート!X1643="","",基本情報入力シート!X1643)</f>
        <v/>
      </c>
      <c r="N1612" s="491" t="str">
        <f>IF(基本情報入力シート!Y1643="","",基本情報入力シート!Y1643)</f>
        <v/>
      </c>
      <c r="O1612" s="490"/>
      <c r="P1612" s="432"/>
      <c r="Q1612" s="38" t="str">
        <f>IFERROR(ROUNDDOWN(P1612*VLOOKUP(N1612,【参考】数式用!$V$2:$AA$58,MATCH(O1612,【参考】数式用!$X$4:$AA$4)+2,FALSE)*0.5, 0), "")</f>
        <v/>
      </c>
      <c r="R1612" s="433"/>
      <c r="S1612" s="867"/>
      <c r="T1612" s="867"/>
      <c r="U1612" s="499"/>
      <c r="V1612" s="439"/>
      <c r="W1612" s="487"/>
      <c r="X1612" s="414" t="str">
        <f>IFERROR(IF(V1612="ー", "", ROUNDDOWN(W1612*VLOOKUP(N1612,【参考】数式用!$V$2:$AG$51,MATCH(V1612,【参考】数式用!$AB$4:$AG$4)+6,FALSE)*0.5, 0)), "")</f>
        <v/>
      </c>
      <c r="Y1612" s="440"/>
      <c r="Z1612" s="487"/>
      <c r="AA1612" s="501"/>
      <c r="AB1612" s="481" t="e">
        <f>VLOOKUP(N1612,【参考】数式用!$A$3:$N$58,14,FALSE)</f>
        <v>#N/A</v>
      </c>
      <c r="AC1612" s="481" t="str">
        <f>IFERROR(VLOOKUP(N1612,【参考】数式用!$A$3:$N$58,14,FALSE),"")&amp;"_4_5"</f>
        <v>_4_5</v>
      </c>
      <c r="AD1612" s="481" t="str">
        <f>IFERROR(VLOOKUP(N1612,【参考】数式用!$A$3:$N$58,14,FALSE),"")&amp;"_6"</f>
        <v>_6</v>
      </c>
      <c r="AE1612" s="482" t="str">
        <f>IFERROR(VLOOKUP(N1612,【参考】数式用!$AI$5:$AJ$51, 2, FALSE), "")</f>
        <v/>
      </c>
      <c r="AF1612" s="483" t="str">
        <f t="shared" si="50"/>
        <v/>
      </c>
      <c r="AG1612" s="484" t="str">
        <f t="shared" si="51"/>
        <v/>
      </c>
      <c r="AH1612" s="485" t="str">
        <f>IFERROR(VLOOKUP(N1612,【参考】数式用!$AM$3:$AN$56, 2, FALSE), "")</f>
        <v/>
      </c>
      <c r="AI1612" s="411"/>
      <c r="AJ1612" s="389"/>
      <c r="AK1612" s="389"/>
      <c r="AL1612" s="389"/>
      <c r="AM1612" s="389"/>
      <c r="AN1612" s="389"/>
      <c r="AO1612" s="389"/>
      <c r="AP1612" s="389"/>
      <c r="AQ1612" s="389"/>
    </row>
    <row r="1613" spans="1:43" s="128" customFormat="1" ht="40.15" customHeight="1">
      <c r="A1613" s="488">
        <v>1600</v>
      </c>
      <c r="B1613" s="866" t="str">
        <f>IF(基本情報入力シート!C1644="","",基本情報入力シート!C1644)</f>
        <v/>
      </c>
      <c r="C1613" s="866"/>
      <c r="D1613" s="866"/>
      <c r="E1613" s="866"/>
      <c r="F1613" s="866"/>
      <c r="G1613" s="866"/>
      <c r="H1613" s="866"/>
      <c r="I1613" s="866"/>
      <c r="J1613" s="413" t="str">
        <f>IF(基本情報入力シート!M1644="","",基本情報入力シート!M1644)</f>
        <v/>
      </c>
      <c r="K1613" s="413" t="str">
        <f>IF(基本情報入力シート!R1644="","",基本情報入力シート!R1644)</f>
        <v/>
      </c>
      <c r="L1613" s="413" t="str">
        <f>IF(基本情報入力シート!W1644="","",基本情報入力シート!W1644)</f>
        <v/>
      </c>
      <c r="M1613" s="413" t="str">
        <f>IF(基本情報入力シート!X1644="","",基本情報入力シート!X1644)</f>
        <v/>
      </c>
      <c r="N1613" s="491" t="str">
        <f>IF(基本情報入力シート!Y1644="","",基本情報入力シート!Y1644)</f>
        <v/>
      </c>
      <c r="O1613" s="490"/>
      <c r="P1613" s="432"/>
      <c r="Q1613" s="38" t="str">
        <f>IFERROR(ROUNDDOWN(P1613*VLOOKUP(N1613,【参考】数式用!$V$2:$AA$58,MATCH(O1613,【参考】数式用!$X$4:$AA$4)+2,FALSE)*0.5, 0), "")</f>
        <v/>
      </c>
      <c r="R1613" s="433"/>
      <c r="S1613" s="867"/>
      <c r="T1613" s="867"/>
      <c r="U1613" s="499"/>
      <c r="V1613" s="439"/>
      <c r="W1613" s="487"/>
      <c r="X1613" s="414" t="str">
        <f>IFERROR(IF(V1613="ー", "", ROUNDDOWN(W1613*VLOOKUP(N1613,【参考】数式用!$V$2:$AG$51,MATCH(V1613,【参考】数式用!$AB$4:$AG$4)+6,FALSE)*0.5, 0)), "")</f>
        <v/>
      </c>
      <c r="Y1613" s="440"/>
      <c r="Z1613" s="487"/>
      <c r="AA1613" s="501"/>
      <c r="AB1613" s="481" t="e">
        <f>VLOOKUP(N1613,【参考】数式用!$A$3:$N$58,14,FALSE)</f>
        <v>#N/A</v>
      </c>
      <c r="AC1613" s="481" t="str">
        <f>IFERROR(VLOOKUP(N1613,【参考】数式用!$A$3:$N$58,14,FALSE),"")&amp;"_4_5"</f>
        <v>_4_5</v>
      </c>
      <c r="AD1613" s="481" t="str">
        <f>IFERROR(VLOOKUP(N1613,【参考】数式用!$A$3:$N$58,14,FALSE),"")&amp;"_6"</f>
        <v>_6</v>
      </c>
      <c r="AE1613" s="482" t="str">
        <f>IFERROR(VLOOKUP(N1613,【参考】数式用!$AI$5:$AJ$51, 2, FALSE), "")</f>
        <v/>
      </c>
      <c r="AF1613" s="483" t="str">
        <f t="shared" si="50"/>
        <v/>
      </c>
      <c r="AG1613" s="484" t="str">
        <f t="shared" si="51"/>
        <v/>
      </c>
      <c r="AH1613" s="485" t="str">
        <f>IFERROR(VLOOKUP(N1613,【参考】数式用!$AM$3:$AN$56, 2, FALSE), "")</f>
        <v/>
      </c>
      <c r="AI1613" s="411"/>
      <c r="AJ1613" s="389"/>
      <c r="AK1613" s="389"/>
      <c r="AL1613" s="389"/>
      <c r="AM1613" s="389"/>
      <c r="AN1613" s="389"/>
      <c r="AO1613" s="389"/>
      <c r="AP1613" s="389"/>
      <c r="AQ1613" s="389"/>
    </row>
    <row r="1614" spans="1:43" s="128" customFormat="1" ht="40.15" customHeight="1">
      <c r="A1614" s="488">
        <v>1601</v>
      </c>
      <c r="B1614" s="866" t="str">
        <f>IF(基本情報入力シート!C1645="","",基本情報入力シート!C1645)</f>
        <v/>
      </c>
      <c r="C1614" s="866"/>
      <c r="D1614" s="866"/>
      <c r="E1614" s="866"/>
      <c r="F1614" s="866"/>
      <c r="G1614" s="866"/>
      <c r="H1614" s="866"/>
      <c r="I1614" s="866"/>
      <c r="J1614" s="413" t="str">
        <f>IF(基本情報入力シート!M1645="","",基本情報入力シート!M1645)</f>
        <v/>
      </c>
      <c r="K1614" s="413" t="str">
        <f>IF(基本情報入力シート!R1645="","",基本情報入力シート!R1645)</f>
        <v/>
      </c>
      <c r="L1614" s="413" t="str">
        <f>IF(基本情報入力シート!W1645="","",基本情報入力シート!W1645)</f>
        <v/>
      </c>
      <c r="M1614" s="413" t="str">
        <f>IF(基本情報入力シート!X1645="","",基本情報入力シート!X1645)</f>
        <v/>
      </c>
      <c r="N1614" s="491" t="str">
        <f>IF(基本情報入力シート!Y1645="","",基本情報入力シート!Y1645)</f>
        <v/>
      </c>
      <c r="O1614" s="490"/>
      <c r="P1614" s="432"/>
      <c r="Q1614" s="38" t="str">
        <f>IFERROR(ROUNDDOWN(P1614*VLOOKUP(N1614,【参考】数式用!$V$2:$AA$58,MATCH(O1614,【参考】数式用!$X$4:$AA$4)+2,FALSE)*0.5, 0), "")</f>
        <v/>
      </c>
      <c r="R1614" s="433"/>
      <c r="S1614" s="867"/>
      <c r="T1614" s="867"/>
      <c r="U1614" s="499"/>
      <c r="V1614" s="439"/>
      <c r="W1614" s="487"/>
      <c r="X1614" s="414" t="str">
        <f>IFERROR(IF(V1614="ー", "", ROUNDDOWN(W1614*VLOOKUP(N1614,【参考】数式用!$V$2:$AG$51,MATCH(V1614,【参考】数式用!$AB$4:$AG$4)+6,FALSE)*0.5, 0)), "")</f>
        <v/>
      </c>
      <c r="Y1614" s="440"/>
      <c r="Z1614" s="487"/>
      <c r="AA1614" s="501"/>
      <c r="AB1614" s="481" t="e">
        <f>VLOOKUP(N1614,【参考】数式用!$A$3:$N$58,14,FALSE)</f>
        <v>#N/A</v>
      </c>
      <c r="AC1614" s="481" t="str">
        <f>IFERROR(VLOOKUP(N1614,【参考】数式用!$A$3:$N$58,14,FALSE),"")&amp;"_4_5"</f>
        <v>_4_5</v>
      </c>
      <c r="AD1614" s="481" t="str">
        <f>IFERROR(VLOOKUP(N1614,【参考】数式用!$A$3:$N$58,14,FALSE),"")&amp;"_6"</f>
        <v>_6</v>
      </c>
      <c r="AE1614" s="482" t="str">
        <f>IFERROR(VLOOKUP(N1614,【参考】数式用!$AI$5:$AJ$51, 2, FALSE), "")</f>
        <v/>
      </c>
      <c r="AF1614" s="483" t="str">
        <f t="shared" si="50"/>
        <v/>
      </c>
      <c r="AG1614" s="484" t="str">
        <f t="shared" si="51"/>
        <v/>
      </c>
      <c r="AH1614" s="485" t="str">
        <f>IFERROR(VLOOKUP(N1614,【参考】数式用!$AM$3:$AN$56, 2, FALSE), "")</f>
        <v/>
      </c>
      <c r="AI1614" s="411"/>
      <c r="AJ1614" s="389"/>
      <c r="AK1614" s="389"/>
      <c r="AL1614" s="389"/>
      <c r="AM1614" s="389"/>
      <c r="AN1614" s="389"/>
      <c r="AO1614" s="389"/>
      <c r="AP1614" s="389"/>
      <c r="AQ1614" s="389"/>
    </row>
    <row r="1615" spans="1:43" s="128" customFormat="1" ht="40.15" customHeight="1">
      <c r="A1615" s="488">
        <v>1602</v>
      </c>
      <c r="B1615" s="866" t="str">
        <f>IF(基本情報入力シート!C1646="","",基本情報入力シート!C1646)</f>
        <v/>
      </c>
      <c r="C1615" s="866"/>
      <c r="D1615" s="866"/>
      <c r="E1615" s="866"/>
      <c r="F1615" s="866"/>
      <c r="G1615" s="866"/>
      <c r="H1615" s="866"/>
      <c r="I1615" s="866"/>
      <c r="J1615" s="413" t="str">
        <f>IF(基本情報入力シート!M1646="","",基本情報入力シート!M1646)</f>
        <v/>
      </c>
      <c r="K1615" s="413" t="str">
        <f>IF(基本情報入力シート!R1646="","",基本情報入力シート!R1646)</f>
        <v/>
      </c>
      <c r="L1615" s="413" t="str">
        <f>IF(基本情報入力シート!W1646="","",基本情報入力シート!W1646)</f>
        <v/>
      </c>
      <c r="M1615" s="413" t="str">
        <f>IF(基本情報入力シート!X1646="","",基本情報入力シート!X1646)</f>
        <v/>
      </c>
      <c r="N1615" s="491" t="str">
        <f>IF(基本情報入力シート!Y1646="","",基本情報入力シート!Y1646)</f>
        <v/>
      </c>
      <c r="O1615" s="490"/>
      <c r="P1615" s="432"/>
      <c r="Q1615" s="38" t="str">
        <f>IFERROR(ROUNDDOWN(P1615*VLOOKUP(N1615,【参考】数式用!$V$2:$AA$58,MATCH(O1615,【参考】数式用!$X$4:$AA$4)+2,FALSE)*0.5, 0), "")</f>
        <v/>
      </c>
      <c r="R1615" s="433"/>
      <c r="S1615" s="867"/>
      <c r="T1615" s="867"/>
      <c r="U1615" s="499"/>
      <c r="V1615" s="439"/>
      <c r="W1615" s="487"/>
      <c r="X1615" s="414" t="str">
        <f>IFERROR(IF(V1615="ー", "", ROUNDDOWN(W1615*VLOOKUP(N1615,【参考】数式用!$V$2:$AG$51,MATCH(V1615,【参考】数式用!$AB$4:$AG$4)+6,FALSE)*0.5, 0)), "")</f>
        <v/>
      </c>
      <c r="Y1615" s="440"/>
      <c r="Z1615" s="487"/>
      <c r="AA1615" s="501"/>
      <c r="AB1615" s="481" t="e">
        <f>VLOOKUP(N1615,【参考】数式用!$A$3:$N$58,14,FALSE)</f>
        <v>#N/A</v>
      </c>
      <c r="AC1615" s="481" t="str">
        <f>IFERROR(VLOOKUP(N1615,【参考】数式用!$A$3:$N$58,14,FALSE),"")&amp;"_4_5"</f>
        <v>_4_5</v>
      </c>
      <c r="AD1615" s="481" t="str">
        <f>IFERROR(VLOOKUP(N1615,【参考】数式用!$A$3:$N$58,14,FALSE),"")&amp;"_6"</f>
        <v>_6</v>
      </c>
      <c r="AE1615" s="482" t="str">
        <f>IFERROR(VLOOKUP(N1615,【参考】数式用!$AI$5:$AJ$51, 2, FALSE), "")</f>
        <v/>
      </c>
      <c r="AF1615" s="483" t="str">
        <f t="shared" si="50"/>
        <v/>
      </c>
      <c r="AG1615" s="484" t="str">
        <f t="shared" si="51"/>
        <v/>
      </c>
      <c r="AH1615" s="485" t="str">
        <f>IFERROR(VLOOKUP(N1615,【参考】数式用!$AM$3:$AN$56, 2, FALSE), "")</f>
        <v/>
      </c>
      <c r="AI1615" s="411"/>
      <c r="AJ1615" s="389"/>
      <c r="AK1615" s="389"/>
      <c r="AL1615" s="389"/>
      <c r="AM1615" s="389"/>
      <c r="AN1615" s="389"/>
      <c r="AO1615" s="389"/>
      <c r="AP1615" s="389"/>
      <c r="AQ1615" s="389"/>
    </row>
    <row r="1616" spans="1:43" s="128" customFormat="1" ht="40.15" customHeight="1">
      <c r="A1616" s="488">
        <v>1603</v>
      </c>
      <c r="B1616" s="866" t="str">
        <f>IF(基本情報入力シート!C1647="","",基本情報入力シート!C1647)</f>
        <v/>
      </c>
      <c r="C1616" s="866"/>
      <c r="D1616" s="866"/>
      <c r="E1616" s="866"/>
      <c r="F1616" s="866"/>
      <c r="G1616" s="866"/>
      <c r="H1616" s="866"/>
      <c r="I1616" s="866"/>
      <c r="J1616" s="413" t="str">
        <f>IF(基本情報入力シート!M1647="","",基本情報入力シート!M1647)</f>
        <v/>
      </c>
      <c r="K1616" s="413" t="str">
        <f>IF(基本情報入力シート!R1647="","",基本情報入力シート!R1647)</f>
        <v/>
      </c>
      <c r="L1616" s="413" t="str">
        <f>IF(基本情報入力シート!W1647="","",基本情報入力シート!W1647)</f>
        <v/>
      </c>
      <c r="M1616" s="413" t="str">
        <f>IF(基本情報入力シート!X1647="","",基本情報入力シート!X1647)</f>
        <v/>
      </c>
      <c r="N1616" s="491" t="str">
        <f>IF(基本情報入力シート!Y1647="","",基本情報入力シート!Y1647)</f>
        <v/>
      </c>
      <c r="O1616" s="490"/>
      <c r="P1616" s="432"/>
      <c r="Q1616" s="38" t="str">
        <f>IFERROR(ROUNDDOWN(P1616*VLOOKUP(N1616,【参考】数式用!$V$2:$AA$58,MATCH(O1616,【参考】数式用!$X$4:$AA$4)+2,FALSE)*0.5, 0), "")</f>
        <v/>
      </c>
      <c r="R1616" s="433"/>
      <c r="S1616" s="867"/>
      <c r="T1616" s="867"/>
      <c r="U1616" s="499"/>
      <c r="V1616" s="439"/>
      <c r="W1616" s="487"/>
      <c r="X1616" s="414" t="str">
        <f>IFERROR(IF(V1616="ー", "", ROUNDDOWN(W1616*VLOOKUP(N1616,【参考】数式用!$V$2:$AG$51,MATCH(V1616,【参考】数式用!$AB$4:$AG$4)+6,FALSE)*0.5, 0)), "")</f>
        <v/>
      </c>
      <c r="Y1616" s="440"/>
      <c r="Z1616" s="487"/>
      <c r="AA1616" s="501"/>
      <c r="AB1616" s="481" t="e">
        <f>VLOOKUP(N1616,【参考】数式用!$A$3:$N$58,14,FALSE)</f>
        <v>#N/A</v>
      </c>
      <c r="AC1616" s="481" t="str">
        <f>IFERROR(VLOOKUP(N1616,【参考】数式用!$A$3:$N$58,14,FALSE),"")&amp;"_4_5"</f>
        <v>_4_5</v>
      </c>
      <c r="AD1616" s="481" t="str">
        <f>IFERROR(VLOOKUP(N1616,【参考】数式用!$A$3:$N$58,14,FALSE),"")&amp;"_6"</f>
        <v>_6</v>
      </c>
      <c r="AE1616" s="482" t="str">
        <f>IFERROR(VLOOKUP(N1616,【参考】数式用!$AI$5:$AJ$51, 2, FALSE), "")</f>
        <v/>
      </c>
      <c r="AF1616" s="483" t="str">
        <f t="shared" si="50"/>
        <v/>
      </c>
      <c r="AG1616" s="484" t="str">
        <f t="shared" si="51"/>
        <v/>
      </c>
      <c r="AH1616" s="485" t="str">
        <f>IFERROR(VLOOKUP(N1616,【参考】数式用!$AM$3:$AN$56, 2, FALSE), "")</f>
        <v/>
      </c>
      <c r="AI1616" s="411"/>
      <c r="AJ1616" s="389"/>
      <c r="AK1616" s="389"/>
      <c r="AL1616" s="389"/>
      <c r="AM1616" s="389"/>
      <c r="AN1616" s="389"/>
      <c r="AO1616" s="389"/>
      <c r="AP1616" s="389"/>
      <c r="AQ1616" s="389"/>
    </row>
    <row r="1617" spans="1:43" s="128" customFormat="1" ht="40.15" customHeight="1">
      <c r="A1617" s="488">
        <v>1604</v>
      </c>
      <c r="B1617" s="866" t="str">
        <f>IF(基本情報入力シート!C1648="","",基本情報入力シート!C1648)</f>
        <v/>
      </c>
      <c r="C1617" s="866"/>
      <c r="D1617" s="866"/>
      <c r="E1617" s="866"/>
      <c r="F1617" s="866"/>
      <c r="G1617" s="866"/>
      <c r="H1617" s="866"/>
      <c r="I1617" s="866"/>
      <c r="J1617" s="413" t="str">
        <f>IF(基本情報入力シート!M1648="","",基本情報入力シート!M1648)</f>
        <v/>
      </c>
      <c r="K1617" s="413" t="str">
        <f>IF(基本情報入力シート!R1648="","",基本情報入力シート!R1648)</f>
        <v/>
      </c>
      <c r="L1617" s="413" t="str">
        <f>IF(基本情報入力シート!W1648="","",基本情報入力シート!W1648)</f>
        <v/>
      </c>
      <c r="M1617" s="413" t="str">
        <f>IF(基本情報入力シート!X1648="","",基本情報入力シート!X1648)</f>
        <v/>
      </c>
      <c r="N1617" s="491" t="str">
        <f>IF(基本情報入力シート!Y1648="","",基本情報入力シート!Y1648)</f>
        <v/>
      </c>
      <c r="O1617" s="490"/>
      <c r="P1617" s="432"/>
      <c r="Q1617" s="38" t="str">
        <f>IFERROR(ROUNDDOWN(P1617*VLOOKUP(N1617,【参考】数式用!$V$2:$AA$58,MATCH(O1617,【参考】数式用!$X$4:$AA$4)+2,FALSE)*0.5, 0), "")</f>
        <v/>
      </c>
      <c r="R1617" s="433"/>
      <c r="S1617" s="867"/>
      <c r="T1617" s="867"/>
      <c r="U1617" s="499"/>
      <c r="V1617" s="439"/>
      <c r="W1617" s="487"/>
      <c r="X1617" s="414" t="str">
        <f>IFERROR(IF(V1617="ー", "", ROUNDDOWN(W1617*VLOOKUP(N1617,【参考】数式用!$V$2:$AG$51,MATCH(V1617,【参考】数式用!$AB$4:$AG$4)+6,FALSE)*0.5, 0)), "")</f>
        <v/>
      </c>
      <c r="Y1617" s="440"/>
      <c r="Z1617" s="487"/>
      <c r="AA1617" s="501"/>
      <c r="AB1617" s="481" t="e">
        <f>VLOOKUP(N1617,【参考】数式用!$A$3:$N$58,14,FALSE)</f>
        <v>#N/A</v>
      </c>
      <c r="AC1617" s="481" t="str">
        <f>IFERROR(VLOOKUP(N1617,【参考】数式用!$A$3:$N$58,14,FALSE),"")&amp;"_4_5"</f>
        <v>_4_5</v>
      </c>
      <c r="AD1617" s="481" t="str">
        <f>IFERROR(VLOOKUP(N1617,【参考】数式用!$A$3:$N$58,14,FALSE),"")&amp;"_6"</f>
        <v>_6</v>
      </c>
      <c r="AE1617" s="482" t="str">
        <f>IFERROR(VLOOKUP(N1617,【参考】数式用!$AI$5:$AJ$51, 2, FALSE), "")</f>
        <v/>
      </c>
      <c r="AF1617" s="483" t="str">
        <f t="shared" si="50"/>
        <v/>
      </c>
      <c r="AG1617" s="484" t="str">
        <f t="shared" si="51"/>
        <v/>
      </c>
      <c r="AH1617" s="485" t="str">
        <f>IFERROR(VLOOKUP(N1617,【参考】数式用!$AM$3:$AN$56, 2, FALSE), "")</f>
        <v/>
      </c>
      <c r="AI1617" s="411"/>
      <c r="AJ1617" s="389"/>
      <c r="AK1617" s="389"/>
      <c r="AL1617" s="389"/>
      <c r="AM1617" s="389"/>
      <c r="AN1617" s="389"/>
      <c r="AO1617" s="389"/>
      <c r="AP1617" s="389"/>
      <c r="AQ1617" s="389"/>
    </row>
    <row r="1618" spans="1:43" s="128" customFormat="1" ht="40.15" customHeight="1">
      <c r="A1618" s="488">
        <v>1605</v>
      </c>
      <c r="B1618" s="866" t="str">
        <f>IF(基本情報入力シート!C1649="","",基本情報入力シート!C1649)</f>
        <v/>
      </c>
      <c r="C1618" s="866"/>
      <c r="D1618" s="866"/>
      <c r="E1618" s="866"/>
      <c r="F1618" s="866"/>
      <c r="G1618" s="866"/>
      <c r="H1618" s="866"/>
      <c r="I1618" s="866"/>
      <c r="J1618" s="413" t="str">
        <f>IF(基本情報入力シート!M1649="","",基本情報入力シート!M1649)</f>
        <v/>
      </c>
      <c r="K1618" s="413" t="str">
        <f>IF(基本情報入力シート!R1649="","",基本情報入力シート!R1649)</f>
        <v/>
      </c>
      <c r="L1618" s="413" t="str">
        <f>IF(基本情報入力シート!W1649="","",基本情報入力シート!W1649)</f>
        <v/>
      </c>
      <c r="M1618" s="413" t="str">
        <f>IF(基本情報入力シート!X1649="","",基本情報入力シート!X1649)</f>
        <v/>
      </c>
      <c r="N1618" s="491" t="str">
        <f>IF(基本情報入力シート!Y1649="","",基本情報入力シート!Y1649)</f>
        <v/>
      </c>
      <c r="O1618" s="490"/>
      <c r="P1618" s="432"/>
      <c r="Q1618" s="38" t="str">
        <f>IFERROR(ROUNDDOWN(P1618*VLOOKUP(N1618,【参考】数式用!$V$2:$AA$58,MATCH(O1618,【参考】数式用!$X$4:$AA$4)+2,FALSE)*0.5, 0), "")</f>
        <v/>
      </c>
      <c r="R1618" s="433"/>
      <c r="S1618" s="867"/>
      <c r="T1618" s="867"/>
      <c r="U1618" s="499"/>
      <c r="V1618" s="439"/>
      <c r="W1618" s="487"/>
      <c r="X1618" s="414" t="str">
        <f>IFERROR(IF(V1618="ー", "", ROUNDDOWN(W1618*VLOOKUP(N1618,【参考】数式用!$V$2:$AG$51,MATCH(V1618,【参考】数式用!$AB$4:$AG$4)+6,FALSE)*0.5, 0)), "")</f>
        <v/>
      </c>
      <c r="Y1618" s="440"/>
      <c r="Z1618" s="487"/>
      <c r="AA1618" s="501"/>
      <c r="AB1618" s="481" t="e">
        <f>VLOOKUP(N1618,【参考】数式用!$A$3:$N$58,14,FALSE)</f>
        <v>#N/A</v>
      </c>
      <c r="AC1618" s="481" t="str">
        <f>IFERROR(VLOOKUP(N1618,【参考】数式用!$A$3:$N$58,14,FALSE),"")&amp;"_4_5"</f>
        <v>_4_5</v>
      </c>
      <c r="AD1618" s="481" t="str">
        <f>IFERROR(VLOOKUP(N1618,【参考】数式用!$A$3:$N$58,14,FALSE),"")&amp;"_6"</f>
        <v>_6</v>
      </c>
      <c r="AE1618" s="482" t="str">
        <f>IFERROR(VLOOKUP(N1618,【参考】数式用!$AI$5:$AJ$51, 2, FALSE), "")</f>
        <v/>
      </c>
      <c r="AF1618" s="483" t="str">
        <f t="shared" si="50"/>
        <v/>
      </c>
      <c r="AG1618" s="484" t="str">
        <f t="shared" si="51"/>
        <v/>
      </c>
      <c r="AH1618" s="485" t="str">
        <f>IFERROR(VLOOKUP(N1618,【参考】数式用!$AM$3:$AN$56, 2, FALSE), "")</f>
        <v/>
      </c>
      <c r="AI1618" s="411"/>
      <c r="AJ1618" s="389"/>
      <c r="AK1618" s="389"/>
      <c r="AL1618" s="389"/>
      <c r="AM1618" s="389"/>
      <c r="AN1618" s="389"/>
      <c r="AO1618" s="389"/>
      <c r="AP1618" s="389"/>
      <c r="AQ1618" s="389"/>
    </row>
    <row r="1619" spans="1:43" s="128" customFormat="1" ht="40.15" customHeight="1">
      <c r="A1619" s="488">
        <v>1606</v>
      </c>
      <c r="B1619" s="866" t="str">
        <f>IF(基本情報入力シート!C1650="","",基本情報入力シート!C1650)</f>
        <v/>
      </c>
      <c r="C1619" s="866"/>
      <c r="D1619" s="866"/>
      <c r="E1619" s="866"/>
      <c r="F1619" s="866"/>
      <c r="G1619" s="866"/>
      <c r="H1619" s="866"/>
      <c r="I1619" s="866"/>
      <c r="J1619" s="413" t="str">
        <f>IF(基本情報入力シート!M1650="","",基本情報入力シート!M1650)</f>
        <v/>
      </c>
      <c r="K1619" s="413" t="str">
        <f>IF(基本情報入力シート!R1650="","",基本情報入力シート!R1650)</f>
        <v/>
      </c>
      <c r="L1619" s="413" t="str">
        <f>IF(基本情報入力シート!W1650="","",基本情報入力シート!W1650)</f>
        <v/>
      </c>
      <c r="M1619" s="413" t="str">
        <f>IF(基本情報入力シート!X1650="","",基本情報入力シート!X1650)</f>
        <v/>
      </c>
      <c r="N1619" s="491" t="str">
        <f>IF(基本情報入力シート!Y1650="","",基本情報入力シート!Y1650)</f>
        <v/>
      </c>
      <c r="O1619" s="490"/>
      <c r="P1619" s="432"/>
      <c r="Q1619" s="38" t="str">
        <f>IFERROR(ROUNDDOWN(P1619*VLOOKUP(N1619,【参考】数式用!$V$2:$AA$58,MATCH(O1619,【参考】数式用!$X$4:$AA$4)+2,FALSE)*0.5, 0), "")</f>
        <v/>
      </c>
      <c r="R1619" s="433"/>
      <c r="S1619" s="867"/>
      <c r="T1619" s="867"/>
      <c r="U1619" s="499"/>
      <c r="V1619" s="439"/>
      <c r="W1619" s="487"/>
      <c r="X1619" s="414" t="str">
        <f>IFERROR(IF(V1619="ー", "", ROUNDDOWN(W1619*VLOOKUP(N1619,【参考】数式用!$V$2:$AG$51,MATCH(V1619,【参考】数式用!$AB$4:$AG$4)+6,FALSE)*0.5, 0)), "")</f>
        <v/>
      </c>
      <c r="Y1619" s="440"/>
      <c r="Z1619" s="487"/>
      <c r="AA1619" s="501"/>
      <c r="AB1619" s="481" t="e">
        <f>VLOOKUP(N1619,【参考】数式用!$A$3:$N$58,14,FALSE)</f>
        <v>#N/A</v>
      </c>
      <c r="AC1619" s="481" t="str">
        <f>IFERROR(VLOOKUP(N1619,【参考】数式用!$A$3:$N$58,14,FALSE),"")&amp;"_4_5"</f>
        <v>_4_5</v>
      </c>
      <c r="AD1619" s="481" t="str">
        <f>IFERROR(VLOOKUP(N1619,【参考】数式用!$A$3:$N$58,14,FALSE),"")&amp;"_6"</f>
        <v>_6</v>
      </c>
      <c r="AE1619" s="482" t="str">
        <f>IFERROR(VLOOKUP(N1619,【参考】数式用!$AI$5:$AJ$51, 2, FALSE), "")</f>
        <v/>
      </c>
      <c r="AF1619" s="483" t="str">
        <f t="shared" si="50"/>
        <v/>
      </c>
      <c r="AG1619" s="484" t="str">
        <f t="shared" si="51"/>
        <v/>
      </c>
      <c r="AH1619" s="485" t="str">
        <f>IFERROR(VLOOKUP(N1619,【参考】数式用!$AM$3:$AN$56, 2, FALSE), "")</f>
        <v/>
      </c>
      <c r="AI1619" s="411"/>
      <c r="AJ1619" s="389"/>
      <c r="AK1619" s="389"/>
      <c r="AL1619" s="389"/>
      <c r="AM1619" s="389"/>
      <c r="AN1619" s="389"/>
      <c r="AO1619" s="389"/>
      <c r="AP1619" s="389"/>
      <c r="AQ1619" s="389"/>
    </row>
    <row r="1620" spans="1:43" s="128" customFormat="1" ht="40.15" customHeight="1">
      <c r="A1620" s="488">
        <v>1607</v>
      </c>
      <c r="B1620" s="866" t="str">
        <f>IF(基本情報入力シート!C1651="","",基本情報入力シート!C1651)</f>
        <v/>
      </c>
      <c r="C1620" s="866"/>
      <c r="D1620" s="866"/>
      <c r="E1620" s="866"/>
      <c r="F1620" s="866"/>
      <c r="G1620" s="866"/>
      <c r="H1620" s="866"/>
      <c r="I1620" s="866"/>
      <c r="J1620" s="413" t="str">
        <f>IF(基本情報入力シート!M1651="","",基本情報入力シート!M1651)</f>
        <v/>
      </c>
      <c r="K1620" s="413" t="str">
        <f>IF(基本情報入力シート!R1651="","",基本情報入力シート!R1651)</f>
        <v/>
      </c>
      <c r="L1620" s="413" t="str">
        <f>IF(基本情報入力シート!W1651="","",基本情報入力シート!W1651)</f>
        <v/>
      </c>
      <c r="M1620" s="413" t="str">
        <f>IF(基本情報入力シート!X1651="","",基本情報入力シート!X1651)</f>
        <v/>
      </c>
      <c r="N1620" s="491" t="str">
        <f>IF(基本情報入力シート!Y1651="","",基本情報入力シート!Y1651)</f>
        <v/>
      </c>
      <c r="O1620" s="490"/>
      <c r="P1620" s="432"/>
      <c r="Q1620" s="38" t="str">
        <f>IFERROR(ROUNDDOWN(P1620*VLOOKUP(N1620,【参考】数式用!$V$2:$AA$58,MATCH(O1620,【参考】数式用!$X$4:$AA$4)+2,FALSE)*0.5, 0), "")</f>
        <v/>
      </c>
      <c r="R1620" s="433"/>
      <c r="S1620" s="867"/>
      <c r="T1620" s="867"/>
      <c r="U1620" s="499"/>
      <c r="V1620" s="439"/>
      <c r="W1620" s="487"/>
      <c r="X1620" s="414" t="str">
        <f>IFERROR(IF(V1620="ー", "", ROUNDDOWN(W1620*VLOOKUP(N1620,【参考】数式用!$V$2:$AG$51,MATCH(V1620,【参考】数式用!$AB$4:$AG$4)+6,FALSE)*0.5, 0)), "")</f>
        <v/>
      </c>
      <c r="Y1620" s="440"/>
      <c r="Z1620" s="487"/>
      <c r="AA1620" s="501"/>
      <c r="AB1620" s="481" t="e">
        <f>VLOOKUP(N1620,【参考】数式用!$A$3:$N$58,14,FALSE)</f>
        <v>#N/A</v>
      </c>
      <c r="AC1620" s="481" t="str">
        <f>IFERROR(VLOOKUP(N1620,【参考】数式用!$A$3:$N$58,14,FALSE),"")&amp;"_4_5"</f>
        <v>_4_5</v>
      </c>
      <c r="AD1620" s="481" t="str">
        <f>IFERROR(VLOOKUP(N1620,【参考】数式用!$A$3:$N$58,14,FALSE),"")&amp;"_6"</f>
        <v>_6</v>
      </c>
      <c r="AE1620" s="482" t="str">
        <f>IFERROR(VLOOKUP(N1620,【参考】数式用!$AI$5:$AJ$51, 2, FALSE), "")</f>
        <v/>
      </c>
      <c r="AF1620" s="483" t="str">
        <f t="shared" si="50"/>
        <v/>
      </c>
      <c r="AG1620" s="484" t="str">
        <f t="shared" si="51"/>
        <v/>
      </c>
      <c r="AH1620" s="485" t="str">
        <f>IFERROR(VLOOKUP(N1620,【参考】数式用!$AM$3:$AN$56, 2, FALSE), "")</f>
        <v/>
      </c>
      <c r="AI1620" s="411"/>
      <c r="AJ1620" s="389"/>
      <c r="AK1620" s="389"/>
      <c r="AL1620" s="389"/>
      <c r="AM1620" s="389"/>
      <c r="AN1620" s="389"/>
      <c r="AO1620" s="389"/>
      <c r="AP1620" s="389"/>
      <c r="AQ1620" s="389"/>
    </row>
    <row r="1621" spans="1:43" s="128" customFormat="1" ht="40.15" customHeight="1">
      <c r="A1621" s="488">
        <v>1608</v>
      </c>
      <c r="B1621" s="866" t="str">
        <f>IF(基本情報入力シート!C1652="","",基本情報入力シート!C1652)</f>
        <v/>
      </c>
      <c r="C1621" s="866"/>
      <c r="D1621" s="866"/>
      <c r="E1621" s="866"/>
      <c r="F1621" s="866"/>
      <c r="G1621" s="866"/>
      <c r="H1621" s="866"/>
      <c r="I1621" s="866"/>
      <c r="J1621" s="413" t="str">
        <f>IF(基本情報入力シート!M1652="","",基本情報入力シート!M1652)</f>
        <v/>
      </c>
      <c r="K1621" s="413" t="str">
        <f>IF(基本情報入力シート!R1652="","",基本情報入力シート!R1652)</f>
        <v/>
      </c>
      <c r="L1621" s="413" t="str">
        <f>IF(基本情報入力シート!W1652="","",基本情報入力シート!W1652)</f>
        <v/>
      </c>
      <c r="M1621" s="413" t="str">
        <f>IF(基本情報入力シート!X1652="","",基本情報入力シート!X1652)</f>
        <v/>
      </c>
      <c r="N1621" s="491" t="str">
        <f>IF(基本情報入力シート!Y1652="","",基本情報入力シート!Y1652)</f>
        <v/>
      </c>
      <c r="O1621" s="490"/>
      <c r="P1621" s="432"/>
      <c r="Q1621" s="38" t="str">
        <f>IFERROR(ROUNDDOWN(P1621*VLOOKUP(N1621,【参考】数式用!$V$2:$AA$58,MATCH(O1621,【参考】数式用!$X$4:$AA$4)+2,FALSE)*0.5, 0), "")</f>
        <v/>
      </c>
      <c r="R1621" s="433"/>
      <c r="S1621" s="867"/>
      <c r="T1621" s="867"/>
      <c r="U1621" s="499"/>
      <c r="V1621" s="439"/>
      <c r="W1621" s="487"/>
      <c r="X1621" s="414" t="str">
        <f>IFERROR(IF(V1621="ー", "", ROUNDDOWN(W1621*VLOOKUP(N1621,【参考】数式用!$V$2:$AG$51,MATCH(V1621,【参考】数式用!$AB$4:$AG$4)+6,FALSE)*0.5, 0)), "")</f>
        <v/>
      </c>
      <c r="Y1621" s="440"/>
      <c r="Z1621" s="487"/>
      <c r="AA1621" s="501"/>
      <c r="AB1621" s="481" t="e">
        <f>VLOOKUP(N1621,【参考】数式用!$A$3:$N$58,14,FALSE)</f>
        <v>#N/A</v>
      </c>
      <c r="AC1621" s="481" t="str">
        <f>IFERROR(VLOOKUP(N1621,【参考】数式用!$A$3:$N$58,14,FALSE),"")&amp;"_4_5"</f>
        <v>_4_5</v>
      </c>
      <c r="AD1621" s="481" t="str">
        <f>IFERROR(VLOOKUP(N1621,【参考】数式用!$A$3:$N$58,14,FALSE),"")&amp;"_6"</f>
        <v>_6</v>
      </c>
      <c r="AE1621" s="482" t="str">
        <f>IFERROR(VLOOKUP(N1621,【参考】数式用!$AI$5:$AJ$51, 2, FALSE), "")</f>
        <v/>
      </c>
      <c r="AF1621" s="483" t="str">
        <f t="shared" si="50"/>
        <v/>
      </c>
      <c r="AG1621" s="484" t="str">
        <f t="shared" si="51"/>
        <v/>
      </c>
      <c r="AH1621" s="485" t="str">
        <f>IFERROR(VLOOKUP(N1621,【参考】数式用!$AM$3:$AN$56, 2, FALSE), "")</f>
        <v/>
      </c>
      <c r="AI1621" s="411"/>
      <c r="AJ1621" s="389"/>
      <c r="AK1621" s="389"/>
      <c r="AL1621" s="389"/>
      <c r="AM1621" s="389"/>
      <c r="AN1621" s="389"/>
      <c r="AO1621" s="389"/>
      <c r="AP1621" s="389"/>
      <c r="AQ1621" s="389"/>
    </row>
    <row r="1622" spans="1:43" s="128" customFormat="1" ht="40.15" customHeight="1">
      <c r="A1622" s="488">
        <v>1609</v>
      </c>
      <c r="B1622" s="866" t="str">
        <f>IF(基本情報入力シート!C1653="","",基本情報入力シート!C1653)</f>
        <v/>
      </c>
      <c r="C1622" s="866"/>
      <c r="D1622" s="866"/>
      <c r="E1622" s="866"/>
      <c r="F1622" s="866"/>
      <c r="G1622" s="866"/>
      <c r="H1622" s="866"/>
      <c r="I1622" s="866"/>
      <c r="J1622" s="413" t="str">
        <f>IF(基本情報入力シート!M1653="","",基本情報入力シート!M1653)</f>
        <v/>
      </c>
      <c r="K1622" s="413" t="str">
        <f>IF(基本情報入力シート!R1653="","",基本情報入力シート!R1653)</f>
        <v/>
      </c>
      <c r="L1622" s="413" t="str">
        <f>IF(基本情報入力シート!W1653="","",基本情報入力シート!W1653)</f>
        <v/>
      </c>
      <c r="M1622" s="413" t="str">
        <f>IF(基本情報入力シート!X1653="","",基本情報入力シート!X1653)</f>
        <v/>
      </c>
      <c r="N1622" s="491" t="str">
        <f>IF(基本情報入力シート!Y1653="","",基本情報入力シート!Y1653)</f>
        <v/>
      </c>
      <c r="O1622" s="490"/>
      <c r="P1622" s="432"/>
      <c r="Q1622" s="38" t="str">
        <f>IFERROR(ROUNDDOWN(P1622*VLOOKUP(N1622,【参考】数式用!$V$2:$AA$58,MATCH(O1622,【参考】数式用!$X$4:$AA$4)+2,FALSE)*0.5, 0), "")</f>
        <v/>
      </c>
      <c r="R1622" s="433"/>
      <c r="S1622" s="867"/>
      <c r="T1622" s="867"/>
      <c r="U1622" s="499"/>
      <c r="V1622" s="439"/>
      <c r="W1622" s="487"/>
      <c r="X1622" s="414" t="str">
        <f>IFERROR(IF(V1622="ー", "", ROUNDDOWN(W1622*VLOOKUP(N1622,【参考】数式用!$V$2:$AG$51,MATCH(V1622,【参考】数式用!$AB$4:$AG$4)+6,FALSE)*0.5, 0)), "")</f>
        <v/>
      </c>
      <c r="Y1622" s="440"/>
      <c r="Z1622" s="487"/>
      <c r="AA1622" s="501"/>
      <c r="AB1622" s="481" t="e">
        <f>VLOOKUP(N1622,【参考】数式用!$A$3:$N$58,14,FALSE)</f>
        <v>#N/A</v>
      </c>
      <c r="AC1622" s="481" t="str">
        <f>IFERROR(VLOOKUP(N1622,【参考】数式用!$A$3:$N$58,14,FALSE),"")&amp;"_4_5"</f>
        <v>_4_5</v>
      </c>
      <c r="AD1622" s="481" t="str">
        <f>IFERROR(VLOOKUP(N1622,【参考】数式用!$A$3:$N$58,14,FALSE),"")&amp;"_6"</f>
        <v>_6</v>
      </c>
      <c r="AE1622" s="482" t="str">
        <f>IFERROR(VLOOKUP(N1622,【参考】数式用!$AI$5:$AJ$51, 2, FALSE), "")</f>
        <v/>
      </c>
      <c r="AF1622" s="483" t="str">
        <f t="shared" si="50"/>
        <v/>
      </c>
      <c r="AG1622" s="484" t="str">
        <f t="shared" si="51"/>
        <v/>
      </c>
      <c r="AH1622" s="485" t="str">
        <f>IFERROR(VLOOKUP(N1622,【参考】数式用!$AM$3:$AN$56, 2, FALSE), "")</f>
        <v/>
      </c>
      <c r="AI1622" s="411"/>
      <c r="AJ1622" s="389"/>
      <c r="AK1622" s="389"/>
      <c r="AL1622" s="389"/>
      <c r="AM1622" s="389"/>
      <c r="AN1622" s="389"/>
      <c r="AO1622" s="389"/>
      <c r="AP1622" s="389"/>
      <c r="AQ1622" s="389"/>
    </row>
    <row r="1623" spans="1:43" s="128" customFormat="1" ht="40.15" customHeight="1">
      <c r="A1623" s="488">
        <v>1610</v>
      </c>
      <c r="B1623" s="866" t="str">
        <f>IF(基本情報入力シート!C1654="","",基本情報入力シート!C1654)</f>
        <v/>
      </c>
      <c r="C1623" s="866"/>
      <c r="D1623" s="866"/>
      <c r="E1623" s="866"/>
      <c r="F1623" s="866"/>
      <c r="G1623" s="866"/>
      <c r="H1623" s="866"/>
      <c r="I1623" s="866"/>
      <c r="J1623" s="413" t="str">
        <f>IF(基本情報入力シート!M1654="","",基本情報入力シート!M1654)</f>
        <v/>
      </c>
      <c r="K1623" s="413" t="str">
        <f>IF(基本情報入力シート!R1654="","",基本情報入力シート!R1654)</f>
        <v/>
      </c>
      <c r="L1623" s="413" t="str">
        <f>IF(基本情報入力シート!W1654="","",基本情報入力シート!W1654)</f>
        <v/>
      </c>
      <c r="M1623" s="413" t="str">
        <f>IF(基本情報入力シート!X1654="","",基本情報入力シート!X1654)</f>
        <v/>
      </c>
      <c r="N1623" s="491" t="str">
        <f>IF(基本情報入力シート!Y1654="","",基本情報入力シート!Y1654)</f>
        <v/>
      </c>
      <c r="O1623" s="490"/>
      <c r="P1623" s="432"/>
      <c r="Q1623" s="38" t="str">
        <f>IFERROR(ROUNDDOWN(P1623*VLOOKUP(N1623,【参考】数式用!$V$2:$AA$58,MATCH(O1623,【参考】数式用!$X$4:$AA$4)+2,FALSE)*0.5, 0), "")</f>
        <v/>
      </c>
      <c r="R1623" s="433"/>
      <c r="S1623" s="867"/>
      <c r="T1623" s="867"/>
      <c r="U1623" s="499"/>
      <c r="V1623" s="439"/>
      <c r="W1623" s="487"/>
      <c r="X1623" s="414" t="str">
        <f>IFERROR(IF(V1623="ー", "", ROUNDDOWN(W1623*VLOOKUP(N1623,【参考】数式用!$V$2:$AG$51,MATCH(V1623,【参考】数式用!$AB$4:$AG$4)+6,FALSE)*0.5, 0)), "")</f>
        <v/>
      </c>
      <c r="Y1623" s="440"/>
      <c r="Z1623" s="487"/>
      <c r="AA1623" s="501"/>
      <c r="AB1623" s="481" t="e">
        <f>VLOOKUP(N1623,【参考】数式用!$A$3:$N$58,14,FALSE)</f>
        <v>#N/A</v>
      </c>
      <c r="AC1623" s="481" t="str">
        <f>IFERROR(VLOOKUP(N1623,【参考】数式用!$A$3:$N$58,14,FALSE),"")&amp;"_4_5"</f>
        <v>_4_5</v>
      </c>
      <c r="AD1623" s="481" t="str">
        <f>IFERROR(VLOOKUP(N1623,【参考】数式用!$A$3:$N$58,14,FALSE),"")&amp;"_6"</f>
        <v>_6</v>
      </c>
      <c r="AE1623" s="482" t="str">
        <f>IFERROR(VLOOKUP(N1623,【参考】数式用!$AI$5:$AJ$51, 2, FALSE), "")</f>
        <v/>
      </c>
      <c r="AF1623" s="483" t="str">
        <f t="shared" si="50"/>
        <v/>
      </c>
      <c r="AG1623" s="484" t="str">
        <f t="shared" si="51"/>
        <v/>
      </c>
      <c r="AH1623" s="485" t="str">
        <f>IFERROR(VLOOKUP(N1623,【参考】数式用!$AM$3:$AN$56, 2, FALSE), "")</f>
        <v/>
      </c>
      <c r="AI1623" s="411"/>
      <c r="AJ1623" s="389"/>
      <c r="AK1623" s="389"/>
      <c r="AL1623" s="389"/>
      <c r="AM1623" s="389"/>
      <c r="AN1623" s="389"/>
      <c r="AO1623" s="389"/>
      <c r="AP1623" s="389"/>
      <c r="AQ1623" s="389"/>
    </row>
    <row r="1624" spans="1:43" s="128" customFormat="1" ht="40.15" customHeight="1">
      <c r="A1624" s="488">
        <v>1611</v>
      </c>
      <c r="B1624" s="866" t="str">
        <f>IF(基本情報入力シート!C1655="","",基本情報入力シート!C1655)</f>
        <v/>
      </c>
      <c r="C1624" s="866"/>
      <c r="D1624" s="866"/>
      <c r="E1624" s="866"/>
      <c r="F1624" s="866"/>
      <c r="G1624" s="866"/>
      <c r="H1624" s="866"/>
      <c r="I1624" s="866"/>
      <c r="J1624" s="413" t="str">
        <f>IF(基本情報入力シート!M1655="","",基本情報入力シート!M1655)</f>
        <v/>
      </c>
      <c r="K1624" s="413" t="str">
        <f>IF(基本情報入力シート!R1655="","",基本情報入力シート!R1655)</f>
        <v/>
      </c>
      <c r="L1624" s="413" t="str">
        <f>IF(基本情報入力シート!W1655="","",基本情報入力シート!W1655)</f>
        <v/>
      </c>
      <c r="M1624" s="413" t="str">
        <f>IF(基本情報入力シート!X1655="","",基本情報入力シート!X1655)</f>
        <v/>
      </c>
      <c r="N1624" s="491" t="str">
        <f>IF(基本情報入力シート!Y1655="","",基本情報入力シート!Y1655)</f>
        <v/>
      </c>
      <c r="O1624" s="490"/>
      <c r="P1624" s="432"/>
      <c r="Q1624" s="38" t="str">
        <f>IFERROR(ROUNDDOWN(P1624*VLOOKUP(N1624,【参考】数式用!$V$2:$AA$58,MATCH(O1624,【参考】数式用!$X$4:$AA$4)+2,FALSE)*0.5, 0), "")</f>
        <v/>
      </c>
      <c r="R1624" s="433"/>
      <c r="S1624" s="867"/>
      <c r="T1624" s="867"/>
      <c r="U1624" s="499"/>
      <c r="V1624" s="439"/>
      <c r="W1624" s="487"/>
      <c r="X1624" s="414" t="str">
        <f>IFERROR(IF(V1624="ー", "", ROUNDDOWN(W1624*VLOOKUP(N1624,【参考】数式用!$V$2:$AG$51,MATCH(V1624,【参考】数式用!$AB$4:$AG$4)+6,FALSE)*0.5, 0)), "")</f>
        <v/>
      </c>
      <c r="Y1624" s="440"/>
      <c r="Z1624" s="487"/>
      <c r="AA1624" s="501"/>
      <c r="AB1624" s="481" t="e">
        <f>VLOOKUP(N1624,【参考】数式用!$A$3:$N$58,14,FALSE)</f>
        <v>#N/A</v>
      </c>
      <c r="AC1624" s="481" t="str">
        <f>IFERROR(VLOOKUP(N1624,【参考】数式用!$A$3:$N$58,14,FALSE),"")&amp;"_4_5"</f>
        <v>_4_5</v>
      </c>
      <c r="AD1624" s="481" t="str">
        <f>IFERROR(VLOOKUP(N1624,【参考】数式用!$A$3:$N$58,14,FALSE),"")&amp;"_6"</f>
        <v>_6</v>
      </c>
      <c r="AE1624" s="482" t="str">
        <f>IFERROR(VLOOKUP(N1624,【参考】数式用!$AI$5:$AJ$51, 2, FALSE), "")</f>
        <v/>
      </c>
      <c r="AF1624" s="483" t="str">
        <f t="shared" si="50"/>
        <v/>
      </c>
      <c r="AG1624" s="484" t="str">
        <f t="shared" si="51"/>
        <v/>
      </c>
      <c r="AH1624" s="485" t="str">
        <f>IFERROR(VLOOKUP(N1624,【参考】数式用!$AM$3:$AN$56, 2, FALSE), "")</f>
        <v/>
      </c>
      <c r="AI1624" s="411"/>
      <c r="AJ1624" s="389"/>
      <c r="AK1624" s="389"/>
      <c r="AL1624" s="389"/>
      <c r="AM1624" s="389"/>
      <c r="AN1624" s="389"/>
      <c r="AO1624" s="389"/>
      <c r="AP1624" s="389"/>
      <c r="AQ1624" s="389"/>
    </row>
    <row r="1625" spans="1:43" s="128" customFormat="1" ht="40.15" customHeight="1">
      <c r="A1625" s="488">
        <v>1612</v>
      </c>
      <c r="B1625" s="866" t="str">
        <f>IF(基本情報入力シート!C1656="","",基本情報入力シート!C1656)</f>
        <v/>
      </c>
      <c r="C1625" s="866"/>
      <c r="D1625" s="866"/>
      <c r="E1625" s="866"/>
      <c r="F1625" s="866"/>
      <c r="G1625" s="866"/>
      <c r="H1625" s="866"/>
      <c r="I1625" s="866"/>
      <c r="J1625" s="413" t="str">
        <f>IF(基本情報入力シート!M1656="","",基本情報入力シート!M1656)</f>
        <v/>
      </c>
      <c r="K1625" s="413" t="str">
        <f>IF(基本情報入力シート!R1656="","",基本情報入力シート!R1656)</f>
        <v/>
      </c>
      <c r="L1625" s="413" t="str">
        <f>IF(基本情報入力シート!W1656="","",基本情報入力シート!W1656)</f>
        <v/>
      </c>
      <c r="M1625" s="413" t="str">
        <f>IF(基本情報入力シート!X1656="","",基本情報入力シート!X1656)</f>
        <v/>
      </c>
      <c r="N1625" s="491" t="str">
        <f>IF(基本情報入力シート!Y1656="","",基本情報入力シート!Y1656)</f>
        <v/>
      </c>
      <c r="O1625" s="490"/>
      <c r="P1625" s="432"/>
      <c r="Q1625" s="38" t="str">
        <f>IFERROR(ROUNDDOWN(P1625*VLOOKUP(N1625,【参考】数式用!$V$2:$AA$58,MATCH(O1625,【参考】数式用!$X$4:$AA$4)+2,FALSE)*0.5, 0), "")</f>
        <v/>
      </c>
      <c r="R1625" s="433"/>
      <c r="S1625" s="867"/>
      <c r="T1625" s="867"/>
      <c r="U1625" s="499"/>
      <c r="V1625" s="439"/>
      <c r="W1625" s="487"/>
      <c r="X1625" s="414" t="str">
        <f>IFERROR(IF(V1625="ー", "", ROUNDDOWN(W1625*VLOOKUP(N1625,【参考】数式用!$V$2:$AG$51,MATCH(V1625,【参考】数式用!$AB$4:$AG$4)+6,FALSE)*0.5, 0)), "")</f>
        <v/>
      </c>
      <c r="Y1625" s="440"/>
      <c r="Z1625" s="487"/>
      <c r="AA1625" s="501"/>
      <c r="AB1625" s="481" t="e">
        <f>VLOOKUP(N1625,【参考】数式用!$A$3:$N$58,14,FALSE)</f>
        <v>#N/A</v>
      </c>
      <c r="AC1625" s="481" t="str">
        <f>IFERROR(VLOOKUP(N1625,【参考】数式用!$A$3:$N$58,14,FALSE),"")&amp;"_4_5"</f>
        <v>_4_5</v>
      </c>
      <c r="AD1625" s="481" t="str">
        <f>IFERROR(VLOOKUP(N1625,【参考】数式用!$A$3:$N$58,14,FALSE),"")&amp;"_6"</f>
        <v>_6</v>
      </c>
      <c r="AE1625" s="482" t="str">
        <f>IFERROR(VLOOKUP(N1625,【参考】数式用!$AI$5:$AJ$51, 2, FALSE), "")</f>
        <v/>
      </c>
      <c r="AF1625" s="483" t="str">
        <f t="shared" si="50"/>
        <v/>
      </c>
      <c r="AG1625" s="484" t="str">
        <f t="shared" si="51"/>
        <v/>
      </c>
      <c r="AH1625" s="485" t="str">
        <f>IFERROR(VLOOKUP(N1625,【参考】数式用!$AM$3:$AN$56, 2, FALSE), "")</f>
        <v/>
      </c>
      <c r="AI1625" s="411"/>
      <c r="AJ1625" s="389"/>
      <c r="AK1625" s="389"/>
      <c r="AL1625" s="389"/>
      <c r="AM1625" s="389"/>
      <c r="AN1625" s="389"/>
      <c r="AO1625" s="389"/>
      <c r="AP1625" s="389"/>
      <c r="AQ1625" s="389"/>
    </row>
    <row r="1626" spans="1:43" s="128" customFormat="1" ht="40.15" customHeight="1">
      <c r="A1626" s="488">
        <v>1613</v>
      </c>
      <c r="B1626" s="866" t="str">
        <f>IF(基本情報入力シート!C1657="","",基本情報入力シート!C1657)</f>
        <v/>
      </c>
      <c r="C1626" s="866"/>
      <c r="D1626" s="866"/>
      <c r="E1626" s="866"/>
      <c r="F1626" s="866"/>
      <c r="G1626" s="866"/>
      <c r="H1626" s="866"/>
      <c r="I1626" s="866"/>
      <c r="J1626" s="413" t="str">
        <f>IF(基本情報入力シート!M1657="","",基本情報入力シート!M1657)</f>
        <v/>
      </c>
      <c r="K1626" s="413" t="str">
        <f>IF(基本情報入力シート!R1657="","",基本情報入力シート!R1657)</f>
        <v/>
      </c>
      <c r="L1626" s="413" t="str">
        <f>IF(基本情報入力シート!W1657="","",基本情報入力シート!W1657)</f>
        <v/>
      </c>
      <c r="M1626" s="413" t="str">
        <f>IF(基本情報入力シート!X1657="","",基本情報入力シート!X1657)</f>
        <v/>
      </c>
      <c r="N1626" s="491" t="str">
        <f>IF(基本情報入力シート!Y1657="","",基本情報入力シート!Y1657)</f>
        <v/>
      </c>
      <c r="O1626" s="490"/>
      <c r="P1626" s="432"/>
      <c r="Q1626" s="38" t="str">
        <f>IFERROR(ROUNDDOWN(P1626*VLOOKUP(N1626,【参考】数式用!$V$2:$AA$58,MATCH(O1626,【参考】数式用!$X$4:$AA$4)+2,FALSE)*0.5, 0), "")</f>
        <v/>
      </c>
      <c r="R1626" s="433"/>
      <c r="S1626" s="867"/>
      <c r="T1626" s="867"/>
      <c r="U1626" s="499"/>
      <c r="V1626" s="439"/>
      <c r="W1626" s="487"/>
      <c r="X1626" s="414" t="str">
        <f>IFERROR(IF(V1626="ー", "", ROUNDDOWN(W1626*VLOOKUP(N1626,【参考】数式用!$V$2:$AG$51,MATCH(V1626,【参考】数式用!$AB$4:$AG$4)+6,FALSE)*0.5, 0)), "")</f>
        <v/>
      </c>
      <c r="Y1626" s="440"/>
      <c r="Z1626" s="487"/>
      <c r="AA1626" s="501"/>
      <c r="AB1626" s="481" t="e">
        <f>VLOOKUP(N1626,【参考】数式用!$A$3:$N$58,14,FALSE)</f>
        <v>#N/A</v>
      </c>
      <c r="AC1626" s="481" t="str">
        <f>IFERROR(VLOOKUP(N1626,【参考】数式用!$A$3:$N$58,14,FALSE),"")&amp;"_4_5"</f>
        <v>_4_5</v>
      </c>
      <c r="AD1626" s="481" t="str">
        <f>IFERROR(VLOOKUP(N1626,【参考】数式用!$A$3:$N$58,14,FALSE),"")&amp;"_6"</f>
        <v>_6</v>
      </c>
      <c r="AE1626" s="482" t="str">
        <f>IFERROR(VLOOKUP(N1626,【参考】数式用!$AI$5:$AJ$51, 2, FALSE), "")</f>
        <v/>
      </c>
      <c r="AF1626" s="483" t="str">
        <f t="shared" si="50"/>
        <v/>
      </c>
      <c r="AG1626" s="484" t="str">
        <f t="shared" si="51"/>
        <v/>
      </c>
      <c r="AH1626" s="485" t="str">
        <f>IFERROR(VLOOKUP(N1626,【参考】数式用!$AM$3:$AN$56, 2, FALSE), "")</f>
        <v/>
      </c>
      <c r="AI1626" s="411"/>
      <c r="AJ1626" s="389"/>
      <c r="AK1626" s="389"/>
      <c r="AL1626" s="389"/>
      <c r="AM1626" s="389"/>
      <c r="AN1626" s="389"/>
      <c r="AO1626" s="389"/>
      <c r="AP1626" s="389"/>
      <c r="AQ1626" s="389"/>
    </row>
    <row r="1627" spans="1:43" s="128" customFormat="1" ht="40.15" customHeight="1">
      <c r="A1627" s="488">
        <v>1614</v>
      </c>
      <c r="B1627" s="866" t="str">
        <f>IF(基本情報入力シート!C1658="","",基本情報入力シート!C1658)</f>
        <v/>
      </c>
      <c r="C1627" s="866"/>
      <c r="D1627" s="866"/>
      <c r="E1627" s="866"/>
      <c r="F1627" s="866"/>
      <c r="G1627" s="866"/>
      <c r="H1627" s="866"/>
      <c r="I1627" s="866"/>
      <c r="J1627" s="413" t="str">
        <f>IF(基本情報入力シート!M1658="","",基本情報入力シート!M1658)</f>
        <v/>
      </c>
      <c r="K1627" s="413" t="str">
        <f>IF(基本情報入力シート!R1658="","",基本情報入力シート!R1658)</f>
        <v/>
      </c>
      <c r="L1627" s="413" t="str">
        <f>IF(基本情報入力シート!W1658="","",基本情報入力シート!W1658)</f>
        <v/>
      </c>
      <c r="M1627" s="413" t="str">
        <f>IF(基本情報入力シート!X1658="","",基本情報入力シート!X1658)</f>
        <v/>
      </c>
      <c r="N1627" s="491" t="str">
        <f>IF(基本情報入力シート!Y1658="","",基本情報入力シート!Y1658)</f>
        <v/>
      </c>
      <c r="O1627" s="490"/>
      <c r="P1627" s="432"/>
      <c r="Q1627" s="38" t="str">
        <f>IFERROR(ROUNDDOWN(P1627*VLOOKUP(N1627,【参考】数式用!$V$2:$AA$58,MATCH(O1627,【参考】数式用!$X$4:$AA$4)+2,FALSE)*0.5, 0), "")</f>
        <v/>
      </c>
      <c r="R1627" s="433"/>
      <c r="S1627" s="867"/>
      <c r="T1627" s="867"/>
      <c r="U1627" s="499"/>
      <c r="V1627" s="439"/>
      <c r="W1627" s="487"/>
      <c r="X1627" s="414" t="str">
        <f>IFERROR(IF(V1627="ー", "", ROUNDDOWN(W1627*VLOOKUP(N1627,【参考】数式用!$V$2:$AG$51,MATCH(V1627,【参考】数式用!$AB$4:$AG$4)+6,FALSE)*0.5, 0)), "")</f>
        <v/>
      </c>
      <c r="Y1627" s="440"/>
      <c r="Z1627" s="487"/>
      <c r="AA1627" s="501"/>
      <c r="AB1627" s="481" t="e">
        <f>VLOOKUP(N1627,【参考】数式用!$A$3:$N$58,14,FALSE)</f>
        <v>#N/A</v>
      </c>
      <c r="AC1627" s="481" t="str">
        <f>IFERROR(VLOOKUP(N1627,【参考】数式用!$A$3:$N$58,14,FALSE),"")&amp;"_4_5"</f>
        <v>_4_5</v>
      </c>
      <c r="AD1627" s="481" t="str">
        <f>IFERROR(VLOOKUP(N1627,【参考】数式用!$A$3:$N$58,14,FALSE),"")&amp;"_6"</f>
        <v>_6</v>
      </c>
      <c r="AE1627" s="482" t="str">
        <f>IFERROR(VLOOKUP(N1627,【参考】数式用!$AI$5:$AJ$51, 2, FALSE), "")</f>
        <v/>
      </c>
      <c r="AF1627" s="483" t="str">
        <f t="shared" si="50"/>
        <v/>
      </c>
      <c r="AG1627" s="484" t="str">
        <f t="shared" si="51"/>
        <v/>
      </c>
      <c r="AH1627" s="485" t="str">
        <f>IFERROR(VLOOKUP(N1627,【参考】数式用!$AM$3:$AN$56, 2, FALSE), "")</f>
        <v/>
      </c>
      <c r="AI1627" s="411"/>
      <c r="AJ1627" s="389"/>
      <c r="AK1627" s="389"/>
      <c r="AL1627" s="389"/>
      <c r="AM1627" s="389"/>
      <c r="AN1627" s="389"/>
      <c r="AO1627" s="389"/>
      <c r="AP1627" s="389"/>
      <c r="AQ1627" s="389"/>
    </row>
    <row r="1628" spans="1:43" s="128" customFormat="1" ht="40.15" customHeight="1">
      <c r="A1628" s="488">
        <v>1615</v>
      </c>
      <c r="B1628" s="866" t="str">
        <f>IF(基本情報入力シート!C1659="","",基本情報入力シート!C1659)</f>
        <v/>
      </c>
      <c r="C1628" s="866"/>
      <c r="D1628" s="866"/>
      <c r="E1628" s="866"/>
      <c r="F1628" s="866"/>
      <c r="G1628" s="866"/>
      <c r="H1628" s="866"/>
      <c r="I1628" s="866"/>
      <c r="J1628" s="413" t="str">
        <f>IF(基本情報入力シート!M1659="","",基本情報入力シート!M1659)</f>
        <v/>
      </c>
      <c r="K1628" s="413" t="str">
        <f>IF(基本情報入力シート!R1659="","",基本情報入力シート!R1659)</f>
        <v/>
      </c>
      <c r="L1628" s="413" t="str">
        <f>IF(基本情報入力シート!W1659="","",基本情報入力シート!W1659)</f>
        <v/>
      </c>
      <c r="M1628" s="413" t="str">
        <f>IF(基本情報入力シート!X1659="","",基本情報入力シート!X1659)</f>
        <v/>
      </c>
      <c r="N1628" s="491" t="str">
        <f>IF(基本情報入力シート!Y1659="","",基本情報入力シート!Y1659)</f>
        <v/>
      </c>
      <c r="O1628" s="490"/>
      <c r="P1628" s="432"/>
      <c r="Q1628" s="38" t="str">
        <f>IFERROR(ROUNDDOWN(P1628*VLOOKUP(N1628,【参考】数式用!$V$2:$AA$58,MATCH(O1628,【参考】数式用!$X$4:$AA$4)+2,FALSE)*0.5, 0), "")</f>
        <v/>
      </c>
      <c r="R1628" s="433"/>
      <c r="S1628" s="867"/>
      <c r="T1628" s="867"/>
      <c r="U1628" s="499"/>
      <c r="V1628" s="439"/>
      <c r="W1628" s="487"/>
      <c r="X1628" s="414" t="str">
        <f>IFERROR(IF(V1628="ー", "", ROUNDDOWN(W1628*VLOOKUP(N1628,【参考】数式用!$V$2:$AG$51,MATCH(V1628,【参考】数式用!$AB$4:$AG$4)+6,FALSE)*0.5, 0)), "")</f>
        <v/>
      </c>
      <c r="Y1628" s="440"/>
      <c r="Z1628" s="487"/>
      <c r="AA1628" s="501"/>
      <c r="AB1628" s="481" t="e">
        <f>VLOOKUP(N1628,【参考】数式用!$A$3:$N$58,14,FALSE)</f>
        <v>#N/A</v>
      </c>
      <c r="AC1628" s="481" t="str">
        <f>IFERROR(VLOOKUP(N1628,【参考】数式用!$A$3:$N$58,14,FALSE),"")&amp;"_4_5"</f>
        <v>_4_5</v>
      </c>
      <c r="AD1628" s="481" t="str">
        <f>IFERROR(VLOOKUP(N1628,【参考】数式用!$A$3:$N$58,14,FALSE),"")&amp;"_6"</f>
        <v>_6</v>
      </c>
      <c r="AE1628" s="482" t="str">
        <f>IFERROR(VLOOKUP(N1628,【参考】数式用!$AI$5:$AJ$51, 2, FALSE), "")</f>
        <v/>
      </c>
      <c r="AF1628" s="483" t="str">
        <f t="shared" si="50"/>
        <v/>
      </c>
      <c r="AG1628" s="484" t="str">
        <f t="shared" si="51"/>
        <v/>
      </c>
      <c r="AH1628" s="485" t="str">
        <f>IFERROR(VLOOKUP(N1628,【参考】数式用!$AM$3:$AN$56, 2, FALSE), "")</f>
        <v/>
      </c>
      <c r="AI1628" s="411"/>
      <c r="AJ1628" s="389"/>
      <c r="AK1628" s="389"/>
      <c r="AL1628" s="389"/>
      <c r="AM1628" s="389"/>
      <c r="AN1628" s="389"/>
      <c r="AO1628" s="389"/>
      <c r="AP1628" s="389"/>
      <c r="AQ1628" s="389"/>
    </row>
    <row r="1629" spans="1:43" s="128" customFormat="1" ht="40.15" customHeight="1">
      <c r="A1629" s="488">
        <v>1616</v>
      </c>
      <c r="B1629" s="866" t="str">
        <f>IF(基本情報入力シート!C1660="","",基本情報入力シート!C1660)</f>
        <v/>
      </c>
      <c r="C1629" s="866"/>
      <c r="D1629" s="866"/>
      <c r="E1629" s="866"/>
      <c r="F1629" s="866"/>
      <c r="G1629" s="866"/>
      <c r="H1629" s="866"/>
      <c r="I1629" s="866"/>
      <c r="J1629" s="413" t="str">
        <f>IF(基本情報入力シート!M1660="","",基本情報入力シート!M1660)</f>
        <v/>
      </c>
      <c r="K1629" s="413" t="str">
        <f>IF(基本情報入力シート!R1660="","",基本情報入力シート!R1660)</f>
        <v/>
      </c>
      <c r="L1629" s="413" t="str">
        <f>IF(基本情報入力シート!W1660="","",基本情報入力シート!W1660)</f>
        <v/>
      </c>
      <c r="M1629" s="413" t="str">
        <f>IF(基本情報入力シート!X1660="","",基本情報入力シート!X1660)</f>
        <v/>
      </c>
      <c r="N1629" s="491" t="str">
        <f>IF(基本情報入力シート!Y1660="","",基本情報入力シート!Y1660)</f>
        <v/>
      </c>
      <c r="O1629" s="490"/>
      <c r="P1629" s="432"/>
      <c r="Q1629" s="38" t="str">
        <f>IFERROR(ROUNDDOWN(P1629*VLOOKUP(N1629,【参考】数式用!$V$2:$AA$58,MATCH(O1629,【参考】数式用!$X$4:$AA$4)+2,FALSE)*0.5, 0), "")</f>
        <v/>
      </c>
      <c r="R1629" s="433"/>
      <c r="S1629" s="867"/>
      <c r="T1629" s="867"/>
      <c r="U1629" s="499"/>
      <c r="V1629" s="439"/>
      <c r="W1629" s="487"/>
      <c r="X1629" s="414" t="str">
        <f>IFERROR(IF(V1629="ー", "", ROUNDDOWN(W1629*VLOOKUP(N1629,【参考】数式用!$V$2:$AG$51,MATCH(V1629,【参考】数式用!$AB$4:$AG$4)+6,FALSE)*0.5, 0)), "")</f>
        <v/>
      </c>
      <c r="Y1629" s="440"/>
      <c r="Z1629" s="487"/>
      <c r="AA1629" s="501"/>
      <c r="AB1629" s="481" t="e">
        <f>VLOOKUP(N1629,【参考】数式用!$A$3:$N$58,14,FALSE)</f>
        <v>#N/A</v>
      </c>
      <c r="AC1629" s="481" t="str">
        <f>IFERROR(VLOOKUP(N1629,【参考】数式用!$A$3:$N$58,14,FALSE),"")&amp;"_4_5"</f>
        <v>_4_5</v>
      </c>
      <c r="AD1629" s="481" t="str">
        <f>IFERROR(VLOOKUP(N1629,【参考】数式用!$A$3:$N$58,14,FALSE),"")&amp;"_6"</f>
        <v>_6</v>
      </c>
      <c r="AE1629" s="482" t="str">
        <f>IFERROR(VLOOKUP(N1629,【参考】数式用!$AI$5:$AJ$51, 2, FALSE), "")</f>
        <v/>
      </c>
      <c r="AF1629" s="483" t="str">
        <f t="shared" si="50"/>
        <v/>
      </c>
      <c r="AG1629" s="484" t="str">
        <f t="shared" si="51"/>
        <v/>
      </c>
      <c r="AH1629" s="485" t="str">
        <f>IFERROR(VLOOKUP(N1629,【参考】数式用!$AM$3:$AN$56, 2, FALSE), "")</f>
        <v/>
      </c>
      <c r="AI1629" s="411"/>
      <c r="AJ1629" s="389"/>
      <c r="AK1629" s="389"/>
      <c r="AL1629" s="389"/>
      <c r="AM1629" s="389"/>
      <c r="AN1629" s="389"/>
      <c r="AO1629" s="389"/>
      <c r="AP1629" s="389"/>
      <c r="AQ1629" s="389"/>
    </row>
    <row r="1630" spans="1:43" s="128" customFormat="1" ht="40.15" customHeight="1">
      <c r="A1630" s="488">
        <v>1617</v>
      </c>
      <c r="B1630" s="866" t="str">
        <f>IF(基本情報入力シート!C1661="","",基本情報入力シート!C1661)</f>
        <v/>
      </c>
      <c r="C1630" s="866"/>
      <c r="D1630" s="866"/>
      <c r="E1630" s="866"/>
      <c r="F1630" s="866"/>
      <c r="G1630" s="866"/>
      <c r="H1630" s="866"/>
      <c r="I1630" s="866"/>
      <c r="J1630" s="413" t="str">
        <f>IF(基本情報入力シート!M1661="","",基本情報入力シート!M1661)</f>
        <v/>
      </c>
      <c r="K1630" s="413" t="str">
        <f>IF(基本情報入力シート!R1661="","",基本情報入力シート!R1661)</f>
        <v/>
      </c>
      <c r="L1630" s="413" t="str">
        <f>IF(基本情報入力シート!W1661="","",基本情報入力シート!W1661)</f>
        <v/>
      </c>
      <c r="M1630" s="413" t="str">
        <f>IF(基本情報入力シート!X1661="","",基本情報入力シート!X1661)</f>
        <v/>
      </c>
      <c r="N1630" s="491" t="str">
        <f>IF(基本情報入力シート!Y1661="","",基本情報入力シート!Y1661)</f>
        <v/>
      </c>
      <c r="O1630" s="490"/>
      <c r="P1630" s="432"/>
      <c r="Q1630" s="38" t="str">
        <f>IFERROR(ROUNDDOWN(P1630*VLOOKUP(N1630,【参考】数式用!$V$2:$AA$58,MATCH(O1630,【参考】数式用!$X$4:$AA$4)+2,FALSE)*0.5, 0), "")</f>
        <v/>
      </c>
      <c r="R1630" s="433"/>
      <c r="S1630" s="867"/>
      <c r="T1630" s="867"/>
      <c r="U1630" s="499"/>
      <c r="V1630" s="439"/>
      <c r="W1630" s="487"/>
      <c r="X1630" s="414" t="str">
        <f>IFERROR(IF(V1630="ー", "", ROUNDDOWN(W1630*VLOOKUP(N1630,【参考】数式用!$V$2:$AG$51,MATCH(V1630,【参考】数式用!$AB$4:$AG$4)+6,FALSE)*0.5, 0)), "")</f>
        <v/>
      </c>
      <c r="Y1630" s="440"/>
      <c r="Z1630" s="487"/>
      <c r="AA1630" s="501"/>
      <c r="AB1630" s="481" t="e">
        <f>VLOOKUP(N1630,【参考】数式用!$A$3:$N$58,14,FALSE)</f>
        <v>#N/A</v>
      </c>
      <c r="AC1630" s="481" t="str">
        <f>IFERROR(VLOOKUP(N1630,【参考】数式用!$A$3:$N$58,14,FALSE),"")&amp;"_4_5"</f>
        <v>_4_5</v>
      </c>
      <c r="AD1630" s="481" t="str">
        <f>IFERROR(VLOOKUP(N1630,【参考】数式用!$A$3:$N$58,14,FALSE),"")&amp;"_6"</f>
        <v>_6</v>
      </c>
      <c r="AE1630" s="482" t="str">
        <f>IFERROR(VLOOKUP(N1630,【参考】数式用!$AI$5:$AJ$51, 2, FALSE), "")</f>
        <v/>
      </c>
      <c r="AF1630" s="483" t="str">
        <f t="shared" si="50"/>
        <v/>
      </c>
      <c r="AG1630" s="484" t="str">
        <f t="shared" si="51"/>
        <v/>
      </c>
      <c r="AH1630" s="485" t="str">
        <f>IFERROR(VLOOKUP(N1630,【参考】数式用!$AM$3:$AN$56, 2, FALSE), "")</f>
        <v/>
      </c>
      <c r="AI1630" s="411"/>
      <c r="AJ1630" s="389"/>
      <c r="AK1630" s="389"/>
      <c r="AL1630" s="389"/>
      <c r="AM1630" s="389"/>
      <c r="AN1630" s="389"/>
      <c r="AO1630" s="389"/>
      <c r="AP1630" s="389"/>
      <c r="AQ1630" s="389"/>
    </row>
    <row r="1631" spans="1:43" s="128" customFormat="1" ht="40.15" customHeight="1">
      <c r="A1631" s="488">
        <v>1618</v>
      </c>
      <c r="B1631" s="866" t="str">
        <f>IF(基本情報入力シート!C1662="","",基本情報入力シート!C1662)</f>
        <v/>
      </c>
      <c r="C1631" s="866"/>
      <c r="D1631" s="866"/>
      <c r="E1631" s="866"/>
      <c r="F1631" s="866"/>
      <c r="G1631" s="866"/>
      <c r="H1631" s="866"/>
      <c r="I1631" s="866"/>
      <c r="J1631" s="413" t="str">
        <f>IF(基本情報入力シート!M1662="","",基本情報入力シート!M1662)</f>
        <v/>
      </c>
      <c r="K1631" s="413" t="str">
        <f>IF(基本情報入力シート!R1662="","",基本情報入力シート!R1662)</f>
        <v/>
      </c>
      <c r="L1631" s="413" t="str">
        <f>IF(基本情報入力シート!W1662="","",基本情報入力シート!W1662)</f>
        <v/>
      </c>
      <c r="M1631" s="413" t="str">
        <f>IF(基本情報入力シート!X1662="","",基本情報入力シート!X1662)</f>
        <v/>
      </c>
      <c r="N1631" s="491" t="str">
        <f>IF(基本情報入力シート!Y1662="","",基本情報入力シート!Y1662)</f>
        <v/>
      </c>
      <c r="O1631" s="490"/>
      <c r="P1631" s="432"/>
      <c r="Q1631" s="38" t="str">
        <f>IFERROR(ROUNDDOWN(P1631*VLOOKUP(N1631,【参考】数式用!$V$2:$AA$58,MATCH(O1631,【参考】数式用!$X$4:$AA$4)+2,FALSE)*0.5, 0), "")</f>
        <v/>
      </c>
      <c r="R1631" s="433"/>
      <c r="S1631" s="867"/>
      <c r="T1631" s="867"/>
      <c r="U1631" s="499"/>
      <c r="V1631" s="439"/>
      <c r="W1631" s="487"/>
      <c r="X1631" s="414" t="str">
        <f>IFERROR(IF(V1631="ー", "", ROUNDDOWN(W1631*VLOOKUP(N1631,【参考】数式用!$V$2:$AG$51,MATCH(V1631,【参考】数式用!$AB$4:$AG$4)+6,FALSE)*0.5, 0)), "")</f>
        <v/>
      </c>
      <c r="Y1631" s="440"/>
      <c r="Z1631" s="487"/>
      <c r="AA1631" s="501"/>
      <c r="AB1631" s="481" t="e">
        <f>VLOOKUP(N1631,【参考】数式用!$A$3:$N$58,14,FALSE)</f>
        <v>#N/A</v>
      </c>
      <c r="AC1631" s="481" t="str">
        <f>IFERROR(VLOOKUP(N1631,【参考】数式用!$A$3:$N$58,14,FALSE),"")&amp;"_4_5"</f>
        <v>_4_5</v>
      </c>
      <c r="AD1631" s="481" t="str">
        <f>IFERROR(VLOOKUP(N1631,【参考】数式用!$A$3:$N$58,14,FALSE),"")&amp;"_6"</f>
        <v>_6</v>
      </c>
      <c r="AE1631" s="482" t="str">
        <f>IFERROR(VLOOKUP(N1631,【参考】数式用!$AI$5:$AJ$51, 2, FALSE), "")</f>
        <v/>
      </c>
      <c r="AF1631" s="483" t="str">
        <f t="shared" si="50"/>
        <v/>
      </c>
      <c r="AG1631" s="484" t="str">
        <f t="shared" si="51"/>
        <v/>
      </c>
      <c r="AH1631" s="485" t="str">
        <f>IFERROR(VLOOKUP(N1631,【参考】数式用!$AM$3:$AN$56, 2, FALSE), "")</f>
        <v/>
      </c>
      <c r="AI1631" s="411"/>
      <c r="AJ1631" s="389"/>
      <c r="AK1631" s="389"/>
      <c r="AL1631" s="389"/>
      <c r="AM1631" s="389"/>
      <c r="AN1631" s="389"/>
      <c r="AO1631" s="389"/>
      <c r="AP1631" s="389"/>
      <c r="AQ1631" s="389"/>
    </row>
    <row r="1632" spans="1:43" s="128" customFormat="1" ht="40.15" customHeight="1">
      <c r="A1632" s="488">
        <v>1619</v>
      </c>
      <c r="B1632" s="866" t="str">
        <f>IF(基本情報入力シート!C1663="","",基本情報入力シート!C1663)</f>
        <v/>
      </c>
      <c r="C1632" s="866"/>
      <c r="D1632" s="866"/>
      <c r="E1632" s="866"/>
      <c r="F1632" s="866"/>
      <c r="G1632" s="866"/>
      <c r="H1632" s="866"/>
      <c r="I1632" s="866"/>
      <c r="J1632" s="413" t="str">
        <f>IF(基本情報入力シート!M1663="","",基本情報入力シート!M1663)</f>
        <v/>
      </c>
      <c r="K1632" s="413" t="str">
        <f>IF(基本情報入力シート!R1663="","",基本情報入力シート!R1663)</f>
        <v/>
      </c>
      <c r="L1632" s="413" t="str">
        <f>IF(基本情報入力シート!W1663="","",基本情報入力シート!W1663)</f>
        <v/>
      </c>
      <c r="M1632" s="413" t="str">
        <f>IF(基本情報入力シート!X1663="","",基本情報入力シート!X1663)</f>
        <v/>
      </c>
      <c r="N1632" s="491" t="str">
        <f>IF(基本情報入力シート!Y1663="","",基本情報入力シート!Y1663)</f>
        <v/>
      </c>
      <c r="O1632" s="490"/>
      <c r="P1632" s="432"/>
      <c r="Q1632" s="38" t="str">
        <f>IFERROR(ROUNDDOWN(P1632*VLOOKUP(N1632,【参考】数式用!$V$2:$AA$58,MATCH(O1632,【参考】数式用!$X$4:$AA$4)+2,FALSE)*0.5, 0), "")</f>
        <v/>
      </c>
      <c r="R1632" s="433"/>
      <c r="S1632" s="867"/>
      <c r="T1632" s="867"/>
      <c r="U1632" s="499"/>
      <c r="V1632" s="439"/>
      <c r="W1632" s="487"/>
      <c r="X1632" s="414" t="str">
        <f>IFERROR(IF(V1632="ー", "", ROUNDDOWN(W1632*VLOOKUP(N1632,【参考】数式用!$V$2:$AG$51,MATCH(V1632,【参考】数式用!$AB$4:$AG$4)+6,FALSE)*0.5, 0)), "")</f>
        <v/>
      </c>
      <c r="Y1632" s="440"/>
      <c r="Z1632" s="487"/>
      <c r="AA1632" s="501"/>
      <c r="AB1632" s="481" t="e">
        <f>VLOOKUP(N1632,【参考】数式用!$A$3:$N$58,14,FALSE)</f>
        <v>#N/A</v>
      </c>
      <c r="AC1632" s="481" t="str">
        <f>IFERROR(VLOOKUP(N1632,【参考】数式用!$A$3:$N$58,14,FALSE),"")&amp;"_4_5"</f>
        <v>_4_5</v>
      </c>
      <c r="AD1632" s="481" t="str">
        <f>IFERROR(VLOOKUP(N1632,【参考】数式用!$A$3:$N$58,14,FALSE),"")&amp;"_6"</f>
        <v>_6</v>
      </c>
      <c r="AE1632" s="482" t="str">
        <f>IFERROR(VLOOKUP(N1632,【参考】数式用!$AI$5:$AJ$51, 2, FALSE), "")</f>
        <v/>
      </c>
      <c r="AF1632" s="483" t="str">
        <f t="shared" si="50"/>
        <v/>
      </c>
      <c r="AG1632" s="484" t="str">
        <f t="shared" si="51"/>
        <v/>
      </c>
      <c r="AH1632" s="485" t="str">
        <f>IFERROR(VLOOKUP(N1632,【参考】数式用!$AM$3:$AN$56, 2, FALSE), "")</f>
        <v/>
      </c>
      <c r="AI1632" s="411"/>
      <c r="AJ1632" s="389"/>
      <c r="AK1632" s="389"/>
      <c r="AL1632" s="389"/>
      <c r="AM1632" s="389"/>
      <c r="AN1632" s="389"/>
      <c r="AO1632" s="389"/>
      <c r="AP1632" s="389"/>
      <c r="AQ1632" s="389"/>
    </row>
    <row r="1633" spans="1:43" s="128" customFormat="1" ht="40.15" customHeight="1">
      <c r="A1633" s="488">
        <v>1620</v>
      </c>
      <c r="B1633" s="866" t="str">
        <f>IF(基本情報入力シート!C1664="","",基本情報入力シート!C1664)</f>
        <v/>
      </c>
      <c r="C1633" s="866"/>
      <c r="D1633" s="866"/>
      <c r="E1633" s="866"/>
      <c r="F1633" s="866"/>
      <c r="G1633" s="866"/>
      <c r="H1633" s="866"/>
      <c r="I1633" s="866"/>
      <c r="J1633" s="413" t="str">
        <f>IF(基本情報入力シート!M1664="","",基本情報入力シート!M1664)</f>
        <v/>
      </c>
      <c r="K1633" s="413" t="str">
        <f>IF(基本情報入力シート!R1664="","",基本情報入力シート!R1664)</f>
        <v/>
      </c>
      <c r="L1633" s="413" t="str">
        <f>IF(基本情報入力シート!W1664="","",基本情報入力シート!W1664)</f>
        <v/>
      </c>
      <c r="M1633" s="413" t="str">
        <f>IF(基本情報入力シート!X1664="","",基本情報入力シート!X1664)</f>
        <v/>
      </c>
      <c r="N1633" s="491" t="str">
        <f>IF(基本情報入力シート!Y1664="","",基本情報入力シート!Y1664)</f>
        <v/>
      </c>
      <c r="O1633" s="490"/>
      <c r="P1633" s="432"/>
      <c r="Q1633" s="38" t="str">
        <f>IFERROR(ROUNDDOWN(P1633*VLOOKUP(N1633,【参考】数式用!$V$2:$AA$58,MATCH(O1633,【参考】数式用!$X$4:$AA$4)+2,FALSE)*0.5, 0), "")</f>
        <v/>
      </c>
      <c r="R1633" s="433"/>
      <c r="S1633" s="867"/>
      <c r="T1633" s="867"/>
      <c r="U1633" s="499"/>
      <c r="V1633" s="439"/>
      <c r="W1633" s="487"/>
      <c r="X1633" s="414" t="str">
        <f>IFERROR(IF(V1633="ー", "", ROUNDDOWN(W1633*VLOOKUP(N1633,【参考】数式用!$V$2:$AG$51,MATCH(V1633,【参考】数式用!$AB$4:$AG$4)+6,FALSE)*0.5, 0)), "")</f>
        <v/>
      </c>
      <c r="Y1633" s="440"/>
      <c r="Z1633" s="487"/>
      <c r="AA1633" s="501"/>
      <c r="AB1633" s="481" t="e">
        <f>VLOOKUP(N1633,【参考】数式用!$A$3:$N$58,14,FALSE)</f>
        <v>#N/A</v>
      </c>
      <c r="AC1633" s="481" t="str">
        <f>IFERROR(VLOOKUP(N1633,【参考】数式用!$A$3:$N$58,14,FALSE),"")&amp;"_4_5"</f>
        <v>_4_5</v>
      </c>
      <c r="AD1633" s="481" t="str">
        <f>IFERROR(VLOOKUP(N1633,【参考】数式用!$A$3:$N$58,14,FALSE),"")&amp;"_6"</f>
        <v>_6</v>
      </c>
      <c r="AE1633" s="482" t="str">
        <f>IFERROR(VLOOKUP(N1633,【参考】数式用!$AI$5:$AJ$51, 2, FALSE), "")</f>
        <v/>
      </c>
      <c r="AF1633" s="483" t="str">
        <f t="shared" si="50"/>
        <v/>
      </c>
      <c r="AG1633" s="484" t="str">
        <f t="shared" si="51"/>
        <v/>
      </c>
      <c r="AH1633" s="485" t="str">
        <f>IFERROR(VLOOKUP(N1633,【参考】数式用!$AM$3:$AN$56, 2, FALSE), "")</f>
        <v/>
      </c>
      <c r="AI1633" s="411"/>
      <c r="AJ1633" s="389"/>
      <c r="AK1633" s="389"/>
      <c r="AL1633" s="389"/>
      <c r="AM1633" s="389"/>
      <c r="AN1633" s="389"/>
      <c r="AO1633" s="389"/>
      <c r="AP1633" s="389"/>
      <c r="AQ1633" s="389"/>
    </row>
    <row r="1634" spans="1:43" s="128" customFormat="1" ht="40.15" customHeight="1">
      <c r="A1634" s="488">
        <v>1621</v>
      </c>
      <c r="B1634" s="866" t="str">
        <f>IF(基本情報入力シート!C1665="","",基本情報入力シート!C1665)</f>
        <v/>
      </c>
      <c r="C1634" s="866"/>
      <c r="D1634" s="866"/>
      <c r="E1634" s="866"/>
      <c r="F1634" s="866"/>
      <c r="G1634" s="866"/>
      <c r="H1634" s="866"/>
      <c r="I1634" s="866"/>
      <c r="J1634" s="413" t="str">
        <f>IF(基本情報入力シート!M1665="","",基本情報入力シート!M1665)</f>
        <v/>
      </c>
      <c r="K1634" s="413" t="str">
        <f>IF(基本情報入力シート!R1665="","",基本情報入力シート!R1665)</f>
        <v/>
      </c>
      <c r="L1634" s="413" t="str">
        <f>IF(基本情報入力シート!W1665="","",基本情報入力シート!W1665)</f>
        <v/>
      </c>
      <c r="M1634" s="413" t="str">
        <f>IF(基本情報入力シート!X1665="","",基本情報入力シート!X1665)</f>
        <v/>
      </c>
      <c r="N1634" s="491" t="str">
        <f>IF(基本情報入力シート!Y1665="","",基本情報入力シート!Y1665)</f>
        <v/>
      </c>
      <c r="O1634" s="490"/>
      <c r="P1634" s="432"/>
      <c r="Q1634" s="38" t="str">
        <f>IFERROR(ROUNDDOWN(P1634*VLOOKUP(N1634,【参考】数式用!$V$2:$AA$58,MATCH(O1634,【参考】数式用!$X$4:$AA$4)+2,FALSE)*0.5, 0), "")</f>
        <v/>
      </c>
      <c r="R1634" s="433"/>
      <c r="S1634" s="867"/>
      <c r="T1634" s="867"/>
      <c r="U1634" s="499"/>
      <c r="V1634" s="439"/>
      <c r="W1634" s="487"/>
      <c r="X1634" s="414" t="str">
        <f>IFERROR(IF(V1634="ー", "", ROUNDDOWN(W1634*VLOOKUP(N1634,【参考】数式用!$V$2:$AG$51,MATCH(V1634,【参考】数式用!$AB$4:$AG$4)+6,FALSE)*0.5, 0)), "")</f>
        <v/>
      </c>
      <c r="Y1634" s="440"/>
      <c r="Z1634" s="487"/>
      <c r="AA1634" s="501"/>
      <c r="AB1634" s="481" t="e">
        <f>VLOOKUP(N1634,【参考】数式用!$A$3:$N$58,14,FALSE)</f>
        <v>#N/A</v>
      </c>
      <c r="AC1634" s="481" t="str">
        <f>IFERROR(VLOOKUP(N1634,【参考】数式用!$A$3:$N$58,14,FALSE),"")&amp;"_4_5"</f>
        <v>_4_5</v>
      </c>
      <c r="AD1634" s="481" t="str">
        <f>IFERROR(VLOOKUP(N1634,【参考】数式用!$A$3:$N$58,14,FALSE),"")&amp;"_6"</f>
        <v>_6</v>
      </c>
      <c r="AE1634" s="482" t="str">
        <f>IFERROR(VLOOKUP(N1634,【参考】数式用!$AI$5:$AJ$51, 2, FALSE), "")</f>
        <v/>
      </c>
      <c r="AF1634" s="483" t="str">
        <f t="shared" si="50"/>
        <v/>
      </c>
      <c r="AG1634" s="484" t="str">
        <f t="shared" si="51"/>
        <v/>
      </c>
      <c r="AH1634" s="485" t="str">
        <f>IFERROR(VLOOKUP(N1634,【参考】数式用!$AM$3:$AN$56, 2, FALSE), "")</f>
        <v/>
      </c>
      <c r="AI1634" s="411"/>
      <c r="AJ1634" s="389"/>
      <c r="AK1634" s="389"/>
      <c r="AL1634" s="389"/>
      <c r="AM1634" s="389"/>
      <c r="AN1634" s="389"/>
      <c r="AO1634" s="389"/>
      <c r="AP1634" s="389"/>
      <c r="AQ1634" s="389"/>
    </row>
    <row r="1635" spans="1:43" s="128" customFormat="1" ht="40.15" customHeight="1">
      <c r="A1635" s="488">
        <v>1622</v>
      </c>
      <c r="B1635" s="866" t="str">
        <f>IF(基本情報入力シート!C1666="","",基本情報入力シート!C1666)</f>
        <v/>
      </c>
      <c r="C1635" s="866"/>
      <c r="D1635" s="866"/>
      <c r="E1635" s="866"/>
      <c r="F1635" s="866"/>
      <c r="G1635" s="866"/>
      <c r="H1635" s="866"/>
      <c r="I1635" s="866"/>
      <c r="J1635" s="413" t="str">
        <f>IF(基本情報入力シート!M1666="","",基本情報入力シート!M1666)</f>
        <v/>
      </c>
      <c r="K1635" s="413" t="str">
        <f>IF(基本情報入力シート!R1666="","",基本情報入力シート!R1666)</f>
        <v/>
      </c>
      <c r="L1635" s="413" t="str">
        <f>IF(基本情報入力シート!W1666="","",基本情報入力シート!W1666)</f>
        <v/>
      </c>
      <c r="M1635" s="413" t="str">
        <f>IF(基本情報入力シート!X1666="","",基本情報入力シート!X1666)</f>
        <v/>
      </c>
      <c r="N1635" s="491" t="str">
        <f>IF(基本情報入力シート!Y1666="","",基本情報入力シート!Y1666)</f>
        <v/>
      </c>
      <c r="O1635" s="490"/>
      <c r="P1635" s="432"/>
      <c r="Q1635" s="38" t="str">
        <f>IFERROR(ROUNDDOWN(P1635*VLOOKUP(N1635,【参考】数式用!$V$2:$AA$58,MATCH(O1635,【参考】数式用!$X$4:$AA$4)+2,FALSE)*0.5, 0), "")</f>
        <v/>
      </c>
      <c r="R1635" s="433"/>
      <c r="S1635" s="867"/>
      <c r="T1635" s="867"/>
      <c r="U1635" s="499"/>
      <c r="V1635" s="439"/>
      <c r="W1635" s="487"/>
      <c r="X1635" s="414" t="str">
        <f>IFERROR(IF(V1635="ー", "", ROUNDDOWN(W1635*VLOOKUP(N1635,【参考】数式用!$V$2:$AG$51,MATCH(V1635,【参考】数式用!$AB$4:$AG$4)+6,FALSE)*0.5, 0)), "")</f>
        <v/>
      </c>
      <c r="Y1635" s="440"/>
      <c r="Z1635" s="487"/>
      <c r="AA1635" s="501"/>
      <c r="AB1635" s="481" t="e">
        <f>VLOOKUP(N1635,【参考】数式用!$A$3:$N$58,14,FALSE)</f>
        <v>#N/A</v>
      </c>
      <c r="AC1635" s="481" t="str">
        <f>IFERROR(VLOOKUP(N1635,【参考】数式用!$A$3:$N$58,14,FALSE),"")&amp;"_4_5"</f>
        <v>_4_5</v>
      </c>
      <c r="AD1635" s="481" t="str">
        <f>IFERROR(VLOOKUP(N1635,【参考】数式用!$A$3:$N$58,14,FALSE),"")&amp;"_6"</f>
        <v>_6</v>
      </c>
      <c r="AE1635" s="482" t="str">
        <f>IFERROR(VLOOKUP(N1635,【参考】数式用!$AI$5:$AJ$51, 2, FALSE), "")</f>
        <v/>
      </c>
      <c r="AF1635" s="483" t="str">
        <f t="shared" si="50"/>
        <v/>
      </c>
      <c r="AG1635" s="484" t="str">
        <f t="shared" si="51"/>
        <v/>
      </c>
      <c r="AH1635" s="485" t="str">
        <f>IFERROR(VLOOKUP(N1635,【参考】数式用!$AM$3:$AN$56, 2, FALSE), "")</f>
        <v/>
      </c>
      <c r="AI1635" s="411"/>
      <c r="AJ1635" s="389"/>
      <c r="AK1635" s="389"/>
      <c r="AL1635" s="389"/>
      <c r="AM1635" s="389"/>
      <c r="AN1635" s="389"/>
      <c r="AO1635" s="389"/>
      <c r="AP1635" s="389"/>
      <c r="AQ1635" s="389"/>
    </row>
    <row r="1636" spans="1:43" s="128" customFormat="1" ht="40.15" customHeight="1">
      <c r="A1636" s="488">
        <v>1623</v>
      </c>
      <c r="B1636" s="866" t="str">
        <f>IF(基本情報入力シート!C1667="","",基本情報入力シート!C1667)</f>
        <v/>
      </c>
      <c r="C1636" s="866"/>
      <c r="D1636" s="866"/>
      <c r="E1636" s="866"/>
      <c r="F1636" s="866"/>
      <c r="G1636" s="866"/>
      <c r="H1636" s="866"/>
      <c r="I1636" s="866"/>
      <c r="J1636" s="413" t="str">
        <f>IF(基本情報入力シート!M1667="","",基本情報入力シート!M1667)</f>
        <v/>
      </c>
      <c r="K1636" s="413" t="str">
        <f>IF(基本情報入力シート!R1667="","",基本情報入力シート!R1667)</f>
        <v/>
      </c>
      <c r="L1636" s="413" t="str">
        <f>IF(基本情報入力シート!W1667="","",基本情報入力シート!W1667)</f>
        <v/>
      </c>
      <c r="M1636" s="413" t="str">
        <f>IF(基本情報入力シート!X1667="","",基本情報入力シート!X1667)</f>
        <v/>
      </c>
      <c r="N1636" s="491" t="str">
        <f>IF(基本情報入力シート!Y1667="","",基本情報入力シート!Y1667)</f>
        <v/>
      </c>
      <c r="O1636" s="490"/>
      <c r="P1636" s="432"/>
      <c r="Q1636" s="38" t="str">
        <f>IFERROR(ROUNDDOWN(P1636*VLOOKUP(N1636,【参考】数式用!$V$2:$AA$58,MATCH(O1636,【参考】数式用!$X$4:$AA$4)+2,FALSE)*0.5, 0), "")</f>
        <v/>
      </c>
      <c r="R1636" s="433"/>
      <c r="S1636" s="867"/>
      <c r="T1636" s="867"/>
      <c r="U1636" s="499"/>
      <c r="V1636" s="439"/>
      <c r="W1636" s="487"/>
      <c r="X1636" s="414" t="str">
        <f>IFERROR(IF(V1636="ー", "", ROUNDDOWN(W1636*VLOOKUP(N1636,【参考】数式用!$V$2:$AG$51,MATCH(V1636,【参考】数式用!$AB$4:$AG$4)+6,FALSE)*0.5, 0)), "")</f>
        <v/>
      </c>
      <c r="Y1636" s="440"/>
      <c r="Z1636" s="487"/>
      <c r="AA1636" s="501"/>
      <c r="AB1636" s="481" t="e">
        <f>VLOOKUP(N1636,【参考】数式用!$A$3:$N$58,14,FALSE)</f>
        <v>#N/A</v>
      </c>
      <c r="AC1636" s="481" t="str">
        <f>IFERROR(VLOOKUP(N1636,【参考】数式用!$A$3:$N$58,14,FALSE),"")&amp;"_4_5"</f>
        <v>_4_5</v>
      </c>
      <c r="AD1636" s="481" t="str">
        <f>IFERROR(VLOOKUP(N1636,【参考】数式用!$A$3:$N$58,14,FALSE),"")&amp;"_6"</f>
        <v>_6</v>
      </c>
      <c r="AE1636" s="482" t="str">
        <f>IFERROR(VLOOKUP(N1636,【参考】数式用!$AI$5:$AJ$51, 2, FALSE), "")</f>
        <v/>
      </c>
      <c r="AF1636" s="483" t="str">
        <f t="shared" si="50"/>
        <v/>
      </c>
      <c r="AG1636" s="484" t="str">
        <f t="shared" si="51"/>
        <v/>
      </c>
      <c r="AH1636" s="485" t="str">
        <f>IFERROR(VLOOKUP(N1636,【参考】数式用!$AM$3:$AN$56, 2, FALSE), "")</f>
        <v/>
      </c>
      <c r="AI1636" s="411"/>
      <c r="AJ1636" s="389"/>
      <c r="AK1636" s="389"/>
      <c r="AL1636" s="389"/>
      <c r="AM1636" s="389"/>
      <c r="AN1636" s="389"/>
      <c r="AO1636" s="389"/>
      <c r="AP1636" s="389"/>
      <c r="AQ1636" s="389"/>
    </row>
    <row r="1637" spans="1:43" s="128" customFormat="1" ht="40.15" customHeight="1">
      <c r="A1637" s="488">
        <v>1624</v>
      </c>
      <c r="B1637" s="866" t="str">
        <f>IF(基本情報入力シート!C1668="","",基本情報入力シート!C1668)</f>
        <v/>
      </c>
      <c r="C1637" s="866"/>
      <c r="D1637" s="866"/>
      <c r="E1637" s="866"/>
      <c r="F1637" s="866"/>
      <c r="G1637" s="866"/>
      <c r="H1637" s="866"/>
      <c r="I1637" s="866"/>
      <c r="J1637" s="413" t="str">
        <f>IF(基本情報入力シート!M1668="","",基本情報入力シート!M1668)</f>
        <v/>
      </c>
      <c r="K1637" s="413" t="str">
        <f>IF(基本情報入力シート!R1668="","",基本情報入力シート!R1668)</f>
        <v/>
      </c>
      <c r="L1637" s="413" t="str">
        <f>IF(基本情報入力シート!W1668="","",基本情報入力シート!W1668)</f>
        <v/>
      </c>
      <c r="M1637" s="413" t="str">
        <f>IF(基本情報入力シート!X1668="","",基本情報入力シート!X1668)</f>
        <v/>
      </c>
      <c r="N1637" s="491" t="str">
        <f>IF(基本情報入力シート!Y1668="","",基本情報入力シート!Y1668)</f>
        <v/>
      </c>
      <c r="O1637" s="490"/>
      <c r="P1637" s="432"/>
      <c r="Q1637" s="38" t="str">
        <f>IFERROR(ROUNDDOWN(P1637*VLOOKUP(N1637,【参考】数式用!$V$2:$AA$58,MATCH(O1637,【参考】数式用!$X$4:$AA$4)+2,FALSE)*0.5, 0), "")</f>
        <v/>
      </c>
      <c r="R1637" s="433"/>
      <c r="S1637" s="867"/>
      <c r="T1637" s="867"/>
      <c r="U1637" s="499"/>
      <c r="V1637" s="439"/>
      <c r="W1637" s="487"/>
      <c r="X1637" s="414" t="str">
        <f>IFERROR(IF(V1637="ー", "", ROUNDDOWN(W1637*VLOOKUP(N1637,【参考】数式用!$V$2:$AG$51,MATCH(V1637,【参考】数式用!$AB$4:$AG$4)+6,FALSE)*0.5, 0)), "")</f>
        <v/>
      </c>
      <c r="Y1637" s="440"/>
      <c r="Z1637" s="487"/>
      <c r="AA1637" s="501"/>
      <c r="AB1637" s="481" t="e">
        <f>VLOOKUP(N1637,【参考】数式用!$A$3:$N$58,14,FALSE)</f>
        <v>#N/A</v>
      </c>
      <c r="AC1637" s="481" t="str">
        <f>IFERROR(VLOOKUP(N1637,【参考】数式用!$A$3:$N$58,14,FALSE),"")&amp;"_4_5"</f>
        <v>_4_5</v>
      </c>
      <c r="AD1637" s="481" t="str">
        <f>IFERROR(VLOOKUP(N1637,【参考】数式用!$A$3:$N$58,14,FALSE),"")&amp;"_6"</f>
        <v>_6</v>
      </c>
      <c r="AE1637" s="482" t="str">
        <f>IFERROR(VLOOKUP(N1637,【参考】数式用!$AI$5:$AJ$51, 2, FALSE), "")</f>
        <v/>
      </c>
      <c r="AF1637" s="483" t="str">
        <f t="shared" si="50"/>
        <v/>
      </c>
      <c r="AG1637" s="484" t="str">
        <f t="shared" si="51"/>
        <v/>
      </c>
      <c r="AH1637" s="485" t="str">
        <f>IFERROR(VLOOKUP(N1637,【参考】数式用!$AM$3:$AN$56, 2, FALSE), "")</f>
        <v/>
      </c>
      <c r="AI1637" s="411"/>
      <c r="AJ1637" s="389"/>
      <c r="AK1637" s="389"/>
      <c r="AL1637" s="389"/>
      <c r="AM1637" s="389"/>
      <c r="AN1637" s="389"/>
      <c r="AO1637" s="389"/>
      <c r="AP1637" s="389"/>
      <c r="AQ1637" s="389"/>
    </row>
    <row r="1638" spans="1:43" s="128" customFormat="1" ht="40.15" customHeight="1">
      <c r="A1638" s="488">
        <v>1625</v>
      </c>
      <c r="B1638" s="866" t="str">
        <f>IF(基本情報入力シート!C1669="","",基本情報入力シート!C1669)</f>
        <v/>
      </c>
      <c r="C1638" s="866"/>
      <c r="D1638" s="866"/>
      <c r="E1638" s="866"/>
      <c r="F1638" s="866"/>
      <c r="G1638" s="866"/>
      <c r="H1638" s="866"/>
      <c r="I1638" s="866"/>
      <c r="J1638" s="413" t="str">
        <f>IF(基本情報入力シート!M1669="","",基本情報入力シート!M1669)</f>
        <v/>
      </c>
      <c r="K1638" s="413" t="str">
        <f>IF(基本情報入力シート!R1669="","",基本情報入力シート!R1669)</f>
        <v/>
      </c>
      <c r="L1638" s="413" t="str">
        <f>IF(基本情報入力シート!W1669="","",基本情報入力シート!W1669)</f>
        <v/>
      </c>
      <c r="M1638" s="413" t="str">
        <f>IF(基本情報入力シート!X1669="","",基本情報入力シート!X1669)</f>
        <v/>
      </c>
      <c r="N1638" s="491" t="str">
        <f>IF(基本情報入力シート!Y1669="","",基本情報入力シート!Y1669)</f>
        <v/>
      </c>
      <c r="O1638" s="490"/>
      <c r="P1638" s="432"/>
      <c r="Q1638" s="38" t="str">
        <f>IFERROR(ROUNDDOWN(P1638*VLOOKUP(N1638,【参考】数式用!$V$2:$AA$58,MATCH(O1638,【参考】数式用!$X$4:$AA$4)+2,FALSE)*0.5, 0), "")</f>
        <v/>
      </c>
      <c r="R1638" s="433"/>
      <c r="S1638" s="867"/>
      <c r="T1638" s="867"/>
      <c r="U1638" s="499"/>
      <c r="V1638" s="439"/>
      <c r="W1638" s="487"/>
      <c r="X1638" s="414" t="str">
        <f>IFERROR(IF(V1638="ー", "", ROUNDDOWN(W1638*VLOOKUP(N1638,【参考】数式用!$V$2:$AG$51,MATCH(V1638,【参考】数式用!$AB$4:$AG$4)+6,FALSE)*0.5, 0)), "")</f>
        <v/>
      </c>
      <c r="Y1638" s="440"/>
      <c r="Z1638" s="487"/>
      <c r="AA1638" s="501"/>
      <c r="AB1638" s="481" t="e">
        <f>VLOOKUP(N1638,【参考】数式用!$A$3:$N$58,14,FALSE)</f>
        <v>#N/A</v>
      </c>
      <c r="AC1638" s="481" t="str">
        <f>IFERROR(VLOOKUP(N1638,【参考】数式用!$A$3:$N$58,14,FALSE),"")&amp;"_4_5"</f>
        <v>_4_5</v>
      </c>
      <c r="AD1638" s="481" t="str">
        <f>IFERROR(VLOOKUP(N1638,【参考】数式用!$A$3:$N$58,14,FALSE),"")&amp;"_6"</f>
        <v>_6</v>
      </c>
      <c r="AE1638" s="482" t="str">
        <f>IFERROR(VLOOKUP(N1638,【参考】数式用!$AI$5:$AJ$51, 2, FALSE), "")</f>
        <v/>
      </c>
      <c r="AF1638" s="483" t="str">
        <f t="shared" si="50"/>
        <v/>
      </c>
      <c r="AG1638" s="484" t="str">
        <f t="shared" si="51"/>
        <v/>
      </c>
      <c r="AH1638" s="485" t="str">
        <f>IFERROR(VLOOKUP(N1638,【参考】数式用!$AM$3:$AN$56, 2, FALSE), "")</f>
        <v/>
      </c>
      <c r="AI1638" s="411"/>
      <c r="AJ1638" s="389"/>
      <c r="AK1638" s="389"/>
      <c r="AL1638" s="389"/>
      <c r="AM1638" s="389"/>
      <c r="AN1638" s="389"/>
      <c r="AO1638" s="389"/>
      <c r="AP1638" s="389"/>
      <c r="AQ1638" s="389"/>
    </row>
    <row r="1639" spans="1:43" s="128" customFormat="1" ht="40.15" customHeight="1">
      <c r="A1639" s="488">
        <v>1626</v>
      </c>
      <c r="B1639" s="866" t="str">
        <f>IF(基本情報入力シート!C1670="","",基本情報入力シート!C1670)</f>
        <v/>
      </c>
      <c r="C1639" s="866"/>
      <c r="D1639" s="866"/>
      <c r="E1639" s="866"/>
      <c r="F1639" s="866"/>
      <c r="G1639" s="866"/>
      <c r="H1639" s="866"/>
      <c r="I1639" s="866"/>
      <c r="J1639" s="413" t="str">
        <f>IF(基本情報入力シート!M1670="","",基本情報入力シート!M1670)</f>
        <v/>
      </c>
      <c r="K1639" s="413" t="str">
        <f>IF(基本情報入力シート!R1670="","",基本情報入力シート!R1670)</f>
        <v/>
      </c>
      <c r="L1639" s="413" t="str">
        <f>IF(基本情報入力シート!W1670="","",基本情報入力シート!W1670)</f>
        <v/>
      </c>
      <c r="M1639" s="413" t="str">
        <f>IF(基本情報入力シート!X1670="","",基本情報入力シート!X1670)</f>
        <v/>
      </c>
      <c r="N1639" s="491" t="str">
        <f>IF(基本情報入力シート!Y1670="","",基本情報入力シート!Y1670)</f>
        <v/>
      </c>
      <c r="O1639" s="490"/>
      <c r="P1639" s="432"/>
      <c r="Q1639" s="38" t="str">
        <f>IFERROR(ROUNDDOWN(P1639*VLOOKUP(N1639,【参考】数式用!$V$2:$AA$58,MATCH(O1639,【参考】数式用!$X$4:$AA$4)+2,FALSE)*0.5, 0), "")</f>
        <v/>
      </c>
      <c r="R1639" s="433"/>
      <c r="S1639" s="867"/>
      <c r="T1639" s="867"/>
      <c r="U1639" s="499"/>
      <c r="V1639" s="439"/>
      <c r="W1639" s="487"/>
      <c r="X1639" s="414" t="str">
        <f>IFERROR(IF(V1639="ー", "", ROUNDDOWN(W1639*VLOOKUP(N1639,【参考】数式用!$V$2:$AG$51,MATCH(V1639,【参考】数式用!$AB$4:$AG$4)+6,FALSE)*0.5, 0)), "")</f>
        <v/>
      </c>
      <c r="Y1639" s="440"/>
      <c r="Z1639" s="487"/>
      <c r="AA1639" s="501"/>
      <c r="AB1639" s="481" t="e">
        <f>VLOOKUP(N1639,【参考】数式用!$A$3:$N$58,14,FALSE)</f>
        <v>#N/A</v>
      </c>
      <c r="AC1639" s="481" t="str">
        <f>IFERROR(VLOOKUP(N1639,【参考】数式用!$A$3:$N$58,14,FALSE),"")&amp;"_4_5"</f>
        <v>_4_5</v>
      </c>
      <c r="AD1639" s="481" t="str">
        <f>IFERROR(VLOOKUP(N1639,【参考】数式用!$A$3:$N$58,14,FALSE),"")&amp;"_6"</f>
        <v>_6</v>
      </c>
      <c r="AE1639" s="482" t="str">
        <f>IFERROR(VLOOKUP(N1639,【参考】数式用!$AI$5:$AJ$51, 2, FALSE), "")</f>
        <v/>
      </c>
      <c r="AF1639" s="483" t="str">
        <f t="shared" si="50"/>
        <v/>
      </c>
      <c r="AG1639" s="484" t="str">
        <f t="shared" si="51"/>
        <v/>
      </c>
      <c r="AH1639" s="485" t="str">
        <f>IFERROR(VLOOKUP(N1639,【参考】数式用!$AM$3:$AN$56, 2, FALSE), "")</f>
        <v/>
      </c>
      <c r="AI1639" s="411"/>
      <c r="AJ1639" s="389"/>
      <c r="AK1639" s="389"/>
      <c r="AL1639" s="389"/>
      <c r="AM1639" s="389"/>
      <c r="AN1639" s="389"/>
      <c r="AO1639" s="389"/>
      <c r="AP1639" s="389"/>
      <c r="AQ1639" s="389"/>
    </row>
    <row r="1640" spans="1:43" s="128" customFormat="1" ht="40.15" customHeight="1">
      <c r="A1640" s="488">
        <v>1627</v>
      </c>
      <c r="B1640" s="866" t="str">
        <f>IF(基本情報入力シート!C1671="","",基本情報入力シート!C1671)</f>
        <v/>
      </c>
      <c r="C1640" s="866"/>
      <c r="D1640" s="866"/>
      <c r="E1640" s="866"/>
      <c r="F1640" s="866"/>
      <c r="G1640" s="866"/>
      <c r="H1640" s="866"/>
      <c r="I1640" s="866"/>
      <c r="J1640" s="413" t="str">
        <f>IF(基本情報入力シート!M1671="","",基本情報入力シート!M1671)</f>
        <v/>
      </c>
      <c r="K1640" s="413" t="str">
        <f>IF(基本情報入力シート!R1671="","",基本情報入力シート!R1671)</f>
        <v/>
      </c>
      <c r="L1640" s="413" t="str">
        <f>IF(基本情報入力シート!W1671="","",基本情報入力シート!W1671)</f>
        <v/>
      </c>
      <c r="M1640" s="413" t="str">
        <f>IF(基本情報入力シート!X1671="","",基本情報入力シート!X1671)</f>
        <v/>
      </c>
      <c r="N1640" s="491" t="str">
        <f>IF(基本情報入力シート!Y1671="","",基本情報入力シート!Y1671)</f>
        <v/>
      </c>
      <c r="O1640" s="490"/>
      <c r="P1640" s="432"/>
      <c r="Q1640" s="38" t="str">
        <f>IFERROR(ROUNDDOWN(P1640*VLOOKUP(N1640,【参考】数式用!$V$2:$AA$58,MATCH(O1640,【参考】数式用!$X$4:$AA$4)+2,FALSE)*0.5, 0), "")</f>
        <v/>
      </c>
      <c r="R1640" s="433"/>
      <c r="S1640" s="867"/>
      <c r="T1640" s="867"/>
      <c r="U1640" s="499"/>
      <c r="V1640" s="439"/>
      <c r="W1640" s="487"/>
      <c r="X1640" s="414" t="str">
        <f>IFERROR(IF(V1640="ー", "", ROUNDDOWN(W1640*VLOOKUP(N1640,【参考】数式用!$V$2:$AG$51,MATCH(V1640,【参考】数式用!$AB$4:$AG$4)+6,FALSE)*0.5, 0)), "")</f>
        <v/>
      </c>
      <c r="Y1640" s="440"/>
      <c r="Z1640" s="487"/>
      <c r="AA1640" s="501"/>
      <c r="AB1640" s="481" t="e">
        <f>VLOOKUP(N1640,【参考】数式用!$A$3:$N$58,14,FALSE)</f>
        <v>#N/A</v>
      </c>
      <c r="AC1640" s="481" t="str">
        <f>IFERROR(VLOOKUP(N1640,【参考】数式用!$A$3:$N$58,14,FALSE),"")&amp;"_4_5"</f>
        <v>_4_5</v>
      </c>
      <c r="AD1640" s="481" t="str">
        <f>IFERROR(VLOOKUP(N1640,【参考】数式用!$A$3:$N$58,14,FALSE),"")&amp;"_6"</f>
        <v>_6</v>
      </c>
      <c r="AE1640" s="482" t="str">
        <f>IFERROR(VLOOKUP(N1640,【参考】数式用!$AI$5:$AJ$51, 2, FALSE), "")</f>
        <v/>
      </c>
      <c r="AF1640" s="483" t="str">
        <f t="shared" si="50"/>
        <v/>
      </c>
      <c r="AG1640" s="484" t="str">
        <f t="shared" si="51"/>
        <v/>
      </c>
      <c r="AH1640" s="485" t="str">
        <f>IFERROR(VLOOKUP(N1640,【参考】数式用!$AM$3:$AN$56, 2, FALSE), "")</f>
        <v/>
      </c>
      <c r="AI1640" s="411"/>
      <c r="AJ1640" s="389"/>
      <c r="AK1640" s="389"/>
      <c r="AL1640" s="389"/>
      <c r="AM1640" s="389"/>
      <c r="AN1640" s="389"/>
      <c r="AO1640" s="389"/>
      <c r="AP1640" s="389"/>
      <c r="AQ1640" s="389"/>
    </row>
    <row r="1641" spans="1:43" s="128" customFormat="1" ht="40.15" customHeight="1">
      <c r="A1641" s="488">
        <v>1628</v>
      </c>
      <c r="B1641" s="866" t="str">
        <f>IF(基本情報入力シート!C1672="","",基本情報入力シート!C1672)</f>
        <v/>
      </c>
      <c r="C1641" s="866"/>
      <c r="D1641" s="866"/>
      <c r="E1641" s="866"/>
      <c r="F1641" s="866"/>
      <c r="G1641" s="866"/>
      <c r="H1641" s="866"/>
      <c r="I1641" s="866"/>
      <c r="J1641" s="413" t="str">
        <f>IF(基本情報入力シート!M1672="","",基本情報入力シート!M1672)</f>
        <v/>
      </c>
      <c r="K1641" s="413" t="str">
        <f>IF(基本情報入力シート!R1672="","",基本情報入力シート!R1672)</f>
        <v/>
      </c>
      <c r="L1641" s="413" t="str">
        <f>IF(基本情報入力シート!W1672="","",基本情報入力シート!W1672)</f>
        <v/>
      </c>
      <c r="M1641" s="413" t="str">
        <f>IF(基本情報入力シート!X1672="","",基本情報入力シート!X1672)</f>
        <v/>
      </c>
      <c r="N1641" s="491" t="str">
        <f>IF(基本情報入力シート!Y1672="","",基本情報入力シート!Y1672)</f>
        <v/>
      </c>
      <c r="O1641" s="490"/>
      <c r="P1641" s="432"/>
      <c r="Q1641" s="38" t="str">
        <f>IFERROR(ROUNDDOWN(P1641*VLOOKUP(N1641,【参考】数式用!$V$2:$AA$58,MATCH(O1641,【参考】数式用!$X$4:$AA$4)+2,FALSE)*0.5, 0), "")</f>
        <v/>
      </c>
      <c r="R1641" s="433"/>
      <c r="S1641" s="867"/>
      <c r="T1641" s="867"/>
      <c r="U1641" s="499"/>
      <c r="V1641" s="439"/>
      <c r="W1641" s="487"/>
      <c r="X1641" s="414" t="str">
        <f>IFERROR(IF(V1641="ー", "", ROUNDDOWN(W1641*VLOOKUP(N1641,【参考】数式用!$V$2:$AG$51,MATCH(V1641,【参考】数式用!$AB$4:$AG$4)+6,FALSE)*0.5, 0)), "")</f>
        <v/>
      </c>
      <c r="Y1641" s="440"/>
      <c r="Z1641" s="487"/>
      <c r="AA1641" s="501"/>
      <c r="AB1641" s="481" t="e">
        <f>VLOOKUP(N1641,【参考】数式用!$A$3:$N$58,14,FALSE)</f>
        <v>#N/A</v>
      </c>
      <c r="AC1641" s="481" t="str">
        <f>IFERROR(VLOOKUP(N1641,【参考】数式用!$A$3:$N$58,14,FALSE),"")&amp;"_4_5"</f>
        <v>_4_5</v>
      </c>
      <c r="AD1641" s="481" t="str">
        <f>IFERROR(VLOOKUP(N1641,【参考】数式用!$A$3:$N$58,14,FALSE),"")&amp;"_6"</f>
        <v>_6</v>
      </c>
      <c r="AE1641" s="482" t="str">
        <f>IFERROR(VLOOKUP(N1641,【参考】数式用!$AI$5:$AJ$51, 2, FALSE), "")</f>
        <v/>
      </c>
      <c r="AF1641" s="483" t="str">
        <f t="shared" si="50"/>
        <v/>
      </c>
      <c r="AG1641" s="484" t="str">
        <f t="shared" si="51"/>
        <v/>
      </c>
      <c r="AH1641" s="485" t="str">
        <f>IFERROR(VLOOKUP(N1641,【参考】数式用!$AM$3:$AN$56, 2, FALSE), "")</f>
        <v/>
      </c>
      <c r="AI1641" s="411"/>
      <c r="AJ1641" s="389"/>
      <c r="AK1641" s="389"/>
      <c r="AL1641" s="389"/>
      <c r="AM1641" s="389"/>
      <c r="AN1641" s="389"/>
      <c r="AO1641" s="389"/>
      <c r="AP1641" s="389"/>
      <c r="AQ1641" s="389"/>
    </row>
    <row r="1642" spans="1:43" s="128" customFormat="1" ht="40.15" customHeight="1">
      <c r="A1642" s="488">
        <v>1629</v>
      </c>
      <c r="B1642" s="866" t="str">
        <f>IF(基本情報入力シート!C1673="","",基本情報入力シート!C1673)</f>
        <v/>
      </c>
      <c r="C1642" s="866"/>
      <c r="D1642" s="866"/>
      <c r="E1642" s="866"/>
      <c r="F1642" s="866"/>
      <c r="G1642" s="866"/>
      <c r="H1642" s="866"/>
      <c r="I1642" s="866"/>
      <c r="J1642" s="413" t="str">
        <f>IF(基本情報入力シート!M1673="","",基本情報入力シート!M1673)</f>
        <v/>
      </c>
      <c r="K1642" s="413" t="str">
        <f>IF(基本情報入力シート!R1673="","",基本情報入力シート!R1673)</f>
        <v/>
      </c>
      <c r="L1642" s="413" t="str">
        <f>IF(基本情報入力シート!W1673="","",基本情報入力シート!W1673)</f>
        <v/>
      </c>
      <c r="M1642" s="413" t="str">
        <f>IF(基本情報入力シート!X1673="","",基本情報入力シート!X1673)</f>
        <v/>
      </c>
      <c r="N1642" s="491" t="str">
        <f>IF(基本情報入力シート!Y1673="","",基本情報入力シート!Y1673)</f>
        <v/>
      </c>
      <c r="O1642" s="490"/>
      <c r="P1642" s="432"/>
      <c r="Q1642" s="38" t="str">
        <f>IFERROR(ROUNDDOWN(P1642*VLOOKUP(N1642,【参考】数式用!$V$2:$AA$58,MATCH(O1642,【参考】数式用!$X$4:$AA$4)+2,FALSE)*0.5, 0), "")</f>
        <v/>
      </c>
      <c r="R1642" s="433"/>
      <c r="S1642" s="867"/>
      <c r="T1642" s="867"/>
      <c r="U1642" s="499"/>
      <c r="V1642" s="439"/>
      <c r="W1642" s="487"/>
      <c r="X1642" s="414" t="str">
        <f>IFERROR(IF(V1642="ー", "", ROUNDDOWN(W1642*VLOOKUP(N1642,【参考】数式用!$V$2:$AG$51,MATCH(V1642,【参考】数式用!$AB$4:$AG$4)+6,FALSE)*0.5, 0)), "")</f>
        <v/>
      </c>
      <c r="Y1642" s="440"/>
      <c r="Z1642" s="487"/>
      <c r="AA1642" s="501"/>
      <c r="AB1642" s="481" t="e">
        <f>VLOOKUP(N1642,【参考】数式用!$A$3:$N$58,14,FALSE)</f>
        <v>#N/A</v>
      </c>
      <c r="AC1642" s="481" t="str">
        <f>IFERROR(VLOOKUP(N1642,【参考】数式用!$A$3:$N$58,14,FALSE),"")&amp;"_4_5"</f>
        <v>_4_5</v>
      </c>
      <c r="AD1642" s="481" t="str">
        <f>IFERROR(VLOOKUP(N1642,【参考】数式用!$A$3:$N$58,14,FALSE),"")&amp;"_6"</f>
        <v>_6</v>
      </c>
      <c r="AE1642" s="482" t="str">
        <f>IFERROR(VLOOKUP(N1642,【参考】数式用!$AI$5:$AJ$51, 2, FALSE), "")</f>
        <v/>
      </c>
      <c r="AF1642" s="483" t="str">
        <f t="shared" si="50"/>
        <v/>
      </c>
      <c r="AG1642" s="484" t="str">
        <f t="shared" si="51"/>
        <v/>
      </c>
      <c r="AH1642" s="485" t="str">
        <f>IFERROR(VLOOKUP(N1642,【参考】数式用!$AM$3:$AN$56, 2, FALSE), "")</f>
        <v/>
      </c>
      <c r="AI1642" s="411"/>
      <c r="AJ1642" s="389"/>
      <c r="AK1642" s="389"/>
      <c r="AL1642" s="389"/>
      <c r="AM1642" s="389"/>
      <c r="AN1642" s="389"/>
      <c r="AO1642" s="389"/>
      <c r="AP1642" s="389"/>
      <c r="AQ1642" s="389"/>
    </row>
    <row r="1643" spans="1:43" s="128" customFormat="1" ht="40.15" customHeight="1">
      <c r="A1643" s="488">
        <v>1630</v>
      </c>
      <c r="B1643" s="866" t="str">
        <f>IF(基本情報入力シート!C1674="","",基本情報入力シート!C1674)</f>
        <v/>
      </c>
      <c r="C1643" s="866"/>
      <c r="D1643" s="866"/>
      <c r="E1643" s="866"/>
      <c r="F1643" s="866"/>
      <c r="G1643" s="866"/>
      <c r="H1643" s="866"/>
      <c r="I1643" s="866"/>
      <c r="J1643" s="413" t="str">
        <f>IF(基本情報入力シート!M1674="","",基本情報入力シート!M1674)</f>
        <v/>
      </c>
      <c r="K1643" s="413" t="str">
        <f>IF(基本情報入力シート!R1674="","",基本情報入力シート!R1674)</f>
        <v/>
      </c>
      <c r="L1643" s="413" t="str">
        <f>IF(基本情報入力シート!W1674="","",基本情報入力シート!W1674)</f>
        <v/>
      </c>
      <c r="M1643" s="413" t="str">
        <f>IF(基本情報入力シート!X1674="","",基本情報入力シート!X1674)</f>
        <v/>
      </c>
      <c r="N1643" s="491" t="str">
        <f>IF(基本情報入力シート!Y1674="","",基本情報入力シート!Y1674)</f>
        <v/>
      </c>
      <c r="O1643" s="490"/>
      <c r="P1643" s="432"/>
      <c r="Q1643" s="38" t="str">
        <f>IFERROR(ROUNDDOWN(P1643*VLOOKUP(N1643,【参考】数式用!$V$2:$AA$58,MATCH(O1643,【参考】数式用!$X$4:$AA$4)+2,FALSE)*0.5, 0), "")</f>
        <v/>
      </c>
      <c r="R1643" s="433"/>
      <c r="S1643" s="867"/>
      <c r="T1643" s="867"/>
      <c r="U1643" s="499"/>
      <c r="V1643" s="439"/>
      <c r="W1643" s="487"/>
      <c r="X1643" s="414" t="str">
        <f>IFERROR(IF(V1643="ー", "", ROUNDDOWN(W1643*VLOOKUP(N1643,【参考】数式用!$V$2:$AG$51,MATCH(V1643,【参考】数式用!$AB$4:$AG$4)+6,FALSE)*0.5, 0)), "")</f>
        <v/>
      </c>
      <c r="Y1643" s="440"/>
      <c r="Z1643" s="487"/>
      <c r="AA1643" s="501"/>
      <c r="AB1643" s="481" t="e">
        <f>VLOOKUP(N1643,【参考】数式用!$A$3:$N$58,14,FALSE)</f>
        <v>#N/A</v>
      </c>
      <c r="AC1643" s="481" t="str">
        <f>IFERROR(VLOOKUP(N1643,【参考】数式用!$A$3:$N$58,14,FALSE),"")&amp;"_4_5"</f>
        <v>_4_5</v>
      </c>
      <c r="AD1643" s="481" t="str">
        <f>IFERROR(VLOOKUP(N1643,【参考】数式用!$A$3:$N$58,14,FALSE),"")&amp;"_6"</f>
        <v>_6</v>
      </c>
      <c r="AE1643" s="482" t="str">
        <f>IFERROR(VLOOKUP(N1643,【参考】数式用!$AI$5:$AJ$51, 2, FALSE), "")</f>
        <v/>
      </c>
      <c r="AF1643" s="483" t="str">
        <f t="shared" si="50"/>
        <v/>
      </c>
      <c r="AG1643" s="484" t="str">
        <f t="shared" si="51"/>
        <v/>
      </c>
      <c r="AH1643" s="485" t="str">
        <f>IFERROR(VLOOKUP(N1643,【参考】数式用!$AM$3:$AN$56, 2, FALSE), "")</f>
        <v/>
      </c>
      <c r="AI1643" s="411"/>
      <c r="AJ1643" s="389"/>
      <c r="AK1643" s="389"/>
      <c r="AL1643" s="389"/>
      <c r="AM1643" s="389"/>
      <c r="AN1643" s="389"/>
      <c r="AO1643" s="389"/>
      <c r="AP1643" s="389"/>
      <c r="AQ1643" s="389"/>
    </row>
    <row r="1644" spans="1:43" s="128" customFormat="1" ht="40.15" customHeight="1">
      <c r="A1644" s="488">
        <v>1631</v>
      </c>
      <c r="B1644" s="866" t="str">
        <f>IF(基本情報入力シート!C1675="","",基本情報入力シート!C1675)</f>
        <v/>
      </c>
      <c r="C1644" s="866"/>
      <c r="D1644" s="866"/>
      <c r="E1644" s="866"/>
      <c r="F1644" s="866"/>
      <c r="G1644" s="866"/>
      <c r="H1644" s="866"/>
      <c r="I1644" s="866"/>
      <c r="J1644" s="413" t="str">
        <f>IF(基本情報入力シート!M1675="","",基本情報入力シート!M1675)</f>
        <v/>
      </c>
      <c r="K1644" s="413" t="str">
        <f>IF(基本情報入力シート!R1675="","",基本情報入力シート!R1675)</f>
        <v/>
      </c>
      <c r="L1644" s="413" t="str">
        <f>IF(基本情報入力シート!W1675="","",基本情報入力シート!W1675)</f>
        <v/>
      </c>
      <c r="M1644" s="413" t="str">
        <f>IF(基本情報入力シート!X1675="","",基本情報入力シート!X1675)</f>
        <v/>
      </c>
      <c r="N1644" s="491" t="str">
        <f>IF(基本情報入力シート!Y1675="","",基本情報入力シート!Y1675)</f>
        <v/>
      </c>
      <c r="O1644" s="490"/>
      <c r="P1644" s="432"/>
      <c r="Q1644" s="38" t="str">
        <f>IFERROR(ROUNDDOWN(P1644*VLOOKUP(N1644,【参考】数式用!$V$2:$AA$58,MATCH(O1644,【参考】数式用!$X$4:$AA$4)+2,FALSE)*0.5, 0), "")</f>
        <v/>
      </c>
      <c r="R1644" s="433"/>
      <c r="S1644" s="867"/>
      <c r="T1644" s="867"/>
      <c r="U1644" s="499"/>
      <c r="V1644" s="439"/>
      <c r="W1644" s="487"/>
      <c r="X1644" s="414" t="str">
        <f>IFERROR(IF(V1644="ー", "", ROUNDDOWN(W1644*VLOOKUP(N1644,【参考】数式用!$V$2:$AG$51,MATCH(V1644,【参考】数式用!$AB$4:$AG$4)+6,FALSE)*0.5, 0)), "")</f>
        <v/>
      </c>
      <c r="Y1644" s="440"/>
      <c r="Z1644" s="487"/>
      <c r="AA1644" s="501"/>
      <c r="AB1644" s="481" t="e">
        <f>VLOOKUP(N1644,【参考】数式用!$A$3:$N$58,14,FALSE)</f>
        <v>#N/A</v>
      </c>
      <c r="AC1644" s="481" t="str">
        <f>IFERROR(VLOOKUP(N1644,【参考】数式用!$A$3:$N$58,14,FALSE),"")&amp;"_4_5"</f>
        <v>_4_5</v>
      </c>
      <c r="AD1644" s="481" t="str">
        <f>IFERROR(VLOOKUP(N1644,【参考】数式用!$A$3:$N$58,14,FALSE),"")&amp;"_6"</f>
        <v>_6</v>
      </c>
      <c r="AE1644" s="482" t="str">
        <f>IFERROR(VLOOKUP(N1644,【参考】数式用!$AI$5:$AJ$51, 2, FALSE), "")</f>
        <v/>
      </c>
      <c r="AF1644" s="483" t="str">
        <f t="shared" si="50"/>
        <v/>
      </c>
      <c r="AG1644" s="484" t="str">
        <f t="shared" si="51"/>
        <v/>
      </c>
      <c r="AH1644" s="485" t="str">
        <f>IFERROR(VLOOKUP(N1644,【参考】数式用!$AM$3:$AN$56, 2, FALSE), "")</f>
        <v/>
      </c>
      <c r="AI1644" s="411"/>
      <c r="AJ1644" s="389"/>
      <c r="AK1644" s="389"/>
      <c r="AL1644" s="389"/>
      <c r="AM1644" s="389"/>
      <c r="AN1644" s="389"/>
      <c r="AO1644" s="389"/>
      <c r="AP1644" s="389"/>
      <c r="AQ1644" s="389"/>
    </row>
    <row r="1645" spans="1:43" s="128" customFormat="1" ht="40.15" customHeight="1">
      <c r="A1645" s="488">
        <v>1632</v>
      </c>
      <c r="B1645" s="866" t="str">
        <f>IF(基本情報入力シート!C1676="","",基本情報入力シート!C1676)</f>
        <v/>
      </c>
      <c r="C1645" s="866"/>
      <c r="D1645" s="866"/>
      <c r="E1645" s="866"/>
      <c r="F1645" s="866"/>
      <c r="G1645" s="866"/>
      <c r="H1645" s="866"/>
      <c r="I1645" s="866"/>
      <c r="J1645" s="413" t="str">
        <f>IF(基本情報入力シート!M1676="","",基本情報入力シート!M1676)</f>
        <v/>
      </c>
      <c r="K1645" s="413" t="str">
        <f>IF(基本情報入力シート!R1676="","",基本情報入力シート!R1676)</f>
        <v/>
      </c>
      <c r="L1645" s="413" t="str">
        <f>IF(基本情報入力シート!W1676="","",基本情報入力シート!W1676)</f>
        <v/>
      </c>
      <c r="M1645" s="413" t="str">
        <f>IF(基本情報入力シート!X1676="","",基本情報入力シート!X1676)</f>
        <v/>
      </c>
      <c r="N1645" s="491" t="str">
        <f>IF(基本情報入力シート!Y1676="","",基本情報入力シート!Y1676)</f>
        <v/>
      </c>
      <c r="O1645" s="490"/>
      <c r="P1645" s="432"/>
      <c r="Q1645" s="38" t="str">
        <f>IFERROR(ROUNDDOWN(P1645*VLOOKUP(N1645,【参考】数式用!$V$2:$AA$58,MATCH(O1645,【参考】数式用!$X$4:$AA$4)+2,FALSE)*0.5, 0), "")</f>
        <v/>
      </c>
      <c r="R1645" s="433"/>
      <c r="S1645" s="867"/>
      <c r="T1645" s="867"/>
      <c r="U1645" s="499"/>
      <c r="V1645" s="439"/>
      <c r="W1645" s="487"/>
      <c r="X1645" s="414" t="str">
        <f>IFERROR(IF(V1645="ー", "", ROUNDDOWN(W1645*VLOOKUP(N1645,【参考】数式用!$V$2:$AG$51,MATCH(V1645,【参考】数式用!$AB$4:$AG$4)+6,FALSE)*0.5, 0)), "")</f>
        <v/>
      </c>
      <c r="Y1645" s="440"/>
      <c r="Z1645" s="487"/>
      <c r="AA1645" s="501"/>
      <c r="AB1645" s="481" t="e">
        <f>VLOOKUP(N1645,【参考】数式用!$A$3:$N$58,14,FALSE)</f>
        <v>#N/A</v>
      </c>
      <c r="AC1645" s="481" t="str">
        <f>IFERROR(VLOOKUP(N1645,【参考】数式用!$A$3:$N$58,14,FALSE),"")&amp;"_4_5"</f>
        <v>_4_5</v>
      </c>
      <c r="AD1645" s="481" t="str">
        <f>IFERROR(VLOOKUP(N1645,【参考】数式用!$A$3:$N$58,14,FALSE),"")&amp;"_6"</f>
        <v>_6</v>
      </c>
      <c r="AE1645" s="482" t="str">
        <f>IFERROR(VLOOKUP(N1645,【参考】数式用!$AI$5:$AJ$51, 2, FALSE), "")</f>
        <v/>
      </c>
      <c r="AF1645" s="483" t="str">
        <f t="shared" si="50"/>
        <v/>
      </c>
      <c r="AG1645" s="484" t="str">
        <f t="shared" si="51"/>
        <v/>
      </c>
      <c r="AH1645" s="485" t="str">
        <f>IFERROR(VLOOKUP(N1645,【参考】数式用!$AM$3:$AN$56, 2, FALSE), "")</f>
        <v/>
      </c>
      <c r="AI1645" s="411"/>
      <c r="AJ1645" s="389"/>
      <c r="AK1645" s="389"/>
      <c r="AL1645" s="389"/>
      <c r="AM1645" s="389"/>
      <c r="AN1645" s="389"/>
      <c r="AO1645" s="389"/>
      <c r="AP1645" s="389"/>
      <c r="AQ1645" s="389"/>
    </row>
    <row r="1646" spans="1:43" s="128" customFormat="1" ht="40.15" customHeight="1">
      <c r="A1646" s="488">
        <v>1633</v>
      </c>
      <c r="B1646" s="866" t="str">
        <f>IF(基本情報入力シート!C1677="","",基本情報入力シート!C1677)</f>
        <v/>
      </c>
      <c r="C1646" s="866"/>
      <c r="D1646" s="866"/>
      <c r="E1646" s="866"/>
      <c r="F1646" s="866"/>
      <c r="G1646" s="866"/>
      <c r="H1646" s="866"/>
      <c r="I1646" s="866"/>
      <c r="J1646" s="413" t="str">
        <f>IF(基本情報入力シート!M1677="","",基本情報入力シート!M1677)</f>
        <v/>
      </c>
      <c r="K1646" s="413" t="str">
        <f>IF(基本情報入力シート!R1677="","",基本情報入力シート!R1677)</f>
        <v/>
      </c>
      <c r="L1646" s="413" t="str">
        <f>IF(基本情報入力シート!W1677="","",基本情報入力シート!W1677)</f>
        <v/>
      </c>
      <c r="M1646" s="413" t="str">
        <f>IF(基本情報入力シート!X1677="","",基本情報入力シート!X1677)</f>
        <v/>
      </c>
      <c r="N1646" s="491" t="str">
        <f>IF(基本情報入力シート!Y1677="","",基本情報入力シート!Y1677)</f>
        <v/>
      </c>
      <c r="O1646" s="490"/>
      <c r="P1646" s="432"/>
      <c r="Q1646" s="38" t="str">
        <f>IFERROR(ROUNDDOWN(P1646*VLOOKUP(N1646,【参考】数式用!$V$2:$AA$58,MATCH(O1646,【参考】数式用!$X$4:$AA$4)+2,FALSE)*0.5, 0), "")</f>
        <v/>
      </c>
      <c r="R1646" s="433"/>
      <c r="S1646" s="867"/>
      <c r="T1646" s="867"/>
      <c r="U1646" s="499"/>
      <c r="V1646" s="439"/>
      <c r="W1646" s="487"/>
      <c r="X1646" s="414" t="str">
        <f>IFERROR(IF(V1646="ー", "", ROUNDDOWN(W1646*VLOOKUP(N1646,【参考】数式用!$V$2:$AG$51,MATCH(V1646,【参考】数式用!$AB$4:$AG$4)+6,FALSE)*0.5, 0)), "")</f>
        <v/>
      </c>
      <c r="Y1646" s="440"/>
      <c r="Z1646" s="487"/>
      <c r="AA1646" s="501"/>
      <c r="AB1646" s="481" t="e">
        <f>VLOOKUP(N1646,【参考】数式用!$A$3:$N$58,14,FALSE)</f>
        <v>#N/A</v>
      </c>
      <c r="AC1646" s="481" t="str">
        <f>IFERROR(VLOOKUP(N1646,【参考】数式用!$A$3:$N$58,14,FALSE),"")&amp;"_4_5"</f>
        <v>_4_5</v>
      </c>
      <c r="AD1646" s="481" t="str">
        <f>IFERROR(VLOOKUP(N1646,【参考】数式用!$A$3:$N$58,14,FALSE),"")&amp;"_6"</f>
        <v>_6</v>
      </c>
      <c r="AE1646" s="482" t="str">
        <f>IFERROR(VLOOKUP(N1646,【参考】数式用!$AI$5:$AJ$51, 2, FALSE), "")</f>
        <v/>
      </c>
      <c r="AF1646" s="483" t="str">
        <f t="shared" si="50"/>
        <v/>
      </c>
      <c r="AG1646" s="484" t="str">
        <f t="shared" si="51"/>
        <v/>
      </c>
      <c r="AH1646" s="485" t="str">
        <f>IFERROR(VLOOKUP(N1646,【参考】数式用!$AM$3:$AN$56, 2, FALSE), "")</f>
        <v/>
      </c>
      <c r="AI1646" s="411"/>
      <c r="AJ1646" s="389"/>
      <c r="AK1646" s="389"/>
      <c r="AL1646" s="389"/>
      <c r="AM1646" s="389"/>
      <c r="AN1646" s="389"/>
      <c r="AO1646" s="389"/>
      <c r="AP1646" s="389"/>
      <c r="AQ1646" s="389"/>
    </row>
    <row r="1647" spans="1:43" s="128" customFormat="1" ht="40.15" customHeight="1">
      <c r="A1647" s="488">
        <v>1634</v>
      </c>
      <c r="B1647" s="866" t="str">
        <f>IF(基本情報入力シート!C1678="","",基本情報入力シート!C1678)</f>
        <v/>
      </c>
      <c r="C1647" s="866"/>
      <c r="D1647" s="866"/>
      <c r="E1647" s="866"/>
      <c r="F1647" s="866"/>
      <c r="G1647" s="866"/>
      <c r="H1647" s="866"/>
      <c r="I1647" s="866"/>
      <c r="J1647" s="413" t="str">
        <f>IF(基本情報入力シート!M1678="","",基本情報入力シート!M1678)</f>
        <v/>
      </c>
      <c r="K1647" s="413" t="str">
        <f>IF(基本情報入力シート!R1678="","",基本情報入力シート!R1678)</f>
        <v/>
      </c>
      <c r="L1647" s="413" t="str">
        <f>IF(基本情報入力シート!W1678="","",基本情報入力シート!W1678)</f>
        <v/>
      </c>
      <c r="M1647" s="413" t="str">
        <f>IF(基本情報入力シート!X1678="","",基本情報入力シート!X1678)</f>
        <v/>
      </c>
      <c r="N1647" s="491" t="str">
        <f>IF(基本情報入力シート!Y1678="","",基本情報入力シート!Y1678)</f>
        <v/>
      </c>
      <c r="O1647" s="490"/>
      <c r="P1647" s="432"/>
      <c r="Q1647" s="38" t="str">
        <f>IFERROR(ROUNDDOWN(P1647*VLOOKUP(N1647,【参考】数式用!$V$2:$AA$58,MATCH(O1647,【参考】数式用!$X$4:$AA$4)+2,FALSE)*0.5, 0), "")</f>
        <v/>
      </c>
      <c r="R1647" s="433"/>
      <c r="S1647" s="867"/>
      <c r="T1647" s="867"/>
      <c r="U1647" s="499"/>
      <c r="V1647" s="439"/>
      <c r="W1647" s="487"/>
      <c r="X1647" s="414" t="str">
        <f>IFERROR(IF(V1647="ー", "", ROUNDDOWN(W1647*VLOOKUP(N1647,【参考】数式用!$V$2:$AG$51,MATCH(V1647,【参考】数式用!$AB$4:$AG$4)+6,FALSE)*0.5, 0)), "")</f>
        <v/>
      </c>
      <c r="Y1647" s="440"/>
      <c r="Z1647" s="487"/>
      <c r="AA1647" s="501"/>
      <c r="AB1647" s="481" t="e">
        <f>VLOOKUP(N1647,【参考】数式用!$A$3:$N$58,14,FALSE)</f>
        <v>#N/A</v>
      </c>
      <c r="AC1647" s="481" t="str">
        <f>IFERROR(VLOOKUP(N1647,【参考】数式用!$A$3:$N$58,14,FALSE),"")&amp;"_4_5"</f>
        <v>_4_5</v>
      </c>
      <c r="AD1647" s="481" t="str">
        <f>IFERROR(VLOOKUP(N1647,【参考】数式用!$A$3:$N$58,14,FALSE),"")&amp;"_6"</f>
        <v>_6</v>
      </c>
      <c r="AE1647" s="482" t="str">
        <f>IFERROR(VLOOKUP(N1647,【参考】数式用!$AI$5:$AJ$51, 2, FALSE), "")</f>
        <v/>
      </c>
      <c r="AF1647" s="483" t="str">
        <f t="shared" si="50"/>
        <v/>
      </c>
      <c r="AG1647" s="484" t="str">
        <f t="shared" si="51"/>
        <v/>
      </c>
      <c r="AH1647" s="485" t="str">
        <f>IFERROR(VLOOKUP(N1647,【参考】数式用!$AM$3:$AN$56, 2, FALSE), "")</f>
        <v/>
      </c>
      <c r="AI1647" s="411"/>
      <c r="AJ1647" s="389"/>
      <c r="AK1647" s="389"/>
      <c r="AL1647" s="389"/>
      <c r="AM1647" s="389"/>
      <c r="AN1647" s="389"/>
      <c r="AO1647" s="389"/>
      <c r="AP1647" s="389"/>
      <c r="AQ1647" s="389"/>
    </row>
    <row r="1648" spans="1:43" s="128" customFormat="1" ht="40.15" customHeight="1">
      <c r="A1648" s="488">
        <v>1635</v>
      </c>
      <c r="B1648" s="866" t="str">
        <f>IF(基本情報入力シート!C1679="","",基本情報入力シート!C1679)</f>
        <v/>
      </c>
      <c r="C1648" s="866"/>
      <c r="D1648" s="866"/>
      <c r="E1648" s="866"/>
      <c r="F1648" s="866"/>
      <c r="G1648" s="866"/>
      <c r="H1648" s="866"/>
      <c r="I1648" s="866"/>
      <c r="J1648" s="413" t="str">
        <f>IF(基本情報入力シート!M1679="","",基本情報入力シート!M1679)</f>
        <v/>
      </c>
      <c r="K1648" s="413" t="str">
        <f>IF(基本情報入力シート!R1679="","",基本情報入力シート!R1679)</f>
        <v/>
      </c>
      <c r="L1648" s="413" t="str">
        <f>IF(基本情報入力シート!W1679="","",基本情報入力シート!W1679)</f>
        <v/>
      </c>
      <c r="M1648" s="413" t="str">
        <f>IF(基本情報入力シート!X1679="","",基本情報入力シート!X1679)</f>
        <v/>
      </c>
      <c r="N1648" s="491" t="str">
        <f>IF(基本情報入力シート!Y1679="","",基本情報入力シート!Y1679)</f>
        <v/>
      </c>
      <c r="O1648" s="490"/>
      <c r="P1648" s="432"/>
      <c r="Q1648" s="38" t="str">
        <f>IFERROR(ROUNDDOWN(P1648*VLOOKUP(N1648,【参考】数式用!$V$2:$AA$58,MATCH(O1648,【参考】数式用!$X$4:$AA$4)+2,FALSE)*0.5, 0), "")</f>
        <v/>
      </c>
      <c r="R1648" s="433"/>
      <c r="S1648" s="867"/>
      <c r="T1648" s="867"/>
      <c r="U1648" s="499"/>
      <c r="V1648" s="439"/>
      <c r="W1648" s="487"/>
      <c r="X1648" s="414" t="str">
        <f>IFERROR(IF(V1648="ー", "", ROUNDDOWN(W1648*VLOOKUP(N1648,【参考】数式用!$V$2:$AG$51,MATCH(V1648,【参考】数式用!$AB$4:$AG$4)+6,FALSE)*0.5, 0)), "")</f>
        <v/>
      </c>
      <c r="Y1648" s="440"/>
      <c r="Z1648" s="487"/>
      <c r="AA1648" s="501"/>
      <c r="AB1648" s="481" t="e">
        <f>VLOOKUP(N1648,【参考】数式用!$A$3:$N$58,14,FALSE)</f>
        <v>#N/A</v>
      </c>
      <c r="AC1648" s="481" t="str">
        <f>IFERROR(VLOOKUP(N1648,【参考】数式用!$A$3:$N$58,14,FALSE),"")&amp;"_4_5"</f>
        <v>_4_5</v>
      </c>
      <c r="AD1648" s="481" t="str">
        <f>IFERROR(VLOOKUP(N1648,【参考】数式用!$A$3:$N$58,14,FALSE),"")&amp;"_6"</f>
        <v>_6</v>
      </c>
      <c r="AE1648" s="482" t="str">
        <f>IFERROR(VLOOKUP(N1648,【参考】数式用!$AI$5:$AJ$51, 2, FALSE), "")</f>
        <v/>
      </c>
      <c r="AF1648" s="483" t="str">
        <f t="shared" si="50"/>
        <v/>
      </c>
      <c r="AG1648" s="484" t="str">
        <f t="shared" si="51"/>
        <v/>
      </c>
      <c r="AH1648" s="485" t="str">
        <f>IFERROR(VLOOKUP(N1648,【参考】数式用!$AM$3:$AN$56, 2, FALSE), "")</f>
        <v/>
      </c>
      <c r="AI1648" s="411"/>
      <c r="AJ1648" s="389"/>
      <c r="AK1648" s="389"/>
      <c r="AL1648" s="389"/>
      <c r="AM1648" s="389"/>
      <c r="AN1648" s="389"/>
      <c r="AO1648" s="389"/>
      <c r="AP1648" s="389"/>
      <c r="AQ1648" s="389"/>
    </row>
    <row r="1649" spans="1:43" s="128" customFormat="1" ht="40.15" customHeight="1">
      <c r="A1649" s="488">
        <v>1636</v>
      </c>
      <c r="B1649" s="866" t="str">
        <f>IF(基本情報入力シート!C1680="","",基本情報入力シート!C1680)</f>
        <v/>
      </c>
      <c r="C1649" s="866"/>
      <c r="D1649" s="866"/>
      <c r="E1649" s="866"/>
      <c r="F1649" s="866"/>
      <c r="G1649" s="866"/>
      <c r="H1649" s="866"/>
      <c r="I1649" s="866"/>
      <c r="J1649" s="413" t="str">
        <f>IF(基本情報入力シート!M1680="","",基本情報入力シート!M1680)</f>
        <v/>
      </c>
      <c r="K1649" s="413" t="str">
        <f>IF(基本情報入力シート!R1680="","",基本情報入力シート!R1680)</f>
        <v/>
      </c>
      <c r="L1649" s="413" t="str">
        <f>IF(基本情報入力シート!W1680="","",基本情報入力シート!W1680)</f>
        <v/>
      </c>
      <c r="M1649" s="413" t="str">
        <f>IF(基本情報入力シート!X1680="","",基本情報入力シート!X1680)</f>
        <v/>
      </c>
      <c r="N1649" s="491" t="str">
        <f>IF(基本情報入力シート!Y1680="","",基本情報入力シート!Y1680)</f>
        <v/>
      </c>
      <c r="O1649" s="490"/>
      <c r="P1649" s="432"/>
      <c r="Q1649" s="38" t="str">
        <f>IFERROR(ROUNDDOWN(P1649*VLOOKUP(N1649,【参考】数式用!$V$2:$AA$58,MATCH(O1649,【参考】数式用!$X$4:$AA$4)+2,FALSE)*0.5, 0), "")</f>
        <v/>
      </c>
      <c r="R1649" s="433"/>
      <c r="S1649" s="867"/>
      <c r="T1649" s="867"/>
      <c r="U1649" s="499"/>
      <c r="V1649" s="439"/>
      <c r="W1649" s="487"/>
      <c r="X1649" s="414" t="str">
        <f>IFERROR(IF(V1649="ー", "", ROUNDDOWN(W1649*VLOOKUP(N1649,【参考】数式用!$V$2:$AG$51,MATCH(V1649,【参考】数式用!$AB$4:$AG$4)+6,FALSE)*0.5, 0)), "")</f>
        <v/>
      </c>
      <c r="Y1649" s="440"/>
      <c r="Z1649" s="487"/>
      <c r="AA1649" s="501"/>
      <c r="AB1649" s="481" t="e">
        <f>VLOOKUP(N1649,【参考】数式用!$A$3:$N$58,14,FALSE)</f>
        <v>#N/A</v>
      </c>
      <c r="AC1649" s="481" t="str">
        <f>IFERROR(VLOOKUP(N1649,【参考】数式用!$A$3:$N$58,14,FALSE),"")&amp;"_4_5"</f>
        <v>_4_5</v>
      </c>
      <c r="AD1649" s="481" t="str">
        <f>IFERROR(VLOOKUP(N1649,【参考】数式用!$A$3:$N$58,14,FALSE),"")&amp;"_6"</f>
        <v>_6</v>
      </c>
      <c r="AE1649" s="482" t="str">
        <f>IFERROR(VLOOKUP(N1649,【参考】数式用!$AI$5:$AJ$51, 2, FALSE), "")</f>
        <v/>
      </c>
      <c r="AF1649" s="483" t="str">
        <f t="shared" si="50"/>
        <v/>
      </c>
      <c r="AG1649" s="484" t="str">
        <f t="shared" si="51"/>
        <v/>
      </c>
      <c r="AH1649" s="485" t="str">
        <f>IFERROR(VLOOKUP(N1649,【参考】数式用!$AM$3:$AN$56, 2, FALSE), "")</f>
        <v/>
      </c>
      <c r="AI1649" s="411"/>
      <c r="AJ1649" s="389"/>
      <c r="AK1649" s="389"/>
      <c r="AL1649" s="389"/>
      <c r="AM1649" s="389"/>
      <c r="AN1649" s="389"/>
      <c r="AO1649" s="389"/>
      <c r="AP1649" s="389"/>
      <c r="AQ1649" s="389"/>
    </row>
    <row r="1650" spans="1:43" s="128" customFormat="1" ht="40.15" customHeight="1">
      <c r="A1650" s="488">
        <v>1637</v>
      </c>
      <c r="B1650" s="866" t="str">
        <f>IF(基本情報入力シート!C1681="","",基本情報入力シート!C1681)</f>
        <v/>
      </c>
      <c r="C1650" s="866"/>
      <c r="D1650" s="866"/>
      <c r="E1650" s="866"/>
      <c r="F1650" s="866"/>
      <c r="G1650" s="866"/>
      <c r="H1650" s="866"/>
      <c r="I1650" s="866"/>
      <c r="J1650" s="413" t="str">
        <f>IF(基本情報入力シート!M1681="","",基本情報入力シート!M1681)</f>
        <v/>
      </c>
      <c r="K1650" s="413" t="str">
        <f>IF(基本情報入力シート!R1681="","",基本情報入力シート!R1681)</f>
        <v/>
      </c>
      <c r="L1650" s="413" t="str">
        <f>IF(基本情報入力シート!W1681="","",基本情報入力シート!W1681)</f>
        <v/>
      </c>
      <c r="M1650" s="413" t="str">
        <f>IF(基本情報入力シート!X1681="","",基本情報入力シート!X1681)</f>
        <v/>
      </c>
      <c r="N1650" s="491" t="str">
        <f>IF(基本情報入力シート!Y1681="","",基本情報入力シート!Y1681)</f>
        <v/>
      </c>
      <c r="O1650" s="490"/>
      <c r="P1650" s="432"/>
      <c r="Q1650" s="38" t="str">
        <f>IFERROR(ROUNDDOWN(P1650*VLOOKUP(N1650,【参考】数式用!$V$2:$AA$58,MATCH(O1650,【参考】数式用!$X$4:$AA$4)+2,FALSE)*0.5, 0), "")</f>
        <v/>
      </c>
      <c r="R1650" s="433"/>
      <c r="S1650" s="867"/>
      <c r="T1650" s="867"/>
      <c r="U1650" s="499"/>
      <c r="V1650" s="439"/>
      <c r="W1650" s="487"/>
      <c r="X1650" s="414" t="str">
        <f>IFERROR(IF(V1650="ー", "", ROUNDDOWN(W1650*VLOOKUP(N1650,【参考】数式用!$V$2:$AG$51,MATCH(V1650,【参考】数式用!$AB$4:$AG$4)+6,FALSE)*0.5, 0)), "")</f>
        <v/>
      </c>
      <c r="Y1650" s="440"/>
      <c r="Z1650" s="487"/>
      <c r="AA1650" s="501"/>
      <c r="AB1650" s="481" t="e">
        <f>VLOOKUP(N1650,【参考】数式用!$A$3:$N$58,14,FALSE)</f>
        <v>#N/A</v>
      </c>
      <c r="AC1650" s="481" t="str">
        <f>IFERROR(VLOOKUP(N1650,【参考】数式用!$A$3:$N$58,14,FALSE),"")&amp;"_4_5"</f>
        <v>_4_5</v>
      </c>
      <c r="AD1650" s="481" t="str">
        <f>IFERROR(VLOOKUP(N1650,【参考】数式用!$A$3:$N$58,14,FALSE),"")&amp;"_6"</f>
        <v>_6</v>
      </c>
      <c r="AE1650" s="482" t="str">
        <f>IFERROR(VLOOKUP(N1650,【参考】数式用!$AI$5:$AJ$51, 2, FALSE), "")</f>
        <v/>
      </c>
      <c r="AF1650" s="483"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84"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85" t="str">
        <f>IFERROR(VLOOKUP(N1650,【参考】数式用!$AM$3:$AN$56, 2, FALSE), "")</f>
        <v/>
      </c>
      <c r="AI1650" s="411"/>
      <c r="AJ1650" s="389"/>
      <c r="AK1650" s="389"/>
      <c r="AL1650" s="389"/>
      <c r="AM1650" s="389"/>
      <c r="AN1650" s="389"/>
      <c r="AO1650" s="389"/>
      <c r="AP1650" s="389"/>
      <c r="AQ1650" s="389"/>
    </row>
    <row r="1651" spans="1:43" s="128" customFormat="1" ht="40.15" customHeight="1">
      <c r="A1651" s="488">
        <v>1638</v>
      </c>
      <c r="B1651" s="866" t="str">
        <f>IF(基本情報入力シート!C1682="","",基本情報入力シート!C1682)</f>
        <v/>
      </c>
      <c r="C1651" s="866"/>
      <c r="D1651" s="866"/>
      <c r="E1651" s="866"/>
      <c r="F1651" s="866"/>
      <c r="G1651" s="866"/>
      <c r="H1651" s="866"/>
      <c r="I1651" s="866"/>
      <c r="J1651" s="413" t="str">
        <f>IF(基本情報入力シート!M1682="","",基本情報入力シート!M1682)</f>
        <v/>
      </c>
      <c r="K1651" s="413" t="str">
        <f>IF(基本情報入力シート!R1682="","",基本情報入力シート!R1682)</f>
        <v/>
      </c>
      <c r="L1651" s="413" t="str">
        <f>IF(基本情報入力シート!W1682="","",基本情報入力シート!W1682)</f>
        <v/>
      </c>
      <c r="M1651" s="413" t="str">
        <f>IF(基本情報入力シート!X1682="","",基本情報入力シート!X1682)</f>
        <v/>
      </c>
      <c r="N1651" s="491" t="str">
        <f>IF(基本情報入力シート!Y1682="","",基本情報入力シート!Y1682)</f>
        <v/>
      </c>
      <c r="O1651" s="490"/>
      <c r="P1651" s="432"/>
      <c r="Q1651" s="38" t="str">
        <f>IFERROR(ROUNDDOWN(P1651*VLOOKUP(N1651,【参考】数式用!$V$2:$AA$58,MATCH(O1651,【参考】数式用!$X$4:$AA$4)+2,FALSE)*0.5, 0), "")</f>
        <v/>
      </c>
      <c r="R1651" s="433"/>
      <c r="S1651" s="867"/>
      <c r="T1651" s="867"/>
      <c r="U1651" s="499"/>
      <c r="V1651" s="439"/>
      <c r="W1651" s="487"/>
      <c r="X1651" s="414" t="str">
        <f>IFERROR(IF(V1651="ー", "", ROUNDDOWN(W1651*VLOOKUP(N1651,【参考】数式用!$V$2:$AG$51,MATCH(V1651,【参考】数式用!$AB$4:$AG$4)+6,FALSE)*0.5, 0)), "")</f>
        <v/>
      </c>
      <c r="Y1651" s="440"/>
      <c r="Z1651" s="487"/>
      <c r="AA1651" s="501"/>
      <c r="AB1651" s="481" t="e">
        <f>VLOOKUP(N1651,【参考】数式用!$A$3:$N$58,14,FALSE)</f>
        <v>#N/A</v>
      </c>
      <c r="AC1651" s="481" t="str">
        <f>IFERROR(VLOOKUP(N1651,【参考】数式用!$A$3:$N$58,14,FALSE),"")&amp;"_4_5"</f>
        <v>_4_5</v>
      </c>
      <c r="AD1651" s="481" t="str">
        <f>IFERROR(VLOOKUP(N1651,【参考】数式用!$A$3:$N$58,14,FALSE),"")&amp;"_6"</f>
        <v>_6</v>
      </c>
      <c r="AE1651" s="482" t="str">
        <f>IFERROR(VLOOKUP(N1651,【参考】数式用!$AI$5:$AJ$51, 2, FALSE), "")</f>
        <v/>
      </c>
      <c r="AF1651" s="483" t="str">
        <f t="shared" si="52"/>
        <v/>
      </c>
      <c r="AG1651" s="484" t="str">
        <f t="shared" si="53"/>
        <v/>
      </c>
      <c r="AH1651" s="485" t="str">
        <f>IFERROR(VLOOKUP(N1651,【参考】数式用!$AM$3:$AN$56, 2, FALSE), "")</f>
        <v/>
      </c>
      <c r="AI1651" s="411"/>
      <c r="AJ1651" s="389"/>
      <c r="AK1651" s="389"/>
      <c r="AL1651" s="389"/>
      <c r="AM1651" s="389"/>
      <c r="AN1651" s="389"/>
      <c r="AO1651" s="389"/>
      <c r="AP1651" s="389"/>
      <c r="AQ1651" s="389"/>
    </row>
    <row r="1652" spans="1:43" s="128" customFormat="1" ht="40.15" customHeight="1">
      <c r="A1652" s="488">
        <v>1639</v>
      </c>
      <c r="B1652" s="866" t="str">
        <f>IF(基本情報入力シート!C1683="","",基本情報入力シート!C1683)</f>
        <v/>
      </c>
      <c r="C1652" s="866"/>
      <c r="D1652" s="866"/>
      <c r="E1652" s="866"/>
      <c r="F1652" s="866"/>
      <c r="G1652" s="866"/>
      <c r="H1652" s="866"/>
      <c r="I1652" s="866"/>
      <c r="J1652" s="413" t="str">
        <f>IF(基本情報入力シート!M1683="","",基本情報入力シート!M1683)</f>
        <v/>
      </c>
      <c r="K1652" s="413" t="str">
        <f>IF(基本情報入力シート!R1683="","",基本情報入力シート!R1683)</f>
        <v/>
      </c>
      <c r="L1652" s="413" t="str">
        <f>IF(基本情報入力シート!W1683="","",基本情報入力シート!W1683)</f>
        <v/>
      </c>
      <c r="M1652" s="413" t="str">
        <f>IF(基本情報入力シート!X1683="","",基本情報入力シート!X1683)</f>
        <v/>
      </c>
      <c r="N1652" s="491" t="str">
        <f>IF(基本情報入力シート!Y1683="","",基本情報入力シート!Y1683)</f>
        <v/>
      </c>
      <c r="O1652" s="490"/>
      <c r="P1652" s="432"/>
      <c r="Q1652" s="38" t="str">
        <f>IFERROR(ROUNDDOWN(P1652*VLOOKUP(N1652,【参考】数式用!$V$2:$AA$58,MATCH(O1652,【参考】数式用!$X$4:$AA$4)+2,FALSE)*0.5, 0), "")</f>
        <v/>
      </c>
      <c r="R1652" s="433"/>
      <c r="S1652" s="867"/>
      <c r="T1652" s="867"/>
      <c r="U1652" s="499"/>
      <c r="V1652" s="439"/>
      <c r="W1652" s="487"/>
      <c r="X1652" s="414" t="str">
        <f>IFERROR(IF(V1652="ー", "", ROUNDDOWN(W1652*VLOOKUP(N1652,【参考】数式用!$V$2:$AG$51,MATCH(V1652,【参考】数式用!$AB$4:$AG$4)+6,FALSE)*0.5, 0)), "")</f>
        <v/>
      </c>
      <c r="Y1652" s="440"/>
      <c r="Z1652" s="487"/>
      <c r="AA1652" s="501"/>
      <c r="AB1652" s="481" t="e">
        <f>VLOOKUP(N1652,【参考】数式用!$A$3:$N$58,14,FALSE)</f>
        <v>#N/A</v>
      </c>
      <c r="AC1652" s="481" t="str">
        <f>IFERROR(VLOOKUP(N1652,【参考】数式用!$A$3:$N$58,14,FALSE),"")&amp;"_4_5"</f>
        <v>_4_5</v>
      </c>
      <c r="AD1652" s="481" t="str">
        <f>IFERROR(VLOOKUP(N1652,【参考】数式用!$A$3:$N$58,14,FALSE),"")&amp;"_6"</f>
        <v>_6</v>
      </c>
      <c r="AE1652" s="482" t="str">
        <f>IFERROR(VLOOKUP(N1652,【参考】数式用!$AI$5:$AJ$51, 2, FALSE), "")</f>
        <v/>
      </c>
      <c r="AF1652" s="483" t="str">
        <f t="shared" si="52"/>
        <v/>
      </c>
      <c r="AG1652" s="484" t="str">
        <f t="shared" si="53"/>
        <v/>
      </c>
      <c r="AH1652" s="485" t="str">
        <f>IFERROR(VLOOKUP(N1652,【参考】数式用!$AM$3:$AN$56, 2, FALSE), "")</f>
        <v/>
      </c>
      <c r="AI1652" s="411"/>
      <c r="AJ1652" s="389"/>
      <c r="AK1652" s="389"/>
      <c r="AL1652" s="389"/>
      <c r="AM1652" s="389"/>
      <c r="AN1652" s="389"/>
      <c r="AO1652" s="389"/>
      <c r="AP1652" s="389"/>
      <c r="AQ1652" s="389"/>
    </row>
    <row r="1653" spans="1:43" s="128" customFormat="1" ht="40.15" customHeight="1">
      <c r="A1653" s="488">
        <v>1640</v>
      </c>
      <c r="B1653" s="866" t="str">
        <f>IF(基本情報入力シート!C1684="","",基本情報入力シート!C1684)</f>
        <v/>
      </c>
      <c r="C1653" s="866"/>
      <c r="D1653" s="866"/>
      <c r="E1653" s="866"/>
      <c r="F1653" s="866"/>
      <c r="G1653" s="866"/>
      <c r="H1653" s="866"/>
      <c r="I1653" s="866"/>
      <c r="J1653" s="413" t="str">
        <f>IF(基本情報入力シート!M1684="","",基本情報入力シート!M1684)</f>
        <v/>
      </c>
      <c r="K1653" s="413" t="str">
        <f>IF(基本情報入力シート!R1684="","",基本情報入力シート!R1684)</f>
        <v/>
      </c>
      <c r="L1653" s="413" t="str">
        <f>IF(基本情報入力シート!W1684="","",基本情報入力シート!W1684)</f>
        <v/>
      </c>
      <c r="M1653" s="413" t="str">
        <f>IF(基本情報入力シート!X1684="","",基本情報入力シート!X1684)</f>
        <v/>
      </c>
      <c r="N1653" s="491" t="str">
        <f>IF(基本情報入力シート!Y1684="","",基本情報入力シート!Y1684)</f>
        <v/>
      </c>
      <c r="O1653" s="490"/>
      <c r="P1653" s="432"/>
      <c r="Q1653" s="38" t="str">
        <f>IFERROR(ROUNDDOWN(P1653*VLOOKUP(N1653,【参考】数式用!$V$2:$AA$58,MATCH(O1653,【参考】数式用!$X$4:$AA$4)+2,FALSE)*0.5, 0), "")</f>
        <v/>
      </c>
      <c r="R1653" s="433"/>
      <c r="S1653" s="867"/>
      <c r="T1653" s="867"/>
      <c r="U1653" s="499"/>
      <c r="V1653" s="439"/>
      <c r="W1653" s="487"/>
      <c r="X1653" s="414" t="str">
        <f>IFERROR(IF(V1653="ー", "", ROUNDDOWN(W1653*VLOOKUP(N1653,【参考】数式用!$V$2:$AG$51,MATCH(V1653,【参考】数式用!$AB$4:$AG$4)+6,FALSE)*0.5, 0)), "")</f>
        <v/>
      </c>
      <c r="Y1653" s="440"/>
      <c r="Z1653" s="487"/>
      <c r="AA1653" s="501"/>
      <c r="AB1653" s="481" t="e">
        <f>VLOOKUP(N1653,【参考】数式用!$A$3:$N$58,14,FALSE)</f>
        <v>#N/A</v>
      </c>
      <c r="AC1653" s="481" t="str">
        <f>IFERROR(VLOOKUP(N1653,【参考】数式用!$A$3:$N$58,14,FALSE),"")&amp;"_4_5"</f>
        <v>_4_5</v>
      </c>
      <c r="AD1653" s="481" t="str">
        <f>IFERROR(VLOOKUP(N1653,【参考】数式用!$A$3:$N$58,14,FALSE),"")&amp;"_6"</f>
        <v>_6</v>
      </c>
      <c r="AE1653" s="482" t="str">
        <f>IFERROR(VLOOKUP(N1653,【参考】数式用!$AI$5:$AJ$51, 2, FALSE), "")</f>
        <v/>
      </c>
      <c r="AF1653" s="483" t="str">
        <f t="shared" si="52"/>
        <v/>
      </c>
      <c r="AG1653" s="484" t="str">
        <f t="shared" si="53"/>
        <v/>
      </c>
      <c r="AH1653" s="485" t="str">
        <f>IFERROR(VLOOKUP(N1653,【参考】数式用!$AM$3:$AN$56, 2, FALSE), "")</f>
        <v/>
      </c>
      <c r="AI1653" s="411"/>
      <c r="AJ1653" s="389"/>
      <c r="AK1653" s="389"/>
      <c r="AL1653" s="389"/>
      <c r="AM1653" s="389"/>
      <c r="AN1653" s="389"/>
      <c r="AO1653" s="389"/>
      <c r="AP1653" s="389"/>
      <c r="AQ1653" s="389"/>
    </row>
    <row r="1654" spans="1:43" s="128" customFormat="1" ht="40.15" customHeight="1">
      <c r="A1654" s="488">
        <v>1641</v>
      </c>
      <c r="B1654" s="866" t="str">
        <f>IF(基本情報入力シート!C1685="","",基本情報入力シート!C1685)</f>
        <v/>
      </c>
      <c r="C1654" s="866"/>
      <c r="D1654" s="866"/>
      <c r="E1654" s="866"/>
      <c r="F1654" s="866"/>
      <c r="G1654" s="866"/>
      <c r="H1654" s="866"/>
      <c r="I1654" s="866"/>
      <c r="J1654" s="413" t="str">
        <f>IF(基本情報入力シート!M1685="","",基本情報入力シート!M1685)</f>
        <v/>
      </c>
      <c r="K1654" s="413" t="str">
        <f>IF(基本情報入力シート!R1685="","",基本情報入力シート!R1685)</f>
        <v/>
      </c>
      <c r="L1654" s="413" t="str">
        <f>IF(基本情報入力シート!W1685="","",基本情報入力シート!W1685)</f>
        <v/>
      </c>
      <c r="M1654" s="413" t="str">
        <f>IF(基本情報入力シート!X1685="","",基本情報入力シート!X1685)</f>
        <v/>
      </c>
      <c r="N1654" s="491" t="str">
        <f>IF(基本情報入力シート!Y1685="","",基本情報入力シート!Y1685)</f>
        <v/>
      </c>
      <c r="O1654" s="490"/>
      <c r="P1654" s="432"/>
      <c r="Q1654" s="38" t="str">
        <f>IFERROR(ROUNDDOWN(P1654*VLOOKUP(N1654,【参考】数式用!$V$2:$AA$58,MATCH(O1654,【参考】数式用!$X$4:$AA$4)+2,FALSE)*0.5, 0), "")</f>
        <v/>
      </c>
      <c r="R1654" s="433"/>
      <c r="S1654" s="867"/>
      <c r="T1654" s="867"/>
      <c r="U1654" s="499"/>
      <c r="V1654" s="439"/>
      <c r="W1654" s="487"/>
      <c r="X1654" s="414" t="str">
        <f>IFERROR(IF(V1654="ー", "", ROUNDDOWN(W1654*VLOOKUP(N1654,【参考】数式用!$V$2:$AG$51,MATCH(V1654,【参考】数式用!$AB$4:$AG$4)+6,FALSE)*0.5, 0)), "")</f>
        <v/>
      </c>
      <c r="Y1654" s="440"/>
      <c r="Z1654" s="487"/>
      <c r="AA1654" s="501"/>
      <c r="AB1654" s="481" t="e">
        <f>VLOOKUP(N1654,【参考】数式用!$A$3:$N$58,14,FALSE)</f>
        <v>#N/A</v>
      </c>
      <c r="AC1654" s="481" t="str">
        <f>IFERROR(VLOOKUP(N1654,【参考】数式用!$A$3:$N$58,14,FALSE),"")&amp;"_4_5"</f>
        <v>_4_5</v>
      </c>
      <c r="AD1654" s="481" t="str">
        <f>IFERROR(VLOOKUP(N1654,【参考】数式用!$A$3:$N$58,14,FALSE),"")&amp;"_6"</f>
        <v>_6</v>
      </c>
      <c r="AE1654" s="482" t="str">
        <f>IFERROR(VLOOKUP(N1654,【参考】数式用!$AI$5:$AJ$51, 2, FALSE), "")</f>
        <v/>
      </c>
      <c r="AF1654" s="483" t="str">
        <f t="shared" si="52"/>
        <v/>
      </c>
      <c r="AG1654" s="484" t="str">
        <f t="shared" si="53"/>
        <v/>
      </c>
      <c r="AH1654" s="485" t="str">
        <f>IFERROR(VLOOKUP(N1654,【参考】数式用!$AM$3:$AN$56, 2, FALSE), "")</f>
        <v/>
      </c>
      <c r="AI1654" s="411"/>
      <c r="AJ1654" s="389"/>
      <c r="AK1654" s="389"/>
      <c r="AL1654" s="389"/>
      <c r="AM1654" s="389"/>
      <c r="AN1654" s="389"/>
      <c r="AO1654" s="389"/>
      <c r="AP1654" s="389"/>
      <c r="AQ1654" s="389"/>
    </row>
    <row r="1655" spans="1:43" s="128" customFormat="1" ht="40.15" customHeight="1">
      <c r="A1655" s="488">
        <v>1642</v>
      </c>
      <c r="B1655" s="866" t="str">
        <f>IF(基本情報入力シート!C1686="","",基本情報入力シート!C1686)</f>
        <v/>
      </c>
      <c r="C1655" s="866"/>
      <c r="D1655" s="866"/>
      <c r="E1655" s="866"/>
      <c r="F1655" s="866"/>
      <c r="G1655" s="866"/>
      <c r="H1655" s="866"/>
      <c r="I1655" s="866"/>
      <c r="J1655" s="413" t="str">
        <f>IF(基本情報入力シート!M1686="","",基本情報入力シート!M1686)</f>
        <v/>
      </c>
      <c r="K1655" s="413" t="str">
        <f>IF(基本情報入力シート!R1686="","",基本情報入力シート!R1686)</f>
        <v/>
      </c>
      <c r="L1655" s="413" t="str">
        <f>IF(基本情報入力シート!W1686="","",基本情報入力シート!W1686)</f>
        <v/>
      </c>
      <c r="M1655" s="413" t="str">
        <f>IF(基本情報入力シート!X1686="","",基本情報入力シート!X1686)</f>
        <v/>
      </c>
      <c r="N1655" s="491" t="str">
        <f>IF(基本情報入力シート!Y1686="","",基本情報入力シート!Y1686)</f>
        <v/>
      </c>
      <c r="O1655" s="490"/>
      <c r="P1655" s="432"/>
      <c r="Q1655" s="38" t="str">
        <f>IFERROR(ROUNDDOWN(P1655*VLOOKUP(N1655,【参考】数式用!$V$2:$AA$58,MATCH(O1655,【参考】数式用!$X$4:$AA$4)+2,FALSE)*0.5, 0), "")</f>
        <v/>
      </c>
      <c r="R1655" s="433"/>
      <c r="S1655" s="867"/>
      <c r="T1655" s="867"/>
      <c r="U1655" s="499"/>
      <c r="V1655" s="439"/>
      <c r="W1655" s="487"/>
      <c r="X1655" s="414" t="str">
        <f>IFERROR(IF(V1655="ー", "", ROUNDDOWN(W1655*VLOOKUP(N1655,【参考】数式用!$V$2:$AG$51,MATCH(V1655,【参考】数式用!$AB$4:$AG$4)+6,FALSE)*0.5, 0)), "")</f>
        <v/>
      </c>
      <c r="Y1655" s="440"/>
      <c r="Z1655" s="487"/>
      <c r="AA1655" s="501"/>
      <c r="AB1655" s="481" t="e">
        <f>VLOOKUP(N1655,【参考】数式用!$A$3:$N$58,14,FALSE)</f>
        <v>#N/A</v>
      </c>
      <c r="AC1655" s="481" t="str">
        <f>IFERROR(VLOOKUP(N1655,【参考】数式用!$A$3:$N$58,14,FALSE),"")&amp;"_4_5"</f>
        <v>_4_5</v>
      </c>
      <c r="AD1655" s="481" t="str">
        <f>IFERROR(VLOOKUP(N1655,【参考】数式用!$A$3:$N$58,14,FALSE),"")&amp;"_6"</f>
        <v>_6</v>
      </c>
      <c r="AE1655" s="482" t="str">
        <f>IFERROR(VLOOKUP(N1655,【参考】数式用!$AI$5:$AJ$51, 2, FALSE), "")</f>
        <v/>
      </c>
      <c r="AF1655" s="483" t="str">
        <f t="shared" si="52"/>
        <v/>
      </c>
      <c r="AG1655" s="484" t="str">
        <f t="shared" si="53"/>
        <v/>
      </c>
      <c r="AH1655" s="485" t="str">
        <f>IFERROR(VLOOKUP(N1655,【参考】数式用!$AM$3:$AN$56, 2, FALSE), "")</f>
        <v/>
      </c>
      <c r="AI1655" s="411"/>
      <c r="AJ1655" s="389"/>
      <c r="AK1655" s="389"/>
      <c r="AL1655" s="389"/>
      <c r="AM1655" s="389"/>
      <c r="AN1655" s="389"/>
      <c r="AO1655" s="389"/>
      <c r="AP1655" s="389"/>
      <c r="AQ1655" s="389"/>
    </row>
    <row r="1656" spans="1:43" s="128" customFormat="1" ht="40.15" customHeight="1">
      <c r="A1656" s="488">
        <v>1643</v>
      </c>
      <c r="B1656" s="866" t="str">
        <f>IF(基本情報入力シート!C1687="","",基本情報入力シート!C1687)</f>
        <v/>
      </c>
      <c r="C1656" s="866"/>
      <c r="D1656" s="866"/>
      <c r="E1656" s="866"/>
      <c r="F1656" s="866"/>
      <c r="G1656" s="866"/>
      <c r="H1656" s="866"/>
      <c r="I1656" s="866"/>
      <c r="J1656" s="413" t="str">
        <f>IF(基本情報入力シート!M1687="","",基本情報入力シート!M1687)</f>
        <v/>
      </c>
      <c r="K1656" s="413" t="str">
        <f>IF(基本情報入力シート!R1687="","",基本情報入力シート!R1687)</f>
        <v/>
      </c>
      <c r="L1656" s="413" t="str">
        <f>IF(基本情報入力シート!W1687="","",基本情報入力シート!W1687)</f>
        <v/>
      </c>
      <c r="M1656" s="413" t="str">
        <f>IF(基本情報入力シート!X1687="","",基本情報入力シート!X1687)</f>
        <v/>
      </c>
      <c r="N1656" s="491" t="str">
        <f>IF(基本情報入力シート!Y1687="","",基本情報入力シート!Y1687)</f>
        <v/>
      </c>
      <c r="O1656" s="490"/>
      <c r="P1656" s="432"/>
      <c r="Q1656" s="38" t="str">
        <f>IFERROR(ROUNDDOWN(P1656*VLOOKUP(N1656,【参考】数式用!$V$2:$AA$58,MATCH(O1656,【参考】数式用!$X$4:$AA$4)+2,FALSE)*0.5, 0), "")</f>
        <v/>
      </c>
      <c r="R1656" s="433"/>
      <c r="S1656" s="867"/>
      <c r="T1656" s="867"/>
      <c r="U1656" s="499"/>
      <c r="V1656" s="439"/>
      <c r="W1656" s="487"/>
      <c r="X1656" s="414" t="str">
        <f>IFERROR(IF(V1656="ー", "", ROUNDDOWN(W1656*VLOOKUP(N1656,【参考】数式用!$V$2:$AG$51,MATCH(V1656,【参考】数式用!$AB$4:$AG$4)+6,FALSE)*0.5, 0)), "")</f>
        <v/>
      </c>
      <c r="Y1656" s="440"/>
      <c r="Z1656" s="487"/>
      <c r="AA1656" s="501"/>
      <c r="AB1656" s="481" t="e">
        <f>VLOOKUP(N1656,【参考】数式用!$A$3:$N$58,14,FALSE)</f>
        <v>#N/A</v>
      </c>
      <c r="AC1656" s="481" t="str">
        <f>IFERROR(VLOOKUP(N1656,【参考】数式用!$A$3:$N$58,14,FALSE),"")&amp;"_4_5"</f>
        <v>_4_5</v>
      </c>
      <c r="AD1656" s="481" t="str">
        <f>IFERROR(VLOOKUP(N1656,【参考】数式用!$A$3:$N$58,14,FALSE),"")&amp;"_6"</f>
        <v>_6</v>
      </c>
      <c r="AE1656" s="482" t="str">
        <f>IFERROR(VLOOKUP(N1656,【参考】数式用!$AI$5:$AJ$51, 2, FALSE), "")</f>
        <v/>
      </c>
      <c r="AF1656" s="483" t="str">
        <f t="shared" si="52"/>
        <v/>
      </c>
      <c r="AG1656" s="484" t="str">
        <f t="shared" si="53"/>
        <v/>
      </c>
      <c r="AH1656" s="485" t="str">
        <f>IFERROR(VLOOKUP(N1656,【参考】数式用!$AM$3:$AN$56, 2, FALSE), "")</f>
        <v/>
      </c>
      <c r="AI1656" s="411"/>
      <c r="AJ1656" s="389"/>
      <c r="AK1656" s="389"/>
      <c r="AL1656" s="389"/>
      <c r="AM1656" s="389"/>
      <c r="AN1656" s="389"/>
      <c r="AO1656" s="389"/>
      <c r="AP1656" s="389"/>
      <c r="AQ1656" s="389"/>
    </row>
    <row r="1657" spans="1:43" s="128" customFormat="1" ht="40.15" customHeight="1">
      <c r="A1657" s="488">
        <v>1644</v>
      </c>
      <c r="B1657" s="866" t="str">
        <f>IF(基本情報入力シート!C1688="","",基本情報入力シート!C1688)</f>
        <v/>
      </c>
      <c r="C1657" s="866"/>
      <c r="D1657" s="866"/>
      <c r="E1657" s="866"/>
      <c r="F1657" s="866"/>
      <c r="G1657" s="866"/>
      <c r="H1657" s="866"/>
      <c r="I1657" s="866"/>
      <c r="J1657" s="413" t="str">
        <f>IF(基本情報入力シート!M1688="","",基本情報入力シート!M1688)</f>
        <v/>
      </c>
      <c r="K1657" s="413" t="str">
        <f>IF(基本情報入力シート!R1688="","",基本情報入力シート!R1688)</f>
        <v/>
      </c>
      <c r="L1657" s="413" t="str">
        <f>IF(基本情報入力シート!W1688="","",基本情報入力シート!W1688)</f>
        <v/>
      </c>
      <c r="M1657" s="413" t="str">
        <f>IF(基本情報入力シート!X1688="","",基本情報入力シート!X1688)</f>
        <v/>
      </c>
      <c r="N1657" s="491" t="str">
        <f>IF(基本情報入力シート!Y1688="","",基本情報入力シート!Y1688)</f>
        <v/>
      </c>
      <c r="O1657" s="490"/>
      <c r="P1657" s="432"/>
      <c r="Q1657" s="38" t="str">
        <f>IFERROR(ROUNDDOWN(P1657*VLOOKUP(N1657,【参考】数式用!$V$2:$AA$58,MATCH(O1657,【参考】数式用!$X$4:$AA$4)+2,FALSE)*0.5, 0), "")</f>
        <v/>
      </c>
      <c r="R1657" s="433"/>
      <c r="S1657" s="867"/>
      <c r="T1657" s="867"/>
      <c r="U1657" s="499"/>
      <c r="V1657" s="439"/>
      <c r="W1657" s="487"/>
      <c r="X1657" s="414" t="str">
        <f>IFERROR(IF(V1657="ー", "", ROUNDDOWN(W1657*VLOOKUP(N1657,【参考】数式用!$V$2:$AG$51,MATCH(V1657,【参考】数式用!$AB$4:$AG$4)+6,FALSE)*0.5, 0)), "")</f>
        <v/>
      </c>
      <c r="Y1657" s="440"/>
      <c r="Z1657" s="487"/>
      <c r="AA1657" s="501"/>
      <c r="AB1657" s="481" t="e">
        <f>VLOOKUP(N1657,【参考】数式用!$A$3:$N$58,14,FALSE)</f>
        <v>#N/A</v>
      </c>
      <c r="AC1657" s="481" t="str">
        <f>IFERROR(VLOOKUP(N1657,【参考】数式用!$A$3:$N$58,14,FALSE),"")&amp;"_4_5"</f>
        <v>_4_5</v>
      </c>
      <c r="AD1657" s="481" t="str">
        <f>IFERROR(VLOOKUP(N1657,【参考】数式用!$A$3:$N$58,14,FALSE),"")&amp;"_6"</f>
        <v>_6</v>
      </c>
      <c r="AE1657" s="482" t="str">
        <f>IFERROR(VLOOKUP(N1657,【参考】数式用!$AI$5:$AJ$51, 2, FALSE), "")</f>
        <v/>
      </c>
      <c r="AF1657" s="483" t="str">
        <f t="shared" si="52"/>
        <v/>
      </c>
      <c r="AG1657" s="484" t="str">
        <f t="shared" si="53"/>
        <v/>
      </c>
      <c r="AH1657" s="485" t="str">
        <f>IFERROR(VLOOKUP(N1657,【参考】数式用!$AM$3:$AN$56, 2, FALSE), "")</f>
        <v/>
      </c>
      <c r="AI1657" s="411"/>
      <c r="AJ1657" s="389"/>
      <c r="AK1657" s="389"/>
      <c r="AL1657" s="389"/>
      <c r="AM1657" s="389"/>
      <c r="AN1657" s="389"/>
      <c r="AO1657" s="389"/>
      <c r="AP1657" s="389"/>
      <c r="AQ1657" s="389"/>
    </row>
    <row r="1658" spans="1:43" s="128" customFormat="1" ht="40.15" customHeight="1">
      <c r="A1658" s="488">
        <v>1645</v>
      </c>
      <c r="B1658" s="866" t="str">
        <f>IF(基本情報入力シート!C1689="","",基本情報入力シート!C1689)</f>
        <v/>
      </c>
      <c r="C1658" s="866"/>
      <c r="D1658" s="866"/>
      <c r="E1658" s="866"/>
      <c r="F1658" s="866"/>
      <c r="G1658" s="866"/>
      <c r="H1658" s="866"/>
      <c r="I1658" s="866"/>
      <c r="J1658" s="413" t="str">
        <f>IF(基本情報入力シート!M1689="","",基本情報入力シート!M1689)</f>
        <v/>
      </c>
      <c r="K1658" s="413" t="str">
        <f>IF(基本情報入力シート!R1689="","",基本情報入力シート!R1689)</f>
        <v/>
      </c>
      <c r="L1658" s="413" t="str">
        <f>IF(基本情報入力シート!W1689="","",基本情報入力シート!W1689)</f>
        <v/>
      </c>
      <c r="M1658" s="413" t="str">
        <f>IF(基本情報入力シート!X1689="","",基本情報入力シート!X1689)</f>
        <v/>
      </c>
      <c r="N1658" s="491" t="str">
        <f>IF(基本情報入力シート!Y1689="","",基本情報入力シート!Y1689)</f>
        <v/>
      </c>
      <c r="O1658" s="490"/>
      <c r="P1658" s="432"/>
      <c r="Q1658" s="38" t="str">
        <f>IFERROR(ROUNDDOWN(P1658*VLOOKUP(N1658,【参考】数式用!$V$2:$AA$58,MATCH(O1658,【参考】数式用!$X$4:$AA$4)+2,FALSE)*0.5, 0), "")</f>
        <v/>
      </c>
      <c r="R1658" s="433"/>
      <c r="S1658" s="867"/>
      <c r="T1658" s="867"/>
      <c r="U1658" s="499"/>
      <c r="V1658" s="439"/>
      <c r="W1658" s="487"/>
      <c r="X1658" s="414" t="str">
        <f>IFERROR(IF(V1658="ー", "", ROUNDDOWN(W1658*VLOOKUP(N1658,【参考】数式用!$V$2:$AG$51,MATCH(V1658,【参考】数式用!$AB$4:$AG$4)+6,FALSE)*0.5, 0)), "")</f>
        <v/>
      </c>
      <c r="Y1658" s="440"/>
      <c r="Z1658" s="487"/>
      <c r="AA1658" s="501"/>
      <c r="AB1658" s="481" t="e">
        <f>VLOOKUP(N1658,【参考】数式用!$A$3:$N$58,14,FALSE)</f>
        <v>#N/A</v>
      </c>
      <c r="AC1658" s="481" t="str">
        <f>IFERROR(VLOOKUP(N1658,【参考】数式用!$A$3:$N$58,14,FALSE),"")&amp;"_4_5"</f>
        <v>_4_5</v>
      </c>
      <c r="AD1658" s="481" t="str">
        <f>IFERROR(VLOOKUP(N1658,【参考】数式用!$A$3:$N$58,14,FALSE),"")&amp;"_6"</f>
        <v>_6</v>
      </c>
      <c r="AE1658" s="482" t="str">
        <f>IFERROR(VLOOKUP(N1658,【参考】数式用!$AI$5:$AJ$51, 2, FALSE), "")</f>
        <v/>
      </c>
      <c r="AF1658" s="483" t="str">
        <f t="shared" si="52"/>
        <v/>
      </c>
      <c r="AG1658" s="484" t="str">
        <f t="shared" si="53"/>
        <v/>
      </c>
      <c r="AH1658" s="485" t="str">
        <f>IFERROR(VLOOKUP(N1658,【参考】数式用!$AM$3:$AN$56, 2, FALSE), "")</f>
        <v/>
      </c>
      <c r="AI1658" s="411"/>
      <c r="AJ1658" s="389"/>
      <c r="AK1658" s="389"/>
      <c r="AL1658" s="389"/>
      <c r="AM1658" s="389"/>
      <c r="AN1658" s="389"/>
      <c r="AO1658" s="389"/>
      <c r="AP1658" s="389"/>
      <c r="AQ1658" s="389"/>
    </row>
    <row r="1659" spans="1:43" s="128" customFormat="1" ht="40.15" customHeight="1">
      <c r="A1659" s="488">
        <v>1646</v>
      </c>
      <c r="B1659" s="866" t="str">
        <f>IF(基本情報入力シート!C1690="","",基本情報入力シート!C1690)</f>
        <v/>
      </c>
      <c r="C1659" s="866"/>
      <c r="D1659" s="866"/>
      <c r="E1659" s="866"/>
      <c r="F1659" s="866"/>
      <c r="G1659" s="866"/>
      <c r="H1659" s="866"/>
      <c r="I1659" s="866"/>
      <c r="J1659" s="413" t="str">
        <f>IF(基本情報入力シート!M1690="","",基本情報入力シート!M1690)</f>
        <v/>
      </c>
      <c r="K1659" s="413" t="str">
        <f>IF(基本情報入力シート!R1690="","",基本情報入力シート!R1690)</f>
        <v/>
      </c>
      <c r="L1659" s="413" t="str">
        <f>IF(基本情報入力シート!W1690="","",基本情報入力シート!W1690)</f>
        <v/>
      </c>
      <c r="M1659" s="413" t="str">
        <f>IF(基本情報入力シート!X1690="","",基本情報入力シート!X1690)</f>
        <v/>
      </c>
      <c r="N1659" s="491" t="str">
        <f>IF(基本情報入力シート!Y1690="","",基本情報入力シート!Y1690)</f>
        <v/>
      </c>
      <c r="O1659" s="490"/>
      <c r="P1659" s="432"/>
      <c r="Q1659" s="38" t="str">
        <f>IFERROR(ROUNDDOWN(P1659*VLOOKUP(N1659,【参考】数式用!$V$2:$AA$58,MATCH(O1659,【参考】数式用!$X$4:$AA$4)+2,FALSE)*0.5, 0), "")</f>
        <v/>
      </c>
      <c r="R1659" s="433"/>
      <c r="S1659" s="867"/>
      <c r="T1659" s="867"/>
      <c r="U1659" s="499"/>
      <c r="V1659" s="439"/>
      <c r="W1659" s="487"/>
      <c r="X1659" s="414" t="str">
        <f>IFERROR(IF(V1659="ー", "", ROUNDDOWN(W1659*VLOOKUP(N1659,【参考】数式用!$V$2:$AG$51,MATCH(V1659,【参考】数式用!$AB$4:$AG$4)+6,FALSE)*0.5, 0)), "")</f>
        <v/>
      </c>
      <c r="Y1659" s="440"/>
      <c r="Z1659" s="487"/>
      <c r="AA1659" s="501"/>
      <c r="AB1659" s="481" t="e">
        <f>VLOOKUP(N1659,【参考】数式用!$A$3:$N$58,14,FALSE)</f>
        <v>#N/A</v>
      </c>
      <c r="AC1659" s="481" t="str">
        <f>IFERROR(VLOOKUP(N1659,【参考】数式用!$A$3:$N$58,14,FALSE),"")&amp;"_4_5"</f>
        <v>_4_5</v>
      </c>
      <c r="AD1659" s="481" t="str">
        <f>IFERROR(VLOOKUP(N1659,【参考】数式用!$A$3:$N$58,14,FALSE),"")&amp;"_6"</f>
        <v>_6</v>
      </c>
      <c r="AE1659" s="482" t="str">
        <f>IFERROR(VLOOKUP(N1659,【参考】数式用!$AI$5:$AJ$51, 2, FALSE), "")</f>
        <v/>
      </c>
      <c r="AF1659" s="483" t="str">
        <f t="shared" si="52"/>
        <v/>
      </c>
      <c r="AG1659" s="484" t="str">
        <f t="shared" si="53"/>
        <v/>
      </c>
      <c r="AH1659" s="485" t="str">
        <f>IFERROR(VLOOKUP(N1659,【参考】数式用!$AM$3:$AN$56, 2, FALSE), "")</f>
        <v/>
      </c>
      <c r="AI1659" s="411"/>
      <c r="AJ1659" s="389"/>
      <c r="AK1659" s="389"/>
      <c r="AL1659" s="389"/>
      <c r="AM1659" s="389"/>
      <c r="AN1659" s="389"/>
      <c r="AO1659" s="389"/>
      <c r="AP1659" s="389"/>
      <c r="AQ1659" s="389"/>
    </row>
    <row r="1660" spans="1:43" s="128" customFormat="1" ht="40.15" customHeight="1">
      <c r="A1660" s="488">
        <v>1647</v>
      </c>
      <c r="B1660" s="866" t="str">
        <f>IF(基本情報入力シート!C1691="","",基本情報入力シート!C1691)</f>
        <v/>
      </c>
      <c r="C1660" s="866"/>
      <c r="D1660" s="866"/>
      <c r="E1660" s="866"/>
      <c r="F1660" s="866"/>
      <c r="G1660" s="866"/>
      <c r="H1660" s="866"/>
      <c r="I1660" s="866"/>
      <c r="J1660" s="413" t="str">
        <f>IF(基本情報入力シート!M1691="","",基本情報入力シート!M1691)</f>
        <v/>
      </c>
      <c r="K1660" s="413" t="str">
        <f>IF(基本情報入力シート!R1691="","",基本情報入力シート!R1691)</f>
        <v/>
      </c>
      <c r="L1660" s="413" t="str">
        <f>IF(基本情報入力シート!W1691="","",基本情報入力シート!W1691)</f>
        <v/>
      </c>
      <c r="M1660" s="413" t="str">
        <f>IF(基本情報入力シート!X1691="","",基本情報入力シート!X1691)</f>
        <v/>
      </c>
      <c r="N1660" s="491" t="str">
        <f>IF(基本情報入力シート!Y1691="","",基本情報入力シート!Y1691)</f>
        <v/>
      </c>
      <c r="O1660" s="490"/>
      <c r="P1660" s="432"/>
      <c r="Q1660" s="38" t="str">
        <f>IFERROR(ROUNDDOWN(P1660*VLOOKUP(N1660,【参考】数式用!$V$2:$AA$58,MATCH(O1660,【参考】数式用!$X$4:$AA$4)+2,FALSE)*0.5, 0), "")</f>
        <v/>
      </c>
      <c r="R1660" s="433"/>
      <c r="S1660" s="867"/>
      <c r="T1660" s="867"/>
      <c r="U1660" s="499"/>
      <c r="V1660" s="439"/>
      <c r="W1660" s="487"/>
      <c r="X1660" s="414" t="str">
        <f>IFERROR(IF(V1660="ー", "", ROUNDDOWN(W1660*VLOOKUP(N1660,【参考】数式用!$V$2:$AG$51,MATCH(V1660,【参考】数式用!$AB$4:$AG$4)+6,FALSE)*0.5, 0)), "")</f>
        <v/>
      </c>
      <c r="Y1660" s="440"/>
      <c r="Z1660" s="487"/>
      <c r="AA1660" s="501"/>
      <c r="AB1660" s="481" t="e">
        <f>VLOOKUP(N1660,【参考】数式用!$A$3:$N$58,14,FALSE)</f>
        <v>#N/A</v>
      </c>
      <c r="AC1660" s="481" t="str">
        <f>IFERROR(VLOOKUP(N1660,【参考】数式用!$A$3:$N$58,14,FALSE),"")&amp;"_4_5"</f>
        <v>_4_5</v>
      </c>
      <c r="AD1660" s="481" t="str">
        <f>IFERROR(VLOOKUP(N1660,【参考】数式用!$A$3:$N$58,14,FALSE),"")&amp;"_6"</f>
        <v>_6</v>
      </c>
      <c r="AE1660" s="482" t="str">
        <f>IFERROR(VLOOKUP(N1660,【参考】数式用!$AI$5:$AJ$51, 2, FALSE), "")</f>
        <v/>
      </c>
      <c r="AF1660" s="483" t="str">
        <f t="shared" si="52"/>
        <v/>
      </c>
      <c r="AG1660" s="484" t="str">
        <f t="shared" si="53"/>
        <v/>
      </c>
      <c r="AH1660" s="485" t="str">
        <f>IFERROR(VLOOKUP(N1660,【参考】数式用!$AM$3:$AN$56, 2, FALSE), "")</f>
        <v/>
      </c>
      <c r="AI1660" s="411"/>
      <c r="AJ1660" s="389"/>
      <c r="AK1660" s="389"/>
      <c r="AL1660" s="389"/>
      <c r="AM1660" s="389"/>
      <c r="AN1660" s="389"/>
      <c r="AO1660" s="389"/>
      <c r="AP1660" s="389"/>
      <c r="AQ1660" s="389"/>
    </row>
    <row r="1661" spans="1:43" s="128" customFormat="1" ht="40.15" customHeight="1">
      <c r="A1661" s="488">
        <v>1648</v>
      </c>
      <c r="B1661" s="866" t="str">
        <f>IF(基本情報入力シート!C1692="","",基本情報入力シート!C1692)</f>
        <v/>
      </c>
      <c r="C1661" s="866"/>
      <c r="D1661" s="866"/>
      <c r="E1661" s="866"/>
      <c r="F1661" s="866"/>
      <c r="G1661" s="866"/>
      <c r="H1661" s="866"/>
      <c r="I1661" s="866"/>
      <c r="J1661" s="413" t="str">
        <f>IF(基本情報入力シート!M1692="","",基本情報入力シート!M1692)</f>
        <v/>
      </c>
      <c r="K1661" s="413" t="str">
        <f>IF(基本情報入力シート!R1692="","",基本情報入力シート!R1692)</f>
        <v/>
      </c>
      <c r="L1661" s="413" t="str">
        <f>IF(基本情報入力シート!W1692="","",基本情報入力シート!W1692)</f>
        <v/>
      </c>
      <c r="M1661" s="413" t="str">
        <f>IF(基本情報入力シート!X1692="","",基本情報入力シート!X1692)</f>
        <v/>
      </c>
      <c r="N1661" s="491" t="str">
        <f>IF(基本情報入力シート!Y1692="","",基本情報入力シート!Y1692)</f>
        <v/>
      </c>
      <c r="O1661" s="490"/>
      <c r="P1661" s="432"/>
      <c r="Q1661" s="38" t="str">
        <f>IFERROR(ROUNDDOWN(P1661*VLOOKUP(N1661,【参考】数式用!$V$2:$AA$58,MATCH(O1661,【参考】数式用!$X$4:$AA$4)+2,FALSE)*0.5, 0), "")</f>
        <v/>
      </c>
      <c r="R1661" s="433"/>
      <c r="S1661" s="867"/>
      <c r="T1661" s="867"/>
      <c r="U1661" s="499"/>
      <c r="V1661" s="439"/>
      <c r="W1661" s="487"/>
      <c r="X1661" s="414" t="str">
        <f>IFERROR(IF(V1661="ー", "", ROUNDDOWN(W1661*VLOOKUP(N1661,【参考】数式用!$V$2:$AG$51,MATCH(V1661,【参考】数式用!$AB$4:$AG$4)+6,FALSE)*0.5, 0)), "")</f>
        <v/>
      </c>
      <c r="Y1661" s="440"/>
      <c r="Z1661" s="487"/>
      <c r="AA1661" s="501"/>
      <c r="AB1661" s="481" t="e">
        <f>VLOOKUP(N1661,【参考】数式用!$A$3:$N$58,14,FALSE)</f>
        <v>#N/A</v>
      </c>
      <c r="AC1661" s="481" t="str">
        <f>IFERROR(VLOOKUP(N1661,【参考】数式用!$A$3:$N$58,14,FALSE),"")&amp;"_4_5"</f>
        <v>_4_5</v>
      </c>
      <c r="AD1661" s="481" t="str">
        <f>IFERROR(VLOOKUP(N1661,【参考】数式用!$A$3:$N$58,14,FALSE),"")&amp;"_6"</f>
        <v>_6</v>
      </c>
      <c r="AE1661" s="482" t="str">
        <f>IFERROR(VLOOKUP(N1661,【参考】数式用!$AI$5:$AJ$51, 2, FALSE), "")</f>
        <v/>
      </c>
      <c r="AF1661" s="483" t="str">
        <f t="shared" si="52"/>
        <v/>
      </c>
      <c r="AG1661" s="484" t="str">
        <f t="shared" si="53"/>
        <v/>
      </c>
      <c r="AH1661" s="485" t="str">
        <f>IFERROR(VLOOKUP(N1661,【参考】数式用!$AM$3:$AN$56, 2, FALSE), "")</f>
        <v/>
      </c>
      <c r="AI1661" s="411"/>
      <c r="AJ1661" s="389"/>
      <c r="AK1661" s="389"/>
      <c r="AL1661" s="389"/>
      <c r="AM1661" s="389"/>
      <c r="AN1661" s="389"/>
      <c r="AO1661" s="389"/>
      <c r="AP1661" s="389"/>
      <c r="AQ1661" s="389"/>
    </row>
    <row r="1662" spans="1:43" s="128" customFormat="1" ht="40.15" customHeight="1">
      <c r="A1662" s="488">
        <v>1649</v>
      </c>
      <c r="B1662" s="866" t="str">
        <f>IF(基本情報入力シート!C1693="","",基本情報入力シート!C1693)</f>
        <v/>
      </c>
      <c r="C1662" s="866"/>
      <c r="D1662" s="866"/>
      <c r="E1662" s="866"/>
      <c r="F1662" s="866"/>
      <c r="G1662" s="866"/>
      <c r="H1662" s="866"/>
      <c r="I1662" s="866"/>
      <c r="J1662" s="413" t="str">
        <f>IF(基本情報入力シート!M1693="","",基本情報入力シート!M1693)</f>
        <v/>
      </c>
      <c r="K1662" s="413" t="str">
        <f>IF(基本情報入力シート!R1693="","",基本情報入力シート!R1693)</f>
        <v/>
      </c>
      <c r="L1662" s="413" t="str">
        <f>IF(基本情報入力シート!W1693="","",基本情報入力シート!W1693)</f>
        <v/>
      </c>
      <c r="M1662" s="413" t="str">
        <f>IF(基本情報入力シート!X1693="","",基本情報入力シート!X1693)</f>
        <v/>
      </c>
      <c r="N1662" s="491" t="str">
        <f>IF(基本情報入力シート!Y1693="","",基本情報入力シート!Y1693)</f>
        <v/>
      </c>
      <c r="O1662" s="490"/>
      <c r="P1662" s="432"/>
      <c r="Q1662" s="38" t="str">
        <f>IFERROR(ROUNDDOWN(P1662*VLOOKUP(N1662,【参考】数式用!$V$2:$AA$58,MATCH(O1662,【参考】数式用!$X$4:$AA$4)+2,FALSE)*0.5, 0), "")</f>
        <v/>
      </c>
      <c r="R1662" s="433"/>
      <c r="S1662" s="867"/>
      <c r="T1662" s="867"/>
      <c r="U1662" s="499"/>
      <c r="V1662" s="439"/>
      <c r="W1662" s="487"/>
      <c r="X1662" s="414" t="str">
        <f>IFERROR(IF(V1662="ー", "", ROUNDDOWN(W1662*VLOOKUP(N1662,【参考】数式用!$V$2:$AG$51,MATCH(V1662,【参考】数式用!$AB$4:$AG$4)+6,FALSE)*0.5, 0)), "")</f>
        <v/>
      </c>
      <c r="Y1662" s="440"/>
      <c r="Z1662" s="487"/>
      <c r="AA1662" s="501"/>
      <c r="AB1662" s="481" t="e">
        <f>VLOOKUP(N1662,【参考】数式用!$A$3:$N$58,14,FALSE)</f>
        <v>#N/A</v>
      </c>
      <c r="AC1662" s="481" t="str">
        <f>IFERROR(VLOOKUP(N1662,【参考】数式用!$A$3:$N$58,14,FALSE),"")&amp;"_4_5"</f>
        <v>_4_5</v>
      </c>
      <c r="AD1662" s="481" t="str">
        <f>IFERROR(VLOOKUP(N1662,【参考】数式用!$A$3:$N$58,14,FALSE),"")&amp;"_6"</f>
        <v>_6</v>
      </c>
      <c r="AE1662" s="482" t="str">
        <f>IFERROR(VLOOKUP(N1662,【参考】数式用!$AI$5:$AJ$51, 2, FALSE), "")</f>
        <v/>
      </c>
      <c r="AF1662" s="483" t="str">
        <f t="shared" si="52"/>
        <v/>
      </c>
      <c r="AG1662" s="484" t="str">
        <f t="shared" si="53"/>
        <v/>
      </c>
      <c r="AH1662" s="485" t="str">
        <f>IFERROR(VLOOKUP(N1662,【参考】数式用!$AM$3:$AN$56, 2, FALSE), "")</f>
        <v/>
      </c>
      <c r="AI1662" s="411"/>
      <c r="AJ1662" s="389"/>
      <c r="AK1662" s="389"/>
      <c r="AL1662" s="389"/>
      <c r="AM1662" s="389"/>
      <c r="AN1662" s="389"/>
      <c r="AO1662" s="389"/>
      <c r="AP1662" s="389"/>
      <c r="AQ1662" s="389"/>
    </row>
    <row r="1663" spans="1:43" s="128" customFormat="1" ht="40.15" customHeight="1">
      <c r="A1663" s="488">
        <v>1650</v>
      </c>
      <c r="B1663" s="866" t="str">
        <f>IF(基本情報入力シート!C1694="","",基本情報入力シート!C1694)</f>
        <v/>
      </c>
      <c r="C1663" s="866"/>
      <c r="D1663" s="866"/>
      <c r="E1663" s="866"/>
      <c r="F1663" s="866"/>
      <c r="G1663" s="866"/>
      <c r="H1663" s="866"/>
      <c r="I1663" s="866"/>
      <c r="J1663" s="413" t="str">
        <f>IF(基本情報入力シート!M1694="","",基本情報入力シート!M1694)</f>
        <v/>
      </c>
      <c r="K1663" s="413" t="str">
        <f>IF(基本情報入力シート!R1694="","",基本情報入力シート!R1694)</f>
        <v/>
      </c>
      <c r="L1663" s="413" t="str">
        <f>IF(基本情報入力シート!W1694="","",基本情報入力シート!W1694)</f>
        <v/>
      </c>
      <c r="M1663" s="413" t="str">
        <f>IF(基本情報入力シート!X1694="","",基本情報入力シート!X1694)</f>
        <v/>
      </c>
      <c r="N1663" s="491" t="str">
        <f>IF(基本情報入力シート!Y1694="","",基本情報入力シート!Y1694)</f>
        <v/>
      </c>
      <c r="O1663" s="490"/>
      <c r="P1663" s="432"/>
      <c r="Q1663" s="38" t="str">
        <f>IFERROR(ROUNDDOWN(P1663*VLOOKUP(N1663,【参考】数式用!$V$2:$AA$58,MATCH(O1663,【参考】数式用!$X$4:$AA$4)+2,FALSE)*0.5, 0), "")</f>
        <v/>
      </c>
      <c r="R1663" s="433"/>
      <c r="S1663" s="867"/>
      <c r="T1663" s="867"/>
      <c r="U1663" s="499"/>
      <c r="V1663" s="439"/>
      <c r="W1663" s="487"/>
      <c r="X1663" s="414" t="str">
        <f>IFERROR(IF(V1663="ー", "", ROUNDDOWN(W1663*VLOOKUP(N1663,【参考】数式用!$V$2:$AG$51,MATCH(V1663,【参考】数式用!$AB$4:$AG$4)+6,FALSE)*0.5, 0)), "")</f>
        <v/>
      </c>
      <c r="Y1663" s="440"/>
      <c r="Z1663" s="487"/>
      <c r="AA1663" s="501"/>
      <c r="AB1663" s="481" t="e">
        <f>VLOOKUP(N1663,【参考】数式用!$A$3:$N$58,14,FALSE)</f>
        <v>#N/A</v>
      </c>
      <c r="AC1663" s="481" t="str">
        <f>IFERROR(VLOOKUP(N1663,【参考】数式用!$A$3:$N$58,14,FALSE),"")&amp;"_4_5"</f>
        <v>_4_5</v>
      </c>
      <c r="AD1663" s="481" t="str">
        <f>IFERROR(VLOOKUP(N1663,【参考】数式用!$A$3:$N$58,14,FALSE),"")&amp;"_6"</f>
        <v>_6</v>
      </c>
      <c r="AE1663" s="482" t="str">
        <f>IFERROR(VLOOKUP(N1663,【参考】数式用!$AI$5:$AJ$51, 2, FALSE), "")</f>
        <v/>
      </c>
      <c r="AF1663" s="483" t="str">
        <f t="shared" si="52"/>
        <v/>
      </c>
      <c r="AG1663" s="484" t="str">
        <f t="shared" si="53"/>
        <v/>
      </c>
      <c r="AH1663" s="485" t="str">
        <f>IFERROR(VLOOKUP(N1663,【参考】数式用!$AM$3:$AN$56, 2, FALSE), "")</f>
        <v/>
      </c>
      <c r="AI1663" s="411"/>
      <c r="AJ1663" s="389"/>
      <c r="AK1663" s="389"/>
      <c r="AL1663" s="389"/>
      <c r="AM1663" s="389"/>
      <c r="AN1663" s="389"/>
      <c r="AO1663" s="389"/>
      <c r="AP1663" s="389"/>
      <c r="AQ1663" s="389"/>
    </row>
    <row r="1664" spans="1:43" s="128" customFormat="1" ht="40.15" customHeight="1">
      <c r="A1664" s="488">
        <v>1651</v>
      </c>
      <c r="B1664" s="866" t="str">
        <f>IF(基本情報入力シート!C1695="","",基本情報入力シート!C1695)</f>
        <v/>
      </c>
      <c r="C1664" s="866"/>
      <c r="D1664" s="866"/>
      <c r="E1664" s="866"/>
      <c r="F1664" s="866"/>
      <c r="G1664" s="866"/>
      <c r="H1664" s="866"/>
      <c r="I1664" s="866"/>
      <c r="J1664" s="413" t="str">
        <f>IF(基本情報入力シート!M1695="","",基本情報入力シート!M1695)</f>
        <v/>
      </c>
      <c r="K1664" s="413" t="str">
        <f>IF(基本情報入力シート!R1695="","",基本情報入力シート!R1695)</f>
        <v/>
      </c>
      <c r="L1664" s="413" t="str">
        <f>IF(基本情報入力シート!W1695="","",基本情報入力シート!W1695)</f>
        <v/>
      </c>
      <c r="M1664" s="413" t="str">
        <f>IF(基本情報入力シート!X1695="","",基本情報入力シート!X1695)</f>
        <v/>
      </c>
      <c r="N1664" s="491" t="str">
        <f>IF(基本情報入力シート!Y1695="","",基本情報入力シート!Y1695)</f>
        <v/>
      </c>
      <c r="O1664" s="490"/>
      <c r="P1664" s="432"/>
      <c r="Q1664" s="38" t="str">
        <f>IFERROR(ROUNDDOWN(P1664*VLOOKUP(N1664,【参考】数式用!$V$2:$AA$58,MATCH(O1664,【参考】数式用!$X$4:$AA$4)+2,FALSE)*0.5, 0), "")</f>
        <v/>
      </c>
      <c r="R1664" s="433"/>
      <c r="S1664" s="867"/>
      <c r="T1664" s="867"/>
      <c r="U1664" s="499"/>
      <c r="V1664" s="439"/>
      <c r="W1664" s="487"/>
      <c r="X1664" s="414" t="str">
        <f>IFERROR(IF(V1664="ー", "", ROUNDDOWN(W1664*VLOOKUP(N1664,【参考】数式用!$V$2:$AG$51,MATCH(V1664,【参考】数式用!$AB$4:$AG$4)+6,FALSE)*0.5, 0)), "")</f>
        <v/>
      </c>
      <c r="Y1664" s="440"/>
      <c r="Z1664" s="487"/>
      <c r="AA1664" s="501"/>
      <c r="AB1664" s="481" t="e">
        <f>VLOOKUP(N1664,【参考】数式用!$A$3:$N$58,14,FALSE)</f>
        <v>#N/A</v>
      </c>
      <c r="AC1664" s="481" t="str">
        <f>IFERROR(VLOOKUP(N1664,【参考】数式用!$A$3:$N$58,14,FALSE),"")&amp;"_4_5"</f>
        <v>_4_5</v>
      </c>
      <c r="AD1664" s="481" t="str">
        <f>IFERROR(VLOOKUP(N1664,【参考】数式用!$A$3:$N$58,14,FALSE),"")&amp;"_6"</f>
        <v>_6</v>
      </c>
      <c r="AE1664" s="482" t="str">
        <f>IFERROR(VLOOKUP(N1664,【参考】数式用!$AI$5:$AJ$51, 2, FALSE), "")</f>
        <v/>
      </c>
      <c r="AF1664" s="483" t="str">
        <f t="shared" si="52"/>
        <v/>
      </c>
      <c r="AG1664" s="484" t="str">
        <f t="shared" si="53"/>
        <v/>
      </c>
      <c r="AH1664" s="485" t="str">
        <f>IFERROR(VLOOKUP(N1664,【参考】数式用!$AM$3:$AN$56, 2, FALSE), "")</f>
        <v/>
      </c>
      <c r="AI1664" s="411"/>
      <c r="AJ1664" s="389"/>
      <c r="AK1664" s="389"/>
      <c r="AL1664" s="389"/>
      <c r="AM1664" s="389"/>
      <c r="AN1664" s="389"/>
      <c r="AO1664" s="389"/>
      <c r="AP1664" s="389"/>
      <c r="AQ1664" s="389"/>
    </row>
    <row r="1665" spans="1:43" s="128" customFormat="1" ht="40.15" customHeight="1">
      <c r="A1665" s="488">
        <v>1652</v>
      </c>
      <c r="B1665" s="866" t="str">
        <f>IF(基本情報入力シート!C1696="","",基本情報入力シート!C1696)</f>
        <v/>
      </c>
      <c r="C1665" s="866"/>
      <c r="D1665" s="866"/>
      <c r="E1665" s="866"/>
      <c r="F1665" s="866"/>
      <c r="G1665" s="866"/>
      <c r="H1665" s="866"/>
      <c r="I1665" s="866"/>
      <c r="J1665" s="413" t="str">
        <f>IF(基本情報入力シート!M1696="","",基本情報入力シート!M1696)</f>
        <v/>
      </c>
      <c r="K1665" s="413" t="str">
        <f>IF(基本情報入力シート!R1696="","",基本情報入力シート!R1696)</f>
        <v/>
      </c>
      <c r="L1665" s="413" t="str">
        <f>IF(基本情報入力シート!W1696="","",基本情報入力シート!W1696)</f>
        <v/>
      </c>
      <c r="M1665" s="413" t="str">
        <f>IF(基本情報入力シート!X1696="","",基本情報入力シート!X1696)</f>
        <v/>
      </c>
      <c r="N1665" s="491" t="str">
        <f>IF(基本情報入力シート!Y1696="","",基本情報入力シート!Y1696)</f>
        <v/>
      </c>
      <c r="O1665" s="490"/>
      <c r="P1665" s="432"/>
      <c r="Q1665" s="38" t="str">
        <f>IFERROR(ROUNDDOWN(P1665*VLOOKUP(N1665,【参考】数式用!$V$2:$AA$58,MATCH(O1665,【参考】数式用!$X$4:$AA$4)+2,FALSE)*0.5, 0), "")</f>
        <v/>
      </c>
      <c r="R1665" s="433"/>
      <c r="S1665" s="867"/>
      <c r="T1665" s="867"/>
      <c r="U1665" s="499"/>
      <c r="V1665" s="439"/>
      <c r="W1665" s="487"/>
      <c r="X1665" s="414" t="str">
        <f>IFERROR(IF(V1665="ー", "", ROUNDDOWN(W1665*VLOOKUP(N1665,【参考】数式用!$V$2:$AG$51,MATCH(V1665,【参考】数式用!$AB$4:$AG$4)+6,FALSE)*0.5, 0)), "")</f>
        <v/>
      </c>
      <c r="Y1665" s="440"/>
      <c r="Z1665" s="487"/>
      <c r="AA1665" s="501"/>
      <c r="AB1665" s="481" t="e">
        <f>VLOOKUP(N1665,【参考】数式用!$A$3:$N$58,14,FALSE)</f>
        <v>#N/A</v>
      </c>
      <c r="AC1665" s="481" t="str">
        <f>IFERROR(VLOOKUP(N1665,【参考】数式用!$A$3:$N$58,14,FALSE),"")&amp;"_4_5"</f>
        <v>_4_5</v>
      </c>
      <c r="AD1665" s="481" t="str">
        <f>IFERROR(VLOOKUP(N1665,【参考】数式用!$A$3:$N$58,14,FALSE),"")&amp;"_6"</f>
        <v>_6</v>
      </c>
      <c r="AE1665" s="482" t="str">
        <f>IFERROR(VLOOKUP(N1665,【参考】数式用!$AI$5:$AJ$51, 2, FALSE), "")</f>
        <v/>
      </c>
      <c r="AF1665" s="483" t="str">
        <f t="shared" si="52"/>
        <v/>
      </c>
      <c r="AG1665" s="484" t="str">
        <f t="shared" si="53"/>
        <v/>
      </c>
      <c r="AH1665" s="485" t="str">
        <f>IFERROR(VLOOKUP(N1665,【参考】数式用!$AM$3:$AN$56, 2, FALSE), "")</f>
        <v/>
      </c>
      <c r="AI1665" s="411"/>
      <c r="AJ1665" s="389"/>
      <c r="AK1665" s="389"/>
      <c r="AL1665" s="389"/>
      <c r="AM1665" s="389"/>
      <c r="AN1665" s="389"/>
      <c r="AO1665" s="389"/>
      <c r="AP1665" s="389"/>
      <c r="AQ1665" s="389"/>
    </row>
    <row r="1666" spans="1:43" s="128" customFormat="1" ht="40.15" customHeight="1">
      <c r="A1666" s="488">
        <v>1653</v>
      </c>
      <c r="B1666" s="866" t="str">
        <f>IF(基本情報入力シート!C1697="","",基本情報入力シート!C1697)</f>
        <v/>
      </c>
      <c r="C1666" s="866"/>
      <c r="D1666" s="866"/>
      <c r="E1666" s="866"/>
      <c r="F1666" s="866"/>
      <c r="G1666" s="866"/>
      <c r="H1666" s="866"/>
      <c r="I1666" s="866"/>
      <c r="J1666" s="413" t="str">
        <f>IF(基本情報入力シート!M1697="","",基本情報入力シート!M1697)</f>
        <v/>
      </c>
      <c r="K1666" s="413" t="str">
        <f>IF(基本情報入力シート!R1697="","",基本情報入力シート!R1697)</f>
        <v/>
      </c>
      <c r="L1666" s="413" t="str">
        <f>IF(基本情報入力シート!W1697="","",基本情報入力シート!W1697)</f>
        <v/>
      </c>
      <c r="M1666" s="413" t="str">
        <f>IF(基本情報入力シート!X1697="","",基本情報入力シート!X1697)</f>
        <v/>
      </c>
      <c r="N1666" s="491" t="str">
        <f>IF(基本情報入力シート!Y1697="","",基本情報入力シート!Y1697)</f>
        <v/>
      </c>
      <c r="O1666" s="490"/>
      <c r="P1666" s="432"/>
      <c r="Q1666" s="38" t="str">
        <f>IFERROR(ROUNDDOWN(P1666*VLOOKUP(N1666,【参考】数式用!$V$2:$AA$58,MATCH(O1666,【参考】数式用!$X$4:$AA$4)+2,FALSE)*0.5, 0), "")</f>
        <v/>
      </c>
      <c r="R1666" s="433"/>
      <c r="S1666" s="867"/>
      <c r="T1666" s="867"/>
      <c r="U1666" s="499"/>
      <c r="V1666" s="439"/>
      <c r="W1666" s="487"/>
      <c r="X1666" s="414" t="str">
        <f>IFERROR(IF(V1666="ー", "", ROUNDDOWN(W1666*VLOOKUP(N1666,【参考】数式用!$V$2:$AG$51,MATCH(V1666,【参考】数式用!$AB$4:$AG$4)+6,FALSE)*0.5, 0)), "")</f>
        <v/>
      </c>
      <c r="Y1666" s="440"/>
      <c r="Z1666" s="487"/>
      <c r="AA1666" s="501"/>
      <c r="AB1666" s="481" t="e">
        <f>VLOOKUP(N1666,【参考】数式用!$A$3:$N$58,14,FALSE)</f>
        <v>#N/A</v>
      </c>
      <c r="AC1666" s="481" t="str">
        <f>IFERROR(VLOOKUP(N1666,【参考】数式用!$A$3:$N$58,14,FALSE),"")&amp;"_4_5"</f>
        <v>_4_5</v>
      </c>
      <c r="AD1666" s="481" t="str">
        <f>IFERROR(VLOOKUP(N1666,【参考】数式用!$A$3:$N$58,14,FALSE),"")&amp;"_6"</f>
        <v>_6</v>
      </c>
      <c r="AE1666" s="482" t="str">
        <f>IFERROR(VLOOKUP(N1666,【参考】数式用!$AI$5:$AJ$51, 2, FALSE), "")</f>
        <v/>
      </c>
      <c r="AF1666" s="483" t="str">
        <f t="shared" si="52"/>
        <v/>
      </c>
      <c r="AG1666" s="484" t="str">
        <f t="shared" si="53"/>
        <v/>
      </c>
      <c r="AH1666" s="485" t="str">
        <f>IFERROR(VLOOKUP(N1666,【参考】数式用!$AM$3:$AN$56, 2, FALSE), "")</f>
        <v/>
      </c>
      <c r="AI1666" s="411"/>
      <c r="AJ1666" s="389"/>
      <c r="AK1666" s="389"/>
      <c r="AL1666" s="389"/>
      <c r="AM1666" s="389"/>
      <c r="AN1666" s="389"/>
      <c r="AO1666" s="389"/>
      <c r="AP1666" s="389"/>
      <c r="AQ1666" s="389"/>
    </row>
    <row r="1667" spans="1:43" s="128" customFormat="1" ht="40.15" customHeight="1">
      <c r="A1667" s="488">
        <v>1654</v>
      </c>
      <c r="B1667" s="866" t="str">
        <f>IF(基本情報入力シート!C1698="","",基本情報入力シート!C1698)</f>
        <v/>
      </c>
      <c r="C1667" s="866"/>
      <c r="D1667" s="866"/>
      <c r="E1667" s="866"/>
      <c r="F1667" s="866"/>
      <c r="G1667" s="866"/>
      <c r="H1667" s="866"/>
      <c r="I1667" s="866"/>
      <c r="J1667" s="413" t="str">
        <f>IF(基本情報入力シート!M1698="","",基本情報入力シート!M1698)</f>
        <v/>
      </c>
      <c r="K1667" s="413" t="str">
        <f>IF(基本情報入力シート!R1698="","",基本情報入力シート!R1698)</f>
        <v/>
      </c>
      <c r="L1667" s="413" t="str">
        <f>IF(基本情報入力シート!W1698="","",基本情報入力シート!W1698)</f>
        <v/>
      </c>
      <c r="M1667" s="413" t="str">
        <f>IF(基本情報入力シート!X1698="","",基本情報入力シート!X1698)</f>
        <v/>
      </c>
      <c r="N1667" s="491" t="str">
        <f>IF(基本情報入力シート!Y1698="","",基本情報入力シート!Y1698)</f>
        <v/>
      </c>
      <c r="O1667" s="490"/>
      <c r="P1667" s="432"/>
      <c r="Q1667" s="38" t="str">
        <f>IFERROR(ROUNDDOWN(P1667*VLOOKUP(N1667,【参考】数式用!$V$2:$AA$58,MATCH(O1667,【参考】数式用!$X$4:$AA$4)+2,FALSE)*0.5, 0), "")</f>
        <v/>
      </c>
      <c r="R1667" s="433"/>
      <c r="S1667" s="867"/>
      <c r="T1667" s="867"/>
      <c r="U1667" s="499"/>
      <c r="V1667" s="439"/>
      <c r="W1667" s="487"/>
      <c r="X1667" s="414" t="str">
        <f>IFERROR(IF(V1667="ー", "", ROUNDDOWN(W1667*VLOOKUP(N1667,【参考】数式用!$V$2:$AG$51,MATCH(V1667,【参考】数式用!$AB$4:$AG$4)+6,FALSE)*0.5, 0)), "")</f>
        <v/>
      </c>
      <c r="Y1667" s="440"/>
      <c r="Z1667" s="487"/>
      <c r="AA1667" s="501"/>
      <c r="AB1667" s="481" t="e">
        <f>VLOOKUP(N1667,【参考】数式用!$A$3:$N$58,14,FALSE)</f>
        <v>#N/A</v>
      </c>
      <c r="AC1667" s="481" t="str">
        <f>IFERROR(VLOOKUP(N1667,【参考】数式用!$A$3:$N$58,14,FALSE),"")&amp;"_4_5"</f>
        <v>_4_5</v>
      </c>
      <c r="AD1667" s="481" t="str">
        <f>IFERROR(VLOOKUP(N1667,【参考】数式用!$A$3:$N$58,14,FALSE),"")&amp;"_6"</f>
        <v>_6</v>
      </c>
      <c r="AE1667" s="482" t="str">
        <f>IFERROR(VLOOKUP(N1667,【参考】数式用!$AI$5:$AJ$51, 2, FALSE), "")</f>
        <v/>
      </c>
      <c r="AF1667" s="483" t="str">
        <f t="shared" si="52"/>
        <v/>
      </c>
      <c r="AG1667" s="484" t="str">
        <f t="shared" si="53"/>
        <v/>
      </c>
      <c r="AH1667" s="485" t="str">
        <f>IFERROR(VLOOKUP(N1667,【参考】数式用!$AM$3:$AN$56, 2, FALSE), "")</f>
        <v/>
      </c>
      <c r="AI1667" s="411"/>
      <c r="AJ1667" s="389"/>
      <c r="AK1667" s="389"/>
      <c r="AL1667" s="389"/>
      <c r="AM1667" s="389"/>
      <c r="AN1667" s="389"/>
      <c r="AO1667" s="389"/>
      <c r="AP1667" s="389"/>
      <c r="AQ1667" s="389"/>
    </row>
    <row r="1668" spans="1:43" s="128" customFormat="1" ht="40.15" customHeight="1">
      <c r="A1668" s="488">
        <v>1655</v>
      </c>
      <c r="B1668" s="866" t="str">
        <f>IF(基本情報入力シート!C1699="","",基本情報入力シート!C1699)</f>
        <v/>
      </c>
      <c r="C1668" s="866"/>
      <c r="D1668" s="866"/>
      <c r="E1668" s="866"/>
      <c r="F1668" s="866"/>
      <c r="G1668" s="866"/>
      <c r="H1668" s="866"/>
      <c r="I1668" s="866"/>
      <c r="J1668" s="413" t="str">
        <f>IF(基本情報入力シート!M1699="","",基本情報入力シート!M1699)</f>
        <v/>
      </c>
      <c r="K1668" s="413" t="str">
        <f>IF(基本情報入力シート!R1699="","",基本情報入力シート!R1699)</f>
        <v/>
      </c>
      <c r="L1668" s="413" t="str">
        <f>IF(基本情報入力シート!W1699="","",基本情報入力シート!W1699)</f>
        <v/>
      </c>
      <c r="M1668" s="413" t="str">
        <f>IF(基本情報入力シート!X1699="","",基本情報入力シート!X1699)</f>
        <v/>
      </c>
      <c r="N1668" s="491" t="str">
        <f>IF(基本情報入力シート!Y1699="","",基本情報入力シート!Y1699)</f>
        <v/>
      </c>
      <c r="O1668" s="490"/>
      <c r="P1668" s="432"/>
      <c r="Q1668" s="38" t="str">
        <f>IFERROR(ROUNDDOWN(P1668*VLOOKUP(N1668,【参考】数式用!$V$2:$AA$58,MATCH(O1668,【参考】数式用!$X$4:$AA$4)+2,FALSE)*0.5, 0), "")</f>
        <v/>
      </c>
      <c r="R1668" s="433"/>
      <c r="S1668" s="867"/>
      <c r="T1668" s="867"/>
      <c r="U1668" s="499"/>
      <c r="V1668" s="439"/>
      <c r="W1668" s="487"/>
      <c r="X1668" s="414" t="str">
        <f>IFERROR(IF(V1668="ー", "", ROUNDDOWN(W1668*VLOOKUP(N1668,【参考】数式用!$V$2:$AG$51,MATCH(V1668,【参考】数式用!$AB$4:$AG$4)+6,FALSE)*0.5, 0)), "")</f>
        <v/>
      </c>
      <c r="Y1668" s="440"/>
      <c r="Z1668" s="487"/>
      <c r="AA1668" s="501"/>
      <c r="AB1668" s="481" t="e">
        <f>VLOOKUP(N1668,【参考】数式用!$A$3:$N$58,14,FALSE)</f>
        <v>#N/A</v>
      </c>
      <c r="AC1668" s="481" t="str">
        <f>IFERROR(VLOOKUP(N1668,【参考】数式用!$A$3:$N$58,14,FALSE),"")&amp;"_4_5"</f>
        <v>_4_5</v>
      </c>
      <c r="AD1668" s="481" t="str">
        <f>IFERROR(VLOOKUP(N1668,【参考】数式用!$A$3:$N$58,14,FALSE),"")&amp;"_6"</f>
        <v>_6</v>
      </c>
      <c r="AE1668" s="482" t="str">
        <f>IFERROR(VLOOKUP(N1668,【参考】数式用!$AI$5:$AJ$51, 2, FALSE), "")</f>
        <v/>
      </c>
      <c r="AF1668" s="483" t="str">
        <f t="shared" si="52"/>
        <v/>
      </c>
      <c r="AG1668" s="484" t="str">
        <f t="shared" si="53"/>
        <v/>
      </c>
      <c r="AH1668" s="485" t="str">
        <f>IFERROR(VLOOKUP(N1668,【参考】数式用!$AM$3:$AN$56, 2, FALSE), "")</f>
        <v/>
      </c>
      <c r="AI1668" s="411"/>
      <c r="AJ1668" s="389"/>
      <c r="AK1668" s="389"/>
      <c r="AL1668" s="389"/>
      <c r="AM1668" s="389"/>
      <c r="AN1668" s="389"/>
      <c r="AO1668" s="389"/>
      <c r="AP1668" s="389"/>
      <c r="AQ1668" s="389"/>
    </row>
    <row r="1669" spans="1:43" s="128" customFormat="1" ht="40.15" customHeight="1">
      <c r="A1669" s="488">
        <v>1656</v>
      </c>
      <c r="B1669" s="866" t="str">
        <f>IF(基本情報入力シート!C1700="","",基本情報入力シート!C1700)</f>
        <v/>
      </c>
      <c r="C1669" s="866"/>
      <c r="D1669" s="866"/>
      <c r="E1669" s="866"/>
      <c r="F1669" s="866"/>
      <c r="G1669" s="866"/>
      <c r="H1669" s="866"/>
      <c r="I1669" s="866"/>
      <c r="J1669" s="413" t="str">
        <f>IF(基本情報入力シート!M1700="","",基本情報入力シート!M1700)</f>
        <v/>
      </c>
      <c r="K1669" s="413" t="str">
        <f>IF(基本情報入力シート!R1700="","",基本情報入力シート!R1700)</f>
        <v/>
      </c>
      <c r="L1669" s="413" t="str">
        <f>IF(基本情報入力シート!W1700="","",基本情報入力シート!W1700)</f>
        <v/>
      </c>
      <c r="M1669" s="413" t="str">
        <f>IF(基本情報入力シート!X1700="","",基本情報入力シート!X1700)</f>
        <v/>
      </c>
      <c r="N1669" s="491" t="str">
        <f>IF(基本情報入力シート!Y1700="","",基本情報入力シート!Y1700)</f>
        <v/>
      </c>
      <c r="O1669" s="490"/>
      <c r="P1669" s="432"/>
      <c r="Q1669" s="38" t="str">
        <f>IFERROR(ROUNDDOWN(P1669*VLOOKUP(N1669,【参考】数式用!$V$2:$AA$58,MATCH(O1669,【参考】数式用!$X$4:$AA$4)+2,FALSE)*0.5, 0), "")</f>
        <v/>
      </c>
      <c r="R1669" s="433"/>
      <c r="S1669" s="867"/>
      <c r="T1669" s="867"/>
      <c r="U1669" s="499"/>
      <c r="V1669" s="439"/>
      <c r="W1669" s="487"/>
      <c r="X1669" s="414" t="str">
        <f>IFERROR(IF(V1669="ー", "", ROUNDDOWN(W1669*VLOOKUP(N1669,【参考】数式用!$V$2:$AG$51,MATCH(V1669,【参考】数式用!$AB$4:$AG$4)+6,FALSE)*0.5, 0)), "")</f>
        <v/>
      </c>
      <c r="Y1669" s="440"/>
      <c r="Z1669" s="487"/>
      <c r="AA1669" s="501"/>
      <c r="AB1669" s="481" t="e">
        <f>VLOOKUP(N1669,【参考】数式用!$A$3:$N$58,14,FALSE)</f>
        <v>#N/A</v>
      </c>
      <c r="AC1669" s="481" t="str">
        <f>IFERROR(VLOOKUP(N1669,【参考】数式用!$A$3:$N$58,14,FALSE),"")&amp;"_4_5"</f>
        <v>_4_5</v>
      </c>
      <c r="AD1669" s="481" t="str">
        <f>IFERROR(VLOOKUP(N1669,【参考】数式用!$A$3:$N$58,14,FALSE),"")&amp;"_6"</f>
        <v>_6</v>
      </c>
      <c r="AE1669" s="482" t="str">
        <f>IFERROR(VLOOKUP(N1669,【参考】数式用!$AI$5:$AJ$51, 2, FALSE), "")</f>
        <v/>
      </c>
      <c r="AF1669" s="483" t="str">
        <f t="shared" si="52"/>
        <v/>
      </c>
      <c r="AG1669" s="484" t="str">
        <f t="shared" si="53"/>
        <v/>
      </c>
      <c r="AH1669" s="485" t="str">
        <f>IFERROR(VLOOKUP(N1669,【参考】数式用!$AM$3:$AN$56, 2, FALSE), "")</f>
        <v/>
      </c>
      <c r="AI1669" s="411"/>
      <c r="AJ1669" s="389"/>
      <c r="AK1669" s="389"/>
      <c r="AL1669" s="389"/>
      <c r="AM1669" s="389"/>
      <c r="AN1669" s="389"/>
      <c r="AO1669" s="389"/>
      <c r="AP1669" s="389"/>
      <c r="AQ1669" s="389"/>
    </row>
    <row r="1670" spans="1:43" s="128" customFormat="1" ht="40.15" customHeight="1">
      <c r="A1670" s="488">
        <v>1657</v>
      </c>
      <c r="B1670" s="866" t="str">
        <f>IF(基本情報入力シート!C1701="","",基本情報入力シート!C1701)</f>
        <v/>
      </c>
      <c r="C1670" s="866"/>
      <c r="D1670" s="866"/>
      <c r="E1670" s="866"/>
      <c r="F1670" s="866"/>
      <c r="G1670" s="866"/>
      <c r="H1670" s="866"/>
      <c r="I1670" s="866"/>
      <c r="J1670" s="413" t="str">
        <f>IF(基本情報入力シート!M1701="","",基本情報入力シート!M1701)</f>
        <v/>
      </c>
      <c r="K1670" s="413" t="str">
        <f>IF(基本情報入力シート!R1701="","",基本情報入力シート!R1701)</f>
        <v/>
      </c>
      <c r="L1670" s="413" t="str">
        <f>IF(基本情報入力シート!W1701="","",基本情報入力シート!W1701)</f>
        <v/>
      </c>
      <c r="M1670" s="413" t="str">
        <f>IF(基本情報入力シート!X1701="","",基本情報入力シート!X1701)</f>
        <v/>
      </c>
      <c r="N1670" s="491" t="str">
        <f>IF(基本情報入力シート!Y1701="","",基本情報入力シート!Y1701)</f>
        <v/>
      </c>
      <c r="O1670" s="490"/>
      <c r="P1670" s="432"/>
      <c r="Q1670" s="38" t="str">
        <f>IFERROR(ROUNDDOWN(P1670*VLOOKUP(N1670,【参考】数式用!$V$2:$AA$58,MATCH(O1670,【参考】数式用!$X$4:$AA$4)+2,FALSE)*0.5, 0), "")</f>
        <v/>
      </c>
      <c r="R1670" s="433"/>
      <c r="S1670" s="867"/>
      <c r="T1670" s="867"/>
      <c r="U1670" s="499"/>
      <c r="V1670" s="439"/>
      <c r="W1670" s="487"/>
      <c r="X1670" s="414" t="str">
        <f>IFERROR(IF(V1670="ー", "", ROUNDDOWN(W1670*VLOOKUP(N1670,【参考】数式用!$V$2:$AG$51,MATCH(V1670,【参考】数式用!$AB$4:$AG$4)+6,FALSE)*0.5, 0)), "")</f>
        <v/>
      </c>
      <c r="Y1670" s="440"/>
      <c r="Z1670" s="487"/>
      <c r="AA1670" s="501"/>
      <c r="AB1670" s="481" t="e">
        <f>VLOOKUP(N1670,【参考】数式用!$A$3:$N$58,14,FALSE)</f>
        <v>#N/A</v>
      </c>
      <c r="AC1670" s="481" t="str">
        <f>IFERROR(VLOOKUP(N1670,【参考】数式用!$A$3:$N$58,14,FALSE),"")&amp;"_4_5"</f>
        <v>_4_5</v>
      </c>
      <c r="AD1670" s="481" t="str">
        <f>IFERROR(VLOOKUP(N1670,【参考】数式用!$A$3:$N$58,14,FALSE),"")&amp;"_6"</f>
        <v>_6</v>
      </c>
      <c r="AE1670" s="482" t="str">
        <f>IFERROR(VLOOKUP(N1670,【参考】数式用!$AI$5:$AJ$51, 2, FALSE), "")</f>
        <v/>
      </c>
      <c r="AF1670" s="483" t="str">
        <f t="shared" si="52"/>
        <v/>
      </c>
      <c r="AG1670" s="484" t="str">
        <f t="shared" si="53"/>
        <v/>
      </c>
      <c r="AH1670" s="485" t="str">
        <f>IFERROR(VLOOKUP(N1670,【参考】数式用!$AM$3:$AN$56, 2, FALSE), "")</f>
        <v/>
      </c>
      <c r="AI1670" s="411"/>
      <c r="AJ1670" s="389"/>
      <c r="AK1670" s="389"/>
      <c r="AL1670" s="389"/>
      <c r="AM1670" s="389"/>
      <c r="AN1670" s="389"/>
      <c r="AO1670" s="389"/>
      <c r="AP1670" s="389"/>
      <c r="AQ1670" s="389"/>
    </row>
    <row r="1671" spans="1:43" s="128" customFormat="1" ht="40.15" customHeight="1">
      <c r="A1671" s="488">
        <v>1658</v>
      </c>
      <c r="B1671" s="866" t="str">
        <f>IF(基本情報入力シート!C1702="","",基本情報入力シート!C1702)</f>
        <v/>
      </c>
      <c r="C1671" s="866"/>
      <c r="D1671" s="866"/>
      <c r="E1671" s="866"/>
      <c r="F1671" s="866"/>
      <c r="G1671" s="866"/>
      <c r="H1671" s="866"/>
      <c r="I1671" s="866"/>
      <c r="J1671" s="413" t="str">
        <f>IF(基本情報入力シート!M1702="","",基本情報入力シート!M1702)</f>
        <v/>
      </c>
      <c r="K1671" s="413" t="str">
        <f>IF(基本情報入力シート!R1702="","",基本情報入力シート!R1702)</f>
        <v/>
      </c>
      <c r="L1671" s="413" t="str">
        <f>IF(基本情報入力シート!W1702="","",基本情報入力シート!W1702)</f>
        <v/>
      </c>
      <c r="M1671" s="413" t="str">
        <f>IF(基本情報入力シート!X1702="","",基本情報入力シート!X1702)</f>
        <v/>
      </c>
      <c r="N1671" s="491" t="str">
        <f>IF(基本情報入力シート!Y1702="","",基本情報入力シート!Y1702)</f>
        <v/>
      </c>
      <c r="O1671" s="490"/>
      <c r="P1671" s="432"/>
      <c r="Q1671" s="38" t="str">
        <f>IFERROR(ROUNDDOWN(P1671*VLOOKUP(N1671,【参考】数式用!$V$2:$AA$58,MATCH(O1671,【参考】数式用!$X$4:$AA$4)+2,FALSE)*0.5, 0), "")</f>
        <v/>
      </c>
      <c r="R1671" s="433"/>
      <c r="S1671" s="867"/>
      <c r="T1671" s="867"/>
      <c r="U1671" s="499"/>
      <c r="V1671" s="439"/>
      <c r="W1671" s="487"/>
      <c r="X1671" s="414" t="str">
        <f>IFERROR(IF(V1671="ー", "", ROUNDDOWN(W1671*VLOOKUP(N1671,【参考】数式用!$V$2:$AG$51,MATCH(V1671,【参考】数式用!$AB$4:$AG$4)+6,FALSE)*0.5, 0)), "")</f>
        <v/>
      </c>
      <c r="Y1671" s="440"/>
      <c r="Z1671" s="487"/>
      <c r="AA1671" s="501"/>
      <c r="AB1671" s="481" t="e">
        <f>VLOOKUP(N1671,【参考】数式用!$A$3:$N$58,14,FALSE)</f>
        <v>#N/A</v>
      </c>
      <c r="AC1671" s="481" t="str">
        <f>IFERROR(VLOOKUP(N1671,【参考】数式用!$A$3:$N$58,14,FALSE),"")&amp;"_4_5"</f>
        <v>_4_5</v>
      </c>
      <c r="AD1671" s="481" t="str">
        <f>IFERROR(VLOOKUP(N1671,【参考】数式用!$A$3:$N$58,14,FALSE),"")&amp;"_6"</f>
        <v>_6</v>
      </c>
      <c r="AE1671" s="482" t="str">
        <f>IFERROR(VLOOKUP(N1671,【参考】数式用!$AI$5:$AJ$51, 2, FALSE), "")</f>
        <v/>
      </c>
      <c r="AF1671" s="483" t="str">
        <f t="shared" si="52"/>
        <v/>
      </c>
      <c r="AG1671" s="484" t="str">
        <f t="shared" si="53"/>
        <v/>
      </c>
      <c r="AH1671" s="485" t="str">
        <f>IFERROR(VLOOKUP(N1671,【参考】数式用!$AM$3:$AN$56, 2, FALSE), "")</f>
        <v/>
      </c>
      <c r="AI1671" s="411"/>
      <c r="AJ1671" s="389"/>
      <c r="AK1671" s="389"/>
      <c r="AL1671" s="389"/>
      <c r="AM1671" s="389"/>
      <c r="AN1671" s="389"/>
      <c r="AO1671" s="389"/>
      <c r="AP1671" s="389"/>
      <c r="AQ1671" s="389"/>
    </row>
    <row r="1672" spans="1:43" s="128" customFormat="1" ht="40.15" customHeight="1">
      <c r="A1672" s="488">
        <v>1659</v>
      </c>
      <c r="B1672" s="866" t="str">
        <f>IF(基本情報入力シート!C1703="","",基本情報入力シート!C1703)</f>
        <v/>
      </c>
      <c r="C1672" s="866"/>
      <c r="D1672" s="866"/>
      <c r="E1672" s="866"/>
      <c r="F1672" s="866"/>
      <c r="G1672" s="866"/>
      <c r="H1672" s="866"/>
      <c r="I1672" s="866"/>
      <c r="J1672" s="413" t="str">
        <f>IF(基本情報入力シート!M1703="","",基本情報入力シート!M1703)</f>
        <v/>
      </c>
      <c r="K1672" s="413" t="str">
        <f>IF(基本情報入力シート!R1703="","",基本情報入力シート!R1703)</f>
        <v/>
      </c>
      <c r="L1672" s="413" t="str">
        <f>IF(基本情報入力シート!W1703="","",基本情報入力シート!W1703)</f>
        <v/>
      </c>
      <c r="M1672" s="413" t="str">
        <f>IF(基本情報入力シート!X1703="","",基本情報入力シート!X1703)</f>
        <v/>
      </c>
      <c r="N1672" s="491" t="str">
        <f>IF(基本情報入力シート!Y1703="","",基本情報入力シート!Y1703)</f>
        <v/>
      </c>
      <c r="O1672" s="490"/>
      <c r="P1672" s="432"/>
      <c r="Q1672" s="38" t="str">
        <f>IFERROR(ROUNDDOWN(P1672*VLOOKUP(N1672,【参考】数式用!$V$2:$AA$58,MATCH(O1672,【参考】数式用!$X$4:$AA$4)+2,FALSE)*0.5, 0), "")</f>
        <v/>
      </c>
      <c r="R1672" s="433"/>
      <c r="S1672" s="867"/>
      <c r="T1672" s="867"/>
      <c r="U1672" s="499"/>
      <c r="V1672" s="439"/>
      <c r="W1672" s="487"/>
      <c r="X1672" s="414" t="str">
        <f>IFERROR(IF(V1672="ー", "", ROUNDDOWN(W1672*VLOOKUP(N1672,【参考】数式用!$V$2:$AG$51,MATCH(V1672,【参考】数式用!$AB$4:$AG$4)+6,FALSE)*0.5, 0)), "")</f>
        <v/>
      </c>
      <c r="Y1672" s="440"/>
      <c r="Z1672" s="487"/>
      <c r="AA1672" s="501"/>
      <c r="AB1672" s="481" t="e">
        <f>VLOOKUP(N1672,【参考】数式用!$A$3:$N$58,14,FALSE)</f>
        <v>#N/A</v>
      </c>
      <c r="AC1672" s="481" t="str">
        <f>IFERROR(VLOOKUP(N1672,【参考】数式用!$A$3:$N$58,14,FALSE),"")&amp;"_4_5"</f>
        <v>_4_5</v>
      </c>
      <c r="AD1672" s="481" t="str">
        <f>IFERROR(VLOOKUP(N1672,【参考】数式用!$A$3:$N$58,14,FALSE),"")&amp;"_6"</f>
        <v>_6</v>
      </c>
      <c r="AE1672" s="482" t="str">
        <f>IFERROR(VLOOKUP(N1672,【参考】数式用!$AI$5:$AJ$51, 2, FALSE), "")</f>
        <v/>
      </c>
      <c r="AF1672" s="483" t="str">
        <f t="shared" si="52"/>
        <v/>
      </c>
      <c r="AG1672" s="484" t="str">
        <f t="shared" si="53"/>
        <v/>
      </c>
      <c r="AH1672" s="485" t="str">
        <f>IFERROR(VLOOKUP(N1672,【参考】数式用!$AM$3:$AN$56, 2, FALSE), "")</f>
        <v/>
      </c>
      <c r="AI1672" s="411"/>
      <c r="AJ1672" s="389"/>
      <c r="AK1672" s="389"/>
      <c r="AL1672" s="389"/>
      <c r="AM1672" s="389"/>
      <c r="AN1672" s="389"/>
      <c r="AO1672" s="389"/>
      <c r="AP1672" s="389"/>
      <c r="AQ1672" s="389"/>
    </row>
    <row r="1673" spans="1:43" s="128" customFormat="1" ht="40.15" customHeight="1">
      <c r="A1673" s="488">
        <v>1660</v>
      </c>
      <c r="B1673" s="866" t="str">
        <f>IF(基本情報入力シート!C1704="","",基本情報入力シート!C1704)</f>
        <v/>
      </c>
      <c r="C1673" s="866"/>
      <c r="D1673" s="866"/>
      <c r="E1673" s="866"/>
      <c r="F1673" s="866"/>
      <c r="G1673" s="866"/>
      <c r="H1673" s="866"/>
      <c r="I1673" s="866"/>
      <c r="J1673" s="413" t="str">
        <f>IF(基本情報入力シート!M1704="","",基本情報入力シート!M1704)</f>
        <v/>
      </c>
      <c r="K1673" s="413" t="str">
        <f>IF(基本情報入力シート!R1704="","",基本情報入力シート!R1704)</f>
        <v/>
      </c>
      <c r="L1673" s="413" t="str">
        <f>IF(基本情報入力シート!W1704="","",基本情報入力シート!W1704)</f>
        <v/>
      </c>
      <c r="M1673" s="413" t="str">
        <f>IF(基本情報入力シート!X1704="","",基本情報入力シート!X1704)</f>
        <v/>
      </c>
      <c r="N1673" s="491" t="str">
        <f>IF(基本情報入力シート!Y1704="","",基本情報入力シート!Y1704)</f>
        <v/>
      </c>
      <c r="O1673" s="490"/>
      <c r="P1673" s="432"/>
      <c r="Q1673" s="38" t="str">
        <f>IFERROR(ROUNDDOWN(P1673*VLOOKUP(N1673,【参考】数式用!$V$2:$AA$58,MATCH(O1673,【参考】数式用!$X$4:$AA$4)+2,FALSE)*0.5, 0), "")</f>
        <v/>
      </c>
      <c r="R1673" s="433"/>
      <c r="S1673" s="867"/>
      <c r="T1673" s="867"/>
      <c r="U1673" s="499"/>
      <c r="V1673" s="439"/>
      <c r="W1673" s="487"/>
      <c r="X1673" s="414" t="str">
        <f>IFERROR(IF(V1673="ー", "", ROUNDDOWN(W1673*VLOOKUP(N1673,【参考】数式用!$V$2:$AG$51,MATCH(V1673,【参考】数式用!$AB$4:$AG$4)+6,FALSE)*0.5, 0)), "")</f>
        <v/>
      </c>
      <c r="Y1673" s="440"/>
      <c r="Z1673" s="487"/>
      <c r="AA1673" s="501"/>
      <c r="AB1673" s="481" t="e">
        <f>VLOOKUP(N1673,【参考】数式用!$A$3:$N$58,14,FALSE)</f>
        <v>#N/A</v>
      </c>
      <c r="AC1673" s="481" t="str">
        <f>IFERROR(VLOOKUP(N1673,【参考】数式用!$A$3:$N$58,14,FALSE),"")&amp;"_4_5"</f>
        <v>_4_5</v>
      </c>
      <c r="AD1673" s="481" t="str">
        <f>IFERROR(VLOOKUP(N1673,【参考】数式用!$A$3:$N$58,14,FALSE),"")&amp;"_6"</f>
        <v>_6</v>
      </c>
      <c r="AE1673" s="482" t="str">
        <f>IFERROR(VLOOKUP(N1673,【参考】数式用!$AI$5:$AJ$51, 2, FALSE), "")</f>
        <v/>
      </c>
      <c r="AF1673" s="483" t="str">
        <f t="shared" si="52"/>
        <v/>
      </c>
      <c r="AG1673" s="484" t="str">
        <f t="shared" si="53"/>
        <v/>
      </c>
      <c r="AH1673" s="485" t="str">
        <f>IFERROR(VLOOKUP(N1673,【参考】数式用!$AM$3:$AN$56, 2, FALSE), "")</f>
        <v/>
      </c>
      <c r="AI1673" s="411"/>
      <c r="AJ1673" s="389"/>
      <c r="AK1673" s="389"/>
      <c r="AL1673" s="389"/>
      <c r="AM1673" s="389"/>
      <c r="AN1673" s="389"/>
      <c r="AO1673" s="389"/>
      <c r="AP1673" s="389"/>
      <c r="AQ1673" s="389"/>
    </row>
    <row r="1674" spans="1:43" s="128" customFormat="1" ht="40.15" customHeight="1">
      <c r="A1674" s="488">
        <v>1661</v>
      </c>
      <c r="B1674" s="866" t="str">
        <f>IF(基本情報入力シート!C1705="","",基本情報入力シート!C1705)</f>
        <v/>
      </c>
      <c r="C1674" s="866"/>
      <c r="D1674" s="866"/>
      <c r="E1674" s="866"/>
      <c r="F1674" s="866"/>
      <c r="G1674" s="866"/>
      <c r="H1674" s="866"/>
      <c r="I1674" s="866"/>
      <c r="J1674" s="413" t="str">
        <f>IF(基本情報入力シート!M1705="","",基本情報入力シート!M1705)</f>
        <v/>
      </c>
      <c r="K1674" s="413" t="str">
        <f>IF(基本情報入力シート!R1705="","",基本情報入力シート!R1705)</f>
        <v/>
      </c>
      <c r="L1674" s="413" t="str">
        <f>IF(基本情報入力シート!W1705="","",基本情報入力シート!W1705)</f>
        <v/>
      </c>
      <c r="M1674" s="413" t="str">
        <f>IF(基本情報入力シート!X1705="","",基本情報入力シート!X1705)</f>
        <v/>
      </c>
      <c r="N1674" s="491" t="str">
        <f>IF(基本情報入力シート!Y1705="","",基本情報入力シート!Y1705)</f>
        <v/>
      </c>
      <c r="O1674" s="490"/>
      <c r="P1674" s="432"/>
      <c r="Q1674" s="38" t="str">
        <f>IFERROR(ROUNDDOWN(P1674*VLOOKUP(N1674,【参考】数式用!$V$2:$AA$58,MATCH(O1674,【参考】数式用!$X$4:$AA$4)+2,FALSE)*0.5, 0), "")</f>
        <v/>
      </c>
      <c r="R1674" s="433"/>
      <c r="S1674" s="867"/>
      <c r="T1674" s="867"/>
      <c r="U1674" s="499"/>
      <c r="V1674" s="439"/>
      <c r="W1674" s="487"/>
      <c r="X1674" s="414" t="str">
        <f>IFERROR(IF(V1674="ー", "", ROUNDDOWN(W1674*VLOOKUP(N1674,【参考】数式用!$V$2:$AG$51,MATCH(V1674,【参考】数式用!$AB$4:$AG$4)+6,FALSE)*0.5, 0)), "")</f>
        <v/>
      </c>
      <c r="Y1674" s="440"/>
      <c r="Z1674" s="487"/>
      <c r="AA1674" s="501"/>
      <c r="AB1674" s="481" t="e">
        <f>VLOOKUP(N1674,【参考】数式用!$A$3:$N$58,14,FALSE)</f>
        <v>#N/A</v>
      </c>
      <c r="AC1674" s="481" t="str">
        <f>IFERROR(VLOOKUP(N1674,【参考】数式用!$A$3:$N$58,14,FALSE),"")&amp;"_4_5"</f>
        <v>_4_5</v>
      </c>
      <c r="AD1674" s="481" t="str">
        <f>IFERROR(VLOOKUP(N1674,【参考】数式用!$A$3:$N$58,14,FALSE),"")&amp;"_6"</f>
        <v>_6</v>
      </c>
      <c r="AE1674" s="482" t="str">
        <f>IFERROR(VLOOKUP(N1674,【参考】数式用!$AI$5:$AJ$51, 2, FALSE), "")</f>
        <v/>
      </c>
      <c r="AF1674" s="483" t="str">
        <f t="shared" si="52"/>
        <v/>
      </c>
      <c r="AG1674" s="484" t="str">
        <f t="shared" si="53"/>
        <v/>
      </c>
      <c r="AH1674" s="485" t="str">
        <f>IFERROR(VLOOKUP(N1674,【参考】数式用!$AM$3:$AN$56, 2, FALSE), "")</f>
        <v/>
      </c>
      <c r="AI1674" s="411"/>
      <c r="AJ1674" s="389"/>
      <c r="AK1674" s="389"/>
      <c r="AL1674" s="389"/>
      <c r="AM1674" s="389"/>
      <c r="AN1674" s="389"/>
      <c r="AO1674" s="389"/>
      <c r="AP1674" s="389"/>
      <c r="AQ1674" s="389"/>
    </row>
    <row r="1675" spans="1:43" s="128" customFormat="1" ht="40.15" customHeight="1">
      <c r="A1675" s="488">
        <v>1662</v>
      </c>
      <c r="B1675" s="866" t="str">
        <f>IF(基本情報入力シート!C1706="","",基本情報入力シート!C1706)</f>
        <v/>
      </c>
      <c r="C1675" s="866"/>
      <c r="D1675" s="866"/>
      <c r="E1675" s="866"/>
      <c r="F1675" s="866"/>
      <c r="G1675" s="866"/>
      <c r="H1675" s="866"/>
      <c r="I1675" s="866"/>
      <c r="J1675" s="413" t="str">
        <f>IF(基本情報入力シート!M1706="","",基本情報入力シート!M1706)</f>
        <v/>
      </c>
      <c r="K1675" s="413" t="str">
        <f>IF(基本情報入力シート!R1706="","",基本情報入力シート!R1706)</f>
        <v/>
      </c>
      <c r="L1675" s="413" t="str">
        <f>IF(基本情報入力シート!W1706="","",基本情報入力シート!W1706)</f>
        <v/>
      </c>
      <c r="M1675" s="413" t="str">
        <f>IF(基本情報入力シート!X1706="","",基本情報入力シート!X1706)</f>
        <v/>
      </c>
      <c r="N1675" s="491" t="str">
        <f>IF(基本情報入力シート!Y1706="","",基本情報入力シート!Y1706)</f>
        <v/>
      </c>
      <c r="O1675" s="490"/>
      <c r="P1675" s="432"/>
      <c r="Q1675" s="38" t="str">
        <f>IFERROR(ROUNDDOWN(P1675*VLOOKUP(N1675,【参考】数式用!$V$2:$AA$58,MATCH(O1675,【参考】数式用!$X$4:$AA$4)+2,FALSE)*0.5, 0), "")</f>
        <v/>
      </c>
      <c r="R1675" s="433"/>
      <c r="S1675" s="867"/>
      <c r="T1675" s="867"/>
      <c r="U1675" s="499"/>
      <c r="V1675" s="439"/>
      <c r="W1675" s="487"/>
      <c r="X1675" s="414" t="str">
        <f>IFERROR(IF(V1675="ー", "", ROUNDDOWN(W1675*VLOOKUP(N1675,【参考】数式用!$V$2:$AG$51,MATCH(V1675,【参考】数式用!$AB$4:$AG$4)+6,FALSE)*0.5, 0)), "")</f>
        <v/>
      </c>
      <c r="Y1675" s="440"/>
      <c r="Z1675" s="487"/>
      <c r="AA1675" s="501"/>
      <c r="AB1675" s="481" t="e">
        <f>VLOOKUP(N1675,【参考】数式用!$A$3:$N$58,14,FALSE)</f>
        <v>#N/A</v>
      </c>
      <c r="AC1675" s="481" t="str">
        <f>IFERROR(VLOOKUP(N1675,【参考】数式用!$A$3:$N$58,14,FALSE),"")&amp;"_4_5"</f>
        <v>_4_5</v>
      </c>
      <c r="AD1675" s="481" t="str">
        <f>IFERROR(VLOOKUP(N1675,【参考】数式用!$A$3:$N$58,14,FALSE),"")&amp;"_6"</f>
        <v>_6</v>
      </c>
      <c r="AE1675" s="482" t="str">
        <f>IFERROR(VLOOKUP(N1675,【参考】数式用!$AI$5:$AJ$51, 2, FALSE), "")</f>
        <v/>
      </c>
      <c r="AF1675" s="483" t="str">
        <f t="shared" si="52"/>
        <v/>
      </c>
      <c r="AG1675" s="484" t="str">
        <f t="shared" si="53"/>
        <v/>
      </c>
      <c r="AH1675" s="485" t="str">
        <f>IFERROR(VLOOKUP(N1675,【参考】数式用!$AM$3:$AN$56, 2, FALSE), "")</f>
        <v/>
      </c>
      <c r="AI1675" s="411"/>
      <c r="AJ1675" s="389"/>
      <c r="AK1675" s="389"/>
      <c r="AL1675" s="389"/>
      <c r="AM1675" s="389"/>
      <c r="AN1675" s="389"/>
      <c r="AO1675" s="389"/>
      <c r="AP1675" s="389"/>
      <c r="AQ1675" s="389"/>
    </row>
    <row r="1676" spans="1:43" s="128" customFormat="1" ht="40.15" customHeight="1">
      <c r="A1676" s="488">
        <v>1663</v>
      </c>
      <c r="B1676" s="866" t="str">
        <f>IF(基本情報入力シート!C1707="","",基本情報入力シート!C1707)</f>
        <v/>
      </c>
      <c r="C1676" s="866"/>
      <c r="D1676" s="866"/>
      <c r="E1676" s="866"/>
      <c r="F1676" s="866"/>
      <c r="G1676" s="866"/>
      <c r="H1676" s="866"/>
      <c r="I1676" s="866"/>
      <c r="J1676" s="413" t="str">
        <f>IF(基本情報入力シート!M1707="","",基本情報入力シート!M1707)</f>
        <v/>
      </c>
      <c r="K1676" s="413" t="str">
        <f>IF(基本情報入力シート!R1707="","",基本情報入力シート!R1707)</f>
        <v/>
      </c>
      <c r="L1676" s="413" t="str">
        <f>IF(基本情報入力シート!W1707="","",基本情報入力シート!W1707)</f>
        <v/>
      </c>
      <c r="M1676" s="413" t="str">
        <f>IF(基本情報入力シート!X1707="","",基本情報入力シート!X1707)</f>
        <v/>
      </c>
      <c r="N1676" s="491" t="str">
        <f>IF(基本情報入力シート!Y1707="","",基本情報入力シート!Y1707)</f>
        <v/>
      </c>
      <c r="O1676" s="490"/>
      <c r="P1676" s="432"/>
      <c r="Q1676" s="38" t="str">
        <f>IFERROR(ROUNDDOWN(P1676*VLOOKUP(N1676,【参考】数式用!$V$2:$AA$58,MATCH(O1676,【参考】数式用!$X$4:$AA$4)+2,FALSE)*0.5, 0), "")</f>
        <v/>
      </c>
      <c r="R1676" s="433"/>
      <c r="S1676" s="867"/>
      <c r="T1676" s="867"/>
      <c r="U1676" s="499"/>
      <c r="V1676" s="439"/>
      <c r="W1676" s="487"/>
      <c r="X1676" s="414" t="str">
        <f>IFERROR(IF(V1676="ー", "", ROUNDDOWN(W1676*VLOOKUP(N1676,【参考】数式用!$V$2:$AG$51,MATCH(V1676,【参考】数式用!$AB$4:$AG$4)+6,FALSE)*0.5, 0)), "")</f>
        <v/>
      </c>
      <c r="Y1676" s="440"/>
      <c r="Z1676" s="487"/>
      <c r="AA1676" s="501"/>
      <c r="AB1676" s="481" t="e">
        <f>VLOOKUP(N1676,【参考】数式用!$A$3:$N$58,14,FALSE)</f>
        <v>#N/A</v>
      </c>
      <c r="AC1676" s="481" t="str">
        <f>IFERROR(VLOOKUP(N1676,【参考】数式用!$A$3:$N$58,14,FALSE),"")&amp;"_4_5"</f>
        <v>_4_5</v>
      </c>
      <c r="AD1676" s="481" t="str">
        <f>IFERROR(VLOOKUP(N1676,【参考】数式用!$A$3:$N$58,14,FALSE),"")&amp;"_6"</f>
        <v>_6</v>
      </c>
      <c r="AE1676" s="482" t="str">
        <f>IFERROR(VLOOKUP(N1676,【参考】数式用!$AI$5:$AJ$51, 2, FALSE), "")</f>
        <v/>
      </c>
      <c r="AF1676" s="483" t="str">
        <f t="shared" si="52"/>
        <v/>
      </c>
      <c r="AG1676" s="484" t="str">
        <f t="shared" si="53"/>
        <v/>
      </c>
      <c r="AH1676" s="485" t="str">
        <f>IFERROR(VLOOKUP(N1676,【参考】数式用!$AM$3:$AN$56, 2, FALSE), "")</f>
        <v/>
      </c>
      <c r="AI1676" s="411"/>
      <c r="AJ1676" s="389"/>
      <c r="AK1676" s="389"/>
      <c r="AL1676" s="389"/>
      <c r="AM1676" s="389"/>
      <c r="AN1676" s="389"/>
      <c r="AO1676" s="389"/>
      <c r="AP1676" s="389"/>
      <c r="AQ1676" s="389"/>
    </row>
    <row r="1677" spans="1:43" s="128" customFormat="1" ht="40.15" customHeight="1">
      <c r="A1677" s="488">
        <v>1664</v>
      </c>
      <c r="B1677" s="866" t="str">
        <f>IF(基本情報入力シート!C1708="","",基本情報入力シート!C1708)</f>
        <v/>
      </c>
      <c r="C1677" s="866"/>
      <c r="D1677" s="866"/>
      <c r="E1677" s="866"/>
      <c r="F1677" s="866"/>
      <c r="G1677" s="866"/>
      <c r="H1677" s="866"/>
      <c r="I1677" s="866"/>
      <c r="J1677" s="413" t="str">
        <f>IF(基本情報入力シート!M1708="","",基本情報入力シート!M1708)</f>
        <v/>
      </c>
      <c r="K1677" s="413" t="str">
        <f>IF(基本情報入力シート!R1708="","",基本情報入力シート!R1708)</f>
        <v/>
      </c>
      <c r="L1677" s="413" t="str">
        <f>IF(基本情報入力シート!W1708="","",基本情報入力シート!W1708)</f>
        <v/>
      </c>
      <c r="M1677" s="413" t="str">
        <f>IF(基本情報入力シート!X1708="","",基本情報入力シート!X1708)</f>
        <v/>
      </c>
      <c r="N1677" s="491" t="str">
        <f>IF(基本情報入力シート!Y1708="","",基本情報入力シート!Y1708)</f>
        <v/>
      </c>
      <c r="O1677" s="490"/>
      <c r="P1677" s="432"/>
      <c r="Q1677" s="38" t="str">
        <f>IFERROR(ROUNDDOWN(P1677*VLOOKUP(N1677,【参考】数式用!$V$2:$AA$58,MATCH(O1677,【参考】数式用!$X$4:$AA$4)+2,FALSE)*0.5, 0), "")</f>
        <v/>
      </c>
      <c r="R1677" s="433"/>
      <c r="S1677" s="867"/>
      <c r="T1677" s="867"/>
      <c r="U1677" s="499"/>
      <c r="V1677" s="439"/>
      <c r="W1677" s="487"/>
      <c r="X1677" s="414" t="str">
        <f>IFERROR(IF(V1677="ー", "", ROUNDDOWN(W1677*VLOOKUP(N1677,【参考】数式用!$V$2:$AG$51,MATCH(V1677,【参考】数式用!$AB$4:$AG$4)+6,FALSE)*0.5, 0)), "")</f>
        <v/>
      </c>
      <c r="Y1677" s="440"/>
      <c r="Z1677" s="487"/>
      <c r="AA1677" s="501"/>
      <c r="AB1677" s="481" t="e">
        <f>VLOOKUP(N1677,【参考】数式用!$A$3:$N$58,14,FALSE)</f>
        <v>#N/A</v>
      </c>
      <c r="AC1677" s="481" t="str">
        <f>IFERROR(VLOOKUP(N1677,【参考】数式用!$A$3:$N$58,14,FALSE),"")&amp;"_4_5"</f>
        <v>_4_5</v>
      </c>
      <c r="AD1677" s="481" t="str">
        <f>IFERROR(VLOOKUP(N1677,【参考】数式用!$A$3:$N$58,14,FALSE),"")&amp;"_6"</f>
        <v>_6</v>
      </c>
      <c r="AE1677" s="482" t="str">
        <f>IFERROR(VLOOKUP(N1677,【参考】数式用!$AI$5:$AJ$51, 2, FALSE), "")</f>
        <v/>
      </c>
      <c r="AF1677" s="483" t="str">
        <f t="shared" si="52"/>
        <v/>
      </c>
      <c r="AG1677" s="484" t="str">
        <f t="shared" si="53"/>
        <v/>
      </c>
      <c r="AH1677" s="485" t="str">
        <f>IFERROR(VLOOKUP(N1677,【参考】数式用!$AM$3:$AN$56, 2, FALSE), "")</f>
        <v/>
      </c>
      <c r="AI1677" s="411"/>
      <c r="AJ1677" s="389"/>
      <c r="AK1677" s="389"/>
      <c r="AL1677" s="389"/>
      <c r="AM1677" s="389"/>
      <c r="AN1677" s="389"/>
      <c r="AO1677" s="389"/>
      <c r="AP1677" s="389"/>
      <c r="AQ1677" s="389"/>
    </row>
    <row r="1678" spans="1:43" s="128" customFormat="1" ht="40.15" customHeight="1">
      <c r="A1678" s="488">
        <v>1665</v>
      </c>
      <c r="B1678" s="866" t="str">
        <f>IF(基本情報入力シート!C1709="","",基本情報入力シート!C1709)</f>
        <v/>
      </c>
      <c r="C1678" s="866"/>
      <c r="D1678" s="866"/>
      <c r="E1678" s="866"/>
      <c r="F1678" s="866"/>
      <c r="G1678" s="866"/>
      <c r="H1678" s="866"/>
      <c r="I1678" s="866"/>
      <c r="J1678" s="413" t="str">
        <f>IF(基本情報入力シート!M1709="","",基本情報入力シート!M1709)</f>
        <v/>
      </c>
      <c r="K1678" s="413" t="str">
        <f>IF(基本情報入力シート!R1709="","",基本情報入力シート!R1709)</f>
        <v/>
      </c>
      <c r="L1678" s="413" t="str">
        <f>IF(基本情報入力シート!W1709="","",基本情報入力シート!W1709)</f>
        <v/>
      </c>
      <c r="M1678" s="413" t="str">
        <f>IF(基本情報入力シート!X1709="","",基本情報入力シート!X1709)</f>
        <v/>
      </c>
      <c r="N1678" s="491" t="str">
        <f>IF(基本情報入力シート!Y1709="","",基本情報入力シート!Y1709)</f>
        <v/>
      </c>
      <c r="O1678" s="490"/>
      <c r="P1678" s="432"/>
      <c r="Q1678" s="38" t="str">
        <f>IFERROR(ROUNDDOWN(P1678*VLOOKUP(N1678,【参考】数式用!$V$2:$AA$58,MATCH(O1678,【参考】数式用!$X$4:$AA$4)+2,FALSE)*0.5, 0), "")</f>
        <v/>
      </c>
      <c r="R1678" s="433"/>
      <c r="S1678" s="867"/>
      <c r="T1678" s="867"/>
      <c r="U1678" s="499"/>
      <c r="V1678" s="439"/>
      <c r="W1678" s="487"/>
      <c r="X1678" s="414" t="str">
        <f>IFERROR(IF(V1678="ー", "", ROUNDDOWN(W1678*VLOOKUP(N1678,【参考】数式用!$V$2:$AG$51,MATCH(V1678,【参考】数式用!$AB$4:$AG$4)+6,FALSE)*0.5, 0)), "")</f>
        <v/>
      </c>
      <c r="Y1678" s="440"/>
      <c r="Z1678" s="487"/>
      <c r="AA1678" s="501"/>
      <c r="AB1678" s="481" t="e">
        <f>VLOOKUP(N1678,【参考】数式用!$A$3:$N$58,14,FALSE)</f>
        <v>#N/A</v>
      </c>
      <c r="AC1678" s="481" t="str">
        <f>IFERROR(VLOOKUP(N1678,【参考】数式用!$A$3:$N$58,14,FALSE),"")&amp;"_4_5"</f>
        <v>_4_5</v>
      </c>
      <c r="AD1678" s="481" t="str">
        <f>IFERROR(VLOOKUP(N1678,【参考】数式用!$A$3:$N$58,14,FALSE),"")&amp;"_6"</f>
        <v>_6</v>
      </c>
      <c r="AE1678" s="482" t="str">
        <f>IFERROR(VLOOKUP(N1678,【参考】数式用!$AI$5:$AJ$51, 2, FALSE), "")</f>
        <v/>
      </c>
      <c r="AF1678" s="483" t="str">
        <f t="shared" si="52"/>
        <v/>
      </c>
      <c r="AG1678" s="484" t="str">
        <f t="shared" si="53"/>
        <v/>
      </c>
      <c r="AH1678" s="485" t="str">
        <f>IFERROR(VLOOKUP(N1678,【参考】数式用!$AM$3:$AN$56, 2, FALSE), "")</f>
        <v/>
      </c>
      <c r="AI1678" s="411"/>
      <c r="AJ1678" s="389"/>
      <c r="AK1678" s="389"/>
      <c r="AL1678" s="389"/>
      <c r="AM1678" s="389"/>
      <c r="AN1678" s="389"/>
      <c r="AO1678" s="389"/>
      <c r="AP1678" s="389"/>
      <c r="AQ1678" s="389"/>
    </row>
    <row r="1679" spans="1:43" s="128" customFormat="1" ht="40.15" customHeight="1">
      <c r="A1679" s="488">
        <v>1666</v>
      </c>
      <c r="B1679" s="866" t="str">
        <f>IF(基本情報入力シート!C1710="","",基本情報入力シート!C1710)</f>
        <v/>
      </c>
      <c r="C1679" s="866"/>
      <c r="D1679" s="866"/>
      <c r="E1679" s="866"/>
      <c r="F1679" s="866"/>
      <c r="G1679" s="866"/>
      <c r="H1679" s="866"/>
      <c r="I1679" s="866"/>
      <c r="J1679" s="413" t="str">
        <f>IF(基本情報入力シート!M1710="","",基本情報入力シート!M1710)</f>
        <v/>
      </c>
      <c r="K1679" s="413" t="str">
        <f>IF(基本情報入力シート!R1710="","",基本情報入力シート!R1710)</f>
        <v/>
      </c>
      <c r="L1679" s="413" t="str">
        <f>IF(基本情報入力シート!W1710="","",基本情報入力シート!W1710)</f>
        <v/>
      </c>
      <c r="M1679" s="413" t="str">
        <f>IF(基本情報入力シート!X1710="","",基本情報入力シート!X1710)</f>
        <v/>
      </c>
      <c r="N1679" s="491" t="str">
        <f>IF(基本情報入力シート!Y1710="","",基本情報入力シート!Y1710)</f>
        <v/>
      </c>
      <c r="O1679" s="490"/>
      <c r="P1679" s="432"/>
      <c r="Q1679" s="38" t="str">
        <f>IFERROR(ROUNDDOWN(P1679*VLOOKUP(N1679,【参考】数式用!$V$2:$AA$58,MATCH(O1679,【参考】数式用!$X$4:$AA$4)+2,FALSE)*0.5, 0), "")</f>
        <v/>
      </c>
      <c r="R1679" s="433"/>
      <c r="S1679" s="867"/>
      <c r="T1679" s="867"/>
      <c r="U1679" s="499"/>
      <c r="V1679" s="439"/>
      <c r="W1679" s="487"/>
      <c r="X1679" s="414" t="str">
        <f>IFERROR(IF(V1679="ー", "", ROUNDDOWN(W1679*VLOOKUP(N1679,【参考】数式用!$V$2:$AG$51,MATCH(V1679,【参考】数式用!$AB$4:$AG$4)+6,FALSE)*0.5, 0)), "")</f>
        <v/>
      </c>
      <c r="Y1679" s="440"/>
      <c r="Z1679" s="487"/>
      <c r="AA1679" s="501"/>
      <c r="AB1679" s="481" t="e">
        <f>VLOOKUP(N1679,【参考】数式用!$A$3:$N$58,14,FALSE)</f>
        <v>#N/A</v>
      </c>
      <c r="AC1679" s="481" t="str">
        <f>IFERROR(VLOOKUP(N1679,【参考】数式用!$A$3:$N$58,14,FALSE),"")&amp;"_4_5"</f>
        <v>_4_5</v>
      </c>
      <c r="AD1679" s="481" t="str">
        <f>IFERROR(VLOOKUP(N1679,【参考】数式用!$A$3:$N$58,14,FALSE),"")&amp;"_6"</f>
        <v>_6</v>
      </c>
      <c r="AE1679" s="482" t="str">
        <f>IFERROR(VLOOKUP(N1679,【参考】数式用!$AI$5:$AJ$51, 2, FALSE), "")</f>
        <v/>
      </c>
      <c r="AF1679" s="483" t="str">
        <f t="shared" si="52"/>
        <v/>
      </c>
      <c r="AG1679" s="484" t="str">
        <f t="shared" si="53"/>
        <v/>
      </c>
      <c r="AH1679" s="485" t="str">
        <f>IFERROR(VLOOKUP(N1679,【参考】数式用!$AM$3:$AN$56, 2, FALSE), "")</f>
        <v/>
      </c>
      <c r="AI1679" s="411"/>
      <c r="AJ1679" s="389"/>
      <c r="AK1679" s="389"/>
      <c r="AL1679" s="389"/>
      <c r="AM1679" s="389"/>
      <c r="AN1679" s="389"/>
      <c r="AO1679" s="389"/>
      <c r="AP1679" s="389"/>
      <c r="AQ1679" s="389"/>
    </row>
    <row r="1680" spans="1:43" s="128" customFormat="1" ht="40.15" customHeight="1">
      <c r="A1680" s="488">
        <v>1667</v>
      </c>
      <c r="B1680" s="866" t="str">
        <f>IF(基本情報入力シート!C1711="","",基本情報入力シート!C1711)</f>
        <v/>
      </c>
      <c r="C1680" s="866"/>
      <c r="D1680" s="866"/>
      <c r="E1680" s="866"/>
      <c r="F1680" s="866"/>
      <c r="G1680" s="866"/>
      <c r="H1680" s="866"/>
      <c r="I1680" s="866"/>
      <c r="J1680" s="413" t="str">
        <f>IF(基本情報入力シート!M1711="","",基本情報入力シート!M1711)</f>
        <v/>
      </c>
      <c r="K1680" s="413" t="str">
        <f>IF(基本情報入力シート!R1711="","",基本情報入力シート!R1711)</f>
        <v/>
      </c>
      <c r="L1680" s="413" t="str">
        <f>IF(基本情報入力シート!W1711="","",基本情報入力シート!W1711)</f>
        <v/>
      </c>
      <c r="M1680" s="413" t="str">
        <f>IF(基本情報入力シート!X1711="","",基本情報入力シート!X1711)</f>
        <v/>
      </c>
      <c r="N1680" s="491" t="str">
        <f>IF(基本情報入力シート!Y1711="","",基本情報入力シート!Y1711)</f>
        <v/>
      </c>
      <c r="O1680" s="490"/>
      <c r="P1680" s="432"/>
      <c r="Q1680" s="38" t="str">
        <f>IFERROR(ROUNDDOWN(P1680*VLOOKUP(N1680,【参考】数式用!$V$2:$AA$58,MATCH(O1680,【参考】数式用!$X$4:$AA$4)+2,FALSE)*0.5, 0), "")</f>
        <v/>
      </c>
      <c r="R1680" s="433"/>
      <c r="S1680" s="867"/>
      <c r="T1680" s="867"/>
      <c r="U1680" s="499"/>
      <c r="V1680" s="439"/>
      <c r="W1680" s="487"/>
      <c r="X1680" s="414" t="str">
        <f>IFERROR(IF(V1680="ー", "", ROUNDDOWN(W1680*VLOOKUP(N1680,【参考】数式用!$V$2:$AG$51,MATCH(V1680,【参考】数式用!$AB$4:$AG$4)+6,FALSE)*0.5, 0)), "")</f>
        <v/>
      </c>
      <c r="Y1680" s="440"/>
      <c r="Z1680" s="487"/>
      <c r="AA1680" s="501"/>
      <c r="AB1680" s="481" t="e">
        <f>VLOOKUP(N1680,【参考】数式用!$A$3:$N$58,14,FALSE)</f>
        <v>#N/A</v>
      </c>
      <c r="AC1680" s="481" t="str">
        <f>IFERROR(VLOOKUP(N1680,【参考】数式用!$A$3:$N$58,14,FALSE),"")&amp;"_4_5"</f>
        <v>_4_5</v>
      </c>
      <c r="AD1680" s="481" t="str">
        <f>IFERROR(VLOOKUP(N1680,【参考】数式用!$A$3:$N$58,14,FALSE),"")&amp;"_6"</f>
        <v>_6</v>
      </c>
      <c r="AE1680" s="482" t="str">
        <f>IFERROR(VLOOKUP(N1680,【参考】数式用!$AI$5:$AJ$51, 2, FALSE), "")</f>
        <v/>
      </c>
      <c r="AF1680" s="483" t="str">
        <f t="shared" si="52"/>
        <v/>
      </c>
      <c r="AG1680" s="484" t="str">
        <f t="shared" si="53"/>
        <v/>
      </c>
      <c r="AH1680" s="485" t="str">
        <f>IFERROR(VLOOKUP(N1680,【参考】数式用!$AM$3:$AN$56, 2, FALSE), "")</f>
        <v/>
      </c>
      <c r="AI1680" s="411"/>
      <c r="AJ1680" s="389"/>
      <c r="AK1680" s="389"/>
      <c r="AL1680" s="389"/>
      <c r="AM1680" s="389"/>
      <c r="AN1680" s="389"/>
      <c r="AO1680" s="389"/>
      <c r="AP1680" s="389"/>
      <c r="AQ1680" s="389"/>
    </row>
    <row r="1681" spans="1:43" s="128" customFormat="1" ht="40.15" customHeight="1">
      <c r="A1681" s="488">
        <v>1668</v>
      </c>
      <c r="B1681" s="866" t="str">
        <f>IF(基本情報入力シート!C1712="","",基本情報入力シート!C1712)</f>
        <v/>
      </c>
      <c r="C1681" s="866"/>
      <c r="D1681" s="866"/>
      <c r="E1681" s="866"/>
      <c r="F1681" s="866"/>
      <c r="G1681" s="866"/>
      <c r="H1681" s="866"/>
      <c r="I1681" s="866"/>
      <c r="J1681" s="413" t="str">
        <f>IF(基本情報入力シート!M1712="","",基本情報入力シート!M1712)</f>
        <v/>
      </c>
      <c r="K1681" s="413" t="str">
        <f>IF(基本情報入力シート!R1712="","",基本情報入力シート!R1712)</f>
        <v/>
      </c>
      <c r="L1681" s="413" t="str">
        <f>IF(基本情報入力シート!W1712="","",基本情報入力シート!W1712)</f>
        <v/>
      </c>
      <c r="M1681" s="413" t="str">
        <f>IF(基本情報入力シート!X1712="","",基本情報入力シート!X1712)</f>
        <v/>
      </c>
      <c r="N1681" s="491" t="str">
        <f>IF(基本情報入力シート!Y1712="","",基本情報入力シート!Y1712)</f>
        <v/>
      </c>
      <c r="O1681" s="490"/>
      <c r="P1681" s="432"/>
      <c r="Q1681" s="38" t="str">
        <f>IFERROR(ROUNDDOWN(P1681*VLOOKUP(N1681,【参考】数式用!$V$2:$AA$58,MATCH(O1681,【参考】数式用!$X$4:$AA$4)+2,FALSE)*0.5, 0), "")</f>
        <v/>
      </c>
      <c r="R1681" s="433"/>
      <c r="S1681" s="867"/>
      <c r="T1681" s="867"/>
      <c r="U1681" s="499"/>
      <c r="V1681" s="439"/>
      <c r="W1681" s="487"/>
      <c r="X1681" s="414" t="str">
        <f>IFERROR(IF(V1681="ー", "", ROUNDDOWN(W1681*VLOOKUP(N1681,【参考】数式用!$V$2:$AG$51,MATCH(V1681,【参考】数式用!$AB$4:$AG$4)+6,FALSE)*0.5, 0)), "")</f>
        <v/>
      </c>
      <c r="Y1681" s="440"/>
      <c r="Z1681" s="487"/>
      <c r="AA1681" s="501"/>
      <c r="AB1681" s="481" t="e">
        <f>VLOOKUP(N1681,【参考】数式用!$A$3:$N$58,14,FALSE)</f>
        <v>#N/A</v>
      </c>
      <c r="AC1681" s="481" t="str">
        <f>IFERROR(VLOOKUP(N1681,【参考】数式用!$A$3:$N$58,14,FALSE),"")&amp;"_4_5"</f>
        <v>_4_5</v>
      </c>
      <c r="AD1681" s="481" t="str">
        <f>IFERROR(VLOOKUP(N1681,【参考】数式用!$A$3:$N$58,14,FALSE),"")&amp;"_6"</f>
        <v>_6</v>
      </c>
      <c r="AE1681" s="482" t="str">
        <f>IFERROR(VLOOKUP(N1681,【参考】数式用!$AI$5:$AJ$51, 2, FALSE), "")</f>
        <v/>
      </c>
      <c r="AF1681" s="483" t="str">
        <f t="shared" si="52"/>
        <v/>
      </c>
      <c r="AG1681" s="484" t="str">
        <f t="shared" si="53"/>
        <v/>
      </c>
      <c r="AH1681" s="485" t="str">
        <f>IFERROR(VLOOKUP(N1681,【参考】数式用!$AM$3:$AN$56, 2, FALSE), "")</f>
        <v/>
      </c>
      <c r="AI1681" s="411"/>
      <c r="AJ1681" s="389"/>
      <c r="AK1681" s="389"/>
      <c r="AL1681" s="389"/>
      <c r="AM1681" s="389"/>
      <c r="AN1681" s="389"/>
      <c r="AO1681" s="389"/>
      <c r="AP1681" s="389"/>
      <c r="AQ1681" s="389"/>
    </row>
    <row r="1682" spans="1:43" s="128" customFormat="1" ht="40.15" customHeight="1">
      <c r="A1682" s="488">
        <v>1669</v>
      </c>
      <c r="B1682" s="866" t="str">
        <f>IF(基本情報入力シート!C1713="","",基本情報入力シート!C1713)</f>
        <v/>
      </c>
      <c r="C1682" s="866"/>
      <c r="D1682" s="866"/>
      <c r="E1682" s="866"/>
      <c r="F1682" s="866"/>
      <c r="G1682" s="866"/>
      <c r="H1682" s="866"/>
      <c r="I1682" s="866"/>
      <c r="J1682" s="413" t="str">
        <f>IF(基本情報入力シート!M1713="","",基本情報入力シート!M1713)</f>
        <v/>
      </c>
      <c r="K1682" s="413" t="str">
        <f>IF(基本情報入力シート!R1713="","",基本情報入力シート!R1713)</f>
        <v/>
      </c>
      <c r="L1682" s="413" t="str">
        <f>IF(基本情報入力シート!W1713="","",基本情報入力シート!W1713)</f>
        <v/>
      </c>
      <c r="M1682" s="413" t="str">
        <f>IF(基本情報入力シート!X1713="","",基本情報入力シート!X1713)</f>
        <v/>
      </c>
      <c r="N1682" s="491" t="str">
        <f>IF(基本情報入力シート!Y1713="","",基本情報入力シート!Y1713)</f>
        <v/>
      </c>
      <c r="O1682" s="490"/>
      <c r="P1682" s="432"/>
      <c r="Q1682" s="38" t="str">
        <f>IFERROR(ROUNDDOWN(P1682*VLOOKUP(N1682,【参考】数式用!$V$2:$AA$58,MATCH(O1682,【参考】数式用!$X$4:$AA$4)+2,FALSE)*0.5, 0), "")</f>
        <v/>
      </c>
      <c r="R1682" s="433"/>
      <c r="S1682" s="867"/>
      <c r="T1682" s="867"/>
      <c r="U1682" s="499"/>
      <c r="V1682" s="439"/>
      <c r="W1682" s="487"/>
      <c r="X1682" s="414" t="str">
        <f>IFERROR(IF(V1682="ー", "", ROUNDDOWN(W1682*VLOOKUP(N1682,【参考】数式用!$V$2:$AG$51,MATCH(V1682,【参考】数式用!$AB$4:$AG$4)+6,FALSE)*0.5, 0)), "")</f>
        <v/>
      </c>
      <c r="Y1682" s="440"/>
      <c r="Z1682" s="487"/>
      <c r="AA1682" s="501"/>
      <c r="AB1682" s="481" t="e">
        <f>VLOOKUP(N1682,【参考】数式用!$A$3:$N$58,14,FALSE)</f>
        <v>#N/A</v>
      </c>
      <c r="AC1682" s="481" t="str">
        <f>IFERROR(VLOOKUP(N1682,【参考】数式用!$A$3:$N$58,14,FALSE),"")&amp;"_4_5"</f>
        <v>_4_5</v>
      </c>
      <c r="AD1682" s="481" t="str">
        <f>IFERROR(VLOOKUP(N1682,【参考】数式用!$A$3:$N$58,14,FALSE),"")&amp;"_6"</f>
        <v>_6</v>
      </c>
      <c r="AE1682" s="482" t="str">
        <f>IFERROR(VLOOKUP(N1682,【参考】数式用!$AI$5:$AJ$51, 2, FALSE), "")</f>
        <v/>
      </c>
      <c r="AF1682" s="483" t="str">
        <f t="shared" si="52"/>
        <v/>
      </c>
      <c r="AG1682" s="484" t="str">
        <f t="shared" si="53"/>
        <v/>
      </c>
      <c r="AH1682" s="485" t="str">
        <f>IFERROR(VLOOKUP(N1682,【参考】数式用!$AM$3:$AN$56, 2, FALSE), "")</f>
        <v/>
      </c>
      <c r="AI1682" s="411"/>
      <c r="AJ1682" s="389"/>
      <c r="AK1682" s="389"/>
      <c r="AL1682" s="389"/>
      <c r="AM1682" s="389"/>
      <c r="AN1682" s="389"/>
      <c r="AO1682" s="389"/>
      <c r="AP1682" s="389"/>
      <c r="AQ1682" s="389"/>
    </row>
    <row r="1683" spans="1:43" s="128" customFormat="1" ht="40.15" customHeight="1">
      <c r="A1683" s="488">
        <v>1670</v>
      </c>
      <c r="B1683" s="866" t="str">
        <f>IF(基本情報入力シート!C1714="","",基本情報入力シート!C1714)</f>
        <v/>
      </c>
      <c r="C1683" s="866"/>
      <c r="D1683" s="866"/>
      <c r="E1683" s="866"/>
      <c r="F1683" s="866"/>
      <c r="G1683" s="866"/>
      <c r="H1683" s="866"/>
      <c r="I1683" s="866"/>
      <c r="J1683" s="413" t="str">
        <f>IF(基本情報入力シート!M1714="","",基本情報入力シート!M1714)</f>
        <v/>
      </c>
      <c r="K1683" s="413" t="str">
        <f>IF(基本情報入力シート!R1714="","",基本情報入力シート!R1714)</f>
        <v/>
      </c>
      <c r="L1683" s="413" t="str">
        <f>IF(基本情報入力シート!W1714="","",基本情報入力シート!W1714)</f>
        <v/>
      </c>
      <c r="M1683" s="413" t="str">
        <f>IF(基本情報入力シート!X1714="","",基本情報入力シート!X1714)</f>
        <v/>
      </c>
      <c r="N1683" s="491" t="str">
        <f>IF(基本情報入力シート!Y1714="","",基本情報入力シート!Y1714)</f>
        <v/>
      </c>
      <c r="O1683" s="490"/>
      <c r="P1683" s="432"/>
      <c r="Q1683" s="38" t="str">
        <f>IFERROR(ROUNDDOWN(P1683*VLOOKUP(N1683,【参考】数式用!$V$2:$AA$58,MATCH(O1683,【参考】数式用!$X$4:$AA$4)+2,FALSE)*0.5, 0), "")</f>
        <v/>
      </c>
      <c r="R1683" s="433"/>
      <c r="S1683" s="867"/>
      <c r="T1683" s="867"/>
      <c r="U1683" s="499"/>
      <c r="V1683" s="439"/>
      <c r="W1683" s="487"/>
      <c r="X1683" s="414" t="str">
        <f>IFERROR(IF(V1683="ー", "", ROUNDDOWN(W1683*VLOOKUP(N1683,【参考】数式用!$V$2:$AG$51,MATCH(V1683,【参考】数式用!$AB$4:$AG$4)+6,FALSE)*0.5, 0)), "")</f>
        <v/>
      </c>
      <c r="Y1683" s="440"/>
      <c r="Z1683" s="487"/>
      <c r="AA1683" s="501"/>
      <c r="AB1683" s="481" t="e">
        <f>VLOOKUP(N1683,【参考】数式用!$A$3:$N$58,14,FALSE)</f>
        <v>#N/A</v>
      </c>
      <c r="AC1683" s="481" t="str">
        <f>IFERROR(VLOOKUP(N1683,【参考】数式用!$A$3:$N$58,14,FALSE),"")&amp;"_4_5"</f>
        <v>_4_5</v>
      </c>
      <c r="AD1683" s="481" t="str">
        <f>IFERROR(VLOOKUP(N1683,【参考】数式用!$A$3:$N$58,14,FALSE),"")&amp;"_6"</f>
        <v>_6</v>
      </c>
      <c r="AE1683" s="482" t="str">
        <f>IFERROR(VLOOKUP(N1683,【参考】数式用!$AI$5:$AJ$51, 2, FALSE), "")</f>
        <v/>
      </c>
      <c r="AF1683" s="483" t="str">
        <f t="shared" si="52"/>
        <v/>
      </c>
      <c r="AG1683" s="484" t="str">
        <f t="shared" si="53"/>
        <v/>
      </c>
      <c r="AH1683" s="485" t="str">
        <f>IFERROR(VLOOKUP(N1683,【参考】数式用!$AM$3:$AN$56, 2, FALSE), "")</f>
        <v/>
      </c>
      <c r="AI1683" s="411"/>
      <c r="AJ1683" s="389"/>
      <c r="AK1683" s="389"/>
      <c r="AL1683" s="389"/>
      <c r="AM1683" s="389"/>
      <c r="AN1683" s="389"/>
      <c r="AO1683" s="389"/>
      <c r="AP1683" s="389"/>
      <c r="AQ1683" s="389"/>
    </row>
    <row r="1684" spans="1:43" s="128" customFormat="1" ht="40.15" customHeight="1">
      <c r="A1684" s="488">
        <v>1671</v>
      </c>
      <c r="B1684" s="866" t="str">
        <f>IF(基本情報入力シート!C1715="","",基本情報入力シート!C1715)</f>
        <v/>
      </c>
      <c r="C1684" s="866"/>
      <c r="D1684" s="866"/>
      <c r="E1684" s="866"/>
      <c r="F1684" s="866"/>
      <c r="G1684" s="866"/>
      <c r="H1684" s="866"/>
      <c r="I1684" s="866"/>
      <c r="J1684" s="413" t="str">
        <f>IF(基本情報入力シート!M1715="","",基本情報入力シート!M1715)</f>
        <v/>
      </c>
      <c r="K1684" s="413" t="str">
        <f>IF(基本情報入力シート!R1715="","",基本情報入力シート!R1715)</f>
        <v/>
      </c>
      <c r="L1684" s="413" t="str">
        <f>IF(基本情報入力シート!W1715="","",基本情報入力シート!W1715)</f>
        <v/>
      </c>
      <c r="M1684" s="413" t="str">
        <f>IF(基本情報入力シート!X1715="","",基本情報入力シート!X1715)</f>
        <v/>
      </c>
      <c r="N1684" s="491" t="str">
        <f>IF(基本情報入力シート!Y1715="","",基本情報入力シート!Y1715)</f>
        <v/>
      </c>
      <c r="O1684" s="490"/>
      <c r="P1684" s="432"/>
      <c r="Q1684" s="38" t="str">
        <f>IFERROR(ROUNDDOWN(P1684*VLOOKUP(N1684,【参考】数式用!$V$2:$AA$58,MATCH(O1684,【参考】数式用!$X$4:$AA$4)+2,FALSE)*0.5, 0), "")</f>
        <v/>
      </c>
      <c r="R1684" s="433"/>
      <c r="S1684" s="867"/>
      <c r="T1684" s="867"/>
      <c r="U1684" s="499"/>
      <c r="V1684" s="439"/>
      <c r="W1684" s="487"/>
      <c r="X1684" s="414" t="str">
        <f>IFERROR(IF(V1684="ー", "", ROUNDDOWN(W1684*VLOOKUP(N1684,【参考】数式用!$V$2:$AG$51,MATCH(V1684,【参考】数式用!$AB$4:$AG$4)+6,FALSE)*0.5, 0)), "")</f>
        <v/>
      </c>
      <c r="Y1684" s="440"/>
      <c r="Z1684" s="487"/>
      <c r="AA1684" s="501"/>
      <c r="AB1684" s="481" t="e">
        <f>VLOOKUP(N1684,【参考】数式用!$A$3:$N$58,14,FALSE)</f>
        <v>#N/A</v>
      </c>
      <c r="AC1684" s="481" t="str">
        <f>IFERROR(VLOOKUP(N1684,【参考】数式用!$A$3:$N$58,14,FALSE),"")&amp;"_4_5"</f>
        <v>_4_5</v>
      </c>
      <c r="AD1684" s="481" t="str">
        <f>IFERROR(VLOOKUP(N1684,【参考】数式用!$A$3:$N$58,14,FALSE),"")&amp;"_6"</f>
        <v>_6</v>
      </c>
      <c r="AE1684" s="482" t="str">
        <f>IFERROR(VLOOKUP(N1684,【参考】数式用!$AI$5:$AJ$51, 2, FALSE), "")</f>
        <v/>
      </c>
      <c r="AF1684" s="483" t="str">
        <f t="shared" si="52"/>
        <v/>
      </c>
      <c r="AG1684" s="484" t="str">
        <f t="shared" si="53"/>
        <v/>
      </c>
      <c r="AH1684" s="485" t="str">
        <f>IFERROR(VLOOKUP(N1684,【参考】数式用!$AM$3:$AN$56, 2, FALSE), "")</f>
        <v/>
      </c>
      <c r="AI1684" s="411"/>
      <c r="AJ1684" s="389"/>
      <c r="AK1684" s="389"/>
      <c r="AL1684" s="389"/>
      <c r="AM1684" s="389"/>
      <c r="AN1684" s="389"/>
      <c r="AO1684" s="389"/>
      <c r="AP1684" s="389"/>
      <c r="AQ1684" s="389"/>
    </row>
    <row r="1685" spans="1:43" s="128" customFormat="1" ht="40.15" customHeight="1">
      <c r="A1685" s="488">
        <v>1672</v>
      </c>
      <c r="B1685" s="866" t="str">
        <f>IF(基本情報入力シート!C1716="","",基本情報入力シート!C1716)</f>
        <v/>
      </c>
      <c r="C1685" s="866"/>
      <c r="D1685" s="866"/>
      <c r="E1685" s="866"/>
      <c r="F1685" s="866"/>
      <c r="G1685" s="866"/>
      <c r="H1685" s="866"/>
      <c r="I1685" s="866"/>
      <c r="J1685" s="413" t="str">
        <f>IF(基本情報入力シート!M1716="","",基本情報入力シート!M1716)</f>
        <v/>
      </c>
      <c r="K1685" s="413" t="str">
        <f>IF(基本情報入力シート!R1716="","",基本情報入力シート!R1716)</f>
        <v/>
      </c>
      <c r="L1685" s="413" t="str">
        <f>IF(基本情報入力シート!W1716="","",基本情報入力シート!W1716)</f>
        <v/>
      </c>
      <c r="M1685" s="413" t="str">
        <f>IF(基本情報入力シート!X1716="","",基本情報入力シート!X1716)</f>
        <v/>
      </c>
      <c r="N1685" s="491" t="str">
        <f>IF(基本情報入力シート!Y1716="","",基本情報入力シート!Y1716)</f>
        <v/>
      </c>
      <c r="O1685" s="490"/>
      <c r="P1685" s="432"/>
      <c r="Q1685" s="38" t="str">
        <f>IFERROR(ROUNDDOWN(P1685*VLOOKUP(N1685,【参考】数式用!$V$2:$AA$58,MATCH(O1685,【参考】数式用!$X$4:$AA$4)+2,FALSE)*0.5, 0), "")</f>
        <v/>
      </c>
      <c r="R1685" s="433"/>
      <c r="S1685" s="867"/>
      <c r="T1685" s="867"/>
      <c r="U1685" s="499"/>
      <c r="V1685" s="439"/>
      <c r="W1685" s="487"/>
      <c r="X1685" s="414" t="str">
        <f>IFERROR(IF(V1685="ー", "", ROUNDDOWN(W1685*VLOOKUP(N1685,【参考】数式用!$V$2:$AG$51,MATCH(V1685,【参考】数式用!$AB$4:$AG$4)+6,FALSE)*0.5, 0)), "")</f>
        <v/>
      </c>
      <c r="Y1685" s="440"/>
      <c r="Z1685" s="487"/>
      <c r="AA1685" s="501"/>
      <c r="AB1685" s="481" t="e">
        <f>VLOOKUP(N1685,【参考】数式用!$A$3:$N$58,14,FALSE)</f>
        <v>#N/A</v>
      </c>
      <c r="AC1685" s="481" t="str">
        <f>IFERROR(VLOOKUP(N1685,【参考】数式用!$A$3:$N$58,14,FALSE),"")&amp;"_4_5"</f>
        <v>_4_5</v>
      </c>
      <c r="AD1685" s="481" t="str">
        <f>IFERROR(VLOOKUP(N1685,【参考】数式用!$A$3:$N$58,14,FALSE),"")&amp;"_6"</f>
        <v>_6</v>
      </c>
      <c r="AE1685" s="482" t="str">
        <f>IFERROR(VLOOKUP(N1685,【参考】数式用!$AI$5:$AJ$51, 2, FALSE), "")</f>
        <v/>
      </c>
      <c r="AF1685" s="483" t="str">
        <f t="shared" si="52"/>
        <v/>
      </c>
      <c r="AG1685" s="484" t="str">
        <f t="shared" si="53"/>
        <v/>
      </c>
      <c r="AH1685" s="485" t="str">
        <f>IFERROR(VLOOKUP(N1685,【参考】数式用!$AM$3:$AN$56, 2, FALSE), "")</f>
        <v/>
      </c>
      <c r="AI1685" s="411"/>
      <c r="AJ1685" s="389"/>
      <c r="AK1685" s="389"/>
      <c r="AL1685" s="389"/>
      <c r="AM1685" s="389"/>
      <c r="AN1685" s="389"/>
      <c r="AO1685" s="389"/>
      <c r="AP1685" s="389"/>
      <c r="AQ1685" s="389"/>
    </row>
    <row r="1686" spans="1:43" s="128" customFormat="1" ht="40.15" customHeight="1">
      <c r="A1686" s="488">
        <v>1673</v>
      </c>
      <c r="B1686" s="866" t="str">
        <f>IF(基本情報入力シート!C1717="","",基本情報入力シート!C1717)</f>
        <v/>
      </c>
      <c r="C1686" s="866"/>
      <c r="D1686" s="866"/>
      <c r="E1686" s="866"/>
      <c r="F1686" s="866"/>
      <c r="G1686" s="866"/>
      <c r="H1686" s="866"/>
      <c r="I1686" s="866"/>
      <c r="J1686" s="413" t="str">
        <f>IF(基本情報入力シート!M1717="","",基本情報入力シート!M1717)</f>
        <v/>
      </c>
      <c r="K1686" s="413" t="str">
        <f>IF(基本情報入力シート!R1717="","",基本情報入力シート!R1717)</f>
        <v/>
      </c>
      <c r="L1686" s="413" t="str">
        <f>IF(基本情報入力シート!W1717="","",基本情報入力シート!W1717)</f>
        <v/>
      </c>
      <c r="M1686" s="413" t="str">
        <f>IF(基本情報入力シート!X1717="","",基本情報入力シート!X1717)</f>
        <v/>
      </c>
      <c r="N1686" s="491" t="str">
        <f>IF(基本情報入力シート!Y1717="","",基本情報入力シート!Y1717)</f>
        <v/>
      </c>
      <c r="O1686" s="490"/>
      <c r="P1686" s="432"/>
      <c r="Q1686" s="38" t="str">
        <f>IFERROR(ROUNDDOWN(P1686*VLOOKUP(N1686,【参考】数式用!$V$2:$AA$58,MATCH(O1686,【参考】数式用!$X$4:$AA$4)+2,FALSE)*0.5, 0), "")</f>
        <v/>
      </c>
      <c r="R1686" s="433"/>
      <c r="S1686" s="867"/>
      <c r="T1686" s="867"/>
      <c r="U1686" s="499"/>
      <c r="V1686" s="439"/>
      <c r="W1686" s="487"/>
      <c r="X1686" s="414" t="str">
        <f>IFERROR(IF(V1686="ー", "", ROUNDDOWN(W1686*VLOOKUP(N1686,【参考】数式用!$V$2:$AG$51,MATCH(V1686,【参考】数式用!$AB$4:$AG$4)+6,FALSE)*0.5, 0)), "")</f>
        <v/>
      </c>
      <c r="Y1686" s="440"/>
      <c r="Z1686" s="487"/>
      <c r="AA1686" s="501"/>
      <c r="AB1686" s="481" t="e">
        <f>VLOOKUP(N1686,【参考】数式用!$A$3:$N$58,14,FALSE)</f>
        <v>#N/A</v>
      </c>
      <c r="AC1686" s="481" t="str">
        <f>IFERROR(VLOOKUP(N1686,【参考】数式用!$A$3:$N$58,14,FALSE),"")&amp;"_4_5"</f>
        <v>_4_5</v>
      </c>
      <c r="AD1686" s="481" t="str">
        <f>IFERROR(VLOOKUP(N1686,【参考】数式用!$A$3:$N$58,14,FALSE),"")&amp;"_6"</f>
        <v>_6</v>
      </c>
      <c r="AE1686" s="482" t="str">
        <f>IFERROR(VLOOKUP(N1686,【参考】数式用!$AI$5:$AJ$51, 2, FALSE), "")</f>
        <v/>
      </c>
      <c r="AF1686" s="483" t="str">
        <f t="shared" si="52"/>
        <v/>
      </c>
      <c r="AG1686" s="484" t="str">
        <f t="shared" si="53"/>
        <v/>
      </c>
      <c r="AH1686" s="485" t="str">
        <f>IFERROR(VLOOKUP(N1686,【参考】数式用!$AM$3:$AN$56, 2, FALSE), "")</f>
        <v/>
      </c>
      <c r="AI1686" s="411"/>
      <c r="AJ1686" s="389"/>
      <c r="AK1686" s="389"/>
      <c r="AL1686" s="389"/>
      <c r="AM1686" s="389"/>
      <c r="AN1686" s="389"/>
      <c r="AO1686" s="389"/>
      <c r="AP1686" s="389"/>
      <c r="AQ1686" s="389"/>
    </row>
    <row r="1687" spans="1:43" s="128" customFormat="1" ht="40.15" customHeight="1">
      <c r="A1687" s="488">
        <v>1674</v>
      </c>
      <c r="B1687" s="866" t="str">
        <f>IF(基本情報入力シート!C1718="","",基本情報入力シート!C1718)</f>
        <v/>
      </c>
      <c r="C1687" s="866"/>
      <c r="D1687" s="866"/>
      <c r="E1687" s="866"/>
      <c r="F1687" s="866"/>
      <c r="G1687" s="866"/>
      <c r="H1687" s="866"/>
      <c r="I1687" s="866"/>
      <c r="J1687" s="413" t="str">
        <f>IF(基本情報入力シート!M1718="","",基本情報入力シート!M1718)</f>
        <v/>
      </c>
      <c r="K1687" s="413" t="str">
        <f>IF(基本情報入力シート!R1718="","",基本情報入力シート!R1718)</f>
        <v/>
      </c>
      <c r="L1687" s="413" t="str">
        <f>IF(基本情報入力シート!W1718="","",基本情報入力シート!W1718)</f>
        <v/>
      </c>
      <c r="M1687" s="413" t="str">
        <f>IF(基本情報入力シート!X1718="","",基本情報入力シート!X1718)</f>
        <v/>
      </c>
      <c r="N1687" s="491" t="str">
        <f>IF(基本情報入力シート!Y1718="","",基本情報入力シート!Y1718)</f>
        <v/>
      </c>
      <c r="O1687" s="490"/>
      <c r="P1687" s="432"/>
      <c r="Q1687" s="38" t="str">
        <f>IFERROR(ROUNDDOWN(P1687*VLOOKUP(N1687,【参考】数式用!$V$2:$AA$58,MATCH(O1687,【参考】数式用!$X$4:$AA$4)+2,FALSE)*0.5, 0), "")</f>
        <v/>
      </c>
      <c r="R1687" s="433"/>
      <c r="S1687" s="867"/>
      <c r="T1687" s="867"/>
      <c r="U1687" s="499"/>
      <c r="V1687" s="439"/>
      <c r="W1687" s="487"/>
      <c r="X1687" s="414" t="str">
        <f>IFERROR(IF(V1687="ー", "", ROUNDDOWN(W1687*VLOOKUP(N1687,【参考】数式用!$V$2:$AG$51,MATCH(V1687,【参考】数式用!$AB$4:$AG$4)+6,FALSE)*0.5, 0)), "")</f>
        <v/>
      </c>
      <c r="Y1687" s="440"/>
      <c r="Z1687" s="487"/>
      <c r="AA1687" s="501"/>
      <c r="AB1687" s="481" t="e">
        <f>VLOOKUP(N1687,【参考】数式用!$A$3:$N$58,14,FALSE)</f>
        <v>#N/A</v>
      </c>
      <c r="AC1687" s="481" t="str">
        <f>IFERROR(VLOOKUP(N1687,【参考】数式用!$A$3:$N$58,14,FALSE),"")&amp;"_4_5"</f>
        <v>_4_5</v>
      </c>
      <c r="AD1687" s="481" t="str">
        <f>IFERROR(VLOOKUP(N1687,【参考】数式用!$A$3:$N$58,14,FALSE),"")&amp;"_6"</f>
        <v>_6</v>
      </c>
      <c r="AE1687" s="482" t="str">
        <f>IFERROR(VLOOKUP(N1687,【参考】数式用!$AI$5:$AJ$51, 2, FALSE), "")</f>
        <v/>
      </c>
      <c r="AF1687" s="483" t="str">
        <f t="shared" si="52"/>
        <v/>
      </c>
      <c r="AG1687" s="484" t="str">
        <f t="shared" si="53"/>
        <v/>
      </c>
      <c r="AH1687" s="485" t="str">
        <f>IFERROR(VLOOKUP(N1687,【参考】数式用!$AM$3:$AN$56, 2, FALSE), "")</f>
        <v/>
      </c>
      <c r="AI1687" s="411"/>
      <c r="AJ1687" s="389"/>
      <c r="AK1687" s="389"/>
      <c r="AL1687" s="389"/>
      <c r="AM1687" s="389"/>
      <c r="AN1687" s="389"/>
      <c r="AO1687" s="389"/>
      <c r="AP1687" s="389"/>
      <c r="AQ1687" s="389"/>
    </row>
    <row r="1688" spans="1:43" s="128" customFormat="1" ht="40.15" customHeight="1">
      <c r="A1688" s="488">
        <v>1675</v>
      </c>
      <c r="B1688" s="866" t="str">
        <f>IF(基本情報入力シート!C1719="","",基本情報入力シート!C1719)</f>
        <v/>
      </c>
      <c r="C1688" s="866"/>
      <c r="D1688" s="866"/>
      <c r="E1688" s="866"/>
      <c r="F1688" s="866"/>
      <c r="G1688" s="866"/>
      <c r="H1688" s="866"/>
      <c r="I1688" s="866"/>
      <c r="J1688" s="413" t="str">
        <f>IF(基本情報入力シート!M1719="","",基本情報入力シート!M1719)</f>
        <v/>
      </c>
      <c r="K1688" s="413" t="str">
        <f>IF(基本情報入力シート!R1719="","",基本情報入力シート!R1719)</f>
        <v/>
      </c>
      <c r="L1688" s="413" t="str">
        <f>IF(基本情報入力シート!W1719="","",基本情報入力シート!W1719)</f>
        <v/>
      </c>
      <c r="M1688" s="413" t="str">
        <f>IF(基本情報入力シート!X1719="","",基本情報入力シート!X1719)</f>
        <v/>
      </c>
      <c r="N1688" s="491" t="str">
        <f>IF(基本情報入力シート!Y1719="","",基本情報入力シート!Y1719)</f>
        <v/>
      </c>
      <c r="O1688" s="490"/>
      <c r="P1688" s="432"/>
      <c r="Q1688" s="38" t="str">
        <f>IFERROR(ROUNDDOWN(P1688*VLOOKUP(N1688,【参考】数式用!$V$2:$AA$58,MATCH(O1688,【参考】数式用!$X$4:$AA$4)+2,FALSE)*0.5, 0), "")</f>
        <v/>
      </c>
      <c r="R1688" s="433"/>
      <c r="S1688" s="867"/>
      <c r="T1688" s="867"/>
      <c r="U1688" s="499"/>
      <c r="V1688" s="439"/>
      <c r="W1688" s="487"/>
      <c r="X1688" s="414" t="str">
        <f>IFERROR(IF(V1688="ー", "", ROUNDDOWN(W1688*VLOOKUP(N1688,【参考】数式用!$V$2:$AG$51,MATCH(V1688,【参考】数式用!$AB$4:$AG$4)+6,FALSE)*0.5, 0)), "")</f>
        <v/>
      </c>
      <c r="Y1688" s="440"/>
      <c r="Z1688" s="487"/>
      <c r="AA1688" s="501"/>
      <c r="AB1688" s="481" t="e">
        <f>VLOOKUP(N1688,【参考】数式用!$A$3:$N$58,14,FALSE)</f>
        <v>#N/A</v>
      </c>
      <c r="AC1688" s="481" t="str">
        <f>IFERROR(VLOOKUP(N1688,【参考】数式用!$A$3:$N$58,14,FALSE),"")&amp;"_4_5"</f>
        <v>_4_5</v>
      </c>
      <c r="AD1688" s="481" t="str">
        <f>IFERROR(VLOOKUP(N1688,【参考】数式用!$A$3:$N$58,14,FALSE),"")&amp;"_6"</f>
        <v>_6</v>
      </c>
      <c r="AE1688" s="482" t="str">
        <f>IFERROR(VLOOKUP(N1688,【参考】数式用!$AI$5:$AJ$51, 2, FALSE), "")</f>
        <v/>
      </c>
      <c r="AF1688" s="483" t="str">
        <f t="shared" si="52"/>
        <v/>
      </c>
      <c r="AG1688" s="484" t="str">
        <f t="shared" si="53"/>
        <v/>
      </c>
      <c r="AH1688" s="485" t="str">
        <f>IFERROR(VLOOKUP(N1688,【参考】数式用!$AM$3:$AN$56, 2, FALSE), "")</f>
        <v/>
      </c>
      <c r="AI1688" s="411"/>
      <c r="AJ1688" s="389"/>
      <c r="AK1688" s="389"/>
      <c r="AL1688" s="389"/>
      <c r="AM1688" s="389"/>
      <c r="AN1688" s="389"/>
      <c r="AO1688" s="389"/>
      <c r="AP1688" s="389"/>
      <c r="AQ1688" s="389"/>
    </row>
    <row r="1689" spans="1:43" s="128" customFormat="1" ht="40.15" customHeight="1">
      <c r="A1689" s="488">
        <v>1676</v>
      </c>
      <c r="B1689" s="866" t="str">
        <f>IF(基本情報入力シート!C1720="","",基本情報入力シート!C1720)</f>
        <v/>
      </c>
      <c r="C1689" s="866"/>
      <c r="D1689" s="866"/>
      <c r="E1689" s="866"/>
      <c r="F1689" s="866"/>
      <c r="G1689" s="866"/>
      <c r="H1689" s="866"/>
      <c r="I1689" s="866"/>
      <c r="J1689" s="413" t="str">
        <f>IF(基本情報入力シート!M1720="","",基本情報入力シート!M1720)</f>
        <v/>
      </c>
      <c r="K1689" s="413" t="str">
        <f>IF(基本情報入力シート!R1720="","",基本情報入力シート!R1720)</f>
        <v/>
      </c>
      <c r="L1689" s="413" t="str">
        <f>IF(基本情報入力シート!W1720="","",基本情報入力シート!W1720)</f>
        <v/>
      </c>
      <c r="M1689" s="413" t="str">
        <f>IF(基本情報入力シート!X1720="","",基本情報入力シート!X1720)</f>
        <v/>
      </c>
      <c r="N1689" s="491" t="str">
        <f>IF(基本情報入力シート!Y1720="","",基本情報入力シート!Y1720)</f>
        <v/>
      </c>
      <c r="O1689" s="490"/>
      <c r="P1689" s="432"/>
      <c r="Q1689" s="38" t="str">
        <f>IFERROR(ROUNDDOWN(P1689*VLOOKUP(N1689,【参考】数式用!$V$2:$AA$58,MATCH(O1689,【参考】数式用!$X$4:$AA$4)+2,FALSE)*0.5, 0), "")</f>
        <v/>
      </c>
      <c r="R1689" s="433"/>
      <c r="S1689" s="867"/>
      <c r="T1689" s="867"/>
      <c r="U1689" s="499"/>
      <c r="V1689" s="439"/>
      <c r="W1689" s="487"/>
      <c r="X1689" s="414" t="str">
        <f>IFERROR(IF(V1689="ー", "", ROUNDDOWN(W1689*VLOOKUP(N1689,【参考】数式用!$V$2:$AG$51,MATCH(V1689,【参考】数式用!$AB$4:$AG$4)+6,FALSE)*0.5, 0)), "")</f>
        <v/>
      </c>
      <c r="Y1689" s="440"/>
      <c r="Z1689" s="487"/>
      <c r="AA1689" s="501"/>
      <c r="AB1689" s="481" t="e">
        <f>VLOOKUP(N1689,【参考】数式用!$A$3:$N$58,14,FALSE)</f>
        <v>#N/A</v>
      </c>
      <c r="AC1689" s="481" t="str">
        <f>IFERROR(VLOOKUP(N1689,【参考】数式用!$A$3:$N$58,14,FALSE),"")&amp;"_4_5"</f>
        <v>_4_5</v>
      </c>
      <c r="AD1689" s="481" t="str">
        <f>IFERROR(VLOOKUP(N1689,【参考】数式用!$A$3:$N$58,14,FALSE),"")&amp;"_6"</f>
        <v>_6</v>
      </c>
      <c r="AE1689" s="482" t="str">
        <f>IFERROR(VLOOKUP(N1689,【参考】数式用!$AI$5:$AJ$51, 2, FALSE), "")</f>
        <v/>
      </c>
      <c r="AF1689" s="483" t="str">
        <f t="shared" si="52"/>
        <v/>
      </c>
      <c r="AG1689" s="484" t="str">
        <f t="shared" si="53"/>
        <v/>
      </c>
      <c r="AH1689" s="485" t="str">
        <f>IFERROR(VLOOKUP(N1689,【参考】数式用!$AM$3:$AN$56, 2, FALSE), "")</f>
        <v/>
      </c>
      <c r="AI1689" s="411"/>
      <c r="AJ1689" s="389"/>
      <c r="AK1689" s="389"/>
      <c r="AL1689" s="389"/>
      <c r="AM1689" s="389"/>
      <c r="AN1689" s="389"/>
      <c r="AO1689" s="389"/>
      <c r="AP1689" s="389"/>
      <c r="AQ1689" s="389"/>
    </row>
    <row r="1690" spans="1:43" s="128" customFormat="1" ht="40.15" customHeight="1">
      <c r="A1690" s="488">
        <v>1677</v>
      </c>
      <c r="B1690" s="866" t="str">
        <f>IF(基本情報入力シート!C1721="","",基本情報入力シート!C1721)</f>
        <v/>
      </c>
      <c r="C1690" s="866"/>
      <c r="D1690" s="866"/>
      <c r="E1690" s="866"/>
      <c r="F1690" s="866"/>
      <c r="G1690" s="866"/>
      <c r="H1690" s="866"/>
      <c r="I1690" s="866"/>
      <c r="J1690" s="413" t="str">
        <f>IF(基本情報入力シート!M1721="","",基本情報入力シート!M1721)</f>
        <v/>
      </c>
      <c r="K1690" s="413" t="str">
        <f>IF(基本情報入力シート!R1721="","",基本情報入力シート!R1721)</f>
        <v/>
      </c>
      <c r="L1690" s="413" t="str">
        <f>IF(基本情報入力シート!W1721="","",基本情報入力シート!W1721)</f>
        <v/>
      </c>
      <c r="M1690" s="413" t="str">
        <f>IF(基本情報入力シート!X1721="","",基本情報入力シート!X1721)</f>
        <v/>
      </c>
      <c r="N1690" s="491" t="str">
        <f>IF(基本情報入力シート!Y1721="","",基本情報入力シート!Y1721)</f>
        <v/>
      </c>
      <c r="O1690" s="490"/>
      <c r="P1690" s="432"/>
      <c r="Q1690" s="38" t="str">
        <f>IFERROR(ROUNDDOWN(P1690*VLOOKUP(N1690,【参考】数式用!$V$2:$AA$58,MATCH(O1690,【参考】数式用!$X$4:$AA$4)+2,FALSE)*0.5, 0), "")</f>
        <v/>
      </c>
      <c r="R1690" s="433"/>
      <c r="S1690" s="867"/>
      <c r="T1690" s="867"/>
      <c r="U1690" s="499"/>
      <c r="V1690" s="439"/>
      <c r="W1690" s="487"/>
      <c r="X1690" s="414" t="str">
        <f>IFERROR(IF(V1690="ー", "", ROUNDDOWN(W1690*VLOOKUP(N1690,【参考】数式用!$V$2:$AG$51,MATCH(V1690,【参考】数式用!$AB$4:$AG$4)+6,FALSE)*0.5, 0)), "")</f>
        <v/>
      </c>
      <c r="Y1690" s="440"/>
      <c r="Z1690" s="487"/>
      <c r="AA1690" s="501"/>
      <c r="AB1690" s="481" t="e">
        <f>VLOOKUP(N1690,【参考】数式用!$A$3:$N$58,14,FALSE)</f>
        <v>#N/A</v>
      </c>
      <c r="AC1690" s="481" t="str">
        <f>IFERROR(VLOOKUP(N1690,【参考】数式用!$A$3:$N$58,14,FALSE),"")&amp;"_4_5"</f>
        <v>_4_5</v>
      </c>
      <c r="AD1690" s="481" t="str">
        <f>IFERROR(VLOOKUP(N1690,【参考】数式用!$A$3:$N$58,14,FALSE),"")&amp;"_6"</f>
        <v>_6</v>
      </c>
      <c r="AE1690" s="482" t="str">
        <f>IFERROR(VLOOKUP(N1690,【参考】数式用!$AI$5:$AJ$51, 2, FALSE), "")</f>
        <v/>
      </c>
      <c r="AF1690" s="483" t="str">
        <f t="shared" si="52"/>
        <v/>
      </c>
      <c r="AG1690" s="484" t="str">
        <f t="shared" si="53"/>
        <v/>
      </c>
      <c r="AH1690" s="485" t="str">
        <f>IFERROR(VLOOKUP(N1690,【参考】数式用!$AM$3:$AN$56, 2, FALSE), "")</f>
        <v/>
      </c>
      <c r="AI1690" s="411"/>
      <c r="AJ1690" s="389"/>
      <c r="AK1690" s="389"/>
      <c r="AL1690" s="389"/>
      <c r="AM1690" s="389"/>
      <c r="AN1690" s="389"/>
      <c r="AO1690" s="389"/>
      <c r="AP1690" s="389"/>
      <c r="AQ1690" s="389"/>
    </row>
    <row r="1691" spans="1:43" s="128" customFormat="1" ht="40.15" customHeight="1">
      <c r="A1691" s="488">
        <v>1678</v>
      </c>
      <c r="B1691" s="866" t="str">
        <f>IF(基本情報入力シート!C1722="","",基本情報入力シート!C1722)</f>
        <v/>
      </c>
      <c r="C1691" s="866"/>
      <c r="D1691" s="866"/>
      <c r="E1691" s="866"/>
      <c r="F1691" s="866"/>
      <c r="G1691" s="866"/>
      <c r="H1691" s="866"/>
      <c r="I1691" s="866"/>
      <c r="J1691" s="413" t="str">
        <f>IF(基本情報入力シート!M1722="","",基本情報入力シート!M1722)</f>
        <v/>
      </c>
      <c r="K1691" s="413" t="str">
        <f>IF(基本情報入力シート!R1722="","",基本情報入力シート!R1722)</f>
        <v/>
      </c>
      <c r="L1691" s="413" t="str">
        <f>IF(基本情報入力シート!W1722="","",基本情報入力シート!W1722)</f>
        <v/>
      </c>
      <c r="M1691" s="413" t="str">
        <f>IF(基本情報入力シート!X1722="","",基本情報入力シート!X1722)</f>
        <v/>
      </c>
      <c r="N1691" s="491" t="str">
        <f>IF(基本情報入力シート!Y1722="","",基本情報入力シート!Y1722)</f>
        <v/>
      </c>
      <c r="O1691" s="490"/>
      <c r="P1691" s="432"/>
      <c r="Q1691" s="38" t="str">
        <f>IFERROR(ROUNDDOWN(P1691*VLOOKUP(N1691,【参考】数式用!$V$2:$AA$58,MATCH(O1691,【参考】数式用!$X$4:$AA$4)+2,FALSE)*0.5, 0), "")</f>
        <v/>
      </c>
      <c r="R1691" s="433"/>
      <c r="S1691" s="867"/>
      <c r="T1691" s="867"/>
      <c r="U1691" s="499"/>
      <c r="V1691" s="439"/>
      <c r="W1691" s="487"/>
      <c r="X1691" s="414" t="str">
        <f>IFERROR(IF(V1691="ー", "", ROUNDDOWN(W1691*VLOOKUP(N1691,【参考】数式用!$V$2:$AG$51,MATCH(V1691,【参考】数式用!$AB$4:$AG$4)+6,FALSE)*0.5, 0)), "")</f>
        <v/>
      </c>
      <c r="Y1691" s="440"/>
      <c r="Z1691" s="487"/>
      <c r="AA1691" s="501"/>
      <c r="AB1691" s="481" t="e">
        <f>VLOOKUP(N1691,【参考】数式用!$A$3:$N$58,14,FALSE)</f>
        <v>#N/A</v>
      </c>
      <c r="AC1691" s="481" t="str">
        <f>IFERROR(VLOOKUP(N1691,【参考】数式用!$A$3:$N$58,14,FALSE),"")&amp;"_4_5"</f>
        <v>_4_5</v>
      </c>
      <c r="AD1691" s="481" t="str">
        <f>IFERROR(VLOOKUP(N1691,【参考】数式用!$A$3:$N$58,14,FALSE),"")&amp;"_6"</f>
        <v>_6</v>
      </c>
      <c r="AE1691" s="482" t="str">
        <f>IFERROR(VLOOKUP(N1691,【参考】数式用!$AI$5:$AJ$51, 2, FALSE), "")</f>
        <v/>
      </c>
      <c r="AF1691" s="483" t="str">
        <f t="shared" si="52"/>
        <v/>
      </c>
      <c r="AG1691" s="484" t="str">
        <f t="shared" si="53"/>
        <v/>
      </c>
      <c r="AH1691" s="485" t="str">
        <f>IFERROR(VLOOKUP(N1691,【参考】数式用!$AM$3:$AN$56, 2, FALSE), "")</f>
        <v/>
      </c>
      <c r="AI1691" s="411"/>
      <c r="AJ1691" s="389"/>
      <c r="AK1691" s="389"/>
      <c r="AL1691" s="389"/>
      <c r="AM1691" s="389"/>
      <c r="AN1691" s="389"/>
      <c r="AO1691" s="389"/>
      <c r="AP1691" s="389"/>
      <c r="AQ1691" s="389"/>
    </row>
    <row r="1692" spans="1:43" s="128" customFormat="1" ht="40.15" customHeight="1">
      <c r="A1692" s="488">
        <v>1679</v>
      </c>
      <c r="B1692" s="866" t="str">
        <f>IF(基本情報入力シート!C1723="","",基本情報入力シート!C1723)</f>
        <v/>
      </c>
      <c r="C1692" s="866"/>
      <c r="D1692" s="866"/>
      <c r="E1692" s="866"/>
      <c r="F1692" s="866"/>
      <c r="G1692" s="866"/>
      <c r="H1692" s="866"/>
      <c r="I1692" s="866"/>
      <c r="J1692" s="413" t="str">
        <f>IF(基本情報入力シート!M1723="","",基本情報入力シート!M1723)</f>
        <v/>
      </c>
      <c r="K1692" s="413" t="str">
        <f>IF(基本情報入力シート!R1723="","",基本情報入力シート!R1723)</f>
        <v/>
      </c>
      <c r="L1692" s="413" t="str">
        <f>IF(基本情報入力シート!W1723="","",基本情報入力シート!W1723)</f>
        <v/>
      </c>
      <c r="M1692" s="413" t="str">
        <f>IF(基本情報入力シート!X1723="","",基本情報入力シート!X1723)</f>
        <v/>
      </c>
      <c r="N1692" s="491" t="str">
        <f>IF(基本情報入力シート!Y1723="","",基本情報入力シート!Y1723)</f>
        <v/>
      </c>
      <c r="O1692" s="490"/>
      <c r="P1692" s="432"/>
      <c r="Q1692" s="38" t="str">
        <f>IFERROR(ROUNDDOWN(P1692*VLOOKUP(N1692,【参考】数式用!$V$2:$AA$58,MATCH(O1692,【参考】数式用!$X$4:$AA$4)+2,FALSE)*0.5, 0), "")</f>
        <v/>
      </c>
      <c r="R1692" s="433"/>
      <c r="S1692" s="867"/>
      <c r="T1692" s="867"/>
      <c r="U1692" s="499"/>
      <c r="V1692" s="439"/>
      <c r="W1692" s="487"/>
      <c r="X1692" s="414" t="str">
        <f>IFERROR(IF(V1692="ー", "", ROUNDDOWN(W1692*VLOOKUP(N1692,【参考】数式用!$V$2:$AG$51,MATCH(V1692,【参考】数式用!$AB$4:$AG$4)+6,FALSE)*0.5, 0)), "")</f>
        <v/>
      </c>
      <c r="Y1692" s="440"/>
      <c r="Z1692" s="487"/>
      <c r="AA1692" s="501"/>
      <c r="AB1692" s="481" t="e">
        <f>VLOOKUP(N1692,【参考】数式用!$A$3:$N$58,14,FALSE)</f>
        <v>#N/A</v>
      </c>
      <c r="AC1692" s="481" t="str">
        <f>IFERROR(VLOOKUP(N1692,【参考】数式用!$A$3:$N$58,14,FALSE),"")&amp;"_4_5"</f>
        <v>_4_5</v>
      </c>
      <c r="AD1692" s="481" t="str">
        <f>IFERROR(VLOOKUP(N1692,【参考】数式用!$A$3:$N$58,14,FALSE),"")&amp;"_6"</f>
        <v>_6</v>
      </c>
      <c r="AE1692" s="482" t="str">
        <f>IFERROR(VLOOKUP(N1692,【参考】数式用!$AI$5:$AJ$51, 2, FALSE), "")</f>
        <v/>
      </c>
      <c r="AF1692" s="483" t="str">
        <f t="shared" si="52"/>
        <v/>
      </c>
      <c r="AG1692" s="484" t="str">
        <f t="shared" si="53"/>
        <v/>
      </c>
      <c r="AH1692" s="485" t="str">
        <f>IFERROR(VLOOKUP(N1692,【参考】数式用!$AM$3:$AN$56, 2, FALSE), "")</f>
        <v/>
      </c>
      <c r="AI1692" s="411"/>
      <c r="AJ1692" s="389"/>
      <c r="AK1692" s="389"/>
      <c r="AL1692" s="389"/>
      <c r="AM1692" s="389"/>
      <c r="AN1692" s="389"/>
      <c r="AO1692" s="389"/>
      <c r="AP1692" s="389"/>
      <c r="AQ1692" s="389"/>
    </row>
    <row r="1693" spans="1:43" s="128" customFormat="1" ht="40.15" customHeight="1">
      <c r="A1693" s="488">
        <v>1680</v>
      </c>
      <c r="B1693" s="866" t="str">
        <f>IF(基本情報入力シート!C1724="","",基本情報入力シート!C1724)</f>
        <v/>
      </c>
      <c r="C1693" s="866"/>
      <c r="D1693" s="866"/>
      <c r="E1693" s="866"/>
      <c r="F1693" s="866"/>
      <c r="G1693" s="866"/>
      <c r="H1693" s="866"/>
      <c r="I1693" s="866"/>
      <c r="J1693" s="413" t="str">
        <f>IF(基本情報入力シート!M1724="","",基本情報入力シート!M1724)</f>
        <v/>
      </c>
      <c r="K1693" s="413" t="str">
        <f>IF(基本情報入力シート!R1724="","",基本情報入力シート!R1724)</f>
        <v/>
      </c>
      <c r="L1693" s="413" t="str">
        <f>IF(基本情報入力シート!W1724="","",基本情報入力シート!W1724)</f>
        <v/>
      </c>
      <c r="M1693" s="413" t="str">
        <f>IF(基本情報入力シート!X1724="","",基本情報入力シート!X1724)</f>
        <v/>
      </c>
      <c r="N1693" s="491" t="str">
        <f>IF(基本情報入力シート!Y1724="","",基本情報入力シート!Y1724)</f>
        <v/>
      </c>
      <c r="O1693" s="490"/>
      <c r="P1693" s="432"/>
      <c r="Q1693" s="38" t="str">
        <f>IFERROR(ROUNDDOWN(P1693*VLOOKUP(N1693,【参考】数式用!$V$2:$AA$58,MATCH(O1693,【参考】数式用!$X$4:$AA$4)+2,FALSE)*0.5, 0), "")</f>
        <v/>
      </c>
      <c r="R1693" s="433"/>
      <c r="S1693" s="867"/>
      <c r="T1693" s="867"/>
      <c r="U1693" s="499"/>
      <c r="V1693" s="439"/>
      <c r="W1693" s="487"/>
      <c r="X1693" s="414" t="str">
        <f>IFERROR(IF(V1693="ー", "", ROUNDDOWN(W1693*VLOOKUP(N1693,【参考】数式用!$V$2:$AG$51,MATCH(V1693,【参考】数式用!$AB$4:$AG$4)+6,FALSE)*0.5, 0)), "")</f>
        <v/>
      </c>
      <c r="Y1693" s="440"/>
      <c r="Z1693" s="487"/>
      <c r="AA1693" s="501"/>
      <c r="AB1693" s="481" t="e">
        <f>VLOOKUP(N1693,【参考】数式用!$A$3:$N$58,14,FALSE)</f>
        <v>#N/A</v>
      </c>
      <c r="AC1693" s="481" t="str">
        <f>IFERROR(VLOOKUP(N1693,【参考】数式用!$A$3:$N$58,14,FALSE),"")&amp;"_4_5"</f>
        <v>_4_5</v>
      </c>
      <c r="AD1693" s="481" t="str">
        <f>IFERROR(VLOOKUP(N1693,【参考】数式用!$A$3:$N$58,14,FALSE),"")&amp;"_6"</f>
        <v>_6</v>
      </c>
      <c r="AE1693" s="482" t="str">
        <f>IFERROR(VLOOKUP(N1693,【参考】数式用!$AI$5:$AJ$51, 2, FALSE), "")</f>
        <v/>
      </c>
      <c r="AF1693" s="483" t="str">
        <f t="shared" si="52"/>
        <v/>
      </c>
      <c r="AG1693" s="484" t="str">
        <f t="shared" si="53"/>
        <v/>
      </c>
      <c r="AH1693" s="485" t="str">
        <f>IFERROR(VLOOKUP(N1693,【参考】数式用!$AM$3:$AN$56, 2, FALSE), "")</f>
        <v/>
      </c>
      <c r="AI1693" s="411"/>
      <c r="AJ1693" s="389"/>
      <c r="AK1693" s="389"/>
      <c r="AL1693" s="389"/>
      <c r="AM1693" s="389"/>
      <c r="AN1693" s="389"/>
      <c r="AO1693" s="389"/>
      <c r="AP1693" s="389"/>
      <c r="AQ1693" s="389"/>
    </row>
    <row r="1694" spans="1:43" s="128" customFormat="1" ht="40.15" customHeight="1">
      <c r="A1694" s="488">
        <v>1681</v>
      </c>
      <c r="B1694" s="866" t="str">
        <f>IF(基本情報入力シート!C1725="","",基本情報入力シート!C1725)</f>
        <v/>
      </c>
      <c r="C1694" s="866"/>
      <c r="D1694" s="866"/>
      <c r="E1694" s="866"/>
      <c r="F1694" s="866"/>
      <c r="G1694" s="866"/>
      <c r="H1694" s="866"/>
      <c r="I1694" s="866"/>
      <c r="J1694" s="413" t="str">
        <f>IF(基本情報入力シート!M1725="","",基本情報入力シート!M1725)</f>
        <v/>
      </c>
      <c r="K1694" s="413" t="str">
        <f>IF(基本情報入力シート!R1725="","",基本情報入力シート!R1725)</f>
        <v/>
      </c>
      <c r="L1694" s="413" t="str">
        <f>IF(基本情報入力シート!W1725="","",基本情報入力シート!W1725)</f>
        <v/>
      </c>
      <c r="M1694" s="413" t="str">
        <f>IF(基本情報入力シート!X1725="","",基本情報入力シート!X1725)</f>
        <v/>
      </c>
      <c r="N1694" s="491" t="str">
        <f>IF(基本情報入力シート!Y1725="","",基本情報入力シート!Y1725)</f>
        <v/>
      </c>
      <c r="O1694" s="490"/>
      <c r="P1694" s="432"/>
      <c r="Q1694" s="38" t="str">
        <f>IFERROR(ROUNDDOWN(P1694*VLOOKUP(N1694,【参考】数式用!$V$2:$AA$58,MATCH(O1694,【参考】数式用!$X$4:$AA$4)+2,FALSE)*0.5, 0), "")</f>
        <v/>
      </c>
      <c r="R1694" s="433"/>
      <c r="S1694" s="867"/>
      <c r="T1694" s="867"/>
      <c r="U1694" s="499"/>
      <c r="V1694" s="439"/>
      <c r="W1694" s="487"/>
      <c r="X1694" s="414" t="str">
        <f>IFERROR(IF(V1694="ー", "", ROUNDDOWN(W1694*VLOOKUP(N1694,【参考】数式用!$V$2:$AG$51,MATCH(V1694,【参考】数式用!$AB$4:$AG$4)+6,FALSE)*0.5, 0)), "")</f>
        <v/>
      </c>
      <c r="Y1694" s="440"/>
      <c r="Z1694" s="487"/>
      <c r="AA1694" s="501"/>
      <c r="AB1694" s="481" t="e">
        <f>VLOOKUP(N1694,【参考】数式用!$A$3:$N$58,14,FALSE)</f>
        <v>#N/A</v>
      </c>
      <c r="AC1694" s="481" t="str">
        <f>IFERROR(VLOOKUP(N1694,【参考】数式用!$A$3:$N$58,14,FALSE),"")&amp;"_4_5"</f>
        <v>_4_5</v>
      </c>
      <c r="AD1694" s="481" t="str">
        <f>IFERROR(VLOOKUP(N1694,【参考】数式用!$A$3:$N$58,14,FALSE),"")&amp;"_6"</f>
        <v>_6</v>
      </c>
      <c r="AE1694" s="482" t="str">
        <f>IFERROR(VLOOKUP(N1694,【参考】数式用!$AI$5:$AJ$51, 2, FALSE), "")</f>
        <v/>
      </c>
      <c r="AF1694" s="483" t="str">
        <f t="shared" si="52"/>
        <v/>
      </c>
      <c r="AG1694" s="484" t="str">
        <f t="shared" si="53"/>
        <v/>
      </c>
      <c r="AH1694" s="485" t="str">
        <f>IFERROR(VLOOKUP(N1694,【参考】数式用!$AM$3:$AN$56, 2, FALSE), "")</f>
        <v/>
      </c>
      <c r="AI1694" s="411"/>
      <c r="AJ1694" s="389"/>
      <c r="AK1694" s="389"/>
      <c r="AL1694" s="389"/>
      <c r="AM1694" s="389"/>
      <c r="AN1694" s="389"/>
      <c r="AO1694" s="389"/>
      <c r="AP1694" s="389"/>
      <c r="AQ1694" s="389"/>
    </row>
    <row r="1695" spans="1:43" s="128" customFormat="1" ht="40.15" customHeight="1">
      <c r="A1695" s="488">
        <v>1682</v>
      </c>
      <c r="B1695" s="866" t="str">
        <f>IF(基本情報入力シート!C1726="","",基本情報入力シート!C1726)</f>
        <v/>
      </c>
      <c r="C1695" s="866"/>
      <c r="D1695" s="866"/>
      <c r="E1695" s="866"/>
      <c r="F1695" s="866"/>
      <c r="G1695" s="866"/>
      <c r="H1695" s="866"/>
      <c r="I1695" s="866"/>
      <c r="J1695" s="413" t="str">
        <f>IF(基本情報入力シート!M1726="","",基本情報入力シート!M1726)</f>
        <v/>
      </c>
      <c r="K1695" s="413" t="str">
        <f>IF(基本情報入力シート!R1726="","",基本情報入力シート!R1726)</f>
        <v/>
      </c>
      <c r="L1695" s="413" t="str">
        <f>IF(基本情報入力シート!W1726="","",基本情報入力シート!W1726)</f>
        <v/>
      </c>
      <c r="M1695" s="413" t="str">
        <f>IF(基本情報入力シート!X1726="","",基本情報入力シート!X1726)</f>
        <v/>
      </c>
      <c r="N1695" s="491" t="str">
        <f>IF(基本情報入力シート!Y1726="","",基本情報入力シート!Y1726)</f>
        <v/>
      </c>
      <c r="O1695" s="490"/>
      <c r="P1695" s="432"/>
      <c r="Q1695" s="38" t="str">
        <f>IFERROR(ROUNDDOWN(P1695*VLOOKUP(N1695,【参考】数式用!$V$2:$AA$58,MATCH(O1695,【参考】数式用!$X$4:$AA$4)+2,FALSE)*0.5, 0), "")</f>
        <v/>
      </c>
      <c r="R1695" s="433"/>
      <c r="S1695" s="867"/>
      <c r="T1695" s="867"/>
      <c r="U1695" s="499"/>
      <c r="V1695" s="439"/>
      <c r="W1695" s="487"/>
      <c r="X1695" s="414" t="str">
        <f>IFERROR(IF(V1695="ー", "", ROUNDDOWN(W1695*VLOOKUP(N1695,【参考】数式用!$V$2:$AG$51,MATCH(V1695,【参考】数式用!$AB$4:$AG$4)+6,FALSE)*0.5, 0)), "")</f>
        <v/>
      </c>
      <c r="Y1695" s="440"/>
      <c r="Z1695" s="487"/>
      <c r="AA1695" s="501"/>
      <c r="AB1695" s="481" t="e">
        <f>VLOOKUP(N1695,【参考】数式用!$A$3:$N$58,14,FALSE)</f>
        <v>#N/A</v>
      </c>
      <c r="AC1695" s="481" t="str">
        <f>IFERROR(VLOOKUP(N1695,【参考】数式用!$A$3:$N$58,14,FALSE),"")&amp;"_4_5"</f>
        <v>_4_5</v>
      </c>
      <c r="AD1695" s="481" t="str">
        <f>IFERROR(VLOOKUP(N1695,【参考】数式用!$A$3:$N$58,14,FALSE),"")&amp;"_6"</f>
        <v>_6</v>
      </c>
      <c r="AE1695" s="482" t="str">
        <f>IFERROR(VLOOKUP(N1695,【参考】数式用!$AI$5:$AJ$51, 2, FALSE), "")</f>
        <v/>
      </c>
      <c r="AF1695" s="483" t="str">
        <f t="shared" si="52"/>
        <v/>
      </c>
      <c r="AG1695" s="484" t="str">
        <f t="shared" si="53"/>
        <v/>
      </c>
      <c r="AH1695" s="485" t="str">
        <f>IFERROR(VLOOKUP(N1695,【参考】数式用!$AM$3:$AN$56, 2, FALSE), "")</f>
        <v/>
      </c>
      <c r="AI1695" s="411"/>
      <c r="AJ1695" s="389"/>
      <c r="AK1695" s="389"/>
      <c r="AL1695" s="389"/>
      <c r="AM1695" s="389"/>
      <c r="AN1695" s="389"/>
      <c r="AO1695" s="389"/>
      <c r="AP1695" s="389"/>
      <c r="AQ1695" s="389"/>
    </row>
    <row r="1696" spans="1:43" s="128" customFormat="1" ht="40.15" customHeight="1">
      <c r="A1696" s="488">
        <v>1683</v>
      </c>
      <c r="B1696" s="866" t="str">
        <f>IF(基本情報入力シート!C1727="","",基本情報入力シート!C1727)</f>
        <v/>
      </c>
      <c r="C1696" s="866"/>
      <c r="D1696" s="866"/>
      <c r="E1696" s="866"/>
      <c r="F1696" s="866"/>
      <c r="G1696" s="866"/>
      <c r="H1696" s="866"/>
      <c r="I1696" s="866"/>
      <c r="J1696" s="413" t="str">
        <f>IF(基本情報入力シート!M1727="","",基本情報入力シート!M1727)</f>
        <v/>
      </c>
      <c r="K1696" s="413" t="str">
        <f>IF(基本情報入力シート!R1727="","",基本情報入力シート!R1727)</f>
        <v/>
      </c>
      <c r="L1696" s="413" t="str">
        <f>IF(基本情報入力シート!W1727="","",基本情報入力シート!W1727)</f>
        <v/>
      </c>
      <c r="M1696" s="413" t="str">
        <f>IF(基本情報入力シート!X1727="","",基本情報入力シート!X1727)</f>
        <v/>
      </c>
      <c r="N1696" s="491" t="str">
        <f>IF(基本情報入力シート!Y1727="","",基本情報入力シート!Y1727)</f>
        <v/>
      </c>
      <c r="O1696" s="490"/>
      <c r="P1696" s="432"/>
      <c r="Q1696" s="38" t="str">
        <f>IFERROR(ROUNDDOWN(P1696*VLOOKUP(N1696,【参考】数式用!$V$2:$AA$58,MATCH(O1696,【参考】数式用!$X$4:$AA$4)+2,FALSE)*0.5, 0), "")</f>
        <v/>
      </c>
      <c r="R1696" s="433"/>
      <c r="S1696" s="867"/>
      <c r="T1696" s="867"/>
      <c r="U1696" s="499"/>
      <c r="V1696" s="439"/>
      <c r="W1696" s="487"/>
      <c r="X1696" s="414" t="str">
        <f>IFERROR(IF(V1696="ー", "", ROUNDDOWN(W1696*VLOOKUP(N1696,【参考】数式用!$V$2:$AG$51,MATCH(V1696,【参考】数式用!$AB$4:$AG$4)+6,FALSE)*0.5, 0)), "")</f>
        <v/>
      </c>
      <c r="Y1696" s="440"/>
      <c r="Z1696" s="487"/>
      <c r="AA1696" s="501"/>
      <c r="AB1696" s="481" t="e">
        <f>VLOOKUP(N1696,【参考】数式用!$A$3:$N$58,14,FALSE)</f>
        <v>#N/A</v>
      </c>
      <c r="AC1696" s="481" t="str">
        <f>IFERROR(VLOOKUP(N1696,【参考】数式用!$A$3:$N$58,14,FALSE),"")&amp;"_4_5"</f>
        <v>_4_5</v>
      </c>
      <c r="AD1696" s="481" t="str">
        <f>IFERROR(VLOOKUP(N1696,【参考】数式用!$A$3:$N$58,14,FALSE),"")&amp;"_6"</f>
        <v>_6</v>
      </c>
      <c r="AE1696" s="482" t="str">
        <f>IFERROR(VLOOKUP(N1696,【参考】数式用!$AI$5:$AJ$51, 2, FALSE), "")</f>
        <v/>
      </c>
      <c r="AF1696" s="483" t="str">
        <f t="shared" si="52"/>
        <v/>
      </c>
      <c r="AG1696" s="484" t="str">
        <f t="shared" si="53"/>
        <v/>
      </c>
      <c r="AH1696" s="485" t="str">
        <f>IFERROR(VLOOKUP(N1696,【参考】数式用!$AM$3:$AN$56, 2, FALSE), "")</f>
        <v/>
      </c>
      <c r="AI1696" s="411"/>
      <c r="AJ1696" s="389"/>
      <c r="AK1696" s="389"/>
      <c r="AL1696" s="389"/>
      <c r="AM1696" s="389"/>
      <c r="AN1696" s="389"/>
      <c r="AO1696" s="389"/>
      <c r="AP1696" s="389"/>
      <c r="AQ1696" s="389"/>
    </row>
    <row r="1697" spans="1:43" s="128" customFormat="1" ht="40.15" customHeight="1">
      <c r="A1697" s="488">
        <v>1684</v>
      </c>
      <c r="B1697" s="866" t="str">
        <f>IF(基本情報入力シート!C1728="","",基本情報入力シート!C1728)</f>
        <v/>
      </c>
      <c r="C1697" s="866"/>
      <c r="D1697" s="866"/>
      <c r="E1697" s="866"/>
      <c r="F1697" s="866"/>
      <c r="G1697" s="866"/>
      <c r="H1697" s="866"/>
      <c r="I1697" s="866"/>
      <c r="J1697" s="413" t="str">
        <f>IF(基本情報入力シート!M1728="","",基本情報入力シート!M1728)</f>
        <v/>
      </c>
      <c r="K1697" s="413" t="str">
        <f>IF(基本情報入力シート!R1728="","",基本情報入力シート!R1728)</f>
        <v/>
      </c>
      <c r="L1697" s="413" t="str">
        <f>IF(基本情報入力シート!W1728="","",基本情報入力シート!W1728)</f>
        <v/>
      </c>
      <c r="M1697" s="413" t="str">
        <f>IF(基本情報入力シート!X1728="","",基本情報入力シート!X1728)</f>
        <v/>
      </c>
      <c r="N1697" s="491" t="str">
        <f>IF(基本情報入力シート!Y1728="","",基本情報入力シート!Y1728)</f>
        <v/>
      </c>
      <c r="O1697" s="490"/>
      <c r="P1697" s="432"/>
      <c r="Q1697" s="38" t="str">
        <f>IFERROR(ROUNDDOWN(P1697*VLOOKUP(N1697,【参考】数式用!$V$2:$AA$58,MATCH(O1697,【参考】数式用!$X$4:$AA$4)+2,FALSE)*0.5, 0), "")</f>
        <v/>
      </c>
      <c r="R1697" s="433"/>
      <c r="S1697" s="867"/>
      <c r="T1697" s="867"/>
      <c r="U1697" s="499"/>
      <c r="V1697" s="439"/>
      <c r="W1697" s="487"/>
      <c r="X1697" s="414" t="str">
        <f>IFERROR(IF(V1697="ー", "", ROUNDDOWN(W1697*VLOOKUP(N1697,【参考】数式用!$V$2:$AG$51,MATCH(V1697,【参考】数式用!$AB$4:$AG$4)+6,FALSE)*0.5, 0)), "")</f>
        <v/>
      </c>
      <c r="Y1697" s="440"/>
      <c r="Z1697" s="487"/>
      <c r="AA1697" s="501"/>
      <c r="AB1697" s="481" t="e">
        <f>VLOOKUP(N1697,【参考】数式用!$A$3:$N$58,14,FALSE)</f>
        <v>#N/A</v>
      </c>
      <c r="AC1697" s="481" t="str">
        <f>IFERROR(VLOOKUP(N1697,【参考】数式用!$A$3:$N$58,14,FALSE),"")&amp;"_4_5"</f>
        <v>_4_5</v>
      </c>
      <c r="AD1697" s="481" t="str">
        <f>IFERROR(VLOOKUP(N1697,【参考】数式用!$A$3:$N$58,14,FALSE),"")&amp;"_6"</f>
        <v>_6</v>
      </c>
      <c r="AE1697" s="482" t="str">
        <f>IFERROR(VLOOKUP(N1697,【参考】数式用!$AI$5:$AJ$51, 2, FALSE), "")</f>
        <v/>
      </c>
      <c r="AF1697" s="483" t="str">
        <f t="shared" si="52"/>
        <v/>
      </c>
      <c r="AG1697" s="484" t="str">
        <f t="shared" si="53"/>
        <v/>
      </c>
      <c r="AH1697" s="485" t="str">
        <f>IFERROR(VLOOKUP(N1697,【参考】数式用!$AM$3:$AN$56, 2, FALSE), "")</f>
        <v/>
      </c>
      <c r="AI1697" s="411"/>
      <c r="AJ1697" s="389"/>
      <c r="AK1697" s="389"/>
      <c r="AL1697" s="389"/>
      <c r="AM1697" s="389"/>
      <c r="AN1697" s="389"/>
      <c r="AO1697" s="389"/>
      <c r="AP1697" s="389"/>
      <c r="AQ1697" s="389"/>
    </row>
    <row r="1698" spans="1:43" s="128" customFormat="1" ht="40.15" customHeight="1">
      <c r="A1698" s="488">
        <v>1685</v>
      </c>
      <c r="B1698" s="866" t="str">
        <f>IF(基本情報入力シート!C1729="","",基本情報入力シート!C1729)</f>
        <v/>
      </c>
      <c r="C1698" s="866"/>
      <c r="D1698" s="866"/>
      <c r="E1698" s="866"/>
      <c r="F1698" s="866"/>
      <c r="G1698" s="866"/>
      <c r="H1698" s="866"/>
      <c r="I1698" s="866"/>
      <c r="J1698" s="413" t="str">
        <f>IF(基本情報入力シート!M1729="","",基本情報入力シート!M1729)</f>
        <v/>
      </c>
      <c r="K1698" s="413" t="str">
        <f>IF(基本情報入力シート!R1729="","",基本情報入力シート!R1729)</f>
        <v/>
      </c>
      <c r="L1698" s="413" t="str">
        <f>IF(基本情報入力シート!W1729="","",基本情報入力シート!W1729)</f>
        <v/>
      </c>
      <c r="M1698" s="413" t="str">
        <f>IF(基本情報入力シート!X1729="","",基本情報入力シート!X1729)</f>
        <v/>
      </c>
      <c r="N1698" s="491" t="str">
        <f>IF(基本情報入力シート!Y1729="","",基本情報入力シート!Y1729)</f>
        <v/>
      </c>
      <c r="O1698" s="490"/>
      <c r="P1698" s="432"/>
      <c r="Q1698" s="38" t="str">
        <f>IFERROR(ROUNDDOWN(P1698*VLOOKUP(N1698,【参考】数式用!$V$2:$AA$58,MATCH(O1698,【参考】数式用!$X$4:$AA$4)+2,FALSE)*0.5, 0), "")</f>
        <v/>
      </c>
      <c r="R1698" s="433"/>
      <c r="S1698" s="867"/>
      <c r="T1698" s="867"/>
      <c r="U1698" s="499"/>
      <c r="V1698" s="439"/>
      <c r="W1698" s="487"/>
      <c r="X1698" s="414" t="str">
        <f>IFERROR(IF(V1698="ー", "", ROUNDDOWN(W1698*VLOOKUP(N1698,【参考】数式用!$V$2:$AG$51,MATCH(V1698,【参考】数式用!$AB$4:$AG$4)+6,FALSE)*0.5, 0)), "")</f>
        <v/>
      </c>
      <c r="Y1698" s="440"/>
      <c r="Z1698" s="487"/>
      <c r="AA1698" s="501"/>
      <c r="AB1698" s="481" t="e">
        <f>VLOOKUP(N1698,【参考】数式用!$A$3:$N$58,14,FALSE)</f>
        <v>#N/A</v>
      </c>
      <c r="AC1698" s="481" t="str">
        <f>IFERROR(VLOOKUP(N1698,【参考】数式用!$A$3:$N$58,14,FALSE),"")&amp;"_4_5"</f>
        <v>_4_5</v>
      </c>
      <c r="AD1698" s="481" t="str">
        <f>IFERROR(VLOOKUP(N1698,【参考】数式用!$A$3:$N$58,14,FALSE),"")&amp;"_6"</f>
        <v>_6</v>
      </c>
      <c r="AE1698" s="482" t="str">
        <f>IFERROR(VLOOKUP(N1698,【参考】数式用!$AI$5:$AJ$51, 2, FALSE), "")</f>
        <v/>
      </c>
      <c r="AF1698" s="483" t="str">
        <f t="shared" si="52"/>
        <v/>
      </c>
      <c r="AG1698" s="484" t="str">
        <f t="shared" si="53"/>
        <v/>
      </c>
      <c r="AH1698" s="485" t="str">
        <f>IFERROR(VLOOKUP(N1698,【参考】数式用!$AM$3:$AN$56, 2, FALSE), "")</f>
        <v/>
      </c>
      <c r="AI1698" s="411"/>
      <c r="AJ1698" s="389"/>
      <c r="AK1698" s="389"/>
      <c r="AL1698" s="389"/>
      <c r="AM1698" s="389"/>
      <c r="AN1698" s="389"/>
      <c r="AO1698" s="389"/>
      <c r="AP1698" s="389"/>
      <c r="AQ1698" s="389"/>
    </row>
    <row r="1699" spans="1:43" s="128" customFormat="1" ht="40.15" customHeight="1">
      <c r="A1699" s="488">
        <v>1686</v>
      </c>
      <c r="B1699" s="866" t="str">
        <f>IF(基本情報入力シート!C1730="","",基本情報入力シート!C1730)</f>
        <v/>
      </c>
      <c r="C1699" s="866"/>
      <c r="D1699" s="866"/>
      <c r="E1699" s="866"/>
      <c r="F1699" s="866"/>
      <c r="G1699" s="866"/>
      <c r="H1699" s="866"/>
      <c r="I1699" s="866"/>
      <c r="J1699" s="413" t="str">
        <f>IF(基本情報入力シート!M1730="","",基本情報入力シート!M1730)</f>
        <v/>
      </c>
      <c r="K1699" s="413" t="str">
        <f>IF(基本情報入力シート!R1730="","",基本情報入力シート!R1730)</f>
        <v/>
      </c>
      <c r="L1699" s="413" t="str">
        <f>IF(基本情報入力シート!W1730="","",基本情報入力シート!W1730)</f>
        <v/>
      </c>
      <c r="M1699" s="413" t="str">
        <f>IF(基本情報入力シート!X1730="","",基本情報入力シート!X1730)</f>
        <v/>
      </c>
      <c r="N1699" s="491" t="str">
        <f>IF(基本情報入力シート!Y1730="","",基本情報入力シート!Y1730)</f>
        <v/>
      </c>
      <c r="O1699" s="490"/>
      <c r="P1699" s="432"/>
      <c r="Q1699" s="38" t="str">
        <f>IFERROR(ROUNDDOWN(P1699*VLOOKUP(N1699,【参考】数式用!$V$2:$AA$58,MATCH(O1699,【参考】数式用!$X$4:$AA$4)+2,FALSE)*0.5, 0), "")</f>
        <v/>
      </c>
      <c r="R1699" s="433"/>
      <c r="S1699" s="867"/>
      <c r="T1699" s="867"/>
      <c r="U1699" s="499"/>
      <c r="V1699" s="439"/>
      <c r="W1699" s="487"/>
      <c r="X1699" s="414" t="str">
        <f>IFERROR(IF(V1699="ー", "", ROUNDDOWN(W1699*VLOOKUP(N1699,【参考】数式用!$V$2:$AG$51,MATCH(V1699,【参考】数式用!$AB$4:$AG$4)+6,FALSE)*0.5, 0)), "")</f>
        <v/>
      </c>
      <c r="Y1699" s="440"/>
      <c r="Z1699" s="487"/>
      <c r="AA1699" s="501"/>
      <c r="AB1699" s="481" t="e">
        <f>VLOOKUP(N1699,【参考】数式用!$A$3:$N$58,14,FALSE)</f>
        <v>#N/A</v>
      </c>
      <c r="AC1699" s="481" t="str">
        <f>IFERROR(VLOOKUP(N1699,【参考】数式用!$A$3:$N$58,14,FALSE),"")&amp;"_4_5"</f>
        <v>_4_5</v>
      </c>
      <c r="AD1699" s="481" t="str">
        <f>IFERROR(VLOOKUP(N1699,【参考】数式用!$A$3:$N$58,14,FALSE),"")&amp;"_6"</f>
        <v>_6</v>
      </c>
      <c r="AE1699" s="482" t="str">
        <f>IFERROR(VLOOKUP(N1699,【参考】数式用!$AI$5:$AJ$51, 2, FALSE), "")</f>
        <v/>
      </c>
      <c r="AF1699" s="483" t="str">
        <f t="shared" si="52"/>
        <v/>
      </c>
      <c r="AG1699" s="484" t="str">
        <f t="shared" si="53"/>
        <v/>
      </c>
      <c r="AH1699" s="485" t="str">
        <f>IFERROR(VLOOKUP(N1699,【参考】数式用!$AM$3:$AN$56, 2, FALSE), "")</f>
        <v/>
      </c>
      <c r="AI1699" s="411"/>
      <c r="AJ1699" s="389"/>
      <c r="AK1699" s="389"/>
      <c r="AL1699" s="389"/>
      <c r="AM1699" s="389"/>
      <c r="AN1699" s="389"/>
      <c r="AO1699" s="389"/>
      <c r="AP1699" s="389"/>
      <c r="AQ1699" s="389"/>
    </row>
    <row r="1700" spans="1:43" s="128" customFormat="1" ht="40.15" customHeight="1">
      <c r="A1700" s="488">
        <v>1687</v>
      </c>
      <c r="B1700" s="866" t="str">
        <f>IF(基本情報入力シート!C1731="","",基本情報入力シート!C1731)</f>
        <v/>
      </c>
      <c r="C1700" s="866"/>
      <c r="D1700" s="866"/>
      <c r="E1700" s="866"/>
      <c r="F1700" s="866"/>
      <c r="G1700" s="866"/>
      <c r="H1700" s="866"/>
      <c r="I1700" s="866"/>
      <c r="J1700" s="413" t="str">
        <f>IF(基本情報入力シート!M1731="","",基本情報入力シート!M1731)</f>
        <v/>
      </c>
      <c r="K1700" s="413" t="str">
        <f>IF(基本情報入力シート!R1731="","",基本情報入力シート!R1731)</f>
        <v/>
      </c>
      <c r="L1700" s="413" t="str">
        <f>IF(基本情報入力シート!W1731="","",基本情報入力シート!W1731)</f>
        <v/>
      </c>
      <c r="M1700" s="413" t="str">
        <f>IF(基本情報入力シート!X1731="","",基本情報入力シート!X1731)</f>
        <v/>
      </c>
      <c r="N1700" s="491" t="str">
        <f>IF(基本情報入力シート!Y1731="","",基本情報入力シート!Y1731)</f>
        <v/>
      </c>
      <c r="O1700" s="490"/>
      <c r="P1700" s="432"/>
      <c r="Q1700" s="38" t="str">
        <f>IFERROR(ROUNDDOWN(P1700*VLOOKUP(N1700,【参考】数式用!$V$2:$AA$58,MATCH(O1700,【参考】数式用!$X$4:$AA$4)+2,FALSE)*0.5, 0), "")</f>
        <v/>
      </c>
      <c r="R1700" s="433"/>
      <c r="S1700" s="867"/>
      <c r="T1700" s="867"/>
      <c r="U1700" s="499"/>
      <c r="V1700" s="439"/>
      <c r="W1700" s="487"/>
      <c r="X1700" s="414" t="str">
        <f>IFERROR(IF(V1700="ー", "", ROUNDDOWN(W1700*VLOOKUP(N1700,【参考】数式用!$V$2:$AG$51,MATCH(V1700,【参考】数式用!$AB$4:$AG$4)+6,FALSE)*0.5, 0)), "")</f>
        <v/>
      </c>
      <c r="Y1700" s="440"/>
      <c r="Z1700" s="487"/>
      <c r="AA1700" s="501"/>
      <c r="AB1700" s="481" t="e">
        <f>VLOOKUP(N1700,【参考】数式用!$A$3:$N$58,14,FALSE)</f>
        <v>#N/A</v>
      </c>
      <c r="AC1700" s="481" t="str">
        <f>IFERROR(VLOOKUP(N1700,【参考】数式用!$A$3:$N$58,14,FALSE),"")&amp;"_4_5"</f>
        <v>_4_5</v>
      </c>
      <c r="AD1700" s="481" t="str">
        <f>IFERROR(VLOOKUP(N1700,【参考】数式用!$A$3:$N$58,14,FALSE),"")&amp;"_6"</f>
        <v>_6</v>
      </c>
      <c r="AE1700" s="482" t="str">
        <f>IFERROR(VLOOKUP(N1700,【参考】数式用!$AI$5:$AJ$51, 2, FALSE), "")</f>
        <v/>
      </c>
      <c r="AF1700" s="483" t="str">
        <f t="shared" si="52"/>
        <v/>
      </c>
      <c r="AG1700" s="484" t="str">
        <f t="shared" si="53"/>
        <v/>
      </c>
      <c r="AH1700" s="485" t="str">
        <f>IFERROR(VLOOKUP(N1700,【参考】数式用!$AM$3:$AN$56, 2, FALSE), "")</f>
        <v/>
      </c>
      <c r="AI1700" s="411"/>
      <c r="AJ1700" s="389"/>
      <c r="AK1700" s="389"/>
      <c r="AL1700" s="389"/>
      <c r="AM1700" s="389"/>
      <c r="AN1700" s="389"/>
      <c r="AO1700" s="389"/>
      <c r="AP1700" s="389"/>
      <c r="AQ1700" s="389"/>
    </row>
    <row r="1701" spans="1:43" s="128" customFormat="1" ht="40.15" customHeight="1">
      <c r="A1701" s="488">
        <v>1688</v>
      </c>
      <c r="B1701" s="866" t="str">
        <f>IF(基本情報入力シート!C1732="","",基本情報入力シート!C1732)</f>
        <v/>
      </c>
      <c r="C1701" s="866"/>
      <c r="D1701" s="866"/>
      <c r="E1701" s="866"/>
      <c r="F1701" s="866"/>
      <c r="G1701" s="866"/>
      <c r="H1701" s="866"/>
      <c r="I1701" s="866"/>
      <c r="J1701" s="413" t="str">
        <f>IF(基本情報入力シート!M1732="","",基本情報入力シート!M1732)</f>
        <v/>
      </c>
      <c r="K1701" s="413" t="str">
        <f>IF(基本情報入力シート!R1732="","",基本情報入力シート!R1732)</f>
        <v/>
      </c>
      <c r="L1701" s="413" t="str">
        <f>IF(基本情報入力シート!W1732="","",基本情報入力シート!W1732)</f>
        <v/>
      </c>
      <c r="M1701" s="413" t="str">
        <f>IF(基本情報入力シート!X1732="","",基本情報入力シート!X1732)</f>
        <v/>
      </c>
      <c r="N1701" s="491" t="str">
        <f>IF(基本情報入力シート!Y1732="","",基本情報入力シート!Y1732)</f>
        <v/>
      </c>
      <c r="O1701" s="490"/>
      <c r="P1701" s="432"/>
      <c r="Q1701" s="38" t="str">
        <f>IFERROR(ROUNDDOWN(P1701*VLOOKUP(N1701,【参考】数式用!$V$2:$AA$58,MATCH(O1701,【参考】数式用!$X$4:$AA$4)+2,FALSE)*0.5, 0), "")</f>
        <v/>
      </c>
      <c r="R1701" s="433"/>
      <c r="S1701" s="867"/>
      <c r="T1701" s="867"/>
      <c r="U1701" s="499"/>
      <c r="V1701" s="439"/>
      <c r="W1701" s="487"/>
      <c r="X1701" s="414" t="str">
        <f>IFERROR(IF(V1701="ー", "", ROUNDDOWN(W1701*VLOOKUP(N1701,【参考】数式用!$V$2:$AG$51,MATCH(V1701,【参考】数式用!$AB$4:$AG$4)+6,FALSE)*0.5, 0)), "")</f>
        <v/>
      </c>
      <c r="Y1701" s="440"/>
      <c r="Z1701" s="487"/>
      <c r="AA1701" s="501"/>
      <c r="AB1701" s="481" t="e">
        <f>VLOOKUP(N1701,【参考】数式用!$A$3:$N$58,14,FALSE)</f>
        <v>#N/A</v>
      </c>
      <c r="AC1701" s="481" t="str">
        <f>IFERROR(VLOOKUP(N1701,【参考】数式用!$A$3:$N$58,14,FALSE),"")&amp;"_4_5"</f>
        <v>_4_5</v>
      </c>
      <c r="AD1701" s="481" t="str">
        <f>IFERROR(VLOOKUP(N1701,【参考】数式用!$A$3:$N$58,14,FALSE),"")&amp;"_6"</f>
        <v>_6</v>
      </c>
      <c r="AE1701" s="482" t="str">
        <f>IFERROR(VLOOKUP(N1701,【参考】数式用!$AI$5:$AJ$51, 2, FALSE), "")</f>
        <v/>
      </c>
      <c r="AF1701" s="483" t="str">
        <f t="shared" si="52"/>
        <v/>
      </c>
      <c r="AG1701" s="484" t="str">
        <f t="shared" si="53"/>
        <v/>
      </c>
      <c r="AH1701" s="485" t="str">
        <f>IFERROR(VLOOKUP(N1701,【参考】数式用!$AM$3:$AN$56, 2, FALSE), "")</f>
        <v/>
      </c>
      <c r="AI1701" s="411"/>
      <c r="AJ1701" s="389"/>
      <c r="AK1701" s="389"/>
      <c r="AL1701" s="389"/>
      <c r="AM1701" s="389"/>
      <c r="AN1701" s="389"/>
      <c r="AO1701" s="389"/>
      <c r="AP1701" s="389"/>
      <c r="AQ1701" s="389"/>
    </row>
    <row r="1702" spans="1:43" s="128" customFormat="1" ht="40.15" customHeight="1">
      <c r="A1702" s="488">
        <v>1689</v>
      </c>
      <c r="B1702" s="866" t="str">
        <f>IF(基本情報入力シート!C1733="","",基本情報入力シート!C1733)</f>
        <v/>
      </c>
      <c r="C1702" s="866"/>
      <c r="D1702" s="866"/>
      <c r="E1702" s="866"/>
      <c r="F1702" s="866"/>
      <c r="G1702" s="866"/>
      <c r="H1702" s="866"/>
      <c r="I1702" s="866"/>
      <c r="J1702" s="413" t="str">
        <f>IF(基本情報入力シート!M1733="","",基本情報入力シート!M1733)</f>
        <v/>
      </c>
      <c r="K1702" s="413" t="str">
        <f>IF(基本情報入力シート!R1733="","",基本情報入力シート!R1733)</f>
        <v/>
      </c>
      <c r="L1702" s="413" t="str">
        <f>IF(基本情報入力シート!W1733="","",基本情報入力シート!W1733)</f>
        <v/>
      </c>
      <c r="M1702" s="413" t="str">
        <f>IF(基本情報入力シート!X1733="","",基本情報入力シート!X1733)</f>
        <v/>
      </c>
      <c r="N1702" s="491" t="str">
        <f>IF(基本情報入力シート!Y1733="","",基本情報入力シート!Y1733)</f>
        <v/>
      </c>
      <c r="O1702" s="490"/>
      <c r="P1702" s="432"/>
      <c r="Q1702" s="38" t="str">
        <f>IFERROR(ROUNDDOWN(P1702*VLOOKUP(N1702,【参考】数式用!$V$2:$AA$58,MATCH(O1702,【参考】数式用!$X$4:$AA$4)+2,FALSE)*0.5, 0), "")</f>
        <v/>
      </c>
      <c r="R1702" s="433"/>
      <c r="S1702" s="867"/>
      <c r="T1702" s="867"/>
      <c r="U1702" s="499"/>
      <c r="V1702" s="439"/>
      <c r="W1702" s="487"/>
      <c r="X1702" s="414" t="str">
        <f>IFERROR(IF(V1702="ー", "", ROUNDDOWN(W1702*VLOOKUP(N1702,【参考】数式用!$V$2:$AG$51,MATCH(V1702,【参考】数式用!$AB$4:$AG$4)+6,FALSE)*0.5, 0)), "")</f>
        <v/>
      </c>
      <c r="Y1702" s="440"/>
      <c r="Z1702" s="487"/>
      <c r="AA1702" s="501"/>
      <c r="AB1702" s="481" t="e">
        <f>VLOOKUP(N1702,【参考】数式用!$A$3:$N$58,14,FALSE)</f>
        <v>#N/A</v>
      </c>
      <c r="AC1702" s="481" t="str">
        <f>IFERROR(VLOOKUP(N1702,【参考】数式用!$A$3:$N$58,14,FALSE),"")&amp;"_4_5"</f>
        <v>_4_5</v>
      </c>
      <c r="AD1702" s="481" t="str">
        <f>IFERROR(VLOOKUP(N1702,【参考】数式用!$A$3:$N$58,14,FALSE),"")&amp;"_6"</f>
        <v>_6</v>
      </c>
      <c r="AE1702" s="482" t="str">
        <f>IFERROR(VLOOKUP(N1702,【参考】数式用!$AI$5:$AJ$51, 2, FALSE), "")</f>
        <v/>
      </c>
      <c r="AF1702" s="483" t="str">
        <f t="shared" si="52"/>
        <v/>
      </c>
      <c r="AG1702" s="484" t="str">
        <f t="shared" si="53"/>
        <v/>
      </c>
      <c r="AH1702" s="485" t="str">
        <f>IFERROR(VLOOKUP(N1702,【参考】数式用!$AM$3:$AN$56, 2, FALSE), "")</f>
        <v/>
      </c>
      <c r="AI1702" s="411"/>
      <c r="AJ1702" s="389"/>
      <c r="AK1702" s="389"/>
      <c r="AL1702" s="389"/>
      <c r="AM1702" s="389"/>
      <c r="AN1702" s="389"/>
      <c r="AO1702" s="389"/>
      <c r="AP1702" s="389"/>
      <c r="AQ1702" s="389"/>
    </row>
    <row r="1703" spans="1:43" s="128" customFormat="1" ht="40.15" customHeight="1">
      <c r="A1703" s="488">
        <v>1690</v>
      </c>
      <c r="B1703" s="866" t="str">
        <f>IF(基本情報入力シート!C1734="","",基本情報入力シート!C1734)</f>
        <v/>
      </c>
      <c r="C1703" s="866"/>
      <c r="D1703" s="866"/>
      <c r="E1703" s="866"/>
      <c r="F1703" s="866"/>
      <c r="G1703" s="866"/>
      <c r="H1703" s="866"/>
      <c r="I1703" s="866"/>
      <c r="J1703" s="413" t="str">
        <f>IF(基本情報入力シート!M1734="","",基本情報入力シート!M1734)</f>
        <v/>
      </c>
      <c r="K1703" s="413" t="str">
        <f>IF(基本情報入力シート!R1734="","",基本情報入力シート!R1734)</f>
        <v/>
      </c>
      <c r="L1703" s="413" t="str">
        <f>IF(基本情報入力シート!W1734="","",基本情報入力シート!W1734)</f>
        <v/>
      </c>
      <c r="M1703" s="413" t="str">
        <f>IF(基本情報入力シート!X1734="","",基本情報入力シート!X1734)</f>
        <v/>
      </c>
      <c r="N1703" s="491" t="str">
        <f>IF(基本情報入力シート!Y1734="","",基本情報入力シート!Y1734)</f>
        <v/>
      </c>
      <c r="O1703" s="490"/>
      <c r="P1703" s="432"/>
      <c r="Q1703" s="38" t="str">
        <f>IFERROR(ROUNDDOWN(P1703*VLOOKUP(N1703,【参考】数式用!$V$2:$AA$58,MATCH(O1703,【参考】数式用!$X$4:$AA$4)+2,FALSE)*0.5, 0), "")</f>
        <v/>
      </c>
      <c r="R1703" s="433"/>
      <c r="S1703" s="867"/>
      <c r="T1703" s="867"/>
      <c r="U1703" s="499"/>
      <c r="V1703" s="439"/>
      <c r="W1703" s="487"/>
      <c r="X1703" s="414" t="str">
        <f>IFERROR(IF(V1703="ー", "", ROUNDDOWN(W1703*VLOOKUP(N1703,【参考】数式用!$V$2:$AG$51,MATCH(V1703,【参考】数式用!$AB$4:$AG$4)+6,FALSE)*0.5, 0)), "")</f>
        <v/>
      </c>
      <c r="Y1703" s="440"/>
      <c r="Z1703" s="487"/>
      <c r="AA1703" s="501"/>
      <c r="AB1703" s="481" t="e">
        <f>VLOOKUP(N1703,【参考】数式用!$A$3:$N$58,14,FALSE)</f>
        <v>#N/A</v>
      </c>
      <c r="AC1703" s="481" t="str">
        <f>IFERROR(VLOOKUP(N1703,【参考】数式用!$A$3:$N$58,14,FALSE),"")&amp;"_4_5"</f>
        <v>_4_5</v>
      </c>
      <c r="AD1703" s="481" t="str">
        <f>IFERROR(VLOOKUP(N1703,【参考】数式用!$A$3:$N$58,14,FALSE),"")&amp;"_6"</f>
        <v>_6</v>
      </c>
      <c r="AE1703" s="482" t="str">
        <f>IFERROR(VLOOKUP(N1703,【参考】数式用!$AI$5:$AJ$51, 2, FALSE), "")</f>
        <v/>
      </c>
      <c r="AF1703" s="483" t="str">
        <f t="shared" si="52"/>
        <v/>
      </c>
      <c r="AG1703" s="484" t="str">
        <f t="shared" si="53"/>
        <v/>
      </c>
      <c r="AH1703" s="485" t="str">
        <f>IFERROR(VLOOKUP(N1703,【参考】数式用!$AM$3:$AN$56, 2, FALSE), "")</f>
        <v/>
      </c>
      <c r="AI1703" s="411"/>
      <c r="AJ1703" s="389"/>
      <c r="AK1703" s="389"/>
      <c r="AL1703" s="389"/>
      <c r="AM1703" s="389"/>
      <c r="AN1703" s="389"/>
      <c r="AO1703" s="389"/>
      <c r="AP1703" s="389"/>
      <c r="AQ1703" s="389"/>
    </row>
    <row r="1704" spans="1:43" s="128" customFormat="1" ht="40.15" customHeight="1">
      <c r="A1704" s="488">
        <v>1691</v>
      </c>
      <c r="B1704" s="866" t="str">
        <f>IF(基本情報入力シート!C1735="","",基本情報入力シート!C1735)</f>
        <v/>
      </c>
      <c r="C1704" s="866"/>
      <c r="D1704" s="866"/>
      <c r="E1704" s="866"/>
      <c r="F1704" s="866"/>
      <c r="G1704" s="866"/>
      <c r="H1704" s="866"/>
      <c r="I1704" s="866"/>
      <c r="J1704" s="413" t="str">
        <f>IF(基本情報入力シート!M1735="","",基本情報入力シート!M1735)</f>
        <v/>
      </c>
      <c r="K1704" s="413" t="str">
        <f>IF(基本情報入力シート!R1735="","",基本情報入力シート!R1735)</f>
        <v/>
      </c>
      <c r="L1704" s="413" t="str">
        <f>IF(基本情報入力シート!W1735="","",基本情報入力シート!W1735)</f>
        <v/>
      </c>
      <c r="M1704" s="413" t="str">
        <f>IF(基本情報入力シート!X1735="","",基本情報入力シート!X1735)</f>
        <v/>
      </c>
      <c r="N1704" s="491" t="str">
        <f>IF(基本情報入力シート!Y1735="","",基本情報入力シート!Y1735)</f>
        <v/>
      </c>
      <c r="O1704" s="490"/>
      <c r="P1704" s="432"/>
      <c r="Q1704" s="38" t="str">
        <f>IFERROR(ROUNDDOWN(P1704*VLOOKUP(N1704,【参考】数式用!$V$2:$AA$58,MATCH(O1704,【参考】数式用!$X$4:$AA$4)+2,FALSE)*0.5, 0), "")</f>
        <v/>
      </c>
      <c r="R1704" s="433"/>
      <c r="S1704" s="867"/>
      <c r="T1704" s="867"/>
      <c r="U1704" s="499"/>
      <c r="V1704" s="439"/>
      <c r="W1704" s="487"/>
      <c r="X1704" s="414" t="str">
        <f>IFERROR(IF(V1704="ー", "", ROUNDDOWN(W1704*VLOOKUP(N1704,【参考】数式用!$V$2:$AG$51,MATCH(V1704,【参考】数式用!$AB$4:$AG$4)+6,FALSE)*0.5, 0)), "")</f>
        <v/>
      </c>
      <c r="Y1704" s="440"/>
      <c r="Z1704" s="487"/>
      <c r="AA1704" s="501"/>
      <c r="AB1704" s="481" t="e">
        <f>VLOOKUP(N1704,【参考】数式用!$A$3:$N$58,14,FALSE)</f>
        <v>#N/A</v>
      </c>
      <c r="AC1704" s="481" t="str">
        <f>IFERROR(VLOOKUP(N1704,【参考】数式用!$A$3:$N$58,14,FALSE),"")&amp;"_4_5"</f>
        <v>_4_5</v>
      </c>
      <c r="AD1704" s="481" t="str">
        <f>IFERROR(VLOOKUP(N1704,【参考】数式用!$A$3:$N$58,14,FALSE),"")&amp;"_6"</f>
        <v>_6</v>
      </c>
      <c r="AE1704" s="482" t="str">
        <f>IFERROR(VLOOKUP(N1704,【参考】数式用!$AI$5:$AJ$51, 2, FALSE), "")</f>
        <v/>
      </c>
      <c r="AF1704" s="483" t="str">
        <f t="shared" si="52"/>
        <v/>
      </c>
      <c r="AG1704" s="484" t="str">
        <f t="shared" si="53"/>
        <v/>
      </c>
      <c r="AH1704" s="485" t="str">
        <f>IFERROR(VLOOKUP(N1704,【参考】数式用!$AM$3:$AN$56, 2, FALSE), "")</f>
        <v/>
      </c>
      <c r="AI1704" s="411"/>
      <c r="AJ1704" s="389"/>
      <c r="AK1704" s="389"/>
      <c r="AL1704" s="389"/>
      <c r="AM1704" s="389"/>
      <c r="AN1704" s="389"/>
      <c r="AO1704" s="389"/>
      <c r="AP1704" s="389"/>
      <c r="AQ1704" s="389"/>
    </row>
    <row r="1705" spans="1:43" s="128" customFormat="1" ht="40.15" customHeight="1">
      <c r="A1705" s="488">
        <v>1692</v>
      </c>
      <c r="B1705" s="866" t="str">
        <f>IF(基本情報入力シート!C1736="","",基本情報入力シート!C1736)</f>
        <v/>
      </c>
      <c r="C1705" s="866"/>
      <c r="D1705" s="866"/>
      <c r="E1705" s="866"/>
      <c r="F1705" s="866"/>
      <c r="G1705" s="866"/>
      <c r="H1705" s="866"/>
      <c r="I1705" s="866"/>
      <c r="J1705" s="413" t="str">
        <f>IF(基本情報入力シート!M1736="","",基本情報入力シート!M1736)</f>
        <v/>
      </c>
      <c r="K1705" s="413" t="str">
        <f>IF(基本情報入力シート!R1736="","",基本情報入力シート!R1736)</f>
        <v/>
      </c>
      <c r="L1705" s="413" t="str">
        <f>IF(基本情報入力シート!W1736="","",基本情報入力シート!W1736)</f>
        <v/>
      </c>
      <c r="M1705" s="413" t="str">
        <f>IF(基本情報入力シート!X1736="","",基本情報入力シート!X1736)</f>
        <v/>
      </c>
      <c r="N1705" s="491" t="str">
        <f>IF(基本情報入力シート!Y1736="","",基本情報入力シート!Y1736)</f>
        <v/>
      </c>
      <c r="O1705" s="490"/>
      <c r="P1705" s="432"/>
      <c r="Q1705" s="38" t="str">
        <f>IFERROR(ROUNDDOWN(P1705*VLOOKUP(N1705,【参考】数式用!$V$2:$AA$58,MATCH(O1705,【参考】数式用!$X$4:$AA$4)+2,FALSE)*0.5, 0), "")</f>
        <v/>
      </c>
      <c r="R1705" s="433"/>
      <c r="S1705" s="867"/>
      <c r="T1705" s="867"/>
      <c r="U1705" s="499"/>
      <c r="V1705" s="439"/>
      <c r="W1705" s="487"/>
      <c r="X1705" s="414" t="str">
        <f>IFERROR(IF(V1705="ー", "", ROUNDDOWN(W1705*VLOOKUP(N1705,【参考】数式用!$V$2:$AG$51,MATCH(V1705,【参考】数式用!$AB$4:$AG$4)+6,FALSE)*0.5, 0)), "")</f>
        <v/>
      </c>
      <c r="Y1705" s="440"/>
      <c r="Z1705" s="487"/>
      <c r="AA1705" s="501"/>
      <c r="AB1705" s="481" t="e">
        <f>VLOOKUP(N1705,【参考】数式用!$A$3:$N$58,14,FALSE)</f>
        <v>#N/A</v>
      </c>
      <c r="AC1705" s="481" t="str">
        <f>IFERROR(VLOOKUP(N1705,【参考】数式用!$A$3:$N$58,14,FALSE),"")&amp;"_4_5"</f>
        <v>_4_5</v>
      </c>
      <c r="AD1705" s="481" t="str">
        <f>IFERROR(VLOOKUP(N1705,【参考】数式用!$A$3:$N$58,14,FALSE),"")&amp;"_6"</f>
        <v>_6</v>
      </c>
      <c r="AE1705" s="482" t="str">
        <f>IFERROR(VLOOKUP(N1705,【参考】数式用!$AI$5:$AJ$51, 2, FALSE), "")</f>
        <v/>
      </c>
      <c r="AF1705" s="483" t="str">
        <f t="shared" si="52"/>
        <v/>
      </c>
      <c r="AG1705" s="484" t="str">
        <f t="shared" si="53"/>
        <v/>
      </c>
      <c r="AH1705" s="485" t="str">
        <f>IFERROR(VLOOKUP(N1705,【参考】数式用!$AM$3:$AN$56, 2, FALSE), "")</f>
        <v/>
      </c>
      <c r="AI1705" s="411"/>
      <c r="AJ1705" s="389"/>
      <c r="AK1705" s="389"/>
      <c r="AL1705" s="389"/>
      <c r="AM1705" s="389"/>
      <c r="AN1705" s="389"/>
      <c r="AO1705" s="389"/>
      <c r="AP1705" s="389"/>
      <c r="AQ1705" s="389"/>
    </row>
    <row r="1706" spans="1:43" s="128" customFormat="1" ht="40.15" customHeight="1">
      <c r="A1706" s="488">
        <v>1693</v>
      </c>
      <c r="B1706" s="866" t="str">
        <f>IF(基本情報入力シート!C1737="","",基本情報入力シート!C1737)</f>
        <v/>
      </c>
      <c r="C1706" s="866"/>
      <c r="D1706" s="866"/>
      <c r="E1706" s="866"/>
      <c r="F1706" s="866"/>
      <c r="G1706" s="866"/>
      <c r="H1706" s="866"/>
      <c r="I1706" s="866"/>
      <c r="J1706" s="413" t="str">
        <f>IF(基本情報入力シート!M1737="","",基本情報入力シート!M1737)</f>
        <v/>
      </c>
      <c r="K1706" s="413" t="str">
        <f>IF(基本情報入力シート!R1737="","",基本情報入力シート!R1737)</f>
        <v/>
      </c>
      <c r="L1706" s="413" t="str">
        <f>IF(基本情報入力シート!W1737="","",基本情報入力シート!W1737)</f>
        <v/>
      </c>
      <c r="M1706" s="413" t="str">
        <f>IF(基本情報入力シート!X1737="","",基本情報入力シート!X1737)</f>
        <v/>
      </c>
      <c r="N1706" s="491" t="str">
        <f>IF(基本情報入力シート!Y1737="","",基本情報入力シート!Y1737)</f>
        <v/>
      </c>
      <c r="O1706" s="490"/>
      <c r="P1706" s="432"/>
      <c r="Q1706" s="38" t="str">
        <f>IFERROR(ROUNDDOWN(P1706*VLOOKUP(N1706,【参考】数式用!$V$2:$AA$58,MATCH(O1706,【参考】数式用!$X$4:$AA$4)+2,FALSE)*0.5, 0), "")</f>
        <v/>
      </c>
      <c r="R1706" s="433"/>
      <c r="S1706" s="867"/>
      <c r="T1706" s="867"/>
      <c r="U1706" s="499"/>
      <c r="V1706" s="439"/>
      <c r="W1706" s="487"/>
      <c r="X1706" s="414" t="str">
        <f>IFERROR(IF(V1706="ー", "", ROUNDDOWN(W1706*VLOOKUP(N1706,【参考】数式用!$V$2:$AG$51,MATCH(V1706,【参考】数式用!$AB$4:$AG$4)+6,FALSE)*0.5, 0)), "")</f>
        <v/>
      </c>
      <c r="Y1706" s="440"/>
      <c r="Z1706" s="487"/>
      <c r="AA1706" s="501"/>
      <c r="AB1706" s="481" t="e">
        <f>VLOOKUP(N1706,【参考】数式用!$A$3:$N$58,14,FALSE)</f>
        <v>#N/A</v>
      </c>
      <c r="AC1706" s="481" t="str">
        <f>IFERROR(VLOOKUP(N1706,【参考】数式用!$A$3:$N$58,14,FALSE),"")&amp;"_4_5"</f>
        <v>_4_5</v>
      </c>
      <c r="AD1706" s="481" t="str">
        <f>IFERROR(VLOOKUP(N1706,【参考】数式用!$A$3:$N$58,14,FALSE),"")&amp;"_6"</f>
        <v>_6</v>
      </c>
      <c r="AE1706" s="482" t="str">
        <f>IFERROR(VLOOKUP(N1706,【参考】数式用!$AI$5:$AJ$51, 2, FALSE), "")</f>
        <v/>
      </c>
      <c r="AF1706" s="483" t="str">
        <f t="shared" si="52"/>
        <v/>
      </c>
      <c r="AG1706" s="484" t="str">
        <f t="shared" si="53"/>
        <v/>
      </c>
      <c r="AH1706" s="485" t="str">
        <f>IFERROR(VLOOKUP(N1706,【参考】数式用!$AM$3:$AN$56, 2, FALSE), "")</f>
        <v/>
      </c>
      <c r="AI1706" s="411"/>
      <c r="AJ1706" s="389"/>
      <c r="AK1706" s="389"/>
      <c r="AL1706" s="389"/>
      <c r="AM1706" s="389"/>
      <c r="AN1706" s="389"/>
      <c r="AO1706" s="389"/>
      <c r="AP1706" s="389"/>
      <c r="AQ1706" s="389"/>
    </row>
    <row r="1707" spans="1:43" s="128" customFormat="1" ht="40.15" customHeight="1">
      <c r="A1707" s="488">
        <v>1694</v>
      </c>
      <c r="B1707" s="866" t="str">
        <f>IF(基本情報入力シート!C1738="","",基本情報入力シート!C1738)</f>
        <v/>
      </c>
      <c r="C1707" s="866"/>
      <c r="D1707" s="866"/>
      <c r="E1707" s="866"/>
      <c r="F1707" s="866"/>
      <c r="G1707" s="866"/>
      <c r="H1707" s="866"/>
      <c r="I1707" s="866"/>
      <c r="J1707" s="413" t="str">
        <f>IF(基本情報入力シート!M1738="","",基本情報入力シート!M1738)</f>
        <v/>
      </c>
      <c r="K1707" s="413" t="str">
        <f>IF(基本情報入力シート!R1738="","",基本情報入力シート!R1738)</f>
        <v/>
      </c>
      <c r="L1707" s="413" t="str">
        <f>IF(基本情報入力シート!W1738="","",基本情報入力シート!W1738)</f>
        <v/>
      </c>
      <c r="M1707" s="413" t="str">
        <f>IF(基本情報入力シート!X1738="","",基本情報入力シート!X1738)</f>
        <v/>
      </c>
      <c r="N1707" s="491" t="str">
        <f>IF(基本情報入力シート!Y1738="","",基本情報入力シート!Y1738)</f>
        <v/>
      </c>
      <c r="O1707" s="490"/>
      <c r="P1707" s="432"/>
      <c r="Q1707" s="38" t="str">
        <f>IFERROR(ROUNDDOWN(P1707*VLOOKUP(N1707,【参考】数式用!$V$2:$AA$58,MATCH(O1707,【参考】数式用!$X$4:$AA$4)+2,FALSE)*0.5, 0), "")</f>
        <v/>
      </c>
      <c r="R1707" s="433"/>
      <c r="S1707" s="867"/>
      <c r="T1707" s="867"/>
      <c r="U1707" s="499"/>
      <c r="V1707" s="439"/>
      <c r="W1707" s="487"/>
      <c r="X1707" s="414" t="str">
        <f>IFERROR(IF(V1707="ー", "", ROUNDDOWN(W1707*VLOOKUP(N1707,【参考】数式用!$V$2:$AG$51,MATCH(V1707,【参考】数式用!$AB$4:$AG$4)+6,FALSE)*0.5, 0)), "")</f>
        <v/>
      </c>
      <c r="Y1707" s="440"/>
      <c r="Z1707" s="487"/>
      <c r="AA1707" s="501"/>
      <c r="AB1707" s="481" t="e">
        <f>VLOOKUP(N1707,【参考】数式用!$A$3:$N$58,14,FALSE)</f>
        <v>#N/A</v>
      </c>
      <c r="AC1707" s="481" t="str">
        <f>IFERROR(VLOOKUP(N1707,【参考】数式用!$A$3:$N$58,14,FALSE),"")&amp;"_4_5"</f>
        <v>_4_5</v>
      </c>
      <c r="AD1707" s="481" t="str">
        <f>IFERROR(VLOOKUP(N1707,【参考】数式用!$A$3:$N$58,14,FALSE),"")&amp;"_6"</f>
        <v>_6</v>
      </c>
      <c r="AE1707" s="482" t="str">
        <f>IFERROR(VLOOKUP(N1707,【参考】数式用!$AI$5:$AJ$51, 2, FALSE), "")</f>
        <v/>
      </c>
      <c r="AF1707" s="483" t="str">
        <f t="shared" si="52"/>
        <v/>
      </c>
      <c r="AG1707" s="484" t="str">
        <f t="shared" si="53"/>
        <v/>
      </c>
      <c r="AH1707" s="485" t="str">
        <f>IFERROR(VLOOKUP(N1707,【参考】数式用!$AM$3:$AN$56, 2, FALSE), "")</f>
        <v/>
      </c>
      <c r="AI1707" s="411"/>
      <c r="AJ1707" s="389"/>
      <c r="AK1707" s="389"/>
      <c r="AL1707" s="389"/>
      <c r="AM1707" s="389"/>
      <c r="AN1707" s="389"/>
      <c r="AO1707" s="389"/>
      <c r="AP1707" s="389"/>
      <c r="AQ1707" s="389"/>
    </row>
    <row r="1708" spans="1:43" s="128" customFormat="1" ht="40.15" customHeight="1">
      <c r="A1708" s="488">
        <v>1695</v>
      </c>
      <c r="B1708" s="866" t="str">
        <f>IF(基本情報入力シート!C1739="","",基本情報入力シート!C1739)</f>
        <v/>
      </c>
      <c r="C1708" s="866"/>
      <c r="D1708" s="866"/>
      <c r="E1708" s="866"/>
      <c r="F1708" s="866"/>
      <c r="G1708" s="866"/>
      <c r="H1708" s="866"/>
      <c r="I1708" s="866"/>
      <c r="J1708" s="413" t="str">
        <f>IF(基本情報入力シート!M1739="","",基本情報入力シート!M1739)</f>
        <v/>
      </c>
      <c r="K1708" s="413" t="str">
        <f>IF(基本情報入力シート!R1739="","",基本情報入力シート!R1739)</f>
        <v/>
      </c>
      <c r="L1708" s="413" t="str">
        <f>IF(基本情報入力シート!W1739="","",基本情報入力シート!W1739)</f>
        <v/>
      </c>
      <c r="M1708" s="413" t="str">
        <f>IF(基本情報入力シート!X1739="","",基本情報入力シート!X1739)</f>
        <v/>
      </c>
      <c r="N1708" s="491" t="str">
        <f>IF(基本情報入力シート!Y1739="","",基本情報入力シート!Y1739)</f>
        <v/>
      </c>
      <c r="O1708" s="490"/>
      <c r="P1708" s="432"/>
      <c r="Q1708" s="38" t="str">
        <f>IFERROR(ROUNDDOWN(P1708*VLOOKUP(N1708,【参考】数式用!$V$2:$AA$58,MATCH(O1708,【参考】数式用!$X$4:$AA$4)+2,FALSE)*0.5, 0), "")</f>
        <v/>
      </c>
      <c r="R1708" s="433"/>
      <c r="S1708" s="867"/>
      <c r="T1708" s="867"/>
      <c r="U1708" s="499"/>
      <c r="V1708" s="439"/>
      <c r="W1708" s="487"/>
      <c r="X1708" s="414" t="str">
        <f>IFERROR(IF(V1708="ー", "", ROUNDDOWN(W1708*VLOOKUP(N1708,【参考】数式用!$V$2:$AG$51,MATCH(V1708,【参考】数式用!$AB$4:$AG$4)+6,FALSE)*0.5, 0)), "")</f>
        <v/>
      </c>
      <c r="Y1708" s="440"/>
      <c r="Z1708" s="487"/>
      <c r="AA1708" s="501"/>
      <c r="AB1708" s="481" t="e">
        <f>VLOOKUP(N1708,【参考】数式用!$A$3:$N$58,14,FALSE)</f>
        <v>#N/A</v>
      </c>
      <c r="AC1708" s="481" t="str">
        <f>IFERROR(VLOOKUP(N1708,【参考】数式用!$A$3:$N$58,14,FALSE),"")&amp;"_4_5"</f>
        <v>_4_5</v>
      </c>
      <c r="AD1708" s="481" t="str">
        <f>IFERROR(VLOOKUP(N1708,【参考】数式用!$A$3:$N$58,14,FALSE),"")&amp;"_6"</f>
        <v>_6</v>
      </c>
      <c r="AE1708" s="482" t="str">
        <f>IFERROR(VLOOKUP(N1708,【参考】数式用!$AI$5:$AJ$51, 2, FALSE), "")</f>
        <v/>
      </c>
      <c r="AF1708" s="483" t="str">
        <f t="shared" si="52"/>
        <v/>
      </c>
      <c r="AG1708" s="484" t="str">
        <f t="shared" si="53"/>
        <v/>
      </c>
      <c r="AH1708" s="485" t="str">
        <f>IFERROR(VLOOKUP(N1708,【参考】数式用!$AM$3:$AN$56, 2, FALSE), "")</f>
        <v/>
      </c>
      <c r="AI1708" s="411"/>
      <c r="AJ1708" s="389"/>
      <c r="AK1708" s="389"/>
      <c r="AL1708" s="389"/>
      <c r="AM1708" s="389"/>
      <c r="AN1708" s="389"/>
      <c r="AO1708" s="389"/>
      <c r="AP1708" s="389"/>
      <c r="AQ1708" s="389"/>
    </row>
    <row r="1709" spans="1:43" s="128" customFormat="1" ht="40.15" customHeight="1">
      <c r="A1709" s="488">
        <v>1696</v>
      </c>
      <c r="B1709" s="866" t="str">
        <f>IF(基本情報入力シート!C1740="","",基本情報入力シート!C1740)</f>
        <v/>
      </c>
      <c r="C1709" s="866"/>
      <c r="D1709" s="866"/>
      <c r="E1709" s="866"/>
      <c r="F1709" s="866"/>
      <c r="G1709" s="866"/>
      <c r="H1709" s="866"/>
      <c r="I1709" s="866"/>
      <c r="J1709" s="413" t="str">
        <f>IF(基本情報入力シート!M1740="","",基本情報入力シート!M1740)</f>
        <v/>
      </c>
      <c r="K1709" s="413" t="str">
        <f>IF(基本情報入力シート!R1740="","",基本情報入力シート!R1740)</f>
        <v/>
      </c>
      <c r="L1709" s="413" t="str">
        <f>IF(基本情報入力シート!W1740="","",基本情報入力シート!W1740)</f>
        <v/>
      </c>
      <c r="M1709" s="413" t="str">
        <f>IF(基本情報入力シート!X1740="","",基本情報入力シート!X1740)</f>
        <v/>
      </c>
      <c r="N1709" s="491" t="str">
        <f>IF(基本情報入力シート!Y1740="","",基本情報入力シート!Y1740)</f>
        <v/>
      </c>
      <c r="O1709" s="490"/>
      <c r="P1709" s="432"/>
      <c r="Q1709" s="38" t="str">
        <f>IFERROR(ROUNDDOWN(P1709*VLOOKUP(N1709,【参考】数式用!$V$2:$AA$58,MATCH(O1709,【参考】数式用!$X$4:$AA$4)+2,FALSE)*0.5, 0), "")</f>
        <v/>
      </c>
      <c r="R1709" s="433"/>
      <c r="S1709" s="867"/>
      <c r="T1709" s="867"/>
      <c r="U1709" s="499"/>
      <c r="V1709" s="439"/>
      <c r="W1709" s="487"/>
      <c r="X1709" s="414" t="str">
        <f>IFERROR(IF(V1709="ー", "", ROUNDDOWN(W1709*VLOOKUP(N1709,【参考】数式用!$V$2:$AG$51,MATCH(V1709,【参考】数式用!$AB$4:$AG$4)+6,FALSE)*0.5, 0)), "")</f>
        <v/>
      </c>
      <c r="Y1709" s="440"/>
      <c r="Z1709" s="487"/>
      <c r="AA1709" s="501"/>
      <c r="AB1709" s="481" t="e">
        <f>VLOOKUP(N1709,【参考】数式用!$A$3:$N$58,14,FALSE)</f>
        <v>#N/A</v>
      </c>
      <c r="AC1709" s="481" t="str">
        <f>IFERROR(VLOOKUP(N1709,【参考】数式用!$A$3:$N$58,14,FALSE),"")&amp;"_4_5"</f>
        <v>_4_5</v>
      </c>
      <c r="AD1709" s="481" t="str">
        <f>IFERROR(VLOOKUP(N1709,【参考】数式用!$A$3:$N$58,14,FALSE),"")&amp;"_6"</f>
        <v>_6</v>
      </c>
      <c r="AE1709" s="482" t="str">
        <f>IFERROR(VLOOKUP(N1709,【参考】数式用!$AI$5:$AJ$51, 2, FALSE), "")</f>
        <v/>
      </c>
      <c r="AF1709" s="483" t="str">
        <f t="shared" si="52"/>
        <v/>
      </c>
      <c r="AG1709" s="484" t="str">
        <f t="shared" si="53"/>
        <v/>
      </c>
      <c r="AH1709" s="485" t="str">
        <f>IFERROR(VLOOKUP(N1709,【参考】数式用!$AM$3:$AN$56, 2, FALSE), "")</f>
        <v/>
      </c>
      <c r="AI1709" s="411"/>
      <c r="AJ1709" s="389"/>
      <c r="AK1709" s="389"/>
      <c r="AL1709" s="389"/>
      <c r="AM1709" s="389"/>
      <c r="AN1709" s="389"/>
      <c r="AO1709" s="389"/>
      <c r="AP1709" s="389"/>
      <c r="AQ1709" s="389"/>
    </row>
    <row r="1710" spans="1:43" s="128" customFormat="1" ht="40.15" customHeight="1">
      <c r="A1710" s="488">
        <v>1697</v>
      </c>
      <c r="B1710" s="866" t="str">
        <f>IF(基本情報入力シート!C1741="","",基本情報入力シート!C1741)</f>
        <v/>
      </c>
      <c r="C1710" s="866"/>
      <c r="D1710" s="866"/>
      <c r="E1710" s="866"/>
      <c r="F1710" s="866"/>
      <c r="G1710" s="866"/>
      <c r="H1710" s="866"/>
      <c r="I1710" s="866"/>
      <c r="J1710" s="413" t="str">
        <f>IF(基本情報入力シート!M1741="","",基本情報入力シート!M1741)</f>
        <v/>
      </c>
      <c r="K1710" s="413" t="str">
        <f>IF(基本情報入力シート!R1741="","",基本情報入力シート!R1741)</f>
        <v/>
      </c>
      <c r="L1710" s="413" t="str">
        <f>IF(基本情報入力シート!W1741="","",基本情報入力シート!W1741)</f>
        <v/>
      </c>
      <c r="M1710" s="413" t="str">
        <f>IF(基本情報入力シート!X1741="","",基本情報入力シート!X1741)</f>
        <v/>
      </c>
      <c r="N1710" s="491" t="str">
        <f>IF(基本情報入力シート!Y1741="","",基本情報入力シート!Y1741)</f>
        <v/>
      </c>
      <c r="O1710" s="490"/>
      <c r="P1710" s="432"/>
      <c r="Q1710" s="38" t="str">
        <f>IFERROR(ROUNDDOWN(P1710*VLOOKUP(N1710,【参考】数式用!$V$2:$AA$58,MATCH(O1710,【参考】数式用!$X$4:$AA$4)+2,FALSE)*0.5, 0), "")</f>
        <v/>
      </c>
      <c r="R1710" s="433"/>
      <c r="S1710" s="867"/>
      <c r="T1710" s="867"/>
      <c r="U1710" s="499"/>
      <c r="V1710" s="439"/>
      <c r="W1710" s="487"/>
      <c r="X1710" s="414" t="str">
        <f>IFERROR(IF(V1710="ー", "", ROUNDDOWN(W1710*VLOOKUP(N1710,【参考】数式用!$V$2:$AG$51,MATCH(V1710,【参考】数式用!$AB$4:$AG$4)+6,FALSE)*0.5, 0)), "")</f>
        <v/>
      </c>
      <c r="Y1710" s="440"/>
      <c r="Z1710" s="487"/>
      <c r="AA1710" s="501"/>
      <c r="AB1710" s="481" t="e">
        <f>VLOOKUP(N1710,【参考】数式用!$A$3:$N$58,14,FALSE)</f>
        <v>#N/A</v>
      </c>
      <c r="AC1710" s="481" t="str">
        <f>IFERROR(VLOOKUP(N1710,【参考】数式用!$A$3:$N$58,14,FALSE),"")&amp;"_4_5"</f>
        <v>_4_5</v>
      </c>
      <c r="AD1710" s="481" t="str">
        <f>IFERROR(VLOOKUP(N1710,【参考】数式用!$A$3:$N$58,14,FALSE),"")&amp;"_6"</f>
        <v>_6</v>
      </c>
      <c r="AE1710" s="482" t="str">
        <f>IFERROR(VLOOKUP(N1710,【参考】数式用!$AI$5:$AJ$51, 2, FALSE), "")</f>
        <v/>
      </c>
      <c r="AF1710" s="483" t="str">
        <f t="shared" si="52"/>
        <v/>
      </c>
      <c r="AG1710" s="484" t="str">
        <f t="shared" si="53"/>
        <v/>
      </c>
      <c r="AH1710" s="485" t="str">
        <f>IFERROR(VLOOKUP(N1710,【参考】数式用!$AM$3:$AN$56, 2, FALSE), "")</f>
        <v/>
      </c>
      <c r="AI1710" s="411"/>
      <c r="AJ1710" s="389"/>
      <c r="AK1710" s="389"/>
      <c r="AL1710" s="389"/>
      <c r="AM1710" s="389"/>
      <c r="AN1710" s="389"/>
      <c r="AO1710" s="389"/>
      <c r="AP1710" s="389"/>
      <c r="AQ1710" s="389"/>
    </row>
    <row r="1711" spans="1:43" s="128" customFormat="1" ht="40.15" customHeight="1">
      <c r="A1711" s="488">
        <v>1698</v>
      </c>
      <c r="B1711" s="866" t="str">
        <f>IF(基本情報入力シート!C1742="","",基本情報入力シート!C1742)</f>
        <v/>
      </c>
      <c r="C1711" s="866"/>
      <c r="D1711" s="866"/>
      <c r="E1711" s="866"/>
      <c r="F1711" s="866"/>
      <c r="G1711" s="866"/>
      <c r="H1711" s="866"/>
      <c r="I1711" s="866"/>
      <c r="J1711" s="413" t="str">
        <f>IF(基本情報入力シート!M1742="","",基本情報入力シート!M1742)</f>
        <v/>
      </c>
      <c r="K1711" s="413" t="str">
        <f>IF(基本情報入力シート!R1742="","",基本情報入力シート!R1742)</f>
        <v/>
      </c>
      <c r="L1711" s="413" t="str">
        <f>IF(基本情報入力シート!W1742="","",基本情報入力シート!W1742)</f>
        <v/>
      </c>
      <c r="M1711" s="413" t="str">
        <f>IF(基本情報入力シート!X1742="","",基本情報入力シート!X1742)</f>
        <v/>
      </c>
      <c r="N1711" s="491" t="str">
        <f>IF(基本情報入力シート!Y1742="","",基本情報入力シート!Y1742)</f>
        <v/>
      </c>
      <c r="O1711" s="490"/>
      <c r="P1711" s="432"/>
      <c r="Q1711" s="38" t="str">
        <f>IFERROR(ROUNDDOWN(P1711*VLOOKUP(N1711,【参考】数式用!$V$2:$AA$58,MATCH(O1711,【参考】数式用!$X$4:$AA$4)+2,FALSE)*0.5, 0), "")</f>
        <v/>
      </c>
      <c r="R1711" s="433"/>
      <c r="S1711" s="867"/>
      <c r="T1711" s="867"/>
      <c r="U1711" s="499"/>
      <c r="V1711" s="439"/>
      <c r="W1711" s="487"/>
      <c r="X1711" s="414" t="str">
        <f>IFERROR(IF(V1711="ー", "", ROUNDDOWN(W1711*VLOOKUP(N1711,【参考】数式用!$V$2:$AG$51,MATCH(V1711,【参考】数式用!$AB$4:$AG$4)+6,FALSE)*0.5, 0)), "")</f>
        <v/>
      </c>
      <c r="Y1711" s="440"/>
      <c r="Z1711" s="487"/>
      <c r="AA1711" s="501"/>
      <c r="AB1711" s="481" t="e">
        <f>VLOOKUP(N1711,【参考】数式用!$A$3:$N$58,14,FALSE)</f>
        <v>#N/A</v>
      </c>
      <c r="AC1711" s="481" t="str">
        <f>IFERROR(VLOOKUP(N1711,【参考】数式用!$A$3:$N$58,14,FALSE),"")&amp;"_4_5"</f>
        <v>_4_5</v>
      </c>
      <c r="AD1711" s="481" t="str">
        <f>IFERROR(VLOOKUP(N1711,【参考】数式用!$A$3:$N$58,14,FALSE),"")&amp;"_6"</f>
        <v>_6</v>
      </c>
      <c r="AE1711" s="482" t="str">
        <f>IFERROR(VLOOKUP(N1711,【参考】数式用!$AI$5:$AJ$51, 2, FALSE), "")</f>
        <v/>
      </c>
      <c r="AF1711" s="483" t="str">
        <f t="shared" si="52"/>
        <v/>
      </c>
      <c r="AG1711" s="484" t="str">
        <f t="shared" si="53"/>
        <v/>
      </c>
      <c r="AH1711" s="485" t="str">
        <f>IFERROR(VLOOKUP(N1711,【参考】数式用!$AM$3:$AN$56, 2, FALSE), "")</f>
        <v/>
      </c>
      <c r="AI1711" s="411"/>
      <c r="AJ1711" s="389"/>
      <c r="AK1711" s="389"/>
      <c r="AL1711" s="389"/>
      <c r="AM1711" s="389"/>
      <c r="AN1711" s="389"/>
      <c r="AO1711" s="389"/>
      <c r="AP1711" s="389"/>
      <c r="AQ1711" s="389"/>
    </row>
    <row r="1712" spans="1:43" s="128" customFormat="1" ht="40.15" customHeight="1">
      <c r="A1712" s="488">
        <v>1699</v>
      </c>
      <c r="B1712" s="866" t="str">
        <f>IF(基本情報入力シート!C1743="","",基本情報入力シート!C1743)</f>
        <v/>
      </c>
      <c r="C1712" s="866"/>
      <c r="D1712" s="866"/>
      <c r="E1712" s="866"/>
      <c r="F1712" s="866"/>
      <c r="G1712" s="866"/>
      <c r="H1712" s="866"/>
      <c r="I1712" s="866"/>
      <c r="J1712" s="413" t="str">
        <f>IF(基本情報入力シート!M1743="","",基本情報入力シート!M1743)</f>
        <v/>
      </c>
      <c r="K1712" s="413" t="str">
        <f>IF(基本情報入力シート!R1743="","",基本情報入力シート!R1743)</f>
        <v/>
      </c>
      <c r="L1712" s="413" t="str">
        <f>IF(基本情報入力シート!W1743="","",基本情報入力シート!W1743)</f>
        <v/>
      </c>
      <c r="M1712" s="413" t="str">
        <f>IF(基本情報入力シート!X1743="","",基本情報入力シート!X1743)</f>
        <v/>
      </c>
      <c r="N1712" s="491" t="str">
        <f>IF(基本情報入力シート!Y1743="","",基本情報入力シート!Y1743)</f>
        <v/>
      </c>
      <c r="O1712" s="490"/>
      <c r="P1712" s="432"/>
      <c r="Q1712" s="38" t="str">
        <f>IFERROR(ROUNDDOWN(P1712*VLOOKUP(N1712,【参考】数式用!$V$2:$AA$58,MATCH(O1712,【参考】数式用!$X$4:$AA$4)+2,FALSE)*0.5, 0), "")</f>
        <v/>
      </c>
      <c r="R1712" s="433"/>
      <c r="S1712" s="867"/>
      <c r="T1712" s="867"/>
      <c r="U1712" s="499"/>
      <c r="V1712" s="439"/>
      <c r="W1712" s="487"/>
      <c r="X1712" s="414" t="str">
        <f>IFERROR(IF(V1712="ー", "", ROUNDDOWN(W1712*VLOOKUP(N1712,【参考】数式用!$V$2:$AG$51,MATCH(V1712,【参考】数式用!$AB$4:$AG$4)+6,FALSE)*0.5, 0)), "")</f>
        <v/>
      </c>
      <c r="Y1712" s="440"/>
      <c r="Z1712" s="487"/>
      <c r="AA1712" s="501"/>
      <c r="AB1712" s="481" t="e">
        <f>VLOOKUP(N1712,【参考】数式用!$A$3:$N$58,14,FALSE)</f>
        <v>#N/A</v>
      </c>
      <c r="AC1712" s="481" t="str">
        <f>IFERROR(VLOOKUP(N1712,【参考】数式用!$A$3:$N$58,14,FALSE),"")&amp;"_4_5"</f>
        <v>_4_5</v>
      </c>
      <c r="AD1712" s="481" t="str">
        <f>IFERROR(VLOOKUP(N1712,【参考】数式用!$A$3:$N$58,14,FALSE),"")&amp;"_6"</f>
        <v>_6</v>
      </c>
      <c r="AE1712" s="482" t="str">
        <f>IFERROR(VLOOKUP(N1712,【参考】数式用!$AI$5:$AJ$51, 2, FALSE), "")</f>
        <v/>
      </c>
      <c r="AF1712" s="483" t="str">
        <f t="shared" si="52"/>
        <v/>
      </c>
      <c r="AG1712" s="484" t="str">
        <f t="shared" si="53"/>
        <v/>
      </c>
      <c r="AH1712" s="485" t="str">
        <f>IFERROR(VLOOKUP(N1712,【参考】数式用!$AM$3:$AN$56, 2, FALSE), "")</f>
        <v/>
      </c>
      <c r="AI1712" s="411"/>
      <c r="AJ1712" s="389"/>
      <c r="AK1712" s="389"/>
      <c r="AL1712" s="389"/>
      <c r="AM1712" s="389"/>
      <c r="AN1712" s="389"/>
      <c r="AO1712" s="389"/>
      <c r="AP1712" s="389"/>
      <c r="AQ1712" s="389"/>
    </row>
    <row r="1713" spans="1:43" s="128" customFormat="1" ht="40.15" customHeight="1">
      <c r="A1713" s="488">
        <v>1700</v>
      </c>
      <c r="B1713" s="866" t="str">
        <f>IF(基本情報入力シート!C1744="","",基本情報入力シート!C1744)</f>
        <v/>
      </c>
      <c r="C1713" s="866"/>
      <c r="D1713" s="866"/>
      <c r="E1713" s="866"/>
      <c r="F1713" s="866"/>
      <c r="G1713" s="866"/>
      <c r="H1713" s="866"/>
      <c r="I1713" s="866"/>
      <c r="J1713" s="413" t="str">
        <f>IF(基本情報入力シート!M1744="","",基本情報入力シート!M1744)</f>
        <v/>
      </c>
      <c r="K1713" s="413" t="str">
        <f>IF(基本情報入力シート!R1744="","",基本情報入力シート!R1744)</f>
        <v/>
      </c>
      <c r="L1713" s="413" t="str">
        <f>IF(基本情報入力シート!W1744="","",基本情報入力シート!W1744)</f>
        <v/>
      </c>
      <c r="M1713" s="413" t="str">
        <f>IF(基本情報入力シート!X1744="","",基本情報入力シート!X1744)</f>
        <v/>
      </c>
      <c r="N1713" s="491" t="str">
        <f>IF(基本情報入力シート!Y1744="","",基本情報入力シート!Y1744)</f>
        <v/>
      </c>
      <c r="O1713" s="490"/>
      <c r="P1713" s="432"/>
      <c r="Q1713" s="38" t="str">
        <f>IFERROR(ROUNDDOWN(P1713*VLOOKUP(N1713,【参考】数式用!$V$2:$AA$58,MATCH(O1713,【参考】数式用!$X$4:$AA$4)+2,FALSE)*0.5, 0), "")</f>
        <v/>
      </c>
      <c r="R1713" s="433"/>
      <c r="S1713" s="867"/>
      <c r="T1713" s="867"/>
      <c r="U1713" s="499"/>
      <c r="V1713" s="439"/>
      <c r="W1713" s="487"/>
      <c r="X1713" s="414" t="str">
        <f>IFERROR(IF(V1713="ー", "", ROUNDDOWN(W1713*VLOOKUP(N1713,【参考】数式用!$V$2:$AG$51,MATCH(V1713,【参考】数式用!$AB$4:$AG$4)+6,FALSE)*0.5, 0)), "")</f>
        <v/>
      </c>
      <c r="Y1713" s="440"/>
      <c r="Z1713" s="487"/>
      <c r="AA1713" s="501"/>
      <c r="AB1713" s="481" t="e">
        <f>VLOOKUP(N1713,【参考】数式用!$A$3:$N$58,14,FALSE)</f>
        <v>#N/A</v>
      </c>
      <c r="AC1713" s="481" t="str">
        <f>IFERROR(VLOOKUP(N1713,【参考】数式用!$A$3:$N$58,14,FALSE),"")&amp;"_4_5"</f>
        <v>_4_5</v>
      </c>
      <c r="AD1713" s="481" t="str">
        <f>IFERROR(VLOOKUP(N1713,【参考】数式用!$A$3:$N$58,14,FALSE),"")&amp;"_6"</f>
        <v>_6</v>
      </c>
      <c r="AE1713" s="482" t="str">
        <f>IFERROR(VLOOKUP(N1713,【参考】数式用!$AI$5:$AJ$51, 2, FALSE), "")</f>
        <v/>
      </c>
      <c r="AF1713" s="483" t="str">
        <f t="shared" si="52"/>
        <v/>
      </c>
      <c r="AG1713" s="484" t="str">
        <f t="shared" si="53"/>
        <v/>
      </c>
      <c r="AH1713" s="485" t="str">
        <f>IFERROR(VLOOKUP(N1713,【参考】数式用!$AM$3:$AN$56, 2, FALSE), "")</f>
        <v/>
      </c>
      <c r="AI1713" s="411"/>
      <c r="AJ1713" s="389"/>
      <c r="AK1713" s="389"/>
      <c r="AL1713" s="389"/>
      <c r="AM1713" s="389"/>
      <c r="AN1713" s="389"/>
      <c r="AO1713" s="389"/>
      <c r="AP1713" s="389"/>
      <c r="AQ1713" s="389"/>
    </row>
    <row r="1714" spans="1:43" s="128" customFormat="1" ht="40.15" customHeight="1">
      <c r="A1714" s="488">
        <v>1701</v>
      </c>
      <c r="B1714" s="866" t="str">
        <f>IF(基本情報入力シート!C1745="","",基本情報入力シート!C1745)</f>
        <v/>
      </c>
      <c r="C1714" s="866"/>
      <c r="D1714" s="866"/>
      <c r="E1714" s="866"/>
      <c r="F1714" s="866"/>
      <c r="G1714" s="866"/>
      <c r="H1714" s="866"/>
      <c r="I1714" s="866"/>
      <c r="J1714" s="413" t="str">
        <f>IF(基本情報入力シート!M1745="","",基本情報入力シート!M1745)</f>
        <v/>
      </c>
      <c r="K1714" s="413" t="str">
        <f>IF(基本情報入力シート!R1745="","",基本情報入力シート!R1745)</f>
        <v/>
      </c>
      <c r="L1714" s="413" t="str">
        <f>IF(基本情報入力シート!W1745="","",基本情報入力シート!W1745)</f>
        <v/>
      </c>
      <c r="M1714" s="413" t="str">
        <f>IF(基本情報入力シート!X1745="","",基本情報入力シート!X1745)</f>
        <v/>
      </c>
      <c r="N1714" s="491" t="str">
        <f>IF(基本情報入力シート!Y1745="","",基本情報入力シート!Y1745)</f>
        <v/>
      </c>
      <c r="O1714" s="490"/>
      <c r="P1714" s="432"/>
      <c r="Q1714" s="38" t="str">
        <f>IFERROR(ROUNDDOWN(P1714*VLOOKUP(N1714,【参考】数式用!$V$2:$AA$58,MATCH(O1714,【参考】数式用!$X$4:$AA$4)+2,FALSE)*0.5, 0), "")</f>
        <v/>
      </c>
      <c r="R1714" s="433"/>
      <c r="S1714" s="867"/>
      <c r="T1714" s="867"/>
      <c r="U1714" s="499"/>
      <c r="V1714" s="439"/>
      <c r="W1714" s="487"/>
      <c r="X1714" s="414" t="str">
        <f>IFERROR(IF(V1714="ー", "", ROUNDDOWN(W1714*VLOOKUP(N1714,【参考】数式用!$V$2:$AG$51,MATCH(V1714,【参考】数式用!$AB$4:$AG$4)+6,FALSE)*0.5, 0)), "")</f>
        <v/>
      </c>
      <c r="Y1714" s="440"/>
      <c r="Z1714" s="487"/>
      <c r="AA1714" s="501"/>
      <c r="AB1714" s="481" t="e">
        <f>VLOOKUP(N1714,【参考】数式用!$A$3:$N$58,14,FALSE)</f>
        <v>#N/A</v>
      </c>
      <c r="AC1714" s="481" t="str">
        <f>IFERROR(VLOOKUP(N1714,【参考】数式用!$A$3:$N$58,14,FALSE),"")&amp;"_4_5"</f>
        <v>_4_5</v>
      </c>
      <c r="AD1714" s="481" t="str">
        <f>IFERROR(VLOOKUP(N1714,【参考】数式用!$A$3:$N$58,14,FALSE),"")&amp;"_6"</f>
        <v>_6</v>
      </c>
      <c r="AE1714" s="482" t="str">
        <f>IFERROR(VLOOKUP(N1714,【参考】数式用!$AI$5:$AJ$51, 2, FALSE), "")</f>
        <v/>
      </c>
      <c r="AF1714" s="483"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84"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85" t="str">
        <f>IFERROR(VLOOKUP(N1714,【参考】数式用!$AM$3:$AN$56, 2, FALSE), "")</f>
        <v/>
      </c>
      <c r="AI1714" s="411"/>
      <c r="AJ1714" s="389"/>
      <c r="AK1714" s="389"/>
      <c r="AL1714" s="389"/>
      <c r="AM1714" s="389"/>
      <c r="AN1714" s="389"/>
      <c r="AO1714" s="389"/>
      <c r="AP1714" s="389"/>
      <c r="AQ1714" s="389"/>
    </row>
    <row r="1715" spans="1:43" s="128" customFormat="1" ht="40.15" customHeight="1">
      <c r="A1715" s="488">
        <v>1702</v>
      </c>
      <c r="B1715" s="866" t="str">
        <f>IF(基本情報入力シート!C1746="","",基本情報入力シート!C1746)</f>
        <v/>
      </c>
      <c r="C1715" s="866"/>
      <c r="D1715" s="866"/>
      <c r="E1715" s="866"/>
      <c r="F1715" s="866"/>
      <c r="G1715" s="866"/>
      <c r="H1715" s="866"/>
      <c r="I1715" s="866"/>
      <c r="J1715" s="413" t="str">
        <f>IF(基本情報入力シート!M1746="","",基本情報入力シート!M1746)</f>
        <v/>
      </c>
      <c r="K1715" s="413" t="str">
        <f>IF(基本情報入力シート!R1746="","",基本情報入力シート!R1746)</f>
        <v/>
      </c>
      <c r="L1715" s="413" t="str">
        <f>IF(基本情報入力シート!W1746="","",基本情報入力シート!W1746)</f>
        <v/>
      </c>
      <c r="M1715" s="413" t="str">
        <f>IF(基本情報入力シート!X1746="","",基本情報入力シート!X1746)</f>
        <v/>
      </c>
      <c r="N1715" s="491" t="str">
        <f>IF(基本情報入力シート!Y1746="","",基本情報入力シート!Y1746)</f>
        <v/>
      </c>
      <c r="O1715" s="490"/>
      <c r="P1715" s="432"/>
      <c r="Q1715" s="38" t="str">
        <f>IFERROR(ROUNDDOWN(P1715*VLOOKUP(N1715,【参考】数式用!$V$2:$AA$58,MATCH(O1715,【参考】数式用!$X$4:$AA$4)+2,FALSE)*0.5, 0), "")</f>
        <v/>
      </c>
      <c r="R1715" s="433"/>
      <c r="S1715" s="867"/>
      <c r="T1715" s="867"/>
      <c r="U1715" s="499"/>
      <c r="V1715" s="439"/>
      <c r="W1715" s="487"/>
      <c r="X1715" s="414" t="str">
        <f>IFERROR(IF(V1715="ー", "", ROUNDDOWN(W1715*VLOOKUP(N1715,【参考】数式用!$V$2:$AG$51,MATCH(V1715,【参考】数式用!$AB$4:$AG$4)+6,FALSE)*0.5, 0)), "")</f>
        <v/>
      </c>
      <c r="Y1715" s="440"/>
      <c r="Z1715" s="487"/>
      <c r="AA1715" s="501"/>
      <c r="AB1715" s="481" t="e">
        <f>VLOOKUP(N1715,【参考】数式用!$A$3:$N$58,14,FALSE)</f>
        <v>#N/A</v>
      </c>
      <c r="AC1715" s="481" t="str">
        <f>IFERROR(VLOOKUP(N1715,【参考】数式用!$A$3:$N$58,14,FALSE),"")&amp;"_4_5"</f>
        <v>_4_5</v>
      </c>
      <c r="AD1715" s="481" t="str">
        <f>IFERROR(VLOOKUP(N1715,【参考】数式用!$A$3:$N$58,14,FALSE),"")&amp;"_6"</f>
        <v>_6</v>
      </c>
      <c r="AE1715" s="482" t="str">
        <f>IFERROR(VLOOKUP(N1715,【参考】数式用!$AI$5:$AJ$51, 2, FALSE), "")</f>
        <v/>
      </c>
      <c r="AF1715" s="483" t="str">
        <f t="shared" si="54"/>
        <v/>
      </c>
      <c r="AG1715" s="484" t="str">
        <f t="shared" si="55"/>
        <v/>
      </c>
      <c r="AH1715" s="485" t="str">
        <f>IFERROR(VLOOKUP(N1715,【参考】数式用!$AM$3:$AN$56, 2, FALSE), "")</f>
        <v/>
      </c>
      <c r="AI1715" s="411"/>
      <c r="AJ1715" s="389"/>
      <c r="AK1715" s="389"/>
      <c r="AL1715" s="389"/>
      <c r="AM1715" s="389"/>
      <c r="AN1715" s="389"/>
      <c r="AO1715" s="389"/>
      <c r="AP1715" s="389"/>
      <c r="AQ1715" s="389"/>
    </row>
    <row r="1716" spans="1:43" s="128" customFormat="1" ht="40.15" customHeight="1">
      <c r="A1716" s="488">
        <v>1703</v>
      </c>
      <c r="B1716" s="866" t="str">
        <f>IF(基本情報入力シート!C1747="","",基本情報入力シート!C1747)</f>
        <v/>
      </c>
      <c r="C1716" s="866"/>
      <c r="D1716" s="866"/>
      <c r="E1716" s="866"/>
      <c r="F1716" s="866"/>
      <c r="G1716" s="866"/>
      <c r="H1716" s="866"/>
      <c r="I1716" s="866"/>
      <c r="J1716" s="413" t="str">
        <f>IF(基本情報入力シート!M1747="","",基本情報入力シート!M1747)</f>
        <v/>
      </c>
      <c r="K1716" s="413" t="str">
        <f>IF(基本情報入力シート!R1747="","",基本情報入力シート!R1747)</f>
        <v/>
      </c>
      <c r="L1716" s="413" t="str">
        <f>IF(基本情報入力シート!W1747="","",基本情報入力シート!W1747)</f>
        <v/>
      </c>
      <c r="M1716" s="413" t="str">
        <f>IF(基本情報入力シート!X1747="","",基本情報入力シート!X1747)</f>
        <v/>
      </c>
      <c r="N1716" s="491" t="str">
        <f>IF(基本情報入力シート!Y1747="","",基本情報入力シート!Y1747)</f>
        <v/>
      </c>
      <c r="O1716" s="490"/>
      <c r="P1716" s="432"/>
      <c r="Q1716" s="38" t="str">
        <f>IFERROR(ROUNDDOWN(P1716*VLOOKUP(N1716,【参考】数式用!$V$2:$AA$58,MATCH(O1716,【参考】数式用!$X$4:$AA$4)+2,FALSE)*0.5, 0), "")</f>
        <v/>
      </c>
      <c r="R1716" s="433"/>
      <c r="S1716" s="867"/>
      <c r="T1716" s="867"/>
      <c r="U1716" s="499"/>
      <c r="V1716" s="439"/>
      <c r="W1716" s="487"/>
      <c r="X1716" s="414" t="str">
        <f>IFERROR(IF(V1716="ー", "", ROUNDDOWN(W1716*VLOOKUP(N1716,【参考】数式用!$V$2:$AG$51,MATCH(V1716,【参考】数式用!$AB$4:$AG$4)+6,FALSE)*0.5, 0)), "")</f>
        <v/>
      </c>
      <c r="Y1716" s="440"/>
      <c r="Z1716" s="487"/>
      <c r="AA1716" s="501"/>
      <c r="AB1716" s="481" t="e">
        <f>VLOOKUP(N1716,【参考】数式用!$A$3:$N$58,14,FALSE)</f>
        <v>#N/A</v>
      </c>
      <c r="AC1716" s="481" t="str">
        <f>IFERROR(VLOOKUP(N1716,【参考】数式用!$A$3:$N$58,14,FALSE),"")&amp;"_4_5"</f>
        <v>_4_5</v>
      </c>
      <c r="AD1716" s="481" t="str">
        <f>IFERROR(VLOOKUP(N1716,【参考】数式用!$A$3:$N$58,14,FALSE),"")&amp;"_6"</f>
        <v>_6</v>
      </c>
      <c r="AE1716" s="482" t="str">
        <f>IFERROR(VLOOKUP(N1716,【参考】数式用!$AI$5:$AJ$51, 2, FALSE), "")</f>
        <v/>
      </c>
      <c r="AF1716" s="483" t="str">
        <f t="shared" si="54"/>
        <v/>
      </c>
      <c r="AG1716" s="484" t="str">
        <f t="shared" si="55"/>
        <v/>
      </c>
      <c r="AH1716" s="485" t="str">
        <f>IFERROR(VLOOKUP(N1716,【参考】数式用!$AM$3:$AN$56, 2, FALSE), "")</f>
        <v/>
      </c>
      <c r="AI1716" s="411"/>
      <c r="AJ1716" s="389"/>
      <c r="AK1716" s="389"/>
      <c r="AL1716" s="389"/>
      <c r="AM1716" s="389"/>
      <c r="AN1716" s="389"/>
      <c r="AO1716" s="389"/>
      <c r="AP1716" s="389"/>
      <c r="AQ1716" s="389"/>
    </row>
    <row r="1717" spans="1:43" s="128" customFormat="1" ht="40.15" customHeight="1">
      <c r="A1717" s="488">
        <v>1704</v>
      </c>
      <c r="B1717" s="866" t="str">
        <f>IF(基本情報入力シート!C1748="","",基本情報入力シート!C1748)</f>
        <v/>
      </c>
      <c r="C1717" s="866"/>
      <c r="D1717" s="866"/>
      <c r="E1717" s="866"/>
      <c r="F1717" s="866"/>
      <c r="G1717" s="866"/>
      <c r="H1717" s="866"/>
      <c r="I1717" s="866"/>
      <c r="J1717" s="413" t="str">
        <f>IF(基本情報入力シート!M1748="","",基本情報入力シート!M1748)</f>
        <v/>
      </c>
      <c r="K1717" s="413" t="str">
        <f>IF(基本情報入力シート!R1748="","",基本情報入力シート!R1748)</f>
        <v/>
      </c>
      <c r="L1717" s="413" t="str">
        <f>IF(基本情報入力シート!W1748="","",基本情報入力シート!W1748)</f>
        <v/>
      </c>
      <c r="M1717" s="413" t="str">
        <f>IF(基本情報入力シート!X1748="","",基本情報入力シート!X1748)</f>
        <v/>
      </c>
      <c r="N1717" s="491" t="str">
        <f>IF(基本情報入力シート!Y1748="","",基本情報入力シート!Y1748)</f>
        <v/>
      </c>
      <c r="O1717" s="490"/>
      <c r="P1717" s="432"/>
      <c r="Q1717" s="38" t="str">
        <f>IFERROR(ROUNDDOWN(P1717*VLOOKUP(N1717,【参考】数式用!$V$2:$AA$58,MATCH(O1717,【参考】数式用!$X$4:$AA$4)+2,FALSE)*0.5, 0), "")</f>
        <v/>
      </c>
      <c r="R1717" s="433"/>
      <c r="S1717" s="867"/>
      <c r="T1717" s="867"/>
      <c r="U1717" s="499"/>
      <c r="V1717" s="439"/>
      <c r="W1717" s="487"/>
      <c r="X1717" s="414" t="str">
        <f>IFERROR(IF(V1717="ー", "", ROUNDDOWN(W1717*VLOOKUP(N1717,【参考】数式用!$V$2:$AG$51,MATCH(V1717,【参考】数式用!$AB$4:$AG$4)+6,FALSE)*0.5, 0)), "")</f>
        <v/>
      </c>
      <c r="Y1717" s="440"/>
      <c r="Z1717" s="487"/>
      <c r="AA1717" s="501"/>
      <c r="AB1717" s="481" t="e">
        <f>VLOOKUP(N1717,【参考】数式用!$A$3:$N$58,14,FALSE)</f>
        <v>#N/A</v>
      </c>
      <c r="AC1717" s="481" t="str">
        <f>IFERROR(VLOOKUP(N1717,【参考】数式用!$A$3:$N$58,14,FALSE),"")&amp;"_4_5"</f>
        <v>_4_5</v>
      </c>
      <c r="AD1717" s="481" t="str">
        <f>IFERROR(VLOOKUP(N1717,【参考】数式用!$A$3:$N$58,14,FALSE),"")&amp;"_6"</f>
        <v>_6</v>
      </c>
      <c r="AE1717" s="482" t="str">
        <f>IFERROR(VLOOKUP(N1717,【参考】数式用!$AI$5:$AJ$51, 2, FALSE), "")</f>
        <v/>
      </c>
      <c r="AF1717" s="483" t="str">
        <f t="shared" si="54"/>
        <v/>
      </c>
      <c r="AG1717" s="484" t="str">
        <f t="shared" si="55"/>
        <v/>
      </c>
      <c r="AH1717" s="485" t="str">
        <f>IFERROR(VLOOKUP(N1717,【参考】数式用!$AM$3:$AN$56, 2, FALSE), "")</f>
        <v/>
      </c>
      <c r="AI1717" s="411"/>
      <c r="AJ1717" s="389"/>
      <c r="AK1717" s="389"/>
      <c r="AL1717" s="389"/>
      <c r="AM1717" s="389"/>
      <c r="AN1717" s="389"/>
      <c r="AO1717" s="389"/>
      <c r="AP1717" s="389"/>
      <c r="AQ1717" s="389"/>
    </row>
    <row r="1718" spans="1:43" s="128" customFormat="1" ht="40.15" customHeight="1">
      <c r="A1718" s="488">
        <v>1705</v>
      </c>
      <c r="B1718" s="866" t="str">
        <f>IF(基本情報入力シート!C1749="","",基本情報入力シート!C1749)</f>
        <v/>
      </c>
      <c r="C1718" s="866"/>
      <c r="D1718" s="866"/>
      <c r="E1718" s="866"/>
      <c r="F1718" s="866"/>
      <c r="G1718" s="866"/>
      <c r="H1718" s="866"/>
      <c r="I1718" s="866"/>
      <c r="J1718" s="413" t="str">
        <f>IF(基本情報入力シート!M1749="","",基本情報入力シート!M1749)</f>
        <v/>
      </c>
      <c r="K1718" s="413" t="str">
        <f>IF(基本情報入力シート!R1749="","",基本情報入力シート!R1749)</f>
        <v/>
      </c>
      <c r="L1718" s="413" t="str">
        <f>IF(基本情報入力シート!W1749="","",基本情報入力シート!W1749)</f>
        <v/>
      </c>
      <c r="M1718" s="413" t="str">
        <f>IF(基本情報入力シート!X1749="","",基本情報入力シート!X1749)</f>
        <v/>
      </c>
      <c r="N1718" s="491" t="str">
        <f>IF(基本情報入力シート!Y1749="","",基本情報入力シート!Y1749)</f>
        <v/>
      </c>
      <c r="O1718" s="490"/>
      <c r="P1718" s="432"/>
      <c r="Q1718" s="38" t="str">
        <f>IFERROR(ROUNDDOWN(P1718*VLOOKUP(N1718,【参考】数式用!$V$2:$AA$58,MATCH(O1718,【参考】数式用!$X$4:$AA$4)+2,FALSE)*0.5, 0), "")</f>
        <v/>
      </c>
      <c r="R1718" s="433"/>
      <c r="S1718" s="867"/>
      <c r="T1718" s="867"/>
      <c r="U1718" s="499"/>
      <c r="V1718" s="439"/>
      <c r="W1718" s="487"/>
      <c r="X1718" s="414" t="str">
        <f>IFERROR(IF(V1718="ー", "", ROUNDDOWN(W1718*VLOOKUP(N1718,【参考】数式用!$V$2:$AG$51,MATCH(V1718,【参考】数式用!$AB$4:$AG$4)+6,FALSE)*0.5, 0)), "")</f>
        <v/>
      </c>
      <c r="Y1718" s="440"/>
      <c r="Z1718" s="487"/>
      <c r="AA1718" s="501"/>
      <c r="AB1718" s="481" t="e">
        <f>VLOOKUP(N1718,【参考】数式用!$A$3:$N$58,14,FALSE)</f>
        <v>#N/A</v>
      </c>
      <c r="AC1718" s="481" t="str">
        <f>IFERROR(VLOOKUP(N1718,【参考】数式用!$A$3:$N$58,14,FALSE),"")&amp;"_4_5"</f>
        <v>_4_5</v>
      </c>
      <c r="AD1718" s="481" t="str">
        <f>IFERROR(VLOOKUP(N1718,【参考】数式用!$A$3:$N$58,14,FALSE),"")&amp;"_6"</f>
        <v>_6</v>
      </c>
      <c r="AE1718" s="482" t="str">
        <f>IFERROR(VLOOKUP(N1718,【参考】数式用!$AI$5:$AJ$51, 2, FALSE), "")</f>
        <v/>
      </c>
      <c r="AF1718" s="483" t="str">
        <f t="shared" si="54"/>
        <v/>
      </c>
      <c r="AG1718" s="484" t="str">
        <f t="shared" si="55"/>
        <v/>
      </c>
      <c r="AH1718" s="485" t="str">
        <f>IFERROR(VLOOKUP(N1718,【参考】数式用!$AM$3:$AN$56, 2, FALSE), "")</f>
        <v/>
      </c>
      <c r="AI1718" s="411"/>
      <c r="AJ1718" s="389"/>
      <c r="AK1718" s="389"/>
      <c r="AL1718" s="389"/>
      <c r="AM1718" s="389"/>
      <c r="AN1718" s="389"/>
      <c r="AO1718" s="389"/>
      <c r="AP1718" s="389"/>
      <c r="AQ1718" s="389"/>
    </row>
    <row r="1719" spans="1:43" s="128" customFormat="1" ht="40.15" customHeight="1">
      <c r="A1719" s="488">
        <v>1706</v>
      </c>
      <c r="B1719" s="866" t="str">
        <f>IF(基本情報入力シート!C1750="","",基本情報入力シート!C1750)</f>
        <v/>
      </c>
      <c r="C1719" s="866"/>
      <c r="D1719" s="866"/>
      <c r="E1719" s="866"/>
      <c r="F1719" s="866"/>
      <c r="G1719" s="866"/>
      <c r="H1719" s="866"/>
      <c r="I1719" s="866"/>
      <c r="J1719" s="413" t="str">
        <f>IF(基本情報入力シート!M1750="","",基本情報入力シート!M1750)</f>
        <v/>
      </c>
      <c r="K1719" s="413" t="str">
        <f>IF(基本情報入力シート!R1750="","",基本情報入力シート!R1750)</f>
        <v/>
      </c>
      <c r="L1719" s="413" t="str">
        <f>IF(基本情報入力シート!W1750="","",基本情報入力シート!W1750)</f>
        <v/>
      </c>
      <c r="M1719" s="413" t="str">
        <f>IF(基本情報入力シート!X1750="","",基本情報入力シート!X1750)</f>
        <v/>
      </c>
      <c r="N1719" s="491" t="str">
        <f>IF(基本情報入力シート!Y1750="","",基本情報入力シート!Y1750)</f>
        <v/>
      </c>
      <c r="O1719" s="490"/>
      <c r="P1719" s="432"/>
      <c r="Q1719" s="38" t="str">
        <f>IFERROR(ROUNDDOWN(P1719*VLOOKUP(N1719,【参考】数式用!$V$2:$AA$58,MATCH(O1719,【参考】数式用!$X$4:$AA$4)+2,FALSE)*0.5, 0), "")</f>
        <v/>
      </c>
      <c r="R1719" s="433"/>
      <c r="S1719" s="867"/>
      <c r="T1719" s="867"/>
      <c r="U1719" s="499"/>
      <c r="V1719" s="439"/>
      <c r="W1719" s="487"/>
      <c r="X1719" s="414" t="str">
        <f>IFERROR(IF(V1719="ー", "", ROUNDDOWN(W1719*VLOOKUP(N1719,【参考】数式用!$V$2:$AG$51,MATCH(V1719,【参考】数式用!$AB$4:$AG$4)+6,FALSE)*0.5, 0)), "")</f>
        <v/>
      </c>
      <c r="Y1719" s="440"/>
      <c r="Z1719" s="487"/>
      <c r="AA1719" s="501"/>
      <c r="AB1719" s="481" t="e">
        <f>VLOOKUP(N1719,【参考】数式用!$A$3:$N$58,14,FALSE)</f>
        <v>#N/A</v>
      </c>
      <c r="AC1719" s="481" t="str">
        <f>IFERROR(VLOOKUP(N1719,【参考】数式用!$A$3:$N$58,14,FALSE),"")&amp;"_4_5"</f>
        <v>_4_5</v>
      </c>
      <c r="AD1719" s="481" t="str">
        <f>IFERROR(VLOOKUP(N1719,【参考】数式用!$A$3:$N$58,14,FALSE),"")&amp;"_6"</f>
        <v>_6</v>
      </c>
      <c r="AE1719" s="482" t="str">
        <f>IFERROR(VLOOKUP(N1719,【参考】数式用!$AI$5:$AJ$51, 2, FALSE), "")</f>
        <v/>
      </c>
      <c r="AF1719" s="483" t="str">
        <f t="shared" si="54"/>
        <v/>
      </c>
      <c r="AG1719" s="484" t="str">
        <f t="shared" si="55"/>
        <v/>
      </c>
      <c r="AH1719" s="485" t="str">
        <f>IFERROR(VLOOKUP(N1719,【参考】数式用!$AM$3:$AN$56, 2, FALSE), "")</f>
        <v/>
      </c>
      <c r="AI1719" s="411"/>
      <c r="AJ1719" s="389"/>
      <c r="AK1719" s="389"/>
      <c r="AL1719" s="389"/>
      <c r="AM1719" s="389"/>
      <c r="AN1719" s="389"/>
      <c r="AO1719" s="389"/>
      <c r="AP1719" s="389"/>
      <c r="AQ1719" s="389"/>
    </row>
    <row r="1720" spans="1:43" s="128" customFormat="1" ht="40.15" customHeight="1">
      <c r="A1720" s="488">
        <v>1707</v>
      </c>
      <c r="B1720" s="866" t="str">
        <f>IF(基本情報入力シート!C1751="","",基本情報入力シート!C1751)</f>
        <v/>
      </c>
      <c r="C1720" s="866"/>
      <c r="D1720" s="866"/>
      <c r="E1720" s="866"/>
      <c r="F1720" s="866"/>
      <c r="G1720" s="866"/>
      <c r="H1720" s="866"/>
      <c r="I1720" s="866"/>
      <c r="J1720" s="413" t="str">
        <f>IF(基本情報入力シート!M1751="","",基本情報入力シート!M1751)</f>
        <v/>
      </c>
      <c r="K1720" s="413" t="str">
        <f>IF(基本情報入力シート!R1751="","",基本情報入力シート!R1751)</f>
        <v/>
      </c>
      <c r="L1720" s="413" t="str">
        <f>IF(基本情報入力シート!W1751="","",基本情報入力シート!W1751)</f>
        <v/>
      </c>
      <c r="M1720" s="413" t="str">
        <f>IF(基本情報入力シート!X1751="","",基本情報入力シート!X1751)</f>
        <v/>
      </c>
      <c r="N1720" s="491" t="str">
        <f>IF(基本情報入力シート!Y1751="","",基本情報入力シート!Y1751)</f>
        <v/>
      </c>
      <c r="O1720" s="490"/>
      <c r="P1720" s="432"/>
      <c r="Q1720" s="38" t="str">
        <f>IFERROR(ROUNDDOWN(P1720*VLOOKUP(N1720,【参考】数式用!$V$2:$AA$58,MATCH(O1720,【参考】数式用!$X$4:$AA$4)+2,FALSE)*0.5, 0), "")</f>
        <v/>
      </c>
      <c r="R1720" s="433"/>
      <c r="S1720" s="867"/>
      <c r="T1720" s="867"/>
      <c r="U1720" s="499"/>
      <c r="V1720" s="439"/>
      <c r="W1720" s="487"/>
      <c r="X1720" s="414" t="str">
        <f>IFERROR(IF(V1720="ー", "", ROUNDDOWN(W1720*VLOOKUP(N1720,【参考】数式用!$V$2:$AG$51,MATCH(V1720,【参考】数式用!$AB$4:$AG$4)+6,FALSE)*0.5, 0)), "")</f>
        <v/>
      </c>
      <c r="Y1720" s="440"/>
      <c r="Z1720" s="487"/>
      <c r="AA1720" s="501"/>
      <c r="AB1720" s="481" t="e">
        <f>VLOOKUP(N1720,【参考】数式用!$A$3:$N$58,14,FALSE)</f>
        <v>#N/A</v>
      </c>
      <c r="AC1720" s="481" t="str">
        <f>IFERROR(VLOOKUP(N1720,【参考】数式用!$A$3:$N$58,14,FALSE),"")&amp;"_4_5"</f>
        <v>_4_5</v>
      </c>
      <c r="AD1720" s="481" t="str">
        <f>IFERROR(VLOOKUP(N1720,【参考】数式用!$A$3:$N$58,14,FALSE),"")&amp;"_6"</f>
        <v>_6</v>
      </c>
      <c r="AE1720" s="482" t="str">
        <f>IFERROR(VLOOKUP(N1720,【参考】数式用!$AI$5:$AJ$51, 2, FALSE), "")</f>
        <v/>
      </c>
      <c r="AF1720" s="483" t="str">
        <f t="shared" si="54"/>
        <v/>
      </c>
      <c r="AG1720" s="484" t="str">
        <f t="shared" si="55"/>
        <v/>
      </c>
      <c r="AH1720" s="485" t="str">
        <f>IFERROR(VLOOKUP(N1720,【参考】数式用!$AM$3:$AN$56, 2, FALSE), "")</f>
        <v/>
      </c>
      <c r="AI1720" s="411"/>
      <c r="AJ1720" s="389"/>
      <c r="AK1720" s="389"/>
      <c r="AL1720" s="389"/>
      <c r="AM1720" s="389"/>
      <c r="AN1720" s="389"/>
      <c r="AO1720" s="389"/>
      <c r="AP1720" s="389"/>
      <c r="AQ1720" s="389"/>
    </row>
    <row r="1721" spans="1:43" s="128" customFormat="1" ht="40.15" customHeight="1">
      <c r="A1721" s="488">
        <v>1708</v>
      </c>
      <c r="B1721" s="866" t="str">
        <f>IF(基本情報入力シート!C1752="","",基本情報入力シート!C1752)</f>
        <v/>
      </c>
      <c r="C1721" s="866"/>
      <c r="D1721" s="866"/>
      <c r="E1721" s="866"/>
      <c r="F1721" s="866"/>
      <c r="G1721" s="866"/>
      <c r="H1721" s="866"/>
      <c r="I1721" s="866"/>
      <c r="J1721" s="413" t="str">
        <f>IF(基本情報入力シート!M1752="","",基本情報入力シート!M1752)</f>
        <v/>
      </c>
      <c r="K1721" s="413" t="str">
        <f>IF(基本情報入力シート!R1752="","",基本情報入力シート!R1752)</f>
        <v/>
      </c>
      <c r="L1721" s="413" t="str">
        <f>IF(基本情報入力シート!W1752="","",基本情報入力シート!W1752)</f>
        <v/>
      </c>
      <c r="M1721" s="413" t="str">
        <f>IF(基本情報入力シート!X1752="","",基本情報入力シート!X1752)</f>
        <v/>
      </c>
      <c r="N1721" s="491" t="str">
        <f>IF(基本情報入力シート!Y1752="","",基本情報入力シート!Y1752)</f>
        <v/>
      </c>
      <c r="O1721" s="490"/>
      <c r="P1721" s="432"/>
      <c r="Q1721" s="38" t="str">
        <f>IFERROR(ROUNDDOWN(P1721*VLOOKUP(N1721,【参考】数式用!$V$2:$AA$58,MATCH(O1721,【参考】数式用!$X$4:$AA$4)+2,FALSE)*0.5, 0), "")</f>
        <v/>
      </c>
      <c r="R1721" s="433"/>
      <c r="S1721" s="867"/>
      <c r="T1721" s="867"/>
      <c r="U1721" s="499"/>
      <c r="V1721" s="439"/>
      <c r="W1721" s="487"/>
      <c r="X1721" s="414" t="str">
        <f>IFERROR(IF(V1721="ー", "", ROUNDDOWN(W1721*VLOOKUP(N1721,【参考】数式用!$V$2:$AG$51,MATCH(V1721,【参考】数式用!$AB$4:$AG$4)+6,FALSE)*0.5, 0)), "")</f>
        <v/>
      </c>
      <c r="Y1721" s="440"/>
      <c r="Z1721" s="487"/>
      <c r="AA1721" s="501"/>
      <c r="AB1721" s="481" t="e">
        <f>VLOOKUP(N1721,【参考】数式用!$A$3:$N$58,14,FALSE)</f>
        <v>#N/A</v>
      </c>
      <c r="AC1721" s="481" t="str">
        <f>IFERROR(VLOOKUP(N1721,【参考】数式用!$A$3:$N$58,14,FALSE),"")&amp;"_4_5"</f>
        <v>_4_5</v>
      </c>
      <c r="AD1721" s="481" t="str">
        <f>IFERROR(VLOOKUP(N1721,【参考】数式用!$A$3:$N$58,14,FALSE),"")&amp;"_6"</f>
        <v>_6</v>
      </c>
      <c r="AE1721" s="482" t="str">
        <f>IFERROR(VLOOKUP(N1721,【参考】数式用!$AI$5:$AJ$51, 2, FALSE), "")</f>
        <v/>
      </c>
      <c r="AF1721" s="483" t="str">
        <f t="shared" si="54"/>
        <v/>
      </c>
      <c r="AG1721" s="484" t="str">
        <f t="shared" si="55"/>
        <v/>
      </c>
      <c r="AH1721" s="485" t="str">
        <f>IFERROR(VLOOKUP(N1721,【参考】数式用!$AM$3:$AN$56, 2, FALSE), "")</f>
        <v/>
      </c>
      <c r="AI1721" s="411"/>
      <c r="AJ1721" s="389"/>
      <c r="AK1721" s="389"/>
      <c r="AL1721" s="389"/>
      <c r="AM1721" s="389"/>
      <c r="AN1721" s="389"/>
      <c r="AO1721" s="389"/>
      <c r="AP1721" s="389"/>
      <c r="AQ1721" s="389"/>
    </row>
    <row r="1722" spans="1:43" s="128" customFormat="1" ht="40.15" customHeight="1">
      <c r="A1722" s="488">
        <v>1709</v>
      </c>
      <c r="B1722" s="866" t="str">
        <f>IF(基本情報入力シート!C1753="","",基本情報入力シート!C1753)</f>
        <v/>
      </c>
      <c r="C1722" s="866"/>
      <c r="D1722" s="866"/>
      <c r="E1722" s="866"/>
      <c r="F1722" s="866"/>
      <c r="G1722" s="866"/>
      <c r="H1722" s="866"/>
      <c r="I1722" s="866"/>
      <c r="J1722" s="413" t="str">
        <f>IF(基本情報入力シート!M1753="","",基本情報入力シート!M1753)</f>
        <v/>
      </c>
      <c r="K1722" s="413" t="str">
        <f>IF(基本情報入力シート!R1753="","",基本情報入力シート!R1753)</f>
        <v/>
      </c>
      <c r="L1722" s="413" t="str">
        <f>IF(基本情報入力シート!W1753="","",基本情報入力シート!W1753)</f>
        <v/>
      </c>
      <c r="M1722" s="413" t="str">
        <f>IF(基本情報入力シート!X1753="","",基本情報入力シート!X1753)</f>
        <v/>
      </c>
      <c r="N1722" s="491" t="str">
        <f>IF(基本情報入力シート!Y1753="","",基本情報入力シート!Y1753)</f>
        <v/>
      </c>
      <c r="O1722" s="490"/>
      <c r="P1722" s="432"/>
      <c r="Q1722" s="38" t="str">
        <f>IFERROR(ROUNDDOWN(P1722*VLOOKUP(N1722,【参考】数式用!$V$2:$AA$58,MATCH(O1722,【参考】数式用!$X$4:$AA$4)+2,FALSE)*0.5, 0), "")</f>
        <v/>
      </c>
      <c r="R1722" s="433"/>
      <c r="S1722" s="867"/>
      <c r="T1722" s="867"/>
      <c r="U1722" s="499"/>
      <c r="V1722" s="439"/>
      <c r="W1722" s="487"/>
      <c r="X1722" s="414" t="str">
        <f>IFERROR(IF(V1722="ー", "", ROUNDDOWN(W1722*VLOOKUP(N1722,【参考】数式用!$V$2:$AG$51,MATCH(V1722,【参考】数式用!$AB$4:$AG$4)+6,FALSE)*0.5, 0)), "")</f>
        <v/>
      </c>
      <c r="Y1722" s="440"/>
      <c r="Z1722" s="487"/>
      <c r="AA1722" s="501"/>
      <c r="AB1722" s="481" t="e">
        <f>VLOOKUP(N1722,【参考】数式用!$A$3:$N$58,14,FALSE)</f>
        <v>#N/A</v>
      </c>
      <c r="AC1722" s="481" t="str">
        <f>IFERROR(VLOOKUP(N1722,【参考】数式用!$A$3:$N$58,14,FALSE),"")&amp;"_4_5"</f>
        <v>_4_5</v>
      </c>
      <c r="AD1722" s="481" t="str">
        <f>IFERROR(VLOOKUP(N1722,【参考】数式用!$A$3:$N$58,14,FALSE),"")&amp;"_6"</f>
        <v>_6</v>
      </c>
      <c r="AE1722" s="482" t="str">
        <f>IFERROR(VLOOKUP(N1722,【参考】数式用!$AI$5:$AJ$51, 2, FALSE), "")</f>
        <v/>
      </c>
      <c r="AF1722" s="483" t="str">
        <f t="shared" si="54"/>
        <v/>
      </c>
      <c r="AG1722" s="484" t="str">
        <f t="shared" si="55"/>
        <v/>
      </c>
      <c r="AH1722" s="485" t="str">
        <f>IFERROR(VLOOKUP(N1722,【参考】数式用!$AM$3:$AN$56, 2, FALSE), "")</f>
        <v/>
      </c>
      <c r="AI1722" s="411"/>
      <c r="AJ1722" s="389"/>
      <c r="AK1722" s="389"/>
      <c r="AL1722" s="389"/>
      <c r="AM1722" s="389"/>
      <c r="AN1722" s="389"/>
      <c r="AO1722" s="389"/>
      <c r="AP1722" s="389"/>
      <c r="AQ1722" s="389"/>
    </row>
    <row r="1723" spans="1:43" s="128" customFormat="1" ht="40.15" customHeight="1">
      <c r="A1723" s="488">
        <v>1710</v>
      </c>
      <c r="B1723" s="866" t="str">
        <f>IF(基本情報入力シート!C1754="","",基本情報入力シート!C1754)</f>
        <v/>
      </c>
      <c r="C1723" s="866"/>
      <c r="D1723" s="866"/>
      <c r="E1723" s="866"/>
      <c r="F1723" s="866"/>
      <c r="G1723" s="866"/>
      <c r="H1723" s="866"/>
      <c r="I1723" s="866"/>
      <c r="J1723" s="413" t="str">
        <f>IF(基本情報入力シート!M1754="","",基本情報入力シート!M1754)</f>
        <v/>
      </c>
      <c r="K1723" s="413" t="str">
        <f>IF(基本情報入力シート!R1754="","",基本情報入力シート!R1754)</f>
        <v/>
      </c>
      <c r="L1723" s="413" t="str">
        <f>IF(基本情報入力シート!W1754="","",基本情報入力シート!W1754)</f>
        <v/>
      </c>
      <c r="M1723" s="413" t="str">
        <f>IF(基本情報入力シート!X1754="","",基本情報入力シート!X1754)</f>
        <v/>
      </c>
      <c r="N1723" s="491" t="str">
        <f>IF(基本情報入力シート!Y1754="","",基本情報入力シート!Y1754)</f>
        <v/>
      </c>
      <c r="O1723" s="490"/>
      <c r="P1723" s="432"/>
      <c r="Q1723" s="38" t="str">
        <f>IFERROR(ROUNDDOWN(P1723*VLOOKUP(N1723,【参考】数式用!$V$2:$AA$58,MATCH(O1723,【参考】数式用!$X$4:$AA$4)+2,FALSE)*0.5, 0), "")</f>
        <v/>
      </c>
      <c r="R1723" s="433"/>
      <c r="S1723" s="867"/>
      <c r="T1723" s="867"/>
      <c r="U1723" s="499"/>
      <c r="V1723" s="439"/>
      <c r="W1723" s="487"/>
      <c r="X1723" s="414" t="str">
        <f>IFERROR(IF(V1723="ー", "", ROUNDDOWN(W1723*VLOOKUP(N1723,【参考】数式用!$V$2:$AG$51,MATCH(V1723,【参考】数式用!$AB$4:$AG$4)+6,FALSE)*0.5, 0)), "")</f>
        <v/>
      </c>
      <c r="Y1723" s="440"/>
      <c r="Z1723" s="487"/>
      <c r="AA1723" s="501"/>
      <c r="AB1723" s="481" t="e">
        <f>VLOOKUP(N1723,【参考】数式用!$A$3:$N$58,14,FALSE)</f>
        <v>#N/A</v>
      </c>
      <c r="AC1723" s="481" t="str">
        <f>IFERROR(VLOOKUP(N1723,【参考】数式用!$A$3:$N$58,14,FALSE),"")&amp;"_4_5"</f>
        <v>_4_5</v>
      </c>
      <c r="AD1723" s="481" t="str">
        <f>IFERROR(VLOOKUP(N1723,【参考】数式用!$A$3:$N$58,14,FALSE),"")&amp;"_6"</f>
        <v>_6</v>
      </c>
      <c r="AE1723" s="482" t="str">
        <f>IFERROR(VLOOKUP(N1723,【参考】数式用!$AI$5:$AJ$51, 2, FALSE), "")</f>
        <v/>
      </c>
      <c r="AF1723" s="483" t="str">
        <f t="shared" si="54"/>
        <v/>
      </c>
      <c r="AG1723" s="484" t="str">
        <f t="shared" si="55"/>
        <v/>
      </c>
      <c r="AH1723" s="485" t="str">
        <f>IFERROR(VLOOKUP(N1723,【参考】数式用!$AM$3:$AN$56, 2, FALSE), "")</f>
        <v/>
      </c>
      <c r="AI1723" s="411"/>
      <c r="AJ1723" s="389"/>
      <c r="AK1723" s="389"/>
      <c r="AL1723" s="389"/>
      <c r="AM1723" s="389"/>
      <c r="AN1723" s="389"/>
      <c r="AO1723" s="389"/>
      <c r="AP1723" s="389"/>
      <c r="AQ1723" s="389"/>
    </row>
    <row r="1724" spans="1:43" s="128" customFormat="1" ht="40.15" customHeight="1">
      <c r="A1724" s="488">
        <v>1711</v>
      </c>
      <c r="B1724" s="866" t="str">
        <f>IF(基本情報入力シート!C1755="","",基本情報入力シート!C1755)</f>
        <v/>
      </c>
      <c r="C1724" s="866"/>
      <c r="D1724" s="866"/>
      <c r="E1724" s="866"/>
      <c r="F1724" s="866"/>
      <c r="G1724" s="866"/>
      <c r="H1724" s="866"/>
      <c r="I1724" s="866"/>
      <c r="J1724" s="413" t="str">
        <f>IF(基本情報入力シート!M1755="","",基本情報入力シート!M1755)</f>
        <v/>
      </c>
      <c r="K1724" s="413" t="str">
        <f>IF(基本情報入力シート!R1755="","",基本情報入力シート!R1755)</f>
        <v/>
      </c>
      <c r="L1724" s="413" t="str">
        <f>IF(基本情報入力シート!W1755="","",基本情報入力シート!W1755)</f>
        <v/>
      </c>
      <c r="M1724" s="413" t="str">
        <f>IF(基本情報入力シート!X1755="","",基本情報入力シート!X1755)</f>
        <v/>
      </c>
      <c r="N1724" s="491" t="str">
        <f>IF(基本情報入力シート!Y1755="","",基本情報入力シート!Y1755)</f>
        <v/>
      </c>
      <c r="O1724" s="490"/>
      <c r="P1724" s="432"/>
      <c r="Q1724" s="38" t="str">
        <f>IFERROR(ROUNDDOWN(P1724*VLOOKUP(N1724,【参考】数式用!$V$2:$AA$58,MATCH(O1724,【参考】数式用!$X$4:$AA$4)+2,FALSE)*0.5, 0), "")</f>
        <v/>
      </c>
      <c r="R1724" s="433"/>
      <c r="S1724" s="867"/>
      <c r="T1724" s="867"/>
      <c r="U1724" s="499"/>
      <c r="V1724" s="439"/>
      <c r="W1724" s="487"/>
      <c r="X1724" s="414" t="str">
        <f>IFERROR(IF(V1724="ー", "", ROUNDDOWN(W1724*VLOOKUP(N1724,【参考】数式用!$V$2:$AG$51,MATCH(V1724,【参考】数式用!$AB$4:$AG$4)+6,FALSE)*0.5, 0)), "")</f>
        <v/>
      </c>
      <c r="Y1724" s="440"/>
      <c r="Z1724" s="487"/>
      <c r="AA1724" s="501"/>
      <c r="AB1724" s="481" t="e">
        <f>VLOOKUP(N1724,【参考】数式用!$A$3:$N$58,14,FALSE)</f>
        <v>#N/A</v>
      </c>
      <c r="AC1724" s="481" t="str">
        <f>IFERROR(VLOOKUP(N1724,【参考】数式用!$A$3:$N$58,14,FALSE),"")&amp;"_4_5"</f>
        <v>_4_5</v>
      </c>
      <c r="AD1724" s="481" t="str">
        <f>IFERROR(VLOOKUP(N1724,【参考】数式用!$A$3:$N$58,14,FALSE),"")&amp;"_6"</f>
        <v>_6</v>
      </c>
      <c r="AE1724" s="482" t="str">
        <f>IFERROR(VLOOKUP(N1724,【参考】数式用!$AI$5:$AJ$51, 2, FALSE), "")</f>
        <v/>
      </c>
      <c r="AF1724" s="483" t="str">
        <f t="shared" si="54"/>
        <v/>
      </c>
      <c r="AG1724" s="484" t="str">
        <f t="shared" si="55"/>
        <v/>
      </c>
      <c r="AH1724" s="485" t="str">
        <f>IFERROR(VLOOKUP(N1724,【参考】数式用!$AM$3:$AN$56, 2, FALSE), "")</f>
        <v/>
      </c>
      <c r="AI1724" s="411"/>
      <c r="AJ1724" s="389"/>
      <c r="AK1724" s="389"/>
      <c r="AL1724" s="389"/>
      <c r="AM1724" s="389"/>
      <c r="AN1724" s="389"/>
      <c r="AO1724" s="389"/>
      <c r="AP1724" s="389"/>
      <c r="AQ1724" s="389"/>
    </row>
    <row r="1725" spans="1:43" s="128" customFormat="1" ht="40.15" customHeight="1">
      <c r="A1725" s="488">
        <v>1712</v>
      </c>
      <c r="B1725" s="866" t="str">
        <f>IF(基本情報入力シート!C1756="","",基本情報入力シート!C1756)</f>
        <v/>
      </c>
      <c r="C1725" s="866"/>
      <c r="D1725" s="866"/>
      <c r="E1725" s="866"/>
      <c r="F1725" s="866"/>
      <c r="G1725" s="866"/>
      <c r="H1725" s="866"/>
      <c r="I1725" s="866"/>
      <c r="J1725" s="413" t="str">
        <f>IF(基本情報入力シート!M1756="","",基本情報入力シート!M1756)</f>
        <v/>
      </c>
      <c r="K1725" s="413" t="str">
        <f>IF(基本情報入力シート!R1756="","",基本情報入力シート!R1756)</f>
        <v/>
      </c>
      <c r="L1725" s="413" t="str">
        <f>IF(基本情報入力シート!W1756="","",基本情報入力シート!W1756)</f>
        <v/>
      </c>
      <c r="M1725" s="413" t="str">
        <f>IF(基本情報入力シート!X1756="","",基本情報入力シート!X1756)</f>
        <v/>
      </c>
      <c r="N1725" s="491" t="str">
        <f>IF(基本情報入力シート!Y1756="","",基本情報入力シート!Y1756)</f>
        <v/>
      </c>
      <c r="O1725" s="490"/>
      <c r="P1725" s="432"/>
      <c r="Q1725" s="38" t="str">
        <f>IFERROR(ROUNDDOWN(P1725*VLOOKUP(N1725,【参考】数式用!$V$2:$AA$58,MATCH(O1725,【参考】数式用!$X$4:$AA$4)+2,FALSE)*0.5, 0), "")</f>
        <v/>
      </c>
      <c r="R1725" s="433"/>
      <c r="S1725" s="867"/>
      <c r="T1725" s="867"/>
      <c r="U1725" s="499"/>
      <c r="V1725" s="439"/>
      <c r="W1725" s="487"/>
      <c r="X1725" s="414" t="str">
        <f>IFERROR(IF(V1725="ー", "", ROUNDDOWN(W1725*VLOOKUP(N1725,【参考】数式用!$V$2:$AG$51,MATCH(V1725,【参考】数式用!$AB$4:$AG$4)+6,FALSE)*0.5, 0)), "")</f>
        <v/>
      </c>
      <c r="Y1725" s="440"/>
      <c r="Z1725" s="487"/>
      <c r="AA1725" s="501"/>
      <c r="AB1725" s="481" t="e">
        <f>VLOOKUP(N1725,【参考】数式用!$A$3:$N$58,14,FALSE)</f>
        <v>#N/A</v>
      </c>
      <c r="AC1725" s="481" t="str">
        <f>IFERROR(VLOOKUP(N1725,【参考】数式用!$A$3:$N$58,14,FALSE),"")&amp;"_4_5"</f>
        <v>_4_5</v>
      </c>
      <c r="AD1725" s="481" t="str">
        <f>IFERROR(VLOOKUP(N1725,【参考】数式用!$A$3:$N$58,14,FALSE),"")&amp;"_6"</f>
        <v>_6</v>
      </c>
      <c r="AE1725" s="482" t="str">
        <f>IFERROR(VLOOKUP(N1725,【参考】数式用!$AI$5:$AJ$51, 2, FALSE), "")</f>
        <v/>
      </c>
      <c r="AF1725" s="483" t="str">
        <f t="shared" si="54"/>
        <v/>
      </c>
      <c r="AG1725" s="484" t="str">
        <f t="shared" si="55"/>
        <v/>
      </c>
      <c r="AH1725" s="485" t="str">
        <f>IFERROR(VLOOKUP(N1725,【参考】数式用!$AM$3:$AN$56, 2, FALSE), "")</f>
        <v/>
      </c>
      <c r="AI1725" s="411"/>
      <c r="AJ1725" s="389"/>
      <c r="AK1725" s="389"/>
      <c r="AL1725" s="389"/>
      <c r="AM1725" s="389"/>
      <c r="AN1725" s="389"/>
      <c r="AO1725" s="389"/>
      <c r="AP1725" s="389"/>
      <c r="AQ1725" s="389"/>
    </row>
    <row r="1726" spans="1:43" s="128" customFormat="1" ht="40.15" customHeight="1">
      <c r="A1726" s="488">
        <v>1713</v>
      </c>
      <c r="B1726" s="866" t="str">
        <f>IF(基本情報入力シート!C1757="","",基本情報入力シート!C1757)</f>
        <v/>
      </c>
      <c r="C1726" s="866"/>
      <c r="D1726" s="866"/>
      <c r="E1726" s="866"/>
      <c r="F1726" s="866"/>
      <c r="G1726" s="866"/>
      <c r="H1726" s="866"/>
      <c r="I1726" s="866"/>
      <c r="J1726" s="413" t="str">
        <f>IF(基本情報入力シート!M1757="","",基本情報入力シート!M1757)</f>
        <v/>
      </c>
      <c r="K1726" s="413" t="str">
        <f>IF(基本情報入力シート!R1757="","",基本情報入力シート!R1757)</f>
        <v/>
      </c>
      <c r="L1726" s="413" t="str">
        <f>IF(基本情報入力シート!W1757="","",基本情報入力シート!W1757)</f>
        <v/>
      </c>
      <c r="M1726" s="413" t="str">
        <f>IF(基本情報入力シート!X1757="","",基本情報入力シート!X1757)</f>
        <v/>
      </c>
      <c r="N1726" s="491" t="str">
        <f>IF(基本情報入力シート!Y1757="","",基本情報入力シート!Y1757)</f>
        <v/>
      </c>
      <c r="O1726" s="490"/>
      <c r="P1726" s="432"/>
      <c r="Q1726" s="38" t="str">
        <f>IFERROR(ROUNDDOWN(P1726*VLOOKUP(N1726,【参考】数式用!$V$2:$AA$58,MATCH(O1726,【参考】数式用!$X$4:$AA$4)+2,FALSE)*0.5, 0), "")</f>
        <v/>
      </c>
      <c r="R1726" s="433"/>
      <c r="S1726" s="867"/>
      <c r="T1726" s="867"/>
      <c r="U1726" s="499"/>
      <c r="V1726" s="439"/>
      <c r="W1726" s="487"/>
      <c r="X1726" s="414" t="str">
        <f>IFERROR(IF(V1726="ー", "", ROUNDDOWN(W1726*VLOOKUP(N1726,【参考】数式用!$V$2:$AG$51,MATCH(V1726,【参考】数式用!$AB$4:$AG$4)+6,FALSE)*0.5, 0)), "")</f>
        <v/>
      </c>
      <c r="Y1726" s="440"/>
      <c r="Z1726" s="487"/>
      <c r="AA1726" s="501"/>
      <c r="AB1726" s="481" t="e">
        <f>VLOOKUP(N1726,【参考】数式用!$A$3:$N$58,14,FALSE)</f>
        <v>#N/A</v>
      </c>
      <c r="AC1726" s="481" t="str">
        <f>IFERROR(VLOOKUP(N1726,【参考】数式用!$A$3:$N$58,14,FALSE),"")&amp;"_4_5"</f>
        <v>_4_5</v>
      </c>
      <c r="AD1726" s="481" t="str">
        <f>IFERROR(VLOOKUP(N1726,【参考】数式用!$A$3:$N$58,14,FALSE),"")&amp;"_6"</f>
        <v>_6</v>
      </c>
      <c r="AE1726" s="482" t="str">
        <f>IFERROR(VLOOKUP(N1726,【参考】数式用!$AI$5:$AJ$51, 2, FALSE), "")</f>
        <v/>
      </c>
      <c r="AF1726" s="483" t="str">
        <f t="shared" si="54"/>
        <v/>
      </c>
      <c r="AG1726" s="484" t="str">
        <f t="shared" si="55"/>
        <v/>
      </c>
      <c r="AH1726" s="485" t="str">
        <f>IFERROR(VLOOKUP(N1726,【参考】数式用!$AM$3:$AN$56, 2, FALSE), "")</f>
        <v/>
      </c>
      <c r="AI1726" s="411"/>
      <c r="AJ1726" s="389"/>
      <c r="AK1726" s="389"/>
      <c r="AL1726" s="389"/>
      <c r="AM1726" s="389"/>
      <c r="AN1726" s="389"/>
      <c r="AO1726" s="389"/>
      <c r="AP1726" s="389"/>
      <c r="AQ1726" s="389"/>
    </row>
    <row r="1727" spans="1:43" s="128" customFormat="1" ht="40.15" customHeight="1">
      <c r="A1727" s="488">
        <v>1714</v>
      </c>
      <c r="B1727" s="866" t="str">
        <f>IF(基本情報入力シート!C1758="","",基本情報入力シート!C1758)</f>
        <v/>
      </c>
      <c r="C1727" s="866"/>
      <c r="D1727" s="866"/>
      <c r="E1727" s="866"/>
      <c r="F1727" s="866"/>
      <c r="G1727" s="866"/>
      <c r="H1727" s="866"/>
      <c r="I1727" s="866"/>
      <c r="J1727" s="413" t="str">
        <f>IF(基本情報入力シート!M1758="","",基本情報入力シート!M1758)</f>
        <v/>
      </c>
      <c r="K1727" s="413" t="str">
        <f>IF(基本情報入力シート!R1758="","",基本情報入力シート!R1758)</f>
        <v/>
      </c>
      <c r="L1727" s="413" t="str">
        <f>IF(基本情報入力シート!W1758="","",基本情報入力シート!W1758)</f>
        <v/>
      </c>
      <c r="M1727" s="413" t="str">
        <f>IF(基本情報入力シート!X1758="","",基本情報入力シート!X1758)</f>
        <v/>
      </c>
      <c r="N1727" s="491" t="str">
        <f>IF(基本情報入力シート!Y1758="","",基本情報入力シート!Y1758)</f>
        <v/>
      </c>
      <c r="O1727" s="490"/>
      <c r="P1727" s="432"/>
      <c r="Q1727" s="38" t="str">
        <f>IFERROR(ROUNDDOWN(P1727*VLOOKUP(N1727,【参考】数式用!$V$2:$AA$58,MATCH(O1727,【参考】数式用!$X$4:$AA$4)+2,FALSE)*0.5, 0), "")</f>
        <v/>
      </c>
      <c r="R1727" s="433"/>
      <c r="S1727" s="867"/>
      <c r="T1727" s="867"/>
      <c r="U1727" s="499"/>
      <c r="V1727" s="439"/>
      <c r="W1727" s="487"/>
      <c r="X1727" s="414" t="str">
        <f>IFERROR(IF(V1727="ー", "", ROUNDDOWN(W1727*VLOOKUP(N1727,【参考】数式用!$V$2:$AG$51,MATCH(V1727,【参考】数式用!$AB$4:$AG$4)+6,FALSE)*0.5, 0)), "")</f>
        <v/>
      </c>
      <c r="Y1727" s="440"/>
      <c r="Z1727" s="487"/>
      <c r="AA1727" s="501"/>
      <c r="AB1727" s="481" t="e">
        <f>VLOOKUP(N1727,【参考】数式用!$A$3:$N$58,14,FALSE)</f>
        <v>#N/A</v>
      </c>
      <c r="AC1727" s="481" t="str">
        <f>IFERROR(VLOOKUP(N1727,【参考】数式用!$A$3:$N$58,14,FALSE),"")&amp;"_4_5"</f>
        <v>_4_5</v>
      </c>
      <c r="AD1727" s="481" t="str">
        <f>IFERROR(VLOOKUP(N1727,【参考】数式用!$A$3:$N$58,14,FALSE),"")&amp;"_6"</f>
        <v>_6</v>
      </c>
      <c r="AE1727" s="482" t="str">
        <f>IFERROR(VLOOKUP(N1727,【参考】数式用!$AI$5:$AJ$51, 2, FALSE), "")</f>
        <v/>
      </c>
      <c r="AF1727" s="483" t="str">
        <f t="shared" si="54"/>
        <v/>
      </c>
      <c r="AG1727" s="484" t="str">
        <f t="shared" si="55"/>
        <v/>
      </c>
      <c r="AH1727" s="485" t="str">
        <f>IFERROR(VLOOKUP(N1727,【参考】数式用!$AM$3:$AN$56, 2, FALSE), "")</f>
        <v/>
      </c>
      <c r="AI1727" s="411"/>
      <c r="AJ1727" s="389"/>
      <c r="AK1727" s="389"/>
      <c r="AL1727" s="389"/>
      <c r="AM1727" s="389"/>
      <c r="AN1727" s="389"/>
      <c r="AO1727" s="389"/>
      <c r="AP1727" s="389"/>
      <c r="AQ1727" s="389"/>
    </row>
    <row r="1728" spans="1:43" s="128" customFormat="1" ht="40.15" customHeight="1">
      <c r="A1728" s="488">
        <v>1715</v>
      </c>
      <c r="B1728" s="866" t="str">
        <f>IF(基本情報入力シート!C1759="","",基本情報入力シート!C1759)</f>
        <v/>
      </c>
      <c r="C1728" s="866"/>
      <c r="D1728" s="866"/>
      <c r="E1728" s="866"/>
      <c r="F1728" s="866"/>
      <c r="G1728" s="866"/>
      <c r="H1728" s="866"/>
      <c r="I1728" s="866"/>
      <c r="J1728" s="413" t="str">
        <f>IF(基本情報入力シート!M1759="","",基本情報入力シート!M1759)</f>
        <v/>
      </c>
      <c r="K1728" s="413" t="str">
        <f>IF(基本情報入力シート!R1759="","",基本情報入力シート!R1759)</f>
        <v/>
      </c>
      <c r="L1728" s="413" t="str">
        <f>IF(基本情報入力シート!W1759="","",基本情報入力シート!W1759)</f>
        <v/>
      </c>
      <c r="M1728" s="413" t="str">
        <f>IF(基本情報入力シート!X1759="","",基本情報入力シート!X1759)</f>
        <v/>
      </c>
      <c r="N1728" s="491" t="str">
        <f>IF(基本情報入力シート!Y1759="","",基本情報入力シート!Y1759)</f>
        <v/>
      </c>
      <c r="O1728" s="490"/>
      <c r="P1728" s="432"/>
      <c r="Q1728" s="38" t="str">
        <f>IFERROR(ROUNDDOWN(P1728*VLOOKUP(N1728,【参考】数式用!$V$2:$AA$58,MATCH(O1728,【参考】数式用!$X$4:$AA$4)+2,FALSE)*0.5, 0), "")</f>
        <v/>
      </c>
      <c r="R1728" s="433"/>
      <c r="S1728" s="867"/>
      <c r="T1728" s="867"/>
      <c r="U1728" s="499"/>
      <c r="V1728" s="439"/>
      <c r="W1728" s="487"/>
      <c r="X1728" s="414" t="str">
        <f>IFERROR(IF(V1728="ー", "", ROUNDDOWN(W1728*VLOOKUP(N1728,【参考】数式用!$V$2:$AG$51,MATCH(V1728,【参考】数式用!$AB$4:$AG$4)+6,FALSE)*0.5, 0)), "")</f>
        <v/>
      </c>
      <c r="Y1728" s="440"/>
      <c r="Z1728" s="487"/>
      <c r="AA1728" s="501"/>
      <c r="AB1728" s="481" t="e">
        <f>VLOOKUP(N1728,【参考】数式用!$A$3:$N$58,14,FALSE)</f>
        <v>#N/A</v>
      </c>
      <c r="AC1728" s="481" t="str">
        <f>IFERROR(VLOOKUP(N1728,【参考】数式用!$A$3:$N$58,14,FALSE),"")&amp;"_4_5"</f>
        <v>_4_5</v>
      </c>
      <c r="AD1728" s="481" t="str">
        <f>IFERROR(VLOOKUP(N1728,【参考】数式用!$A$3:$N$58,14,FALSE),"")&amp;"_6"</f>
        <v>_6</v>
      </c>
      <c r="AE1728" s="482" t="str">
        <f>IFERROR(VLOOKUP(N1728,【参考】数式用!$AI$5:$AJ$51, 2, FALSE), "")</f>
        <v/>
      </c>
      <c r="AF1728" s="483" t="str">
        <f t="shared" si="54"/>
        <v/>
      </c>
      <c r="AG1728" s="484" t="str">
        <f t="shared" si="55"/>
        <v/>
      </c>
      <c r="AH1728" s="485" t="str">
        <f>IFERROR(VLOOKUP(N1728,【参考】数式用!$AM$3:$AN$56, 2, FALSE), "")</f>
        <v/>
      </c>
      <c r="AI1728" s="411"/>
      <c r="AJ1728" s="389"/>
      <c r="AK1728" s="389"/>
      <c r="AL1728" s="389"/>
      <c r="AM1728" s="389"/>
      <c r="AN1728" s="389"/>
      <c r="AO1728" s="389"/>
      <c r="AP1728" s="389"/>
      <c r="AQ1728" s="389"/>
    </row>
    <row r="1729" spans="1:43" s="128" customFormat="1" ht="40.15" customHeight="1">
      <c r="A1729" s="488">
        <v>1716</v>
      </c>
      <c r="B1729" s="866" t="str">
        <f>IF(基本情報入力シート!C1760="","",基本情報入力シート!C1760)</f>
        <v/>
      </c>
      <c r="C1729" s="866"/>
      <c r="D1729" s="866"/>
      <c r="E1729" s="866"/>
      <c r="F1729" s="866"/>
      <c r="G1729" s="866"/>
      <c r="H1729" s="866"/>
      <c r="I1729" s="866"/>
      <c r="J1729" s="413" t="str">
        <f>IF(基本情報入力シート!M1760="","",基本情報入力シート!M1760)</f>
        <v/>
      </c>
      <c r="K1729" s="413" t="str">
        <f>IF(基本情報入力シート!R1760="","",基本情報入力シート!R1760)</f>
        <v/>
      </c>
      <c r="L1729" s="413" t="str">
        <f>IF(基本情報入力シート!W1760="","",基本情報入力シート!W1760)</f>
        <v/>
      </c>
      <c r="M1729" s="413" t="str">
        <f>IF(基本情報入力シート!X1760="","",基本情報入力シート!X1760)</f>
        <v/>
      </c>
      <c r="N1729" s="491" t="str">
        <f>IF(基本情報入力シート!Y1760="","",基本情報入力シート!Y1760)</f>
        <v/>
      </c>
      <c r="O1729" s="490"/>
      <c r="P1729" s="432"/>
      <c r="Q1729" s="38" t="str">
        <f>IFERROR(ROUNDDOWN(P1729*VLOOKUP(N1729,【参考】数式用!$V$2:$AA$58,MATCH(O1729,【参考】数式用!$X$4:$AA$4)+2,FALSE)*0.5, 0), "")</f>
        <v/>
      </c>
      <c r="R1729" s="433"/>
      <c r="S1729" s="867"/>
      <c r="T1729" s="867"/>
      <c r="U1729" s="499"/>
      <c r="V1729" s="439"/>
      <c r="W1729" s="487"/>
      <c r="X1729" s="414" t="str">
        <f>IFERROR(IF(V1729="ー", "", ROUNDDOWN(W1729*VLOOKUP(N1729,【参考】数式用!$V$2:$AG$51,MATCH(V1729,【参考】数式用!$AB$4:$AG$4)+6,FALSE)*0.5, 0)), "")</f>
        <v/>
      </c>
      <c r="Y1729" s="440"/>
      <c r="Z1729" s="487"/>
      <c r="AA1729" s="501"/>
      <c r="AB1729" s="481" t="e">
        <f>VLOOKUP(N1729,【参考】数式用!$A$3:$N$58,14,FALSE)</f>
        <v>#N/A</v>
      </c>
      <c r="AC1729" s="481" t="str">
        <f>IFERROR(VLOOKUP(N1729,【参考】数式用!$A$3:$N$58,14,FALSE),"")&amp;"_4_5"</f>
        <v>_4_5</v>
      </c>
      <c r="AD1729" s="481" t="str">
        <f>IFERROR(VLOOKUP(N1729,【参考】数式用!$A$3:$N$58,14,FALSE),"")&amp;"_6"</f>
        <v>_6</v>
      </c>
      <c r="AE1729" s="482" t="str">
        <f>IFERROR(VLOOKUP(N1729,【参考】数式用!$AI$5:$AJ$51, 2, FALSE), "")</f>
        <v/>
      </c>
      <c r="AF1729" s="483" t="str">
        <f t="shared" si="54"/>
        <v/>
      </c>
      <c r="AG1729" s="484" t="str">
        <f t="shared" si="55"/>
        <v/>
      </c>
      <c r="AH1729" s="485" t="str">
        <f>IFERROR(VLOOKUP(N1729,【参考】数式用!$AM$3:$AN$56, 2, FALSE), "")</f>
        <v/>
      </c>
      <c r="AI1729" s="411"/>
      <c r="AJ1729" s="389"/>
      <c r="AK1729" s="389"/>
      <c r="AL1729" s="389"/>
      <c r="AM1729" s="389"/>
      <c r="AN1729" s="389"/>
      <c r="AO1729" s="389"/>
      <c r="AP1729" s="389"/>
      <c r="AQ1729" s="389"/>
    </row>
    <row r="1730" spans="1:43" s="128" customFormat="1" ht="40.15" customHeight="1">
      <c r="A1730" s="488">
        <v>1717</v>
      </c>
      <c r="B1730" s="866" t="str">
        <f>IF(基本情報入力シート!C1761="","",基本情報入力シート!C1761)</f>
        <v/>
      </c>
      <c r="C1730" s="866"/>
      <c r="D1730" s="866"/>
      <c r="E1730" s="866"/>
      <c r="F1730" s="866"/>
      <c r="G1730" s="866"/>
      <c r="H1730" s="866"/>
      <c r="I1730" s="866"/>
      <c r="J1730" s="413" t="str">
        <f>IF(基本情報入力シート!M1761="","",基本情報入力シート!M1761)</f>
        <v/>
      </c>
      <c r="K1730" s="413" t="str">
        <f>IF(基本情報入力シート!R1761="","",基本情報入力シート!R1761)</f>
        <v/>
      </c>
      <c r="L1730" s="413" t="str">
        <f>IF(基本情報入力シート!W1761="","",基本情報入力シート!W1761)</f>
        <v/>
      </c>
      <c r="M1730" s="413" t="str">
        <f>IF(基本情報入力シート!X1761="","",基本情報入力シート!X1761)</f>
        <v/>
      </c>
      <c r="N1730" s="491" t="str">
        <f>IF(基本情報入力シート!Y1761="","",基本情報入力シート!Y1761)</f>
        <v/>
      </c>
      <c r="O1730" s="490"/>
      <c r="P1730" s="432"/>
      <c r="Q1730" s="38" t="str">
        <f>IFERROR(ROUNDDOWN(P1730*VLOOKUP(N1730,【参考】数式用!$V$2:$AA$58,MATCH(O1730,【参考】数式用!$X$4:$AA$4)+2,FALSE)*0.5, 0), "")</f>
        <v/>
      </c>
      <c r="R1730" s="433"/>
      <c r="S1730" s="867"/>
      <c r="T1730" s="867"/>
      <c r="U1730" s="499"/>
      <c r="V1730" s="439"/>
      <c r="W1730" s="487"/>
      <c r="X1730" s="414" t="str">
        <f>IFERROR(IF(V1730="ー", "", ROUNDDOWN(W1730*VLOOKUP(N1730,【参考】数式用!$V$2:$AG$51,MATCH(V1730,【参考】数式用!$AB$4:$AG$4)+6,FALSE)*0.5, 0)), "")</f>
        <v/>
      </c>
      <c r="Y1730" s="440"/>
      <c r="Z1730" s="487"/>
      <c r="AA1730" s="501"/>
      <c r="AB1730" s="481" t="e">
        <f>VLOOKUP(N1730,【参考】数式用!$A$3:$N$58,14,FALSE)</f>
        <v>#N/A</v>
      </c>
      <c r="AC1730" s="481" t="str">
        <f>IFERROR(VLOOKUP(N1730,【参考】数式用!$A$3:$N$58,14,FALSE),"")&amp;"_4_5"</f>
        <v>_4_5</v>
      </c>
      <c r="AD1730" s="481" t="str">
        <f>IFERROR(VLOOKUP(N1730,【参考】数式用!$A$3:$N$58,14,FALSE),"")&amp;"_6"</f>
        <v>_6</v>
      </c>
      <c r="AE1730" s="482" t="str">
        <f>IFERROR(VLOOKUP(N1730,【参考】数式用!$AI$5:$AJ$51, 2, FALSE), "")</f>
        <v/>
      </c>
      <c r="AF1730" s="483" t="str">
        <f t="shared" si="54"/>
        <v/>
      </c>
      <c r="AG1730" s="484" t="str">
        <f t="shared" si="55"/>
        <v/>
      </c>
      <c r="AH1730" s="485" t="str">
        <f>IFERROR(VLOOKUP(N1730,【参考】数式用!$AM$3:$AN$56, 2, FALSE), "")</f>
        <v/>
      </c>
      <c r="AI1730" s="411"/>
      <c r="AJ1730" s="389"/>
      <c r="AK1730" s="389"/>
      <c r="AL1730" s="389"/>
      <c r="AM1730" s="389"/>
      <c r="AN1730" s="389"/>
      <c r="AO1730" s="389"/>
      <c r="AP1730" s="389"/>
      <c r="AQ1730" s="389"/>
    </row>
    <row r="1731" spans="1:43" s="128" customFormat="1" ht="40.15" customHeight="1">
      <c r="A1731" s="488">
        <v>1718</v>
      </c>
      <c r="B1731" s="866" t="str">
        <f>IF(基本情報入力シート!C1762="","",基本情報入力シート!C1762)</f>
        <v/>
      </c>
      <c r="C1731" s="866"/>
      <c r="D1731" s="866"/>
      <c r="E1731" s="866"/>
      <c r="F1731" s="866"/>
      <c r="G1731" s="866"/>
      <c r="H1731" s="866"/>
      <c r="I1731" s="866"/>
      <c r="J1731" s="413" t="str">
        <f>IF(基本情報入力シート!M1762="","",基本情報入力シート!M1762)</f>
        <v/>
      </c>
      <c r="K1731" s="413" t="str">
        <f>IF(基本情報入力シート!R1762="","",基本情報入力シート!R1762)</f>
        <v/>
      </c>
      <c r="L1731" s="413" t="str">
        <f>IF(基本情報入力シート!W1762="","",基本情報入力シート!W1762)</f>
        <v/>
      </c>
      <c r="M1731" s="413" t="str">
        <f>IF(基本情報入力シート!X1762="","",基本情報入力シート!X1762)</f>
        <v/>
      </c>
      <c r="N1731" s="491" t="str">
        <f>IF(基本情報入力シート!Y1762="","",基本情報入力シート!Y1762)</f>
        <v/>
      </c>
      <c r="O1731" s="490"/>
      <c r="P1731" s="432"/>
      <c r="Q1731" s="38" t="str">
        <f>IFERROR(ROUNDDOWN(P1731*VLOOKUP(N1731,【参考】数式用!$V$2:$AA$58,MATCH(O1731,【参考】数式用!$X$4:$AA$4)+2,FALSE)*0.5, 0), "")</f>
        <v/>
      </c>
      <c r="R1731" s="433"/>
      <c r="S1731" s="867"/>
      <c r="T1731" s="867"/>
      <c r="U1731" s="499"/>
      <c r="V1731" s="439"/>
      <c r="W1731" s="487"/>
      <c r="X1731" s="414" t="str">
        <f>IFERROR(IF(V1731="ー", "", ROUNDDOWN(W1731*VLOOKUP(N1731,【参考】数式用!$V$2:$AG$51,MATCH(V1731,【参考】数式用!$AB$4:$AG$4)+6,FALSE)*0.5, 0)), "")</f>
        <v/>
      </c>
      <c r="Y1731" s="440"/>
      <c r="Z1731" s="487"/>
      <c r="AA1731" s="501"/>
      <c r="AB1731" s="481" t="e">
        <f>VLOOKUP(N1731,【参考】数式用!$A$3:$N$58,14,FALSE)</f>
        <v>#N/A</v>
      </c>
      <c r="AC1731" s="481" t="str">
        <f>IFERROR(VLOOKUP(N1731,【参考】数式用!$A$3:$N$58,14,FALSE),"")&amp;"_4_5"</f>
        <v>_4_5</v>
      </c>
      <c r="AD1731" s="481" t="str">
        <f>IFERROR(VLOOKUP(N1731,【参考】数式用!$A$3:$N$58,14,FALSE),"")&amp;"_6"</f>
        <v>_6</v>
      </c>
      <c r="AE1731" s="482" t="str">
        <f>IFERROR(VLOOKUP(N1731,【参考】数式用!$AI$5:$AJ$51, 2, FALSE), "")</f>
        <v/>
      </c>
      <c r="AF1731" s="483" t="str">
        <f t="shared" si="54"/>
        <v/>
      </c>
      <c r="AG1731" s="484" t="str">
        <f t="shared" si="55"/>
        <v/>
      </c>
      <c r="AH1731" s="485" t="str">
        <f>IFERROR(VLOOKUP(N1731,【参考】数式用!$AM$3:$AN$56, 2, FALSE), "")</f>
        <v/>
      </c>
      <c r="AI1731" s="411"/>
      <c r="AJ1731" s="389"/>
      <c r="AK1731" s="389"/>
      <c r="AL1731" s="389"/>
      <c r="AM1731" s="389"/>
      <c r="AN1731" s="389"/>
      <c r="AO1731" s="389"/>
      <c r="AP1731" s="389"/>
      <c r="AQ1731" s="389"/>
    </row>
    <row r="1732" spans="1:43" s="128" customFormat="1" ht="40.15" customHeight="1">
      <c r="A1732" s="488">
        <v>1719</v>
      </c>
      <c r="B1732" s="866" t="str">
        <f>IF(基本情報入力シート!C1763="","",基本情報入力シート!C1763)</f>
        <v/>
      </c>
      <c r="C1732" s="866"/>
      <c r="D1732" s="866"/>
      <c r="E1732" s="866"/>
      <c r="F1732" s="866"/>
      <c r="G1732" s="866"/>
      <c r="H1732" s="866"/>
      <c r="I1732" s="866"/>
      <c r="J1732" s="413" t="str">
        <f>IF(基本情報入力シート!M1763="","",基本情報入力シート!M1763)</f>
        <v/>
      </c>
      <c r="K1732" s="413" t="str">
        <f>IF(基本情報入力シート!R1763="","",基本情報入力シート!R1763)</f>
        <v/>
      </c>
      <c r="L1732" s="413" t="str">
        <f>IF(基本情報入力シート!W1763="","",基本情報入力シート!W1763)</f>
        <v/>
      </c>
      <c r="M1732" s="413" t="str">
        <f>IF(基本情報入力シート!X1763="","",基本情報入力シート!X1763)</f>
        <v/>
      </c>
      <c r="N1732" s="491" t="str">
        <f>IF(基本情報入力シート!Y1763="","",基本情報入力シート!Y1763)</f>
        <v/>
      </c>
      <c r="O1732" s="490"/>
      <c r="P1732" s="432"/>
      <c r="Q1732" s="38" t="str">
        <f>IFERROR(ROUNDDOWN(P1732*VLOOKUP(N1732,【参考】数式用!$V$2:$AA$58,MATCH(O1732,【参考】数式用!$X$4:$AA$4)+2,FALSE)*0.5, 0), "")</f>
        <v/>
      </c>
      <c r="R1732" s="433"/>
      <c r="S1732" s="867"/>
      <c r="T1732" s="867"/>
      <c r="U1732" s="499"/>
      <c r="V1732" s="439"/>
      <c r="W1732" s="487"/>
      <c r="X1732" s="414" t="str">
        <f>IFERROR(IF(V1732="ー", "", ROUNDDOWN(W1732*VLOOKUP(N1732,【参考】数式用!$V$2:$AG$51,MATCH(V1732,【参考】数式用!$AB$4:$AG$4)+6,FALSE)*0.5, 0)), "")</f>
        <v/>
      </c>
      <c r="Y1732" s="440"/>
      <c r="Z1732" s="487"/>
      <c r="AA1732" s="501"/>
      <c r="AB1732" s="481" t="e">
        <f>VLOOKUP(N1732,【参考】数式用!$A$3:$N$58,14,FALSE)</f>
        <v>#N/A</v>
      </c>
      <c r="AC1732" s="481" t="str">
        <f>IFERROR(VLOOKUP(N1732,【参考】数式用!$A$3:$N$58,14,FALSE),"")&amp;"_4_5"</f>
        <v>_4_5</v>
      </c>
      <c r="AD1732" s="481" t="str">
        <f>IFERROR(VLOOKUP(N1732,【参考】数式用!$A$3:$N$58,14,FALSE),"")&amp;"_6"</f>
        <v>_6</v>
      </c>
      <c r="AE1732" s="482" t="str">
        <f>IFERROR(VLOOKUP(N1732,【参考】数式用!$AI$5:$AJ$51, 2, FALSE), "")</f>
        <v/>
      </c>
      <c r="AF1732" s="483" t="str">
        <f t="shared" si="54"/>
        <v/>
      </c>
      <c r="AG1732" s="484" t="str">
        <f t="shared" si="55"/>
        <v/>
      </c>
      <c r="AH1732" s="485" t="str">
        <f>IFERROR(VLOOKUP(N1732,【参考】数式用!$AM$3:$AN$56, 2, FALSE), "")</f>
        <v/>
      </c>
      <c r="AI1732" s="411"/>
      <c r="AJ1732" s="389"/>
      <c r="AK1732" s="389"/>
      <c r="AL1732" s="389"/>
      <c r="AM1732" s="389"/>
      <c r="AN1732" s="389"/>
      <c r="AO1732" s="389"/>
      <c r="AP1732" s="389"/>
      <c r="AQ1732" s="389"/>
    </row>
    <row r="1733" spans="1:43" s="128" customFormat="1" ht="40.15" customHeight="1">
      <c r="A1733" s="488">
        <v>1720</v>
      </c>
      <c r="B1733" s="866" t="str">
        <f>IF(基本情報入力シート!C1764="","",基本情報入力シート!C1764)</f>
        <v/>
      </c>
      <c r="C1733" s="866"/>
      <c r="D1733" s="866"/>
      <c r="E1733" s="866"/>
      <c r="F1733" s="866"/>
      <c r="G1733" s="866"/>
      <c r="H1733" s="866"/>
      <c r="I1733" s="866"/>
      <c r="J1733" s="413" t="str">
        <f>IF(基本情報入力シート!M1764="","",基本情報入力シート!M1764)</f>
        <v/>
      </c>
      <c r="K1733" s="413" t="str">
        <f>IF(基本情報入力シート!R1764="","",基本情報入力シート!R1764)</f>
        <v/>
      </c>
      <c r="L1733" s="413" t="str">
        <f>IF(基本情報入力シート!W1764="","",基本情報入力シート!W1764)</f>
        <v/>
      </c>
      <c r="M1733" s="413" t="str">
        <f>IF(基本情報入力シート!X1764="","",基本情報入力シート!X1764)</f>
        <v/>
      </c>
      <c r="N1733" s="491" t="str">
        <f>IF(基本情報入力シート!Y1764="","",基本情報入力シート!Y1764)</f>
        <v/>
      </c>
      <c r="O1733" s="490"/>
      <c r="P1733" s="432"/>
      <c r="Q1733" s="38" t="str">
        <f>IFERROR(ROUNDDOWN(P1733*VLOOKUP(N1733,【参考】数式用!$V$2:$AA$58,MATCH(O1733,【参考】数式用!$X$4:$AA$4)+2,FALSE)*0.5, 0), "")</f>
        <v/>
      </c>
      <c r="R1733" s="433"/>
      <c r="S1733" s="867"/>
      <c r="T1733" s="867"/>
      <c r="U1733" s="499"/>
      <c r="V1733" s="439"/>
      <c r="W1733" s="487"/>
      <c r="X1733" s="414" t="str">
        <f>IFERROR(IF(V1733="ー", "", ROUNDDOWN(W1733*VLOOKUP(N1733,【参考】数式用!$V$2:$AG$51,MATCH(V1733,【参考】数式用!$AB$4:$AG$4)+6,FALSE)*0.5, 0)), "")</f>
        <v/>
      </c>
      <c r="Y1733" s="440"/>
      <c r="Z1733" s="487"/>
      <c r="AA1733" s="501"/>
      <c r="AB1733" s="481" t="e">
        <f>VLOOKUP(N1733,【参考】数式用!$A$3:$N$58,14,FALSE)</f>
        <v>#N/A</v>
      </c>
      <c r="AC1733" s="481" t="str">
        <f>IFERROR(VLOOKUP(N1733,【参考】数式用!$A$3:$N$58,14,FALSE),"")&amp;"_4_5"</f>
        <v>_4_5</v>
      </c>
      <c r="AD1733" s="481" t="str">
        <f>IFERROR(VLOOKUP(N1733,【参考】数式用!$A$3:$N$58,14,FALSE),"")&amp;"_6"</f>
        <v>_6</v>
      </c>
      <c r="AE1733" s="482" t="str">
        <f>IFERROR(VLOOKUP(N1733,【参考】数式用!$AI$5:$AJ$51, 2, FALSE), "")</f>
        <v/>
      </c>
      <c r="AF1733" s="483" t="str">
        <f t="shared" si="54"/>
        <v/>
      </c>
      <c r="AG1733" s="484" t="str">
        <f t="shared" si="55"/>
        <v/>
      </c>
      <c r="AH1733" s="485" t="str">
        <f>IFERROR(VLOOKUP(N1733,【参考】数式用!$AM$3:$AN$56, 2, FALSE), "")</f>
        <v/>
      </c>
      <c r="AI1733" s="411"/>
      <c r="AJ1733" s="389"/>
      <c r="AK1733" s="389"/>
      <c r="AL1733" s="389"/>
      <c r="AM1733" s="389"/>
      <c r="AN1733" s="389"/>
      <c r="AO1733" s="389"/>
      <c r="AP1733" s="389"/>
      <c r="AQ1733" s="389"/>
    </row>
    <row r="1734" spans="1:43" s="128" customFormat="1" ht="40.15" customHeight="1">
      <c r="A1734" s="488">
        <v>1721</v>
      </c>
      <c r="B1734" s="866" t="str">
        <f>IF(基本情報入力シート!C1765="","",基本情報入力シート!C1765)</f>
        <v/>
      </c>
      <c r="C1734" s="866"/>
      <c r="D1734" s="866"/>
      <c r="E1734" s="866"/>
      <c r="F1734" s="866"/>
      <c r="G1734" s="866"/>
      <c r="H1734" s="866"/>
      <c r="I1734" s="866"/>
      <c r="J1734" s="413" t="str">
        <f>IF(基本情報入力シート!M1765="","",基本情報入力シート!M1765)</f>
        <v/>
      </c>
      <c r="K1734" s="413" t="str">
        <f>IF(基本情報入力シート!R1765="","",基本情報入力シート!R1765)</f>
        <v/>
      </c>
      <c r="L1734" s="413" t="str">
        <f>IF(基本情報入力シート!W1765="","",基本情報入力シート!W1765)</f>
        <v/>
      </c>
      <c r="M1734" s="413" t="str">
        <f>IF(基本情報入力シート!X1765="","",基本情報入力シート!X1765)</f>
        <v/>
      </c>
      <c r="N1734" s="491" t="str">
        <f>IF(基本情報入力シート!Y1765="","",基本情報入力シート!Y1765)</f>
        <v/>
      </c>
      <c r="O1734" s="490"/>
      <c r="P1734" s="432"/>
      <c r="Q1734" s="38" t="str">
        <f>IFERROR(ROUNDDOWN(P1734*VLOOKUP(N1734,【参考】数式用!$V$2:$AA$58,MATCH(O1734,【参考】数式用!$X$4:$AA$4)+2,FALSE)*0.5, 0), "")</f>
        <v/>
      </c>
      <c r="R1734" s="433"/>
      <c r="S1734" s="867"/>
      <c r="T1734" s="867"/>
      <c r="U1734" s="499"/>
      <c r="V1734" s="439"/>
      <c r="W1734" s="487"/>
      <c r="X1734" s="414" t="str">
        <f>IFERROR(IF(V1734="ー", "", ROUNDDOWN(W1734*VLOOKUP(N1734,【参考】数式用!$V$2:$AG$51,MATCH(V1734,【参考】数式用!$AB$4:$AG$4)+6,FALSE)*0.5, 0)), "")</f>
        <v/>
      </c>
      <c r="Y1734" s="440"/>
      <c r="Z1734" s="487"/>
      <c r="AA1734" s="501"/>
      <c r="AB1734" s="481" t="e">
        <f>VLOOKUP(N1734,【参考】数式用!$A$3:$N$58,14,FALSE)</f>
        <v>#N/A</v>
      </c>
      <c r="AC1734" s="481" t="str">
        <f>IFERROR(VLOOKUP(N1734,【参考】数式用!$A$3:$N$58,14,FALSE),"")&amp;"_4_5"</f>
        <v>_4_5</v>
      </c>
      <c r="AD1734" s="481" t="str">
        <f>IFERROR(VLOOKUP(N1734,【参考】数式用!$A$3:$N$58,14,FALSE),"")&amp;"_6"</f>
        <v>_6</v>
      </c>
      <c r="AE1734" s="482" t="str">
        <f>IFERROR(VLOOKUP(N1734,【参考】数式用!$AI$5:$AJ$51, 2, FALSE), "")</f>
        <v/>
      </c>
      <c r="AF1734" s="483" t="str">
        <f t="shared" si="54"/>
        <v/>
      </c>
      <c r="AG1734" s="484" t="str">
        <f t="shared" si="55"/>
        <v/>
      </c>
      <c r="AH1734" s="485" t="str">
        <f>IFERROR(VLOOKUP(N1734,【参考】数式用!$AM$3:$AN$56, 2, FALSE), "")</f>
        <v/>
      </c>
      <c r="AI1734" s="411"/>
      <c r="AJ1734" s="389"/>
      <c r="AK1734" s="389"/>
      <c r="AL1734" s="389"/>
      <c r="AM1734" s="389"/>
      <c r="AN1734" s="389"/>
      <c r="AO1734" s="389"/>
      <c r="AP1734" s="389"/>
      <c r="AQ1734" s="389"/>
    </row>
    <row r="1735" spans="1:43" s="128" customFormat="1" ht="40.15" customHeight="1">
      <c r="A1735" s="488">
        <v>1722</v>
      </c>
      <c r="B1735" s="866" t="str">
        <f>IF(基本情報入力シート!C1766="","",基本情報入力シート!C1766)</f>
        <v/>
      </c>
      <c r="C1735" s="866"/>
      <c r="D1735" s="866"/>
      <c r="E1735" s="866"/>
      <c r="F1735" s="866"/>
      <c r="G1735" s="866"/>
      <c r="H1735" s="866"/>
      <c r="I1735" s="866"/>
      <c r="J1735" s="413" t="str">
        <f>IF(基本情報入力シート!M1766="","",基本情報入力シート!M1766)</f>
        <v/>
      </c>
      <c r="K1735" s="413" t="str">
        <f>IF(基本情報入力シート!R1766="","",基本情報入力シート!R1766)</f>
        <v/>
      </c>
      <c r="L1735" s="413" t="str">
        <f>IF(基本情報入力シート!W1766="","",基本情報入力シート!W1766)</f>
        <v/>
      </c>
      <c r="M1735" s="413" t="str">
        <f>IF(基本情報入力シート!X1766="","",基本情報入力シート!X1766)</f>
        <v/>
      </c>
      <c r="N1735" s="491" t="str">
        <f>IF(基本情報入力シート!Y1766="","",基本情報入力シート!Y1766)</f>
        <v/>
      </c>
      <c r="O1735" s="490"/>
      <c r="P1735" s="432"/>
      <c r="Q1735" s="38" t="str">
        <f>IFERROR(ROUNDDOWN(P1735*VLOOKUP(N1735,【参考】数式用!$V$2:$AA$58,MATCH(O1735,【参考】数式用!$X$4:$AA$4)+2,FALSE)*0.5, 0), "")</f>
        <v/>
      </c>
      <c r="R1735" s="433"/>
      <c r="S1735" s="867"/>
      <c r="T1735" s="867"/>
      <c r="U1735" s="499"/>
      <c r="V1735" s="439"/>
      <c r="W1735" s="487"/>
      <c r="X1735" s="414" t="str">
        <f>IFERROR(IF(V1735="ー", "", ROUNDDOWN(W1735*VLOOKUP(N1735,【参考】数式用!$V$2:$AG$51,MATCH(V1735,【参考】数式用!$AB$4:$AG$4)+6,FALSE)*0.5, 0)), "")</f>
        <v/>
      </c>
      <c r="Y1735" s="440"/>
      <c r="Z1735" s="487"/>
      <c r="AA1735" s="501"/>
      <c r="AB1735" s="481" t="e">
        <f>VLOOKUP(N1735,【参考】数式用!$A$3:$N$58,14,FALSE)</f>
        <v>#N/A</v>
      </c>
      <c r="AC1735" s="481" t="str">
        <f>IFERROR(VLOOKUP(N1735,【参考】数式用!$A$3:$N$58,14,FALSE),"")&amp;"_4_5"</f>
        <v>_4_5</v>
      </c>
      <c r="AD1735" s="481" t="str">
        <f>IFERROR(VLOOKUP(N1735,【参考】数式用!$A$3:$N$58,14,FALSE),"")&amp;"_6"</f>
        <v>_6</v>
      </c>
      <c r="AE1735" s="482" t="str">
        <f>IFERROR(VLOOKUP(N1735,【参考】数式用!$AI$5:$AJ$51, 2, FALSE), "")</f>
        <v/>
      </c>
      <c r="AF1735" s="483" t="str">
        <f t="shared" si="54"/>
        <v/>
      </c>
      <c r="AG1735" s="484" t="str">
        <f t="shared" si="55"/>
        <v/>
      </c>
      <c r="AH1735" s="485" t="str">
        <f>IFERROR(VLOOKUP(N1735,【参考】数式用!$AM$3:$AN$56, 2, FALSE), "")</f>
        <v/>
      </c>
      <c r="AI1735" s="411"/>
      <c r="AJ1735" s="389"/>
      <c r="AK1735" s="389"/>
      <c r="AL1735" s="389"/>
      <c r="AM1735" s="389"/>
      <c r="AN1735" s="389"/>
      <c r="AO1735" s="389"/>
      <c r="AP1735" s="389"/>
      <c r="AQ1735" s="389"/>
    </row>
    <row r="1736" spans="1:43" s="128" customFormat="1" ht="40.15" customHeight="1">
      <c r="A1736" s="488">
        <v>1723</v>
      </c>
      <c r="B1736" s="866" t="str">
        <f>IF(基本情報入力シート!C1767="","",基本情報入力シート!C1767)</f>
        <v/>
      </c>
      <c r="C1736" s="866"/>
      <c r="D1736" s="866"/>
      <c r="E1736" s="866"/>
      <c r="F1736" s="866"/>
      <c r="G1736" s="866"/>
      <c r="H1736" s="866"/>
      <c r="I1736" s="866"/>
      <c r="J1736" s="413" t="str">
        <f>IF(基本情報入力シート!M1767="","",基本情報入力シート!M1767)</f>
        <v/>
      </c>
      <c r="K1736" s="413" t="str">
        <f>IF(基本情報入力シート!R1767="","",基本情報入力シート!R1767)</f>
        <v/>
      </c>
      <c r="L1736" s="413" t="str">
        <f>IF(基本情報入力シート!W1767="","",基本情報入力シート!W1767)</f>
        <v/>
      </c>
      <c r="M1736" s="413" t="str">
        <f>IF(基本情報入力シート!X1767="","",基本情報入力シート!X1767)</f>
        <v/>
      </c>
      <c r="N1736" s="491" t="str">
        <f>IF(基本情報入力シート!Y1767="","",基本情報入力シート!Y1767)</f>
        <v/>
      </c>
      <c r="O1736" s="490"/>
      <c r="P1736" s="432"/>
      <c r="Q1736" s="38" t="str">
        <f>IFERROR(ROUNDDOWN(P1736*VLOOKUP(N1736,【参考】数式用!$V$2:$AA$58,MATCH(O1736,【参考】数式用!$X$4:$AA$4)+2,FALSE)*0.5, 0), "")</f>
        <v/>
      </c>
      <c r="R1736" s="433"/>
      <c r="S1736" s="867"/>
      <c r="T1736" s="867"/>
      <c r="U1736" s="499"/>
      <c r="V1736" s="439"/>
      <c r="W1736" s="487"/>
      <c r="X1736" s="414" t="str">
        <f>IFERROR(IF(V1736="ー", "", ROUNDDOWN(W1736*VLOOKUP(N1736,【参考】数式用!$V$2:$AG$51,MATCH(V1736,【参考】数式用!$AB$4:$AG$4)+6,FALSE)*0.5, 0)), "")</f>
        <v/>
      </c>
      <c r="Y1736" s="440"/>
      <c r="Z1736" s="487"/>
      <c r="AA1736" s="501"/>
      <c r="AB1736" s="481" t="e">
        <f>VLOOKUP(N1736,【参考】数式用!$A$3:$N$58,14,FALSE)</f>
        <v>#N/A</v>
      </c>
      <c r="AC1736" s="481" t="str">
        <f>IFERROR(VLOOKUP(N1736,【参考】数式用!$A$3:$N$58,14,FALSE),"")&amp;"_4_5"</f>
        <v>_4_5</v>
      </c>
      <c r="AD1736" s="481" t="str">
        <f>IFERROR(VLOOKUP(N1736,【参考】数式用!$A$3:$N$58,14,FALSE),"")&amp;"_6"</f>
        <v>_6</v>
      </c>
      <c r="AE1736" s="482" t="str">
        <f>IFERROR(VLOOKUP(N1736,【参考】数式用!$AI$5:$AJ$51, 2, FALSE), "")</f>
        <v/>
      </c>
      <c r="AF1736" s="483" t="str">
        <f t="shared" si="54"/>
        <v/>
      </c>
      <c r="AG1736" s="484" t="str">
        <f t="shared" si="55"/>
        <v/>
      </c>
      <c r="AH1736" s="485" t="str">
        <f>IFERROR(VLOOKUP(N1736,【参考】数式用!$AM$3:$AN$56, 2, FALSE), "")</f>
        <v/>
      </c>
      <c r="AI1736" s="411"/>
      <c r="AJ1736" s="389"/>
      <c r="AK1736" s="389"/>
      <c r="AL1736" s="389"/>
      <c r="AM1736" s="389"/>
      <c r="AN1736" s="389"/>
      <c r="AO1736" s="389"/>
      <c r="AP1736" s="389"/>
      <c r="AQ1736" s="389"/>
    </row>
    <row r="1737" spans="1:43" s="128" customFormat="1" ht="40.15" customHeight="1">
      <c r="A1737" s="488">
        <v>1724</v>
      </c>
      <c r="B1737" s="866" t="str">
        <f>IF(基本情報入力シート!C1768="","",基本情報入力シート!C1768)</f>
        <v/>
      </c>
      <c r="C1737" s="866"/>
      <c r="D1737" s="866"/>
      <c r="E1737" s="866"/>
      <c r="F1737" s="866"/>
      <c r="G1737" s="866"/>
      <c r="H1737" s="866"/>
      <c r="I1737" s="866"/>
      <c r="J1737" s="413" t="str">
        <f>IF(基本情報入力シート!M1768="","",基本情報入力シート!M1768)</f>
        <v/>
      </c>
      <c r="K1737" s="413" t="str">
        <f>IF(基本情報入力シート!R1768="","",基本情報入力シート!R1768)</f>
        <v/>
      </c>
      <c r="L1737" s="413" t="str">
        <f>IF(基本情報入力シート!W1768="","",基本情報入力シート!W1768)</f>
        <v/>
      </c>
      <c r="M1737" s="413" t="str">
        <f>IF(基本情報入力シート!X1768="","",基本情報入力シート!X1768)</f>
        <v/>
      </c>
      <c r="N1737" s="491" t="str">
        <f>IF(基本情報入力シート!Y1768="","",基本情報入力シート!Y1768)</f>
        <v/>
      </c>
      <c r="O1737" s="490"/>
      <c r="P1737" s="432"/>
      <c r="Q1737" s="38" t="str">
        <f>IFERROR(ROUNDDOWN(P1737*VLOOKUP(N1737,【参考】数式用!$V$2:$AA$58,MATCH(O1737,【参考】数式用!$X$4:$AA$4)+2,FALSE)*0.5, 0), "")</f>
        <v/>
      </c>
      <c r="R1737" s="433"/>
      <c r="S1737" s="867"/>
      <c r="T1737" s="867"/>
      <c r="U1737" s="499"/>
      <c r="V1737" s="439"/>
      <c r="W1737" s="487"/>
      <c r="X1737" s="414" t="str">
        <f>IFERROR(IF(V1737="ー", "", ROUNDDOWN(W1737*VLOOKUP(N1737,【参考】数式用!$V$2:$AG$51,MATCH(V1737,【参考】数式用!$AB$4:$AG$4)+6,FALSE)*0.5, 0)), "")</f>
        <v/>
      </c>
      <c r="Y1737" s="440"/>
      <c r="Z1737" s="487"/>
      <c r="AA1737" s="501"/>
      <c r="AB1737" s="481" t="e">
        <f>VLOOKUP(N1737,【参考】数式用!$A$3:$N$58,14,FALSE)</f>
        <v>#N/A</v>
      </c>
      <c r="AC1737" s="481" t="str">
        <f>IFERROR(VLOOKUP(N1737,【参考】数式用!$A$3:$N$58,14,FALSE),"")&amp;"_4_5"</f>
        <v>_4_5</v>
      </c>
      <c r="AD1737" s="481" t="str">
        <f>IFERROR(VLOOKUP(N1737,【参考】数式用!$A$3:$N$58,14,FALSE),"")&amp;"_6"</f>
        <v>_6</v>
      </c>
      <c r="AE1737" s="482" t="str">
        <f>IFERROR(VLOOKUP(N1737,【参考】数式用!$AI$5:$AJ$51, 2, FALSE), "")</f>
        <v/>
      </c>
      <c r="AF1737" s="483" t="str">
        <f t="shared" si="54"/>
        <v/>
      </c>
      <c r="AG1737" s="484" t="str">
        <f t="shared" si="55"/>
        <v/>
      </c>
      <c r="AH1737" s="485" t="str">
        <f>IFERROR(VLOOKUP(N1737,【参考】数式用!$AM$3:$AN$56, 2, FALSE), "")</f>
        <v/>
      </c>
      <c r="AI1737" s="411"/>
      <c r="AJ1737" s="389"/>
      <c r="AK1737" s="389"/>
      <c r="AL1737" s="389"/>
      <c r="AM1737" s="389"/>
      <c r="AN1737" s="389"/>
      <c r="AO1737" s="389"/>
      <c r="AP1737" s="389"/>
      <c r="AQ1737" s="389"/>
    </row>
    <row r="1738" spans="1:43" s="128" customFormat="1" ht="40.15" customHeight="1">
      <c r="A1738" s="488">
        <v>1725</v>
      </c>
      <c r="B1738" s="866" t="str">
        <f>IF(基本情報入力シート!C1769="","",基本情報入力シート!C1769)</f>
        <v/>
      </c>
      <c r="C1738" s="866"/>
      <c r="D1738" s="866"/>
      <c r="E1738" s="866"/>
      <c r="F1738" s="866"/>
      <c r="G1738" s="866"/>
      <c r="H1738" s="866"/>
      <c r="I1738" s="866"/>
      <c r="J1738" s="413" t="str">
        <f>IF(基本情報入力シート!M1769="","",基本情報入力シート!M1769)</f>
        <v/>
      </c>
      <c r="K1738" s="413" t="str">
        <f>IF(基本情報入力シート!R1769="","",基本情報入力シート!R1769)</f>
        <v/>
      </c>
      <c r="L1738" s="413" t="str">
        <f>IF(基本情報入力シート!W1769="","",基本情報入力シート!W1769)</f>
        <v/>
      </c>
      <c r="M1738" s="413" t="str">
        <f>IF(基本情報入力シート!X1769="","",基本情報入力シート!X1769)</f>
        <v/>
      </c>
      <c r="N1738" s="491" t="str">
        <f>IF(基本情報入力シート!Y1769="","",基本情報入力シート!Y1769)</f>
        <v/>
      </c>
      <c r="O1738" s="490"/>
      <c r="P1738" s="432"/>
      <c r="Q1738" s="38" t="str">
        <f>IFERROR(ROUNDDOWN(P1738*VLOOKUP(N1738,【参考】数式用!$V$2:$AA$58,MATCH(O1738,【参考】数式用!$X$4:$AA$4)+2,FALSE)*0.5, 0), "")</f>
        <v/>
      </c>
      <c r="R1738" s="433"/>
      <c r="S1738" s="867"/>
      <c r="T1738" s="867"/>
      <c r="U1738" s="499"/>
      <c r="V1738" s="439"/>
      <c r="W1738" s="487"/>
      <c r="X1738" s="414" t="str">
        <f>IFERROR(IF(V1738="ー", "", ROUNDDOWN(W1738*VLOOKUP(N1738,【参考】数式用!$V$2:$AG$51,MATCH(V1738,【参考】数式用!$AB$4:$AG$4)+6,FALSE)*0.5, 0)), "")</f>
        <v/>
      </c>
      <c r="Y1738" s="440"/>
      <c r="Z1738" s="487"/>
      <c r="AA1738" s="501"/>
      <c r="AB1738" s="481" t="e">
        <f>VLOOKUP(N1738,【参考】数式用!$A$3:$N$58,14,FALSE)</f>
        <v>#N/A</v>
      </c>
      <c r="AC1738" s="481" t="str">
        <f>IFERROR(VLOOKUP(N1738,【参考】数式用!$A$3:$N$58,14,FALSE),"")&amp;"_4_5"</f>
        <v>_4_5</v>
      </c>
      <c r="AD1738" s="481" t="str">
        <f>IFERROR(VLOOKUP(N1738,【参考】数式用!$A$3:$N$58,14,FALSE),"")&amp;"_6"</f>
        <v>_6</v>
      </c>
      <c r="AE1738" s="482" t="str">
        <f>IFERROR(VLOOKUP(N1738,【参考】数式用!$AI$5:$AJ$51, 2, FALSE), "")</f>
        <v/>
      </c>
      <c r="AF1738" s="483" t="str">
        <f t="shared" si="54"/>
        <v/>
      </c>
      <c r="AG1738" s="484" t="str">
        <f t="shared" si="55"/>
        <v/>
      </c>
      <c r="AH1738" s="485" t="str">
        <f>IFERROR(VLOOKUP(N1738,【参考】数式用!$AM$3:$AN$56, 2, FALSE), "")</f>
        <v/>
      </c>
      <c r="AI1738" s="411"/>
      <c r="AJ1738" s="389"/>
      <c r="AK1738" s="389"/>
      <c r="AL1738" s="389"/>
      <c r="AM1738" s="389"/>
      <c r="AN1738" s="389"/>
      <c r="AO1738" s="389"/>
      <c r="AP1738" s="389"/>
      <c r="AQ1738" s="389"/>
    </row>
    <row r="1739" spans="1:43" s="128" customFormat="1" ht="40.15" customHeight="1">
      <c r="A1739" s="488">
        <v>1726</v>
      </c>
      <c r="B1739" s="866" t="str">
        <f>IF(基本情報入力シート!C1770="","",基本情報入力シート!C1770)</f>
        <v/>
      </c>
      <c r="C1739" s="866"/>
      <c r="D1739" s="866"/>
      <c r="E1739" s="866"/>
      <c r="F1739" s="866"/>
      <c r="G1739" s="866"/>
      <c r="H1739" s="866"/>
      <c r="I1739" s="866"/>
      <c r="J1739" s="413" t="str">
        <f>IF(基本情報入力シート!M1770="","",基本情報入力シート!M1770)</f>
        <v/>
      </c>
      <c r="K1739" s="413" t="str">
        <f>IF(基本情報入力シート!R1770="","",基本情報入力シート!R1770)</f>
        <v/>
      </c>
      <c r="L1739" s="413" t="str">
        <f>IF(基本情報入力シート!W1770="","",基本情報入力シート!W1770)</f>
        <v/>
      </c>
      <c r="M1739" s="413" t="str">
        <f>IF(基本情報入力シート!X1770="","",基本情報入力シート!X1770)</f>
        <v/>
      </c>
      <c r="N1739" s="491" t="str">
        <f>IF(基本情報入力シート!Y1770="","",基本情報入力シート!Y1770)</f>
        <v/>
      </c>
      <c r="O1739" s="490"/>
      <c r="P1739" s="432"/>
      <c r="Q1739" s="38" t="str">
        <f>IFERROR(ROUNDDOWN(P1739*VLOOKUP(N1739,【参考】数式用!$V$2:$AA$58,MATCH(O1739,【参考】数式用!$X$4:$AA$4)+2,FALSE)*0.5, 0), "")</f>
        <v/>
      </c>
      <c r="R1739" s="433"/>
      <c r="S1739" s="867"/>
      <c r="T1739" s="867"/>
      <c r="U1739" s="499"/>
      <c r="V1739" s="439"/>
      <c r="W1739" s="487"/>
      <c r="X1739" s="414" t="str">
        <f>IFERROR(IF(V1739="ー", "", ROUNDDOWN(W1739*VLOOKUP(N1739,【参考】数式用!$V$2:$AG$51,MATCH(V1739,【参考】数式用!$AB$4:$AG$4)+6,FALSE)*0.5, 0)), "")</f>
        <v/>
      </c>
      <c r="Y1739" s="440"/>
      <c r="Z1739" s="487"/>
      <c r="AA1739" s="501"/>
      <c r="AB1739" s="481" t="e">
        <f>VLOOKUP(N1739,【参考】数式用!$A$3:$N$58,14,FALSE)</f>
        <v>#N/A</v>
      </c>
      <c r="AC1739" s="481" t="str">
        <f>IFERROR(VLOOKUP(N1739,【参考】数式用!$A$3:$N$58,14,FALSE),"")&amp;"_4_5"</f>
        <v>_4_5</v>
      </c>
      <c r="AD1739" s="481" t="str">
        <f>IFERROR(VLOOKUP(N1739,【参考】数式用!$A$3:$N$58,14,FALSE),"")&amp;"_6"</f>
        <v>_6</v>
      </c>
      <c r="AE1739" s="482" t="str">
        <f>IFERROR(VLOOKUP(N1739,【参考】数式用!$AI$5:$AJ$51, 2, FALSE), "")</f>
        <v/>
      </c>
      <c r="AF1739" s="483" t="str">
        <f t="shared" si="54"/>
        <v/>
      </c>
      <c r="AG1739" s="484" t="str">
        <f t="shared" si="55"/>
        <v/>
      </c>
      <c r="AH1739" s="485" t="str">
        <f>IFERROR(VLOOKUP(N1739,【参考】数式用!$AM$3:$AN$56, 2, FALSE), "")</f>
        <v/>
      </c>
      <c r="AI1739" s="411"/>
      <c r="AJ1739" s="389"/>
      <c r="AK1739" s="389"/>
      <c r="AL1739" s="389"/>
      <c r="AM1739" s="389"/>
      <c r="AN1739" s="389"/>
      <c r="AO1739" s="389"/>
      <c r="AP1739" s="389"/>
      <c r="AQ1739" s="389"/>
    </row>
    <row r="1740" spans="1:43" s="128" customFormat="1" ht="40.15" customHeight="1">
      <c r="A1740" s="488">
        <v>1727</v>
      </c>
      <c r="B1740" s="866" t="str">
        <f>IF(基本情報入力シート!C1771="","",基本情報入力シート!C1771)</f>
        <v/>
      </c>
      <c r="C1740" s="866"/>
      <c r="D1740" s="866"/>
      <c r="E1740" s="866"/>
      <c r="F1740" s="866"/>
      <c r="G1740" s="866"/>
      <c r="H1740" s="866"/>
      <c r="I1740" s="866"/>
      <c r="J1740" s="413" t="str">
        <f>IF(基本情報入力シート!M1771="","",基本情報入力シート!M1771)</f>
        <v/>
      </c>
      <c r="K1740" s="413" t="str">
        <f>IF(基本情報入力シート!R1771="","",基本情報入力シート!R1771)</f>
        <v/>
      </c>
      <c r="L1740" s="413" t="str">
        <f>IF(基本情報入力シート!W1771="","",基本情報入力シート!W1771)</f>
        <v/>
      </c>
      <c r="M1740" s="413" t="str">
        <f>IF(基本情報入力シート!X1771="","",基本情報入力シート!X1771)</f>
        <v/>
      </c>
      <c r="N1740" s="491" t="str">
        <f>IF(基本情報入力シート!Y1771="","",基本情報入力シート!Y1771)</f>
        <v/>
      </c>
      <c r="O1740" s="490"/>
      <c r="P1740" s="432"/>
      <c r="Q1740" s="38" t="str">
        <f>IFERROR(ROUNDDOWN(P1740*VLOOKUP(N1740,【参考】数式用!$V$2:$AA$58,MATCH(O1740,【参考】数式用!$X$4:$AA$4)+2,FALSE)*0.5, 0), "")</f>
        <v/>
      </c>
      <c r="R1740" s="433"/>
      <c r="S1740" s="867"/>
      <c r="T1740" s="867"/>
      <c r="U1740" s="499"/>
      <c r="V1740" s="439"/>
      <c r="W1740" s="487"/>
      <c r="X1740" s="414" t="str">
        <f>IFERROR(IF(V1740="ー", "", ROUNDDOWN(W1740*VLOOKUP(N1740,【参考】数式用!$V$2:$AG$51,MATCH(V1740,【参考】数式用!$AB$4:$AG$4)+6,FALSE)*0.5, 0)), "")</f>
        <v/>
      </c>
      <c r="Y1740" s="440"/>
      <c r="Z1740" s="487"/>
      <c r="AA1740" s="501"/>
      <c r="AB1740" s="481" t="e">
        <f>VLOOKUP(N1740,【参考】数式用!$A$3:$N$58,14,FALSE)</f>
        <v>#N/A</v>
      </c>
      <c r="AC1740" s="481" t="str">
        <f>IFERROR(VLOOKUP(N1740,【参考】数式用!$A$3:$N$58,14,FALSE),"")&amp;"_4_5"</f>
        <v>_4_5</v>
      </c>
      <c r="AD1740" s="481" t="str">
        <f>IFERROR(VLOOKUP(N1740,【参考】数式用!$A$3:$N$58,14,FALSE),"")&amp;"_6"</f>
        <v>_6</v>
      </c>
      <c r="AE1740" s="482" t="str">
        <f>IFERROR(VLOOKUP(N1740,【参考】数式用!$AI$5:$AJ$51, 2, FALSE), "")</f>
        <v/>
      </c>
      <c r="AF1740" s="483" t="str">
        <f t="shared" si="54"/>
        <v/>
      </c>
      <c r="AG1740" s="484" t="str">
        <f t="shared" si="55"/>
        <v/>
      </c>
      <c r="AH1740" s="485" t="str">
        <f>IFERROR(VLOOKUP(N1740,【参考】数式用!$AM$3:$AN$56, 2, FALSE), "")</f>
        <v/>
      </c>
      <c r="AI1740" s="411"/>
      <c r="AJ1740" s="389"/>
      <c r="AK1740" s="389"/>
      <c r="AL1740" s="389"/>
      <c r="AM1740" s="389"/>
      <c r="AN1740" s="389"/>
      <c r="AO1740" s="389"/>
      <c r="AP1740" s="389"/>
      <c r="AQ1740" s="389"/>
    </row>
    <row r="1741" spans="1:43" s="128" customFormat="1" ht="40.15" customHeight="1">
      <c r="A1741" s="488">
        <v>1728</v>
      </c>
      <c r="B1741" s="866" t="str">
        <f>IF(基本情報入力シート!C1772="","",基本情報入力シート!C1772)</f>
        <v/>
      </c>
      <c r="C1741" s="866"/>
      <c r="D1741" s="866"/>
      <c r="E1741" s="866"/>
      <c r="F1741" s="866"/>
      <c r="G1741" s="866"/>
      <c r="H1741" s="866"/>
      <c r="I1741" s="866"/>
      <c r="J1741" s="413" t="str">
        <f>IF(基本情報入力シート!M1772="","",基本情報入力シート!M1772)</f>
        <v/>
      </c>
      <c r="K1741" s="413" t="str">
        <f>IF(基本情報入力シート!R1772="","",基本情報入力シート!R1772)</f>
        <v/>
      </c>
      <c r="L1741" s="413" t="str">
        <f>IF(基本情報入力シート!W1772="","",基本情報入力シート!W1772)</f>
        <v/>
      </c>
      <c r="M1741" s="413" t="str">
        <f>IF(基本情報入力シート!X1772="","",基本情報入力シート!X1772)</f>
        <v/>
      </c>
      <c r="N1741" s="491" t="str">
        <f>IF(基本情報入力シート!Y1772="","",基本情報入力シート!Y1772)</f>
        <v/>
      </c>
      <c r="O1741" s="490"/>
      <c r="P1741" s="432"/>
      <c r="Q1741" s="38" t="str">
        <f>IFERROR(ROUNDDOWN(P1741*VLOOKUP(N1741,【参考】数式用!$V$2:$AA$58,MATCH(O1741,【参考】数式用!$X$4:$AA$4)+2,FALSE)*0.5, 0), "")</f>
        <v/>
      </c>
      <c r="R1741" s="433"/>
      <c r="S1741" s="867"/>
      <c r="T1741" s="867"/>
      <c r="U1741" s="499"/>
      <c r="V1741" s="439"/>
      <c r="W1741" s="487"/>
      <c r="X1741" s="414" t="str">
        <f>IFERROR(IF(V1741="ー", "", ROUNDDOWN(W1741*VLOOKUP(N1741,【参考】数式用!$V$2:$AG$51,MATCH(V1741,【参考】数式用!$AB$4:$AG$4)+6,FALSE)*0.5, 0)), "")</f>
        <v/>
      </c>
      <c r="Y1741" s="440"/>
      <c r="Z1741" s="487"/>
      <c r="AA1741" s="501"/>
      <c r="AB1741" s="481" t="e">
        <f>VLOOKUP(N1741,【参考】数式用!$A$3:$N$58,14,FALSE)</f>
        <v>#N/A</v>
      </c>
      <c r="AC1741" s="481" t="str">
        <f>IFERROR(VLOOKUP(N1741,【参考】数式用!$A$3:$N$58,14,FALSE),"")&amp;"_4_5"</f>
        <v>_4_5</v>
      </c>
      <c r="AD1741" s="481" t="str">
        <f>IFERROR(VLOOKUP(N1741,【参考】数式用!$A$3:$N$58,14,FALSE),"")&amp;"_6"</f>
        <v>_6</v>
      </c>
      <c r="AE1741" s="482" t="str">
        <f>IFERROR(VLOOKUP(N1741,【参考】数式用!$AI$5:$AJ$51, 2, FALSE), "")</f>
        <v/>
      </c>
      <c r="AF1741" s="483" t="str">
        <f t="shared" si="54"/>
        <v/>
      </c>
      <c r="AG1741" s="484" t="str">
        <f t="shared" si="55"/>
        <v/>
      </c>
      <c r="AH1741" s="485" t="str">
        <f>IFERROR(VLOOKUP(N1741,【参考】数式用!$AM$3:$AN$56, 2, FALSE), "")</f>
        <v/>
      </c>
      <c r="AI1741" s="411"/>
      <c r="AJ1741" s="389"/>
      <c r="AK1741" s="389"/>
      <c r="AL1741" s="389"/>
      <c r="AM1741" s="389"/>
      <c r="AN1741" s="389"/>
      <c r="AO1741" s="389"/>
      <c r="AP1741" s="389"/>
      <c r="AQ1741" s="389"/>
    </row>
    <row r="1742" spans="1:43" s="128" customFormat="1" ht="40.15" customHeight="1">
      <c r="A1742" s="488">
        <v>1729</v>
      </c>
      <c r="B1742" s="866" t="str">
        <f>IF(基本情報入力シート!C1773="","",基本情報入力シート!C1773)</f>
        <v/>
      </c>
      <c r="C1742" s="866"/>
      <c r="D1742" s="866"/>
      <c r="E1742" s="866"/>
      <c r="F1742" s="866"/>
      <c r="G1742" s="866"/>
      <c r="H1742" s="866"/>
      <c r="I1742" s="866"/>
      <c r="J1742" s="413" t="str">
        <f>IF(基本情報入力シート!M1773="","",基本情報入力シート!M1773)</f>
        <v/>
      </c>
      <c r="K1742" s="413" t="str">
        <f>IF(基本情報入力シート!R1773="","",基本情報入力シート!R1773)</f>
        <v/>
      </c>
      <c r="L1742" s="413" t="str">
        <f>IF(基本情報入力シート!W1773="","",基本情報入力シート!W1773)</f>
        <v/>
      </c>
      <c r="M1742" s="413" t="str">
        <f>IF(基本情報入力シート!X1773="","",基本情報入力シート!X1773)</f>
        <v/>
      </c>
      <c r="N1742" s="491" t="str">
        <f>IF(基本情報入力シート!Y1773="","",基本情報入力シート!Y1773)</f>
        <v/>
      </c>
      <c r="O1742" s="490"/>
      <c r="P1742" s="432"/>
      <c r="Q1742" s="38" t="str">
        <f>IFERROR(ROUNDDOWN(P1742*VLOOKUP(N1742,【参考】数式用!$V$2:$AA$58,MATCH(O1742,【参考】数式用!$X$4:$AA$4)+2,FALSE)*0.5, 0), "")</f>
        <v/>
      </c>
      <c r="R1742" s="433"/>
      <c r="S1742" s="867"/>
      <c r="T1742" s="867"/>
      <c r="U1742" s="499"/>
      <c r="V1742" s="439"/>
      <c r="W1742" s="487"/>
      <c r="X1742" s="414" t="str">
        <f>IFERROR(IF(V1742="ー", "", ROUNDDOWN(W1742*VLOOKUP(N1742,【参考】数式用!$V$2:$AG$51,MATCH(V1742,【参考】数式用!$AB$4:$AG$4)+6,FALSE)*0.5, 0)), "")</f>
        <v/>
      </c>
      <c r="Y1742" s="440"/>
      <c r="Z1742" s="487"/>
      <c r="AA1742" s="501"/>
      <c r="AB1742" s="481" t="e">
        <f>VLOOKUP(N1742,【参考】数式用!$A$3:$N$58,14,FALSE)</f>
        <v>#N/A</v>
      </c>
      <c r="AC1742" s="481" t="str">
        <f>IFERROR(VLOOKUP(N1742,【参考】数式用!$A$3:$N$58,14,FALSE),"")&amp;"_4_5"</f>
        <v>_4_5</v>
      </c>
      <c r="AD1742" s="481" t="str">
        <f>IFERROR(VLOOKUP(N1742,【参考】数式用!$A$3:$N$58,14,FALSE),"")&amp;"_6"</f>
        <v>_6</v>
      </c>
      <c r="AE1742" s="482" t="str">
        <f>IFERROR(VLOOKUP(N1742,【参考】数式用!$AI$5:$AJ$51, 2, FALSE), "")</f>
        <v/>
      </c>
      <c r="AF1742" s="483" t="str">
        <f t="shared" si="54"/>
        <v/>
      </c>
      <c r="AG1742" s="484" t="str">
        <f t="shared" si="55"/>
        <v/>
      </c>
      <c r="AH1742" s="485" t="str">
        <f>IFERROR(VLOOKUP(N1742,【参考】数式用!$AM$3:$AN$56, 2, FALSE), "")</f>
        <v/>
      </c>
      <c r="AI1742" s="411"/>
      <c r="AJ1742" s="389"/>
      <c r="AK1742" s="389"/>
      <c r="AL1742" s="389"/>
      <c r="AM1742" s="389"/>
      <c r="AN1742" s="389"/>
      <c r="AO1742" s="389"/>
      <c r="AP1742" s="389"/>
      <c r="AQ1742" s="389"/>
    </row>
    <row r="1743" spans="1:43" s="128" customFormat="1" ht="40.15" customHeight="1">
      <c r="A1743" s="488">
        <v>1730</v>
      </c>
      <c r="B1743" s="866" t="str">
        <f>IF(基本情報入力シート!C1774="","",基本情報入力シート!C1774)</f>
        <v/>
      </c>
      <c r="C1743" s="866"/>
      <c r="D1743" s="866"/>
      <c r="E1743" s="866"/>
      <c r="F1743" s="866"/>
      <c r="G1743" s="866"/>
      <c r="H1743" s="866"/>
      <c r="I1743" s="866"/>
      <c r="J1743" s="413" t="str">
        <f>IF(基本情報入力シート!M1774="","",基本情報入力シート!M1774)</f>
        <v/>
      </c>
      <c r="K1743" s="413" t="str">
        <f>IF(基本情報入力シート!R1774="","",基本情報入力シート!R1774)</f>
        <v/>
      </c>
      <c r="L1743" s="413" t="str">
        <f>IF(基本情報入力シート!W1774="","",基本情報入力シート!W1774)</f>
        <v/>
      </c>
      <c r="M1743" s="413" t="str">
        <f>IF(基本情報入力シート!X1774="","",基本情報入力シート!X1774)</f>
        <v/>
      </c>
      <c r="N1743" s="491" t="str">
        <f>IF(基本情報入力シート!Y1774="","",基本情報入力シート!Y1774)</f>
        <v/>
      </c>
      <c r="O1743" s="490"/>
      <c r="P1743" s="432"/>
      <c r="Q1743" s="38" t="str">
        <f>IFERROR(ROUNDDOWN(P1743*VLOOKUP(N1743,【参考】数式用!$V$2:$AA$58,MATCH(O1743,【参考】数式用!$X$4:$AA$4)+2,FALSE)*0.5, 0), "")</f>
        <v/>
      </c>
      <c r="R1743" s="433"/>
      <c r="S1743" s="867"/>
      <c r="T1743" s="867"/>
      <c r="U1743" s="499"/>
      <c r="V1743" s="439"/>
      <c r="W1743" s="487"/>
      <c r="X1743" s="414" t="str">
        <f>IFERROR(IF(V1743="ー", "", ROUNDDOWN(W1743*VLOOKUP(N1743,【参考】数式用!$V$2:$AG$51,MATCH(V1743,【参考】数式用!$AB$4:$AG$4)+6,FALSE)*0.5, 0)), "")</f>
        <v/>
      </c>
      <c r="Y1743" s="440"/>
      <c r="Z1743" s="487"/>
      <c r="AA1743" s="501"/>
      <c r="AB1743" s="481" t="e">
        <f>VLOOKUP(N1743,【参考】数式用!$A$3:$N$58,14,FALSE)</f>
        <v>#N/A</v>
      </c>
      <c r="AC1743" s="481" t="str">
        <f>IFERROR(VLOOKUP(N1743,【参考】数式用!$A$3:$N$58,14,FALSE),"")&amp;"_4_5"</f>
        <v>_4_5</v>
      </c>
      <c r="AD1743" s="481" t="str">
        <f>IFERROR(VLOOKUP(N1743,【参考】数式用!$A$3:$N$58,14,FALSE),"")&amp;"_6"</f>
        <v>_6</v>
      </c>
      <c r="AE1743" s="482" t="str">
        <f>IFERROR(VLOOKUP(N1743,【参考】数式用!$AI$5:$AJ$51, 2, FALSE), "")</f>
        <v/>
      </c>
      <c r="AF1743" s="483" t="str">
        <f t="shared" si="54"/>
        <v/>
      </c>
      <c r="AG1743" s="484" t="str">
        <f t="shared" si="55"/>
        <v/>
      </c>
      <c r="AH1743" s="485" t="str">
        <f>IFERROR(VLOOKUP(N1743,【参考】数式用!$AM$3:$AN$56, 2, FALSE), "")</f>
        <v/>
      </c>
      <c r="AI1743" s="411"/>
      <c r="AJ1743" s="389"/>
      <c r="AK1743" s="389"/>
      <c r="AL1743" s="389"/>
      <c r="AM1743" s="389"/>
      <c r="AN1743" s="389"/>
      <c r="AO1743" s="389"/>
      <c r="AP1743" s="389"/>
      <c r="AQ1743" s="389"/>
    </row>
    <row r="1744" spans="1:43" s="128" customFormat="1" ht="40.15" customHeight="1">
      <c r="A1744" s="488">
        <v>1731</v>
      </c>
      <c r="B1744" s="866" t="str">
        <f>IF(基本情報入力シート!C1775="","",基本情報入力シート!C1775)</f>
        <v/>
      </c>
      <c r="C1744" s="866"/>
      <c r="D1744" s="866"/>
      <c r="E1744" s="866"/>
      <c r="F1744" s="866"/>
      <c r="G1744" s="866"/>
      <c r="H1744" s="866"/>
      <c r="I1744" s="866"/>
      <c r="J1744" s="413" t="str">
        <f>IF(基本情報入力シート!M1775="","",基本情報入力シート!M1775)</f>
        <v/>
      </c>
      <c r="K1744" s="413" t="str">
        <f>IF(基本情報入力シート!R1775="","",基本情報入力シート!R1775)</f>
        <v/>
      </c>
      <c r="L1744" s="413" t="str">
        <f>IF(基本情報入力シート!W1775="","",基本情報入力シート!W1775)</f>
        <v/>
      </c>
      <c r="M1744" s="413" t="str">
        <f>IF(基本情報入力シート!X1775="","",基本情報入力シート!X1775)</f>
        <v/>
      </c>
      <c r="N1744" s="491" t="str">
        <f>IF(基本情報入力シート!Y1775="","",基本情報入力シート!Y1775)</f>
        <v/>
      </c>
      <c r="O1744" s="490"/>
      <c r="P1744" s="432"/>
      <c r="Q1744" s="38" t="str">
        <f>IFERROR(ROUNDDOWN(P1744*VLOOKUP(N1744,【参考】数式用!$V$2:$AA$58,MATCH(O1744,【参考】数式用!$X$4:$AA$4)+2,FALSE)*0.5, 0), "")</f>
        <v/>
      </c>
      <c r="R1744" s="433"/>
      <c r="S1744" s="867"/>
      <c r="T1744" s="867"/>
      <c r="U1744" s="499"/>
      <c r="V1744" s="439"/>
      <c r="W1744" s="487"/>
      <c r="X1744" s="414" t="str">
        <f>IFERROR(IF(V1744="ー", "", ROUNDDOWN(W1744*VLOOKUP(N1744,【参考】数式用!$V$2:$AG$51,MATCH(V1744,【参考】数式用!$AB$4:$AG$4)+6,FALSE)*0.5, 0)), "")</f>
        <v/>
      </c>
      <c r="Y1744" s="440"/>
      <c r="Z1744" s="487"/>
      <c r="AA1744" s="501"/>
      <c r="AB1744" s="481" t="e">
        <f>VLOOKUP(N1744,【参考】数式用!$A$3:$N$58,14,FALSE)</f>
        <v>#N/A</v>
      </c>
      <c r="AC1744" s="481" t="str">
        <f>IFERROR(VLOOKUP(N1744,【参考】数式用!$A$3:$N$58,14,FALSE),"")&amp;"_4_5"</f>
        <v>_4_5</v>
      </c>
      <c r="AD1744" s="481" t="str">
        <f>IFERROR(VLOOKUP(N1744,【参考】数式用!$A$3:$N$58,14,FALSE),"")&amp;"_6"</f>
        <v>_6</v>
      </c>
      <c r="AE1744" s="482" t="str">
        <f>IFERROR(VLOOKUP(N1744,【参考】数式用!$AI$5:$AJ$51, 2, FALSE), "")</f>
        <v/>
      </c>
      <c r="AF1744" s="483" t="str">
        <f t="shared" si="54"/>
        <v/>
      </c>
      <c r="AG1744" s="484" t="str">
        <f t="shared" si="55"/>
        <v/>
      </c>
      <c r="AH1744" s="485" t="str">
        <f>IFERROR(VLOOKUP(N1744,【参考】数式用!$AM$3:$AN$56, 2, FALSE), "")</f>
        <v/>
      </c>
      <c r="AI1744" s="411"/>
      <c r="AJ1744" s="389"/>
      <c r="AK1744" s="389"/>
      <c r="AL1744" s="389"/>
      <c r="AM1744" s="389"/>
      <c r="AN1744" s="389"/>
      <c r="AO1744" s="389"/>
      <c r="AP1744" s="389"/>
      <c r="AQ1744" s="389"/>
    </row>
    <row r="1745" spans="1:43" s="128" customFormat="1" ht="40.15" customHeight="1">
      <c r="A1745" s="488">
        <v>1732</v>
      </c>
      <c r="B1745" s="866" t="str">
        <f>IF(基本情報入力シート!C1776="","",基本情報入力シート!C1776)</f>
        <v/>
      </c>
      <c r="C1745" s="866"/>
      <c r="D1745" s="866"/>
      <c r="E1745" s="866"/>
      <c r="F1745" s="866"/>
      <c r="G1745" s="866"/>
      <c r="H1745" s="866"/>
      <c r="I1745" s="866"/>
      <c r="J1745" s="413" t="str">
        <f>IF(基本情報入力シート!M1776="","",基本情報入力シート!M1776)</f>
        <v/>
      </c>
      <c r="K1745" s="413" t="str">
        <f>IF(基本情報入力シート!R1776="","",基本情報入力シート!R1776)</f>
        <v/>
      </c>
      <c r="L1745" s="413" t="str">
        <f>IF(基本情報入力シート!W1776="","",基本情報入力シート!W1776)</f>
        <v/>
      </c>
      <c r="M1745" s="413" t="str">
        <f>IF(基本情報入力シート!X1776="","",基本情報入力シート!X1776)</f>
        <v/>
      </c>
      <c r="N1745" s="491" t="str">
        <f>IF(基本情報入力シート!Y1776="","",基本情報入力シート!Y1776)</f>
        <v/>
      </c>
      <c r="O1745" s="490"/>
      <c r="P1745" s="432"/>
      <c r="Q1745" s="38" t="str">
        <f>IFERROR(ROUNDDOWN(P1745*VLOOKUP(N1745,【参考】数式用!$V$2:$AA$58,MATCH(O1745,【参考】数式用!$X$4:$AA$4)+2,FALSE)*0.5, 0), "")</f>
        <v/>
      </c>
      <c r="R1745" s="433"/>
      <c r="S1745" s="867"/>
      <c r="T1745" s="867"/>
      <c r="U1745" s="499"/>
      <c r="V1745" s="439"/>
      <c r="W1745" s="487"/>
      <c r="X1745" s="414" t="str">
        <f>IFERROR(IF(V1745="ー", "", ROUNDDOWN(W1745*VLOOKUP(N1745,【参考】数式用!$V$2:$AG$51,MATCH(V1745,【参考】数式用!$AB$4:$AG$4)+6,FALSE)*0.5, 0)), "")</f>
        <v/>
      </c>
      <c r="Y1745" s="440"/>
      <c r="Z1745" s="487"/>
      <c r="AA1745" s="501"/>
      <c r="AB1745" s="481" t="e">
        <f>VLOOKUP(N1745,【参考】数式用!$A$3:$N$58,14,FALSE)</f>
        <v>#N/A</v>
      </c>
      <c r="AC1745" s="481" t="str">
        <f>IFERROR(VLOOKUP(N1745,【参考】数式用!$A$3:$N$58,14,FALSE),"")&amp;"_4_5"</f>
        <v>_4_5</v>
      </c>
      <c r="AD1745" s="481" t="str">
        <f>IFERROR(VLOOKUP(N1745,【参考】数式用!$A$3:$N$58,14,FALSE),"")&amp;"_6"</f>
        <v>_6</v>
      </c>
      <c r="AE1745" s="482" t="str">
        <f>IFERROR(VLOOKUP(N1745,【参考】数式用!$AI$5:$AJ$51, 2, FALSE), "")</f>
        <v/>
      </c>
      <c r="AF1745" s="483" t="str">
        <f t="shared" si="54"/>
        <v/>
      </c>
      <c r="AG1745" s="484" t="str">
        <f t="shared" si="55"/>
        <v/>
      </c>
      <c r="AH1745" s="485" t="str">
        <f>IFERROR(VLOOKUP(N1745,【参考】数式用!$AM$3:$AN$56, 2, FALSE), "")</f>
        <v/>
      </c>
      <c r="AI1745" s="411"/>
      <c r="AJ1745" s="389"/>
      <c r="AK1745" s="389"/>
      <c r="AL1745" s="389"/>
      <c r="AM1745" s="389"/>
      <c r="AN1745" s="389"/>
      <c r="AO1745" s="389"/>
      <c r="AP1745" s="389"/>
      <c r="AQ1745" s="389"/>
    </row>
    <row r="1746" spans="1:43" s="128" customFormat="1" ht="40.15" customHeight="1">
      <c r="A1746" s="488">
        <v>1733</v>
      </c>
      <c r="B1746" s="866" t="str">
        <f>IF(基本情報入力シート!C1777="","",基本情報入力シート!C1777)</f>
        <v/>
      </c>
      <c r="C1746" s="866"/>
      <c r="D1746" s="866"/>
      <c r="E1746" s="866"/>
      <c r="F1746" s="866"/>
      <c r="G1746" s="866"/>
      <c r="H1746" s="866"/>
      <c r="I1746" s="866"/>
      <c r="J1746" s="413" t="str">
        <f>IF(基本情報入力シート!M1777="","",基本情報入力シート!M1777)</f>
        <v/>
      </c>
      <c r="K1746" s="413" t="str">
        <f>IF(基本情報入力シート!R1777="","",基本情報入力シート!R1777)</f>
        <v/>
      </c>
      <c r="L1746" s="413" t="str">
        <f>IF(基本情報入力シート!W1777="","",基本情報入力シート!W1777)</f>
        <v/>
      </c>
      <c r="M1746" s="413" t="str">
        <f>IF(基本情報入力シート!X1777="","",基本情報入力シート!X1777)</f>
        <v/>
      </c>
      <c r="N1746" s="491" t="str">
        <f>IF(基本情報入力シート!Y1777="","",基本情報入力シート!Y1777)</f>
        <v/>
      </c>
      <c r="O1746" s="490"/>
      <c r="P1746" s="432"/>
      <c r="Q1746" s="38" t="str">
        <f>IFERROR(ROUNDDOWN(P1746*VLOOKUP(N1746,【参考】数式用!$V$2:$AA$58,MATCH(O1746,【参考】数式用!$X$4:$AA$4)+2,FALSE)*0.5, 0), "")</f>
        <v/>
      </c>
      <c r="R1746" s="433"/>
      <c r="S1746" s="867"/>
      <c r="T1746" s="867"/>
      <c r="U1746" s="499"/>
      <c r="V1746" s="439"/>
      <c r="W1746" s="487"/>
      <c r="X1746" s="414" t="str">
        <f>IFERROR(IF(V1746="ー", "", ROUNDDOWN(W1746*VLOOKUP(N1746,【参考】数式用!$V$2:$AG$51,MATCH(V1746,【参考】数式用!$AB$4:$AG$4)+6,FALSE)*0.5, 0)), "")</f>
        <v/>
      </c>
      <c r="Y1746" s="440"/>
      <c r="Z1746" s="487"/>
      <c r="AA1746" s="501"/>
      <c r="AB1746" s="481" t="e">
        <f>VLOOKUP(N1746,【参考】数式用!$A$3:$N$58,14,FALSE)</f>
        <v>#N/A</v>
      </c>
      <c r="AC1746" s="481" t="str">
        <f>IFERROR(VLOOKUP(N1746,【参考】数式用!$A$3:$N$58,14,FALSE),"")&amp;"_4_5"</f>
        <v>_4_5</v>
      </c>
      <c r="AD1746" s="481" t="str">
        <f>IFERROR(VLOOKUP(N1746,【参考】数式用!$A$3:$N$58,14,FALSE),"")&amp;"_6"</f>
        <v>_6</v>
      </c>
      <c r="AE1746" s="482" t="str">
        <f>IFERROR(VLOOKUP(N1746,【参考】数式用!$AI$5:$AJ$51, 2, FALSE), "")</f>
        <v/>
      </c>
      <c r="AF1746" s="483" t="str">
        <f t="shared" si="54"/>
        <v/>
      </c>
      <c r="AG1746" s="484" t="str">
        <f t="shared" si="55"/>
        <v/>
      </c>
      <c r="AH1746" s="485" t="str">
        <f>IFERROR(VLOOKUP(N1746,【参考】数式用!$AM$3:$AN$56, 2, FALSE), "")</f>
        <v/>
      </c>
      <c r="AI1746" s="411"/>
      <c r="AJ1746" s="389"/>
      <c r="AK1746" s="389"/>
      <c r="AL1746" s="389"/>
      <c r="AM1746" s="389"/>
      <c r="AN1746" s="389"/>
      <c r="AO1746" s="389"/>
      <c r="AP1746" s="389"/>
      <c r="AQ1746" s="389"/>
    </row>
    <row r="1747" spans="1:43" s="128" customFormat="1" ht="40.15" customHeight="1">
      <c r="A1747" s="488">
        <v>1734</v>
      </c>
      <c r="B1747" s="866" t="str">
        <f>IF(基本情報入力シート!C1778="","",基本情報入力シート!C1778)</f>
        <v/>
      </c>
      <c r="C1747" s="866"/>
      <c r="D1747" s="866"/>
      <c r="E1747" s="866"/>
      <c r="F1747" s="866"/>
      <c r="G1747" s="866"/>
      <c r="H1747" s="866"/>
      <c r="I1747" s="866"/>
      <c r="J1747" s="413" t="str">
        <f>IF(基本情報入力シート!M1778="","",基本情報入力シート!M1778)</f>
        <v/>
      </c>
      <c r="K1747" s="413" t="str">
        <f>IF(基本情報入力シート!R1778="","",基本情報入力シート!R1778)</f>
        <v/>
      </c>
      <c r="L1747" s="413" t="str">
        <f>IF(基本情報入力シート!W1778="","",基本情報入力シート!W1778)</f>
        <v/>
      </c>
      <c r="M1747" s="413" t="str">
        <f>IF(基本情報入力シート!X1778="","",基本情報入力シート!X1778)</f>
        <v/>
      </c>
      <c r="N1747" s="491" t="str">
        <f>IF(基本情報入力シート!Y1778="","",基本情報入力シート!Y1778)</f>
        <v/>
      </c>
      <c r="O1747" s="490"/>
      <c r="P1747" s="432"/>
      <c r="Q1747" s="38" t="str">
        <f>IFERROR(ROUNDDOWN(P1747*VLOOKUP(N1747,【参考】数式用!$V$2:$AA$58,MATCH(O1747,【参考】数式用!$X$4:$AA$4)+2,FALSE)*0.5, 0), "")</f>
        <v/>
      </c>
      <c r="R1747" s="433"/>
      <c r="S1747" s="867"/>
      <c r="T1747" s="867"/>
      <c r="U1747" s="499"/>
      <c r="V1747" s="439"/>
      <c r="W1747" s="487"/>
      <c r="X1747" s="414" t="str">
        <f>IFERROR(IF(V1747="ー", "", ROUNDDOWN(W1747*VLOOKUP(N1747,【参考】数式用!$V$2:$AG$51,MATCH(V1747,【参考】数式用!$AB$4:$AG$4)+6,FALSE)*0.5, 0)), "")</f>
        <v/>
      </c>
      <c r="Y1747" s="440"/>
      <c r="Z1747" s="487"/>
      <c r="AA1747" s="501"/>
      <c r="AB1747" s="481" t="e">
        <f>VLOOKUP(N1747,【参考】数式用!$A$3:$N$58,14,FALSE)</f>
        <v>#N/A</v>
      </c>
      <c r="AC1747" s="481" t="str">
        <f>IFERROR(VLOOKUP(N1747,【参考】数式用!$A$3:$N$58,14,FALSE),"")&amp;"_4_5"</f>
        <v>_4_5</v>
      </c>
      <c r="AD1747" s="481" t="str">
        <f>IFERROR(VLOOKUP(N1747,【参考】数式用!$A$3:$N$58,14,FALSE),"")&amp;"_6"</f>
        <v>_6</v>
      </c>
      <c r="AE1747" s="482" t="str">
        <f>IFERROR(VLOOKUP(N1747,【参考】数式用!$AI$5:$AJ$51, 2, FALSE), "")</f>
        <v/>
      </c>
      <c r="AF1747" s="483" t="str">
        <f t="shared" si="54"/>
        <v/>
      </c>
      <c r="AG1747" s="484" t="str">
        <f t="shared" si="55"/>
        <v/>
      </c>
      <c r="AH1747" s="485" t="str">
        <f>IFERROR(VLOOKUP(N1747,【参考】数式用!$AM$3:$AN$56, 2, FALSE), "")</f>
        <v/>
      </c>
      <c r="AI1747" s="411"/>
      <c r="AJ1747" s="389"/>
      <c r="AK1747" s="389"/>
      <c r="AL1747" s="389"/>
      <c r="AM1747" s="389"/>
      <c r="AN1747" s="389"/>
      <c r="AO1747" s="389"/>
      <c r="AP1747" s="389"/>
      <c r="AQ1747" s="389"/>
    </row>
    <row r="1748" spans="1:43" s="128" customFormat="1" ht="40.15" customHeight="1">
      <c r="A1748" s="488">
        <v>1735</v>
      </c>
      <c r="B1748" s="866" t="str">
        <f>IF(基本情報入力シート!C1779="","",基本情報入力シート!C1779)</f>
        <v/>
      </c>
      <c r="C1748" s="866"/>
      <c r="D1748" s="866"/>
      <c r="E1748" s="866"/>
      <c r="F1748" s="866"/>
      <c r="G1748" s="866"/>
      <c r="H1748" s="866"/>
      <c r="I1748" s="866"/>
      <c r="J1748" s="413" t="str">
        <f>IF(基本情報入力シート!M1779="","",基本情報入力シート!M1779)</f>
        <v/>
      </c>
      <c r="K1748" s="413" t="str">
        <f>IF(基本情報入力シート!R1779="","",基本情報入力シート!R1779)</f>
        <v/>
      </c>
      <c r="L1748" s="413" t="str">
        <f>IF(基本情報入力シート!W1779="","",基本情報入力シート!W1779)</f>
        <v/>
      </c>
      <c r="M1748" s="413" t="str">
        <f>IF(基本情報入力シート!X1779="","",基本情報入力シート!X1779)</f>
        <v/>
      </c>
      <c r="N1748" s="491" t="str">
        <f>IF(基本情報入力シート!Y1779="","",基本情報入力シート!Y1779)</f>
        <v/>
      </c>
      <c r="O1748" s="490"/>
      <c r="P1748" s="432"/>
      <c r="Q1748" s="38" t="str">
        <f>IFERROR(ROUNDDOWN(P1748*VLOOKUP(N1748,【参考】数式用!$V$2:$AA$58,MATCH(O1748,【参考】数式用!$X$4:$AA$4)+2,FALSE)*0.5, 0), "")</f>
        <v/>
      </c>
      <c r="R1748" s="433"/>
      <c r="S1748" s="867"/>
      <c r="T1748" s="867"/>
      <c r="U1748" s="499"/>
      <c r="V1748" s="439"/>
      <c r="W1748" s="487"/>
      <c r="X1748" s="414" t="str">
        <f>IFERROR(IF(V1748="ー", "", ROUNDDOWN(W1748*VLOOKUP(N1748,【参考】数式用!$V$2:$AG$51,MATCH(V1748,【参考】数式用!$AB$4:$AG$4)+6,FALSE)*0.5, 0)), "")</f>
        <v/>
      </c>
      <c r="Y1748" s="440"/>
      <c r="Z1748" s="487"/>
      <c r="AA1748" s="501"/>
      <c r="AB1748" s="481" t="e">
        <f>VLOOKUP(N1748,【参考】数式用!$A$3:$N$58,14,FALSE)</f>
        <v>#N/A</v>
      </c>
      <c r="AC1748" s="481" t="str">
        <f>IFERROR(VLOOKUP(N1748,【参考】数式用!$A$3:$N$58,14,FALSE),"")&amp;"_4_5"</f>
        <v>_4_5</v>
      </c>
      <c r="AD1748" s="481" t="str">
        <f>IFERROR(VLOOKUP(N1748,【参考】数式用!$A$3:$N$58,14,FALSE),"")&amp;"_6"</f>
        <v>_6</v>
      </c>
      <c r="AE1748" s="482" t="str">
        <f>IFERROR(VLOOKUP(N1748,【参考】数式用!$AI$5:$AJ$51, 2, FALSE), "")</f>
        <v/>
      </c>
      <c r="AF1748" s="483" t="str">
        <f t="shared" si="54"/>
        <v/>
      </c>
      <c r="AG1748" s="484" t="str">
        <f t="shared" si="55"/>
        <v/>
      </c>
      <c r="AH1748" s="485" t="str">
        <f>IFERROR(VLOOKUP(N1748,【参考】数式用!$AM$3:$AN$56, 2, FALSE), "")</f>
        <v/>
      </c>
      <c r="AI1748" s="411"/>
      <c r="AJ1748" s="389"/>
      <c r="AK1748" s="389"/>
      <c r="AL1748" s="389"/>
      <c r="AM1748" s="389"/>
      <c r="AN1748" s="389"/>
      <c r="AO1748" s="389"/>
      <c r="AP1748" s="389"/>
      <c r="AQ1748" s="389"/>
    </row>
    <row r="1749" spans="1:43" s="128" customFormat="1" ht="40.15" customHeight="1">
      <c r="A1749" s="488">
        <v>1736</v>
      </c>
      <c r="B1749" s="866" t="str">
        <f>IF(基本情報入力シート!C1780="","",基本情報入力シート!C1780)</f>
        <v/>
      </c>
      <c r="C1749" s="866"/>
      <c r="D1749" s="866"/>
      <c r="E1749" s="866"/>
      <c r="F1749" s="866"/>
      <c r="G1749" s="866"/>
      <c r="H1749" s="866"/>
      <c r="I1749" s="866"/>
      <c r="J1749" s="413" t="str">
        <f>IF(基本情報入力シート!M1780="","",基本情報入力シート!M1780)</f>
        <v/>
      </c>
      <c r="K1749" s="413" t="str">
        <f>IF(基本情報入力シート!R1780="","",基本情報入力シート!R1780)</f>
        <v/>
      </c>
      <c r="L1749" s="413" t="str">
        <f>IF(基本情報入力シート!W1780="","",基本情報入力シート!W1780)</f>
        <v/>
      </c>
      <c r="M1749" s="413" t="str">
        <f>IF(基本情報入力シート!X1780="","",基本情報入力シート!X1780)</f>
        <v/>
      </c>
      <c r="N1749" s="491" t="str">
        <f>IF(基本情報入力シート!Y1780="","",基本情報入力シート!Y1780)</f>
        <v/>
      </c>
      <c r="O1749" s="490"/>
      <c r="P1749" s="432"/>
      <c r="Q1749" s="38" t="str">
        <f>IFERROR(ROUNDDOWN(P1749*VLOOKUP(N1749,【参考】数式用!$V$2:$AA$58,MATCH(O1749,【参考】数式用!$X$4:$AA$4)+2,FALSE)*0.5, 0), "")</f>
        <v/>
      </c>
      <c r="R1749" s="433"/>
      <c r="S1749" s="867"/>
      <c r="T1749" s="867"/>
      <c r="U1749" s="499"/>
      <c r="V1749" s="439"/>
      <c r="W1749" s="487"/>
      <c r="X1749" s="414" t="str">
        <f>IFERROR(IF(V1749="ー", "", ROUNDDOWN(W1749*VLOOKUP(N1749,【参考】数式用!$V$2:$AG$51,MATCH(V1749,【参考】数式用!$AB$4:$AG$4)+6,FALSE)*0.5, 0)), "")</f>
        <v/>
      </c>
      <c r="Y1749" s="440"/>
      <c r="Z1749" s="487"/>
      <c r="AA1749" s="501"/>
      <c r="AB1749" s="481" t="e">
        <f>VLOOKUP(N1749,【参考】数式用!$A$3:$N$58,14,FALSE)</f>
        <v>#N/A</v>
      </c>
      <c r="AC1749" s="481" t="str">
        <f>IFERROR(VLOOKUP(N1749,【参考】数式用!$A$3:$N$58,14,FALSE),"")&amp;"_4_5"</f>
        <v>_4_5</v>
      </c>
      <c r="AD1749" s="481" t="str">
        <f>IFERROR(VLOOKUP(N1749,【参考】数式用!$A$3:$N$58,14,FALSE),"")&amp;"_6"</f>
        <v>_6</v>
      </c>
      <c r="AE1749" s="482" t="str">
        <f>IFERROR(VLOOKUP(N1749,【参考】数式用!$AI$5:$AJ$51, 2, FALSE), "")</f>
        <v/>
      </c>
      <c r="AF1749" s="483" t="str">
        <f t="shared" si="54"/>
        <v/>
      </c>
      <c r="AG1749" s="484" t="str">
        <f t="shared" si="55"/>
        <v/>
      </c>
      <c r="AH1749" s="485" t="str">
        <f>IFERROR(VLOOKUP(N1749,【参考】数式用!$AM$3:$AN$56, 2, FALSE), "")</f>
        <v/>
      </c>
      <c r="AI1749" s="411"/>
      <c r="AJ1749" s="389"/>
      <c r="AK1749" s="389"/>
      <c r="AL1749" s="389"/>
      <c r="AM1749" s="389"/>
      <c r="AN1749" s="389"/>
      <c r="AO1749" s="389"/>
      <c r="AP1749" s="389"/>
      <c r="AQ1749" s="389"/>
    </row>
    <row r="1750" spans="1:43" s="128" customFormat="1" ht="40.15" customHeight="1">
      <c r="A1750" s="488">
        <v>1737</v>
      </c>
      <c r="B1750" s="866" t="str">
        <f>IF(基本情報入力シート!C1781="","",基本情報入力シート!C1781)</f>
        <v/>
      </c>
      <c r="C1750" s="866"/>
      <c r="D1750" s="866"/>
      <c r="E1750" s="866"/>
      <c r="F1750" s="866"/>
      <c r="G1750" s="866"/>
      <c r="H1750" s="866"/>
      <c r="I1750" s="866"/>
      <c r="J1750" s="413" t="str">
        <f>IF(基本情報入力シート!M1781="","",基本情報入力シート!M1781)</f>
        <v/>
      </c>
      <c r="K1750" s="413" t="str">
        <f>IF(基本情報入力シート!R1781="","",基本情報入力シート!R1781)</f>
        <v/>
      </c>
      <c r="L1750" s="413" t="str">
        <f>IF(基本情報入力シート!W1781="","",基本情報入力シート!W1781)</f>
        <v/>
      </c>
      <c r="M1750" s="413" t="str">
        <f>IF(基本情報入力シート!X1781="","",基本情報入力シート!X1781)</f>
        <v/>
      </c>
      <c r="N1750" s="491" t="str">
        <f>IF(基本情報入力シート!Y1781="","",基本情報入力シート!Y1781)</f>
        <v/>
      </c>
      <c r="O1750" s="490"/>
      <c r="P1750" s="432"/>
      <c r="Q1750" s="38" t="str">
        <f>IFERROR(ROUNDDOWN(P1750*VLOOKUP(N1750,【参考】数式用!$V$2:$AA$58,MATCH(O1750,【参考】数式用!$X$4:$AA$4)+2,FALSE)*0.5, 0), "")</f>
        <v/>
      </c>
      <c r="R1750" s="433"/>
      <c r="S1750" s="867"/>
      <c r="T1750" s="867"/>
      <c r="U1750" s="499"/>
      <c r="V1750" s="439"/>
      <c r="W1750" s="487"/>
      <c r="X1750" s="414" t="str">
        <f>IFERROR(IF(V1750="ー", "", ROUNDDOWN(W1750*VLOOKUP(N1750,【参考】数式用!$V$2:$AG$51,MATCH(V1750,【参考】数式用!$AB$4:$AG$4)+6,FALSE)*0.5, 0)), "")</f>
        <v/>
      </c>
      <c r="Y1750" s="440"/>
      <c r="Z1750" s="487"/>
      <c r="AA1750" s="501"/>
      <c r="AB1750" s="481" t="e">
        <f>VLOOKUP(N1750,【参考】数式用!$A$3:$N$58,14,FALSE)</f>
        <v>#N/A</v>
      </c>
      <c r="AC1750" s="481" t="str">
        <f>IFERROR(VLOOKUP(N1750,【参考】数式用!$A$3:$N$58,14,FALSE),"")&amp;"_4_5"</f>
        <v>_4_5</v>
      </c>
      <c r="AD1750" s="481" t="str">
        <f>IFERROR(VLOOKUP(N1750,【参考】数式用!$A$3:$N$58,14,FALSE),"")&amp;"_6"</f>
        <v>_6</v>
      </c>
      <c r="AE1750" s="482" t="str">
        <f>IFERROR(VLOOKUP(N1750,【参考】数式用!$AI$5:$AJ$51, 2, FALSE), "")</f>
        <v/>
      </c>
      <c r="AF1750" s="483" t="str">
        <f t="shared" si="54"/>
        <v/>
      </c>
      <c r="AG1750" s="484" t="str">
        <f t="shared" si="55"/>
        <v/>
      </c>
      <c r="AH1750" s="485" t="str">
        <f>IFERROR(VLOOKUP(N1750,【参考】数式用!$AM$3:$AN$56, 2, FALSE), "")</f>
        <v/>
      </c>
      <c r="AI1750" s="411"/>
      <c r="AJ1750" s="389"/>
      <c r="AK1750" s="389"/>
      <c r="AL1750" s="389"/>
      <c r="AM1750" s="389"/>
      <c r="AN1750" s="389"/>
      <c r="AO1750" s="389"/>
      <c r="AP1750" s="389"/>
      <c r="AQ1750" s="389"/>
    </row>
    <row r="1751" spans="1:43" s="128" customFormat="1" ht="40.15" customHeight="1">
      <c r="A1751" s="488">
        <v>1738</v>
      </c>
      <c r="B1751" s="866" t="str">
        <f>IF(基本情報入力シート!C1782="","",基本情報入力シート!C1782)</f>
        <v/>
      </c>
      <c r="C1751" s="866"/>
      <c r="D1751" s="866"/>
      <c r="E1751" s="866"/>
      <c r="F1751" s="866"/>
      <c r="G1751" s="866"/>
      <c r="H1751" s="866"/>
      <c r="I1751" s="866"/>
      <c r="J1751" s="413" t="str">
        <f>IF(基本情報入力シート!M1782="","",基本情報入力シート!M1782)</f>
        <v/>
      </c>
      <c r="K1751" s="413" t="str">
        <f>IF(基本情報入力シート!R1782="","",基本情報入力シート!R1782)</f>
        <v/>
      </c>
      <c r="L1751" s="413" t="str">
        <f>IF(基本情報入力シート!W1782="","",基本情報入力シート!W1782)</f>
        <v/>
      </c>
      <c r="M1751" s="413" t="str">
        <f>IF(基本情報入力シート!X1782="","",基本情報入力シート!X1782)</f>
        <v/>
      </c>
      <c r="N1751" s="491" t="str">
        <f>IF(基本情報入力シート!Y1782="","",基本情報入力シート!Y1782)</f>
        <v/>
      </c>
      <c r="O1751" s="490"/>
      <c r="P1751" s="432"/>
      <c r="Q1751" s="38" t="str">
        <f>IFERROR(ROUNDDOWN(P1751*VLOOKUP(N1751,【参考】数式用!$V$2:$AA$58,MATCH(O1751,【参考】数式用!$X$4:$AA$4)+2,FALSE)*0.5, 0), "")</f>
        <v/>
      </c>
      <c r="R1751" s="433"/>
      <c r="S1751" s="867"/>
      <c r="T1751" s="867"/>
      <c r="U1751" s="499"/>
      <c r="V1751" s="439"/>
      <c r="W1751" s="487"/>
      <c r="X1751" s="414" t="str">
        <f>IFERROR(IF(V1751="ー", "", ROUNDDOWN(W1751*VLOOKUP(N1751,【参考】数式用!$V$2:$AG$51,MATCH(V1751,【参考】数式用!$AB$4:$AG$4)+6,FALSE)*0.5, 0)), "")</f>
        <v/>
      </c>
      <c r="Y1751" s="440"/>
      <c r="Z1751" s="487"/>
      <c r="AA1751" s="501"/>
      <c r="AB1751" s="481" t="e">
        <f>VLOOKUP(N1751,【参考】数式用!$A$3:$N$58,14,FALSE)</f>
        <v>#N/A</v>
      </c>
      <c r="AC1751" s="481" t="str">
        <f>IFERROR(VLOOKUP(N1751,【参考】数式用!$A$3:$N$58,14,FALSE),"")&amp;"_4_5"</f>
        <v>_4_5</v>
      </c>
      <c r="AD1751" s="481" t="str">
        <f>IFERROR(VLOOKUP(N1751,【参考】数式用!$A$3:$N$58,14,FALSE),"")&amp;"_6"</f>
        <v>_6</v>
      </c>
      <c r="AE1751" s="482" t="str">
        <f>IFERROR(VLOOKUP(N1751,【参考】数式用!$AI$5:$AJ$51, 2, FALSE), "")</f>
        <v/>
      </c>
      <c r="AF1751" s="483" t="str">
        <f t="shared" si="54"/>
        <v/>
      </c>
      <c r="AG1751" s="484" t="str">
        <f t="shared" si="55"/>
        <v/>
      </c>
      <c r="AH1751" s="485" t="str">
        <f>IFERROR(VLOOKUP(N1751,【参考】数式用!$AM$3:$AN$56, 2, FALSE), "")</f>
        <v/>
      </c>
      <c r="AI1751" s="411"/>
      <c r="AJ1751" s="389"/>
      <c r="AK1751" s="389"/>
      <c r="AL1751" s="389"/>
      <c r="AM1751" s="389"/>
      <c r="AN1751" s="389"/>
      <c r="AO1751" s="389"/>
      <c r="AP1751" s="389"/>
      <c r="AQ1751" s="389"/>
    </row>
    <row r="1752" spans="1:43" s="128" customFormat="1" ht="40.15" customHeight="1">
      <c r="A1752" s="488">
        <v>1739</v>
      </c>
      <c r="B1752" s="866" t="str">
        <f>IF(基本情報入力シート!C1783="","",基本情報入力シート!C1783)</f>
        <v/>
      </c>
      <c r="C1752" s="866"/>
      <c r="D1752" s="866"/>
      <c r="E1752" s="866"/>
      <c r="F1752" s="866"/>
      <c r="G1752" s="866"/>
      <c r="H1752" s="866"/>
      <c r="I1752" s="866"/>
      <c r="J1752" s="413" t="str">
        <f>IF(基本情報入力シート!M1783="","",基本情報入力シート!M1783)</f>
        <v/>
      </c>
      <c r="K1752" s="413" t="str">
        <f>IF(基本情報入力シート!R1783="","",基本情報入力シート!R1783)</f>
        <v/>
      </c>
      <c r="L1752" s="413" t="str">
        <f>IF(基本情報入力シート!W1783="","",基本情報入力シート!W1783)</f>
        <v/>
      </c>
      <c r="M1752" s="413" t="str">
        <f>IF(基本情報入力シート!X1783="","",基本情報入力シート!X1783)</f>
        <v/>
      </c>
      <c r="N1752" s="491" t="str">
        <f>IF(基本情報入力シート!Y1783="","",基本情報入力シート!Y1783)</f>
        <v/>
      </c>
      <c r="O1752" s="490"/>
      <c r="P1752" s="432"/>
      <c r="Q1752" s="38" t="str">
        <f>IFERROR(ROUNDDOWN(P1752*VLOOKUP(N1752,【参考】数式用!$V$2:$AA$58,MATCH(O1752,【参考】数式用!$X$4:$AA$4)+2,FALSE)*0.5, 0), "")</f>
        <v/>
      </c>
      <c r="R1752" s="433"/>
      <c r="S1752" s="867"/>
      <c r="T1752" s="867"/>
      <c r="U1752" s="499"/>
      <c r="V1752" s="439"/>
      <c r="W1752" s="487"/>
      <c r="X1752" s="414" t="str">
        <f>IFERROR(IF(V1752="ー", "", ROUNDDOWN(W1752*VLOOKUP(N1752,【参考】数式用!$V$2:$AG$51,MATCH(V1752,【参考】数式用!$AB$4:$AG$4)+6,FALSE)*0.5, 0)), "")</f>
        <v/>
      </c>
      <c r="Y1752" s="440"/>
      <c r="Z1752" s="487"/>
      <c r="AA1752" s="501"/>
      <c r="AB1752" s="481" t="e">
        <f>VLOOKUP(N1752,【参考】数式用!$A$3:$N$58,14,FALSE)</f>
        <v>#N/A</v>
      </c>
      <c r="AC1752" s="481" t="str">
        <f>IFERROR(VLOOKUP(N1752,【参考】数式用!$A$3:$N$58,14,FALSE),"")&amp;"_4_5"</f>
        <v>_4_5</v>
      </c>
      <c r="AD1752" s="481" t="str">
        <f>IFERROR(VLOOKUP(N1752,【参考】数式用!$A$3:$N$58,14,FALSE),"")&amp;"_6"</f>
        <v>_6</v>
      </c>
      <c r="AE1752" s="482" t="str">
        <f>IFERROR(VLOOKUP(N1752,【参考】数式用!$AI$5:$AJ$51, 2, FALSE), "")</f>
        <v/>
      </c>
      <c r="AF1752" s="483" t="str">
        <f t="shared" si="54"/>
        <v/>
      </c>
      <c r="AG1752" s="484" t="str">
        <f t="shared" si="55"/>
        <v/>
      </c>
      <c r="AH1752" s="485" t="str">
        <f>IFERROR(VLOOKUP(N1752,【参考】数式用!$AM$3:$AN$56, 2, FALSE), "")</f>
        <v/>
      </c>
      <c r="AI1752" s="411"/>
      <c r="AJ1752" s="389"/>
      <c r="AK1752" s="389"/>
      <c r="AL1752" s="389"/>
      <c r="AM1752" s="389"/>
      <c r="AN1752" s="389"/>
      <c r="AO1752" s="389"/>
      <c r="AP1752" s="389"/>
      <c r="AQ1752" s="389"/>
    </row>
    <row r="1753" spans="1:43" s="128" customFormat="1" ht="40.15" customHeight="1">
      <c r="A1753" s="488">
        <v>1740</v>
      </c>
      <c r="B1753" s="866" t="str">
        <f>IF(基本情報入力シート!C1784="","",基本情報入力シート!C1784)</f>
        <v/>
      </c>
      <c r="C1753" s="866"/>
      <c r="D1753" s="866"/>
      <c r="E1753" s="866"/>
      <c r="F1753" s="866"/>
      <c r="G1753" s="866"/>
      <c r="H1753" s="866"/>
      <c r="I1753" s="866"/>
      <c r="J1753" s="413" t="str">
        <f>IF(基本情報入力シート!M1784="","",基本情報入力シート!M1784)</f>
        <v/>
      </c>
      <c r="K1753" s="413" t="str">
        <f>IF(基本情報入力シート!R1784="","",基本情報入力シート!R1784)</f>
        <v/>
      </c>
      <c r="L1753" s="413" t="str">
        <f>IF(基本情報入力シート!W1784="","",基本情報入力シート!W1784)</f>
        <v/>
      </c>
      <c r="M1753" s="413" t="str">
        <f>IF(基本情報入力シート!X1784="","",基本情報入力シート!X1784)</f>
        <v/>
      </c>
      <c r="N1753" s="491" t="str">
        <f>IF(基本情報入力シート!Y1784="","",基本情報入力シート!Y1784)</f>
        <v/>
      </c>
      <c r="O1753" s="490"/>
      <c r="P1753" s="432"/>
      <c r="Q1753" s="38" t="str">
        <f>IFERROR(ROUNDDOWN(P1753*VLOOKUP(N1753,【参考】数式用!$V$2:$AA$58,MATCH(O1753,【参考】数式用!$X$4:$AA$4)+2,FALSE)*0.5, 0), "")</f>
        <v/>
      </c>
      <c r="R1753" s="433"/>
      <c r="S1753" s="867"/>
      <c r="T1753" s="867"/>
      <c r="U1753" s="499"/>
      <c r="V1753" s="439"/>
      <c r="W1753" s="487"/>
      <c r="X1753" s="414" t="str">
        <f>IFERROR(IF(V1753="ー", "", ROUNDDOWN(W1753*VLOOKUP(N1753,【参考】数式用!$V$2:$AG$51,MATCH(V1753,【参考】数式用!$AB$4:$AG$4)+6,FALSE)*0.5, 0)), "")</f>
        <v/>
      </c>
      <c r="Y1753" s="440"/>
      <c r="Z1753" s="487"/>
      <c r="AA1753" s="501"/>
      <c r="AB1753" s="481" t="e">
        <f>VLOOKUP(N1753,【参考】数式用!$A$3:$N$58,14,FALSE)</f>
        <v>#N/A</v>
      </c>
      <c r="AC1753" s="481" t="str">
        <f>IFERROR(VLOOKUP(N1753,【参考】数式用!$A$3:$N$58,14,FALSE),"")&amp;"_4_5"</f>
        <v>_4_5</v>
      </c>
      <c r="AD1753" s="481" t="str">
        <f>IFERROR(VLOOKUP(N1753,【参考】数式用!$A$3:$N$58,14,FALSE),"")&amp;"_6"</f>
        <v>_6</v>
      </c>
      <c r="AE1753" s="482" t="str">
        <f>IFERROR(VLOOKUP(N1753,【参考】数式用!$AI$5:$AJ$51, 2, FALSE), "")</f>
        <v/>
      </c>
      <c r="AF1753" s="483" t="str">
        <f t="shared" si="54"/>
        <v/>
      </c>
      <c r="AG1753" s="484" t="str">
        <f t="shared" si="55"/>
        <v/>
      </c>
      <c r="AH1753" s="485" t="str">
        <f>IFERROR(VLOOKUP(N1753,【参考】数式用!$AM$3:$AN$56, 2, FALSE), "")</f>
        <v/>
      </c>
      <c r="AI1753" s="411"/>
      <c r="AJ1753" s="389"/>
      <c r="AK1753" s="389"/>
      <c r="AL1753" s="389"/>
      <c r="AM1753" s="389"/>
      <c r="AN1753" s="389"/>
      <c r="AO1753" s="389"/>
      <c r="AP1753" s="389"/>
      <c r="AQ1753" s="389"/>
    </row>
    <row r="1754" spans="1:43" s="128" customFormat="1" ht="40.15" customHeight="1">
      <c r="A1754" s="488">
        <v>1741</v>
      </c>
      <c r="B1754" s="866" t="str">
        <f>IF(基本情報入力シート!C1785="","",基本情報入力シート!C1785)</f>
        <v/>
      </c>
      <c r="C1754" s="866"/>
      <c r="D1754" s="866"/>
      <c r="E1754" s="866"/>
      <c r="F1754" s="866"/>
      <c r="G1754" s="866"/>
      <c r="H1754" s="866"/>
      <c r="I1754" s="866"/>
      <c r="J1754" s="413" t="str">
        <f>IF(基本情報入力シート!M1785="","",基本情報入力シート!M1785)</f>
        <v/>
      </c>
      <c r="K1754" s="413" t="str">
        <f>IF(基本情報入力シート!R1785="","",基本情報入力シート!R1785)</f>
        <v/>
      </c>
      <c r="L1754" s="413" t="str">
        <f>IF(基本情報入力シート!W1785="","",基本情報入力シート!W1785)</f>
        <v/>
      </c>
      <c r="M1754" s="413" t="str">
        <f>IF(基本情報入力シート!X1785="","",基本情報入力シート!X1785)</f>
        <v/>
      </c>
      <c r="N1754" s="491" t="str">
        <f>IF(基本情報入力シート!Y1785="","",基本情報入力シート!Y1785)</f>
        <v/>
      </c>
      <c r="O1754" s="490"/>
      <c r="P1754" s="432"/>
      <c r="Q1754" s="38" t="str">
        <f>IFERROR(ROUNDDOWN(P1754*VLOOKUP(N1754,【参考】数式用!$V$2:$AA$58,MATCH(O1754,【参考】数式用!$X$4:$AA$4)+2,FALSE)*0.5, 0), "")</f>
        <v/>
      </c>
      <c r="R1754" s="433"/>
      <c r="S1754" s="867"/>
      <c r="T1754" s="867"/>
      <c r="U1754" s="499"/>
      <c r="V1754" s="439"/>
      <c r="W1754" s="487"/>
      <c r="X1754" s="414" t="str">
        <f>IFERROR(IF(V1754="ー", "", ROUNDDOWN(W1754*VLOOKUP(N1754,【参考】数式用!$V$2:$AG$51,MATCH(V1754,【参考】数式用!$AB$4:$AG$4)+6,FALSE)*0.5, 0)), "")</f>
        <v/>
      </c>
      <c r="Y1754" s="440"/>
      <c r="Z1754" s="487"/>
      <c r="AA1754" s="501"/>
      <c r="AB1754" s="481" t="e">
        <f>VLOOKUP(N1754,【参考】数式用!$A$3:$N$58,14,FALSE)</f>
        <v>#N/A</v>
      </c>
      <c r="AC1754" s="481" t="str">
        <f>IFERROR(VLOOKUP(N1754,【参考】数式用!$A$3:$N$58,14,FALSE),"")&amp;"_4_5"</f>
        <v>_4_5</v>
      </c>
      <c r="AD1754" s="481" t="str">
        <f>IFERROR(VLOOKUP(N1754,【参考】数式用!$A$3:$N$58,14,FALSE),"")&amp;"_6"</f>
        <v>_6</v>
      </c>
      <c r="AE1754" s="482" t="str">
        <f>IFERROR(VLOOKUP(N1754,【参考】数式用!$AI$5:$AJ$51, 2, FALSE), "")</f>
        <v/>
      </c>
      <c r="AF1754" s="483" t="str">
        <f t="shared" si="54"/>
        <v/>
      </c>
      <c r="AG1754" s="484" t="str">
        <f t="shared" si="55"/>
        <v/>
      </c>
      <c r="AH1754" s="485" t="str">
        <f>IFERROR(VLOOKUP(N1754,【参考】数式用!$AM$3:$AN$56, 2, FALSE), "")</f>
        <v/>
      </c>
      <c r="AI1754" s="411"/>
      <c r="AJ1754" s="389"/>
      <c r="AK1754" s="389"/>
      <c r="AL1754" s="389"/>
      <c r="AM1754" s="389"/>
      <c r="AN1754" s="389"/>
      <c r="AO1754" s="389"/>
      <c r="AP1754" s="389"/>
      <c r="AQ1754" s="389"/>
    </row>
    <row r="1755" spans="1:43" s="128" customFormat="1" ht="40.15" customHeight="1">
      <c r="A1755" s="488">
        <v>1742</v>
      </c>
      <c r="B1755" s="866" t="str">
        <f>IF(基本情報入力シート!C1786="","",基本情報入力シート!C1786)</f>
        <v/>
      </c>
      <c r="C1755" s="866"/>
      <c r="D1755" s="866"/>
      <c r="E1755" s="866"/>
      <c r="F1755" s="866"/>
      <c r="G1755" s="866"/>
      <c r="H1755" s="866"/>
      <c r="I1755" s="866"/>
      <c r="J1755" s="413" t="str">
        <f>IF(基本情報入力シート!M1786="","",基本情報入力シート!M1786)</f>
        <v/>
      </c>
      <c r="K1755" s="413" t="str">
        <f>IF(基本情報入力シート!R1786="","",基本情報入力シート!R1786)</f>
        <v/>
      </c>
      <c r="L1755" s="413" t="str">
        <f>IF(基本情報入力シート!W1786="","",基本情報入力シート!W1786)</f>
        <v/>
      </c>
      <c r="M1755" s="413" t="str">
        <f>IF(基本情報入力シート!X1786="","",基本情報入力シート!X1786)</f>
        <v/>
      </c>
      <c r="N1755" s="491" t="str">
        <f>IF(基本情報入力シート!Y1786="","",基本情報入力シート!Y1786)</f>
        <v/>
      </c>
      <c r="O1755" s="490"/>
      <c r="P1755" s="432"/>
      <c r="Q1755" s="38" t="str">
        <f>IFERROR(ROUNDDOWN(P1755*VLOOKUP(N1755,【参考】数式用!$V$2:$AA$58,MATCH(O1755,【参考】数式用!$X$4:$AA$4)+2,FALSE)*0.5, 0), "")</f>
        <v/>
      </c>
      <c r="R1755" s="433"/>
      <c r="S1755" s="867"/>
      <c r="T1755" s="867"/>
      <c r="U1755" s="499"/>
      <c r="V1755" s="439"/>
      <c r="W1755" s="487"/>
      <c r="X1755" s="414" t="str">
        <f>IFERROR(IF(V1755="ー", "", ROUNDDOWN(W1755*VLOOKUP(N1755,【参考】数式用!$V$2:$AG$51,MATCH(V1755,【参考】数式用!$AB$4:$AG$4)+6,FALSE)*0.5, 0)), "")</f>
        <v/>
      </c>
      <c r="Y1755" s="440"/>
      <c r="Z1755" s="487"/>
      <c r="AA1755" s="501"/>
      <c r="AB1755" s="481" t="e">
        <f>VLOOKUP(N1755,【参考】数式用!$A$3:$N$58,14,FALSE)</f>
        <v>#N/A</v>
      </c>
      <c r="AC1755" s="481" t="str">
        <f>IFERROR(VLOOKUP(N1755,【参考】数式用!$A$3:$N$58,14,FALSE),"")&amp;"_4_5"</f>
        <v>_4_5</v>
      </c>
      <c r="AD1755" s="481" t="str">
        <f>IFERROR(VLOOKUP(N1755,【参考】数式用!$A$3:$N$58,14,FALSE),"")&amp;"_6"</f>
        <v>_6</v>
      </c>
      <c r="AE1755" s="482" t="str">
        <f>IFERROR(VLOOKUP(N1755,【参考】数式用!$AI$5:$AJ$51, 2, FALSE), "")</f>
        <v/>
      </c>
      <c r="AF1755" s="483" t="str">
        <f t="shared" si="54"/>
        <v/>
      </c>
      <c r="AG1755" s="484" t="str">
        <f t="shared" si="55"/>
        <v/>
      </c>
      <c r="AH1755" s="485" t="str">
        <f>IFERROR(VLOOKUP(N1755,【参考】数式用!$AM$3:$AN$56, 2, FALSE), "")</f>
        <v/>
      </c>
      <c r="AI1755" s="411"/>
      <c r="AJ1755" s="389"/>
      <c r="AK1755" s="389"/>
      <c r="AL1755" s="389"/>
      <c r="AM1755" s="389"/>
      <c r="AN1755" s="389"/>
      <c r="AO1755" s="389"/>
      <c r="AP1755" s="389"/>
      <c r="AQ1755" s="389"/>
    </row>
    <row r="1756" spans="1:43" s="128" customFormat="1" ht="40.15" customHeight="1">
      <c r="A1756" s="488">
        <v>1743</v>
      </c>
      <c r="B1756" s="866" t="str">
        <f>IF(基本情報入力シート!C1787="","",基本情報入力シート!C1787)</f>
        <v/>
      </c>
      <c r="C1756" s="866"/>
      <c r="D1756" s="866"/>
      <c r="E1756" s="866"/>
      <c r="F1756" s="866"/>
      <c r="G1756" s="866"/>
      <c r="H1756" s="866"/>
      <c r="I1756" s="866"/>
      <c r="J1756" s="413" t="str">
        <f>IF(基本情報入力シート!M1787="","",基本情報入力シート!M1787)</f>
        <v/>
      </c>
      <c r="K1756" s="413" t="str">
        <f>IF(基本情報入力シート!R1787="","",基本情報入力シート!R1787)</f>
        <v/>
      </c>
      <c r="L1756" s="413" t="str">
        <f>IF(基本情報入力シート!W1787="","",基本情報入力シート!W1787)</f>
        <v/>
      </c>
      <c r="M1756" s="413" t="str">
        <f>IF(基本情報入力シート!X1787="","",基本情報入力シート!X1787)</f>
        <v/>
      </c>
      <c r="N1756" s="491" t="str">
        <f>IF(基本情報入力シート!Y1787="","",基本情報入力シート!Y1787)</f>
        <v/>
      </c>
      <c r="O1756" s="490"/>
      <c r="P1756" s="432"/>
      <c r="Q1756" s="38" t="str">
        <f>IFERROR(ROUNDDOWN(P1756*VLOOKUP(N1756,【参考】数式用!$V$2:$AA$58,MATCH(O1756,【参考】数式用!$X$4:$AA$4)+2,FALSE)*0.5, 0), "")</f>
        <v/>
      </c>
      <c r="R1756" s="433"/>
      <c r="S1756" s="867"/>
      <c r="T1756" s="867"/>
      <c r="U1756" s="499"/>
      <c r="V1756" s="439"/>
      <c r="W1756" s="487"/>
      <c r="X1756" s="414" t="str">
        <f>IFERROR(IF(V1756="ー", "", ROUNDDOWN(W1756*VLOOKUP(N1756,【参考】数式用!$V$2:$AG$51,MATCH(V1756,【参考】数式用!$AB$4:$AG$4)+6,FALSE)*0.5, 0)), "")</f>
        <v/>
      </c>
      <c r="Y1756" s="440"/>
      <c r="Z1756" s="487"/>
      <c r="AA1756" s="501"/>
      <c r="AB1756" s="481" t="e">
        <f>VLOOKUP(N1756,【参考】数式用!$A$3:$N$58,14,FALSE)</f>
        <v>#N/A</v>
      </c>
      <c r="AC1756" s="481" t="str">
        <f>IFERROR(VLOOKUP(N1756,【参考】数式用!$A$3:$N$58,14,FALSE),"")&amp;"_4_5"</f>
        <v>_4_5</v>
      </c>
      <c r="AD1756" s="481" t="str">
        <f>IFERROR(VLOOKUP(N1756,【参考】数式用!$A$3:$N$58,14,FALSE),"")&amp;"_6"</f>
        <v>_6</v>
      </c>
      <c r="AE1756" s="482" t="str">
        <f>IFERROR(VLOOKUP(N1756,【参考】数式用!$AI$5:$AJ$51, 2, FALSE), "")</f>
        <v/>
      </c>
      <c r="AF1756" s="483" t="str">
        <f t="shared" si="54"/>
        <v/>
      </c>
      <c r="AG1756" s="484" t="str">
        <f t="shared" si="55"/>
        <v/>
      </c>
      <c r="AH1756" s="485" t="str">
        <f>IFERROR(VLOOKUP(N1756,【参考】数式用!$AM$3:$AN$56, 2, FALSE), "")</f>
        <v/>
      </c>
      <c r="AI1756" s="411"/>
      <c r="AJ1756" s="389"/>
      <c r="AK1756" s="389"/>
      <c r="AL1756" s="389"/>
      <c r="AM1756" s="389"/>
      <c r="AN1756" s="389"/>
      <c r="AO1756" s="389"/>
      <c r="AP1756" s="389"/>
      <c r="AQ1756" s="389"/>
    </row>
    <row r="1757" spans="1:43" s="128" customFormat="1" ht="40.15" customHeight="1">
      <c r="A1757" s="488">
        <v>1744</v>
      </c>
      <c r="B1757" s="866" t="str">
        <f>IF(基本情報入力シート!C1788="","",基本情報入力シート!C1788)</f>
        <v/>
      </c>
      <c r="C1757" s="866"/>
      <c r="D1757" s="866"/>
      <c r="E1757" s="866"/>
      <c r="F1757" s="866"/>
      <c r="G1757" s="866"/>
      <c r="H1757" s="866"/>
      <c r="I1757" s="866"/>
      <c r="J1757" s="413" t="str">
        <f>IF(基本情報入力シート!M1788="","",基本情報入力シート!M1788)</f>
        <v/>
      </c>
      <c r="K1757" s="413" t="str">
        <f>IF(基本情報入力シート!R1788="","",基本情報入力シート!R1788)</f>
        <v/>
      </c>
      <c r="L1757" s="413" t="str">
        <f>IF(基本情報入力シート!W1788="","",基本情報入力シート!W1788)</f>
        <v/>
      </c>
      <c r="M1757" s="413" t="str">
        <f>IF(基本情報入力シート!X1788="","",基本情報入力シート!X1788)</f>
        <v/>
      </c>
      <c r="N1757" s="491" t="str">
        <f>IF(基本情報入力シート!Y1788="","",基本情報入力シート!Y1788)</f>
        <v/>
      </c>
      <c r="O1757" s="490"/>
      <c r="P1757" s="432"/>
      <c r="Q1757" s="38" t="str">
        <f>IFERROR(ROUNDDOWN(P1757*VLOOKUP(N1757,【参考】数式用!$V$2:$AA$58,MATCH(O1757,【参考】数式用!$X$4:$AA$4)+2,FALSE)*0.5, 0), "")</f>
        <v/>
      </c>
      <c r="R1757" s="433"/>
      <c r="S1757" s="867"/>
      <c r="T1757" s="867"/>
      <c r="U1757" s="499"/>
      <c r="V1757" s="439"/>
      <c r="W1757" s="487"/>
      <c r="X1757" s="414" t="str">
        <f>IFERROR(IF(V1757="ー", "", ROUNDDOWN(W1757*VLOOKUP(N1757,【参考】数式用!$V$2:$AG$51,MATCH(V1757,【参考】数式用!$AB$4:$AG$4)+6,FALSE)*0.5, 0)), "")</f>
        <v/>
      </c>
      <c r="Y1757" s="440"/>
      <c r="Z1757" s="487"/>
      <c r="AA1757" s="501"/>
      <c r="AB1757" s="481" t="e">
        <f>VLOOKUP(N1757,【参考】数式用!$A$3:$N$58,14,FALSE)</f>
        <v>#N/A</v>
      </c>
      <c r="AC1757" s="481" t="str">
        <f>IFERROR(VLOOKUP(N1757,【参考】数式用!$A$3:$N$58,14,FALSE),"")&amp;"_4_5"</f>
        <v>_4_5</v>
      </c>
      <c r="AD1757" s="481" t="str">
        <f>IFERROR(VLOOKUP(N1757,【参考】数式用!$A$3:$N$58,14,FALSE),"")&amp;"_6"</f>
        <v>_6</v>
      </c>
      <c r="AE1757" s="482" t="str">
        <f>IFERROR(VLOOKUP(N1757,【参考】数式用!$AI$5:$AJ$51, 2, FALSE), "")</f>
        <v/>
      </c>
      <c r="AF1757" s="483" t="str">
        <f t="shared" si="54"/>
        <v/>
      </c>
      <c r="AG1757" s="484" t="str">
        <f t="shared" si="55"/>
        <v/>
      </c>
      <c r="AH1757" s="485" t="str">
        <f>IFERROR(VLOOKUP(N1757,【参考】数式用!$AM$3:$AN$56, 2, FALSE), "")</f>
        <v/>
      </c>
      <c r="AI1757" s="411"/>
      <c r="AJ1757" s="389"/>
      <c r="AK1757" s="389"/>
      <c r="AL1757" s="389"/>
      <c r="AM1757" s="389"/>
      <c r="AN1757" s="389"/>
      <c r="AO1757" s="389"/>
      <c r="AP1757" s="389"/>
      <c r="AQ1757" s="389"/>
    </row>
    <row r="1758" spans="1:43" s="128" customFormat="1" ht="40.15" customHeight="1">
      <c r="A1758" s="488">
        <v>1745</v>
      </c>
      <c r="B1758" s="866" t="str">
        <f>IF(基本情報入力シート!C1789="","",基本情報入力シート!C1789)</f>
        <v/>
      </c>
      <c r="C1758" s="866"/>
      <c r="D1758" s="866"/>
      <c r="E1758" s="866"/>
      <c r="F1758" s="866"/>
      <c r="G1758" s="866"/>
      <c r="H1758" s="866"/>
      <c r="I1758" s="866"/>
      <c r="J1758" s="413" t="str">
        <f>IF(基本情報入力シート!M1789="","",基本情報入力シート!M1789)</f>
        <v/>
      </c>
      <c r="K1758" s="413" t="str">
        <f>IF(基本情報入力シート!R1789="","",基本情報入力シート!R1789)</f>
        <v/>
      </c>
      <c r="L1758" s="413" t="str">
        <f>IF(基本情報入力シート!W1789="","",基本情報入力シート!W1789)</f>
        <v/>
      </c>
      <c r="M1758" s="413" t="str">
        <f>IF(基本情報入力シート!X1789="","",基本情報入力シート!X1789)</f>
        <v/>
      </c>
      <c r="N1758" s="491" t="str">
        <f>IF(基本情報入力シート!Y1789="","",基本情報入力シート!Y1789)</f>
        <v/>
      </c>
      <c r="O1758" s="490"/>
      <c r="P1758" s="432"/>
      <c r="Q1758" s="38" t="str">
        <f>IFERROR(ROUNDDOWN(P1758*VLOOKUP(N1758,【参考】数式用!$V$2:$AA$58,MATCH(O1758,【参考】数式用!$X$4:$AA$4)+2,FALSE)*0.5, 0), "")</f>
        <v/>
      </c>
      <c r="R1758" s="433"/>
      <c r="S1758" s="867"/>
      <c r="T1758" s="867"/>
      <c r="U1758" s="499"/>
      <c r="V1758" s="439"/>
      <c r="W1758" s="487"/>
      <c r="X1758" s="414" t="str">
        <f>IFERROR(IF(V1758="ー", "", ROUNDDOWN(W1758*VLOOKUP(N1758,【参考】数式用!$V$2:$AG$51,MATCH(V1758,【参考】数式用!$AB$4:$AG$4)+6,FALSE)*0.5, 0)), "")</f>
        <v/>
      </c>
      <c r="Y1758" s="440"/>
      <c r="Z1758" s="487"/>
      <c r="AA1758" s="501"/>
      <c r="AB1758" s="481" t="e">
        <f>VLOOKUP(N1758,【参考】数式用!$A$3:$N$58,14,FALSE)</f>
        <v>#N/A</v>
      </c>
      <c r="AC1758" s="481" t="str">
        <f>IFERROR(VLOOKUP(N1758,【参考】数式用!$A$3:$N$58,14,FALSE),"")&amp;"_4_5"</f>
        <v>_4_5</v>
      </c>
      <c r="AD1758" s="481" t="str">
        <f>IFERROR(VLOOKUP(N1758,【参考】数式用!$A$3:$N$58,14,FALSE),"")&amp;"_6"</f>
        <v>_6</v>
      </c>
      <c r="AE1758" s="482" t="str">
        <f>IFERROR(VLOOKUP(N1758,【参考】数式用!$AI$5:$AJ$51, 2, FALSE), "")</f>
        <v/>
      </c>
      <c r="AF1758" s="483" t="str">
        <f t="shared" si="54"/>
        <v/>
      </c>
      <c r="AG1758" s="484" t="str">
        <f t="shared" si="55"/>
        <v/>
      </c>
      <c r="AH1758" s="485" t="str">
        <f>IFERROR(VLOOKUP(N1758,【参考】数式用!$AM$3:$AN$56, 2, FALSE), "")</f>
        <v/>
      </c>
      <c r="AI1758" s="411"/>
      <c r="AJ1758" s="389"/>
      <c r="AK1758" s="389"/>
      <c r="AL1758" s="389"/>
      <c r="AM1758" s="389"/>
      <c r="AN1758" s="389"/>
      <c r="AO1758" s="389"/>
      <c r="AP1758" s="389"/>
      <c r="AQ1758" s="389"/>
    </row>
    <row r="1759" spans="1:43" s="128" customFormat="1" ht="40.15" customHeight="1">
      <c r="A1759" s="488">
        <v>1746</v>
      </c>
      <c r="B1759" s="866" t="str">
        <f>IF(基本情報入力シート!C1790="","",基本情報入力シート!C1790)</f>
        <v/>
      </c>
      <c r="C1759" s="866"/>
      <c r="D1759" s="866"/>
      <c r="E1759" s="866"/>
      <c r="F1759" s="866"/>
      <c r="G1759" s="866"/>
      <c r="H1759" s="866"/>
      <c r="I1759" s="866"/>
      <c r="J1759" s="413" t="str">
        <f>IF(基本情報入力シート!M1790="","",基本情報入力シート!M1790)</f>
        <v/>
      </c>
      <c r="K1759" s="413" t="str">
        <f>IF(基本情報入力シート!R1790="","",基本情報入力シート!R1790)</f>
        <v/>
      </c>
      <c r="L1759" s="413" t="str">
        <f>IF(基本情報入力シート!W1790="","",基本情報入力シート!W1790)</f>
        <v/>
      </c>
      <c r="M1759" s="413" t="str">
        <f>IF(基本情報入力シート!X1790="","",基本情報入力シート!X1790)</f>
        <v/>
      </c>
      <c r="N1759" s="491" t="str">
        <f>IF(基本情報入力シート!Y1790="","",基本情報入力シート!Y1790)</f>
        <v/>
      </c>
      <c r="O1759" s="490"/>
      <c r="P1759" s="432"/>
      <c r="Q1759" s="38" t="str">
        <f>IFERROR(ROUNDDOWN(P1759*VLOOKUP(N1759,【参考】数式用!$V$2:$AA$58,MATCH(O1759,【参考】数式用!$X$4:$AA$4)+2,FALSE)*0.5, 0), "")</f>
        <v/>
      </c>
      <c r="R1759" s="433"/>
      <c r="S1759" s="867"/>
      <c r="T1759" s="867"/>
      <c r="U1759" s="499"/>
      <c r="V1759" s="439"/>
      <c r="W1759" s="487"/>
      <c r="X1759" s="414" t="str">
        <f>IFERROR(IF(V1759="ー", "", ROUNDDOWN(W1759*VLOOKUP(N1759,【参考】数式用!$V$2:$AG$51,MATCH(V1759,【参考】数式用!$AB$4:$AG$4)+6,FALSE)*0.5, 0)), "")</f>
        <v/>
      </c>
      <c r="Y1759" s="440"/>
      <c r="Z1759" s="487"/>
      <c r="AA1759" s="501"/>
      <c r="AB1759" s="481" t="e">
        <f>VLOOKUP(N1759,【参考】数式用!$A$3:$N$58,14,FALSE)</f>
        <v>#N/A</v>
      </c>
      <c r="AC1759" s="481" t="str">
        <f>IFERROR(VLOOKUP(N1759,【参考】数式用!$A$3:$N$58,14,FALSE),"")&amp;"_4_5"</f>
        <v>_4_5</v>
      </c>
      <c r="AD1759" s="481" t="str">
        <f>IFERROR(VLOOKUP(N1759,【参考】数式用!$A$3:$N$58,14,FALSE),"")&amp;"_6"</f>
        <v>_6</v>
      </c>
      <c r="AE1759" s="482" t="str">
        <f>IFERROR(VLOOKUP(N1759,【参考】数式用!$AI$5:$AJ$51, 2, FALSE), "")</f>
        <v/>
      </c>
      <c r="AF1759" s="483" t="str">
        <f t="shared" si="54"/>
        <v/>
      </c>
      <c r="AG1759" s="484" t="str">
        <f t="shared" si="55"/>
        <v/>
      </c>
      <c r="AH1759" s="485" t="str">
        <f>IFERROR(VLOOKUP(N1759,【参考】数式用!$AM$3:$AN$56, 2, FALSE), "")</f>
        <v/>
      </c>
      <c r="AI1759" s="411"/>
      <c r="AJ1759" s="389"/>
      <c r="AK1759" s="389"/>
      <c r="AL1759" s="389"/>
      <c r="AM1759" s="389"/>
      <c r="AN1759" s="389"/>
      <c r="AO1759" s="389"/>
      <c r="AP1759" s="389"/>
      <c r="AQ1759" s="389"/>
    </row>
    <row r="1760" spans="1:43" s="128" customFormat="1" ht="40.15" customHeight="1">
      <c r="A1760" s="488">
        <v>1747</v>
      </c>
      <c r="B1760" s="866" t="str">
        <f>IF(基本情報入力シート!C1791="","",基本情報入力シート!C1791)</f>
        <v/>
      </c>
      <c r="C1760" s="866"/>
      <c r="D1760" s="866"/>
      <c r="E1760" s="866"/>
      <c r="F1760" s="866"/>
      <c r="G1760" s="866"/>
      <c r="H1760" s="866"/>
      <c r="I1760" s="866"/>
      <c r="J1760" s="413" t="str">
        <f>IF(基本情報入力シート!M1791="","",基本情報入力シート!M1791)</f>
        <v/>
      </c>
      <c r="K1760" s="413" t="str">
        <f>IF(基本情報入力シート!R1791="","",基本情報入力シート!R1791)</f>
        <v/>
      </c>
      <c r="L1760" s="413" t="str">
        <f>IF(基本情報入力シート!W1791="","",基本情報入力シート!W1791)</f>
        <v/>
      </c>
      <c r="M1760" s="413" t="str">
        <f>IF(基本情報入力シート!X1791="","",基本情報入力シート!X1791)</f>
        <v/>
      </c>
      <c r="N1760" s="491" t="str">
        <f>IF(基本情報入力シート!Y1791="","",基本情報入力シート!Y1791)</f>
        <v/>
      </c>
      <c r="O1760" s="490"/>
      <c r="P1760" s="432"/>
      <c r="Q1760" s="38" t="str">
        <f>IFERROR(ROUNDDOWN(P1760*VLOOKUP(N1760,【参考】数式用!$V$2:$AA$58,MATCH(O1760,【参考】数式用!$X$4:$AA$4)+2,FALSE)*0.5, 0), "")</f>
        <v/>
      </c>
      <c r="R1760" s="433"/>
      <c r="S1760" s="867"/>
      <c r="T1760" s="867"/>
      <c r="U1760" s="499"/>
      <c r="V1760" s="439"/>
      <c r="W1760" s="487"/>
      <c r="X1760" s="414" t="str">
        <f>IFERROR(IF(V1760="ー", "", ROUNDDOWN(W1760*VLOOKUP(N1760,【参考】数式用!$V$2:$AG$51,MATCH(V1760,【参考】数式用!$AB$4:$AG$4)+6,FALSE)*0.5, 0)), "")</f>
        <v/>
      </c>
      <c r="Y1760" s="440"/>
      <c r="Z1760" s="487"/>
      <c r="AA1760" s="501"/>
      <c r="AB1760" s="481" t="e">
        <f>VLOOKUP(N1760,【参考】数式用!$A$3:$N$58,14,FALSE)</f>
        <v>#N/A</v>
      </c>
      <c r="AC1760" s="481" t="str">
        <f>IFERROR(VLOOKUP(N1760,【参考】数式用!$A$3:$N$58,14,FALSE),"")&amp;"_4_5"</f>
        <v>_4_5</v>
      </c>
      <c r="AD1760" s="481" t="str">
        <f>IFERROR(VLOOKUP(N1760,【参考】数式用!$A$3:$N$58,14,FALSE),"")&amp;"_6"</f>
        <v>_6</v>
      </c>
      <c r="AE1760" s="482" t="str">
        <f>IFERROR(VLOOKUP(N1760,【参考】数式用!$AI$5:$AJ$51, 2, FALSE), "")</f>
        <v/>
      </c>
      <c r="AF1760" s="483" t="str">
        <f t="shared" si="54"/>
        <v/>
      </c>
      <c r="AG1760" s="484" t="str">
        <f t="shared" si="55"/>
        <v/>
      </c>
      <c r="AH1760" s="485" t="str">
        <f>IFERROR(VLOOKUP(N1760,【参考】数式用!$AM$3:$AN$56, 2, FALSE), "")</f>
        <v/>
      </c>
      <c r="AI1760" s="411"/>
      <c r="AJ1760" s="389"/>
      <c r="AK1760" s="389"/>
      <c r="AL1760" s="389"/>
      <c r="AM1760" s="389"/>
      <c r="AN1760" s="389"/>
      <c r="AO1760" s="389"/>
      <c r="AP1760" s="389"/>
      <c r="AQ1760" s="389"/>
    </row>
    <row r="1761" spans="1:43" s="128" customFormat="1" ht="40.15" customHeight="1">
      <c r="A1761" s="488">
        <v>1748</v>
      </c>
      <c r="B1761" s="866" t="str">
        <f>IF(基本情報入力シート!C1792="","",基本情報入力シート!C1792)</f>
        <v/>
      </c>
      <c r="C1761" s="866"/>
      <c r="D1761" s="866"/>
      <c r="E1761" s="866"/>
      <c r="F1761" s="866"/>
      <c r="G1761" s="866"/>
      <c r="H1761" s="866"/>
      <c r="I1761" s="866"/>
      <c r="J1761" s="413" t="str">
        <f>IF(基本情報入力シート!M1792="","",基本情報入力シート!M1792)</f>
        <v/>
      </c>
      <c r="K1761" s="413" t="str">
        <f>IF(基本情報入力シート!R1792="","",基本情報入力シート!R1792)</f>
        <v/>
      </c>
      <c r="L1761" s="413" t="str">
        <f>IF(基本情報入力シート!W1792="","",基本情報入力シート!W1792)</f>
        <v/>
      </c>
      <c r="M1761" s="413" t="str">
        <f>IF(基本情報入力シート!X1792="","",基本情報入力シート!X1792)</f>
        <v/>
      </c>
      <c r="N1761" s="491" t="str">
        <f>IF(基本情報入力シート!Y1792="","",基本情報入力シート!Y1792)</f>
        <v/>
      </c>
      <c r="O1761" s="490"/>
      <c r="P1761" s="432"/>
      <c r="Q1761" s="38" t="str">
        <f>IFERROR(ROUNDDOWN(P1761*VLOOKUP(N1761,【参考】数式用!$V$2:$AA$58,MATCH(O1761,【参考】数式用!$X$4:$AA$4)+2,FALSE)*0.5, 0), "")</f>
        <v/>
      </c>
      <c r="R1761" s="433"/>
      <c r="S1761" s="867"/>
      <c r="T1761" s="867"/>
      <c r="U1761" s="499"/>
      <c r="V1761" s="439"/>
      <c r="W1761" s="487"/>
      <c r="X1761" s="414" t="str">
        <f>IFERROR(IF(V1761="ー", "", ROUNDDOWN(W1761*VLOOKUP(N1761,【参考】数式用!$V$2:$AG$51,MATCH(V1761,【参考】数式用!$AB$4:$AG$4)+6,FALSE)*0.5, 0)), "")</f>
        <v/>
      </c>
      <c r="Y1761" s="440"/>
      <c r="Z1761" s="487"/>
      <c r="AA1761" s="501"/>
      <c r="AB1761" s="481" t="e">
        <f>VLOOKUP(N1761,【参考】数式用!$A$3:$N$58,14,FALSE)</f>
        <v>#N/A</v>
      </c>
      <c r="AC1761" s="481" t="str">
        <f>IFERROR(VLOOKUP(N1761,【参考】数式用!$A$3:$N$58,14,FALSE),"")&amp;"_4_5"</f>
        <v>_4_5</v>
      </c>
      <c r="AD1761" s="481" t="str">
        <f>IFERROR(VLOOKUP(N1761,【参考】数式用!$A$3:$N$58,14,FALSE),"")&amp;"_6"</f>
        <v>_6</v>
      </c>
      <c r="AE1761" s="482" t="str">
        <f>IFERROR(VLOOKUP(N1761,【参考】数式用!$AI$5:$AJ$51, 2, FALSE), "")</f>
        <v/>
      </c>
      <c r="AF1761" s="483" t="str">
        <f t="shared" si="54"/>
        <v/>
      </c>
      <c r="AG1761" s="484" t="str">
        <f t="shared" si="55"/>
        <v/>
      </c>
      <c r="AH1761" s="485" t="str">
        <f>IFERROR(VLOOKUP(N1761,【参考】数式用!$AM$3:$AN$56, 2, FALSE), "")</f>
        <v/>
      </c>
      <c r="AI1761" s="411"/>
      <c r="AJ1761" s="389"/>
      <c r="AK1761" s="389"/>
      <c r="AL1761" s="389"/>
      <c r="AM1761" s="389"/>
      <c r="AN1761" s="389"/>
      <c r="AO1761" s="389"/>
      <c r="AP1761" s="389"/>
      <c r="AQ1761" s="389"/>
    </row>
    <row r="1762" spans="1:43" s="128" customFormat="1" ht="40.15" customHeight="1">
      <c r="A1762" s="488">
        <v>1749</v>
      </c>
      <c r="B1762" s="866" t="str">
        <f>IF(基本情報入力シート!C1793="","",基本情報入力シート!C1793)</f>
        <v/>
      </c>
      <c r="C1762" s="866"/>
      <c r="D1762" s="866"/>
      <c r="E1762" s="866"/>
      <c r="F1762" s="866"/>
      <c r="G1762" s="866"/>
      <c r="H1762" s="866"/>
      <c r="I1762" s="866"/>
      <c r="J1762" s="413" t="str">
        <f>IF(基本情報入力シート!M1793="","",基本情報入力シート!M1793)</f>
        <v/>
      </c>
      <c r="K1762" s="413" t="str">
        <f>IF(基本情報入力シート!R1793="","",基本情報入力シート!R1793)</f>
        <v/>
      </c>
      <c r="L1762" s="413" t="str">
        <f>IF(基本情報入力シート!W1793="","",基本情報入力シート!W1793)</f>
        <v/>
      </c>
      <c r="M1762" s="413" t="str">
        <f>IF(基本情報入力シート!X1793="","",基本情報入力シート!X1793)</f>
        <v/>
      </c>
      <c r="N1762" s="491" t="str">
        <f>IF(基本情報入力シート!Y1793="","",基本情報入力シート!Y1793)</f>
        <v/>
      </c>
      <c r="O1762" s="490"/>
      <c r="P1762" s="432"/>
      <c r="Q1762" s="38" t="str">
        <f>IFERROR(ROUNDDOWN(P1762*VLOOKUP(N1762,【参考】数式用!$V$2:$AA$58,MATCH(O1762,【参考】数式用!$X$4:$AA$4)+2,FALSE)*0.5, 0), "")</f>
        <v/>
      </c>
      <c r="R1762" s="433"/>
      <c r="S1762" s="867"/>
      <c r="T1762" s="867"/>
      <c r="U1762" s="499"/>
      <c r="V1762" s="439"/>
      <c r="W1762" s="487"/>
      <c r="X1762" s="414" t="str">
        <f>IFERROR(IF(V1762="ー", "", ROUNDDOWN(W1762*VLOOKUP(N1762,【参考】数式用!$V$2:$AG$51,MATCH(V1762,【参考】数式用!$AB$4:$AG$4)+6,FALSE)*0.5, 0)), "")</f>
        <v/>
      </c>
      <c r="Y1762" s="440"/>
      <c r="Z1762" s="487"/>
      <c r="AA1762" s="501"/>
      <c r="AB1762" s="481" t="e">
        <f>VLOOKUP(N1762,【参考】数式用!$A$3:$N$58,14,FALSE)</f>
        <v>#N/A</v>
      </c>
      <c r="AC1762" s="481" t="str">
        <f>IFERROR(VLOOKUP(N1762,【参考】数式用!$A$3:$N$58,14,FALSE),"")&amp;"_4_5"</f>
        <v>_4_5</v>
      </c>
      <c r="AD1762" s="481" t="str">
        <f>IFERROR(VLOOKUP(N1762,【参考】数式用!$A$3:$N$58,14,FALSE),"")&amp;"_6"</f>
        <v>_6</v>
      </c>
      <c r="AE1762" s="482" t="str">
        <f>IFERROR(VLOOKUP(N1762,【参考】数式用!$AI$5:$AJ$51, 2, FALSE), "")</f>
        <v/>
      </c>
      <c r="AF1762" s="483" t="str">
        <f t="shared" si="54"/>
        <v/>
      </c>
      <c r="AG1762" s="484" t="str">
        <f t="shared" si="55"/>
        <v/>
      </c>
      <c r="AH1762" s="485" t="str">
        <f>IFERROR(VLOOKUP(N1762,【参考】数式用!$AM$3:$AN$56, 2, FALSE), "")</f>
        <v/>
      </c>
      <c r="AI1762" s="411"/>
      <c r="AJ1762" s="389"/>
      <c r="AK1762" s="389"/>
      <c r="AL1762" s="389"/>
      <c r="AM1762" s="389"/>
      <c r="AN1762" s="389"/>
      <c r="AO1762" s="389"/>
      <c r="AP1762" s="389"/>
      <c r="AQ1762" s="389"/>
    </row>
    <row r="1763" spans="1:43" s="128" customFormat="1" ht="40.15" customHeight="1">
      <c r="A1763" s="488">
        <v>1750</v>
      </c>
      <c r="B1763" s="866" t="str">
        <f>IF(基本情報入力シート!C1794="","",基本情報入力シート!C1794)</f>
        <v/>
      </c>
      <c r="C1763" s="866"/>
      <c r="D1763" s="866"/>
      <c r="E1763" s="866"/>
      <c r="F1763" s="866"/>
      <c r="G1763" s="866"/>
      <c r="H1763" s="866"/>
      <c r="I1763" s="866"/>
      <c r="J1763" s="413" t="str">
        <f>IF(基本情報入力シート!M1794="","",基本情報入力シート!M1794)</f>
        <v/>
      </c>
      <c r="K1763" s="413" t="str">
        <f>IF(基本情報入力シート!R1794="","",基本情報入力シート!R1794)</f>
        <v/>
      </c>
      <c r="L1763" s="413" t="str">
        <f>IF(基本情報入力シート!W1794="","",基本情報入力シート!W1794)</f>
        <v/>
      </c>
      <c r="M1763" s="413" t="str">
        <f>IF(基本情報入力シート!X1794="","",基本情報入力シート!X1794)</f>
        <v/>
      </c>
      <c r="N1763" s="491" t="str">
        <f>IF(基本情報入力シート!Y1794="","",基本情報入力シート!Y1794)</f>
        <v/>
      </c>
      <c r="O1763" s="490"/>
      <c r="P1763" s="432"/>
      <c r="Q1763" s="38" t="str">
        <f>IFERROR(ROUNDDOWN(P1763*VLOOKUP(N1763,【参考】数式用!$V$2:$AA$58,MATCH(O1763,【参考】数式用!$X$4:$AA$4)+2,FALSE)*0.5, 0), "")</f>
        <v/>
      </c>
      <c r="R1763" s="433"/>
      <c r="S1763" s="867"/>
      <c r="T1763" s="867"/>
      <c r="U1763" s="499"/>
      <c r="V1763" s="439"/>
      <c r="W1763" s="487"/>
      <c r="X1763" s="414" t="str">
        <f>IFERROR(IF(V1763="ー", "", ROUNDDOWN(W1763*VLOOKUP(N1763,【参考】数式用!$V$2:$AG$51,MATCH(V1763,【参考】数式用!$AB$4:$AG$4)+6,FALSE)*0.5, 0)), "")</f>
        <v/>
      </c>
      <c r="Y1763" s="440"/>
      <c r="Z1763" s="487"/>
      <c r="AA1763" s="501"/>
      <c r="AB1763" s="481" t="e">
        <f>VLOOKUP(N1763,【参考】数式用!$A$3:$N$58,14,FALSE)</f>
        <v>#N/A</v>
      </c>
      <c r="AC1763" s="481" t="str">
        <f>IFERROR(VLOOKUP(N1763,【参考】数式用!$A$3:$N$58,14,FALSE),"")&amp;"_4_5"</f>
        <v>_4_5</v>
      </c>
      <c r="AD1763" s="481" t="str">
        <f>IFERROR(VLOOKUP(N1763,【参考】数式用!$A$3:$N$58,14,FALSE),"")&amp;"_6"</f>
        <v>_6</v>
      </c>
      <c r="AE1763" s="482" t="str">
        <f>IFERROR(VLOOKUP(N1763,【参考】数式用!$AI$5:$AJ$51, 2, FALSE), "")</f>
        <v/>
      </c>
      <c r="AF1763" s="483" t="str">
        <f t="shared" si="54"/>
        <v/>
      </c>
      <c r="AG1763" s="484" t="str">
        <f t="shared" si="55"/>
        <v/>
      </c>
      <c r="AH1763" s="485" t="str">
        <f>IFERROR(VLOOKUP(N1763,【参考】数式用!$AM$3:$AN$56, 2, FALSE), "")</f>
        <v/>
      </c>
      <c r="AI1763" s="411"/>
      <c r="AJ1763" s="389"/>
      <c r="AK1763" s="389"/>
      <c r="AL1763" s="389"/>
      <c r="AM1763" s="389"/>
      <c r="AN1763" s="389"/>
      <c r="AO1763" s="389"/>
      <c r="AP1763" s="389"/>
      <c r="AQ1763" s="389"/>
    </row>
    <row r="1764" spans="1:43" s="128" customFormat="1" ht="40.15" customHeight="1">
      <c r="A1764" s="488">
        <v>1751</v>
      </c>
      <c r="B1764" s="866" t="str">
        <f>IF(基本情報入力シート!C1795="","",基本情報入力シート!C1795)</f>
        <v/>
      </c>
      <c r="C1764" s="866"/>
      <c r="D1764" s="866"/>
      <c r="E1764" s="866"/>
      <c r="F1764" s="866"/>
      <c r="G1764" s="866"/>
      <c r="H1764" s="866"/>
      <c r="I1764" s="866"/>
      <c r="J1764" s="413" t="str">
        <f>IF(基本情報入力シート!M1795="","",基本情報入力シート!M1795)</f>
        <v/>
      </c>
      <c r="K1764" s="413" t="str">
        <f>IF(基本情報入力シート!R1795="","",基本情報入力シート!R1795)</f>
        <v/>
      </c>
      <c r="L1764" s="413" t="str">
        <f>IF(基本情報入力シート!W1795="","",基本情報入力シート!W1795)</f>
        <v/>
      </c>
      <c r="M1764" s="413" t="str">
        <f>IF(基本情報入力シート!X1795="","",基本情報入力シート!X1795)</f>
        <v/>
      </c>
      <c r="N1764" s="491" t="str">
        <f>IF(基本情報入力シート!Y1795="","",基本情報入力シート!Y1795)</f>
        <v/>
      </c>
      <c r="O1764" s="490"/>
      <c r="P1764" s="432"/>
      <c r="Q1764" s="38" t="str">
        <f>IFERROR(ROUNDDOWN(P1764*VLOOKUP(N1764,【参考】数式用!$V$2:$AA$58,MATCH(O1764,【参考】数式用!$X$4:$AA$4)+2,FALSE)*0.5, 0), "")</f>
        <v/>
      </c>
      <c r="R1764" s="433"/>
      <c r="S1764" s="867"/>
      <c r="T1764" s="867"/>
      <c r="U1764" s="499"/>
      <c r="V1764" s="439"/>
      <c r="W1764" s="487"/>
      <c r="X1764" s="414" t="str">
        <f>IFERROR(IF(V1764="ー", "", ROUNDDOWN(W1764*VLOOKUP(N1764,【参考】数式用!$V$2:$AG$51,MATCH(V1764,【参考】数式用!$AB$4:$AG$4)+6,FALSE)*0.5, 0)), "")</f>
        <v/>
      </c>
      <c r="Y1764" s="440"/>
      <c r="Z1764" s="487"/>
      <c r="AA1764" s="501"/>
      <c r="AB1764" s="481" t="e">
        <f>VLOOKUP(N1764,【参考】数式用!$A$3:$N$58,14,FALSE)</f>
        <v>#N/A</v>
      </c>
      <c r="AC1764" s="481" t="str">
        <f>IFERROR(VLOOKUP(N1764,【参考】数式用!$A$3:$N$58,14,FALSE),"")&amp;"_4_5"</f>
        <v>_4_5</v>
      </c>
      <c r="AD1764" s="481" t="str">
        <f>IFERROR(VLOOKUP(N1764,【参考】数式用!$A$3:$N$58,14,FALSE),"")&amp;"_6"</f>
        <v>_6</v>
      </c>
      <c r="AE1764" s="482" t="str">
        <f>IFERROR(VLOOKUP(N1764,【参考】数式用!$AI$5:$AJ$51, 2, FALSE), "")</f>
        <v/>
      </c>
      <c r="AF1764" s="483" t="str">
        <f t="shared" si="54"/>
        <v/>
      </c>
      <c r="AG1764" s="484" t="str">
        <f t="shared" si="55"/>
        <v/>
      </c>
      <c r="AH1764" s="485" t="str">
        <f>IFERROR(VLOOKUP(N1764,【参考】数式用!$AM$3:$AN$56, 2, FALSE), "")</f>
        <v/>
      </c>
      <c r="AI1764" s="411"/>
      <c r="AJ1764" s="389"/>
      <c r="AK1764" s="389"/>
      <c r="AL1764" s="389"/>
      <c r="AM1764" s="389"/>
      <c r="AN1764" s="389"/>
      <c r="AO1764" s="389"/>
      <c r="AP1764" s="389"/>
      <c r="AQ1764" s="389"/>
    </row>
    <row r="1765" spans="1:43" s="128" customFormat="1" ht="40.15" customHeight="1">
      <c r="A1765" s="488">
        <v>1752</v>
      </c>
      <c r="B1765" s="866" t="str">
        <f>IF(基本情報入力シート!C1796="","",基本情報入力シート!C1796)</f>
        <v/>
      </c>
      <c r="C1765" s="866"/>
      <c r="D1765" s="866"/>
      <c r="E1765" s="866"/>
      <c r="F1765" s="866"/>
      <c r="G1765" s="866"/>
      <c r="H1765" s="866"/>
      <c r="I1765" s="866"/>
      <c r="J1765" s="413" t="str">
        <f>IF(基本情報入力シート!M1796="","",基本情報入力シート!M1796)</f>
        <v/>
      </c>
      <c r="K1765" s="413" t="str">
        <f>IF(基本情報入力シート!R1796="","",基本情報入力シート!R1796)</f>
        <v/>
      </c>
      <c r="L1765" s="413" t="str">
        <f>IF(基本情報入力シート!W1796="","",基本情報入力シート!W1796)</f>
        <v/>
      </c>
      <c r="M1765" s="413" t="str">
        <f>IF(基本情報入力シート!X1796="","",基本情報入力シート!X1796)</f>
        <v/>
      </c>
      <c r="N1765" s="491" t="str">
        <f>IF(基本情報入力シート!Y1796="","",基本情報入力シート!Y1796)</f>
        <v/>
      </c>
      <c r="O1765" s="490"/>
      <c r="P1765" s="432"/>
      <c r="Q1765" s="38" t="str">
        <f>IFERROR(ROUNDDOWN(P1765*VLOOKUP(N1765,【参考】数式用!$V$2:$AA$58,MATCH(O1765,【参考】数式用!$X$4:$AA$4)+2,FALSE)*0.5, 0), "")</f>
        <v/>
      </c>
      <c r="R1765" s="433"/>
      <c r="S1765" s="867"/>
      <c r="T1765" s="867"/>
      <c r="U1765" s="499"/>
      <c r="V1765" s="439"/>
      <c r="W1765" s="487"/>
      <c r="X1765" s="414" t="str">
        <f>IFERROR(IF(V1765="ー", "", ROUNDDOWN(W1765*VLOOKUP(N1765,【参考】数式用!$V$2:$AG$51,MATCH(V1765,【参考】数式用!$AB$4:$AG$4)+6,FALSE)*0.5, 0)), "")</f>
        <v/>
      </c>
      <c r="Y1765" s="440"/>
      <c r="Z1765" s="487"/>
      <c r="AA1765" s="501"/>
      <c r="AB1765" s="481" t="e">
        <f>VLOOKUP(N1765,【参考】数式用!$A$3:$N$58,14,FALSE)</f>
        <v>#N/A</v>
      </c>
      <c r="AC1765" s="481" t="str">
        <f>IFERROR(VLOOKUP(N1765,【参考】数式用!$A$3:$N$58,14,FALSE),"")&amp;"_4_5"</f>
        <v>_4_5</v>
      </c>
      <c r="AD1765" s="481" t="str">
        <f>IFERROR(VLOOKUP(N1765,【参考】数式用!$A$3:$N$58,14,FALSE),"")&amp;"_6"</f>
        <v>_6</v>
      </c>
      <c r="AE1765" s="482" t="str">
        <f>IFERROR(VLOOKUP(N1765,【参考】数式用!$AI$5:$AJ$51, 2, FALSE), "")</f>
        <v/>
      </c>
      <c r="AF1765" s="483" t="str">
        <f t="shared" si="54"/>
        <v/>
      </c>
      <c r="AG1765" s="484" t="str">
        <f t="shared" si="55"/>
        <v/>
      </c>
      <c r="AH1765" s="485" t="str">
        <f>IFERROR(VLOOKUP(N1765,【参考】数式用!$AM$3:$AN$56, 2, FALSE), "")</f>
        <v/>
      </c>
      <c r="AI1765" s="411"/>
      <c r="AJ1765" s="389"/>
      <c r="AK1765" s="389"/>
      <c r="AL1765" s="389"/>
      <c r="AM1765" s="389"/>
      <c r="AN1765" s="389"/>
      <c r="AO1765" s="389"/>
      <c r="AP1765" s="389"/>
      <c r="AQ1765" s="389"/>
    </row>
    <row r="1766" spans="1:43" s="128" customFormat="1" ht="40.15" customHeight="1">
      <c r="A1766" s="488">
        <v>1753</v>
      </c>
      <c r="B1766" s="866" t="str">
        <f>IF(基本情報入力シート!C1797="","",基本情報入力シート!C1797)</f>
        <v/>
      </c>
      <c r="C1766" s="866"/>
      <c r="D1766" s="866"/>
      <c r="E1766" s="866"/>
      <c r="F1766" s="866"/>
      <c r="G1766" s="866"/>
      <c r="H1766" s="866"/>
      <c r="I1766" s="866"/>
      <c r="J1766" s="413" t="str">
        <f>IF(基本情報入力シート!M1797="","",基本情報入力シート!M1797)</f>
        <v/>
      </c>
      <c r="K1766" s="413" t="str">
        <f>IF(基本情報入力シート!R1797="","",基本情報入力シート!R1797)</f>
        <v/>
      </c>
      <c r="L1766" s="413" t="str">
        <f>IF(基本情報入力シート!W1797="","",基本情報入力シート!W1797)</f>
        <v/>
      </c>
      <c r="M1766" s="413" t="str">
        <f>IF(基本情報入力シート!X1797="","",基本情報入力シート!X1797)</f>
        <v/>
      </c>
      <c r="N1766" s="491" t="str">
        <f>IF(基本情報入力シート!Y1797="","",基本情報入力シート!Y1797)</f>
        <v/>
      </c>
      <c r="O1766" s="490"/>
      <c r="P1766" s="432"/>
      <c r="Q1766" s="38" t="str">
        <f>IFERROR(ROUNDDOWN(P1766*VLOOKUP(N1766,【参考】数式用!$V$2:$AA$58,MATCH(O1766,【参考】数式用!$X$4:$AA$4)+2,FALSE)*0.5, 0), "")</f>
        <v/>
      </c>
      <c r="R1766" s="433"/>
      <c r="S1766" s="867"/>
      <c r="T1766" s="867"/>
      <c r="U1766" s="499"/>
      <c r="V1766" s="439"/>
      <c r="W1766" s="487"/>
      <c r="X1766" s="414" t="str">
        <f>IFERROR(IF(V1766="ー", "", ROUNDDOWN(W1766*VLOOKUP(N1766,【参考】数式用!$V$2:$AG$51,MATCH(V1766,【参考】数式用!$AB$4:$AG$4)+6,FALSE)*0.5, 0)), "")</f>
        <v/>
      </c>
      <c r="Y1766" s="440"/>
      <c r="Z1766" s="487"/>
      <c r="AA1766" s="501"/>
      <c r="AB1766" s="481" t="e">
        <f>VLOOKUP(N1766,【参考】数式用!$A$3:$N$58,14,FALSE)</f>
        <v>#N/A</v>
      </c>
      <c r="AC1766" s="481" t="str">
        <f>IFERROR(VLOOKUP(N1766,【参考】数式用!$A$3:$N$58,14,FALSE),"")&amp;"_4_5"</f>
        <v>_4_5</v>
      </c>
      <c r="AD1766" s="481" t="str">
        <f>IFERROR(VLOOKUP(N1766,【参考】数式用!$A$3:$N$58,14,FALSE),"")&amp;"_6"</f>
        <v>_6</v>
      </c>
      <c r="AE1766" s="482" t="str">
        <f>IFERROR(VLOOKUP(N1766,【参考】数式用!$AI$5:$AJ$51, 2, FALSE), "")</f>
        <v/>
      </c>
      <c r="AF1766" s="483" t="str">
        <f t="shared" si="54"/>
        <v/>
      </c>
      <c r="AG1766" s="484" t="str">
        <f t="shared" si="55"/>
        <v/>
      </c>
      <c r="AH1766" s="485" t="str">
        <f>IFERROR(VLOOKUP(N1766,【参考】数式用!$AM$3:$AN$56, 2, FALSE), "")</f>
        <v/>
      </c>
      <c r="AI1766" s="411"/>
      <c r="AJ1766" s="389"/>
      <c r="AK1766" s="389"/>
      <c r="AL1766" s="389"/>
      <c r="AM1766" s="389"/>
      <c r="AN1766" s="389"/>
      <c r="AO1766" s="389"/>
      <c r="AP1766" s="389"/>
      <c r="AQ1766" s="389"/>
    </row>
    <row r="1767" spans="1:43" s="128" customFormat="1" ht="40.15" customHeight="1">
      <c r="A1767" s="488">
        <v>1754</v>
      </c>
      <c r="B1767" s="866" t="str">
        <f>IF(基本情報入力シート!C1798="","",基本情報入力シート!C1798)</f>
        <v/>
      </c>
      <c r="C1767" s="866"/>
      <c r="D1767" s="866"/>
      <c r="E1767" s="866"/>
      <c r="F1767" s="866"/>
      <c r="G1767" s="866"/>
      <c r="H1767" s="866"/>
      <c r="I1767" s="866"/>
      <c r="J1767" s="413" t="str">
        <f>IF(基本情報入力シート!M1798="","",基本情報入力シート!M1798)</f>
        <v/>
      </c>
      <c r="K1767" s="413" t="str">
        <f>IF(基本情報入力シート!R1798="","",基本情報入力シート!R1798)</f>
        <v/>
      </c>
      <c r="L1767" s="413" t="str">
        <f>IF(基本情報入力シート!W1798="","",基本情報入力シート!W1798)</f>
        <v/>
      </c>
      <c r="M1767" s="413" t="str">
        <f>IF(基本情報入力シート!X1798="","",基本情報入力シート!X1798)</f>
        <v/>
      </c>
      <c r="N1767" s="491" t="str">
        <f>IF(基本情報入力シート!Y1798="","",基本情報入力シート!Y1798)</f>
        <v/>
      </c>
      <c r="O1767" s="490"/>
      <c r="P1767" s="432"/>
      <c r="Q1767" s="38" t="str">
        <f>IFERROR(ROUNDDOWN(P1767*VLOOKUP(N1767,【参考】数式用!$V$2:$AA$58,MATCH(O1767,【参考】数式用!$X$4:$AA$4)+2,FALSE)*0.5, 0), "")</f>
        <v/>
      </c>
      <c r="R1767" s="433"/>
      <c r="S1767" s="867"/>
      <c r="T1767" s="867"/>
      <c r="U1767" s="499"/>
      <c r="V1767" s="439"/>
      <c r="W1767" s="487"/>
      <c r="X1767" s="414" t="str">
        <f>IFERROR(IF(V1767="ー", "", ROUNDDOWN(W1767*VLOOKUP(N1767,【参考】数式用!$V$2:$AG$51,MATCH(V1767,【参考】数式用!$AB$4:$AG$4)+6,FALSE)*0.5, 0)), "")</f>
        <v/>
      </c>
      <c r="Y1767" s="440"/>
      <c r="Z1767" s="487"/>
      <c r="AA1767" s="501"/>
      <c r="AB1767" s="481" t="e">
        <f>VLOOKUP(N1767,【参考】数式用!$A$3:$N$58,14,FALSE)</f>
        <v>#N/A</v>
      </c>
      <c r="AC1767" s="481" t="str">
        <f>IFERROR(VLOOKUP(N1767,【参考】数式用!$A$3:$N$58,14,FALSE),"")&amp;"_4_5"</f>
        <v>_4_5</v>
      </c>
      <c r="AD1767" s="481" t="str">
        <f>IFERROR(VLOOKUP(N1767,【参考】数式用!$A$3:$N$58,14,FALSE),"")&amp;"_6"</f>
        <v>_6</v>
      </c>
      <c r="AE1767" s="482" t="str">
        <f>IFERROR(VLOOKUP(N1767,【参考】数式用!$AI$5:$AJ$51, 2, FALSE), "")</f>
        <v/>
      </c>
      <c r="AF1767" s="483" t="str">
        <f t="shared" si="54"/>
        <v/>
      </c>
      <c r="AG1767" s="484" t="str">
        <f t="shared" si="55"/>
        <v/>
      </c>
      <c r="AH1767" s="485" t="str">
        <f>IFERROR(VLOOKUP(N1767,【参考】数式用!$AM$3:$AN$56, 2, FALSE), "")</f>
        <v/>
      </c>
      <c r="AI1767" s="411"/>
      <c r="AJ1767" s="389"/>
      <c r="AK1767" s="389"/>
      <c r="AL1767" s="389"/>
      <c r="AM1767" s="389"/>
      <c r="AN1767" s="389"/>
      <c r="AO1767" s="389"/>
      <c r="AP1767" s="389"/>
      <c r="AQ1767" s="389"/>
    </row>
    <row r="1768" spans="1:43" s="128" customFormat="1" ht="40.15" customHeight="1">
      <c r="A1768" s="488">
        <v>1755</v>
      </c>
      <c r="B1768" s="866" t="str">
        <f>IF(基本情報入力シート!C1799="","",基本情報入力シート!C1799)</f>
        <v/>
      </c>
      <c r="C1768" s="866"/>
      <c r="D1768" s="866"/>
      <c r="E1768" s="866"/>
      <c r="F1768" s="866"/>
      <c r="G1768" s="866"/>
      <c r="H1768" s="866"/>
      <c r="I1768" s="866"/>
      <c r="J1768" s="413" t="str">
        <f>IF(基本情報入力シート!M1799="","",基本情報入力シート!M1799)</f>
        <v/>
      </c>
      <c r="K1768" s="413" t="str">
        <f>IF(基本情報入力シート!R1799="","",基本情報入力シート!R1799)</f>
        <v/>
      </c>
      <c r="L1768" s="413" t="str">
        <f>IF(基本情報入力シート!W1799="","",基本情報入力シート!W1799)</f>
        <v/>
      </c>
      <c r="M1768" s="413" t="str">
        <f>IF(基本情報入力シート!X1799="","",基本情報入力シート!X1799)</f>
        <v/>
      </c>
      <c r="N1768" s="491" t="str">
        <f>IF(基本情報入力シート!Y1799="","",基本情報入力シート!Y1799)</f>
        <v/>
      </c>
      <c r="O1768" s="490"/>
      <c r="P1768" s="432"/>
      <c r="Q1768" s="38" t="str">
        <f>IFERROR(ROUNDDOWN(P1768*VLOOKUP(N1768,【参考】数式用!$V$2:$AA$58,MATCH(O1768,【参考】数式用!$X$4:$AA$4)+2,FALSE)*0.5, 0), "")</f>
        <v/>
      </c>
      <c r="R1768" s="433"/>
      <c r="S1768" s="867"/>
      <c r="T1768" s="867"/>
      <c r="U1768" s="499"/>
      <c r="V1768" s="439"/>
      <c r="W1768" s="487"/>
      <c r="X1768" s="414" t="str">
        <f>IFERROR(IF(V1768="ー", "", ROUNDDOWN(W1768*VLOOKUP(N1768,【参考】数式用!$V$2:$AG$51,MATCH(V1768,【参考】数式用!$AB$4:$AG$4)+6,FALSE)*0.5, 0)), "")</f>
        <v/>
      </c>
      <c r="Y1768" s="440"/>
      <c r="Z1768" s="487"/>
      <c r="AA1768" s="501"/>
      <c r="AB1768" s="481" t="e">
        <f>VLOOKUP(N1768,【参考】数式用!$A$3:$N$58,14,FALSE)</f>
        <v>#N/A</v>
      </c>
      <c r="AC1768" s="481" t="str">
        <f>IFERROR(VLOOKUP(N1768,【参考】数式用!$A$3:$N$58,14,FALSE),"")&amp;"_4_5"</f>
        <v>_4_5</v>
      </c>
      <c r="AD1768" s="481" t="str">
        <f>IFERROR(VLOOKUP(N1768,【参考】数式用!$A$3:$N$58,14,FALSE),"")&amp;"_6"</f>
        <v>_6</v>
      </c>
      <c r="AE1768" s="482" t="str">
        <f>IFERROR(VLOOKUP(N1768,【参考】数式用!$AI$5:$AJ$51, 2, FALSE), "")</f>
        <v/>
      </c>
      <c r="AF1768" s="483" t="str">
        <f t="shared" si="54"/>
        <v/>
      </c>
      <c r="AG1768" s="484" t="str">
        <f t="shared" si="55"/>
        <v/>
      </c>
      <c r="AH1768" s="485" t="str">
        <f>IFERROR(VLOOKUP(N1768,【参考】数式用!$AM$3:$AN$56, 2, FALSE), "")</f>
        <v/>
      </c>
      <c r="AI1768" s="411"/>
      <c r="AJ1768" s="389"/>
      <c r="AK1768" s="389"/>
      <c r="AL1768" s="389"/>
      <c r="AM1768" s="389"/>
      <c r="AN1768" s="389"/>
      <c r="AO1768" s="389"/>
      <c r="AP1768" s="389"/>
      <c r="AQ1768" s="389"/>
    </row>
    <row r="1769" spans="1:43" s="128" customFormat="1" ht="40.15" customHeight="1">
      <c r="A1769" s="488">
        <v>1756</v>
      </c>
      <c r="B1769" s="866" t="str">
        <f>IF(基本情報入力シート!C1800="","",基本情報入力シート!C1800)</f>
        <v/>
      </c>
      <c r="C1769" s="866"/>
      <c r="D1769" s="866"/>
      <c r="E1769" s="866"/>
      <c r="F1769" s="866"/>
      <c r="G1769" s="866"/>
      <c r="H1769" s="866"/>
      <c r="I1769" s="866"/>
      <c r="J1769" s="413" t="str">
        <f>IF(基本情報入力シート!M1800="","",基本情報入力シート!M1800)</f>
        <v/>
      </c>
      <c r="K1769" s="413" t="str">
        <f>IF(基本情報入力シート!R1800="","",基本情報入力シート!R1800)</f>
        <v/>
      </c>
      <c r="L1769" s="413" t="str">
        <f>IF(基本情報入力シート!W1800="","",基本情報入力シート!W1800)</f>
        <v/>
      </c>
      <c r="M1769" s="413" t="str">
        <f>IF(基本情報入力シート!X1800="","",基本情報入力シート!X1800)</f>
        <v/>
      </c>
      <c r="N1769" s="491" t="str">
        <f>IF(基本情報入力シート!Y1800="","",基本情報入力シート!Y1800)</f>
        <v/>
      </c>
      <c r="O1769" s="490"/>
      <c r="P1769" s="432"/>
      <c r="Q1769" s="38" t="str">
        <f>IFERROR(ROUNDDOWN(P1769*VLOOKUP(N1769,【参考】数式用!$V$2:$AA$58,MATCH(O1769,【参考】数式用!$X$4:$AA$4)+2,FALSE)*0.5, 0), "")</f>
        <v/>
      </c>
      <c r="R1769" s="433"/>
      <c r="S1769" s="867"/>
      <c r="T1769" s="867"/>
      <c r="U1769" s="499"/>
      <c r="V1769" s="439"/>
      <c r="W1769" s="487"/>
      <c r="X1769" s="414" t="str">
        <f>IFERROR(IF(V1769="ー", "", ROUNDDOWN(W1769*VLOOKUP(N1769,【参考】数式用!$V$2:$AG$51,MATCH(V1769,【参考】数式用!$AB$4:$AG$4)+6,FALSE)*0.5, 0)), "")</f>
        <v/>
      </c>
      <c r="Y1769" s="440"/>
      <c r="Z1769" s="487"/>
      <c r="AA1769" s="501"/>
      <c r="AB1769" s="481" t="e">
        <f>VLOOKUP(N1769,【参考】数式用!$A$3:$N$58,14,FALSE)</f>
        <v>#N/A</v>
      </c>
      <c r="AC1769" s="481" t="str">
        <f>IFERROR(VLOOKUP(N1769,【参考】数式用!$A$3:$N$58,14,FALSE),"")&amp;"_4_5"</f>
        <v>_4_5</v>
      </c>
      <c r="AD1769" s="481" t="str">
        <f>IFERROR(VLOOKUP(N1769,【参考】数式用!$A$3:$N$58,14,FALSE),"")&amp;"_6"</f>
        <v>_6</v>
      </c>
      <c r="AE1769" s="482" t="str">
        <f>IFERROR(VLOOKUP(N1769,【参考】数式用!$AI$5:$AJ$51, 2, FALSE), "")</f>
        <v/>
      </c>
      <c r="AF1769" s="483" t="str">
        <f t="shared" si="54"/>
        <v/>
      </c>
      <c r="AG1769" s="484" t="str">
        <f t="shared" si="55"/>
        <v/>
      </c>
      <c r="AH1769" s="485" t="str">
        <f>IFERROR(VLOOKUP(N1769,【参考】数式用!$AM$3:$AN$56, 2, FALSE), "")</f>
        <v/>
      </c>
      <c r="AI1769" s="411"/>
      <c r="AJ1769" s="389"/>
      <c r="AK1769" s="389"/>
      <c r="AL1769" s="389"/>
      <c r="AM1769" s="389"/>
      <c r="AN1769" s="389"/>
      <c r="AO1769" s="389"/>
      <c r="AP1769" s="389"/>
      <c r="AQ1769" s="389"/>
    </row>
    <row r="1770" spans="1:43" s="128" customFormat="1" ht="40.15" customHeight="1">
      <c r="A1770" s="488">
        <v>1757</v>
      </c>
      <c r="B1770" s="866" t="str">
        <f>IF(基本情報入力シート!C1801="","",基本情報入力シート!C1801)</f>
        <v/>
      </c>
      <c r="C1770" s="866"/>
      <c r="D1770" s="866"/>
      <c r="E1770" s="866"/>
      <c r="F1770" s="866"/>
      <c r="G1770" s="866"/>
      <c r="H1770" s="866"/>
      <c r="I1770" s="866"/>
      <c r="J1770" s="413" t="str">
        <f>IF(基本情報入力シート!M1801="","",基本情報入力シート!M1801)</f>
        <v/>
      </c>
      <c r="K1770" s="413" t="str">
        <f>IF(基本情報入力シート!R1801="","",基本情報入力シート!R1801)</f>
        <v/>
      </c>
      <c r="L1770" s="413" t="str">
        <f>IF(基本情報入力シート!W1801="","",基本情報入力シート!W1801)</f>
        <v/>
      </c>
      <c r="M1770" s="413" t="str">
        <f>IF(基本情報入力シート!X1801="","",基本情報入力シート!X1801)</f>
        <v/>
      </c>
      <c r="N1770" s="491" t="str">
        <f>IF(基本情報入力シート!Y1801="","",基本情報入力シート!Y1801)</f>
        <v/>
      </c>
      <c r="O1770" s="490"/>
      <c r="P1770" s="432"/>
      <c r="Q1770" s="38" t="str">
        <f>IFERROR(ROUNDDOWN(P1770*VLOOKUP(N1770,【参考】数式用!$V$2:$AA$58,MATCH(O1770,【参考】数式用!$X$4:$AA$4)+2,FALSE)*0.5, 0), "")</f>
        <v/>
      </c>
      <c r="R1770" s="433"/>
      <c r="S1770" s="867"/>
      <c r="T1770" s="867"/>
      <c r="U1770" s="499"/>
      <c r="V1770" s="439"/>
      <c r="W1770" s="487"/>
      <c r="X1770" s="414" t="str">
        <f>IFERROR(IF(V1770="ー", "", ROUNDDOWN(W1770*VLOOKUP(N1770,【参考】数式用!$V$2:$AG$51,MATCH(V1770,【参考】数式用!$AB$4:$AG$4)+6,FALSE)*0.5, 0)), "")</f>
        <v/>
      </c>
      <c r="Y1770" s="440"/>
      <c r="Z1770" s="487"/>
      <c r="AA1770" s="501"/>
      <c r="AB1770" s="481" t="e">
        <f>VLOOKUP(N1770,【参考】数式用!$A$3:$N$58,14,FALSE)</f>
        <v>#N/A</v>
      </c>
      <c r="AC1770" s="481" t="str">
        <f>IFERROR(VLOOKUP(N1770,【参考】数式用!$A$3:$N$58,14,FALSE),"")&amp;"_4_5"</f>
        <v>_4_5</v>
      </c>
      <c r="AD1770" s="481" t="str">
        <f>IFERROR(VLOOKUP(N1770,【参考】数式用!$A$3:$N$58,14,FALSE),"")&amp;"_6"</f>
        <v>_6</v>
      </c>
      <c r="AE1770" s="482" t="str">
        <f>IFERROR(VLOOKUP(N1770,【参考】数式用!$AI$5:$AJ$51, 2, FALSE), "")</f>
        <v/>
      </c>
      <c r="AF1770" s="483" t="str">
        <f t="shared" si="54"/>
        <v/>
      </c>
      <c r="AG1770" s="484" t="str">
        <f t="shared" si="55"/>
        <v/>
      </c>
      <c r="AH1770" s="485" t="str">
        <f>IFERROR(VLOOKUP(N1770,【参考】数式用!$AM$3:$AN$56, 2, FALSE), "")</f>
        <v/>
      </c>
      <c r="AI1770" s="411"/>
      <c r="AJ1770" s="389"/>
      <c r="AK1770" s="389"/>
      <c r="AL1770" s="389"/>
      <c r="AM1770" s="389"/>
      <c r="AN1770" s="389"/>
      <c r="AO1770" s="389"/>
      <c r="AP1770" s="389"/>
      <c r="AQ1770" s="389"/>
    </row>
    <row r="1771" spans="1:43" s="128" customFormat="1" ht="40.15" customHeight="1">
      <c r="A1771" s="488">
        <v>1758</v>
      </c>
      <c r="B1771" s="866" t="str">
        <f>IF(基本情報入力シート!C1802="","",基本情報入力シート!C1802)</f>
        <v/>
      </c>
      <c r="C1771" s="866"/>
      <c r="D1771" s="866"/>
      <c r="E1771" s="866"/>
      <c r="F1771" s="866"/>
      <c r="G1771" s="866"/>
      <c r="H1771" s="866"/>
      <c r="I1771" s="866"/>
      <c r="J1771" s="413" t="str">
        <f>IF(基本情報入力シート!M1802="","",基本情報入力シート!M1802)</f>
        <v/>
      </c>
      <c r="K1771" s="413" t="str">
        <f>IF(基本情報入力シート!R1802="","",基本情報入力シート!R1802)</f>
        <v/>
      </c>
      <c r="L1771" s="413" t="str">
        <f>IF(基本情報入力シート!W1802="","",基本情報入力シート!W1802)</f>
        <v/>
      </c>
      <c r="M1771" s="413" t="str">
        <f>IF(基本情報入力シート!X1802="","",基本情報入力シート!X1802)</f>
        <v/>
      </c>
      <c r="N1771" s="491" t="str">
        <f>IF(基本情報入力シート!Y1802="","",基本情報入力シート!Y1802)</f>
        <v/>
      </c>
      <c r="O1771" s="490"/>
      <c r="P1771" s="432"/>
      <c r="Q1771" s="38" t="str">
        <f>IFERROR(ROUNDDOWN(P1771*VLOOKUP(N1771,【参考】数式用!$V$2:$AA$58,MATCH(O1771,【参考】数式用!$X$4:$AA$4)+2,FALSE)*0.5, 0), "")</f>
        <v/>
      </c>
      <c r="R1771" s="433"/>
      <c r="S1771" s="867"/>
      <c r="T1771" s="867"/>
      <c r="U1771" s="499"/>
      <c r="V1771" s="439"/>
      <c r="W1771" s="487"/>
      <c r="X1771" s="414" t="str">
        <f>IFERROR(IF(V1771="ー", "", ROUNDDOWN(W1771*VLOOKUP(N1771,【参考】数式用!$V$2:$AG$51,MATCH(V1771,【参考】数式用!$AB$4:$AG$4)+6,FALSE)*0.5, 0)), "")</f>
        <v/>
      </c>
      <c r="Y1771" s="440"/>
      <c r="Z1771" s="487"/>
      <c r="AA1771" s="501"/>
      <c r="AB1771" s="481" t="e">
        <f>VLOOKUP(N1771,【参考】数式用!$A$3:$N$58,14,FALSE)</f>
        <v>#N/A</v>
      </c>
      <c r="AC1771" s="481" t="str">
        <f>IFERROR(VLOOKUP(N1771,【参考】数式用!$A$3:$N$58,14,FALSE),"")&amp;"_4_5"</f>
        <v>_4_5</v>
      </c>
      <c r="AD1771" s="481" t="str">
        <f>IFERROR(VLOOKUP(N1771,【参考】数式用!$A$3:$N$58,14,FALSE),"")&amp;"_6"</f>
        <v>_6</v>
      </c>
      <c r="AE1771" s="482" t="str">
        <f>IFERROR(VLOOKUP(N1771,【参考】数式用!$AI$5:$AJ$51, 2, FALSE), "")</f>
        <v/>
      </c>
      <c r="AF1771" s="483" t="str">
        <f t="shared" si="54"/>
        <v/>
      </c>
      <c r="AG1771" s="484" t="str">
        <f t="shared" si="55"/>
        <v/>
      </c>
      <c r="AH1771" s="485" t="str">
        <f>IFERROR(VLOOKUP(N1771,【参考】数式用!$AM$3:$AN$56, 2, FALSE), "")</f>
        <v/>
      </c>
      <c r="AI1771" s="411"/>
      <c r="AJ1771" s="389"/>
      <c r="AK1771" s="389"/>
      <c r="AL1771" s="389"/>
      <c r="AM1771" s="389"/>
      <c r="AN1771" s="389"/>
      <c r="AO1771" s="389"/>
      <c r="AP1771" s="389"/>
      <c r="AQ1771" s="389"/>
    </row>
    <row r="1772" spans="1:43" s="128" customFormat="1" ht="40.15" customHeight="1">
      <c r="A1772" s="488">
        <v>1759</v>
      </c>
      <c r="B1772" s="866" t="str">
        <f>IF(基本情報入力シート!C1803="","",基本情報入力シート!C1803)</f>
        <v/>
      </c>
      <c r="C1772" s="866"/>
      <c r="D1772" s="866"/>
      <c r="E1772" s="866"/>
      <c r="F1772" s="866"/>
      <c r="G1772" s="866"/>
      <c r="H1772" s="866"/>
      <c r="I1772" s="866"/>
      <c r="J1772" s="413" t="str">
        <f>IF(基本情報入力シート!M1803="","",基本情報入力シート!M1803)</f>
        <v/>
      </c>
      <c r="K1772" s="413" t="str">
        <f>IF(基本情報入力シート!R1803="","",基本情報入力シート!R1803)</f>
        <v/>
      </c>
      <c r="L1772" s="413" t="str">
        <f>IF(基本情報入力シート!W1803="","",基本情報入力シート!W1803)</f>
        <v/>
      </c>
      <c r="M1772" s="413" t="str">
        <f>IF(基本情報入力シート!X1803="","",基本情報入力シート!X1803)</f>
        <v/>
      </c>
      <c r="N1772" s="491" t="str">
        <f>IF(基本情報入力シート!Y1803="","",基本情報入力シート!Y1803)</f>
        <v/>
      </c>
      <c r="O1772" s="490"/>
      <c r="P1772" s="432"/>
      <c r="Q1772" s="38" t="str">
        <f>IFERROR(ROUNDDOWN(P1772*VLOOKUP(N1772,【参考】数式用!$V$2:$AA$58,MATCH(O1772,【参考】数式用!$X$4:$AA$4)+2,FALSE)*0.5, 0), "")</f>
        <v/>
      </c>
      <c r="R1772" s="433"/>
      <c r="S1772" s="867"/>
      <c r="T1772" s="867"/>
      <c r="U1772" s="499"/>
      <c r="V1772" s="439"/>
      <c r="W1772" s="487"/>
      <c r="X1772" s="414" t="str">
        <f>IFERROR(IF(V1772="ー", "", ROUNDDOWN(W1772*VLOOKUP(N1772,【参考】数式用!$V$2:$AG$51,MATCH(V1772,【参考】数式用!$AB$4:$AG$4)+6,FALSE)*0.5, 0)), "")</f>
        <v/>
      </c>
      <c r="Y1772" s="440"/>
      <c r="Z1772" s="487"/>
      <c r="AA1772" s="501"/>
      <c r="AB1772" s="481" t="e">
        <f>VLOOKUP(N1772,【参考】数式用!$A$3:$N$58,14,FALSE)</f>
        <v>#N/A</v>
      </c>
      <c r="AC1772" s="481" t="str">
        <f>IFERROR(VLOOKUP(N1772,【参考】数式用!$A$3:$N$58,14,FALSE),"")&amp;"_4_5"</f>
        <v>_4_5</v>
      </c>
      <c r="AD1772" s="481" t="str">
        <f>IFERROR(VLOOKUP(N1772,【参考】数式用!$A$3:$N$58,14,FALSE),"")&amp;"_6"</f>
        <v>_6</v>
      </c>
      <c r="AE1772" s="482" t="str">
        <f>IFERROR(VLOOKUP(N1772,【参考】数式用!$AI$5:$AJ$51, 2, FALSE), "")</f>
        <v/>
      </c>
      <c r="AF1772" s="483" t="str">
        <f t="shared" si="54"/>
        <v/>
      </c>
      <c r="AG1772" s="484" t="str">
        <f t="shared" si="55"/>
        <v/>
      </c>
      <c r="AH1772" s="485" t="str">
        <f>IFERROR(VLOOKUP(N1772,【参考】数式用!$AM$3:$AN$56, 2, FALSE), "")</f>
        <v/>
      </c>
      <c r="AI1772" s="411"/>
      <c r="AJ1772" s="389"/>
      <c r="AK1772" s="389"/>
      <c r="AL1772" s="389"/>
      <c r="AM1772" s="389"/>
      <c r="AN1772" s="389"/>
      <c r="AO1772" s="389"/>
      <c r="AP1772" s="389"/>
      <c r="AQ1772" s="389"/>
    </row>
    <row r="1773" spans="1:43" s="128" customFormat="1" ht="40.15" customHeight="1">
      <c r="A1773" s="488">
        <v>1760</v>
      </c>
      <c r="B1773" s="866" t="str">
        <f>IF(基本情報入力シート!C1804="","",基本情報入力シート!C1804)</f>
        <v/>
      </c>
      <c r="C1773" s="866"/>
      <c r="D1773" s="866"/>
      <c r="E1773" s="866"/>
      <c r="F1773" s="866"/>
      <c r="G1773" s="866"/>
      <c r="H1773" s="866"/>
      <c r="I1773" s="866"/>
      <c r="J1773" s="413" t="str">
        <f>IF(基本情報入力シート!M1804="","",基本情報入力シート!M1804)</f>
        <v/>
      </c>
      <c r="K1773" s="413" t="str">
        <f>IF(基本情報入力シート!R1804="","",基本情報入力シート!R1804)</f>
        <v/>
      </c>
      <c r="L1773" s="413" t="str">
        <f>IF(基本情報入力シート!W1804="","",基本情報入力シート!W1804)</f>
        <v/>
      </c>
      <c r="M1773" s="413" t="str">
        <f>IF(基本情報入力シート!X1804="","",基本情報入力シート!X1804)</f>
        <v/>
      </c>
      <c r="N1773" s="491" t="str">
        <f>IF(基本情報入力シート!Y1804="","",基本情報入力シート!Y1804)</f>
        <v/>
      </c>
      <c r="O1773" s="490"/>
      <c r="P1773" s="432"/>
      <c r="Q1773" s="38" t="str">
        <f>IFERROR(ROUNDDOWN(P1773*VLOOKUP(N1773,【参考】数式用!$V$2:$AA$58,MATCH(O1773,【参考】数式用!$X$4:$AA$4)+2,FALSE)*0.5, 0), "")</f>
        <v/>
      </c>
      <c r="R1773" s="433"/>
      <c r="S1773" s="867"/>
      <c r="T1773" s="867"/>
      <c r="U1773" s="499"/>
      <c r="V1773" s="439"/>
      <c r="W1773" s="487"/>
      <c r="X1773" s="414" t="str">
        <f>IFERROR(IF(V1773="ー", "", ROUNDDOWN(W1773*VLOOKUP(N1773,【参考】数式用!$V$2:$AG$51,MATCH(V1773,【参考】数式用!$AB$4:$AG$4)+6,FALSE)*0.5, 0)), "")</f>
        <v/>
      </c>
      <c r="Y1773" s="440"/>
      <c r="Z1773" s="487"/>
      <c r="AA1773" s="501"/>
      <c r="AB1773" s="481" t="e">
        <f>VLOOKUP(N1773,【参考】数式用!$A$3:$N$58,14,FALSE)</f>
        <v>#N/A</v>
      </c>
      <c r="AC1773" s="481" t="str">
        <f>IFERROR(VLOOKUP(N1773,【参考】数式用!$A$3:$N$58,14,FALSE),"")&amp;"_4_5"</f>
        <v>_4_5</v>
      </c>
      <c r="AD1773" s="481" t="str">
        <f>IFERROR(VLOOKUP(N1773,【参考】数式用!$A$3:$N$58,14,FALSE),"")&amp;"_6"</f>
        <v>_6</v>
      </c>
      <c r="AE1773" s="482" t="str">
        <f>IFERROR(VLOOKUP(N1773,【参考】数式用!$AI$5:$AJ$51, 2, FALSE), "")</f>
        <v/>
      </c>
      <c r="AF1773" s="483" t="str">
        <f t="shared" si="54"/>
        <v/>
      </c>
      <c r="AG1773" s="484" t="str">
        <f t="shared" si="55"/>
        <v/>
      </c>
      <c r="AH1773" s="485" t="str">
        <f>IFERROR(VLOOKUP(N1773,【参考】数式用!$AM$3:$AN$56, 2, FALSE), "")</f>
        <v/>
      </c>
      <c r="AI1773" s="411"/>
      <c r="AJ1773" s="389"/>
      <c r="AK1773" s="389"/>
      <c r="AL1773" s="389"/>
      <c r="AM1773" s="389"/>
      <c r="AN1773" s="389"/>
      <c r="AO1773" s="389"/>
      <c r="AP1773" s="389"/>
      <c r="AQ1773" s="389"/>
    </row>
    <row r="1774" spans="1:43" s="128" customFormat="1" ht="40.15" customHeight="1">
      <c r="A1774" s="488">
        <v>1761</v>
      </c>
      <c r="B1774" s="866" t="str">
        <f>IF(基本情報入力シート!C1805="","",基本情報入力シート!C1805)</f>
        <v/>
      </c>
      <c r="C1774" s="866"/>
      <c r="D1774" s="866"/>
      <c r="E1774" s="866"/>
      <c r="F1774" s="866"/>
      <c r="G1774" s="866"/>
      <c r="H1774" s="866"/>
      <c r="I1774" s="866"/>
      <c r="J1774" s="413" t="str">
        <f>IF(基本情報入力シート!M1805="","",基本情報入力シート!M1805)</f>
        <v/>
      </c>
      <c r="K1774" s="413" t="str">
        <f>IF(基本情報入力シート!R1805="","",基本情報入力シート!R1805)</f>
        <v/>
      </c>
      <c r="L1774" s="413" t="str">
        <f>IF(基本情報入力シート!W1805="","",基本情報入力シート!W1805)</f>
        <v/>
      </c>
      <c r="M1774" s="413" t="str">
        <f>IF(基本情報入力シート!X1805="","",基本情報入力シート!X1805)</f>
        <v/>
      </c>
      <c r="N1774" s="491" t="str">
        <f>IF(基本情報入力シート!Y1805="","",基本情報入力シート!Y1805)</f>
        <v/>
      </c>
      <c r="O1774" s="490"/>
      <c r="P1774" s="432"/>
      <c r="Q1774" s="38" t="str">
        <f>IFERROR(ROUNDDOWN(P1774*VLOOKUP(N1774,【参考】数式用!$V$2:$AA$58,MATCH(O1774,【参考】数式用!$X$4:$AA$4)+2,FALSE)*0.5, 0), "")</f>
        <v/>
      </c>
      <c r="R1774" s="433"/>
      <c r="S1774" s="867"/>
      <c r="T1774" s="867"/>
      <c r="U1774" s="499"/>
      <c r="V1774" s="439"/>
      <c r="W1774" s="487"/>
      <c r="X1774" s="414" t="str">
        <f>IFERROR(IF(V1774="ー", "", ROUNDDOWN(W1774*VLOOKUP(N1774,【参考】数式用!$V$2:$AG$51,MATCH(V1774,【参考】数式用!$AB$4:$AG$4)+6,FALSE)*0.5, 0)), "")</f>
        <v/>
      </c>
      <c r="Y1774" s="440"/>
      <c r="Z1774" s="487"/>
      <c r="AA1774" s="501"/>
      <c r="AB1774" s="481" t="e">
        <f>VLOOKUP(N1774,【参考】数式用!$A$3:$N$58,14,FALSE)</f>
        <v>#N/A</v>
      </c>
      <c r="AC1774" s="481" t="str">
        <f>IFERROR(VLOOKUP(N1774,【参考】数式用!$A$3:$N$58,14,FALSE),"")&amp;"_4_5"</f>
        <v>_4_5</v>
      </c>
      <c r="AD1774" s="481" t="str">
        <f>IFERROR(VLOOKUP(N1774,【参考】数式用!$A$3:$N$58,14,FALSE),"")&amp;"_6"</f>
        <v>_6</v>
      </c>
      <c r="AE1774" s="482" t="str">
        <f>IFERROR(VLOOKUP(N1774,【参考】数式用!$AI$5:$AJ$51, 2, FALSE), "")</f>
        <v/>
      </c>
      <c r="AF1774" s="483" t="str">
        <f t="shared" si="54"/>
        <v/>
      </c>
      <c r="AG1774" s="484" t="str">
        <f t="shared" si="55"/>
        <v/>
      </c>
      <c r="AH1774" s="485" t="str">
        <f>IFERROR(VLOOKUP(N1774,【参考】数式用!$AM$3:$AN$56, 2, FALSE), "")</f>
        <v/>
      </c>
      <c r="AI1774" s="411"/>
      <c r="AJ1774" s="389"/>
      <c r="AK1774" s="389"/>
      <c r="AL1774" s="389"/>
      <c r="AM1774" s="389"/>
      <c r="AN1774" s="389"/>
      <c r="AO1774" s="389"/>
      <c r="AP1774" s="389"/>
      <c r="AQ1774" s="389"/>
    </row>
    <row r="1775" spans="1:43" s="128" customFormat="1" ht="40.15" customHeight="1">
      <c r="A1775" s="488">
        <v>1762</v>
      </c>
      <c r="B1775" s="866" t="str">
        <f>IF(基本情報入力シート!C1806="","",基本情報入力シート!C1806)</f>
        <v/>
      </c>
      <c r="C1775" s="866"/>
      <c r="D1775" s="866"/>
      <c r="E1775" s="866"/>
      <c r="F1775" s="866"/>
      <c r="G1775" s="866"/>
      <c r="H1775" s="866"/>
      <c r="I1775" s="866"/>
      <c r="J1775" s="413" t="str">
        <f>IF(基本情報入力シート!M1806="","",基本情報入力シート!M1806)</f>
        <v/>
      </c>
      <c r="K1775" s="413" t="str">
        <f>IF(基本情報入力シート!R1806="","",基本情報入力シート!R1806)</f>
        <v/>
      </c>
      <c r="L1775" s="413" t="str">
        <f>IF(基本情報入力シート!W1806="","",基本情報入力シート!W1806)</f>
        <v/>
      </c>
      <c r="M1775" s="413" t="str">
        <f>IF(基本情報入力シート!X1806="","",基本情報入力シート!X1806)</f>
        <v/>
      </c>
      <c r="N1775" s="491" t="str">
        <f>IF(基本情報入力シート!Y1806="","",基本情報入力シート!Y1806)</f>
        <v/>
      </c>
      <c r="O1775" s="490"/>
      <c r="P1775" s="432"/>
      <c r="Q1775" s="38" t="str">
        <f>IFERROR(ROUNDDOWN(P1775*VLOOKUP(N1775,【参考】数式用!$V$2:$AA$58,MATCH(O1775,【参考】数式用!$X$4:$AA$4)+2,FALSE)*0.5, 0), "")</f>
        <v/>
      </c>
      <c r="R1775" s="433"/>
      <c r="S1775" s="867"/>
      <c r="T1775" s="867"/>
      <c r="U1775" s="499"/>
      <c r="V1775" s="439"/>
      <c r="W1775" s="487"/>
      <c r="X1775" s="414" t="str">
        <f>IFERROR(IF(V1775="ー", "", ROUNDDOWN(W1775*VLOOKUP(N1775,【参考】数式用!$V$2:$AG$51,MATCH(V1775,【参考】数式用!$AB$4:$AG$4)+6,FALSE)*0.5, 0)), "")</f>
        <v/>
      </c>
      <c r="Y1775" s="440"/>
      <c r="Z1775" s="487"/>
      <c r="AA1775" s="501"/>
      <c r="AB1775" s="481" t="e">
        <f>VLOOKUP(N1775,【参考】数式用!$A$3:$N$58,14,FALSE)</f>
        <v>#N/A</v>
      </c>
      <c r="AC1775" s="481" t="str">
        <f>IFERROR(VLOOKUP(N1775,【参考】数式用!$A$3:$N$58,14,FALSE),"")&amp;"_4_5"</f>
        <v>_4_5</v>
      </c>
      <c r="AD1775" s="481" t="str">
        <f>IFERROR(VLOOKUP(N1775,【参考】数式用!$A$3:$N$58,14,FALSE),"")&amp;"_6"</f>
        <v>_6</v>
      </c>
      <c r="AE1775" s="482" t="str">
        <f>IFERROR(VLOOKUP(N1775,【参考】数式用!$AI$5:$AJ$51, 2, FALSE), "")</f>
        <v/>
      </c>
      <c r="AF1775" s="483" t="str">
        <f t="shared" si="54"/>
        <v/>
      </c>
      <c r="AG1775" s="484" t="str">
        <f t="shared" si="55"/>
        <v/>
      </c>
      <c r="AH1775" s="485" t="str">
        <f>IFERROR(VLOOKUP(N1775,【参考】数式用!$AM$3:$AN$56, 2, FALSE), "")</f>
        <v/>
      </c>
      <c r="AI1775" s="411"/>
      <c r="AJ1775" s="389"/>
      <c r="AK1775" s="389"/>
      <c r="AL1775" s="389"/>
      <c r="AM1775" s="389"/>
      <c r="AN1775" s="389"/>
      <c r="AO1775" s="389"/>
      <c r="AP1775" s="389"/>
      <c r="AQ1775" s="389"/>
    </row>
    <row r="1776" spans="1:43" s="128" customFormat="1" ht="40.15" customHeight="1">
      <c r="A1776" s="488">
        <v>1763</v>
      </c>
      <c r="B1776" s="866" t="str">
        <f>IF(基本情報入力シート!C1807="","",基本情報入力シート!C1807)</f>
        <v/>
      </c>
      <c r="C1776" s="866"/>
      <c r="D1776" s="866"/>
      <c r="E1776" s="866"/>
      <c r="F1776" s="866"/>
      <c r="G1776" s="866"/>
      <c r="H1776" s="866"/>
      <c r="I1776" s="866"/>
      <c r="J1776" s="413" t="str">
        <f>IF(基本情報入力シート!M1807="","",基本情報入力シート!M1807)</f>
        <v/>
      </c>
      <c r="K1776" s="413" t="str">
        <f>IF(基本情報入力シート!R1807="","",基本情報入力シート!R1807)</f>
        <v/>
      </c>
      <c r="L1776" s="413" t="str">
        <f>IF(基本情報入力シート!W1807="","",基本情報入力シート!W1807)</f>
        <v/>
      </c>
      <c r="M1776" s="413" t="str">
        <f>IF(基本情報入力シート!X1807="","",基本情報入力シート!X1807)</f>
        <v/>
      </c>
      <c r="N1776" s="491" t="str">
        <f>IF(基本情報入力シート!Y1807="","",基本情報入力シート!Y1807)</f>
        <v/>
      </c>
      <c r="O1776" s="490"/>
      <c r="P1776" s="432"/>
      <c r="Q1776" s="38" t="str">
        <f>IFERROR(ROUNDDOWN(P1776*VLOOKUP(N1776,【参考】数式用!$V$2:$AA$58,MATCH(O1776,【参考】数式用!$X$4:$AA$4)+2,FALSE)*0.5, 0), "")</f>
        <v/>
      </c>
      <c r="R1776" s="433"/>
      <c r="S1776" s="867"/>
      <c r="T1776" s="867"/>
      <c r="U1776" s="499"/>
      <c r="V1776" s="439"/>
      <c r="W1776" s="487"/>
      <c r="X1776" s="414" t="str">
        <f>IFERROR(IF(V1776="ー", "", ROUNDDOWN(W1776*VLOOKUP(N1776,【参考】数式用!$V$2:$AG$51,MATCH(V1776,【参考】数式用!$AB$4:$AG$4)+6,FALSE)*0.5, 0)), "")</f>
        <v/>
      </c>
      <c r="Y1776" s="440"/>
      <c r="Z1776" s="487"/>
      <c r="AA1776" s="501"/>
      <c r="AB1776" s="481" t="e">
        <f>VLOOKUP(N1776,【参考】数式用!$A$3:$N$58,14,FALSE)</f>
        <v>#N/A</v>
      </c>
      <c r="AC1776" s="481" t="str">
        <f>IFERROR(VLOOKUP(N1776,【参考】数式用!$A$3:$N$58,14,FALSE),"")&amp;"_4_5"</f>
        <v>_4_5</v>
      </c>
      <c r="AD1776" s="481" t="str">
        <f>IFERROR(VLOOKUP(N1776,【参考】数式用!$A$3:$N$58,14,FALSE),"")&amp;"_6"</f>
        <v>_6</v>
      </c>
      <c r="AE1776" s="482" t="str">
        <f>IFERROR(VLOOKUP(N1776,【参考】数式用!$AI$5:$AJ$51, 2, FALSE), "")</f>
        <v/>
      </c>
      <c r="AF1776" s="483" t="str">
        <f t="shared" si="54"/>
        <v/>
      </c>
      <c r="AG1776" s="484" t="str">
        <f t="shared" si="55"/>
        <v/>
      </c>
      <c r="AH1776" s="485" t="str">
        <f>IFERROR(VLOOKUP(N1776,【参考】数式用!$AM$3:$AN$56, 2, FALSE), "")</f>
        <v/>
      </c>
      <c r="AI1776" s="411"/>
      <c r="AJ1776" s="389"/>
      <c r="AK1776" s="389"/>
      <c r="AL1776" s="389"/>
      <c r="AM1776" s="389"/>
      <c r="AN1776" s="389"/>
      <c r="AO1776" s="389"/>
      <c r="AP1776" s="389"/>
      <c r="AQ1776" s="389"/>
    </row>
    <row r="1777" spans="1:43" s="128" customFormat="1" ht="40.15" customHeight="1">
      <c r="A1777" s="488">
        <v>1764</v>
      </c>
      <c r="B1777" s="866" t="str">
        <f>IF(基本情報入力シート!C1808="","",基本情報入力シート!C1808)</f>
        <v/>
      </c>
      <c r="C1777" s="866"/>
      <c r="D1777" s="866"/>
      <c r="E1777" s="866"/>
      <c r="F1777" s="866"/>
      <c r="G1777" s="866"/>
      <c r="H1777" s="866"/>
      <c r="I1777" s="866"/>
      <c r="J1777" s="413" t="str">
        <f>IF(基本情報入力シート!M1808="","",基本情報入力シート!M1808)</f>
        <v/>
      </c>
      <c r="K1777" s="413" t="str">
        <f>IF(基本情報入力シート!R1808="","",基本情報入力シート!R1808)</f>
        <v/>
      </c>
      <c r="L1777" s="413" t="str">
        <f>IF(基本情報入力シート!W1808="","",基本情報入力シート!W1808)</f>
        <v/>
      </c>
      <c r="M1777" s="413" t="str">
        <f>IF(基本情報入力シート!X1808="","",基本情報入力シート!X1808)</f>
        <v/>
      </c>
      <c r="N1777" s="491" t="str">
        <f>IF(基本情報入力シート!Y1808="","",基本情報入力シート!Y1808)</f>
        <v/>
      </c>
      <c r="O1777" s="490"/>
      <c r="P1777" s="432"/>
      <c r="Q1777" s="38" t="str">
        <f>IFERROR(ROUNDDOWN(P1777*VLOOKUP(N1777,【参考】数式用!$V$2:$AA$58,MATCH(O1777,【参考】数式用!$X$4:$AA$4)+2,FALSE)*0.5, 0), "")</f>
        <v/>
      </c>
      <c r="R1777" s="433"/>
      <c r="S1777" s="867"/>
      <c r="T1777" s="867"/>
      <c r="U1777" s="499"/>
      <c r="V1777" s="439"/>
      <c r="W1777" s="487"/>
      <c r="X1777" s="414" t="str">
        <f>IFERROR(IF(V1777="ー", "", ROUNDDOWN(W1777*VLOOKUP(N1777,【参考】数式用!$V$2:$AG$51,MATCH(V1777,【参考】数式用!$AB$4:$AG$4)+6,FALSE)*0.5, 0)), "")</f>
        <v/>
      </c>
      <c r="Y1777" s="440"/>
      <c r="Z1777" s="487"/>
      <c r="AA1777" s="501"/>
      <c r="AB1777" s="481" t="e">
        <f>VLOOKUP(N1777,【参考】数式用!$A$3:$N$58,14,FALSE)</f>
        <v>#N/A</v>
      </c>
      <c r="AC1777" s="481" t="str">
        <f>IFERROR(VLOOKUP(N1777,【参考】数式用!$A$3:$N$58,14,FALSE),"")&amp;"_4_5"</f>
        <v>_4_5</v>
      </c>
      <c r="AD1777" s="481" t="str">
        <f>IFERROR(VLOOKUP(N1777,【参考】数式用!$A$3:$N$58,14,FALSE),"")&amp;"_6"</f>
        <v>_6</v>
      </c>
      <c r="AE1777" s="482" t="str">
        <f>IFERROR(VLOOKUP(N1777,【参考】数式用!$AI$5:$AJ$51, 2, FALSE), "")</f>
        <v/>
      </c>
      <c r="AF1777" s="483" t="str">
        <f t="shared" si="54"/>
        <v/>
      </c>
      <c r="AG1777" s="484" t="str">
        <f t="shared" si="55"/>
        <v/>
      </c>
      <c r="AH1777" s="485" t="str">
        <f>IFERROR(VLOOKUP(N1777,【参考】数式用!$AM$3:$AN$56, 2, FALSE), "")</f>
        <v/>
      </c>
      <c r="AI1777" s="411"/>
      <c r="AJ1777" s="389"/>
      <c r="AK1777" s="389"/>
      <c r="AL1777" s="389"/>
      <c r="AM1777" s="389"/>
      <c r="AN1777" s="389"/>
      <c r="AO1777" s="389"/>
      <c r="AP1777" s="389"/>
      <c r="AQ1777" s="389"/>
    </row>
    <row r="1778" spans="1:43" s="128" customFormat="1" ht="40.15" customHeight="1">
      <c r="A1778" s="488">
        <v>1765</v>
      </c>
      <c r="B1778" s="866" t="str">
        <f>IF(基本情報入力シート!C1809="","",基本情報入力シート!C1809)</f>
        <v/>
      </c>
      <c r="C1778" s="866"/>
      <c r="D1778" s="866"/>
      <c r="E1778" s="866"/>
      <c r="F1778" s="866"/>
      <c r="G1778" s="866"/>
      <c r="H1778" s="866"/>
      <c r="I1778" s="866"/>
      <c r="J1778" s="413" t="str">
        <f>IF(基本情報入力シート!M1809="","",基本情報入力シート!M1809)</f>
        <v/>
      </c>
      <c r="K1778" s="413" t="str">
        <f>IF(基本情報入力シート!R1809="","",基本情報入力シート!R1809)</f>
        <v/>
      </c>
      <c r="L1778" s="413" t="str">
        <f>IF(基本情報入力シート!W1809="","",基本情報入力シート!W1809)</f>
        <v/>
      </c>
      <c r="M1778" s="413" t="str">
        <f>IF(基本情報入力シート!X1809="","",基本情報入力シート!X1809)</f>
        <v/>
      </c>
      <c r="N1778" s="491" t="str">
        <f>IF(基本情報入力シート!Y1809="","",基本情報入力シート!Y1809)</f>
        <v/>
      </c>
      <c r="O1778" s="490"/>
      <c r="P1778" s="432"/>
      <c r="Q1778" s="38" t="str">
        <f>IFERROR(ROUNDDOWN(P1778*VLOOKUP(N1778,【参考】数式用!$V$2:$AA$58,MATCH(O1778,【参考】数式用!$X$4:$AA$4)+2,FALSE)*0.5, 0), "")</f>
        <v/>
      </c>
      <c r="R1778" s="433"/>
      <c r="S1778" s="867"/>
      <c r="T1778" s="867"/>
      <c r="U1778" s="499"/>
      <c r="V1778" s="439"/>
      <c r="W1778" s="487"/>
      <c r="X1778" s="414" t="str">
        <f>IFERROR(IF(V1778="ー", "", ROUNDDOWN(W1778*VLOOKUP(N1778,【参考】数式用!$V$2:$AG$51,MATCH(V1778,【参考】数式用!$AB$4:$AG$4)+6,FALSE)*0.5, 0)), "")</f>
        <v/>
      </c>
      <c r="Y1778" s="440"/>
      <c r="Z1778" s="487"/>
      <c r="AA1778" s="501"/>
      <c r="AB1778" s="481" t="e">
        <f>VLOOKUP(N1778,【参考】数式用!$A$3:$N$58,14,FALSE)</f>
        <v>#N/A</v>
      </c>
      <c r="AC1778" s="481" t="str">
        <f>IFERROR(VLOOKUP(N1778,【参考】数式用!$A$3:$N$58,14,FALSE),"")&amp;"_4_5"</f>
        <v>_4_5</v>
      </c>
      <c r="AD1778" s="481" t="str">
        <f>IFERROR(VLOOKUP(N1778,【参考】数式用!$A$3:$N$58,14,FALSE),"")&amp;"_6"</f>
        <v>_6</v>
      </c>
      <c r="AE1778" s="482" t="str">
        <f>IFERROR(VLOOKUP(N1778,【参考】数式用!$AI$5:$AJ$51, 2, FALSE), "")</f>
        <v/>
      </c>
      <c r="AF1778" s="483"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84"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85" t="str">
        <f>IFERROR(VLOOKUP(N1778,【参考】数式用!$AM$3:$AN$56, 2, FALSE), "")</f>
        <v/>
      </c>
      <c r="AI1778" s="411"/>
      <c r="AJ1778" s="389"/>
      <c r="AK1778" s="389"/>
      <c r="AL1778" s="389"/>
      <c r="AM1778" s="389"/>
      <c r="AN1778" s="389"/>
      <c r="AO1778" s="389"/>
      <c r="AP1778" s="389"/>
      <c r="AQ1778" s="389"/>
    </row>
    <row r="1779" spans="1:43" s="128" customFormat="1" ht="40.15" customHeight="1">
      <c r="A1779" s="488">
        <v>1766</v>
      </c>
      <c r="B1779" s="866" t="str">
        <f>IF(基本情報入力シート!C1810="","",基本情報入力シート!C1810)</f>
        <v/>
      </c>
      <c r="C1779" s="866"/>
      <c r="D1779" s="866"/>
      <c r="E1779" s="866"/>
      <c r="F1779" s="866"/>
      <c r="G1779" s="866"/>
      <c r="H1779" s="866"/>
      <c r="I1779" s="866"/>
      <c r="J1779" s="413" t="str">
        <f>IF(基本情報入力シート!M1810="","",基本情報入力シート!M1810)</f>
        <v/>
      </c>
      <c r="K1779" s="413" t="str">
        <f>IF(基本情報入力シート!R1810="","",基本情報入力シート!R1810)</f>
        <v/>
      </c>
      <c r="L1779" s="413" t="str">
        <f>IF(基本情報入力シート!W1810="","",基本情報入力シート!W1810)</f>
        <v/>
      </c>
      <c r="M1779" s="413" t="str">
        <f>IF(基本情報入力シート!X1810="","",基本情報入力シート!X1810)</f>
        <v/>
      </c>
      <c r="N1779" s="491" t="str">
        <f>IF(基本情報入力シート!Y1810="","",基本情報入力シート!Y1810)</f>
        <v/>
      </c>
      <c r="O1779" s="490"/>
      <c r="P1779" s="432"/>
      <c r="Q1779" s="38" t="str">
        <f>IFERROR(ROUNDDOWN(P1779*VLOOKUP(N1779,【参考】数式用!$V$2:$AA$58,MATCH(O1779,【参考】数式用!$X$4:$AA$4)+2,FALSE)*0.5, 0), "")</f>
        <v/>
      </c>
      <c r="R1779" s="433"/>
      <c r="S1779" s="867"/>
      <c r="T1779" s="867"/>
      <c r="U1779" s="499"/>
      <c r="V1779" s="439"/>
      <c r="W1779" s="487"/>
      <c r="X1779" s="414" t="str">
        <f>IFERROR(IF(V1779="ー", "", ROUNDDOWN(W1779*VLOOKUP(N1779,【参考】数式用!$V$2:$AG$51,MATCH(V1779,【参考】数式用!$AB$4:$AG$4)+6,FALSE)*0.5, 0)), "")</f>
        <v/>
      </c>
      <c r="Y1779" s="440"/>
      <c r="Z1779" s="487"/>
      <c r="AA1779" s="501"/>
      <c r="AB1779" s="481" t="e">
        <f>VLOOKUP(N1779,【参考】数式用!$A$3:$N$58,14,FALSE)</f>
        <v>#N/A</v>
      </c>
      <c r="AC1779" s="481" t="str">
        <f>IFERROR(VLOOKUP(N1779,【参考】数式用!$A$3:$N$58,14,FALSE),"")&amp;"_4_5"</f>
        <v>_4_5</v>
      </c>
      <c r="AD1779" s="481" t="str">
        <f>IFERROR(VLOOKUP(N1779,【参考】数式用!$A$3:$N$58,14,FALSE),"")&amp;"_6"</f>
        <v>_6</v>
      </c>
      <c r="AE1779" s="482" t="str">
        <f>IFERROR(VLOOKUP(N1779,【参考】数式用!$AI$5:$AJ$51, 2, FALSE), "")</f>
        <v/>
      </c>
      <c r="AF1779" s="483" t="str">
        <f t="shared" si="56"/>
        <v/>
      </c>
      <c r="AG1779" s="484" t="str">
        <f t="shared" si="57"/>
        <v/>
      </c>
      <c r="AH1779" s="485" t="str">
        <f>IFERROR(VLOOKUP(N1779,【参考】数式用!$AM$3:$AN$56, 2, FALSE), "")</f>
        <v/>
      </c>
      <c r="AI1779" s="411"/>
      <c r="AJ1779" s="389"/>
      <c r="AK1779" s="389"/>
      <c r="AL1779" s="389"/>
      <c r="AM1779" s="389"/>
      <c r="AN1779" s="389"/>
      <c r="AO1779" s="389"/>
      <c r="AP1779" s="389"/>
      <c r="AQ1779" s="389"/>
    </row>
    <row r="1780" spans="1:43" s="128" customFormat="1" ht="40.15" customHeight="1">
      <c r="A1780" s="488">
        <v>1767</v>
      </c>
      <c r="B1780" s="866" t="str">
        <f>IF(基本情報入力シート!C1811="","",基本情報入力シート!C1811)</f>
        <v/>
      </c>
      <c r="C1780" s="866"/>
      <c r="D1780" s="866"/>
      <c r="E1780" s="866"/>
      <c r="F1780" s="866"/>
      <c r="G1780" s="866"/>
      <c r="H1780" s="866"/>
      <c r="I1780" s="866"/>
      <c r="J1780" s="413" t="str">
        <f>IF(基本情報入力シート!M1811="","",基本情報入力シート!M1811)</f>
        <v/>
      </c>
      <c r="K1780" s="413" t="str">
        <f>IF(基本情報入力シート!R1811="","",基本情報入力シート!R1811)</f>
        <v/>
      </c>
      <c r="L1780" s="413" t="str">
        <f>IF(基本情報入力シート!W1811="","",基本情報入力シート!W1811)</f>
        <v/>
      </c>
      <c r="M1780" s="413" t="str">
        <f>IF(基本情報入力シート!X1811="","",基本情報入力シート!X1811)</f>
        <v/>
      </c>
      <c r="N1780" s="491" t="str">
        <f>IF(基本情報入力シート!Y1811="","",基本情報入力シート!Y1811)</f>
        <v/>
      </c>
      <c r="O1780" s="490"/>
      <c r="P1780" s="432"/>
      <c r="Q1780" s="38" t="str">
        <f>IFERROR(ROUNDDOWN(P1780*VLOOKUP(N1780,【参考】数式用!$V$2:$AA$58,MATCH(O1780,【参考】数式用!$X$4:$AA$4)+2,FALSE)*0.5, 0), "")</f>
        <v/>
      </c>
      <c r="R1780" s="433"/>
      <c r="S1780" s="867"/>
      <c r="T1780" s="867"/>
      <c r="U1780" s="499"/>
      <c r="V1780" s="439"/>
      <c r="W1780" s="487"/>
      <c r="X1780" s="414" t="str">
        <f>IFERROR(IF(V1780="ー", "", ROUNDDOWN(W1780*VLOOKUP(N1780,【参考】数式用!$V$2:$AG$51,MATCH(V1780,【参考】数式用!$AB$4:$AG$4)+6,FALSE)*0.5, 0)), "")</f>
        <v/>
      </c>
      <c r="Y1780" s="440"/>
      <c r="Z1780" s="487"/>
      <c r="AA1780" s="501"/>
      <c r="AB1780" s="481" t="e">
        <f>VLOOKUP(N1780,【参考】数式用!$A$3:$N$58,14,FALSE)</f>
        <v>#N/A</v>
      </c>
      <c r="AC1780" s="481" t="str">
        <f>IFERROR(VLOOKUP(N1780,【参考】数式用!$A$3:$N$58,14,FALSE),"")&amp;"_4_5"</f>
        <v>_4_5</v>
      </c>
      <c r="AD1780" s="481" t="str">
        <f>IFERROR(VLOOKUP(N1780,【参考】数式用!$A$3:$N$58,14,FALSE),"")&amp;"_6"</f>
        <v>_6</v>
      </c>
      <c r="AE1780" s="482" t="str">
        <f>IFERROR(VLOOKUP(N1780,【参考】数式用!$AI$5:$AJ$51, 2, FALSE), "")</f>
        <v/>
      </c>
      <c r="AF1780" s="483" t="str">
        <f t="shared" si="56"/>
        <v/>
      </c>
      <c r="AG1780" s="484" t="str">
        <f t="shared" si="57"/>
        <v/>
      </c>
      <c r="AH1780" s="485" t="str">
        <f>IFERROR(VLOOKUP(N1780,【参考】数式用!$AM$3:$AN$56, 2, FALSE), "")</f>
        <v/>
      </c>
      <c r="AI1780" s="411"/>
      <c r="AJ1780" s="389"/>
      <c r="AK1780" s="389"/>
      <c r="AL1780" s="389"/>
      <c r="AM1780" s="389"/>
      <c r="AN1780" s="389"/>
      <c r="AO1780" s="389"/>
      <c r="AP1780" s="389"/>
      <c r="AQ1780" s="389"/>
    </row>
    <row r="1781" spans="1:43" s="128" customFormat="1" ht="40.15" customHeight="1">
      <c r="A1781" s="488">
        <v>1768</v>
      </c>
      <c r="B1781" s="866" t="str">
        <f>IF(基本情報入力シート!C1812="","",基本情報入力シート!C1812)</f>
        <v/>
      </c>
      <c r="C1781" s="866"/>
      <c r="D1781" s="866"/>
      <c r="E1781" s="866"/>
      <c r="F1781" s="866"/>
      <c r="G1781" s="866"/>
      <c r="H1781" s="866"/>
      <c r="I1781" s="866"/>
      <c r="J1781" s="413" t="str">
        <f>IF(基本情報入力シート!M1812="","",基本情報入力シート!M1812)</f>
        <v/>
      </c>
      <c r="K1781" s="413" t="str">
        <f>IF(基本情報入力シート!R1812="","",基本情報入力シート!R1812)</f>
        <v/>
      </c>
      <c r="L1781" s="413" t="str">
        <f>IF(基本情報入力シート!W1812="","",基本情報入力シート!W1812)</f>
        <v/>
      </c>
      <c r="M1781" s="413" t="str">
        <f>IF(基本情報入力シート!X1812="","",基本情報入力シート!X1812)</f>
        <v/>
      </c>
      <c r="N1781" s="491" t="str">
        <f>IF(基本情報入力シート!Y1812="","",基本情報入力シート!Y1812)</f>
        <v/>
      </c>
      <c r="O1781" s="490"/>
      <c r="P1781" s="432"/>
      <c r="Q1781" s="38" t="str">
        <f>IFERROR(ROUNDDOWN(P1781*VLOOKUP(N1781,【参考】数式用!$V$2:$AA$58,MATCH(O1781,【参考】数式用!$X$4:$AA$4)+2,FALSE)*0.5, 0), "")</f>
        <v/>
      </c>
      <c r="R1781" s="433"/>
      <c r="S1781" s="867"/>
      <c r="T1781" s="867"/>
      <c r="U1781" s="499"/>
      <c r="V1781" s="439"/>
      <c r="W1781" s="487"/>
      <c r="X1781" s="414" t="str">
        <f>IFERROR(IF(V1781="ー", "", ROUNDDOWN(W1781*VLOOKUP(N1781,【参考】数式用!$V$2:$AG$51,MATCH(V1781,【参考】数式用!$AB$4:$AG$4)+6,FALSE)*0.5, 0)), "")</f>
        <v/>
      </c>
      <c r="Y1781" s="440"/>
      <c r="Z1781" s="487"/>
      <c r="AA1781" s="501"/>
      <c r="AB1781" s="481" t="e">
        <f>VLOOKUP(N1781,【参考】数式用!$A$3:$N$58,14,FALSE)</f>
        <v>#N/A</v>
      </c>
      <c r="AC1781" s="481" t="str">
        <f>IFERROR(VLOOKUP(N1781,【参考】数式用!$A$3:$N$58,14,FALSE),"")&amp;"_4_5"</f>
        <v>_4_5</v>
      </c>
      <c r="AD1781" s="481" t="str">
        <f>IFERROR(VLOOKUP(N1781,【参考】数式用!$A$3:$N$58,14,FALSE),"")&amp;"_6"</f>
        <v>_6</v>
      </c>
      <c r="AE1781" s="482" t="str">
        <f>IFERROR(VLOOKUP(N1781,【参考】数式用!$AI$5:$AJ$51, 2, FALSE), "")</f>
        <v/>
      </c>
      <c r="AF1781" s="483" t="str">
        <f t="shared" si="56"/>
        <v/>
      </c>
      <c r="AG1781" s="484" t="str">
        <f t="shared" si="57"/>
        <v/>
      </c>
      <c r="AH1781" s="485" t="str">
        <f>IFERROR(VLOOKUP(N1781,【参考】数式用!$AM$3:$AN$56, 2, FALSE), "")</f>
        <v/>
      </c>
      <c r="AI1781" s="411"/>
      <c r="AJ1781" s="389"/>
      <c r="AK1781" s="389"/>
      <c r="AL1781" s="389"/>
      <c r="AM1781" s="389"/>
      <c r="AN1781" s="389"/>
      <c r="AO1781" s="389"/>
      <c r="AP1781" s="389"/>
      <c r="AQ1781" s="389"/>
    </row>
    <row r="1782" spans="1:43" s="128" customFormat="1" ht="40.15" customHeight="1">
      <c r="A1782" s="488">
        <v>1769</v>
      </c>
      <c r="B1782" s="866" t="str">
        <f>IF(基本情報入力シート!C1813="","",基本情報入力シート!C1813)</f>
        <v/>
      </c>
      <c r="C1782" s="866"/>
      <c r="D1782" s="866"/>
      <c r="E1782" s="866"/>
      <c r="F1782" s="866"/>
      <c r="G1782" s="866"/>
      <c r="H1782" s="866"/>
      <c r="I1782" s="866"/>
      <c r="J1782" s="413" t="str">
        <f>IF(基本情報入力シート!M1813="","",基本情報入力シート!M1813)</f>
        <v/>
      </c>
      <c r="K1782" s="413" t="str">
        <f>IF(基本情報入力シート!R1813="","",基本情報入力シート!R1813)</f>
        <v/>
      </c>
      <c r="L1782" s="413" t="str">
        <f>IF(基本情報入力シート!W1813="","",基本情報入力シート!W1813)</f>
        <v/>
      </c>
      <c r="M1782" s="413" t="str">
        <f>IF(基本情報入力シート!X1813="","",基本情報入力シート!X1813)</f>
        <v/>
      </c>
      <c r="N1782" s="491" t="str">
        <f>IF(基本情報入力シート!Y1813="","",基本情報入力シート!Y1813)</f>
        <v/>
      </c>
      <c r="O1782" s="490"/>
      <c r="P1782" s="432"/>
      <c r="Q1782" s="38" t="str">
        <f>IFERROR(ROUNDDOWN(P1782*VLOOKUP(N1782,【参考】数式用!$V$2:$AA$58,MATCH(O1782,【参考】数式用!$X$4:$AA$4)+2,FALSE)*0.5, 0), "")</f>
        <v/>
      </c>
      <c r="R1782" s="433"/>
      <c r="S1782" s="867"/>
      <c r="T1782" s="867"/>
      <c r="U1782" s="499"/>
      <c r="V1782" s="439"/>
      <c r="W1782" s="487"/>
      <c r="X1782" s="414" t="str">
        <f>IFERROR(IF(V1782="ー", "", ROUNDDOWN(W1782*VLOOKUP(N1782,【参考】数式用!$V$2:$AG$51,MATCH(V1782,【参考】数式用!$AB$4:$AG$4)+6,FALSE)*0.5, 0)), "")</f>
        <v/>
      </c>
      <c r="Y1782" s="440"/>
      <c r="Z1782" s="487"/>
      <c r="AA1782" s="501"/>
      <c r="AB1782" s="481" t="e">
        <f>VLOOKUP(N1782,【参考】数式用!$A$3:$N$58,14,FALSE)</f>
        <v>#N/A</v>
      </c>
      <c r="AC1782" s="481" t="str">
        <f>IFERROR(VLOOKUP(N1782,【参考】数式用!$A$3:$N$58,14,FALSE),"")&amp;"_4_5"</f>
        <v>_4_5</v>
      </c>
      <c r="AD1782" s="481" t="str">
        <f>IFERROR(VLOOKUP(N1782,【参考】数式用!$A$3:$N$58,14,FALSE),"")&amp;"_6"</f>
        <v>_6</v>
      </c>
      <c r="AE1782" s="482" t="str">
        <f>IFERROR(VLOOKUP(N1782,【参考】数式用!$AI$5:$AJ$51, 2, FALSE), "")</f>
        <v/>
      </c>
      <c r="AF1782" s="483" t="str">
        <f t="shared" si="56"/>
        <v/>
      </c>
      <c r="AG1782" s="484" t="str">
        <f t="shared" si="57"/>
        <v/>
      </c>
      <c r="AH1782" s="485" t="str">
        <f>IFERROR(VLOOKUP(N1782,【参考】数式用!$AM$3:$AN$56, 2, FALSE), "")</f>
        <v/>
      </c>
      <c r="AI1782" s="411"/>
      <c r="AJ1782" s="389"/>
      <c r="AK1782" s="389"/>
      <c r="AL1782" s="389"/>
      <c r="AM1782" s="389"/>
      <c r="AN1782" s="389"/>
      <c r="AO1782" s="389"/>
      <c r="AP1782" s="389"/>
      <c r="AQ1782" s="389"/>
    </row>
    <row r="1783" spans="1:43" s="128" customFormat="1" ht="40.15" customHeight="1">
      <c r="A1783" s="488">
        <v>1770</v>
      </c>
      <c r="B1783" s="866" t="str">
        <f>IF(基本情報入力シート!C1814="","",基本情報入力シート!C1814)</f>
        <v/>
      </c>
      <c r="C1783" s="866"/>
      <c r="D1783" s="866"/>
      <c r="E1783" s="866"/>
      <c r="F1783" s="866"/>
      <c r="G1783" s="866"/>
      <c r="H1783" s="866"/>
      <c r="I1783" s="866"/>
      <c r="J1783" s="413" t="str">
        <f>IF(基本情報入力シート!M1814="","",基本情報入力シート!M1814)</f>
        <v/>
      </c>
      <c r="K1783" s="413" t="str">
        <f>IF(基本情報入力シート!R1814="","",基本情報入力シート!R1814)</f>
        <v/>
      </c>
      <c r="L1783" s="413" t="str">
        <f>IF(基本情報入力シート!W1814="","",基本情報入力シート!W1814)</f>
        <v/>
      </c>
      <c r="M1783" s="413" t="str">
        <f>IF(基本情報入力シート!X1814="","",基本情報入力シート!X1814)</f>
        <v/>
      </c>
      <c r="N1783" s="491" t="str">
        <f>IF(基本情報入力シート!Y1814="","",基本情報入力シート!Y1814)</f>
        <v/>
      </c>
      <c r="O1783" s="490"/>
      <c r="P1783" s="432"/>
      <c r="Q1783" s="38" t="str">
        <f>IFERROR(ROUNDDOWN(P1783*VLOOKUP(N1783,【参考】数式用!$V$2:$AA$58,MATCH(O1783,【参考】数式用!$X$4:$AA$4)+2,FALSE)*0.5, 0), "")</f>
        <v/>
      </c>
      <c r="R1783" s="433"/>
      <c r="S1783" s="867"/>
      <c r="T1783" s="867"/>
      <c r="U1783" s="499"/>
      <c r="V1783" s="439"/>
      <c r="W1783" s="487"/>
      <c r="X1783" s="414" t="str">
        <f>IFERROR(IF(V1783="ー", "", ROUNDDOWN(W1783*VLOOKUP(N1783,【参考】数式用!$V$2:$AG$51,MATCH(V1783,【参考】数式用!$AB$4:$AG$4)+6,FALSE)*0.5, 0)), "")</f>
        <v/>
      </c>
      <c r="Y1783" s="440"/>
      <c r="Z1783" s="487"/>
      <c r="AA1783" s="501"/>
      <c r="AB1783" s="481" t="e">
        <f>VLOOKUP(N1783,【参考】数式用!$A$3:$N$58,14,FALSE)</f>
        <v>#N/A</v>
      </c>
      <c r="AC1783" s="481" t="str">
        <f>IFERROR(VLOOKUP(N1783,【参考】数式用!$A$3:$N$58,14,FALSE),"")&amp;"_4_5"</f>
        <v>_4_5</v>
      </c>
      <c r="AD1783" s="481" t="str">
        <f>IFERROR(VLOOKUP(N1783,【参考】数式用!$A$3:$N$58,14,FALSE),"")&amp;"_6"</f>
        <v>_6</v>
      </c>
      <c r="AE1783" s="482" t="str">
        <f>IFERROR(VLOOKUP(N1783,【参考】数式用!$AI$5:$AJ$51, 2, FALSE), "")</f>
        <v/>
      </c>
      <c r="AF1783" s="483" t="str">
        <f t="shared" si="56"/>
        <v/>
      </c>
      <c r="AG1783" s="484" t="str">
        <f t="shared" si="57"/>
        <v/>
      </c>
      <c r="AH1783" s="485" t="str">
        <f>IFERROR(VLOOKUP(N1783,【参考】数式用!$AM$3:$AN$56, 2, FALSE), "")</f>
        <v/>
      </c>
      <c r="AI1783" s="411"/>
      <c r="AJ1783" s="389"/>
      <c r="AK1783" s="389"/>
      <c r="AL1783" s="389"/>
      <c r="AM1783" s="389"/>
      <c r="AN1783" s="389"/>
      <c r="AO1783" s="389"/>
      <c r="AP1783" s="389"/>
      <c r="AQ1783" s="389"/>
    </row>
    <row r="1784" spans="1:43" s="128" customFormat="1" ht="40.15" customHeight="1">
      <c r="A1784" s="488">
        <v>1771</v>
      </c>
      <c r="B1784" s="866" t="str">
        <f>IF(基本情報入力シート!C1815="","",基本情報入力シート!C1815)</f>
        <v/>
      </c>
      <c r="C1784" s="866"/>
      <c r="D1784" s="866"/>
      <c r="E1784" s="866"/>
      <c r="F1784" s="866"/>
      <c r="G1784" s="866"/>
      <c r="H1784" s="866"/>
      <c r="I1784" s="866"/>
      <c r="J1784" s="413" t="str">
        <f>IF(基本情報入力シート!M1815="","",基本情報入力シート!M1815)</f>
        <v/>
      </c>
      <c r="K1784" s="413" t="str">
        <f>IF(基本情報入力シート!R1815="","",基本情報入力シート!R1815)</f>
        <v/>
      </c>
      <c r="L1784" s="413" t="str">
        <f>IF(基本情報入力シート!W1815="","",基本情報入力シート!W1815)</f>
        <v/>
      </c>
      <c r="M1784" s="413" t="str">
        <f>IF(基本情報入力シート!X1815="","",基本情報入力シート!X1815)</f>
        <v/>
      </c>
      <c r="N1784" s="491" t="str">
        <f>IF(基本情報入力シート!Y1815="","",基本情報入力シート!Y1815)</f>
        <v/>
      </c>
      <c r="O1784" s="490"/>
      <c r="P1784" s="432"/>
      <c r="Q1784" s="38" t="str">
        <f>IFERROR(ROUNDDOWN(P1784*VLOOKUP(N1784,【参考】数式用!$V$2:$AA$58,MATCH(O1784,【参考】数式用!$X$4:$AA$4)+2,FALSE)*0.5, 0), "")</f>
        <v/>
      </c>
      <c r="R1784" s="433"/>
      <c r="S1784" s="867"/>
      <c r="T1784" s="867"/>
      <c r="U1784" s="499"/>
      <c r="V1784" s="439"/>
      <c r="W1784" s="487"/>
      <c r="X1784" s="414" t="str">
        <f>IFERROR(IF(V1784="ー", "", ROUNDDOWN(W1784*VLOOKUP(N1784,【参考】数式用!$V$2:$AG$51,MATCH(V1784,【参考】数式用!$AB$4:$AG$4)+6,FALSE)*0.5, 0)), "")</f>
        <v/>
      </c>
      <c r="Y1784" s="440"/>
      <c r="Z1784" s="487"/>
      <c r="AA1784" s="501"/>
      <c r="AB1784" s="481" t="e">
        <f>VLOOKUP(N1784,【参考】数式用!$A$3:$N$58,14,FALSE)</f>
        <v>#N/A</v>
      </c>
      <c r="AC1784" s="481" t="str">
        <f>IFERROR(VLOOKUP(N1784,【参考】数式用!$A$3:$N$58,14,FALSE),"")&amp;"_4_5"</f>
        <v>_4_5</v>
      </c>
      <c r="AD1784" s="481" t="str">
        <f>IFERROR(VLOOKUP(N1784,【参考】数式用!$A$3:$N$58,14,FALSE),"")&amp;"_6"</f>
        <v>_6</v>
      </c>
      <c r="AE1784" s="482" t="str">
        <f>IFERROR(VLOOKUP(N1784,【参考】数式用!$AI$5:$AJ$51, 2, FALSE), "")</f>
        <v/>
      </c>
      <c r="AF1784" s="483" t="str">
        <f t="shared" si="56"/>
        <v/>
      </c>
      <c r="AG1784" s="484" t="str">
        <f t="shared" si="57"/>
        <v/>
      </c>
      <c r="AH1784" s="485" t="str">
        <f>IFERROR(VLOOKUP(N1784,【参考】数式用!$AM$3:$AN$56, 2, FALSE), "")</f>
        <v/>
      </c>
      <c r="AI1784" s="411"/>
      <c r="AJ1784" s="389"/>
      <c r="AK1784" s="389"/>
      <c r="AL1784" s="389"/>
      <c r="AM1784" s="389"/>
      <c r="AN1784" s="389"/>
      <c r="AO1784" s="389"/>
      <c r="AP1784" s="389"/>
      <c r="AQ1784" s="389"/>
    </row>
    <row r="1785" spans="1:43" s="128" customFormat="1" ht="40.15" customHeight="1">
      <c r="A1785" s="488">
        <v>1772</v>
      </c>
      <c r="B1785" s="866" t="str">
        <f>IF(基本情報入力シート!C1816="","",基本情報入力シート!C1816)</f>
        <v/>
      </c>
      <c r="C1785" s="866"/>
      <c r="D1785" s="866"/>
      <c r="E1785" s="866"/>
      <c r="F1785" s="866"/>
      <c r="G1785" s="866"/>
      <c r="H1785" s="866"/>
      <c r="I1785" s="866"/>
      <c r="J1785" s="413" t="str">
        <f>IF(基本情報入力シート!M1816="","",基本情報入力シート!M1816)</f>
        <v/>
      </c>
      <c r="K1785" s="413" t="str">
        <f>IF(基本情報入力シート!R1816="","",基本情報入力シート!R1816)</f>
        <v/>
      </c>
      <c r="L1785" s="413" t="str">
        <f>IF(基本情報入力シート!W1816="","",基本情報入力シート!W1816)</f>
        <v/>
      </c>
      <c r="M1785" s="413" t="str">
        <f>IF(基本情報入力シート!X1816="","",基本情報入力シート!X1816)</f>
        <v/>
      </c>
      <c r="N1785" s="491" t="str">
        <f>IF(基本情報入力シート!Y1816="","",基本情報入力シート!Y1816)</f>
        <v/>
      </c>
      <c r="O1785" s="490"/>
      <c r="P1785" s="432"/>
      <c r="Q1785" s="38" t="str">
        <f>IFERROR(ROUNDDOWN(P1785*VLOOKUP(N1785,【参考】数式用!$V$2:$AA$58,MATCH(O1785,【参考】数式用!$X$4:$AA$4)+2,FALSE)*0.5, 0), "")</f>
        <v/>
      </c>
      <c r="R1785" s="433"/>
      <c r="S1785" s="867"/>
      <c r="T1785" s="867"/>
      <c r="U1785" s="499"/>
      <c r="V1785" s="439"/>
      <c r="W1785" s="487"/>
      <c r="X1785" s="414" t="str">
        <f>IFERROR(IF(V1785="ー", "", ROUNDDOWN(W1785*VLOOKUP(N1785,【参考】数式用!$V$2:$AG$51,MATCH(V1785,【参考】数式用!$AB$4:$AG$4)+6,FALSE)*0.5, 0)), "")</f>
        <v/>
      </c>
      <c r="Y1785" s="440"/>
      <c r="Z1785" s="487"/>
      <c r="AA1785" s="501"/>
      <c r="AB1785" s="481" t="e">
        <f>VLOOKUP(N1785,【参考】数式用!$A$3:$N$58,14,FALSE)</f>
        <v>#N/A</v>
      </c>
      <c r="AC1785" s="481" t="str">
        <f>IFERROR(VLOOKUP(N1785,【参考】数式用!$A$3:$N$58,14,FALSE),"")&amp;"_4_5"</f>
        <v>_4_5</v>
      </c>
      <c r="AD1785" s="481" t="str">
        <f>IFERROR(VLOOKUP(N1785,【参考】数式用!$A$3:$N$58,14,FALSE),"")&amp;"_6"</f>
        <v>_6</v>
      </c>
      <c r="AE1785" s="482" t="str">
        <f>IFERROR(VLOOKUP(N1785,【参考】数式用!$AI$5:$AJ$51, 2, FALSE), "")</f>
        <v/>
      </c>
      <c r="AF1785" s="483" t="str">
        <f t="shared" si="56"/>
        <v/>
      </c>
      <c r="AG1785" s="484" t="str">
        <f t="shared" si="57"/>
        <v/>
      </c>
      <c r="AH1785" s="485" t="str">
        <f>IFERROR(VLOOKUP(N1785,【参考】数式用!$AM$3:$AN$56, 2, FALSE), "")</f>
        <v/>
      </c>
      <c r="AI1785" s="411"/>
      <c r="AJ1785" s="389"/>
      <c r="AK1785" s="389"/>
      <c r="AL1785" s="389"/>
      <c r="AM1785" s="389"/>
      <c r="AN1785" s="389"/>
      <c r="AO1785" s="389"/>
      <c r="AP1785" s="389"/>
      <c r="AQ1785" s="389"/>
    </row>
    <row r="1786" spans="1:43" s="128" customFormat="1" ht="40.15" customHeight="1">
      <c r="A1786" s="488">
        <v>1773</v>
      </c>
      <c r="B1786" s="866" t="str">
        <f>IF(基本情報入力シート!C1817="","",基本情報入力シート!C1817)</f>
        <v/>
      </c>
      <c r="C1786" s="866"/>
      <c r="D1786" s="866"/>
      <c r="E1786" s="866"/>
      <c r="F1786" s="866"/>
      <c r="G1786" s="866"/>
      <c r="H1786" s="866"/>
      <c r="I1786" s="866"/>
      <c r="J1786" s="413" t="str">
        <f>IF(基本情報入力シート!M1817="","",基本情報入力シート!M1817)</f>
        <v/>
      </c>
      <c r="K1786" s="413" t="str">
        <f>IF(基本情報入力シート!R1817="","",基本情報入力シート!R1817)</f>
        <v/>
      </c>
      <c r="L1786" s="413" t="str">
        <f>IF(基本情報入力シート!W1817="","",基本情報入力シート!W1817)</f>
        <v/>
      </c>
      <c r="M1786" s="413" t="str">
        <f>IF(基本情報入力シート!X1817="","",基本情報入力シート!X1817)</f>
        <v/>
      </c>
      <c r="N1786" s="491" t="str">
        <f>IF(基本情報入力シート!Y1817="","",基本情報入力シート!Y1817)</f>
        <v/>
      </c>
      <c r="O1786" s="490"/>
      <c r="P1786" s="432"/>
      <c r="Q1786" s="38" t="str">
        <f>IFERROR(ROUNDDOWN(P1786*VLOOKUP(N1786,【参考】数式用!$V$2:$AA$58,MATCH(O1786,【参考】数式用!$X$4:$AA$4)+2,FALSE)*0.5, 0), "")</f>
        <v/>
      </c>
      <c r="R1786" s="433"/>
      <c r="S1786" s="867"/>
      <c r="T1786" s="867"/>
      <c r="U1786" s="499"/>
      <c r="V1786" s="439"/>
      <c r="W1786" s="487"/>
      <c r="X1786" s="414" t="str">
        <f>IFERROR(IF(V1786="ー", "", ROUNDDOWN(W1786*VLOOKUP(N1786,【参考】数式用!$V$2:$AG$51,MATCH(V1786,【参考】数式用!$AB$4:$AG$4)+6,FALSE)*0.5, 0)), "")</f>
        <v/>
      </c>
      <c r="Y1786" s="440"/>
      <c r="Z1786" s="487"/>
      <c r="AA1786" s="501"/>
      <c r="AB1786" s="481" t="e">
        <f>VLOOKUP(N1786,【参考】数式用!$A$3:$N$58,14,FALSE)</f>
        <v>#N/A</v>
      </c>
      <c r="AC1786" s="481" t="str">
        <f>IFERROR(VLOOKUP(N1786,【参考】数式用!$A$3:$N$58,14,FALSE),"")&amp;"_4_5"</f>
        <v>_4_5</v>
      </c>
      <c r="AD1786" s="481" t="str">
        <f>IFERROR(VLOOKUP(N1786,【参考】数式用!$A$3:$N$58,14,FALSE),"")&amp;"_6"</f>
        <v>_6</v>
      </c>
      <c r="AE1786" s="482" t="str">
        <f>IFERROR(VLOOKUP(N1786,【参考】数式用!$AI$5:$AJ$51, 2, FALSE), "")</f>
        <v/>
      </c>
      <c r="AF1786" s="483" t="str">
        <f t="shared" si="56"/>
        <v/>
      </c>
      <c r="AG1786" s="484" t="str">
        <f t="shared" si="57"/>
        <v/>
      </c>
      <c r="AH1786" s="485" t="str">
        <f>IFERROR(VLOOKUP(N1786,【参考】数式用!$AM$3:$AN$56, 2, FALSE), "")</f>
        <v/>
      </c>
      <c r="AI1786" s="411"/>
      <c r="AJ1786" s="389"/>
      <c r="AK1786" s="389"/>
      <c r="AL1786" s="389"/>
      <c r="AM1786" s="389"/>
      <c r="AN1786" s="389"/>
      <c r="AO1786" s="389"/>
      <c r="AP1786" s="389"/>
      <c r="AQ1786" s="389"/>
    </row>
    <row r="1787" spans="1:43" s="128" customFormat="1" ht="40.15" customHeight="1">
      <c r="A1787" s="488">
        <v>1774</v>
      </c>
      <c r="B1787" s="866" t="str">
        <f>IF(基本情報入力シート!C1818="","",基本情報入力シート!C1818)</f>
        <v/>
      </c>
      <c r="C1787" s="866"/>
      <c r="D1787" s="866"/>
      <c r="E1787" s="866"/>
      <c r="F1787" s="866"/>
      <c r="G1787" s="866"/>
      <c r="H1787" s="866"/>
      <c r="I1787" s="866"/>
      <c r="J1787" s="413" t="str">
        <f>IF(基本情報入力シート!M1818="","",基本情報入力シート!M1818)</f>
        <v/>
      </c>
      <c r="K1787" s="413" t="str">
        <f>IF(基本情報入力シート!R1818="","",基本情報入力シート!R1818)</f>
        <v/>
      </c>
      <c r="L1787" s="413" t="str">
        <f>IF(基本情報入力シート!W1818="","",基本情報入力シート!W1818)</f>
        <v/>
      </c>
      <c r="M1787" s="413" t="str">
        <f>IF(基本情報入力シート!X1818="","",基本情報入力シート!X1818)</f>
        <v/>
      </c>
      <c r="N1787" s="491" t="str">
        <f>IF(基本情報入力シート!Y1818="","",基本情報入力シート!Y1818)</f>
        <v/>
      </c>
      <c r="O1787" s="490"/>
      <c r="P1787" s="432"/>
      <c r="Q1787" s="38" t="str">
        <f>IFERROR(ROUNDDOWN(P1787*VLOOKUP(N1787,【参考】数式用!$V$2:$AA$58,MATCH(O1787,【参考】数式用!$X$4:$AA$4)+2,FALSE)*0.5, 0), "")</f>
        <v/>
      </c>
      <c r="R1787" s="433"/>
      <c r="S1787" s="867"/>
      <c r="T1787" s="867"/>
      <c r="U1787" s="499"/>
      <c r="V1787" s="439"/>
      <c r="W1787" s="487"/>
      <c r="X1787" s="414" t="str">
        <f>IFERROR(IF(V1787="ー", "", ROUNDDOWN(W1787*VLOOKUP(N1787,【参考】数式用!$V$2:$AG$51,MATCH(V1787,【参考】数式用!$AB$4:$AG$4)+6,FALSE)*0.5, 0)), "")</f>
        <v/>
      </c>
      <c r="Y1787" s="440"/>
      <c r="Z1787" s="487"/>
      <c r="AA1787" s="501"/>
      <c r="AB1787" s="481" t="e">
        <f>VLOOKUP(N1787,【参考】数式用!$A$3:$N$58,14,FALSE)</f>
        <v>#N/A</v>
      </c>
      <c r="AC1787" s="481" t="str">
        <f>IFERROR(VLOOKUP(N1787,【参考】数式用!$A$3:$N$58,14,FALSE),"")&amp;"_4_5"</f>
        <v>_4_5</v>
      </c>
      <c r="AD1787" s="481" t="str">
        <f>IFERROR(VLOOKUP(N1787,【参考】数式用!$A$3:$N$58,14,FALSE),"")&amp;"_6"</f>
        <v>_6</v>
      </c>
      <c r="AE1787" s="482" t="str">
        <f>IFERROR(VLOOKUP(N1787,【参考】数式用!$AI$5:$AJ$51, 2, FALSE), "")</f>
        <v/>
      </c>
      <c r="AF1787" s="483" t="str">
        <f t="shared" si="56"/>
        <v/>
      </c>
      <c r="AG1787" s="484" t="str">
        <f t="shared" si="57"/>
        <v/>
      </c>
      <c r="AH1787" s="485" t="str">
        <f>IFERROR(VLOOKUP(N1787,【参考】数式用!$AM$3:$AN$56, 2, FALSE), "")</f>
        <v/>
      </c>
      <c r="AI1787" s="411"/>
      <c r="AJ1787" s="389"/>
      <c r="AK1787" s="389"/>
      <c r="AL1787" s="389"/>
      <c r="AM1787" s="389"/>
      <c r="AN1787" s="389"/>
      <c r="AO1787" s="389"/>
      <c r="AP1787" s="389"/>
      <c r="AQ1787" s="389"/>
    </row>
    <row r="1788" spans="1:43" s="128" customFormat="1" ht="40.15" customHeight="1">
      <c r="A1788" s="488">
        <v>1775</v>
      </c>
      <c r="B1788" s="866" t="str">
        <f>IF(基本情報入力シート!C1819="","",基本情報入力シート!C1819)</f>
        <v/>
      </c>
      <c r="C1788" s="866"/>
      <c r="D1788" s="866"/>
      <c r="E1788" s="866"/>
      <c r="F1788" s="866"/>
      <c r="G1788" s="866"/>
      <c r="H1788" s="866"/>
      <c r="I1788" s="866"/>
      <c r="J1788" s="413" t="str">
        <f>IF(基本情報入力シート!M1819="","",基本情報入力シート!M1819)</f>
        <v/>
      </c>
      <c r="K1788" s="413" t="str">
        <f>IF(基本情報入力シート!R1819="","",基本情報入力シート!R1819)</f>
        <v/>
      </c>
      <c r="L1788" s="413" t="str">
        <f>IF(基本情報入力シート!W1819="","",基本情報入力シート!W1819)</f>
        <v/>
      </c>
      <c r="M1788" s="413" t="str">
        <f>IF(基本情報入力シート!X1819="","",基本情報入力シート!X1819)</f>
        <v/>
      </c>
      <c r="N1788" s="491" t="str">
        <f>IF(基本情報入力シート!Y1819="","",基本情報入力シート!Y1819)</f>
        <v/>
      </c>
      <c r="O1788" s="490"/>
      <c r="P1788" s="432"/>
      <c r="Q1788" s="38" t="str">
        <f>IFERROR(ROUNDDOWN(P1788*VLOOKUP(N1788,【参考】数式用!$V$2:$AA$58,MATCH(O1788,【参考】数式用!$X$4:$AA$4)+2,FALSE)*0.5, 0), "")</f>
        <v/>
      </c>
      <c r="R1788" s="433"/>
      <c r="S1788" s="867"/>
      <c r="T1788" s="867"/>
      <c r="U1788" s="499"/>
      <c r="V1788" s="439"/>
      <c r="W1788" s="487"/>
      <c r="X1788" s="414" t="str">
        <f>IFERROR(IF(V1788="ー", "", ROUNDDOWN(W1788*VLOOKUP(N1788,【参考】数式用!$V$2:$AG$51,MATCH(V1788,【参考】数式用!$AB$4:$AG$4)+6,FALSE)*0.5, 0)), "")</f>
        <v/>
      </c>
      <c r="Y1788" s="440"/>
      <c r="Z1788" s="487"/>
      <c r="AA1788" s="501"/>
      <c r="AB1788" s="481" t="e">
        <f>VLOOKUP(N1788,【参考】数式用!$A$3:$N$58,14,FALSE)</f>
        <v>#N/A</v>
      </c>
      <c r="AC1788" s="481" t="str">
        <f>IFERROR(VLOOKUP(N1788,【参考】数式用!$A$3:$N$58,14,FALSE),"")&amp;"_4_5"</f>
        <v>_4_5</v>
      </c>
      <c r="AD1788" s="481" t="str">
        <f>IFERROR(VLOOKUP(N1788,【参考】数式用!$A$3:$N$58,14,FALSE),"")&amp;"_6"</f>
        <v>_6</v>
      </c>
      <c r="AE1788" s="482" t="str">
        <f>IFERROR(VLOOKUP(N1788,【参考】数式用!$AI$5:$AJ$51, 2, FALSE), "")</f>
        <v/>
      </c>
      <c r="AF1788" s="483" t="str">
        <f t="shared" si="56"/>
        <v/>
      </c>
      <c r="AG1788" s="484" t="str">
        <f t="shared" si="57"/>
        <v/>
      </c>
      <c r="AH1788" s="485" t="str">
        <f>IFERROR(VLOOKUP(N1788,【参考】数式用!$AM$3:$AN$56, 2, FALSE), "")</f>
        <v/>
      </c>
      <c r="AI1788" s="411"/>
      <c r="AJ1788" s="389"/>
      <c r="AK1788" s="389"/>
      <c r="AL1788" s="389"/>
      <c r="AM1788" s="389"/>
      <c r="AN1788" s="389"/>
      <c r="AO1788" s="389"/>
      <c r="AP1788" s="389"/>
      <c r="AQ1788" s="389"/>
    </row>
    <row r="1789" spans="1:43" s="128" customFormat="1" ht="40.15" customHeight="1">
      <c r="A1789" s="488">
        <v>1776</v>
      </c>
      <c r="B1789" s="866" t="str">
        <f>IF(基本情報入力シート!C1820="","",基本情報入力シート!C1820)</f>
        <v/>
      </c>
      <c r="C1789" s="866"/>
      <c r="D1789" s="866"/>
      <c r="E1789" s="866"/>
      <c r="F1789" s="866"/>
      <c r="G1789" s="866"/>
      <c r="H1789" s="866"/>
      <c r="I1789" s="866"/>
      <c r="J1789" s="413" t="str">
        <f>IF(基本情報入力シート!M1820="","",基本情報入力シート!M1820)</f>
        <v/>
      </c>
      <c r="K1789" s="413" t="str">
        <f>IF(基本情報入力シート!R1820="","",基本情報入力シート!R1820)</f>
        <v/>
      </c>
      <c r="L1789" s="413" t="str">
        <f>IF(基本情報入力シート!W1820="","",基本情報入力シート!W1820)</f>
        <v/>
      </c>
      <c r="M1789" s="413" t="str">
        <f>IF(基本情報入力シート!X1820="","",基本情報入力シート!X1820)</f>
        <v/>
      </c>
      <c r="N1789" s="491" t="str">
        <f>IF(基本情報入力シート!Y1820="","",基本情報入力シート!Y1820)</f>
        <v/>
      </c>
      <c r="O1789" s="490"/>
      <c r="P1789" s="432"/>
      <c r="Q1789" s="38" t="str">
        <f>IFERROR(ROUNDDOWN(P1789*VLOOKUP(N1789,【参考】数式用!$V$2:$AA$58,MATCH(O1789,【参考】数式用!$X$4:$AA$4)+2,FALSE)*0.5, 0), "")</f>
        <v/>
      </c>
      <c r="R1789" s="433"/>
      <c r="S1789" s="867"/>
      <c r="T1789" s="867"/>
      <c r="U1789" s="499"/>
      <c r="V1789" s="439"/>
      <c r="W1789" s="487"/>
      <c r="X1789" s="414" t="str">
        <f>IFERROR(IF(V1789="ー", "", ROUNDDOWN(W1789*VLOOKUP(N1789,【参考】数式用!$V$2:$AG$51,MATCH(V1789,【参考】数式用!$AB$4:$AG$4)+6,FALSE)*0.5, 0)), "")</f>
        <v/>
      </c>
      <c r="Y1789" s="440"/>
      <c r="Z1789" s="487"/>
      <c r="AA1789" s="501"/>
      <c r="AB1789" s="481" t="e">
        <f>VLOOKUP(N1789,【参考】数式用!$A$3:$N$58,14,FALSE)</f>
        <v>#N/A</v>
      </c>
      <c r="AC1789" s="481" t="str">
        <f>IFERROR(VLOOKUP(N1789,【参考】数式用!$A$3:$N$58,14,FALSE),"")&amp;"_4_5"</f>
        <v>_4_5</v>
      </c>
      <c r="AD1789" s="481" t="str">
        <f>IFERROR(VLOOKUP(N1789,【参考】数式用!$A$3:$N$58,14,FALSE),"")&amp;"_6"</f>
        <v>_6</v>
      </c>
      <c r="AE1789" s="482" t="str">
        <f>IFERROR(VLOOKUP(N1789,【参考】数式用!$AI$5:$AJ$51, 2, FALSE), "")</f>
        <v/>
      </c>
      <c r="AF1789" s="483" t="str">
        <f t="shared" si="56"/>
        <v/>
      </c>
      <c r="AG1789" s="484" t="str">
        <f t="shared" si="57"/>
        <v/>
      </c>
      <c r="AH1789" s="485" t="str">
        <f>IFERROR(VLOOKUP(N1789,【参考】数式用!$AM$3:$AN$56, 2, FALSE), "")</f>
        <v/>
      </c>
      <c r="AI1789" s="411"/>
      <c r="AJ1789" s="389"/>
      <c r="AK1789" s="389"/>
      <c r="AL1789" s="389"/>
      <c r="AM1789" s="389"/>
      <c r="AN1789" s="389"/>
      <c r="AO1789" s="389"/>
      <c r="AP1789" s="389"/>
      <c r="AQ1789" s="389"/>
    </row>
    <row r="1790" spans="1:43" s="128" customFormat="1" ht="40.15" customHeight="1">
      <c r="A1790" s="488">
        <v>1777</v>
      </c>
      <c r="B1790" s="866" t="str">
        <f>IF(基本情報入力シート!C1821="","",基本情報入力シート!C1821)</f>
        <v/>
      </c>
      <c r="C1790" s="866"/>
      <c r="D1790" s="866"/>
      <c r="E1790" s="866"/>
      <c r="F1790" s="866"/>
      <c r="G1790" s="866"/>
      <c r="H1790" s="866"/>
      <c r="I1790" s="866"/>
      <c r="J1790" s="413" t="str">
        <f>IF(基本情報入力シート!M1821="","",基本情報入力シート!M1821)</f>
        <v/>
      </c>
      <c r="K1790" s="413" t="str">
        <f>IF(基本情報入力シート!R1821="","",基本情報入力シート!R1821)</f>
        <v/>
      </c>
      <c r="L1790" s="413" t="str">
        <f>IF(基本情報入力シート!W1821="","",基本情報入力シート!W1821)</f>
        <v/>
      </c>
      <c r="M1790" s="413" t="str">
        <f>IF(基本情報入力シート!X1821="","",基本情報入力シート!X1821)</f>
        <v/>
      </c>
      <c r="N1790" s="491" t="str">
        <f>IF(基本情報入力シート!Y1821="","",基本情報入力シート!Y1821)</f>
        <v/>
      </c>
      <c r="O1790" s="490"/>
      <c r="P1790" s="432"/>
      <c r="Q1790" s="38" t="str">
        <f>IFERROR(ROUNDDOWN(P1790*VLOOKUP(N1790,【参考】数式用!$V$2:$AA$58,MATCH(O1790,【参考】数式用!$X$4:$AA$4)+2,FALSE)*0.5, 0), "")</f>
        <v/>
      </c>
      <c r="R1790" s="433"/>
      <c r="S1790" s="867"/>
      <c r="T1790" s="867"/>
      <c r="U1790" s="499"/>
      <c r="V1790" s="439"/>
      <c r="W1790" s="487"/>
      <c r="X1790" s="414" t="str">
        <f>IFERROR(IF(V1790="ー", "", ROUNDDOWN(W1790*VLOOKUP(N1790,【参考】数式用!$V$2:$AG$51,MATCH(V1790,【参考】数式用!$AB$4:$AG$4)+6,FALSE)*0.5, 0)), "")</f>
        <v/>
      </c>
      <c r="Y1790" s="440"/>
      <c r="Z1790" s="487"/>
      <c r="AA1790" s="501"/>
      <c r="AB1790" s="481" t="e">
        <f>VLOOKUP(N1790,【参考】数式用!$A$3:$N$58,14,FALSE)</f>
        <v>#N/A</v>
      </c>
      <c r="AC1790" s="481" t="str">
        <f>IFERROR(VLOOKUP(N1790,【参考】数式用!$A$3:$N$58,14,FALSE),"")&amp;"_4_5"</f>
        <v>_4_5</v>
      </c>
      <c r="AD1790" s="481" t="str">
        <f>IFERROR(VLOOKUP(N1790,【参考】数式用!$A$3:$N$58,14,FALSE),"")&amp;"_6"</f>
        <v>_6</v>
      </c>
      <c r="AE1790" s="482" t="str">
        <f>IFERROR(VLOOKUP(N1790,【参考】数式用!$AI$5:$AJ$51, 2, FALSE), "")</f>
        <v/>
      </c>
      <c r="AF1790" s="483" t="str">
        <f t="shared" si="56"/>
        <v/>
      </c>
      <c r="AG1790" s="484" t="str">
        <f t="shared" si="57"/>
        <v/>
      </c>
      <c r="AH1790" s="485" t="str">
        <f>IFERROR(VLOOKUP(N1790,【参考】数式用!$AM$3:$AN$56, 2, FALSE), "")</f>
        <v/>
      </c>
      <c r="AI1790" s="411"/>
      <c r="AJ1790" s="389"/>
      <c r="AK1790" s="389"/>
      <c r="AL1790" s="389"/>
      <c r="AM1790" s="389"/>
      <c r="AN1790" s="389"/>
      <c r="AO1790" s="389"/>
      <c r="AP1790" s="389"/>
      <c r="AQ1790" s="389"/>
    </row>
    <row r="1791" spans="1:43" s="128" customFormat="1" ht="40.15" customHeight="1">
      <c r="A1791" s="488">
        <v>1778</v>
      </c>
      <c r="B1791" s="866" t="str">
        <f>IF(基本情報入力シート!C1822="","",基本情報入力シート!C1822)</f>
        <v/>
      </c>
      <c r="C1791" s="866"/>
      <c r="D1791" s="866"/>
      <c r="E1791" s="866"/>
      <c r="F1791" s="866"/>
      <c r="G1791" s="866"/>
      <c r="H1791" s="866"/>
      <c r="I1791" s="866"/>
      <c r="J1791" s="413" t="str">
        <f>IF(基本情報入力シート!M1822="","",基本情報入力シート!M1822)</f>
        <v/>
      </c>
      <c r="K1791" s="413" t="str">
        <f>IF(基本情報入力シート!R1822="","",基本情報入力シート!R1822)</f>
        <v/>
      </c>
      <c r="L1791" s="413" t="str">
        <f>IF(基本情報入力シート!W1822="","",基本情報入力シート!W1822)</f>
        <v/>
      </c>
      <c r="M1791" s="413" t="str">
        <f>IF(基本情報入力シート!X1822="","",基本情報入力シート!X1822)</f>
        <v/>
      </c>
      <c r="N1791" s="491" t="str">
        <f>IF(基本情報入力シート!Y1822="","",基本情報入力シート!Y1822)</f>
        <v/>
      </c>
      <c r="O1791" s="490"/>
      <c r="P1791" s="432"/>
      <c r="Q1791" s="38" t="str">
        <f>IFERROR(ROUNDDOWN(P1791*VLOOKUP(N1791,【参考】数式用!$V$2:$AA$58,MATCH(O1791,【参考】数式用!$X$4:$AA$4)+2,FALSE)*0.5, 0), "")</f>
        <v/>
      </c>
      <c r="R1791" s="433"/>
      <c r="S1791" s="867"/>
      <c r="T1791" s="867"/>
      <c r="U1791" s="499"/>
      <c r="V1791" s="439"/>
      <c r="W1791" s="487"/>
      <c r="X1791" s="414" t="str">
        <f>IFERROR(IF(V1791="ー", "", ROUNDDOWN(W1791*VLOOKUP(N1791,【参考】数式用!$V$2:$AG$51,MATCH(V1791,【参考】数式用!$AB$4:$AG$4)+6,FALSE)*0.5, 0)), "")</f>
        <v/>
      </c>
      <c r="Y1791" s="440"/>
      <c r="Z1791" s="487"/>
      <c r="AA1791" s="501"/>
      <c r="AB1791" s="481" t="e">
        <f>VLOOKUP(N1791,【参考】数式用!$A$3:$N$58,14,FALSE)</f>
        <v>#N/A</v>
      </c>
      <c r="AC1791" s="481" t="str">
        <f>IFERROR(VLOOKUP(N1791,【参考】数式用!$A$3:$N$58,14,FALSE),"")&amp;"_4_5"</f>
        <v>_4_5</v>
      </c>
      <c r="AD1791" s="481" t="str">
        <f>IFERROR(VLOOKUP(N1791,【参考】数式用!$A$3:$N$58,14,FALSE),"")&amp;"_6"</f>
        <v>_6</v>
      </c>
      <c r="AE1791" s="482" t="str">
        <f>IFERROR(VLOOKUP(N1791,【参考】数式用!$AI$5:$AJ$51, 2, FALSE), "")</f>
        <v/>
      </c>
      <c r="AF1791" s="483" t="str">
        <f t="shared" si="56"/>
        <v/>
      </c>
      <c r="AG1791" s="484" t="str">
        <f t="shared" si="57"/>
        <v/>
      </c>
      <c r="AH1791" s="485" t="str">
        <f>IFERROR(VLOOKUP(N1791,【参考】数式用!$AM$3:$AN$56, 2, FALSE), "")</f>
        <v/>
      </c>
      <c r="AI1791" s="411"/>
      <c r="AJ1791" s="389"/>
      <c r="AK1791" s="389"/>
      <c r="AL1791" s="389"/>
      <c r="AM1791" s="389"/>
      <c r="AN1791" s="389"/>
      <c r="AO1791" s="389"/>
      <c r="AP1791" s="389"/>
      <c r="AQ1791" s="389"/>
    </row>
    <row r="1792" spans="1:43" s="128" customFormat="1" ht="40.15" customHeight="1">
      <c r="A1792" s="488">
        <v>1779</v>
      </c>
      <c r="B1792" s="866" t="str">
        <f>IF(基本情報入力シート!C1823="","",基本情報入力シート!C1823)</f>
        <v/>
      </c>
      <c r="C1792" s="866"/>
      <c r="D1792" s="866"/>
      <c r="E1792" s="866"/>
      <c r="F1792" s="866"/>
      <c r="G1792" s="866"/>
      <c r="H1792" s="866"/>
      <c r="I1792" s="866"/>
      <c r="J1792" s="413" t="str">
        <f>IF(基本情報入力シート!M1823="","",基本情報入力シート!M1823)</f>
        <v/>
      </c>
      <c r="K1792" s="413" t="str">
        <f>IF(基本情報入力シート!R1823="","",基本情報入力シート!R1823)</f>
        <v/>
      </c>
      <c r="L1792" s="413" t="str">
        <f>IF(基本情報入力シート!W1823="","",基本情報入力シート!W1823)</f>
        <v/>
      </c>
      <c r="M1792" s="413" t="str">
        <f>IF(基本情報入力シート!X1823="","",基本情報入力シート!X1823)</f>
        <v/>
      </c>
      <c r="N1792" s="491" t="str">
        <f>IF(基本情報入力シート!Y1823="","",基本情報入力シート!Y1823)</f>
        <v/>
      </c>
      <c r="O1792" s="490"/>
      <c r="P1792" s="432"/>
      <c r="Q1792" s="38" t="str">
        <f>IFERROR(ROUNDDOWN(P1792*VLOOKUP(N1792,【参考】数式用!$V$2:$AA$58,MATCH(O1792,【参考】数式用!$X$4:$AA$4)+2,FALSE)*0.5, 0), "")</f>
        <v/>
      </c>
      <c r="R1792" s="433"/>
      <c r="S1792" s="867"/>
      <c r="T1792" s="867"/>
      <c r="U1792" s="499"/>
      <c r="V1792" s="439"/>
      <c r="W1792" s="487"/>
      <c r="X1792" s="414" t="str">
        <f>IFERROR(IF(V1792="ー", "", ROUNDDOWN(W1792*VLOOKUP(N1792,【参考】数式用!$V$2:$AG$51,MATCH(V1792,【参考】数式用!$AB$4:$AG$4)+6,FALSE)*0.5, 0)), "")</f>
        <v/>
      </c>
      <c r="Y1792" s="440"/>
      <c r="Z1792" s="487"/>
      <c r="AA1792" s="501"/>
      <c r="AB1792" s="481" t="e">
        <f>VLOOKUP(N1792,【参考】数式用!$A$3:$N$58,14,FALSE)</f>
        <v>#N/A</v>
      </c>
      <c r="AC1792" s="481" t="str">
        <f>IFERROR(VLOOKUP(N1792,【参考】数式用!$A$3:$N$58,14,FALSE),"")&amp;"_4_5"</f>
        <v>_4_5</v>
      </c>
      <c r="AD1792" s="481" t="str">
        <f>IFERROR(VLOOKUP(N1792,【参考】数式用!$A$3:$N$58,14,FALSE),"")&amp;"_6"</f>
        <v>_6</v>
      </c>
      <c r="AE1792" s="482" t="str">
        <f>IFERROR(VLOOKUP(N1792,【参考】数式用!$AI$5:$AJ$51, 2, FALSE), "")</f>
        <v/>
      </c>
      <c r="AF1792" s="483" t="str">
        <f t="shared" si="56"/>
        <v/>
      </c>
      <c r="AG1792" s="484" t="str">
        <f t="shared" si="57"/>
        <v/>
      </c>
      <c r="AH1792" s="485" t="str">
        <f>IFERROR(VLOOKUP(N1792,【参考】数式用!$AM$3:$AN$56, 2, FALSE), "")</f>
        <v/>
      </c>
      <c r="AI1792" s="411"/>
      <c r="AJ1792" s="389"/>
      <c r="AK1792" s="389"/>
      <c r="AL1792" s="389"/>
      <c r="AM1792" s="389"/>
      <c r="AN1792" s="389"/>
      <c r="AO1792" s="389"/>
      <c r="AP1792" s="389"/>
      <c r="AQ1792" s="389"/>
    </row>
    <row r="1793" spans="1:43" s="128" customFormat="1" ht="40.15" customHeight="1">
      <c r="A1793" s="488">
        <v>1780</v>
      </c>
      <c r="B1793" s="866" t="str">
        <f>IF(基本情報入力シート!C1824="","",基本情報入力シート!C1824)</f>
        <v/>
      </c>
      <c r="C1793" s="866"/>
      <c r="D1793" s="866"/>
      <c r="E1793" s="866"/>
      <c r="F1793" s="866"/>
      <c r="G1793" s="866"/>
      <c r="H1793" s="866"/>
      <c r="I1793" s="866"/>
      <c r="J1793" s="413" t="str">
        <f>IF(基本情報入力シート!M1824="","",基本情報入力シート!M1824)</f>
        <v/>
      </c>
      <c r="K1793" s="413" t="str">
        <f>IF(基本情報入力シート!R1824="","",基本情報入力シート!R1824)</f>
        <v/>
      </c>
      <c r="L1793" s="413" t="str">
        <f>IF(基本情報入力シート!W1824="","",基本情報入力シート!W1824)</f>
        <v/>
      </c>
      <c r="M1793" s="413" t="str">
        <f>IF(基本情報入力シート!X1824="","",基本情報入力シート!X1824)</f>
        <v/>
      </c>
      <c r="N1793" s="491" t="str">
        <f>IF(基本情報入力シート!Y1824="","",基本情報入力シート!Y1824)</f>
        <v/>
      </c>
      <c r="O1793" s="490"/>
      <c r="P1793" s="432"/>
      <c r="Q1793" s="38" t="str">
        <f>IFERROR(ROUNDDOWN(P1793*VLOOKUP(N1793,【参考】数式用!$V$2:$AA$58,MATCH(O1793,【参考】数式用!$X$4:$AA$4)+2,FALSE)*0.5, 0), "")</f>
        <v/>
      </c>
      <c r="R1793" s="433"/>
      <c r="S1793" s="867"/>
      <c r="T1793" s="867"/>
      <c r="U1793" s="499"/>
      <c r="V1793" s="439"/>
      <c r="W1793" s="487"/>
      <c r="X1793" s="414" t="str">
        <f>IFERROR(IF(V1793="ー", "", ROUNDDOWN(W1793*VLOOKUP(N1793,【参考】数式用!$V$2:$AG$51,MATCH(V1793,【参考】数式用!$AB$4:$AG$4)+6,FALSE)*0.5, 0)), "")</f>
        <v/>
      </c>
      <c r="Y1793" s="440"/>
      <c r="Z1793" s="487"/>
      <c r="AA1793" s="501"/>
      <c r="AB1793" s="481" t="e">
        <f>VLOOKUP(N1793,【参考】数式用!$A$3:$N$58,14,FALSE)</f>
        <v>#N/A</v>
      </c>
      <c r="AC1793" s="481" t="str">
        <f>IFERROR(VLOOKUP(N1793,【参考】数式用!$A$3:$N$58,14,FALSE),"")&amp;"_4_5"</f>
        <v>_4_5</v>
      </c>
      <c r="AD1793" s="481" t="str">
        <f>IFERROR(VLOOKUP(N1793,【参考】数式用!$A$3:$N$58,14,FALSE),"")&amp;"_6"</f>
        <v>_6</v>
      </c>
      <c r="AE1793" s="482" t="str">
        <f>IFERROR(VLOOKUP(N1793,【参考】数式用!$AI$5:$AJ$51, 2, FALSE), "")</f>
        <v/>
      </c>
      <c r="AF1793" s="483" t="str">
        <f t="shared" si="56"/>
        <v/>
      </c>
      <c r="AG1793" s="484" t="str">
        <f t="shared" si="57"/>
        <v/>
      </c>
      <c r="AH1793" s="485" t="str">
        <f>IFERROR(VLOOKUP(N1793,【参考】数式用!$AM$3:$AN$56, 2, FALSE), "")</f>
        <v/>
      </c>
      <c r="AI1793" s="411"/>
      <c r="AJ1793" s="389"/>
      <c r="AK1793" s="389"/>
      <c r="AL1793" s="389"/>
      <c r="AM1793" s="389"/>
      <c r="AN1793" s="389"/>
      <c r="AO1793" s="389"/>
      <c r="AP1793" s="389"/>
      <c r="AQ1793" s="389"/>
    </row>
    <row r="1794" spans="1:43" s="128" customFormat="1" ht="40.15" customHeight="1">
      <c r="A1794" s="488">
        <v>1781</v>
      </c>
      <c r="B1794" s="866" t="str">
        <f>IF(基本情報入力シート!C1825="","",基本情報入力シート!C1825)</f>
        <v/>
      </c>
      <c r="C1794" s="866"/>
      <c r="D1794" s="866"/>
      <c r="E1794" s="866"/>
      <c r="F1794" s="866"/>
      <c r="G1794" s="866"/>
      <c r="H1794" s="866"/>
      <c r="I1794" s="866"/>
      <c r="J1794" s="413" t="str">
        <f>IF(基本情報入力シート!M1825="","",基本情報入力シート!M1825)</f>
        <v/>
      </c>
      <c r="K1794" s="413" t="str">
        <f>IF(基本情報入力シート!R1825="","",基本情報入力シート!R1825)</f>
        <v/>
      </c>
      <c r="L1794" s="413" t="str">
        <f>IF(基本情報入力シート!W1825="","",基本情報入力シート!W1825)</f>
        <v/>
      </c>
      <c r="M1794" s="413" t="str">
        <f>IF(基本情報入力シート!X1825="","",基本情報入力シート!X1825)</f>
        <v/>
      </c>
      <c r="N1794" s="491" t="str">
        <f>IF(基本情報入力シート!Y1825="","",基本情報入力シート!Y1825)</f>
        <v/>
      </c>
      <c r="O1794" s="490"/>
      <c r="P1794" s="432"/>
      <c r="Q1794" s="38" t="str">
        <f>IFERROR(ROUNDDOWN(P1794*VLOOKUP(N1794,【参考】数式用!$V$2:$AA$58,MATCH(O1794,【参考】数式用!$X$4:$AA$4)+2,FALSE)*0.5, 0), "")</f>
        <v/>
      </c>
      <c r="R1794" s="433"/>
      <c r="S1794" s="867"/>
      <c r="T1794" s="867"/>
      <c r="U1794" s="499"/>
      <c r="V1794" s="439"/>
      <c r="W1794" s="487"/>
      <c r="X1794" s="414" t="str">
        <f>IFERROR(IF(V1794="ー", "", ROUNDDOWN(W1794*VLOOKUP(N1794,【参考】数式用!$V$2:$AG$51,MATCH(V1794,【参考】数式用!$AB$4:$AG$4)+6,FALSE)*0.5, 0)), "")</f>
        <v/>
      </c>
      <c r="Y1794" s="440"/>
      <c r="Z1794" s="487"/>
      <c r="AA1794" s="501"/>
      <c r="AB1794" s="481" t="e">
        <f>VLOOKUP(N1794,【参考】数式用!$A$3:$N$58,14,FALSE)</f>
        <v>#N/A</v>
      </c>
      <c r="AC1794" s="481" t="str">
        <f>IFERROR(VLOOKUP(N1794,【参考】数式用!$A$3:$N$58,14,FALSE),"")&amp;"_4_5"</f>
        <v>_4_5</v>
      </c>
      <c r="AD1794" s="481" t="str">
        <f>IFERROR(VLOOKUP(N1794,【参考】数式用!$A$3:$N$58,14,FALSE),"")&amp;"_6"</f>
        <v>_6</v>
      </c>
      <c r="AE1794" s="482" t="str">
        <f>IFERROR(VLOOKUP(N1794,【参考】数式用!$AI$5:$AJ$51, 2, FALSE), "")</f>
        <v/>
      </c>
      <c r="AF1794" s="483" t="str">
        <f t="shared" si="56"/>
        <v/>
      </c>
      <c r="AG1794" s="484" t="str">
        <f t="shared" si="57"/>
        <v/>
      </c>
      <c r="AH1794" s="485" t="str">
        <f>IFERROR(VLOOKUP(N1794,【参考】数式用!$AM$3:$AN$56, 2, FALSE), "")</f>
        <v/>
      </c>
      <c r="AI1794" s="411"/>
      <c r="AJ1794" s="389"/>
      <c r="AK1794" s="389"/>
      <c r="AL1794" s="389"/>
      <c r="AM1794" s="389"/>
      <c r="AN1794" s="389"/>
      <c r="AO1794" s="389"/>
      <c r="AP1794" s="389"/>
      <c r="AQ1794" s="389"/>
    </row>
    <row r="1795" spans="1:43" s="128" customFormat="1" ht="40.15" customHeight="1">
      <c r="A1795" s="488">
        <v>1782</v>
      </c>
      <c r="B1795" s="866" t="str">
        <f>IF(基本情報入力シート!C1826="","",基本情報入力シート!C1826)</f>
        <v/>
      </c>
      <c r="C1795" s="866"/>
      <c r="D1795" s="866"/>
      <c r="E1795" s="866"/>
      <c r="F1795" s="866"/>
      <c r="G1795" s="866"/>
      <c r="H1795" s="866"/>
      <c r="I1795" s="866"/>
      <c r="J1795" s="413" t="str">
        <f>IF(基本情報入力シート!M1826="","",基本情報入力シート!M1826)</f>
        <v/>
      </c>
      <c r="K1795" s="413" t="str">
        <f>IF(基本情報入力シート!R1826="","",基本情報入力シート!R1826)</f>
        <v/>
      </c>
      <c r="L1795" s="413" t="str">
        <f>IF(基本情報入力シート!W1826="","",基本情報入力シート!W1826)</f>
        <v/>
      </c>
      <c r="M1795" s="413" t="str">
        <f>IF(基本情報入力シート!X1826="","",基本情報入力シート!X1826)</f>
        <v/>
      </c>
      <c r="N1795" s="491" t="str">
        <f>IF(基本情報入力シート!Y1826="","",基本情報入力シート!Y1826)</f>
        <v/>
      </c>
      <c r="O1795" s="490"/>
      <c r="P1795" s="432"/>
      <c r="Q1795" s="38" t="str">
        <f>IFERROR(ROUNDDOWN(P1795*VLOOKUP(N1795,【参考】数式用!$V$2:$AA$58,MATCH(O1795,【参考】数式用!$X$4:$AA$4)+2,FALSE)*0.5, 0), "")</f>
        <v/>
      </c>
      <c r="R1795" s="433"/>
      <c r="S1795" s="867"/>
      <c r="T1795" s="867"/>
      <c r="U1795" s="499"/>
      <c r="V1795" s="439"/>
      <c r="W1795" s="487"/>
      <c r="X1795" s="414" t="str">
        <f>IFERROR(IF(V1795="ー", "", ROUNDDOWN(W1795*VLOOKUP(N1795,【参考】数式用!$V$2:$AG$51,MATCH(V1795,【参考】数式用!$AB$4:$AG$4)+6,FALSE)*0.5, 0)), "")</f>
        <v/>
      </c>
      <c r="Y1795" s="440"/>
      <c r="Z1795" s="487"/>
      <c r="AA1795" s="501"/>
      <c r="AB1795" s="481" t="e">
        <f>VLOOKUP(N1795,【参考】数式用!$A$3:$N$58,14,FALSE)</f>
        <v>#N/A</v>
      </c>
      <c r="AC1795" s="481" t="str">
        <f>IFERROR(VLOOKUP(N1795,【参考】数式用!$A$3:$N$58,14,FALSE),"")&amp;"_4_5"</f>
        <v>_4_5</v>
      </c>
      <c r="AD1795" s="481" t="str">
        <f>IFERROR(VLOOKUP(N1795,【参考】数式用!$A$3:$N$58,14,FALSE),"")&amp;"_6"</f>
        <v>_6</v>
      </c>
      <c r="AE1795" s="482" t="str">
        <f>IFERROR(VLOOKUP(N1795,【参考】数式用!$AI$5:$AJ$51, 2, FALSE), "")</f>
        <v/>
      </c>
      <c r="AF1795" s="483" t="str">
        <f t="shared" si="56"/>
        <v/>
      </c>
      <c r="AG1795" s="484" t="str">
        <f t="shared" si="57"/>
        <v/>
      </c>
      <c r="AH1795" s="485" t="str">
        <f>IFERROR(VLOOKUP(N1795,【参考】数式用!$AM$3:$AN$56, 2, FALSE), "")</f>
        <v/>
      </c>
      <c r="AI1795" s="411"/>
      <c r="AJ1795" s="389"/>
      <c r="AK1795" s="389"/>
      <c r="AL1795" s="389"/>
      <c r="AM1795" s="389"/>
      <c r="AN1795" s="389"/>
      <c r="AO1795" s="389"/>
      <c r="AP1795" s="389"/>
      <c r="AQ1795" s="389"/>
    </row>
    <row r="1796" spans="1:43" s="128" customFormat="1" ht="40.15" customHeight="1">
      <c r="A1796" s="488">
        <v>1783</v>
      </c>
      <c r="B1796" s="866" t="str">
        <f>IF(基本情報入力シート!C1827="","",基本情報入力シート!C1827)</f>
        <v/>
      </c>
      <c r="C1796" s="866"/>
      <c r="D1796" s="866"/>
      <c r="E1796" s="866"/>
      <c r="F1796" s="866"/>
      <c r="G1796" s="866"/>
      <c r="H1796" s="866"/>
      <c r="I1796" s="866"/>
      <c r="J1796" s="413" t="str">
        <f>IF(基本情報入力シート!M1827="","",基本情報入力シート!M1827)</f>
        <v/>
      </c>
      <c r="K1796" s="413" t="str">
        <f>IF(基本情報入力シート!R1827="","",基本情報入力シート!R1827)</f>
        <v/>
      </c>
      <c r="L1796" s="413" t="str">
        <f>IF(基本情報入力シート!W1827="","",基本情報入力シート!W1827)</f>
        <v/>
      </c>
      <c r="M1796" s="413" t="str">
        <f>IF(基本情報入力シート!X1827="","",基本情報入力シート!X1827)</f>
        <v/>
      </c>
      <c r="N1796" s="491" t="str">
        <f>IF(基本情報入力シート!Y1827="","",基本情報入力シート!Y1827)</f>
        <v/>
      </c>
      <c r="O1796" s="490"/>
      <c r="P1796" s="432"/>
      <c r="Q1796" s="38" t="str">
        <f>IFERROR(ROUNDDOWN(P1796*VLOOKUP(N1796,【参考】数式用!$V$2:$AA$58,MATCH(O1796,【参考】数式用!$X$4:$AA$4)+2,FALSE)*0.5, 0), "")</f>
        <v/>
      </c>
      <c r="R1796" s="433"/>
      <c r="S1796" s="867"/>
      <c r="T1796" s="867"/>
      <c r="U1796" s="499"/>
      <c r="V1796" s="439"/>
      <c r="W1796" s="487"/>
      <c r="X1796" s="414" t="str">
        <f>IFERROR(IF(V1796="ー", "", ROUNDDOWN(W1796*VLOOKUP(N1796,【参考】数式用!$V$2:$AG$51,MATCH(V1796,【参考】数式用!$AB$4:$AG$4)+6,FALSE)*0.5, 0)), "")</f>
        <v/>
      </c>
      <c r="Y1796" s="440"/>
      <c r="Z1796" s="487"/>
      <c r="AA1796" s="501"/>
      <c r="AB1796" s="481" t="e">
        <f>VLOOKUP(N1796,【参考】数式用!$A$3:$N$58,14,FALSE)</f>
        <v>#N/A</v>
      </c>
      <c r="AC1796" s="481" t="str">
        <f>IFERROR(VLOOKUP(N1796,【参考】数式用!$A$3:$N$58,14,FALSE),"")&amp;"_4_5"</f>
        <v>_4_5</v>
      </c>
      <c r="AD1796" s="481" t="str">
        <f>IFERROR(VLOOKUP(N1796,【参考】数式用!$A$3:$N$58,14,FALSE),"")&amp;"_6"</f>
        <v>_6</v>
      </c>
      <c r="AE1796" s="482" t="str">
        <f>IFERROR(VLOOKUP(N1796,【参考】数式用!$AI$5:$AJ$51, 2, FALSE), "")</f>
        <v/>
      </c>
      <c r="AF1796" s="483" t="str">
        <f t="shared" si="56"/>
        <v/>
      </c>
      <c r="AG1796" s="484" t="str">
        <f t="shared" si="57"/>
        <v/>
      </c>
      <c r="AH1796" s="485" t="str">
        <f>IFERROR(VLOOKUP(N1796,【参考】数式用!$AM$3:$AN$56, 2, FALSE), "")</f>
        <v/>
      </c>
      <c r="AI1796" s="411"/>
      <c r="AJ1796" s="389"/>
      <c r="AK1796" s="389"/>
      <c r="AL1796" s="389"/>
      <c r="AM1796" s="389"/>
      <c r="AN1796" s="389"/>
      <c r="AO1796" s="389"/>
      <c r="AP1796" s="389"/>
      <c r="AQ1796" s="389"/>
    </row>
    <row r="1797" spans="1:43" s="128" customFormat="1" ht="40.15" customHeight="1">
      <c r="A1797" s="488">
        <v>1784</v>
      </c>
      <c r="B1797" s="866" t="str">
        <f>IF(基本情報入力シート!C1828="","",基本情報入力シート!C1828)</f>
        <v/>
      </c>
      <c r="C1797" s="866"/>
      <c r="D1797" s="866"/>
      <c r="E1797" s="866"/>
      <c r="F1797" s="866"/>
      <c r="G1797" s="866"/>
      <c r="H1797" s="866"/>
      <c r="I1797" s="866"/>
      <c r="J1797" s="413" t="str">
        <f>IF(基本情報入力シート!M1828="","",基本情報入力シート!M1828)</f>
        <v/>
      </c>
      <c r="K1797" s="413" t="str">
        <f>IF(基本情報入力シート!R1828="","",基本情報入力シート!R1828)</f>
        <v/>
      </c>
      <c r="L1797" s="413" t="str">
        <f>IF(基本情報入力シート!W1828="","",基本情報入力シート!W1828)</f>
        <v/>
      </c>
      <c r="M1797" s="413" t="str">
        <f>IF(基本情報入力シート!X1828="","",基本情報入力シート!X1828)</f>
        <v/>
      </c>
      <c r="N1797" s="491" t="str">
        <f>IF(基本情報入力シート!Y1828="","",基本情報入力シート!Y1828)</f>
        <v/>
      </c>
      <c r="O1797" s="490"/>
      <c r="P1797" s="432"/>
      <c r="Q1797" s="38" t="str">
        <f>IFERROR(ROUNDDOWN(P1797*VLOOKUP(N1797,【参考】数式用!$V$2:$AA$58,MATCH(O1797,【参考】数式用!$X$4:$AA$4)+2,FALSE)*0.5, 0), "")</f>
        <v/>
      </c>
      <c r="R1797" s="433"/>
      <c r="S1797" s="867"/>
      <c r="T1797" s="867"/>
      <c r="U1797" s="499"/>
      <c r="V1797" s="439"/>
      <c r="W1797" s="487"/>
      <c r="X1797" s="414" t="str">
        <f>IFERROR(IF(V1797="ー", "", ROUNDDOWN(W1797*VLOOKUP(N1797,【参考】数式用!$V$2:$AG$51,MATCH(V1797,【参考】数式用!$AB$4:$AG$4)+6,FALSE)*0.5, 0)), "")</f>
        <v/>
      </c>
      <c r="Y1797" s="440"/>
      <c r="Z1797" s="487"/>
      <c r="AA1797" s="501"/>
      <c r="AB1797" s="481" t="e">
        <f>VLOOKUP(N1797,【参考】数式用!$A$3:$N$58,14,FALSE)</f>
        <v>#N/A</v>
      </c>
      <c r="AC1797" s="481" t="str">
        <f>IFERROR(VLOOKUP(N1797,【参考】数式用!$A$3:$N$58,14,FALSE),"")&amp;"_4_5"</f>
        <v>_4_5</v>
      </c>
      <c r="AD1797" s="481" t="str">
        <f>IFERROR(VLOOKUP(N1797,【参考】数式用!$A$3:$N$58,14,FALSE),"")&amp;"_6"</f>
        <v>_6</v>
      </c>
      <c r="AE1797" s="482" t="str">
        <f>IFERROR(VLOOKUP(N1797,【参考】数式用!$AI$5:$AJ$51, 2, FALSE), "")</f>
        <v/>
      </c>
      <c r="AF1797" s="483" t="str">
        <f t="shared" si="56"/>
        <v/>
      </c>
      <c r="AG1797" s="484" t="str">
        <f t="shared" si="57"/>
        <v/>
      </c>
      <c r="AH1797" s="485" t="str">
        <f>IFERROR(VLOOKUP(N1797,【参考】数式用!$AM$3:$AN$56, 2, FALSE), "")</f>
        <v/>
      </c>
      <c r="AI1797" s="411"/>
      <c r="AJ1797" s="389"/>
      <c r="AK1797" s="389"/>
      <c r="AL1797" s="389"/>
      <c r="AM1797" s="389"/>
      <c r="AN1797" s="389"/>
      <c r="AO1797" s="389"/>
      <c r="AP1797" s="389"/>
      <c r="AQ1797" s="389"/>
    </row>
    <row r="1798" spans="1:43" s="128" customFormat="1" ht="40.15" customHeight="1">
      <c r="A1798" s="488">
        <v>1785</v>
      </c>
      <c r="B1798" s="866" t="str">
        <f>IF(基本情報入力シート!C1829="","",基本情報入力シート!C1829)</f>
        <v/>
      </c>
      <c r="C1798" s="866"/>
      <c r="D1798" s="866"/>
      <c r="E1798" s="866"/>
      <c r="F1798" s="866"/>
      <c r="G1798" s="866"/>
      <c r="H1798" s="866"/>
      <c r="I1798" s="866"/>
      <c r="J1798" s="413" t="str">
        <f>IF(基本情報入力シート!M1829="","",基本情報入力シート!M1829)</f>
        <v/>
      </c>
      <c r="K1798" s="413" t="str">
        <f>IF(基本情報入力シート!R1829="","",基本情報入力シート!R1829)</f>
        <v/>
      </c>
      <c r="L1798" s="413" t="str">
        <f>IF(基本情報入力シート!W1829="","",基本情報入力シート!W1829)</f>
        <v/>
      </c>
      <c r="M1798" s="413" t="str">
        <f>IF(基本情報入力シート!X1829="","",基本情報入力シート!X1829)</f>
        <v/>
      </c>
      <c r="N1798" s="491" t="str">
        <f>IF(基本情報入力シート!Y1829="","",基本情報入力シート!Y1829)</f>
        <v/>
      </c>
      <c r="O1798" s="490"/>
      <c r="P1798" s="432"/>
      <c r="Q1798" s="38" t="str">
        <f>IFERROR(ROUNDDOWN(P1798*VLOOKUP(N1798,【参考】数式用!$V$2:$AA$58,MATCH(O1798,【参考】数式用!$X$4:$AA$4)+2,FALSE)*0.5, 0), "")</f>
        <v/>
      </c>
      <c r="R1798" s="433"/>
      <c r="S1798" s="867"/>
      <c r="T1798" s="867"/>
      <c r="U1798" s="499"/>
      <c r="V1798" s="439"/>
      <c r="W1798" s="487"/>
      <c r="X1798" s="414" t="str">
        <f>IFERROR(IF(V1798="ー", "", ROUNDDOWN(W1798*VLOOKUP(N1798,【参考】数式用!$V$2:$AG$51,MATCH(V1798,【参考】数式用!$AB$4:$AG$4)+6,FALSE)*0.5, 0)), "")</f>
        <v/>
      </c>
      <c r="Y1798" s="440"/>
      <c r="Z1798" s="487"/>
      <c r="AA1798" s="501"/>
      <c r="AB1798" s="481" t="e">
        <f>VLOOKUP(N1798,【参考】数式用!$A$3:$N$58,14,FALSE)</f>
        <v>#N/A</v>
      </c>
      <c r="AC1798" s="481" t="str">
        <f>IFERROR(VLOOKUP(N1798,【参考】数式用!$A$3:$N$58,14,FALSE),"")&amp;"_4_5"</f>
        <v>_4_5</v>
      </c>
      <c r="AD1798" s="481" t="str">
        <f>IFERROR(VLOOKUP(N1798,【参考】数式用!$A$3:$N$58,14,FALSE),"")&amp;"_6"</f>
        <v>_6</v>
      </c>
      <c r="AE1798" s="482" t="str">
        <f>IFERROR(VLOOKUP(N1798,【参考】数式用!$AI$5:$AJ$51, 2, FALSE), "")</f>
        <v/>
      </c>
      <c r="AF1798" s="483" t="str">
        <f t="shared" si="56"/>
        <v/>
      </c>
      <c r="AG1798" s="484" t="str">
        <f t="shared" si="57"/>
        <v/>
      </c>
      <c r="AH1798" s="485" t="str">
        <f>IFERROR(VLOOKUP(N1798,【参考】数式用!$AM$3:$AN$56, 2, FALSE), "")</f>
        <v/>
      </c>
      <c r="AI1798" s="411"/>
      <c r="AJ1798" s="389"/>
      <c r="AK1798" s="389"/>
      <c r="AL1798" s="389"/>
      <c r="AM1798" s="389"/>
      <c r="AN1798" s="389"/>
      <c r="AO1798" s="389"/>
      <c r="AP1798" s="389"/>
      <c r="AQ1798" s="389"/>
    </row>
    <row r="1799" spans="1:43" s="128" customFormat="1" ht="40.15" customHeight="1">
      <c r="A1799" s="488">
        <v>1786</v>
      </c>
      <c r="B1799" s="866" t="str">
        <f>IF(基本情報入力シート!C1830="","",基本情報入力シート!C1830)</f>
        <v/>
      </c>
      <c r="C1799" s="866"/>
      <c r="D1799" s="866"/>
      <c r="E1799" s="866"/>
      <c r="F1799" s="866"/>
      <c r="G1799" s="866"/>
      <c r="H1799" s="866"/>
      <c r="I1799" s="866"/>
      <c r="J1799" s="413" t="str">
        <f>IF(基本情報入力シート!M1830="","",基本情報入力シート!M1830)</f>
        <v/>
      </c>
      <c r="K1799" s="413" t="str">
        <f>IF(基本情報入力シート!R1830="","",基本情報入力シート!R1830)</f>
        <v/>
      </c>
      <c r="L1799" s="413" t="str">
        <f>IF(基本情報入力シート!W1830="","",基本情報入力シート!W1830)</f>
        <v/>
      </c>
      <c r="M1799" s="413" t="str">
        <f>IF(基本情報入力シート!X1830="","",基本情報入力シート!X1830)</f>
        <v/>
      </c>
      <c r="N1799" s="491" t="str">
        <f>IF(基本情報入力シート!Y1830="","",基本情報入力シート!Y1830)</f>
        <v/>
      </c>
      <c r="O1799" s="490"/>
      <c r="P1799" s="432"/>
      <c r="Q1799" s="38" t="str">
        <f>IFERROR(ROUNDDOWN(P1799*VLOOKUP(N1799,【参考】数式用!$V$2:$AA$58,MATCH(O1799,【参考】数式用!$X$4:$AA$4)+2,FALSE)*0.5, 0), "")</f>
        <v/>
      </c>
      <c r="R1799" s="433"/>
      <c r="S1799" s="867"/>
      <c r="T1799" s="867"/>
      <c r="U1799" s="499"/>
      <c r="V1799" s="439"/>
      <c r="W1799" s="487"/>
      <c r="X1799" s="414" t="str">
        <f>IFERROR(IF(V1799="ー", "", ROUNDDOWN(W1799*VLOOKUP(N1799,【参考】数式用!$V$2:$AG$51,MATCH(V1799,【参考】数式用!$AB$4:$AG$4)+6,FALSE)*0.5, 0)), "")</f>
        <v/>
      </c>
      <c r="Y1799" s="440"/>
      <c r="Z1799" s="487"/>
      <c r="AA1799" s="501"/>
      <c r="AB1799" s="481" t="e">
        <f>VLOOKUP(N1799,【参考】数式用!$A$3:$N$58,14,FALSE)</f>
        <v>#N/A</v>
      </c>
      <c r="AC1799" s="481" t="str">
        <f>IFERROR(VLOOKUP(N1799,【参考】数式用!$A$3:$N$58,14,FALSE),"")&amp;"_4_5"</f>
        <v>_4_5</v>
      </c>
      <c r="AD1799" s="481" t="str">
        <f>IFERROR(VLOOKUP(N1799,【参考】数式用!$A$3:$N$58,14,FALSE),"")&amp;"_6"</f>
        <v>_6</v>
      </c>
      <c r="AE1799" s="482" t="str">
        <f>IFERROR(VLOOKUP(N1799,【参考】数式用!$AI$5:$AJ$51, 2, FALSE), "")</f>
        <v/>
      </c>
      <c r="AF1799" s="483" t="str">
        <f t="shared" si="56"/>
        <v/>
      </c>
      <c r="AG1799" s="484" t="str">
        <f t="shared" si="57"/>
        <v/>
      </c>
      <c r="AH1799" s="485" t="str">
        <f>IFERROR(VLOOKUP(N1799,【参考】数式用!$AM$3:$AN$56, 2, FALSE), "")</f>
        <v/>
      </c>
      <c r="AI1799" s="411"/>
      <c r="AJ1799" s="389"/>
      <c r="AK1799" s="389"/>
      <c r="AL1799" s="389"/>
      <c r="AM1799" s="389"/>
      <c r="AN1799" s="389"/>
      <c r="AO1799" s="389"/>
      <c r="AP1799" s="389"/>
      <c r="AQ1799" s="389"/>
    </row>
    <row r="1800" spans="1:43" s="128" customFormat="1" ht="40.15" customHeight="1">
      <c r="A1800" s="488">
        <v>1787</v>
      </c>
      <c r="B1800" s="866" t="str">
        <f>IF(基本情報入力シート!C1831="","",基本情報入力シート!C1831)</f>
        <v/>
      </c>
      <c r="C1800" s="866"/>
      <c r="D1800" s="866"/>
      <c r="E1800" s="866"/>
      <c r="F1800" s="866"/>
      <c r="G1800" s="866"/>
      <c r="H1800" s="866"/>
      <c r="I1800" s="866"/>
      <c r="J1800" s="413" t="str">
        <f>IF(基本情報入力シート!M1831="","",基本情報入力シート!M1831)</f>
        <v/>
      </c>
      <c r="K1800" s="413" t="str">
        <f>IF(基本情報入力シート!R1831="","",基本情報入力シート!R1831)</f>
        <v/>
      </c>
      <c r="L1800" s="413" t="str">
        <f>IF(基本情報入力シート!W1831="","",基本情報入力シート!W1831)</f>
        <v/>
      </c>
      <c r="M1800" s="413" t="str">
        <f>IF(基本情報入力シート!X1831="","",基本情報入力シート!X1831)</f>
        <v/>
      </c>
      <c r="N1800" s="491" t="str">
        <f>IF(基本情報入力シート!Y1831="","",基本情報入力シート!Y1831)</f>
        <v/>
      </c>
      <c r="O1800" s="490"/>
      <c r="P1800" s="432"/>
      <c r="Q1800" s="38" t="str">
        <f>IFERROR(ROUNDDOWN(P1800*VLOOKUP(N1800,【参考】数式用!$V$2:$AA$58,MATCH(O1800,【参考】数式用!$X$4:$AA$4)+2,FALSE)*0.5, 0), "")</f>
        <v/>
      </c>
      <c r="R1800" s="433"/>
      <c r="S1800" s="867"/>
      <c r="T1800" s="867"/>
      <c r="U1800" s="499"/>
      <c r="V1800" s="439"/>
      <c r="W1800" s="487"/>
      <c r="X1800" s="414" t="str">
        <f>IFERROR(IF(V1800="ー", "", ROUNDDOWN(W1800*VLOOKUP(N1800,【参考】数式用!$V$2:$AG$51,MATCH(V1800,【参考】数式用!$AB$4:$AG$4)+6,FALSE)*0.5, 0)), "")</f>
        <v/>
      </c>
      <c r="Y1800" s="440"/>
      <c r="Z1800" s="487"/>
      <c r="AA1800" s="501"/>
      <c r="AB1800" s="481" t="e">
        <f>VLOOKUP(N1800,【参考】数式用!$A$3:$N$58,14,FALSE)</f>
        <v>#N/A</v>
      </c>
      <c r="AC1800" s="481" t="str">
        <f>IFERROR(VLOOKUP(N1800,【参考】数式用!$A$3:$N$58,14,FALSE),"")&amp;"_4_5"</f>
        <v>_4_5</v>
      </c>
      <c r="AD1800" s="481" t="str">
        <f>IFERROR(VLOOKUP(N1800,【参考】数式用!$A$3:$N$58,14,FALSE),"")&amp;"_6"</f>
        <v>_6</v>
      </c>
      <c r="AE1800" s="482" t="str">
        <f>IFERROR(VLOOKUP(N1800,【参考】数式用!$AI$5:$AJ$51, 2, FALSE), "")</f>
        <v/>
      </c>
      <c r="AF1800" s="483" t="str">
        <f t="shared" si="56"/>
        <v/>
      </c>
      <c r="AG1800" s="484" t="str">
        <f t="shared" si="57"/>
        <v/>
      </c>
      <c r="AH1800" s="485" t="str">
        <f>IFERROR(VLOOKUP(N1800,【参考】数式用!$AM$3:$AN$56, 2, FALSE), "")</f>
        <v/>
      </c>
      <c r="AI1800" s="411"/>
      <c r="AJ1800" s="389"/>
      <c r="AK1800" s="389"/>
      <c r="AL1800" s="389"/>
      <c r="AM1800" s="389"/>
      <c r="AN1800" s="389"/>
      <c r="AO1800" s="389"/>
      <c r="AP1800" s="389"/>
      <c r="AQ1800" s="389"/>
    </row>
    <row r="1801" spans="1:43" s="128" customFormat="1" ht="40.15" customHeight="1">
      <c r="A1801" s="488">
        <v>1788</v>
      </c>
      <c r="B1801" s="866" t="str">
        <f>IF(基本情報入力シート!C1832="","",基本情報入力シート!C1832)</f>
        <v/>
      </c>
      <c r="C1801" s="866"/>
      <c r="D1801" s="866"/>
      <c r="E1801" s="866"/>
      <c r="F1801" s="866"/>
      <c r="G1801" s="866"/>
      <c r="H1801" s="866"/>
      <c r="I1801" s="866"/>
      <c r="J1801" s="413" t="str">
        <f>IF(基本情報入力シート!M1832="","",基本情報入力シート!M1832)</f>
        <v/>
      </c>
      <c r="K1801" s="413" t="str">
        <f>IF(基本情報入力シート!R1832="","",基本情報入力シート!R1832)</f>
        <v/>
      </c>
      <c r="L1801" s="413" t="str">
        <f>IF(基本情報入力シート!W1832="","",基本情報入力シート!W1832)</f>
        <v/>
      </c>
      <c r="M1801" s="413" t="str">
        <f>IF(基本情報入力シート!X1832="","",基本情報入力シート!X1832)</f>
        <v/>
      </c>
      <c r="N1801" s="491" t="str">
        <f>IF(基本情報入力シート!Y1832="","",基本情報入力シート!Y1832)</f>
        <v/>
      </c>
      <c r="O1801" s="490"/>
      <c r="P1801" s="432"/>
      <c r="Q1801" s="38" t="str">
        <f>IFERROR(ROUNDDOWN(P1801*VLOOKUP(N1801,【参考】数式用!$V$2:$AA$58,MATCH(O1801,【参考】数式用!$X$4:$AA$4)+2,FALSE)*0.5, 0), "")</f>
        <v/>
      </c>
      <c r="R1801" s="433"/>
      <c r="S1801" s="867"/>
      <c r="T1801" s="867"/>
      <c r="U1801" s="499"/>
      <c r="V1801" s="439"/>
      <c r="W1801" s="487"/>
      <c r="X1801" s="414" t="str">
        <f>IFERROR(IF(V1801="ー", "", ROUNDDOWN(W1801*VLOOKUP(N1801,【参考】数式用!$V$2:$AG$51,MATCH(V1801,【参考】数式用!$AB$4:$AG$4)+6,FALSE)*0.5, 0)), "")</f>
        <v/>
      </c>
      <c r="Y1801" s="440"/>
      <c r="Z1801" s="487"/>
      <c r="AA1801" s="501"/>
      <c r="AB1801" s="481" t="e">
        <f>VLOOKUP(N1801,【参考】数式用!$A$3:$N$58,14,FALSE)</f>
        <v>#N/A</v>
      </c>
      <c r="AC1801" s="481" t="str">
        <f>IFERROR(VLOOKUP(N1801,【参考】数式用!$A$3:$N$58,14,FALSE),"")&amp;"_4_5"</f>
        <v>_4_5</v>
      </c>
      <c r="AD1801" s="481" t="str">
        <f>IFERROR(VLOOKUP(N1801,【参考】数式用!$A$3:$N$58,14,FALSE),"")&amp;"_6"</f>
        <v>_6</v>
      </c>
      <c r="AE1801" s="482" t="str">
        <f>IFERROR(VLOOKUP(N1801,【参考】数式用!$AI$5:$AJ$51, 2, FALSE), "")</f>
        <v/>
      </c>
      <c r="AF1801" s="483" t="str">
        <f t="shared" si="56"/>
        <v/>
      </c>
      <c r="AG1801" s="484" t="str">
        <f t="shared" si="57"/>
        <v/>
      </c>
      <c r="AH1801" s="485" t="str">
        <f>IFERROR(VLOOKUP(N1801,【参考】数式用!$AM$3:$AN$56, 2, FALSE), "")</f>
        <v/>
      </c>
      <c r="AI1801" s="411"/>
      <c r="AJ1801" s="389"/>
      <c r="AK1801" s="389"/>
      <c r="AL1801" s="389"/>
      <c r="AM1801" s="389"/>
      <c r="AN1801" s="389"/>
      <c r="AO1801" s="389"/>
      <c r="AP1801" s="389"/>
      <c r="AQ1801" s="389"/>
    </row>
    <row r="1802" spans="1:43" s="128" customFormat="1" ht="40.15" customHeight="1">
      <c r="A1802" s="488">
        <v>1789</v>
      </c>
      <c r="B1802" s="866" t="str">
        <f>IF(基本情報入力シート!C1833="","",基本情報入力シート!C1833)</f>
        <v/>
      </c>
      <c r="C1802" s="866"/>
      <c r="D1802" s="866"/>
      <c r="E1802" s="866"/>
      <c r="F1802" s="866"/>
      <c r="G1802" s="866"/>
      <c r="H1802" s="866"/>
      <c r="I1802" s="866"/>
      <c r="J1802" s="413" t="str">
        <f>IF(基本情報入力シート!M1833="","",基本情報入力シート!M1833)</f>
        <v/>
      </c>
      <c r="K1802" s="413" t="str">
        <f>IF(基本情報入力シート!R1833="","",基本情報入力シート!R1833)</f>
        <v/>
      </c>
      <c r="L1802" s="413" t="str">
        <f>IF(基本情報入力シート!W1833="","",基本情報入力シート!W1833)</f>
        <v/>
      </c>
      <c r="M1802" s="413" t="str">
        <f>IF(基本情報入力シート!X1833="","",基本情報入力シート!X1833)</f>
        <v/>
      </c>
      <c r="N1802" s="491" t="str">
        <f>IF(基本情報入力シート!Y1833="","",基本情報入力シート!Y1833)</f>
        <v/>
      </c>
      <c r="O1802" s="490"/>
      <c r="P1802" s="432"/>
      <c r="Q1802" s="38" t="str">
        <f>IFERROR(ROUNDDOWN(P1802*VLOOKUP(N1802,【参考】数式用!$V$2:$AA$58,MATCH(O1802,【参考】数式用!$X$4:$AA$4)+2,FALSE)*0.5, 0), "")</f>
        <v/>
      </c>
      <c r="R1802" s="433"/>
      <c r="S1802" s="867"/>
      <c r="T1802" s="867"/>
      <c r="U1802" s="499"/>
      <c r="V1802" s="439"/>
      <c r="W1802" s="487"/>
      <c r="X1802" s="414" t="str">
        <f>IFERROR(IF(V1802="ー", "", ROUNDDOWN(W1802*VLOOKUP(N1802,【参考】数式用!$V$2:$AG$51,MATCH(V1802,【参考】数式用!$AB$4:$AG$4)+6,FALSE)*0.5, 0)), "")</f>
        <v/>
      </c>
      <c r="Y1802" s="440"/>
      <c r="Z1802" s="487"/>
      <c r="AA1802" s="501"/>
      <c r="AB1802" s="481" t="e">
        <f>VLOOKUP(N1802,【参考】数式用!$A$3:$N$58,14,FALSE)</f>
        <v>#N/A</v>
      </c>
      <c r="AC1802" s="481" t="str">
        <f>IFERROR(VLOOKUP(N1802,【参考】数式用!$A$3:$N$58,14,FALSE),"")&amp;"_4_5"</f>
        <v>_4_5</v>
      </c>
      <c r="AD1802" s="481" t="str">
        <f>IFERROR(VLOOKUP(N1802,【参考】数式用!$A$3:$N$58,14,FALSE),"")&amp;"_6"</f>
        <v>_6</v>
      </c>
      <c r="AE1802" s="482" t="str">
        <f>IFERROR(VLOOKUP(N1802,【参考】数式用!$AI$5:$AJ$51, 2, FALSE), "")</f>
        <v/>
      </c>
      <c r="AF1802" s="483" t="str">
        <f t="shared" si="56"/>
        <v/>
      </c>
      <c r="AG1802" s="484" t="str">
        <f t="shared" si="57"/>
        <v/>
      </c>
      <c r="AH1802" s="485" t="str">
        <f>IFERROR(VLOOKUP(N1802,【参考】数式用!$AM$3:$AN$56, 2, FALSE), "")</f>
        <v/>
      </c>
      <c r="AI1802" s="411"/>
      <c r="AJ1802" s="389"/>
      <c r="AK1802" s="389"/>
      <c r="AL1802" s="389"/>
      <c r="AM1802" s="389"/>
      <c r="AN1802" s="389"/>
      <c r="AO1802" s="389"/>
      <c r="AP1802" s="389"/>
      <c r="AQ1802" s="389"/>
    </row>
    <row r="1803" spans="1:43" s="128" customFormat="1" ht="40.15" customHeight="1">
      <c r="A1803" s="488">
        <v>1790</v>
      </c>
      <c r="B1803" s="866" t="str">
        <f>IF(基本情報入力シート!C1834="","",基本情報入力シート!C1834)</f>
        <v/>
      </c>
      <c r="C1803" s="866"/>
      <c r="D1803" s="866"/>
      <c r="E1803" s="866"/>
      <c r="F1803" s="866"/>
      <c r="G1803" s="866"/>
      <c r="H1803" s="866"/>
      <c r="I1803" s="866"/>
      <c r="J1803" s="413" t="str">
        <f>IF(基本情報入力シート!M1834="","",基本情報入力シート!M1834)</f>
        <v/>
      </c>
      <c r="K1803" s="413" t="str">
        <f>IF(基本情報入力シート!R1834="","",基本情報入力シート!R1834)</f>
        <v/>
      </c>
      <c r="L1803" s="413" t="str">
        <f>IF(基本情報入力シート!W1834="","",基本情報入力シート!W1834)</f>
        <v/>
      </c>
      <c r="M1803" s="413" t="str">
        <f>IF(基本情報入力シート!X1834="","",基本情報入力シート!X1834)</f>
        <v/>
      </c>
      <c r="N1803" s="491" t="str">
        <f>IF(基本情報入力シート!Y1834="","",基本情報入力シート!Y1834)</f>
        <v/>
      </c>
      <c r="O1803" s="490"/>
      <c r="P1803" s="432"/>
      <c r="Q1803" s="38" t="str">
        <f>IFERROR(ROUNDDOWN(P1803*VLOOKUP(N1803,【参考】数式用!$V$2:$AA$58,MATCH(O1803,【参考】数式用!$X$4:$AA$4)+2,FALSE)*0.5, 0), "")</f>
        <v/>
      </c>
      <c r="R1803" s="433"/>
      <c r="S1803" s="867"/>
      <c r="T1803" s="867"/>
      <c r="U1803" s="499"/>
      <c r="V1803" s="439"/>
      <c r="W1803" s="487"/>
      <c r="X1803" s="414" t="str">
        <f>IFERROR(IF(V1803="ー", "", ROUNDDOWN(W1803*VLOOKUP(N1803,【参考】数式用!$V$2:$AG$51,MATCH(V1803,【参考】数式用!$AB$4:$AG$4)+6,FALSE)*0.5, 0)), "")</f>
        <v/>
      </c>
      <c r="Y1803" s="440"/>
      <c r="Z1803" s="487"/>
      <c r="AA1803" s="501"/>
      <c r="AB1803" s="481" t="e">
        <f>VLOOKUP(N1803,【参考】数式用!$A$3:$N$58,14,FALSE)</f>
        <v>#N/A</v>
      </c>
      <c r="AC1803" s="481" t="str">
        <f>IFERROR(VLOOKUP(N1803,【参考】数式用!$A$3:$N$58,14,FALSE),"")&amp;"_4_5"</f>
        <v>_4_5</v>
      </c>
      <c r="AD1803" s="481" t="str">
        <f>IFERROR(VLOOKUP(N1803,【参考】数式用!$A$3:$N$58,14,FALSE),"")&amp;"_6"</f>
        <v>_6</v>
      </c>
      <c r="AE1803" s="482" t="str">
        <f>IFERROR(VLOOKUP(N1803,【参考】数式用!$AI$5:$AJ$51, 2, FALSE), "")</f>
        <v/>
      </c>
      <c r="AF1803" s="483" t="str">
        <f t="shared" si="56"/>
        <v/>
      </c>
      <c r="AG1803" s="484" t="str">
        <f t="shared" si="57"/>
        <v/>
      </c>
      <c r="AH1803" s="485" t="str">
        <f>IFERROR(VLOOKUP(N1803,【参考】数式用!$AM$3:$AN$56, 2, FALSE), "")</f>
        <v/>
      </c>
      <c r="AI1803" s="411"/>
      <c r="AJ1803" s="389"/>
      <c r="AK1803" s="389"/>
      <c r="AL1803" s="389"/>
      <c r="AM1803" s="389"/>
      <c r="AN1803" s="389"/>
      <c r="AO1803" s="389"/>
      <c r="AP1803" s="389"/>
      <c r="AQ1803" s="389"/>
    </row>
    <row r="1804" spans="1:43" s="128" customFormat="1" ht="40.15" customHeight="1">
      <c r="A1804" s="488">
        <v>1791</v>
      </c>
      <c r="B1804" s="866" t="str">
        <f>IF(基本情報入力シート!C1835="","",基本情報入力シート!C1835)</f>
        <v/>
      </c>
      <c r="C1804" s="866"/>
      <c r="D1804" s="866"/>
      <c r="E1804" s="866"/>
      <c r="F1804" s="866"/>
      <c r="G1804" s="866"/>
      <c r="H1804" s="866"/>
      <c r="I1804" s="866"/>
      <c r="J1804" s="413" t="str">
        <f>IF(基本情報入力シート!M1835="","",基本情報入力シート!M1835)</f>
        <v/>
      </c>
      <c r="K1804" s="413" t="str">
        <f>IF(基本情報入力シート!R1835="","",基本情報入力シート!R1835)</f>
        <v/>
      </c>
      <c r="L1804" s="413" t="str">
        <f>IF(基本情報入力シート!W1835="","",基本情報入力シート!W1835)</f>
        <v/>
      </c>
      <c r="M1804" s="413" t="str">
        <f>IF(基本情報入力シート!X1835="","",基本情報入力シート!X1835)</f>
        <v/>
      </c>
      <c r="N1804" s="491" t="str">
        <f>IF(基本情報入力シート!Y1835="","",基本情報入力シート!Y1835)</f>
        <v/>
      </c>
      <c r="O1804" s="490"/>
      <c r="P1804" s="432"/>
      <c r="Q1804" s="38" t="str">
        <f>IFERROR(ROUNDDOWN(P1804*VLOOKUP(N1804,【参考】数式用!$V$2:$AA$58,MATCH(O1804,【参考】数式用!$X$4:$AA$4)+2,FALSE)*0.5, 0), "")</f>
        <v/>
      </c>
      <c r="R1804" s="433"/>
      <c r="S1804" s="867"/>
      <c r="T1804" s="867"/>
      <c r="U1804" s="499"/>
      <c r="V1804" s="439"/>
      <c r="W1804" s="487"/>
      <c r="X1804" s="414" t="str">
        <f>IFERROR(IF(V1804="ー", "", ROUNDDOWN(W1804*VLOOKUP(N1804,【参考】数式用!$V$2:$AG$51,MATCH(V1804,【参考】数式用!$AB$4:$AG$4)+6,FALSE)*0.5, 0)), "")</f>
        <v/>
      </c>
      <c r="Y1804" s="440"/>
      <c r="Z1804" s="487"/>
      <c r="AA1804" s="501"/>
      <c r="AB1804" s="481" t="e">
        <f>VLOOKUP(N1804,【参考】数式用!$A$3:$N$58,14,FALSE)</f>
        <v>#N/A</v>
      </c>
      <c r="AC1804" s="481" t="str">
        <f>IFERROR(VLOOKUP(N1804,【参考】数式用!$A$3:$N$58,14,FALSE),"")&amp;"_4_5"</f>
        <v>_4_5</v>
      </c>
      <c r="AD1804" s="481" t="str">
        <f>IFERROR(VLOOKUP(N1804,【参考】数式用!$A$3:$N$58,14,FALSE),"")&amp;"_6"</f>
        <v>_6</v>
      </c>
      <c r="AE1804" s="482" t="str">
        <f>IFERROR(VLOOKUP(N1804,【参考】数式用!$AI$5:$AJ$51, 2, FALSE), "")</f>
        <v/>
      </c>
      <c r="AF1804" s="483" t="str">
        <f t="shared" si="56"/>
        <v/>
      </c>
      <c r="AG1804" s="484" t="str">
        <f t="shared" si="57"/>
        <v/>
      </c>
      <c r="AH1804" s="485" t="str">
        <f>IFERROR(VLOOKUP(N1804,【参考】数式用!$AM$3:$AN$56, 2, FALSE), "")</f>
        <v/>
      </c>
      <c r="AI1804" s="411"/>
      <c r="AJ1804" s="389"/>
      <c r="AK1804" s="389"/>
      <c r="AL1804" s="389"/>
      <c r="AM1804" s="389"/>
      <c r="AN1804" s="389"/>
      <c r="AO1804" s="389"/>
      <c r="AP1804" s="389"/>
      <c r="AQ1804" s="389"/>
    </row>
    <row r="1805" spans="1:43" s="128" customFormat="1" ht="40.15" customHeight="1">
      <c r="A1805" s="488">
        <v>1792</v>
      </c>
      <c r="B1805" s="866" t="str">
        <f>IF(基本情報入力シート!C1836="","",基本情報入力シート!C1836)</f>
        <v/>
      </c>
      <c r="C1805" s="866"/>
      <c r="D1805" s="866"/>
      <c r="E1805" s="866"/>
      <c r="F1805" s="866"/>
      <c r="G1805" s="866"/>
      <c r="H1805" s="866"/>
      <c r="I1805" s="866"/>
      <c r="J1805" s="413" t="str">
        <f>IF(基本情報入力シート!M1836="","",基本情報入力シート!M1836)</f>
        <v/>
      </c>
      <c r="K1805" s="413" t="str">
        <f>IF(基本情報入力シート!R1836="","",基本情報入力シート!R1836)</f>
        <v/>
      </c>
      <c r="L1805" s="413" t="str">
        <f>IF(基本情報入力シート!W1836="","",基本情報入力シート!W1836)</f>
        <v/>
      </c>
      <c r="M1805" s="413" t="str">
        <f>IF(基本情報入力シート!X1836="","",基本情報入力シート!X1836)</f>
        <v/>
      </c>
      <c r="N1805" s="491" t="str">
        <f>IF(基本情報入力シート!Y1836="","",基本情報入力シート!Y1836)</f>
        <v/>
      </c>
      <c r="O1805" s="490"/>
      <c r="P1805" s="432"/>
      <c r="Q1805" s="38" t="str">
        <f>IFERROR(ROUNDDOWN(P1805*VLOOKUP(N1805,【参考】数式用!$V$2:$AA$58,MATCH(O1805,【参考】数式用!$X$4:$AA$4)+2,FALSE)*0.5, 0), "")</f>
        <v/>
      </c>
      <c r="R1805" s="433"/>
      <c r="S1805" s="867"/>
      <c r="T1805" s="867"/>
      <c r="U1805" s="499"/>
      <c r="V1805" s="439"/>
      <c r="W1805" s="487"/>
      <c r="X1805" s="414" t="str">
        <f>IFERROR(IF(V1805="ー", "", ROUNDDOWN(W1805*VLOOKUP(N1805,【参考】数式用!$V$2:$AG$51,MATCH(V1805,【参考】数式用!$AB$4:$AG$4)+6,FALSE)*0.5, 0)), "")</f>
        <v/>
      </c>
      <c r="Y1805" s="440"/>
      <c r="Z1805" s="487"/>
      <c r="AA1805" s="501"/>
      <c r="AB1805" s="481" t="e">
        <f>VLOOKUP(N1805,【参考】数式用!$A$3:$N$58,14,FALSE)</f>
        <v>#N/A</v>
      </c>
      <c r="AC1805" s="481" t="str">
        <f>IFERROR(VLOOKUP(N1805,【参考】数式用!$A$3:$N$58,14,FALSE),"")&amp;"_4_5"</f>
        <v>_4_5</v>
      </c>
      <c r="AD1805" s="481" t="str">
        <f>IFERROR(VLOOKUP(N1805,【参考】数式用!$A$3:$N$58,14,FALSE),"")&amp;"_6"</f>
        <v>_6</v>
      </c>
      <c r="AE1805" s="482" t="str">
        <f>IFERROR(VLOOKUP(N1805,【参考】数式用!$AI$5:$AJ$51, 2, FALSE), "")</f>
        <v/>
      </c>
      <c r="AF1805" s="483" t="str">
        <f t="shared" si="56"/>
        <v/>
      </c>
      <c r="AG1805" s="484" t="str">
        <f t="shared" si="57"/>
        <v/>
      </c>
      <c r="AH1805" s="485" t="str">
        <f>IFERROR(VLOOKUP(N1805,【参考】数式用!$AM$3:$AN$56, 2, FALSE), "")</f>
        <v/>
      </c>
      <c r="AI1805" s="411"/>
      <c r="AJ1805" s="389"/>
      <c r="AK1805" s="389"/>
      <c r="AL1805" s="389"/>
      <c r="AM1805" s="389"/>
      <c r="AN1805" s="389"/>
      <c r="AO1805" s="389"/>
      <c r="AP1805" s="389"/>
      <c r="AQ1805" s="389"/>
    </row>
    <row r="1806" spans="1:43" s="128" customFormat="1" ht="40.15" customHeight="1">
      <c r="A1806" s="488">
        <v>1793</v>
      </c>
      <c r="B1806" s="866" t="str">
        <f>IF(基本情報入力シート!C1837="","",基本情報入力シート!C1837)</f>
        <v/>
      </c>
      <c r="C1806" s="866"/>
      <c r="D1806" s="866"/>
      <c r="E1806" s="866"/>
      <c r="F1806" s="866"/>
      <c r="G1806" s="866"/>
      <c r="H1806" s="866"/>
      <c r="I1806" s="866"/>
      <c r="J1806" s="413" t="str">
        <f>IF(基本情報入力シート!M1837="","",基本情報入力シート!M1837)</f>
        <v/>
      </c>
      <c r="K1806" s="413" t="str">
        <f>IF(基本情報入力シート!R1837="","",基本情報入力シート!R1837)</f>
        <v/>
      </c>
      <c r="L1806" s="413" t="str">
        <f>IF(基本情報入力シート!W1837="","",基本情報入力シート!W1837)</f>
        <v/>
      </c>
      <c r="M1806" s="413" t="str">
        <f>IF(基本情報入力シート!X1837="","",基本情報入力シート!X1837)</f>
        <v/>
      </c>
      <c r="N1806" s="491" t="str">
        <f>IF(基本情報入力シート!Y1837="","",基本情報入力シート!Y1837)</f>
        <v/>
      </c>
      <c r="O1806" s="490"/>
      <c r="P1806" s="432"/>
      <c r="Q1806" s="38" t="str">
        <f>IFERROR(ROUNDDOWN(P1806*VLOOKUP(N1806,【参考】数式用!$V$2:$AA$58,MATCH(O1806,【参考】数式用!$X$4:$AA$4)+2,FALSE)*0.5, 0), "")</f>
        <v/>
      </c>
      <c r="R1806" s="433"/>
      <c r="S1806" s="867"/>
      <c r="T1806" s="867"/>
      <c r="U1806" s="499"/>
      <c r="V1806" s="439"/>
      <c r="W1806" s="487"/>
      <c r="X1806" s="414" t="str">
        <f>IFERROR(IF(V1806="ー", "", ROUNDDOWN(W1806*VLOOKUP(N1806,【参考】数式用!$V$2:$AG$51,MATCH(V1806,【参考】数式用!$AB$4:$AG$4)+6,FALSE)*0.5, 0)), "")</f>
        <v/>
      </c>
      <c r="Y1806" s="440"/>
      <c r="Z1806" s="487"/>
      <c r="AA1806" s="501"/>
      <c r="AB1806" s="481" t="e">
        <f>VLOOKUP(N1806,【参考】数式用!$A$3:$N$58,14,FALSE)</f>
        <v>#N/A</v>
      </c>
      <c r="AC1806" s="481" t="str">
        <f>IFERROR(VLOOKUP(N1806,【参考】数式用!$A$3:$N$58,14,FALSE),"")&amp;"_4_5"</f>
        <v>_4_5</v>
      </c>
      <c r="AD1806" s="481" t="str">
        <f>IFERROR(VLOOKUP(N1806,【参考】数式用!$A$3:$N$58,14,FALSE),"")&amp;"_6"</f>
        <v>_6</v>
      </c>
      <c r="AE1806" s="482" t="str">
        <f>IFERROR(VLOOKUP(N1806,【参考】数式用!$AI$5:$AJ$51, 2, FALSE), "")</f>
        <v/>
      </c>
      <c r="AF1806" s="483" t="str">
        <f t="shared" si="56"/>
        <v/>
      </c>
      <c r="AG1806" s="484" t="str">
        <f t="shared" si="57"/>
        <v/>
      </c>
      <c r="AH1806" s="485" t="str">
        <f>IFERROR(VLOOKUP(N1806,【参考】数式用!$AM$3:$AN$56, 2, FALSE), "")</f>
        <v/>
      </c>
      <c r="AI1806" s="411"/>
      <c r="AJ1806" s="389"/>
      <c r="AK1806" s="389"/>
      <c r="AL1806" s="389"/>
      <c r="AM1806" s="389"/>
      <c r="AN1806" s="389"/>
      <c r="AO1806" s="389"/>
      <c r="AP1806" s="389"/>
      <c r="AQ1806" s="389"/>
    </row>
    <row r="1807" spans="1:43" s="128" customFormat="1" ht="40.15" customHeight="1">
      <c r="A1807" s="488">
        <v>1794</v>
      </c>
      <c r="B1807" s="866" t="str">
        <f>IF(基本情報入力シート!C1838="","",基本情報入力シート!C1838)</f>
        <v/>
      </c>
      <c r="C1807" s="866"/>
      <c r="D1807" s="866"/>
      <c r="E1807" s="866"/>
      <c r="F1807" s="866"/>
      <c r="G1807" s="866"/>
      <c r="H1807" s="866"/>
      <c r="I1807" s="866"/>
      <c r="J1807" s="413" t="str">
        <f>IF(基本情報入力シート!M1838="","",基本情報入力シート!M1838)</f>
        <v/>
      </c>
      <c r="K1807" s="413" t="str">
        <f>IF(基本情報入力シート!R1838="","",基本情報入力シート!R1838)</f>
        <v/>
      </c>
      <c r="L1807" s="413" t="str">
        <f>IF(基本情報入力シート!W1838="","",基本情報入力シート!W1838)</f>
        <v/>
      </c>
      <c r="M1807" s="413" t="str">
        <f>IF(基本情報入力シート!X1838="","",基本情報入力シート!X1838)</f>
        <v/>
      </c>
      <c r="N1807" s="491" t="str">
        <f>IF(基本情報入力シート!Y1838="","",基本情報入力シート!Y1838)</f>
        <v/>
      </c>
      <c r="O1807" s="490"/>
      <c r="P1807" s="432"/>
      <c r="Q1807" s="38" t="str">
        <f>IFERROR(ROUNDDOWN(P1807*VLOOKUP(N1807,【参考】数式用!$V$2:$AA$58,MATCH(O1807,【参考】数式用!$X$4:$AA$4)+2,FALSE)*0.5, 0), "")</f>
        <v/>
      </c>
      <c r="R1807" s="433"/>
      <c r="S1807" s="867"/>
      <c r="T1807" s="867"/>
      <c r="U1807" s="499"/>
      <c r="V1807" s="439"/>
      <c r="W1807" s="487"/>
      <c r="X1807" s="414" t="str">
        <f>IFERROR(IF(V1807="ー", "", ROUNDDOWN(W1807*VLOOKUP(N1807,【参考】数式用!$V$2:$AG$51,MATCH(V1807,【参考】数式用!$AB$4:$AG$4)+6,FALSE)*0.5, 0)), "")</f>
        <v/>
      </c>
      <c r="Y1807" s="440"/>
      <c r="Z1807" s="487"/>
      <c r="AA1807" s="501"/>
      <c r="AB1807" s="481" t="e">
        <f>VLOOKUP(N1807,【参考】数式用!$A$3:$N$58,14,FALSE)</f>
        <v>#N/A</v>
      </c>
      <c r="AC1807" s="481" t="str">
        <f>IFERROR(VLOOKUP(N1807,【参考】数式用!$A$3:$N$58,14,FALSE),"")&amp;"_4_5"</f>
        <v>_4_5</v>
      </c>
      <c r="AD1807" s="481" t="str">
        <f>IFERROR(VLOOKUP(N1807,【参考】数式用!$A$3:$N$58,14,FALSE),"")&amp;"_6"</f>
        <v>_6</v>
      </c>
      <c r="AE1807" s="482" t="str">
        <f>IFERROR(VLOOKUP(N1807,【参考】数式用!$AI$5:$AJ$51, 2, FALSE), "")</f>
        <v/>
      </c>
      <c r="AF1807" s="483" t="str">
        <f t="shared" si="56"/>
        <v/>
      </c>
      <c r="AG1807" s="484" t="str">
        <f t="shared" si="57"/>
        <v/>
      </c>
      <c r="AH1807" s="485" t="str">
        <f>IFERROR(VLOOKUP(N1807,【参考】数式用!$AM$3:$AN$56, 2, FALSE), "")</f>
        <v/>
      </c>
      <c r="AI1807" s="411"/>
      <c r="AJ1807" s="389"/>
      <c r="AK1807" s="389"/>
      <c r="AL1807" s="389"/>
      <c r="AM1807" s="389"/>
      <c r="AN1807" s="389"/>
      <c r="AO1807" s="389"/>
      <c r="AP1807" s="389"/>
      <c r="AQ1807" s="389"/>
    </row>
    <row r="1808" spans="1:43" s="128" customFormat="1" ht="40.15" customHeight="1">
      <c r="A1808" s="488">
        <v>1795</v>
      </c>
      <c r="B1808" s="866" t="str">
        <f>IF(基本情報入力シート!C1839="","",基本情報入力シート!C1839)</f>
        <v/>
      </c>
      <c r="C1808" s="866"/>
      <c r="D1808" s="866"/>
      <c r="E1808" s="866"/>
      <c r="F1808" s="866"/>
      <c r="G1808" s="866"/>
      <c r="H1808" s="866"/>
      <c r="I1808" s="866"/>
      <c r="J1808" s="413" t="str">
        <f>IF(基本情報入力シート!M1839="","",基本情報入力シート!M1839)</f>
        <v/>
      </c>
      <c r="K1808" s="413" t="str">
        <f>IF(基本情報入力シート!R1839="","",基本情報入力シート!R1839)</f>
        <v/>
      </c>
      <c r="L1808" s="413" t="str">
        <f>IF(基本情報入力シート!W1839="","",基本情報入力シート!W1839)</f>
        <v/>
      </c>
      <c r="M1808" s="413" t="str">
        <f>IF(基本情報入力シート!X1839="","",基本情報入力シート!X1839)</f>
        <v/>
      </c>
      <c r="N1808" s="491" t="str">
        <f>IF(基本情報入力シート!Y1839="","",基本情報入力シート!Y1839)</f>
        <v/>
      </c>
      <c r="O1808" s="490"/>
      <c r="P1808" s="432"/>
      <c r="Q1808" s="38" t="str">
        <f>IFERROR(ROUNDDOWN(P1808*VLOOKUP(N1808,【参考】数式用!$V$2:$AA$58,MATCH(O1808,【参考】数式用!$X$4:$AA$4)+2,FALSE)*0.5, 0), "")</f>
        <v/>
      </c>
      <c r="R1808" s="433"/>
      <c r="S1808" s="867"/>
      <c r="T1808" s="867"/>
      <c r="U1808" s="499"/>
      <c r="V1808" s="439"/>
      <c r="W1808" s="487"/>
      <c r="X1808" s="414" t="str">
        <f>IFERROR(IF(V1808="ー", "", ROUNDDOWN(W1808*VLOOKUP(N1808,【参考】数式用!$V$2:$AG$51,MATCH(V1808,【参考】数式用!$AB$4:$AG$4)+6,FALSE)*0.5, 0)), "")</f>
        <v/>
      </c>
      <c r="Y1808" s="440"/>
      <c r="Z1808" s="487"/>
      <c r="AA1808" s="501"/>
      <c r="AB1808" s="481" t="e">
        <f>VLOOKUP(N1808,【参考】数式用!$A$3:$N$58,14,FALSE)</f>
        <v>#N/A</v>
      </c>
      <c r="AC1808" s="481" t="str">
        <f>IFERROR(VLOOKUP(N1808,【参考】数式用!$A$3:$N$58,14,FALSE),"")&amp;"_4_5"</f>
        <v>_4_5</v>
      </c>
      <c r="AD1808" s="481" t="str">
        <f>IFERROR(VLOOKUP(N1808,【参考】数式用!$A$3:$N$58,14,FALSE),"")&amp;"_6"</f>
        <v>_6</v>
      </c>
      <c r="AE1808" s="482" t="str">
        <f>IFERROR(VLOOKUP(N1808,【参考】数式用!$AI$5:$AJ$51, 2, FALSE), "")</f>
        <v/>
      </c>
      <c r="AF1808" s="483" t="str">
        <f t="shared" si="56"/>
        <v/>
      </c>
      <c r="AG1808" s="484" t="str">
        <f t="shared" si="57"/>
        <v/>
      </c>
      <c r="AH1808" s="485" t="str">
        <f>IFERROR(VLOOKUP(N1808,【参考】数式用!$AM$3:$AN$56, 2, FALSE), "")</f>
        <v/>
      </c>
      <c r="AI1808" s="411"/>
      <c r="AJ1808" s="389"/>
      <c r="AK1808" s="389"/>
      <c r="AL1808" s="389"/>
      <c r="AM1808" s="389"/>
      <c r="AN1808" s="389"/>
      <c r="AO1808" s="389"/>
      <c r="AP1808" s="389"/>
      <c r="AQ1808" s="389"/>
    </row>
    <row r="1809" spans="1:43" s="128" customFormat="1" ht="40.15" customHeight="1">
      <c r="A1809" s="488">
        <v>1796</v>
      </c>
      <c r="B1809" s="866" t="str">
        <f>IF(基本情報入力シート!C1840="","",基本情報入力シート!C1840)</f>
        <v/>
      </c>
      <c r="C1809" s="866"/>
      <c r="D1809" s="866"/>
      <c r="E1809" s="866"/>
      <c r="F1809" s="866"/>
      <c r="G1809" s="866"/>
      <c r="H1809" s="866"/>
      <c r="I1809" s="866"/>
      <c r="J1809" s="413" t="str">
        <f>IF(基本情報入力シート!M1840="","",基本情報入力シート!M1840)</f>
        <v/>
      </c>
      <c r="K1809" s="413" t="str">
        <f>IF(基本情報入力シート!R1840="","",基本情報入力シート!R1840)</f>
        <v/>
      </c>
      <c r="L1809" s="413" t="str">
        <f>IF(基本情報入力シート!W1840="","",基本情報入力シート!W1840)</f>
        <v/>
      </c>
      <c r="M1809" s="413" t="str">
        <f>IF(基本情報入力シート!X1840="","",基本情報入力シート!X1840)</f>
        <v/>
      </c>
      <c r="N1809" s="491" t="str">
        <f>IF(基本情報入力シート!Y1840="","",基本情報入力シート!Y1840)</f>
        <v/>
      </c>
      <c r="O1809" s="490"/>
      <c r="P1809" s="432"/>
      <c r="Q1809" s="38" t="str">
        <f>IFERROR(ROUNDDOWN(P1809*VLOOKUP(N1809,【参考】数式用!$V$2:$AA$58,MATCH(O1809,【参考】数式用!$X$4:$AA$4)+2,FALSE)*0.5, 0), "")</f>
        <v/>
      </c>
      <c r="R1809" s="433"/>
      <c r="S1809" s="867"/>
      <c r="T1809" s="867"/>
      <c r="U1809" s="499"/>
      <c r="V1809" s="439"/>
      <c r="W1809" s="487"/>
      <c r="X1809" s="414" t="str">
        <f>IFERROR(IF(V1809="ー", "", ROUNDDOWN(W1809*VLOOKUP(N1809,【参考】数式用!$V$2:$AG$51,MATCH(V1809,【参考】数式用!$AB$4:$AG$4)+6,FALSE)*0.5, 0)), "")</f>
        <v/>
      </c>
      <c r="Y1809" s="440"/>
      <c r="Z1809" s="487"/>
      <c r="AA1809" s="501"/>
      <c r="AB1809" s="481" t="e">
        <f>VLOOKUP(N1809,【参考】数式用!$A$3:$N$58,14,FALSE)</f>
        <v>#N/A</v>
      </c>
      <c r="AC1809" s="481" t="str">
        <f>IFERROR(VLOOKUP(N1809,【参考】数式用!$A$3:$N$58,14,FALSE),"")&amp;"_4_5"</f>
        <v>_4_5</v>
      </c>
      <c r="AD1809" s="481" t="str">
        <f>IFERROR(VLOOKUP(N1809,【参考】数式用!$A$3:$N$58,14,FALSE),"")&amp;"_6"</f>
        <v>_6</v>
      </c>
      <c r="AE1809" s="482" t="str">
        <f>IFERROR(VLOOKUP(N1809,【参考】数式用!$AI$5:$AJ$51, 2, FALSE), "")</f>
        <v/>
      </c>
      <c r="AF1809" s="483" t="str">
        <f t="shared" si="56"/>
        <v/>
      </c>
      <c r="AG1809" s="484" t="str">
        <f t="shared" si="57"/>
        <v/>
      </c>
      <c r="AH1809" s="485" t="str">
        <f>IFERROR(VLOOKUP(N1809,【参考】数式用!$AM$3:$AN$56, 2, FALSE), "")</f>
        <v/>
      </c>
      <c r="AI1809" s="411"/>
      <c r="AJ1809" s="389"/>
      <c r="AK1809" s="389"/>
      <c r="AL1809" s="389"/>
      <c r="AM1809" s="389"/>
      <c r="AN1809" s="389"/>
      <c r="AO1809" s="389"/>
      <c r="AP1809" s="389"/>
      <c r="AQ1809" s="389"/>
    </row>
    <row r="1810" spans="1:43" s="128" customFormat="1" ht="40.15" customHeight="1">
      <c r="A1810" s="488">
        <v>1797</v>
      </c>
      <c r="B1810" s="866" t="str">
        <f>IF(基本情報入力シート!C1841="","",基本情報入力シート!C1841)</f>
        <v/>
      </c>
      <c r="C1810" s="866"/>
      <c r="D1810" s="866"/>
      <c r="E1810" s="866"/>
      <c r="F1810" s="866"/>
      <c r="G1810" s="866"/>
      <c r="H1810" s="866"/>
      <c r="I1810" s="866"/>
      <c r="J1810" s="413" t="str">
        <f>IF(基本情報入力シート!M1841="","",基本情報入力シート!M1841)</f>
        <v/>
      </c>
      <c r="K1810" s="413" t="str">
        <f>IF(基本情報入力シート!R1841="","",基本情報入力シート!R1841)</f>
        <v/>
      </c>
      <c r="L1810" s="413" t="str">
        <f>IF(基本情報入力シート!W1841="","",基本情報入力シート!W1841)</f>
        <v/>
      </c>
      <c r="M1810" s="413" t="str">
        <f>IF(基本情報入力シート!X1841="","",基本情報入力シート!X1841)</f>
        <v/>
      </c>
      <c r="N1810" s="491" t="str">
        <f>IF(基本情報入力シート!Y1841="","",基本情報入力シート!Y1841)</f>
        <v/>
      </c>
      <c r="O1810" s="490"/>
      <c r="P1810" s="432"/>
      <c r="Q1810" s="38" t="str">
        <f>IFERROR(ROUNDDOWN(P1810*VLOOKUP(N1810,【参考】数式用!$V$2:$AA$58,MATCH(O1810,【参考】数式用!$X$4:$AA$4)+2,FALSE)*0.5, 0), "")</f>
        <v/>
      </c>
      <c r="R1810" s="433"/>
      <c r="S1810" s="867"/>
      <c r="T1810" s="867"/>
      <c r="U1810" s="499"/>
      <c r="V1810" s="439"/>
      <c r="W1810" s="487"/>
      <c r="X1810" s="414" t="str">
        <f>IFERROR(IF(V1810="ー", "", ROUNDDOWN(W1810*VLOOKUP(N1810,【参考】数式用!$V$2:$AG$51,MATCH(V1810,【参考】数式用!$AB$4:$AG$4)+6,FALSE)*0.5, 0)), "")</f>
        <v/>
      </c>
      <c r="Y1810" s="440"/>
      <c r="Z1810" s="487"/>
      <c r="AA1810" s="501"/>
      <c r="AB1810" s="481" t="e">
        <f>VLOOKUP(N1810,【参考】数式用!$A$3:$N$58,14,FALSE)</f>
        <v>#N/A</v>
      </c>
      <c r="AC1810" s="481" t="str">
        <f>IFERROR(VLOOKUP(N1810,【参考】数式用!$A$3:$N$58,14,FALSE),"")&amp;"_4_5"</f>
        <v>_4_5</v>
      </c>
      <c r="AD1810" s="481" t="str">
        <f>IFERROR(VLOOKUP(N1810,【参考】数式用!$A$3:$N$58,14,FALSE),"")&amp;"_6"</f>
        <v>_6</v>
      </c>
      <c r="AE1810" s="482" t="str">
        <f>IFERROR(VLOOKUP(N1810,【参考】数式用!$AI$5:$AJ$51, 2, FALSE), "")</f>
        <v/>
      </c>
      <c r="AF1810" s="483" t="str">
        <f t="shared" si="56"/>
        <v/>
      </c>
      <c r="AG1810" s="484" t="str">
        <f t="shared" si="57"/>
        <v/>
      </c>
      <c r="AH1810" s="485" t="str">
        <f>IFERROR(VLOOKUP(N1810,【参考】数式用!$AM$3:$AN$56, 2, FALSE), "")</f>
        <v/>
      </c>
      <c r="AI1810" s="411"/>
      <c r="AJ1810" s="389"/>
      <c r="AK1810" s="389"/>
      <c r="AL1810" s="389"/>
      <c r="AM1810" s="389"/>
      <c r="AN1810" s="389"/>
      <c r="AO1810" s="389"/>
      <c r="AP1810" s="389"/>
      <c r="AQ1810" s="389"/>
    </row>
    <row r="1811" spans="1:43" s="128" customFormat="1" ht="40.15" customHeight="1">
      <c r="A1811" s="488">
        <v>1798</v>
      </c>
      <c r="B1811" s="866" t="str">
        <f>IF(基本情報入力シート!C1842="","",基本情報入力シート!C1842)</f>
        <v/>
      </c>
      <c r="C1811" s="866"/>
      <c r="D1811" s="866"/>
      <c r="E1811" s="866"/>
      <c r="F1811" s="866"/>
      <c r="G1811" s="866"/>
      <c r="H1811" s="866"/>
      <c r="I1811" s="866"/>
      <c r="J1811" s="413" t="str">
        <f>IF(基本情報入力シート!M1842="","",基本情報入力シート!M1842)</f>
        <v/>
      </c>
      <c r="K1811" s="413" t="str">
        <f>IF(基本情報入力シート!R1842="","",基本情報入力シート!R1842)</f>
        <v/>
      </c>
      <c r="L1811" s="413" t="str">
        <f>IF(基本情報入力シート!W1842="","",基本情報入力シート!W1842)</f>
        <v/>
      </c>
      <c r="M1811" s="413" t="str">
        <f>IF(基本情報入力シート!X1842="","",基本情報入力シート!X1842)</f>
        <v/>
      </c>
      <c r="N1811" s="491" t="str">
        <f>IF(基本情報入力シート!Y1842="","",基本情報入力シート!Y1842)</f>
        <v/>
      </c>
      <c r="O1811" s="490"/>
      <c r="P1811" s="432"/>
      <c r="Q1811" s="38" t="str">
        <f>IFERROR(ROUNDDOWN(P1811*VLOOKUP(N1811,【参考】数式用!$V$2:$AA$58,MATCH(O1811,【参考】数式用!$X$4:$AA$4)+2,FALSE)*0.5, 0), "")</f>
        <v/>
      </c>
      <c r="R1811" s="433"/>
      <c r="S1811" s="867"/>
      <c r="T1811" s="867"/>
      <c r="U1811" s="499"/>
      <c r="V1811" s="439"/>
      <c r="W1811" s="487"/>
      <c r="X1811" s="414" t="str">
        <f>IFERROR(IF(V1811="ー", "", ROUNDDOWN(W1811*VLOOKUP(N1811,【参考】数式用!$V$2:$AG$51,MATCH(V1811,【参考】数式用!$AB$4:$AG$4)+6,FALSE)*0.5, 0)), "")</f>
        <v/>
      </c>
      <c r="Y1811" s="440"/>
      <c r="Z1811" s="487"/>
      <c r="AA1811" s="501"/>
      <c r="AB1811" s="481" t="e">
        <f>VLOOKUP(N1811,【参考】数式用!$A$3:$N$58,14,FALSE)</f>
        <v>#N/A</v>
      </c>
      <c r="AC1811" s="481" t="str">
        <f>IFERROR(VLOOKUP(N1811,【参考】数式用!$A$3:$N$58,14,FALSE),"")&amp;"_4_5"</f>
        <v>_4_5</v>
      </c>
      <c r="AD1811" s="481" t="str">
        <f>IFERROR(VLOOKUP(N1811,【参考】数式用!$A$3:$N$58,14,FALSE),"")&amp;"_6"</f>
        <v>_6</v>
      </c>
      <c r="AE1811" s="482" t="str">
        <f>IFERROR(VLOOKUP(N1811,【参考】数式用!$AI$5:$AJ$51, 2, FALSE), "")</f>
        <v/>
      </c>
      <c r="AF1811" s="483" t="str">
        <f t="shared" si="56"/>
        <v/>
      </c>
      <c r="AG1811" s="484" t="str">
        <f t="shared" si="57"/>
        <v/>
      </c>
      <c r="AH1811" s="485" t="str">
        <f>IFERROR(VLOOKUP(N1811,【参考】数式用!$AM$3:$AN$56, 2, FALSE), "")</f>
        <v/>
      </c>
      <c r="AI1811" s="411"/>
      <c r="AJ1811" s="389"/>
      <c r="AK1811" s="389"/>
      <c r="AL1811" s="389"/>
      <c r="AM1811" s="389"/>
      <c r="AN1811" s="389"/>
      <c r="AO1811" s="389"/>
      <c r="AP1811" s="389"/>
      <c r="AQ1811" s="389"/>
    </row>
    <row r="1812" spans="1:43" s="128" customFormat="1" ht="40.15" customHeight="1">
      <c r="A1812" s="488">
        <v>1799</v>
      </c>
      <c r="B1812" s="866" t="str">
        <f>IF(基本情報入力シート!C1843="","",基本情報入力シート!C1843)</f>
        <v/>
      </c>
      <c r="C1812" s="866"/>
      <c r="D1812" s="866"/>
      <c r="E1812" s="866"/>
      <c r="F1812" s="866"/>
      <c r="G1812" s="866"/>
      <c r="H1812" s="866"/>
      <c r="I1812" s="866"/>
      <c r="J1812" s="413" t="str">
        <f>IF(基本情報入力シート!M1843="","",基本情報入力シート!M1843)</f>
        <v/>
      </c>
      <c r="K1812" s="413" t="str">
        <f>IF(基本情報入力シート!R1843="","",基本情報入力シート!R1843)</f>
        <v/>
      </c>
      <c r="L1812" s="413" t="str">
        <f>IF(基本情報入力シート!W1843="","",基本情報入力シート!W1843)</f>
        <v/>
      </c>
      <c r="M1812" s="413" t="str">
        <f>IF(基本情報入力シート!X1843="","",基本情報入力シート!X1843)</f>
        <v/>
      </c>
      <c r="N1812" s="491" t="str">
        <f>IF(基本情報入力シート!Y1843="","",基本情報入力シート!Y1843)</f>
        <v/>
      </c>
      <c r="O1812" s="490"/>
      <c r="P1812" s="432"/>
      <c r="Q1812" s="38" t="str">
        <f>IFERROR(ROUNDDOWN(P1812*VLOOKUP(N1812,【参考】数式用!$V$2:$AA$58,MATCH(O1812,【参考】数式用!$X$4:$AA$4)+2,FALSE)*0.5, 0), "")</f>
        <v/>
      </c>
      <c r="R1812" s="433"/>
      <c r="S1812" s="867"/>
      <c r="T1812" s="867"/>
      <c r="U1812" s="499"/>
      <c r="V1812" s="439"/>
      <c r="W1812" s="487"/>
      <c r="X1812" s="414" t="str">
        <f>IFERROR(IF(V1812="ー", "", ROUNDDOWN(W1812*VLOOKUP(N1812,【参考】数式用!$V$2:$AG$51,MATCH(V1812,【参考】数式用!$AB$4:$AG$4)+6,FALSE)*0.5, 0)), "")</f>
        <v/>
      </c>
      <c r="Y1812" s="440"/>
      <c r="Z1812" s="487"/>
      <c r="AA1812" s="501"/>
      <c r="AB1812" s="481" t="e">
        <f>VLOOKUP(N1812,【参考】数式用!$A$3:$N$58,14,FALSE)</f>
        <v>#N/A</v>
      </c>
      <c r="AC1812" s="481" t="str">
        <f>IFERROR(VLOOKUP(N1812,【参考】数式用!$A$3:$N$58,14,FALSE),"")&amp;"_4_5"</f>
        <v>_4_5</v>
      </c>
      <c r="AD1812" s="481" t="str">
        <f>IFERROR(VLOOKUP(N1812,【参考】数式用!$A$3:$N$58,14,FALSE),"")&amp;"_6"</f>
        <v>_6</v>
      </c>
      <c r="AE1812" s="482" t="str">
        <f>IFERROR(VLOOKUP(N1812,【参考】数式用!$AI$5:$AJ$51, 2, FALSE), "")</f>
        <v/>
      </c>
      <c r="AF1812" s="483" t="str">
        <f t="shared" si="56"/>
        <v/>
      </c>
      <c r="AG1812" s="484" t="str">
        <f t="shared" si="57"/>
        <v/>
      </c>
      <c r="AH1812" s="485" t="str">
        <f>IFERROR(VLOOKUP(N1812,【参考】数式用!$AM$3:$AN$56, 2, FALSE), "")</f>
        <v/>
      </c>
      <c r="AI1812" s="411"/>
      <c r="AJ1812" s="389"/>
      <c r="AK1812" s="389"/>
      <c r="AL1812" s="389"/>
      <c r="AM1812" s="389"/>
      <c r="AN1812" s="389"/>
      <c r="AO1812" s="389"/>
      <c r="AP1812" s="389"/>
      <c r="AQ1812" s="389"/>
    </row>
    <row r="1813" spans="1:43" s="128" customFormat="1" ht="40.15" customHeight="1">
      <c r="A1813" s="488">
        <v>1800</v>
      </c>
      <c r="B1813" s="866" t="str">
        <f>IF(基本情報入力シート!C1844="","",基本情報入力シート!C1844)</f>
        <v/>
      </c>
      <c r="C1813" s="866"/>
      <c r="D1813" s="866"/>
      <c r="E1813" s="866"/>
      <c r="F1813" s="866"/>
      <c r="G1813" s="866"/>
      <c r="H1813" s="866"/>
      <c r="I1813" s="866"/>
      <c r="J1813" s="413" t="str">
        <f>IF(基本情報入力シート!M1844="","",基本情報入力シート!M1844)</f>
        <v/>
      </c>
      <c r="K1813" s="413" t="str">
        <f>IF(基本情報入力シート!R1844="","",基本情報入力シート!R1844)</f>
        <v/>
      </c>
      <c r="L1813" s="413" t="str">
        <f>IF(基本情報入力シート!W1844="","",基本情報入力シート!W1844)</f>
        <v/>
      </c>
      <c r="M1813" s="413" t="str">
        <f>IF(基本情報入力シート!X1844="","",基本情報入力シート!X1844)</f>
        <v/>
      </c>
      <c r="N1813" s="491" t="str">
        <f>IF(基本情報入力シート!Y1844="","",基本情報入力シート!Y1844)</f>
        <v/>
      </c>
      <c r="O1813" s="490"/>
      <c r="P1813" s="432"/>
      <c r="Q1813" s="38" t="str">
        <f>IFERROR(ROUNDDOWN(P1813*VLOOKUP(N1813,【参考】数式用!$V$2:$AA$58,MATCH(O1813,【参考】数式用!$X$4:$AA$4)+2,FALSE)*0.5, 0), "")</f>
        <v/>
      </c>
      <c r="R1813" s="433"/>
      <c r="S1813" s="867"/>
      <c r="T1813" s="867"/>
      <c r="U1813" s="499"/>
      <c r="V1813" s="439"/>
      <c r="W1813" s="487"/>
      <c r="X1813" s="414" t="str">
        <f>IFERROR(IF(V1813="ー", "", ROUNDDOWN(W1813*VLOOKUP(N1813,【参考】数式用!$V$2:$AG$51,MATCH(V1813,【参考】数式用!$AB$4:$AG$4)+6,FALSE)*0.5, 0)), "")</f>
        <v/>
      </c>
      <c r="Y1813" s="440"/>
      <c r="Z1813" s="487"/>
      <c r="AA1813" s="501"/>
      <c r="AB1813" s="481" t="e">
        <f>VLOOKUP(N1813,【参考】数式用!$A$3:$N$58,14,FALSE)</f>
        <v>#N/A</v>
      </c>
      <c r="AC1813" s="481" t="str">
        <f>IFERROR(VLOOKUP(N1813,【参考】数式用!$A$3:$N$58,14,FALSE),"")&amp;"_4_5"</f>
        <v>_4_5</v>
      </c>
      <c r="AD1813" s="481" t="str">
        <f>IFERROR(VLOOKUP(N1813,【参考】数式用!$A$3:$N$58,14,FALSE),"")&amp;"_6"</f>
        <v>_6</v>
      </c>
      <c r="AE1813" s="482" t="str">
        <f>IFERROR(VLOOKUP(N1813,【参考】数式用!$AI$5:$AJ$51, 2, FALSE), "")</f>
        <v/>
      </c>
      <c r="AF1813" s="483" t="str">
        <f t="shared" si="56"/>
        <v/>
      </c>
      <c r="AG1813" s="484" t="str">
        <f t="shared" si="57"/>
        <v/>
      </c>
      <c r="AH1813" s="485" t="str">
        <f>IFERROR(VLOOKUP(N1813,【参考】数式用!$AM$3:$AN$56, 2, FALSE), "")</f>
        <v/>
      </c>
      <c r="AI1813" s="411"/>
      <c r="AJ1813" s="389"/>
      <c r="AK1813" s="389"/>
      <c r="AL1813" s="389"/>
      <c r="AM1813" s="389"/>
      <c r="AN1813" s="389"/>
      <c r="AO1813" s="389"/>
      <c r="AP1813" s="389"/>
      <c r="AQ1813" s="389"/>
    </row>
    <row r="1814" spans="1:43" s="128" customFormat="1" ht="40.15" customHeight="1">
      <c r="A1814" s="488">
        <v>1801</v>
      </c>
      <c r="B1814" s="866" t="str">
        <f>IF(基本情報入力シート!C1845="","",基本情報入力シート!C1845)</f>
        <v/>
      </c>
      <c r="C1814" s="866"/>
      <c r="D1814" s="866"/>
      <c r="E1814" s="866"/>
      <c r="F1814" s="866"/>
      <c r="G1814" s="866"/>
      <c r="H1814" s="866"/>
      <c r="I1814" s="866"/>
      <c r="J1814" s="413" t="str">
        <f>IF(基本情報入力シート!M1845="","",基本情報入力シート!M1845)</f>
        <v/>
      </c>
      <c r="K1814" s="413" t="str">
        <f>IF(基本情報入力シート!R1845="","",基本情報入力シート!R1845)</f>
        <v/>
      </c>
      <c r="L1814" s="413" t="str">
        <f>IF(基本情報入力シート!W1845="","",基本情報入力シート!W1845)</f>
        <v/>
      </c>
      <c r="M1814" s="413" t="str">
        <f>IF(基本情報入力シート!X1845="","",基本情報入力シート!X1845)</f>
        <v/>
      </c>
      <c r="N1814" s="491" t="str">
        <f>IF(基本情報入力シート!Y1845="","",基本情報入力シート!Y1845)</f>
        <v/>
      </c>
      <c r="O1814" s="490"/>
      <c r="P1814" s="432"/>
      <c r="Q1814" s="38" t="str">
        <f>IFERROR(ROUNDDOWN(P1814*VLOOKUP(N1814,【参考】数式用!$V$2:$AA$58,MATCH(O1814,【参考】数式用!$X$4:$AA$4)+2,FALSE)*0.5, 0), "")</f>
        <v/>
      </c>
      <c r="R1814" s="433"/>
      <c r="S1814" s="867"/>
      <c r="T1814" s="867"/>
      <c r="U1814" s="499"/>
      <c r="V1814" s="439"/>
      <c r="W1814" s="487"/>
      <c r="X1814" s="414" t="str">
        <f>IFERROR(IF(V1814="ー", "", ROUNDDOWN(W1814*VLOOKUP(N1814,【参考】数式用!$V$2:$AG$51,MATCH(V1814,【参考】数式用!$AB$4:$AG$4)+6,FALSE)*0.5, 0)), "")</f>
        <v/>
      </c>
      <c r="Y1814" s="440"/>
      <c r="Z1814" s="487"/>
      <c r="AA1814" s="501"/>
      <c r="AB1814" s="481" t="e">
        <f>VLOOKUP(N1814,【参考】数式用!$A$3:$N$58,14,FALSE)</f>
        <v>#N/A</v>
      </c>
      <c r="AC1814" s="481" t="str">
        <f>IFERROR(VLOOKUP(N1814,【参考】数式用!$A$3:$N$58,14,FALSE),"")&amp;"_4_5"</f>
        <v>_4_5</v>
      </c>
      <c r="AD1814" s="481" t="str">
        <f>IFERROR(VLOOKUP(N1814,【参考】数式用!$A$3:$N$58,14,FALSE),"")&amp;"_6"</f>
        <v>_6</v>
      </c>
      <c r="AE1814" s="482" t="str">
        <f>IFERROR(VLOOKUP(N1814,【参考】数式用!$AI$5:$AJ$51, 2, FALSE), "")</f>
        <v/>
      </c>
      <c r="AF1814" s="483" t="str">
        <f t="shared" si="56"/>
        <v/>
      </c>
      <c r="AG1814" s="484" t="str">
        <f t="shared" si="57"/>
        <v/>
      </c>
      <c r="AH1814" s="485" t="str">
        <f>IFERROR(VLOOKUP(N1814,【参考】数式用!$AM$3:$AN$56, 2, FALSE), "")</f>
        <v/>
      </c>
      <c r="AI1814" s="411"/>
      <c r="AJ1814" s="389"/>
      <c r="AK1814" s="389"/>
      <c r="AL1814" s="389"/>
      <c r="AM1814" s="389"/>
      <c r="AN1814" s="389"/>
      <c r="AO1814" s="389"/>
      <c r="AP1814" s="389"/>
      <c r="AQ1814" s="389"/>
    </row>
    <row r="1815" spans="1:43" s="128" customFormat="1" ht="40.15" customHeight="1">
      <c r="A1815" s="488">
        <v>1802</v>
      </c>
      <c r="B1815" s="866" t="str">
        <f>IF(基本情報入力シート!C1846="","",基本情報入力シート!C1846)</f>
        <v/>
      </c>
      <c r="C1815" s="866"/>
      <c r="D1815" s="866"/>
      <c r="E1815" s="866"/>
      <c r="F1815" s="866"/>
      <c r="G1815" s="866"/>
      <c r="H1815" s="866"/>
      <c r="I1815" s="866"/>
      <c r="J1815" s="413" t="str">
        <f>IF(基本情報入力シート!M1846="","",基本情報入力シート!M1846)</f>
        <v/>
      </c>
      <c r="K1815" s="413" t="str">
        <f>IF(基本情報入力シート!R1846="","",基本情報入力シート!R1846)</f>
        <v/>
      </c>
      <c r="L1815" s="413" t="str">
        <f>IF(基本情報入力シート!W1846="","",基本情報入力シート!W1846)</f>
        <v/>
      </c>
      <c r="M1815" s="413" t="str">
        <f>IF(基本情報入力シート!X1846="","",基本情報入力シート!X1846)</f>
        <v/>
      </c>
      <c r="N1815" s="491" t="str">
        <f>IF(基本情報入力シート!Y1846="","",基本情報入力シート!Y1846)</f>
        <v/>
      </c>
      <c r="O1815" s="490"/>
      <c r="P1815" s="432"/>
      <c r="Q1815" s="38" t="str">
        <f>IFERROR(ROUNDDOWN(P1815*VLOOKUP(N1815,【参考】数式用!$V$2:$AA$58,MATCH(O1815,【参考】数式用!$X$4:$AA$4)+2,FALSE)*0.5, 0), "")</f>
        <v/>
      </c>
      <c r="R1815" s="433"/>
      <c r="S1815" s="867"/>
      <c r="T1815" s="867"/>
      <c r="U1815" s="499"/>
      <c r="V1815" s="439"/>
      <c r="W1815" s="487"/>
      <c r="X1815" s="414" t="str">
        <f>IFERROR(IF(V1815="ー", "", ROUNDDOWN(W1815*VLOOKUP(N1815,【参考】数式用!$V$2:$AG$51,MATCH(V1815,【参考】数式用!$AB$4:$AG$4)+6,FALSE)*0.5, 0)), "")</f>
        <v/>
      </c>
      <c r="Y1815" s="440"/>
      <c r="Z1815" s="487"/>
      <c r="AA1815" s="501"/>
      <c r="AB1815" s="481" t="e">
        <f>VLOOKUP(N1815,【参考】数式用!$A$3:$N$58,14,FALSE)</f>
        <v>#N/A</v>
      </c>
      <c r="AC1815" s="481" t="str">
        <f>IFERROR(VLOOKUP(N1815,【参考】数式用!$A$3:$N$58,14,FALSE),"")&amp;"_4_5"</f>
        <v>_4_5</v>
      </c>
      <c r="AD1815" s="481" t="str">
        <f>IFERROR(VLOOKUP(N1815,【参考】数式用!$A$3:$N$58,14,FALSE),"")&amp;"_6"</f>
        <v>_6</v>
      </c>
      <c r="AE1815" s="482" t="str">
        <f>IFERROR(VLOOKUP(N1815,【参考】数式用!$AI$5:$AJ$51, 2, FALSE), "")</f>
        <v/>
      </c>
      <c r="AF1815" s="483" t="str">
        <f t="shared" si="56"/>
        <v/>
      </c>
      <c r="AG1815" s="484" t="str">
        <f t="shared" si="57"/>
        <v/>
      </c>
      <c r="AH1815" s="485" t="str">
        <f>IFERROR(VLOOKUP(N1815,【参考】数式用!$AM$3:$AN$56, 2, FALSE), "")</f>
        <v/>
      </c>
      <c r="AI1815" s="411"/>
      <c r="AJ1815" s="389"/>
      <c r="AK1815" s="389"/>
      <c r="AL1815" s="389"/>
      <c r="AM1815" s="389"/>
      <c r="AN1815" s="389"/>
      <c r="AO1815" s="389"/>
      <c r="AP1815" s="389"/>
      <c r="AQ1815" s="389"/>
    </row>
    <row r="1816" spans="1:43" s="128" customFormat="1" ht="40.15" customHeight="1">
      <c r="A1816" s="488">
        <v>1803</v>
      </c>
      <c r="B1816" s="866" t="str">
        <f>IF(基本情報入力シート!C1847="","",基本情報入力シート!C1847)</f>
        <v/>
      </c>
      <c r="C1816" s="866"/>
      <c r="D1816" s="866"/>
      <c r="E1816" s="866"/>
      <c r="F1816" s="866"/>
      <c r="G1816" s="866"/>
      <c r="H1816" s="866"/>
      <c r="I1816" s="866"/>
      <c r="J1816" s="413" t="str">
        <f>IF(基本情報入力シート!M1847="","",基本情報入力シート!M1847)</f>
        <v/>
      </c>
      <c r="K1816" s="413" t="str">
        <f>IF(基本情報入力シート!R1847="","",基本情報入力シート!R1847)</f>
        <v/>
      </c>
      <c r="L1816" s="413" t="str">
        <f>IF(基本情報入力シート!W1847="","",基本情報入力シート!W1847)</f>
        <v/>
      </c>
      <c r="M1816" s="413" t="str">
        <f>IF(基本情報入力シート!X1847="","",基本情報入力シート!X1847)</f>
        <v/>
      </c>
      <c r="N1816" s="491" t="str">
        <f>IF(基本情報入力シート!Y1847="","",基本情報入力シート!Y1847)</f>
        <v/>
      </c>
      <c r="O1816" s="490"/>
      <c r="P1816" s="432"/>
      <c r="Q1816" s="38" t="str">
        <f>IFERROR(ROUNDDOWN(P1816*VLOOKUP(N1816,【参考】数式用!$V$2:$AA$58,MATCH(O1816,【参考】数式用!$X$4:$AA$4)+2,FALSE)*0.5, 0), "")</f>
        <v/>
      </c>
      <c r="R1816" s="433"/>
      <c r="S1816" s="867"/>
      <c r="T1816" s="867"/>
      <c r="U1816" s="499"/>
      <c r="V1816" s="439"/>
      <c r="W1816" s="487"/>
      <c r="X1816" s="414" t="str">
        <f>IFERROR(IF(V1816="ー", "", ROUNDDOWN(W1816*VLOOKUP(N1816,【参考】数式用!$V$2:$AG$51,MATCH(V1816,【参考】数式用!$AB$4:$AG$4)+6,FALSE)*0.5, 0)), "")</f>
        <v/>
      </c>
      <c r="Y1816" s="440"/>
      <c r="Z1816" s="487"/>
      <c r="AA1816" s="501"/>
      <c r="AB1816" s="481" t="e">
        <f>VLOOKUP(N1816,【参考】数式用!$A$3:$N$58,14,FALSE)</f>
        <v>#N/A</v>
      </c>
      <c r="AC1816" s="481" t="str">
        <f>IFERROR(VLOOKUP(N1816,【参考】数式用!$A$3:$N$58,14,FALSE),"")&amp;"_4_5"</f>
        <v>_4_5</v>
      </c>
      <c r="AD1816" s="481" t="str">
        <f>IFERROR(VLOOKUP(N1816,【参考】数式用!$A$3:$N$58,14,FALSE),"")&amp;"_6"</f>
        <v>_6</v>
      </c>
      <c r="AE1816" s="482" t="str">
        <f>IFERROR(VLOOKUP(N1816,【参考】数式用!$AI$5:$AJ$51, 2, FALSE), "")</f>
        <v/>
      </c>
      <c r="AF1816" s="483" t="str">
        <f t="shared" si="56"/>
        <v/>
      </c>
      <c r="AG1816" s="484" t="str">
        <f t="shared" si="57"/>
        <v/>
      </c>
      <c r="AH1816" s="485" t="str">
        <f>IFERROR(VLOOKUP(N1816,【参考】数式用!$AM$3:$AN$56, 2, FALSE), "")</f>
        <v/>
      </c>
      <c r="AI1816" s="411"/>
      <c r="AJ1816" s="389"/>
      <c r="AK1816" s="389"/>
      <c r="AL1816" s="389"/>
      <c r="AM1816" s="389"/>
      <c r="AN1816" s="389"/>
      <c r="AO1816" s="389"/>
      <c r="AP1816" s="389"/>
      <c r="AQ1816" s="389"/>
    </row>
    <row r="1817" spans="1:43" s="128" customFormat="1" ht="40.15" customHeight="1">
      <c r="A1817" s="488">
        <v>1804</v>
      </c>
      <c r="B1817" s="866" t="str">
        <f>IF(基本情報入力シート!C1848="","",基本情報入力シート!C1848)</f>
        <v/>
      </c>
      <c r="C1817" s="866"/>
      <c r="D1817" s="866"/>
      <c r="E1817" s="866"/>
      <c r="F1817" s="866"/>
      <c r="G1817" s="866"/>
      <c r="H1817" s="866"/>
      <c r="I1817" s="866"/>
      <c r="J1817" s="413" t="str">
        <f>IF(基本情報入力シート!M1848="","",基本情報入力シート!M1848)</f>
        <v/>
      </c>
      <c r="K1817" s="413" t="str">
        <f>IF(基本情報入力シート!R1848="","",基本情報入力シート!R1848)</f>
        <v/>
      </c>
      <c r="L1817" s="413" t="str">
        <f>IF(基本情報入力シート!W1848="","",基本情報入力シート!W1848)</f>
        <v/>
      </c>
      <c r="M1817" s="413" t="str">
        <f>IF(基本情報入力シート!X1848="","",基本情報入力シート!X1848)</f>
        <v/>
      </c>
      <c r="N1817" s="491" t="str">
        <f>IF(基本情報入力シート!Y1848="","",基本情報入力シート!Y1848)</f>
        <v/>
      </c>
      <c r="O1817" s="490"/>
      <c r="P1817" s="432"/>
      <c r="Q1817" s="38" t="str">
        <f>IFERROR(ROUNDDOWN(P1817*VLOOKUP(N1817,【参考】数式用!$V$2:$AA$58,MATCH(O1817,【参考】数式用!$X$4:$AA$4)+2,FALSE)*0.5, 0), "")</f>
        <v/>
      </c>
      <c r="R1817" s="433"/>
      <c r="S1817" s="867"/>
      <c r="T1817" s="867"/>
      <c r="U1817" s="499"/>
      <c r="V1817" s="439"/>
      <c r="W1817" s="487"/>
      <c r="X1817" s="414" t="str">
        <f>IFERROR(IF(V1817="ー", "", ROUNDDOWN(W1817*VLOOKUP(N1817,【参考】数式用!$V$2:$AG$51,MATCH(V1817,【参考】数式用!$AB$4:$AG$4)+6,FALSE)*0.5, 0)), "")</f>
        <v/>
      </c>
      <c r="Y1817" s="440"/>
      <c r="Z1817" s="487"/>
      <c r="AA1817" s="501"/>
      <c r="AB1817" s="481" t="e">
        <f>VLOOKUP(N1817,【参考】数式用!$A$3:$N$58,14,FALSE)</f>
        <v>#N/A</v>
      </c>
      <c r="AC1817" s="481" t="str">
        <f>IFERROR(VLOOKUP(N1817,【参考】数式用!$A$3:$N$58,14,FALSE),"")&amp;"_4_5"</f>
        <v>_4_5</v>
      </c>
      <c r="AD1817" s="481" t="str">
        <f>IFERROR(VLOOKUP(N1817,【参考】数式用!$A$3:$N$58,14,FALSE),"")&amp;"_6"</f>
        <v>_6</v>
      </c>
      <c r="AE1817" s="482" t="str">
        <f>IFERROR(VLOOKUP(N1817,【参考】数式用!$AI$5:$AJ$51, 2, FALSE), "")</f>
        <v/>
      </c>
      <c r="AF1817" s="483" t="str">
        <f t="shared" si="56"/>
        <v/>
      </c>
      <c r="AG1817" s="484" t="str">
        <f t="shared" si="57"/>
        <v/>
      </c>
      <c r="AH1817" s="485" t="str">
        <f>IFERROR(VLOOKUP(N1817,【参考】数式用!$AM$3:$AN$56, 2, FALSE), "")</f>
        <v/>
      </c>
      <c r="AI1817" s="411"/>
      <c r="AJ1817" s="389"/>
      <c r="AK1817" s="389"/>
      <c r="AL1817" s="389"/>
      <c r="AM1817" s="389"/>
      <c r="AN1817" s="389"/>
      <c r="AO1817" s="389"/>
      <c r="AP1817" s="389"/>
      <c r="AQ1817" s="389"/>
    </row>
    <row r="1818" spans="1:43" s="128" customFormat="1" ht="40.15" customHeight="1">
      <c r="A1818" s="488">
        <v>1805</v>
      </c>
      <c r="B1818" s="866" t="str">
        <f>IF(基本情報入力シート!C1849="","",基本情報入力シート!C1849)</f>
        <v/>
      </c>
      <c r="C1818" s="866"/>
      <c r="D1818" s="866"/>
      <c r="E1818" s="866"/>
      <c r="F1818" s="866"/>
      <c r="G1818" s="866"/>
      <c r="H1818" s="866"/>
      <c r="I1818" s="866"/>
      <c r="J1818" s="413" t="str">
        <f>IF(基本情報入力シート!M1849="","",基本情報入力シート!M1849)</f>
        <v/>
      </c>
      <c r="K1818" s="413" t="str">
        <f>IF(基本情報入力シート!R1849="","",基本情報入力シート!R1849)</f>
        <v/>
      </c>
      <c r="L1818" s="413" t="str">
        <f>IF(基本情報入力シート!W1849="","",基本情報入力シート!W1849)</f>
        <v/>
      </c>
      <c r="M1818" s="413" t="str">
        <f>IF(基本情報入力シート!X1849="","",基本情報入力シート!X1849)</f>
        <v/>
      </c>
      <c r="N1818" s="491" t="str">
        <f>IF(基本情報入力シート!Y1849="","",基本情報入力シート!Y1849)</f>
        <v/>
      </c>
      <c r="O1818" s="490"/>
      <c r="P1818" s="432"/>
      <c r="Q1818" s="38" t="str">
        <f>IFERROR(ROUNDDOWN(P1818*VLOOKUP(N1818,【参考】数式用!$V$2:$AA$58,MATCH(O1818,【参考】数式用!$X$4:$AA$4)+2,FALSE)*0.5, 0), "")</f>
        <v/>
      </c>
      <c r="R1818" s="433"/>
      <c r="S1818" s="867"/>
      <c r="T1818" s="867"/>
      <c r="U1818" s="499"/>
      <c r="V1818" s="439"/>
      <c r="W1818" s="487"/>
      <c r="X1818" s="414" t="str">
        <f>IFERROR(IF(V1818="ー", "", ROUNDDOWN(W1818*VLOOKUP(N1818,【参考】数式用!$V$2:$AG$51,MATCH(V1818,【参考】数式用!$AB$4:$AG$4)+6,FALSE)*0.5, 0)), "")</f>
        <v/>
      </c>
      <c r="Y1818" s="440"/>
      <c r="Z1818" s="487"/>
      <c r="AA1818" s="501"/>
      <c r="AB1818" s="481" t="e">
        <f>VLOOKUP(N1818,【参考】数式用!$A$3:$N$58,14,FALSE)</f>
        <v>#N/A</v>
      </c>
      <c r="AC1818" s="481" t="str">
        <f>IFERROR(VLOOKUP(N1818,【参考】数式用!$A$3:$N$58,14,FALSE),"")&amp;"_4_5"</f>
        <v>_4_5</v>
      </c>
      <c r="AD1818" s="481" t="str">
        <f>IFERROR(VLOOKUP(N1818,【参考】数式用!$A$3:$N$58,14,FALSE),"")&amp;"_6"</f>
        <v>_6</v>
      </c>
      <c r="AE1818" s="482" t="str">
        <f>IFERROR(VLOOKUP(N1818,【参考】数式用!$AI$5:$AJ$51, 2, FALSE), "")</f>
        <v/>
      </c>
      <c r="AF1818" s="483" t="str">
        <f t="shared" si="56"/>
        <v/>
      </c>
      <c r="AG1818" s="484" t="str">
        <f t="shared" si="57"/>
        <v/>
      </c>
      <c r="AH1818" s="485" t="str">
        <f>IFERROR(VLOOKUP(N1818,【参考】数式用!$AM$3:$AN$56, 2, FALSE), "")</f>
        <v/>
      </c>
      <c r="AI1818" s="411"/>
      <c r="AJ1818" s="389"/>
      <c r="AK1818" s="389"/>
      <c r="AL1818" s="389"/>
      <c r="AM1818" s="389"/>
      <c r="AN1818" s="389"/>
      <c r="AO1818" s="389"/>
      <c r="AP1818" s="389"/>
      <c r="AQ1818" s="389"/>
    </row>
    <row r="1819" spans="1:43" s="128" customFormat="1" ht="40.15" customHeight="1">
      <c r="A1819" s="488">
        <v>1806</v>
      </c>
      <c r="B1819" s="866" t="str">
        <f>IF(基本情報入力シート!C1850="","",基本情報入力シート!C1850)</f>
        <v/>
      </c>
      <c r="C1819" s="866"/>
      <c r="D1819" s="866"/>
      <c r="E1819" s="866"/>
      <c r="F1819" s="866"/>
      <c r="G1819" s="866"/>
      <c r="H1819" s="866"/>
      <c r="I1819" s="866"/>
      <c r="J1819" s="413" t="str">
        <f>IF(基本情報入力シート!M1850="","",基本情報入力シート!M1850)</f>
        <v/>
      </c>
      <c r="K1819" s="413" t="str">
        <f>IF(基本情報入力シート!R1850="","",基本情報入力シート!R1850)</f>
        <v/>
      </c>
      <c r="L1819" s="413" t="str">
        <f>IF(基本情報入力シート!W1850="","",基本情報入力シート!W1850)</f>
        <v/>
      </c>
      <c r="M1819" s="413" t="str">
        <f>IF(基本情報入力シート!X1850="","",基本情報入力シート!X1850)</f>
        <v/>
      </c>
      <c r="N1819" s="491" t="str">
        <f>IF(基本情報入力シート!Y1850="","",基本情報入力シート!Y1850)</f>
        <v/>
      </c>
      <c r="O1819" s="490"/>
      <c r="P1819" s="432"/>
      <c r="Q1819" s="38" t="str">
        <f>IFERROR(ROUNDDOWN(P1819*VLOOKUP(N1819,【参考】数式用!$V$2:$AA$58,MATCH(O1819,【参考】数式用!$X$4:$AA$4)+2,FALSE)*0.5, 0), "")</f>
        <v/>
      </c>
      <c r="R1819" s="433"/>
      <c r="S1819" s="867"/>
      <c r="T1819" s="867"/>
      <c r="U1819" s="499"/>
      <c r="V1819" s="439"/>
      <c r="W1819" s="487"/>
      <c r="X1819" s="414" t="str">
        <f>IFERROR(IF(V1819="ー", "", ROUNDDOWN(W1819*VLOOKUP(N1819,【参考】数式用!$V$2:$AG$51,MATCH(V1819,【参考】数式用!$AB$4:$AG$4)+6,FALSE)*0.5, 0)), "")</f>
        <v/>
      </c>
      <c r="Y1819" s="440"/>
      <c r="Z1819" s="487"/>
      <c r="AA1819" s="501"/>
      <c r="AB1819" s="481" t="e">
        <f>VLOOKUP(N1819,【参考】数式用!$A$3:$N$58,14,FALSE)</f>
        <v>#N/A</v>
      </c>
      <c r="AC1819" s="481" t="str">
        <f>IFERROR(VLOOKUP(N1819,【参考】数式用!$A$3:$N$58,14,FALSE),"")&amp;"_4_5"</f>
        <v>_4_5</v>
      </c>
      <c r="AD1819" s="481" t="str">
        <f>IFERROR(VLOOKUP(N1819,【参考】数式用!$A$3:$N$58,14,FALSE),"")&amp;"_6"</f>
        <v>_6</v>
      </c>
      <c r="AE1819" s="482" t="str">
        <f>IFERROR(VLOOKUP(N1819,【参考】数式用!$AI$5:$AJ$51, 2, FALSE), "")</f>
        <v/>
      </c>
      <c r="AF1819" s="483" t="str">
        <f t="shared" si="56"/>
        <v/>
      </c>
      <c r="AG1819" s="484" t="str">
        <f t="shared" si="57"/>
        <v/>
      </c>
      <c r="AH1819" s="485" t="str">
        <f>IFERROR(VLOOKUP(N1819,【参考】数式用!$AM$3:$AN$56, 2, FALSE), "")</f>
        <v/>
      </c>
      <c r="AI1819" s="411"/>
      <c r="AJ1819" s="389"/>
      <c r="AK1819" s="389"/>
      <c r="AL1819" s="389"/>
      <c r="AM1819" s="389"/>
      <c r="AN1819" s="389"/>
      <c r="AO1819" s="389"/>
      <c r="AP1819" s="389"/>
      <c r="AQ1819" s="389"/>
    </row>
    <row r="1820" spans="1:43" s="128" customFormat="1" ht="40.15" customHeight="1">
      <c r="A1820" s="488">
        <v>1807</v>
      </c>
      <c r="B1820" s="866" t="str">
        <f>IF(基本情報入力シート!C1851="","",基本情報入力シート!C1851)</f>
        <v/>
      </c>
      <c r="C1820" s="866"/>
      <c r="D1820" s="866"/>
      <c r="E1820" s="866"/>
      <c r="F1820" s="866"/>
      <c r="G1820" s="866"/>
      <c r="H1820" s="866"/>
      <c r="I1820" s="866"/>
      <c r="J1820" s="413" t="str">
        <f>IF(基本情報入力シート!M1851="","",基本情報入力シート!M1851)</f>
        <v/>
      </c>
      <c r="K1820" s="413" t="str">
        <f>IF(基本情報入力シート!R1851="","",基本情報入力シート!R1851)</f>
        <v/>
      </c>
      <c r="L1820" s="413" t="str">
        <f>IF(基本情報入力シート!W1851="","",基本情報入力シート!W1851)</f>
        <v/>
      </c>
      <c r="M1820" s="413" t="str">
        <f>IF(基本情報入力シート!X1851="","",基本情報入力シート!X1851)</f>
        <v/>
      </c>
      <c r="N1820" s="491" t="str">
        <f>IF(基本情報入力シート!Y1851="","",基本情報入力シート!Y1851)</f>
        <v/>
      </c>
      <c r="O1820" s="490"/>
      <c r="P1820" s="432"/>
      <c r="Q1820" s="38" t="str">
        <f>IFERROR(ROUNDDOWN(P1820*VLOOKUP(N1820,【参考】数式用!$V$2:$AA$58,MATCH(O1820,【参考】数式用!$X$4:$AA$4)+2,FALSE)*0.5, 0), "")</f>
        <v/>
      </c>
      <c r="R1820" s="433"/>
      <c r="S1820" s="867"/>
      <c r="T1820" s="867"/>
      <c r="U1820" s="499"/>
      <c r="V1820" s="439"/>
      <c r="W1820" s="487"/>
      <c r="X1820" s="414" t="str">
        <f>IFERROR(IF(V1820="ー", "", ROUNDDOWN(W1820*VLOOKUP(N1820,【参考】数式用!$V$2:$AG$51,MATCH(V1820,【参考】数式用!$AB$4:$AG$4)+6,FALSE)*0.5, 0)), "")</f>
        <v/>
      </c>
      <c r="Y1820" s="440"/>
      <c r="Z1820" s="487"/>
      <c r="AA1820" s="501"/>
      <c r="AB1820" s="481" t="e">
        <f>VLOOKUP(N1820,【参考】数式用!$A$3:$N$58,14,FALSE)</f>
        <v>#N/A</v>
      </c>
      <c r="AC1820" s="481" t="str">
        <f>IFERROR(VLOOKUP(N1820,【参考】数式用!$A$3:$N$58,14,FALSE),"")&amp;"_4_5"</f>
        <v>_4_5</v>
      </c>
      <c r="AD1820" s="481" t="str">
        <f>IFERROR(VLOOKUP(N1820,【参考】数式用!$A$3:$N$58,14,FALSE),"")&amp;"_6"</f>
        <v>_6</v>
      </c>
      <c r="AE1820" s="482" t="str">
        <f>IFERROR(VLOOKUP(N1820,【参考】数式用!$AI$5:$AJ$51, 2, FALSE), "")</f>
        <v/>
      </c>
      <c r="AF1820" s="483" t="str">
        <f t="shared" si="56"/>
        <v/>
      </c>
      <c r="AG1820" s="484" t="str">
        <f t="shared" si="57"/>
        <v/>
      </c>
      <c r="AH1820" s="485" t="str">
        <f>IFERROR(VLOOKUP(N1820,【参考】数式用!$AM$3:$AN$56, 2, FALSE), "")</f>
        <v/>
      </c>
      <c r="AI1820" s="411"/>
      <c r="AJ1820" s="389"/>
      <c r="AK1820" s="389"/>
      <c r="AL1820" s="389"/>
      <c r="AM1820" s="389"/>
      <c r="AN1820" s="389"/>
      <c r="AO1820" s="389"/>
      <c r="AP1820" s="389"/>
      <c r="AQ1820" s="389"/>
    </row>
    <row r="1821" spans="1:43" s="128" customFormat="1" ht="40.15" customHeight="1">
      <c r="A1821" s="488">
        <v>1808</v>
      </c>
      <c r="B1821" s="866" t="str">
        <f>IF(基本情報入力シート!C1852="","",基本情報入力シート!C1852)</f>
        <v/>
      </c>
      <c r="C1821" s="866"/>
      <c r="D1821" s="866"/>
      <c r="E1821" s="866"/>
      <c r="F1821" s="866"/>
      <c r="G1821" s="866"/>
      <c r="H1821" s="866"/>
      <c r="I1821" s="866"/>
      <c r="J1821" s="413" t="str">
        <f>IF(基本情報入力シート!M1852="","",基本情報入力シート!M1852)</f>
        <v/>
      </c>
      <c r="K1821" s="413" t="str">
        <f>IF(基本情報入力シート!R1852="","",基本情報入力シート!R1852)</f>
        <v/>
      </c>
      <c r="L1821" s="413" t="str">
        <f>IF(基本情報入力シート!W1852="","",基本情報入力シート!W1852)</f>
        <v/>
      </c>
      <c r="M1821" s="413" t="str">
        <f>IF(基本情報入力シート!X1852="","",基本情報入力シート!X1852)</f>
        <v/>
      </c>
      <c r="N1821" s="491" t="str">
        <f>IF(基本情報入力シート!Y1852="","",基本情報入力シート!Y1852)</f>
        <v/>
      </c>
      <c r="O1821" s="490"/>
      <c r="P1821" s="432"/>
      <c r="Q1821" s="38" t="str">
        <f>IFERROR(ROUNDDOWN(P1821*VLOOKUP(N1821,【参考】数式用!$V$2:$AA$58,MATCH(O1821,【参考】数式用!$X$4:$AA$4)+2,FALSE)*0.5, 0), "")</f>
        <v/>
      </c>
      <c r="R1821" s="433"/>
      <c r="S1821" s="867"/>
      <c r="T1821" s="867"/>
      <c r="U1821" s="499"/>
      <c r="V1821" s="439"/>
      <c r="W1821" s="487"/>
      <c r="X1821" s="414" t="str">
        <f>IFERROR(IF(V1821="ー", "", ROUNDDOWN(W1821*VLOOKUP(N1821,【参考】数式用!$V$2:$AG$51,MATCH(V1821,【参考】数式用!$AB$4:$AG$4)+6,FALSE)*0.5, 0)), "")</f>
        <v/>
      </c>
      <c r="Y1821" s="440"/>
      <c r="Z1821" s="487"/>
      <c r="AA1821" s="501"/>
      <c r="AB1821" s="481" t="e">
        <f>VLOOKUP(N1821,【参考】数式用!$A$3:$N$58,14,FALSE)</f>
        <v>#N/A</v>
      </c>
      <c r="AC1821" s="481" t="str">
        <f>IFERROR(VLOOKUP(N1821,【参考】数式用!$A$3:$N$58,14,FALSE),"")&amp;"_4_5"</f>
        <v>_4_5</v>
      </c>
      <c r="AD1821" s="481" t="str">
        <f>IFERROR(VLOOKUP(N1821,【参考】数式用!$A$3:$N$58,14,FALSE),"")&amp;"_6"</f>
        <v>_6</v>
      </c>
      <c r="AE1821" s="482" t="str">
        <f>IFERROR(VLOOKUP(N1821,【参考】数式用!$AI$5:$AJ$51, 2, FALSE), "")</f>
        <v/>
      </c>
      <c r="AF1821" s="483" t="str">
        <f t="shared" si="56"/>
        <v/>
      </c>
      <c r="AG1821" s="484" t="str">
        <f t="shared" si="57"/>
        <v/>
      </c>
      <c r="AH1821" s="485" t="str">
        <f>IFERROR(VLOOKUP(N1821,【参考】数式用!$AM$3:$AN$56, 2, FALSE), "")</f>
        <v/>
      </c>
      <c r="AI1821" s="411"/>
      <c r="AJ1821" s="389"/>
      <c r="AK1821" s="389"/>
      <c r="AL1821" s="389"/>
      <c r="AM1821" s="389"/>
      <c r="AN1821" s="389"/>
      <c r="AO1821" s="389"/>
      <c r="AP1821" s="389"/>
      <c r="AQ1821" s="389"/>
    </row>
    <row r="1822" spans="1:43" s="128" customFormat="1" ht="40.15" customHeight="1">
      <c r="A1822" s="488">
        <v>1809</v>
      </c>
      <c r="B1822" s="866" t="str">
        <f>IF(基本情報入力シート!C1853="","",基本情報入力シート!C1853)</f>
        <v/>
      </c>
      <c r="C1822" s="866"/>
      <c r="D1822" s="866"/>
      <c r="E1822" s="866"/>
      <c r="F1822" s="866"/>
      <c r="G1822" s="866"/>
      <c r="H1822" s="866"/>
      <c r="I1822" s="866"/>
      <c r="J1822" s="413" t="str">
        <f>IF(基本情報入力シート!M1853="","",基本情報入力シート!M1853)</f>
        <v/>
      </c>
      <c r="K1822" s="413" t="str">
        <f>IF(基本情報入力シート!R1853="","",基本情報入力シート!R1853)</f>
        <v/>
      </c>
      <c r="L1822" s="413" t="str">
        <f>IF(基本情報入力シート!W1853="","",基本情報入力シート!W1853)</f>
        <v/>
      </c>
      <c r="M1822" s="413" t="str">
        <f>IF(基本情報入力シート!X1853="","",基本情報入力シート!X1853)</f>
        <v/>
      </c>
      <c r="N1822" s="491" t="str">
        <f>IF(基本情報入力シート!Y1853="","",基本情報入力シート!Y1853)</f>
        <v/>
      </c>
      <c r="O1822" s="490"/>
      <c r="P1822" s="432"/>
      <c r="Q1822" s="38" t="str">
        <f>IFERROR(ROUNDDOWN(P1822*VLOOKUP(N1822,【参考】数式用!$V$2:$AA$58,MATCH(O1822,【参考】数式用!$X$4:$AA$4)+2,FALSE)*0.5, 0), "")</f>
        <v/>
      </c>
      <c r="R1822" s="433"/>
      <c r="S1822" s="867"/>
      <c r="T1822" s="867"/>
      <c r="U1822" s="499"/>
      <c r="V1822" s="439"/>
      <c r="W1822" s="487"/>
      <c r="X1822" s="414" t="str">
        <f>IFERROR(IF(V1822="ー", "", ROUNDDOWN(W1822*VLOOKUP(N1822,【参考】数式用!$V$2:$AG$51,MATCH(V1822,【参考】数式用!$AB$4:$AG$4)+6,FALSE)*0.5, 0)), "")</f>
        <v/>
      </c>
      <c r="Y1822" s="440"/>
      <c r="Z1822" s="487"/>
      <c r="AA1822" s="501"/>
      <c r="AB1822" s="481" t="e">
        <f>VLOOKUP(N1822,【参考】数式用!$A$3:$N$58,14,FALSE)</f>
        <v>#N/A</v>
      </c>
      <c r="AC1822" s="481" t="str">
        <f>IFERROR(VLOOKUP(N1822,【参考】数式用!$A$3:$N$58,14,FALSE),"")&amp;"_4_5"</f>
        <v>_4_5</v>
      </c>
      <c r="AD1822" s="481" t="str">
        <f>IFERROR(VLOOKUP(N1822,【参考】数式用!$A$3:$N$58,14,FALSE),"")&amp;"_6"</f>
        <v>_6</v>
      </c>
      <c r="AE1822" s="482" t="str">
        <f>IFERROR(VLOOKUP(N1822,【参考】数式用!$AI$5:$AJ$51, 2, FALSE), "")</f>
        <v/>
      </c>
      <c r="AF1822" s="483" t="str">
        <f t="shared" si="56"/>
        <v/>
      </c>
      <c r="AG1822" s="484" t="str">
        <f t="shared" si="57"/>
        <v/>
      </c>
      <c r="AH1822" s="485" t="str">
        <f>IFERROR(VLOOKUP(N1822,【参考】数式用!$AM$3:$AN$56, 2, FALSE), "")</f>
        <v/>
      </c>
      <c r="AI1822" s="411"/>
      <c r="AJ1822" s="389"/>
      <c r="AK1822" s="389"/>
      <c r="AL1822" s="389"/>
      <c r="AM1822" s="389"/>
      <c r="AN1822" s="389"/>
      <c r="AO1822" s="389"/>
      <c r="AP1822" s="389"/>
      <c r="AQ1822" s="389"/>
    </row>
    <row r="1823" spans="1:43" s="128" customFormat="1" ht="40.15" customHeight="1">
      <c r="A1823" s="488">
        <v>1810</v>
      </c>
      <c r="B1823" s="866" t="str">
        <f>IF(基本情報入力シート!C1854="","",基本情報入力シート!C1854)</f>
        <v/>
      </c>
      <c r="C1823" s="866"/>
      <c r="D1823" s="866"/>
      <c r="E1823" s="866"/>
      <c r="F1823" s="866"/>
      <c r="G1823" s="866"/>
      <c r="H1823" s="866"/>
      <c r="I1823" s="866"/>
      <c r="J1823" s="413" t="str">
        <f>IF(基本情報入力シート!M1854="","",基本情報入力シート!M1854)</f>
        <v/>
      </c>
      <c r="K1823" s="413" t="str">
        <f>IF(基本情報入力シート!R1854="","",基本情報入力シート!R1854)</f>
        <v/>
      </c>
      <c r="L1823" s="413" t="str">
        <f>IF(基本情報入力シート!W1854="","",基本情報入力シート!W1854)</f>
        <v/>
      </c>
      <c r="M1823" s="413" t="str">
        <f>IF(基本情報入力シート!X1854="","",基本情報入力シート!X1854)</f>
        <v/>
      </c>
      <c r="N1823" s="491" t="str">
        <f>IF(基本情報入力シート!Y1854="","",基本情報入力シート!Y1854)</f>
        <v/>
      </c>
      <c r="O1823" s="490"/>
      <c r="P1823" s="432"/>
      <c r="Q1823" s="38" t="str">
        <f>IFERROR(ROUNDDOWN(P1823*VLOOKUP(N1823,【参考】数式用!$V$2:$AA$58,MATCH(O1823,【参考】数式用!$X$4:$AA$4)+2,FALSE)*0.5, 0), "")</f>
        <v/>
      </c>
      <c r="R1823" s="433"/>
      <c r="S1823" s="867"/>
      <c r="T1823" s="867"/>
      <c r="U1823" s="499"/>
      <c r="V1823" s="439"/>
      <c r="W1823" s="487"/>
      <c r="X1823" s="414" t="str">
        <f>IFERROR(IF(V1823="ー", "", ROUNDDOWN(W1823*VLOOKUP(N1823,【参考】数式用!$V$2:$AG$51,MATCH(V1823,【参考】数式用!$AB$4:$AG$4)+6,FALSE)*0.5, 0)), "")</f>
        <v/>
      </c>
      <c r="Y1823" s="440"/>
      <c r="Z1823" s="487"/>
      <c r="AA1823" s="501"/>
      <c r="AB1823" s="481" t="e">
        <f>VLOOKUP(N1823,【参考】数式用!$A$3:$N$58,14,FALSE)</f>
        <v>#N/A</v>
      </c>
      <c r="AC1823" s="481" t="str">
        <f>IFERROR(VLOOKUP(N1823,【参考】数式用!$A$3:$N$58,14,FALSE),"")&amp;"_4_5"</f>
        <v>_4_5</v>
      </c>
      <c r="AD1823" s="481" t="str">
        <f>IFERROR(VLOOKUP(N1823,【参考】数式用!$A$3:$N$58,14,FALSE),"")&amp;"_6"</f>
        <v>_6</v>
      </c>
      <c r="AE1823" s="482" t="str">
        <f>IFERROR(VLOOKUP(N1823,【参考】数式用!$AI$5:$AJ$51, 2, FALSE), "")</f>
        <v/>
      </c>
      <c r="AF1823" s="483" t="str">
        <f t="shared" si="56"/>
        <v/>
      </c>
      <c r="AG1823" s="484" t="str">
        <f t="shared" si="57"/>
        <v/>
      </c>
      <c r="AH1823" s="485" t="str">
        <f>IFERROR(VLOOKUP(N1823,【参考】数式用!$AM$3:$AN$56, 2, FALSE), "")</f>
        <v/>
      </c>
      <c r="AI1823" s="411"/>
      <c r="AJ1823" s="389"/>
      <c r="AK1823" s="389"/>
      <c r="AL1823" s="389"/>
      <c r="AM1823" s="389"/>
      <c r="AN1823" s="389"/>
      <c r="AO1823" s="389"/>
      <c r="AP1823" s="389"/>
      <c r="AQ1823" s="389"/>
    </row>
    <row r="1824" spans="1:43" s="128" customFormat="1" ht="40.15" customHeight="1">
      <c r="A1824" s="488">
        <v>1811</v>
      </c>
      <c r="B1824" s="866" t="str">
        <f>IF(基本情報入力シート!C1855="","",基本情報入力シート!C1855)</f>
        <v/>
      </c>
      <c r="C1824" s="866"/>
      <c r="D1824" s="866"/>
      <c r="E1824" s="866"/>
      <c r="F1824" s="866"/>
      <c r="G1824" s="866"/>
      <c r="H1824" s="866"/>
      <c r="I1824" s="866"/>
      <c r="J1824" s="413" t="str">
        <f>IF(基本情報入力シート!M1855="","",基本情報入力シート!M1855)</f>
        <v/>
      </c>
      <c r="K1824" s="413" t="str">
        <f>IF(基本情報入力シート!R1855="","",基本情報入力シート!R1855)</f>
        <v/>
      </c>
      <c r="L1824" s="413" t="str">
        <f>IF(基本情報入力シート!W1855="","",基本情報入力シート!W1855)</f>
        <v/>
      </c>
      <c r="M1824" s="413" t="str">
        <f>IF(基本情報入力シート!X1855="","",基本情報入力シート!X1855)</f>
        <v/>
      </c>
      <c r="N1824" s="491" t="str">
        <f>IF(基本情報入力シート!Y1855="","",基本情報入力シート!Y1855)</f>
        <v/>
      </c>
      <c r="O1824" s="490"/>
      <c r="P1824" s="432"/>
      <c r="Q1824" s="38" t="str">
        <f>IFERROR(ROUNDDOWN(P1824*VLOOKUP(N1824,【参考】数式用!$V$2:$AA$58,MATCH(O1824,【参考】数式用!$X$4:$AA$4)+2,FALSE)*0.5, 0), "")</f>
        <v/>
      </c>
      <c r="R1824" s="433"/>
      <c r="S1824" s="867"/>
      <c r="T1824" s="867"/>
      <c r="U1824" s="499"/>
      <c r="V1824" s="439"/>
      <c r="W1824" s="487"/>
      <c r="X1824" s="414" t="str">
        <f>IFERROR(IF(V1824="ー", "", ROUNDDOWN(W1824*VLOOKUP(N1824,【参考】数式用!$V$2:$AG$51,MATCH(V1824,【参考】数式用!$AB$4:$AG$4)+6,FALSE)*0.5, 0)), "")</f>
        <v/>
      </c>
      <c r="Y1824" s="440"/>
      <c r="Z1824" s="487"/>
      <c r="AA1824" s="501"/>
      <c r="AB1824" s="481" t="e">
        <f>VLOOKUP(N1824,【参考】数式用!$A$3:$N$58,14,FALSE)</f>
        <v>#N/A</v>
      </c>
      <c r="AC1824" s="481" t="str">
        <f>IFERROR(VLOOKUP(N1824,【参考】数式用!$A$3:$N$58,14,FALSE),"")&amp;"_4_5"</f>
        <v>_4_5</v>
      </c>
      <c r="AD1824" s="481" t="str">
        <f>IFERROR(VLOOKUP(N1824,【参考】数式用!$A$3:$N$58,14,FALSE),"")&amp;"_6"</f>
        <v>_6</v>
      </c>
      <c r="AE1824" s="482" t="str">
        <f>IFERROR(VLOOKUP(N1824,【参考】数式用!$AI$5:$AJ$51, 2, FALSE), "")</f>
        <v/>
      </c>
      <c r="AF1824" s="483" t="str">
        <f t="shared" si="56"/>
        <v/>
      </c>
      <c r="AG1824" s="484" t="str">
        <f t="shared" si="57"/>
        <v/>
      </c>
      <c r="AH1824" s="485" t="str">
        <f>IFERROR(VLOOKUP(N1824,【参考】数式用!$AM$3:$AN$56, 2, FALSE), "")</f>
        <v/>
      </c>
      <c r="AI1824" s="411"/>
      <c r="AJ1824" s="389"/>
      <c r="AK1824" s="389"/>
      <c r="AL1824" s="389"/>
      <c r="AM1824" s="389"/>
      <c r="AN1824" s="389"/>
      <c r="AO1824" s="389"/>
      <c r="AP1824" s="389"/>
      <c r="AQ1824" s="389"/>
    </row>
    <row r="1825" spans="1:43" s="128" customFormat="1" ht="40.15" customHeight="1">
      <c r="A1825" s="488">
        <v>1812</v>
      </c>
      <c r="B1825" s="866" t="str">
        <f>IF(基本情報入力シート!C1856="","",基本情報入力シート!C1856)</f>
        <v/>
      </c>
      <c r="C1825" s="866"/>
      <c r="D1825" s="866"/>
      <c r="E1825" s="866"/>
      <c r="F1825" s="866"/>
      <c r="G1825" s="866"/>
      <c r="H1825" s="866"/>
      <c r="I1825" s="866"/>
      <c r="J1825" s="413" t="str">
        <f>IF(基本情報入力シート!M1856="","",基本情報入力シート!M1856)</f>
        <v/>
      </c>
      <c r="K1825" s="413" t="str">
        <f>IF(基本情報入力シート!R1856="","",基本情報入力シート!R1856)</f>
        <v/>
      </c>
      <c r="L1825" s="413" t="str">
        <f>IF(基本情報入力シート!W1856="","",基本情報入力シート!W1856)</f>
        <v/>
      </c>
      <c r="M1825" s="413" t="str">
        <f>IF(基本情報入力シート!X1856="","",基本情報入力シート!X1856)</f>
        <v/>
      </c>
      <c r="N1825" s="491" t="str">
        <f>IF(基本情報入力シート!Y1856="","",基本情報入力シート!Y1856)</f>
        <v/>
      </c>
      <c r="O1825" s="490"/>
      <c r="P1825" s="432"/>
      <c r="Q1825" s="38" t="str">
        <f>IFERROR(ROUNDDOWN(P1825*VLOOKUP(N1825,【参考】数式用!$V$2:$AA$58,MATCH(O1825,【参考】数式用!$X$4:$AA$4)+2,FALSE)*0.5, 0), "")</f>
        <v/>
      </c>
      <c r="R1825" s="433"/>
      <c r="S1825" s="867"/>
      <c r="T1825" s="867"/>
      <c r="U1825" s="499"/>
      <c r="V1825" s="439"/>
      <c r="W1825" s="487"/>
      <c r="X1825" s="414" t="str">
        <f>IFERROR(IF(V1825="ー", "", ROUNDDOWN(W1825*VLOOKUP(N1825,【参考】数式用!$V$2:$AG$51,MATCH(V1825,【参考】数式用!$AB$4:$AG$4)+6,FALSE)*0.5, 0)), "")</f>
        <v/>
      </c>
      <c r="Y1825" s="440"/>
      <c r="Z1825" s="487"/>
      <c r="AA1825" s="501"/>
      <c r="AB1825" s="481" t="e">
        <f>VLOOKUP(N1825,【参考】数式用!$A$3:$N$58,14,FALSE)</f>
        <v>#N/A</v>
      </c>
      <c r="AC1825" s="481" t="str">
        <f>IFERROR(VLOOKUP(N1825,【参考】数式用!$A$3:$N$58,14,FALSE),"")&amp;"_4_5"</f>
        <v>_4_5</v>
      </c>
      <c r="AD1825" s="481" t="str">
        <f>IFERROR(VLOOKUP(N1825,【参考】数式用!$A$3:$N$58,14,FALSE),"")&amp;"_6"</f>
        <v>_6</v>
      </c>
      <c r="AE1825" s="482" t="str">
        <f>IFERROR(VLOOKUP(N1825,【参考】数式用!$AI$5:$AJ$51, 2, FALSE), "")</f>
        <v/>
      </c>
      <c r="AF1825" s="483" t="str">
        <f t="shared" si="56"/>
        <v/>
      </c>
      <c r="AG1825" s="484" t="str">
        <f t="shared" si="57"/>
        <v/>
      </c>
      <c r="AH1825" s="485" t="str">
        <f>IFERROR(VLOOKUP(N1825,【参考】数式用!$AM$3:$AN$56, 2, FALSE), "")</f>
        <v/>
      </c>
      <c r="AI1825" s="411"/>
      <c r="AJ1825" s="389"/>
      <c r="AK1825" s="389"/>
      <c r="AL1825" s="389"/>
      <c r="AM1825" s="389"/>
      <c r="AN1825" s="389"/>
      <c r="AO1825" s="389"/>
      <c r="AP1825" s="389"/>
      <c r="AQ1825" s="389"/>
    </row>
    <row r="1826" spans="1:43" s="128" customFormat="1" ht="40.15" customHeight="1">
      <c r="A1826" s="488">
        <v>1813</v>
      </c>
      <c r="B1826" s="866" t="str">
        <f>IF(基本情報入力シート!C1857="","",基本情報入力シート!C1857)</f>
        <v/>
      </c>
      <c r="C1826" s="866"/>
      <c r="D1826" s="866"/>
      <c r="E1826" s="866"/>
      <c r="F1826" s="866"/>
      <c r="G1826" s="866"/>
      <c r="H1826" s="866"/>
      <c r="I1826" s="866"/>
      <c r="J1826" s="413" t="str">
        <f>IF(基本情報入力シート!M1857="","",基本情報入力シート!M1857)</f>
        <v/>
      </c>
      <c r="K1826" s="413" t="str">
        <f>IF(基本情報入力シート!R1857="","",基本情報入力シート!R1857)</f>
        <v/>
      </c>
      <c r="L1826" s="413" t="str">
        <f>IF(基本情報入力シート!W1857="","",基本情報入力シート!W1857)</f>
        <v/>
      </c>
      <c r="M1826" s="413" t="str">
        <f>IF(基本情報入力シート!X1857="","",基本情報入力シート!X1857)</f>
        <v/>
      </c>
      <c r="N1826" s="491" t="str">
        <f>IF(基本情報入力シート!Y1857="","",基本情報入力シート!Y1857)</f>
        <v/>
      </c>
      <c r="O1826" s="490"/>
      <c r="P1826" s="432"/>
      <c r="Q1826" s="38" t="str">
        <f>IFERROR(ROUNDDOWN(P1826*VLOOKUP(N1826,【参考】数式用!$V$2:$AA$58,MATCH(O1826,【参考】数式用!$X$4:$AA$4)+2,FALSE)*0.5, 0), "")</f>
        <v/>
      </c>
      <c r="R1826" s="433"/>
      <c r="S1826" s="867"/>
      <c r="T1826" s="867"/>
      <c r="U1826" s="499"/>
      <c r="V1826" s="439"/>
      <c r="W1826" s="487"/>
      <c r="X1826" s="414" t="str">
        <f>IFERROR(IF(V1826="ー", "", ROUNDDOWN(W1826*VLOOKUP(N1826,【参考】数式用!$V$2:$AG$51,MATCH(V1826,【参考】数式用!$AB$4:$AG$4)+6,FALSE)*0.5, 0)), "")</f>
        <v/>
      </c>
      <c r="Y1826" s="440"/>
      <c r="Z1826" s="487"/>
      <c r="AA1826" s="501"/>
      <c r="AB1826" s="481" t="e">
        <f>VLOOKUP(N1826,【参考】数式用!$A$3:$N$58,14,FALSE)</f>
        <v>#N/A</v>
      </c>
      <c r="AC1826" s="481" t="str">
        <f>IFERROR(VLOOKUP(N1826,【参考】数式用!$A$3:$N$58,14,FALSE),"")&amp;"_4_5"</f>
        <v>_4_5</v>
      </c>
      <c r="AD1826" s="481" t="str">
        <f>IFERROR(VLOOKUP(N1826,【参考】数式用!$A$3:$N$58,14,FALSE),"")&amp;"_6"</f>
        <v>_6</v>
      </c>
      <c r="AE1826" s="482" t="str">
        <f>IFERROR(VLOOKUP(N1826,【参考】数式用!$AI$5:$AJ$51, 2, FALSE), "")</f>
        <v/>
      </c>
      <c r="AF1826" s="483" t="str">
        <f t="shared" si="56"/>
        <v/>
      </c>
      <c r="AG1826" s="484" t="str">
        <f t="shared" si="57"/>
        <v/>
      </c>
      <c r="AH1826" s="485" t="str">
        <f>IFERROR(VLOOKUP(N1826,【参考】数式用!$AM$3:$AN$56, 2, FALSE), "")</f>
        <v/>
      </c>
      <c r="AI1826" s="411"/>
      <c r="AJ1826" s="389"/>
      <c r="AK1826" s="389"/>
      <c r="AL1826" s="389"/>
      <c r="AM1826" s="389"/>
      <c r="AN1826" s="389"/>
      <c r="AO1826" s="389"/>
      <c r="AP1826" s="389"/>
      <c r="AQ1826" s="389"/>
    </row>
    <row r="1827" spans="1:43" s="128" customFormat="1" ht="40.15" customHeight="1">
      <c r="A1827" s="488">
        <v>1814</v>
      </c>
      <c r="B1827" s="866" t="str">
        <f>IF(基本情報入力シート!C1858="","",基本情報入力シート!C1858)</f>
        <v/>
      </c>
      <c r="C1827" s="866"/>
      <c r="D1827" s="866"/>
      <c r="E1827" s="866"/>
      <c r="F1827" s="866"/>
      <c r="G1827" s="866"/>
      <c r="H1827" s="866"/>
      <c r="I1827" s="866"/>
      <c r="J1827" s="413" t="str">
        <f>IF(基本情報入力シート!M1858="","",基本情報入力シート!M1858)</f>
        <v/>
      </c>
      <c r="K1827" s="413" t="str">
        <f>IF(基本情報入力シート!R1858="","",基本情報入力シート!R1858)</f>
        <v/>
      </c>
      <c r="L1827" s="413" t="str">
        <f>IF(基本情報入力シート!W1858="","",基本情報入力シート!W1858)</f>
        <v/>
      </c>
      <c r="M1827" s="413" t="str">
        <f>IF(基本情報入力シート!X1858="","",基本情報入力シート!X1858)</f>
        <v/>
      </c>
      <c r="N1827" s="491" t="str">
        <f>IF(基本情報入力シート!Y1858="","",基本情報入力シート!Y1858)</f>
        <v/>
      </c>
      <c r="O1827" s="490"/>
      <c r="P1827" s="432"/>
      <c r="Q1827" s="38" t="str">
        <f>IFERROR(ROUNDDOWN(P1827*VLOOKUP(N1827,【参考】数式用!$V$2:$AA$58,MATCH(O1827,【参考】数式用!$X$4:$AA$4)+2,FALSE)*0.5, 0), "")</f>
        <v/>
      </c>
      <c r="R1827" s="433"/>
      <c r="S1827" s="867"/>
      <c r="T1827" s="867"/>
      <c r="U1827" s="499"/>
      <c r="V1827" s="439"/>
      <c r="W1827" s="487"/>
      <c r="X1827" s="414" t="str">
        <f>IFERROR(IF(V1827="ー", "", ROUNDDOWN(W1827*VLOOKUP(N1827,【参考】数式用!$V$2:$AG$51,MATCH(V1827,【参考】数式用!$AB$4:$AG$4)+6,FALSE)*0.5, 0)), "")</f>
        <v/>
      </c>
      <c r="Y1827" s="440"/>
      <c r="Z1827" s="487"/>
      <c r="AA1827" s="501"/>
      <c r="AB1827" s="481" t="e">
        <f>VLOOKUP(N1827,【参考】数式用!$A$3:$N$58,14,FALSE)</f>
        <v>#N/A</v>
      </c>
      <c r="AC1827" s="481" t="str">
        <f>IFERROR(VLOOKUP(N1827,【参考】数式用!$A$3:$N$58,14,FALSE),"")&amp;"_4_5"</f>
        <v>_4_5</v>
      </c>
      <c r="AD1827" s="481" t="str">
        <f>IFERROR(VLOOKUP(N1827,【参考】数式用!$A$3:$N$58,14,FALSE),"")&amp;"_6"</f>
        <v>_6</v>
      </c>
      <c r="AE1827" s="482" t="str">
        <f>IFERROR(VLOOKUP(N1827,【参考】数式用!$AI$5:$AJ$51, 2, FALSE), "")</f>
        <v/>
      </c>
      <c r="AF1827" s="483" t="str">
        <f t="shared" si="56"/>
        <v/>
      </c>
      <c r="AG1827" s="484" t="str">
        <f t="shared" si="57"/>
        <v/>
      </c>
      <c r="AH1827" s="485" t="str">
        <f>IFERROR(VLOOKUP(N1827,【参考】数式用!$AM$3:$AN$56, 2, FALSE), "")</f>
        <v/>
      </c>
      <c r="AI1827" s="411"/>
      <c r="AJ1827" s="389"/>
      <c r="AK1827" s="389"/>
      <c r="AL1827" s="389"/>
      <c r="AM1827" s="389"/>
      <c r="AN1827" s="389"/>
      <c r="AO1827" s="389"/>
      <c r="AP1827" s="389"/>
      <c r="AQ1827" s="389"/>
    </row>
    <row r="1828" spans="1:43" s="128" customFormat="1" ht="40.15" customHeight="1">
      <c r="A1828" s="488">
        <v>1815</v>
      </c>
      <c r="B1828" s="866" t="str">
        <f>IF(基本情報入力シート!C1859="","",基本情報入力シート!C1859)</f>
        <v/>
      </c>
      <c r="C1828" s="866"/>
      <c r="D1828" s="866"/>
      <c r="E1828" s="866"/>
      <c r="F1828" s="866"/>
      <c r="G1828" s="866"/>
      <c r="H1828" s="866"/>
      <c r="I1828" s="866"/>
      <c r="J1828" s="413" t="str">
        <f>IF(基本情報入力シート!M1859="","",基本情報入力シート!M1859)</f>
        <v/>
      </c>
      <c r="K1828" s="413" t="str">
        <f>IF(基本情報入力シート!R1859="","",基本情報入力シート!R1859)</f>
        <v/>
      </c>
      <c r="L1828" s="413" t="str">
        <f>IF(基本情報入力シート!W1859="","",基本情報入力シート!W1859)</f>
        <v/>
      </c>
      <c r="M1828" s="413" t="str">
        <f>IF(基本情報入力シート!X1859="","",基本情報入力シート!X1859)</f>
        <v/>
      </c>
      <c r="N1828" s="491" t="str">
        <f>IF(基本情報入力シート!Y1859="","",基本情報入力シート!Y1859)</f>
        <v/>
      </c>
      <c r="O1828" s="490"/>
      <c r="P1828" s="432"/>
      <c r="Q1828" s="38" t="str">
        <f>IFERROR(ROUNDDOWN(P1828*VLOOKUP(N1828,【参考】数式用!$V$2:$AA$58,MATCH(O1828,【参考】数式用!$X$4:$AA$4)+2,FALSE)*0.5, 0), "")</f>
        <v/>
      </c>
      <c r="R1828" s="433"/>
      <c r="S1828" s="867"/>
      <c r="T1828" s="867"/>
      <c r="U1828" s="499"/>
      <c r="V1828" s="439"/>
      <c r="W1828" s="487"/>
      <c r="X1828" s="414" t="str">
        <f>IFERROR(IF(V1828="ー", "", ROUNDDOWN(W1828*VLOOKUP(N1828,【参考】数式用!$V$2:$AG$51,MATCH(V1828,【参考】数式用!$AB$4:$AG$4)+6,FALSE)*0.5, 0)), "")</f>
        <v/>
      </c>
      <c r="Y1828" s="440"/>
      <c r="Z1828" s="487"/>
      <c r="AA1828" s="501"/>
      <c r="AB1828" s="481" t="e">
        <f>VLOOKUP(N1828,【参考】数式用!$A$3:$N$58,14,FALSE)</f>
        <v>#N/A</v>
      </c>
      <c r="AC1828" s="481" t="str">
        <f>IFERROR(VLOOKUP(N1828,【参考】数式用!$A$3:$N$58,14,FALSE),"")&amp;"_4_5"</f>
        <v>_4_5</v>
      </c>
      <c r="AD1828" s="481" t="str">
        <f>IFERROR(VLOOKUP(N1828,【参考】数式用!$A$3:$N$58,14,FALSE),"")&amp;"_6"</f>
        <v>_6</v>
      </c>
      <c r="AE1828" s="482" t="str">
        <f>IFERROR(VLOOKUP(N1828,【参考】数式用!$AI$5:$AJ$51, 2, FALSE), "")</f>
        <v/>
      </c>
      <c r="AF1828" s="483" t="str">
        <f t="shared" si="56"/>
        <v/>
      </c>
      <c r="AG1828" s="484" t="str">
        <f t="shared" si="57"/>
        <v/>
      </c>
      <c r="AH1828" s="485" t="str">
        <f>IFERROR(VLOOKUP(N1828,【参考】数式用!$AM$3:$AN$56, 2, FALSE), "")</f>
        <v/>
      </c>
      <c r="AI1828" s="411"/>
      <c r="AJ1828" s="389"/>
      <c r="AK1828" s="389"/>
      <c r="AL1828" s="389"/>
      <c r="AM1828" s="389"/>
      <c r="AN1828" s="389"/>
      <c r="AO1828" s="389"/>
      <c r="AP1828" s="389"/>
      <c r="AQ1828" s="389"/>
    </row>
    <row r="1829" spans="1:43" s="128" customFormat="1" ht="40.15" customHeight="1">
      <c r="A1829" s="488">
        <v>1816</v>
      </c>
      <c r="B1829" s="866" t="str">
        <f>IF(基本情報入力シート!C1860="","",基本情報入力シート!C1860)</f>
        <v/>
      </c>
      <c r="C1829" s="866"/>
      <c r="D1829" s="866"/>
      <c r="E1829" s="866"/>
      <c r="F1829" s="866"/>
      <c r="G1829" s="866"/>
      <c r="H1829" s="866"/>
      <c r="I1829" s="866"/>
      <c r="J1829" s="413" t="str">
        <f>IF(基本情報入力シート!M1860="","",基本情報入力シート!M1860)</f>
        <v/>
      </c>
      <c r="K1829" s="413" t="str">
        <f>IF(基本情報入力シート!R1860="","",基本情報入力シート!R1860)</f>
        <v/>
      </c>
      <c r="L1829" s="413" t="str">
        <f>IF(基本情報入力シート!W1860="","",基本情報入力シート!W1860)</f>
        <v/>
      </c>
      <c r="M1829" s="413" t="str">
        <f>IF(基本情報入力シート!X1860="","",基本情報入力シート!X1860)</f>
        <v/>
      </c>
      <c r="N1829" s="491" t="str">
        <f>IF(基本情報入力シート!Y1860="","",基本情報入力シート!Y1860)</f>
        <v/>
      </c>
      <c r="O1829" s="490"/>
      <c r="P1829" s="432"/>
      <c r="Q1829" s="38" t="str">
        <f>IFERROR(ROUNDDOWN(P1829*VLOOKUP(N1829,【参考】数式用!$V$2:$AA$58,MATCH(O1829,【参考】数式用!$X$4:$AA$4)+2,FALSE)*0.5, 0), "")</f>
        <v/>
      </c>
      <c r="R1829" s="433"/>
      <c r="S1829" s="867"/>
      <c r="T1829" s="867"/>
      <c r="U1829" s="499"/>
      <c r="V1829" s="439"/>
      <c r="W1829" s="487"/>
      <c r="X1829" s="414" t="str">
        <f>IFERROR(IF(V1829="ー", "", ROUNDDOWN(W1829*VLOOKUP(N1829,【参考】数式用!$V$2:$AG$51,MATCH(V1829,【参考】数式用!$AB$4:$AG$4)+6,FALSE)*0.5, 0)), "")</f>
        <v/>
      </c>
      <c r="Y1829" s="440"/>
      <c r="Z1829" s="487"/>
      <c r="AA1829" s="501"/>
      <c r="AB1829" s="481" t="e">
        <f>VLOOKUP(N1829,【参考】数式用!$A$3:$N$58,14,FALSE)</f>
        <v>#N/A</v>
      </c>
      <c r="AC1829" s="481" t="str">
        <f>IFERROR(VLOOKUP(N1829,【参考】数式用!$A$3:$N$58,14,FALSE),"")&amp;"_4_5"</f>
        <v>_4_5</v>
      </c>
      <c r="AD1829" s="481" t="str">
        <f>IFERROR(VLOOKUP(N1829,【参考】数式用!$A$3:$N$58,14,FALSE),"")&amp;"_6"</f>
        <v>_6</v>
      </c>
      <c r="AE1829" s="482" t="str">
        <f>IFERROR(VLOOKUP(N1829,【参考】数式用!$AI$5:$AJ$51, 2, FALSE), "")</f>
        <v/>
      </c>
      <c r="AF1829" s="483" t="str">
        <f t="shared" si="56"/>
        <v/>
      </c>
      <c r="AG1829" s="484" t="str">
        <f t="shared" si="57"/>
        <v/>
      </c>
      <c r="AH1829" s="485" t="str">
        <f>IFERROR(VLOOKUP(N1829,【参考】数式用!$AM$3:$AN$56, 2, FALSE), "")</f>
        <v/>
      </c>
      <c r="AI1829" s="411"/>
      <c r="AJ1829" s="389"/>
      <c r="AK1829" s="389"/>
      <c r="AL1829" s="389"/>
      <c r="AM1829" s="389"/>
      <c r="AN1829" s="389"/>
      <c r="AO1829" s="389"/>
      <c r="AP1829" s="389"/>
      <c r="AQ1829" s="389"/>
    </row>
    <row r="1830" spans="1:43" s="128" customFormat="1" ht="40.15" customHeight="1">
      <c r="A1830" s="488">
        <v>1817</v>
      </c>
      <c r="B1830" s="866" t="str">
        <f>IF(基本情報入力シート!C1861="","",基本情報入力シート!C1861)</f>
        <v/>
      </c>
      <c r="C1830" s="866"/>
      <c r="D1830" s="866"/>
      <c r="E1830" s="866"/>
      <c r="F1830" s="866"/>
      <c r="G1830" s="866"/>
      <c r="H1830" s="866"/>
      <c r="I1830" s="866"/>
      <c r="J1830" s="413" t="str">
        <f>IF(基本情報入力シート!M1861="","",基本情報入力シート!M1861)</f>
        <v/>
      </c>
      <c r="K1830" s="413" t="str">
        <f>IF(基本情報入力シート!R1861="","",基本情報入力シート!R1861)</f>
        <v/>
      </c>
      <c r="L1830" s="413" t="str">
        <f>IF(基本情報入力シート!W1861="","",基本情報入力シート!W1861)</f>
        <v/>
      </c>
      <c r="M1830" s="413" t="str">
        <f>IF(基本情報入力シート!X1861="","",基本情報入力シート!X1861)</f>
        <v/>
      </c>
      <c r="N1830" s="491" t="str">
        <f>IF(基本情報入力シート!Y1861="","",基本情報入力シート!Y1861)</f>
        <v/>
      </c>
      <c r="O1830" s="490"/>
      <c r="P1830" s="432"/>
      <c r="Q1830" s="38" t="str">
        <f>IFERROR(ROUNDDOWN(P1830*VLOOKUP(N1830,【参考】数式用!$V$2:$AA$58,MATCH(O1830,【参考】数式用!$X$4:$AA$4)+2,FALSE)*0.5, 0), "")</f>
        <v/>
      </c>
      <c r="R1830" s="433"/>
      <c r="S1830" s="867"/>
      <c r="T1830" s="867"/>
      <c r="U1830" s="499"/>
      <c r="V1830" s="439"/>
      <c r="W1830" s="487"/>
      <c r="X1830" s="414" t="str">
        <f>IFERROR(IF(V1830="ー", "", ROUNDDOWN(W1830*VLOOKUP(N1830,【参考】数式用!$V$2:$AG$51,MATCH(V1830,【参考】数式用!$AB$4:$AG$4)+6,FALSE)*0.5, 0)), "")</f>
        <v/>
      </c>
      <c r="Y1830" s="440"/>
      <c r="Z1830" s="487"/>
      <c r="AA1830" s="501"/>
      <c r="AB1830" s="481" t="e">
        <f>VLOOKUP(N1830,【参考】数式用!$A$3:$N$58,14,FALSE)</f>
        <v>#N/A</v>
      </c>
      <c r="AC1830" s="481" t="str">
        <f>IFERROR(VLOOKUP(N1830,【参考】数式用!$A$3:$N$58,14,FALSE),"")&amp;"_4_5"</f>
        <v>_4_5</v>
      </c>
      <c r="AD1830" s="481" t="str">
        <f>IFERROR(VLOOKUP(N1830,【参考】数式用!$A$3:$N$58,14,FALSE),"")&amp;"_6"</f>
        <v>_6</v>
      </c>
      <c r="AE1830" s="482" t="str">
        <f>IFERROR(VLOOKUP(N1830,【参考】数式用!$AI$5:$AJ$51, 2, FALSE), "")</f>
        <v/>
      </c>
      <c r="AF1830" s="483" t="str">
        <f t="shared" si="56"/>
        <v/>
      </c>
      <c r="AG1830" s="484" t="str">
        <f t="shared" si="57"/>
        <v/>
      </c>
      <c r="AH1830" s="485" t="str">
        <f>IFERROR(VLOOKUP(N1830,【参考】数式用!$AM$3:$AN$56, 2, FALSE), "")</f>
        <v/>
      </c>
      <c r="AI1830" s="411"/>
      <c r="AJ1830" s="389"/>
      <c r="AK1830" s="389"/>
      <c r="AL1830" s="389"/>
      <c r="AM1830" s="389"/>
      <c r="AN1830" s="389"/>
      <c r="AO1830" s="389"/>
      <c r="AP1830" s="389"/>
      <c r="AQ1830" s="389"/>
    </row>
    <row r="1831" spans="1:43" s="128" customFormat="1" ht="40.15" customHeight="1">
      <c r="A1831" s="488">
        <v>1818</v>
      </c>
      <c r="B1831" s="866" t="str">
        <f>IF(基本情報入力シート!C1862="","",基本情報入力シート!C1862)</f>
        <v/>
      </c>
      <c r="C1831" s="866"/>
      <c r="D1831" s="866"/>
      <c r="E1831" s="866"/>
      <c r="F1831" s="866"/>
      <c r="G1831" s="866"/>
      <c r="H1831" s="866"/>
      <c r="I1831" s="866"/>
      <c r="J1831" s="413" t="str">
        <f>IF(基本情報入力シート!M1862="","",基本情報入力シート!M1862)</f>
        <v/>
      </c>
      <c r="K1831" s="413" t="str">
        <f>IF(基本情報入力シート!R1862="","",基本情報入力シート!R1862)</f>
        <v/>
      </c>
      <c r="L1831" s="413" t="str">
        <f>IF(基本情報入力シート!W1862="","",基本情報入力シート!W1862)</f>
        <v/>
      </c>
      <c r="M1831" s="413" t="str">
        <f>IF(基本情報入力シート!X1862="","",基本情報入力シート!X1862)</f>
        <v/>
      </c>
      <c r="N1831" s="491" t="str">
        <f>IF(基本情報入力シート!Y1862="","",基本情報入力シート!Y1862)</f>
        <v/>
      </c>
      <c r="O1831" s="490"/>
      <c r="P1831" s="432"/>
      <c r="Q1831" s="38" t="str">
        <f>IFERROR(ROUNDDOWN(P1831*VLOOKUP(N1831,【参考】数式用!$V$2:$AA$58,MATCH(O1831,【参考】数式用!$X$4:$AA$4)+2,FALSE)*0.5, 0), "")</f>
        <v/>
      </c>
      <c r="R1831" s="433"/>
      <c r="S1831" s="867"/>
      <c r="T1831" s="867"/>
      <c r="U1831" s="499"/>
      <c r="V1831" s="439"/>
      <c r="W1831" s="487"/>
      <c r="X1831" s="414" t="str">
        <f>IFERROR(IF(V1831="ー", "", ROUNDDOWN(W1831*VLOOKUP(N1831,【参考】数式用!$V$2:$AG$51,MATCH(V1831,【参考】数式用!$AB$4:$AG$4)+6,FALSE)*0.5, 0)), "")</f>
        <v/>
      </c>
      <c r="Y1831" s="440"/>
      <c r="Z1831" s="487"/>
      <c r="AA1831" s="501"/>
      <c r="AB1831" s="481" t="e">
        <f>VLOOKUP(N1831,【参考】数式用!$A$3:$N$58,14,FALSE)</f>
        <v>#N/A</v>
      </c>
      <c r="AC1831" s="481" t="str">
        <f>IFERROR(VLOOKUP(N1831,【参考】数式用!$A$3:$N$58,14,FALSE),"")&amp;"_4_5"</f>
        <v>_4_5</v>
      </c>
      <c r="AD1831" s="481" t="str">
        <f>IFERROR(VLOOKUP(N1831,【参考】数式用!$A$3:$N$58,14,FALSE),"")&amp;"_6"</f>
        <v>_6</v>
      </c>
      <c r="AE1831" s="482" t="str">
        <f>IFERROR(VLOOKUP(N1831,【参考】数式用!$AI$5:$AJ$51, 2, FALSE), "")</f>
        <v/>
      </c>
      <c r="AF1831" s="483" t="str">
        <f t="shared" si="56"/>
        <v/>
      </c>
      <c r="AG1831" s="484" t="str">
        <f t="shared" si="57"/>
        <v/>
      </c>
      <c r="AH1831" s="485" t="str">
        <f>IFERROR(VLOOKUP(N1831,【参考】数式用!$AM$3:$AN$56, 2, FALSE), "")</f>
        <v/>
      </c>
      <c r="AI1831" s="411"/>
      <c r="AJ1831" s="389"/>
      <c r="AK1831" s="389"/>
      <c r="AL1831" s="389"/>
      <c r="AM1831" s="389"/>
      <c r="AN1831" s="389"/>
      <c r="AO1831" s="389"/>
      <c r="AP1831" s="389"/>
      <c r="AQ1831" s="389"/>
    </row>
    <row r="1832" spans="1:43" s="128" customFormat="1" ht="40.15" customHeight="1">
      <c r="A1832" s="488">
        <v>1819</v>
      </c>
      <c r="B1832" s="866" t="str">
        <f>IF(基本情報入力シート!C1863="","",基本情報入力シート!C1863)</f>
        <v/>
      </c>
      <c r="C1832" s="866"/>
      <c r="D1832" s="866"/>
      <c r="E1832" s="866"/>
      <c r="F1832" s="866"/>
      <c r="G1832" s="866"/>
      <c r="H1832" s="866"/>
      <c r="I1832" s="866"/>
      <c r="J1832" s="413" t="str">
        <f>IF(基本情報入力シート!M1863="","",基本情報入力シート!M1863)</f>
        <v/>
      </c>
      <c r="K1832" s="413" t="str">
        <f>IF(基本情報入力シート!R1863="","",基本情報入力シート!R1863)</f>
        <v/>
      </c>
      <c r="L1832" s="413" t="str">
        <f>IF(基本情報入力シート!W1863="","",基本情報入力シート!W1863)</f>
        <v/>
      </c>
      <c r="M1832" s="413" t="str">
        <f>IF(基本情報入力シート!X1863="","",基本情報入力シート!X1863)</f>
        <v/>
      </c>
      <c r="N1832" s="491" t="str">
        <f>IF(基本情報入力シート!Y1863="","",基本情報入力シート!Y1863)</f>
        <v/>
      </c>
      <c r="O1832" s="490"/>
      <c r="P1832" s="432"/>
      <c r="Q1832" s="38" t="str">
        <f>IFERROR(ROUNDDOWN(P1832*VLOOKUP(N1832,【参考】数式用!$V$2:$AA$58,MATCH(O1832,【参考】数式用!$X$4:$AA$4)+2,FALSE)*0.5, 0), "")</f>
        <v/>
      </c>
      <c r="R1832" s="433"/>
      <c r="S1832" s="867"/>
      <c r="T1832" s="867"/>
      <c r="U1832" s="499"/>
      <c r="V1832" s="439"/>
      <c r="W1832" s="487"/>
      <c r="X1832" s="414" t="str">
        <f>IFERROR(IF(V1832="ー", "", ROUNDDOWN(W1832*VLOOKUP(N1832,【参考】数式用!$V$2:$AG$51,MATCH(V1832,【参考】数式用!$AB$4:$AG$4)+6,FALSE)*0.5, 0)), "")</f>
        <v/>
      </c>
      <c r="Y1832" s="440"/>
      <c r="Z1832" s="487"/>
      <c r="AA1832" s="501"/>
      <c r="AB1832" s="481" t="e">
        <f>VLOOKUP(N1832,【参考】数式用!$A$3:$N$58,14,FALSE)</f>
        <v>#N/A</v>
      </c>
      <c r="AC1832" s="481" t="str">
        <f>IFERROR(VLOOKUP(N1832,【参考】数式用!$A$3:$N$58,14,FALSE),"")&amp;"_4_5"</f>
        <v>_4_5</v>
      </c>
      <c r="AD1832" s="481" t="str">
        <f>IFERROR(VLOOKUP(N1832,【参考】数式用!$A$3:$N$58,14,FALSE),"")&amp;"_6"</f>
        <v>_6</v>
      </c>
      <c r="AE1832" s="482" t="str">
        <f>IFERROR(VLOOKUP(N1832,【参考】数式用!$AI$5:$AJ$51, 2, FALSE), "")</f>
        <v/>
      </c>
      <c r="AF1832" s="483" t="str">
        <f t="shared" si="56"/>
        <v/>
      </c>
      <c r="AG1832" s="484" t="str">
        <f t="shared" si="57"/>
        <v/>
      </c>
      <c r="AH1832" s="485" t="str">
        <f>IFERROR(VLOOKUP(N1832,【参考】数式用!$AM$3:$AN$56, 2, FALSE), "")</f>
        <v/>
      </c>
      <c r="AI1832" s="411"/>
      <c r="AJ1832" s="389"/>
      <c r="AK1832" s="389"/>
      <c r="AL1832" s="389"/>
      <c r="AM1832" s="389"/>
      <c r="AN1832" s="389"/>
      <c r="AO1832" s="389"/>
      <c r="AP1832" s="389"/>
      <c r="AQ1832" s="389"/>
    </row>
    <row r="1833" spans="1:43" s="128" customFormat="1" ht="40.15" customHeight="1">
      <c r="A1833" s="488">
        <v>1820</v>
      </c>
      <c r="B1833" s="866" t="str">
        <f>IF(基本情報入力シート!C1864="","",基本情報入力シート!C1864)</f>
        <v/>
      </c>
      <c r="C1833" s="866"/>
      <c r="D1833" s="866"/>
      <c r="E1833" s="866"/>
      <c r="F1833" s="866"/>
      <c r="G1833" s="866"/>
      <c r="H1833" s="866"/>
      <c r="I1833" s="866"/>
      <c r="J1833" s="413" t="str">
        <f>IF(基本情報入力シート!M1864="","",基本情報入力シート!M1864)</f>
        <v/>
      </c>
      <c r="K1833" s="413" t="str">
        <f>IF(基本情報入力シート!R1864="","",基本情報入力シート!R1864)</f>
        <v/>
      </c>
      <c r="L1833" s="413" t="str">
        <f>IF(基本情報入力シート!W1864="","",基本情報入力シート!W1864)</f>
        <v/>
      </c>
      <c r="M1833" s="413" t="str">
        <f>IF(基本情報入力シート!X1864="","",基本情報入力シート!X1864)</f>
        <v/>
      </c>
      <c r="N1833" s="491" t="str">
        <f>IF(基本情報入力シート!Y1864="","",基本情報入力シート!Y1864)</f>
        <v/>
      </c>
      <c r="O1833" s="490"/>
      <c r="P1833" s="432"/>
      <c r="Q1833" s="38" t="str">
        <f>IFERROR(ROUNDDOWN(P1833*VLOOKUP(N1833,【参考】数式用!$V$2:$AA$58,MATCH(O1833,【参考】数式用!$X$4:$AA$4)+2,FALSE)*0.5, 0), "")</f>
        <v/>
      </c>
      <c r="R1833" s="433"/>
      <c r="S1833" s="867"/>
      <c r="T1833" s="867"/>
      <c r="U1833" s="499"/>
      <c r="V1833" s="439"/>
      <c r="W1833" s="487"/>
      <c r="X1833" s="414" t="str">
        <f>IFERROR(IF(V1833="ー", "", ROUNDDOWN(W1833*VLOOKUP(N1833,【参考】数式用!$V$2:$AG$51,MATCH(V1833,【参考】数式用!$AB$4:$AG$4)+6,FALSE)*0.5, 0)), "")</f>
        <v/>
      </c>
      <c r="Y1833" s="440"/>
      <c r="Z1833" s="487"/>
      <c r="AA1833" s="501"/>
      <c r="AB1833" s="481" t="e">
        <f>VLOOKUP(N1833,【参考】数式用!$A$3:$N$58,14,FALSE)</f>
        <v>#N/A</v>
      </c>
      <c r="AC1833" s="481" t="str">
        <f>IFERROR(VLOOKUP(N1833,【参考】数式用!$A$3:$N$58,14,FALSE),"")&amp;"_4_5"</f>
        <v>_4_5</v>
      </c>
      <c r="AD1833" s="481" t="str">
        <f>IFERROR(VLOOKUP(N1833,【参考】数式用!$A$3:$N$58,14,FALSE),"")&amp;"_6"</f>
        <v>_6</v>
      </c>
      <c r="AE1833" s="482" t="str">
        <f>IFERROR(VLOOKUP(N1833,【参考】数式用!$AI$5:$AJ$51, 2, FALSE), "")</f>
        <v/>
      </c>
      <c r="AF1833" s="483" t="str">
        <f t="shared" si="56"/>
        <v/>
      </c>
      <c r="AG1833" s="484" t="str">
        <f t="shared" si="57"/>
        <v/>
      </c>
      <c r="AH1833" s="485" t="str">
        <f>IFERROR(VLOOKUP(N1833,【参考】数式用!$AM$3:$AN$56, 2, FALSE), "")</f>
        <v/>
      </c>
      <c r="AI1833" s="411"/>
      <c r="AJ1833" s="389"/>
      <c r="AK1833" s="389"/>
      <c r="AL1833" s="389"/>
      <c r="AM1833" s="389"/>
      <c r="AN1833" s="389"/>
      <c r="AO1833" s="389"/>
      <c r="AP1833" s="389"/>
      <c r="AQ1833" s="389"/>
    </row>
    <row r="1834" spans="1:43" s="128" customFormat="1" ht="40.15" customHeight="1">
      <c r="A1834" s="488">
        <v>1821</v>
      </c>
      <c r="B1834" s="866" t="str">
        <f>IF(基本情報入力シート!C1865="","",基本情報入力シート!C1865)</f>
        <v/>
      </c>
      <c r="C1834" s="866"/>
      <c r="D1834" s="866"/>
      <c r="E1834" s="866"/>
      <c r="F1834" s="866"/>
      <c r="G1834" s="866"/>
      <c r="H1834" s="866"/>
      <c r="I1834" s="866"/>
      <c r="J1834" s="413" t="str">
        <f>IF(基本情報入力シート!M1865="","",基本情報入力シート!M1865)</f>
        <v/>
      </c>
      <c r="K1834" s="413" t="str">
        <f>IF(基本情報入力シート!R1865="","",基本情報入力シート!R1865)</f>
        <v/>
      </c>
      <c r="L1834" s="413" t="str">
        <f>IF(基本情報入力シート!W1865="","",基本情報入力シート!W1865)</f>
        <v/>
      </c>
      <c r="M1834" s="413" t="str">
        <f>IF(基本情報入力シート!X1865="","",基本情報入力シート!X1865)</f>
        <v/>
      </c>
      <c r="N1834" s="491" t="str">
        <f>IF(基本情報入力シート!Y1865="","",基本情報入力シート!Y1865)</f>
        <v/>
      </c>
      <c r="O1834" s="490"/>
      <c r="P1834" s="432"/>
      <c r="Q1834" s="38" t="str">
        <f>IFERROR(ROUNDDOWN(P1834*VLOOKUP(N1834,【参考】数式用!$V$2:$AA$58,MATCH(O1834,【参考】数式用!$X$4:$AA$4)+2,FALSE)*0.5, 0), "")</f>
        <v/>
      </c>
      <c r="R1834" s="433"/>
      <c r="S1834" s="867"/>
      <c r="T1834" s="867"/>
      <c r="U1834" s="499"/>
      <c r="V1834" s="439"/>
      <c r="W1834" s="487"/>
      <c r="X1834" s="414" t="str">
        <f>IFERROR(IF(V1834="ー", "", ROUNDDOWN(W1834*VLOOKUP(N1834,【参考】数式用!$V$2:$AG$51,MATCH(V1834,【参考】数式用!$AB$4:$AG$4)+6,FALSE)*0.5, 0)), "")</f>
        <v/>
      </c>
      <c r="Y1834" s="440"/>
      <c r="Z1834" s="487"/>
      <c r="AA1834" s="501"/>
      <c r="AB1834" s="481" t="e">
        <f>VLOOKUP(N1834,【参考】数式用!$A$3:$N$58,14,FALSE)</f>
        <v>#N/A</v>
      </c>
      <c r="AC1834" s="481" t="str">
        <f>IFERROR(VLOOKUP(N1834,【参考】数式用!$A$3:$N$58,14,FALSE),"")&amp;"_4_5"</f>
        <v>_4_5</v>
      </c>
      <c r="AD1834" s="481" t="str">
        <f>IFERROR(VLOOKUP(N1834,【参考】数式用!$A$3:$N$58,14,FALSE),"")&amp;"_6"</f>
        <v>_6</v>
      </c>
      <c r="AE1834" s="482" t="str">
        <f>IFERROR(VLOOKUP(N1834,【参考】数式用!$AI$5:$AJ$51, 2, FALSE), "")</f>
        <v/>
      </c>
      <c r="AF1834" s="483" t="str">
        <f t="shared" si="56"/>
        <v/>
      </c>
      <c r="AG1834" s="484" t="str">
        <f t="shared" si="57"/>
        <v/>
      </c>
      <c r="AH1834" s="485" t="str">
        <f>IFERROR(VLOOKUP(N1834,【参考】数式用!$AM$3:$AN$56, 2, FALSE), "")</f>
        <v/>
      </c>
      <c r="AI1834" s="411"/>
      <c r="AJ1834" s="389"/>
      <c r="AK1834" s="389"/>
      <c r="AL1834" s="389"/>
      <c r="AM1834" s="389"/>
      <c r="AN1834" s="389"/>
      <c r="AO1834" s="389"/>
      <c r="AP1834" s="389"/>
      <c r="AQ1834" s="389"/>
    </row>
    <row r="1835" spans="1:43" s="128" customFormat="1" ht="40.15" customHeight="1">
      <c r="A1835" s="488">
        <v>1822</v>
      </c>
      <c r="B1835" s="866" t="str">
        <f>IF(基本情報入力シート!C1866="","",基本情報入力シート!C1866)</f>
        <v/>
      </c>
      <c r="C1835" s="866"/>
      <c r="D1835" s="866"/>
      <c r="E1835" s="866"/>
      <c r="F1835" s="866"/>
      <c r="G1835" s="866"/>
      <c r="H1835" s="866"/>
      <c r="I1835" s="866"/>
      <c r="J1835" s="413" t="str">
        <f>IF(基本情報入力シート!M1866="","",基本情報入力シート!M1866)</f>
        <v/>
      </c>
      <c r="K1835" s="413" t="str">
        <f>IF(基本情報入力シート!R1866="","",基本情報入力シート!R1866)</f>
        <v/>
      </c>
      <c r="L1835" s="413" t="str">
        <f>IF(基本情報入力シート!W1866="","",基本情報入力シート!W1866)</f>
        <v/>
      </c>
      <c r="M1835" s="413" t="str">
        <f>IF(基本情報入力シート!X1866="","",基本情報入力シート!X1866)</f>
        <v/>
      </c>
      <c r="N1835" s="491" t="str">
        <f>IF(基本情報入力シート!Y1866="","",基本情報入力シート!Y1866)</f>
        <v/>
      </c>
      <c r="O1835" s="490"/>
      <c r="P1835" s="432"/>
      <c r="Q1835" s="38" t="str">
        <f>IFERROR(ROUNDDOWN(P1835*VLOOKUP(N1835,【参考】数式用!$V$2:$AA$58,MATCH(O1835,【参考】数式用!$X$4:$AA$4)+2,FALSE)*0.5, 0), "")</f>
        <v/>
      </c>
      <c r="R1835" s="433"/>
      <c r="S1835" s="867"/>
      <c r="T1835" s="867"/>
      <c r="U1835" s="499"/>
      <c r="V1835" s="439"/>
      <c r="W1835" s="487"/>
      <c r="X1835" s="414" t="str">
        <f>IFERROR(IF(V1835="ー", "", ROUNDDOWN(W1835*VLOOKUP(N1835,【参考】数式用!$V$2:$AG$51,MATCH(V1835,【参考】数式用!$AB$4:$AG$4)+6,FALSE)*0.5, 0)), "")</f>
        <v/>
      </c>
      <c r="Y1835" s="440"/>
      <c r="Z1835" s="487"/>
      <c r="AA1835" s="501"/>
      <c r="AB1835" s="481" t="e">
        <f>VLOOKUP(N1835,【参考】数式用!$A$3:$N$58,14,FALSE)</f>
        <v>#N/A</v>
      </c>
      <c r="AC1835" s="481" t="str">
        <f>IFERROR(VLOOKUP(N1835,【参考】数式用!$A$3:$N$58,14,FALSE),"")&amp;"_4_5"</f>
        <v>_4_5</v>
      </c>
      <c r="AD1835" s="481" t="str">
        <f>IFERROR(VLOOKUP(N1835,【参考】数式用!$A$3:$N$58,14,FALSE),"")&amp;"_6"</f>
        <v>_6</v>
      </c>
      <c r="AE1835" s="482" t="str">
        <f>IFERROR(VLOOKUP(N1835,【参考】数式用!$AI$5:$AJ$51, 2, FALSE), "")</f>
        <v/>
      </c>
      <c r="AF1835" s="483" t="str">
        <f t="shared" si="56"/>
        <v/>
      </c>
      <c r="AG1835" s="484" t="str">
        <f t="shared" si="57"/>
        <v/>
      </c>
      <c r="AH1835" s="485" t="str">
        <f>IFERROR(VLOOKUP(N1835,【参考】数式用!$AM$3:$AN$56, 2, FALSE), "")</f>
        <v/>
      </c>
      <c r="AI1835" s="411"/>
      <c r="AJ1835" s="389"/>
      <c r="AK1835" s="389"/>
      <c r="AL1835" s="389"/>
      <c r="AM1835" s="389"/>
      <c r="AN1835" s="389"/>
      <c r="AO1835" s="389"/>
      <c r="AP1835" s="389"/>
      <c r="AQ1835" s="389"/>
    </row>
    <row r="1836" spans="1:43" s="128" customFormat="1" ht="40.15" customHeight="1">
      <c r="A1836" s="488">
        <v>1823</v>
      </c>
      <c r="B1836" s="866" t="str">
        <f>IF(基本情報入力シート!C1867="","",基本情報入力シート!C1867)</f>
        <v/>
      </c>
      <c r="C1836" s="866"/>
      <c r="D1836" s="866"/>
      <c r="E1836" s="866"/>
      <c r="F1836" s="866"/>
      <c r="G1836" s="866"/>
      <c r="H1836" s="866"/>
      <c r="I1836" s="866"/>
      <c r="J1836" s="413" t="str">
        <f>IF(基本情報入力シート!M1867="","",基本情報入力シート!M1867)</f>
        <v/>
      </c>
      <c r="K1836" s="413" t="str">
        <f>IF(基本情報入力シート!R1867="","",基本情報入力シート!R1867)</f>
        <v/>
      </c>
      <c r="L1836" s="413" t="str">
        <f>IF(基本情報入力シート!W1867="","",基本情報入力シート!W1867)</f>
        <v/>
      </c>
      <c r="M1836" s="413" t="str">
        <f>IF(基本情報入力シート!X1867="","",基本情報入力シート!X1867)</f>
        <v/>
      </c>
      <c r="N1836" s="491" t="str">
        <f>IF(基本情報入力シート!Y1867="","",基本情報入力シート!Y1867)</f>
        <v/>
      </c>
      <c r="O1836" s="490"/>
      <c r="P1836" s="432"/>
      <c r="Q1836" s="38" t="str">
        <f>IFERROR(ROUNDDOWN(P1836*VLOOKUP(N1836,【参考】数式用!$V$2:$AA$58,MATCH(O1836,【参考】数式用!$X$4:$AA$4)+2,FALSE)*0.5, 0), "")</f>
        <v/>
      </c>
      <c r="R1836" s="433"/>
      <c r="S1836" s="867"/>
      <c r="T1836" s="867"/>
      <c r="U1836" s="499"/>
      <c r="V1836" s="439"/>
      <c r="W1836" s="487"/>
      <c r="X1836" s="414" t="str">
        <f>IFERROR(IF(V1836="ー", "", ROUNDDOWN(W1836*VLOOKUP(N1836,【参考】数式用!$V$2:$AG$51,MATCH(V1836,【参考】数式用!$AB$4:$AG$4)+6,FALSE)*0.5, 0)), "")</f>
        <v/>
      </c>
      <c r="Y1836" s="440"/>
      <c r="Z1836" s="487"/>
      <c r="AA1836" s="501"/>
      <c r="AB1836" s="481" t="e">
        <f>VLOOKUP(N1836,【参考】数式用!$A$3:$N$58,14,FALSE)</f>
        <v>#N/A</v>
      </c>
      <c r="AC1836" s="481" t="str">
        <f>IFERROR(VLOOKUP(N1836,【参考】数式用!$A$3:$N$58,14,FALSE),"")&amp;"_4_5"</f>
        <v>_4_5</v>
      </c>
      <c r="AD1836" s="481" t="str">
        <f>IFERROR(VLOOKUP(N1836,【参考】数式用!$A$3:$N$58,14,FALSE),"")&amp;"_6"</f>
        <v>_6</v>
      </c>
      <c r="AE1836" s="482" t="str">
        <f>IFERROR(VLOOKUP(N1836,【参考】数式用!$AI$5:$AJ$51, 2, FALSE), "")</f>
        <v/>
      </c>
      <c r="AF1836" s="483" t="str">
        <f t="shared" si="56"/>
        <v/>
      </c>
      <c r="AG1836" s="484" t="str">
        <f t="shared" si="57"/>
        <v/>
      </c>
      <c r="AH1836" s="485" t="str">
        <f>IFERROR(VLOOKUP(N1836,【参考】数式用!$AM$3:$AN$56, 2, FALSE), "")</f>
        <v/>
      </c>
      <c r="AI1836" s="411"/>
      <c r="AJ1836" s="389"/>
      <c r="AK1836" s="389"/>
      <c r="AL1836" s="389"/>
      <c r="AM1836" s="389"/>
      <c r="AN1836" s="389"/>
      <c r="AO1836" s="389"/>
      <c r="AP1836" s="389"/>
      <c r="AQ1836" s="389"/>
    </row>
    <row r="1837" spans="1:43" s="128" customFormat="1" ht="40.15" customHeight="1">
      <c r="A1837" s="488">
        <v>1824</v>
      </c>
      <c r="B1837" s="866" t="str">
        <f>IF(基本情報入力シート!C1868="","",基本情報入力シート!C1868)</f>
        <v/>
      </c>
      <c r="C1837" s="866"/>
      <c r="D1837" s="866"/>
      <c r="E1837" s="866"/>
      <c r="F1837" s="866"/>
      <c r="G1837" s="866"/>
      <c r="H1837" s="866"/>
      <c r="I1837" s="866"/>
      <c r="J1837" s="413" t="str">
        <f>IF(基本情報入力シート!M1868="","",基本情報入力シート!M1868)</f>
        <v/>
      </c>
      <c r="K1837" s="413" t="str">
        <f>IF(基本情報入力シート!R1868="","",基本情報入力シート!R1868)</f>
        <v/>
      </c>
      <c r="L1837" s="413" t="str">
        <f>IF(基本情報入力シート!W1868="","",基本情報入力シート!W1868)</f>
        <v/>
      </c>
      <c r="M1837" s="413" t="str">
        <f>IF(基本情報入力シート!X1868="","",基本情報入力シート!X1868)</f>
        <v/>
      </c>
      <c r="N1837" s="491" t="str">
        <f>IF(基本情報入力シート!Y1868="","",基本情報入力シート!Y1868)</f>
        <v/>
      </c>
      <c r="O1837" s="490"/>
      <c r="P1837" s="432"/>
      <c r="Q1837" s="38" t="str">
        <f>IFERROR(ROUNDDOWN(P1837*VLOOKUP(N1837,【参考】数式用!$V$2:$AA$58,MATCH(O1837,【参考】数式用!$X$4:$AA$4)+2,FALSE)*0.5, 0), "")</f>
        <v/>
      </c>
      <c r="R1837" s="433"/>
      <c r="S1837" s="867"/>
      <c r="T1837" s="867"/>
      <c r="U1837" s="499"/>
      <c r="V1837" s="439"/>
      <c r="W1837" s="487"/>
      <c r="X1837" s="414" t="str">
        <f>IFERROR(IF(V1837="ー", "", ROUNDDOWN(W1837*VLOOKUP(N1837,【参考】数式用!$V$2:$AG$51,MATCH(V1837,【参考】数式用!$AB$4:$AG$4)+6,FALSE)*0.5, 0)), "")</f>
        <v/>
      </c>
      <c r="Y1837" s="440"/>
      <c r="Z1837" s="487"/>
      <c r="AA1837" s="501"/>
      <c r="AB1837" s="481" t="e">
        <f>VLOOKUP(N1837,【参考】数式用!$A$3:$N$58,14,FALSE)</f>
        <v>#N/A</v>
      </c>
      <c r="AC1837" s="481" t="str">
        <f>IFERROR(VLOOKUP(N1837,【参考】数式用!$A$3:$N$58,14,FALSE),"")&amp;"_4_5"</f>
        <v>_4_5</v>
      </c>
      <c r="AD1837" s="481" t="str">
        <f>IFERROR(VLOOKUP(N1837,【参考】数式用!$A$3:$N$58,14,FALSE),"")&amp;"_6"</f>
        <v>_6</v>
      </c>
      <c r="AE1837" s="482" t="str">
        <f>IFERROR(VLOOKUP(N1837,【参考】数式用!$AI$5:$AJ$51, 2, FALSE), "")</f>
        <v/>
      </c>
      <c r="AF1837" s="483" t="str">
        <f t="shared" si="56"/>
        <v/>
      </c>
      <c r="AG1837" s="484" t="str">
        <f t="shared" si="57"/>
        <v/>
      </c>
      <c r="AH1837" s="485" t="str">
        <f>IFERROR(VLOOKUP(N1837,【参考】数式用!$AM$3:$AN$56, 2, FALSE), "")</f>
        <v/>
      </c>
      <c r="AI1837" s="411"/>
      <c r="AJ1837" s="389"/>
      <c r="AK1837" s="389"/>
      <c r="AL1837" s="389"/>
      <c r="AM1837" s="389"/>
      <c r="AN1837" s="389"/>
      <c r="AO1837" s="389"/>
      <c r="AP1837" s="389"/>
      <c r="AQ1837" s="389"/>
    </row>
    <row r="1838" spans="1:43" s="128" customFormat="1" ht="40.15" customHeight="1">
      <c r="A1838" s="488">
        <v>1825</v>
      </c>
      <c r="B1838" s="866" t="str">
        <f>IF(基本情報入力シート!C1869="","",基本情報入力シート!C1869)</f>
        <v/>
      </c>
      <c r="C1838" s="866"/>
      <c r="D1838" s="866"/>
      <c r="E1838" s="866"/>
      <c r="F1838" s="866"/>
      <c r="G1838" s="866"/>
      <c r="H1838" s="866"/>
      <c r="I1838" s="866"/>
      <c r="J1838" s="413" t="str">
        <f>IF(基本情報入力シート!M1869="","",基本情報入力シート!M1869)</f>
        <v/>
      </c>
      <c r="K1838" s="413" t="str">
        <f>IF(基本情報入力シート!R1869="","",基本情報入力シート!R1869)</f>
        <v/>
      </c>
      <c r="L1838" s="413" t="str">
        <f>IF(基本情報入力シート!W1869="","",基本情報入力シート!W1869)</f>
        <v/>
      </c>
      <c r="M1838" s="413" t="str">
        <f>IF(基本情報入力シート!X1869="","",基本情報入力シート!X1869)</f>
        <v/>
      </c>
      <c r="N1838" s="491" t="str">
        <f>IF(基本情報入力シート!Y1869="","",基本情報入力シート!Y1869)</f>
        <v/>
      </c>
      <c r="O1838" s="490"/>
      <c r="P1838" s="432"/>
      <c r="Q1838" s="38" t="str">
        <f>IFERROR(ROUNDDOWN(P1838*VLOOKUP(N1838,【参考】数式用!$V$2:$AA$58,MATCH(O1838,【参考】数式用!$X$4:$AA$4)+2,FALSE)*0.5, 0), "")</f>
        <v/>
      </c>
      <c r="R1838" s="433"/>
      <c r="S1838" s="867"/>
      <c r="T1838" s="867"/>
      <c r="U1838" s="499"/>
      <c r="V1838" s="439"/>
      <c r="W1838" s="487"/>
      <c r="X1838" s="414" t="str">
        <f>IFERROR(IF(V1838="ー", "", ROUNDDOWN(W1838*VLOOKUP(N1838,【参考】数式用!$V$2:$AG$51,MATCH(V1838,【参考】数式用!$AB$4:$AG$4)+6,FALSE)*0.5, 0)), "")</f>
        <v/>
      </c>
      <c r="Y1838" s="440"/>
      <c r="Z1838" s="487"/>
      <c r="AA1838" s="501"/>
      <c r="AB1838" s="481" t="e">
        <f>VLOOKUP(N1838,【参考】数式用!$A$3:$N$58,14,FALSE)</f>
        <v>#N/A</v>
      </c>
      <c r="AC1838" s="481" t="str">
        <f>IFERROR(VLOOKUP(N1838,【参考】数式用!$A$3:$N$58,14,FALSE),"")&amp;"_4_5"</f>
        <v>_4_5</v>
      </c>
      <c r="AD1838" s="481" t="str">
        <f>IFERROR(VLOOKUP(N1838,【参考】数式用!$A$3:$N$58,14,FALSE),"")&amp;"_6"</f>
        <v>_6</v>
      </c>
      <c r="AE1838" s="482" t="str">
        <f>IFERROR(VLOOKUP(N1838,【参考】数式用!$AI$5:$AJ$51, 2, FALSE), "")</f>
        <v/>
      </c>
      <c r="AF1838" s="483" t="str">
        <f t="shared" si="56"/>
        <v/>
      </c>
      <c r="AG1838" s="484" t="str">
        <f t="shared" si="57"/>
        <v/>
      </c>
      <c r="AH1838" s="485" t="str">
        <f>IFERROR(VLOOKUP(N1838,【参考】数式用!$AM$3:$AN$56, 2, FALSE), "")</f>
        <v/>
      </c>
      <c r="AI1838" s="411"/>
      <c r="AJ1838" s="389"/>
      <c r="AK1838" s="389"/>
      <c r="AL1838" s="389"/>
      <c r="AM1838" s="389"/>
      <c r="AN1838" s="389"/>
      <c r="AO1838" s="389"/>
      <c r="AP1838" s="389"/>
      <c r="AQ1838" s="389"/>
    </row>
    <row r="1839" spans="1:43" s="128" customFormat="1" ht="40.15" customHeight="1">
      <c r="A1839" s="488">
        <v>1826</v>
      </c>
      <c r="B1839" s="866" t="str">
        <f>IF(基本情報入力シート!C1870="","",基本情報入力シート!C1870)</f>
        <v/>
      </c>
      <c r="C1839" s="866"/>
      <c r="D1839" s="866"/>
      <c r="E1839" s="866"/>
      <c r="F1839" s="866"/>
      <c r="G1839" s="866"/>
      <c r="H1839" s="866"/>
      <c r="I1839" s="866"/>
      <c r="J1839" s="413" t="str">
        <f>IF(基本情報入力シート!M1870="","",基本情報入力シート!M1870)</f>
        <v/>
      </c>
      <c r="K1839" s="413" t="str">
        <f>IF(基本情報入力シート!R1870="","",基本情報入力シート!R1870)</f>
        <v/>
      </c>
      <c r="L1839" s="413" t="str">
        <f>IF(基本情報入力シート!W1870="","",基本情報入力シート!W1870)</f>
        <v/>
      </c>
      <c r="M1839" s="413" t="str">
        <f>IF(基本情報入力シート!X1870="","",基本情報入力シート!X1870)</f>
        <v/>
      </c>
      <c r="N1839" s="491" t="str">
        <f>IF(基本情報入力シート!Y1870="","",基本情報入力シート!Y1870)</f>
        <v/>
      </c>
      <c r="O1839" s="490"/>
      <c r="P1839" s="432"/>
      <c r="Q1839" s="38" t="str">
        <f>IFERROR(ROUNDDOWN(P1839*VLOOKUP(N1839,【参考】数式用!$V$2:$AA$58,MATCH(O1839,【参考】数式用!$X$4:$AA$4)+2,FALSE)*0.5, 0), "")</f>
        <v/>
      </c>
      <c r="R1839" s="433"/>
      <c r="S1839" s="867"/>
      <c r="T1839" s="867"/>
      <c r="U1839" s="499"/>
      <c r="V1839" s="439"/>
      <c r="W1839" s="487"/>
      <c r="X1839" s="414" t="str">
        <f>IFERROR(IF(V1839="ー", "", ROUNDDOWN(W1839*VLOOKUP(N1839,【参考】数式用!$V$2:$AG$51,MATCH(V1839,【参考】数式用!$AB$4:$AG$4)+6,FALSE)*0.5, 0)), "")</f>
        <v/>
      </c>
      <c r="Y1839" s="440"/>
      <c r="Z1839" s="487"/>
      <c r="AA1839" s="501"/>
      <c r="AB1839" s="481" t="e">
        <f>VLOOKUP(N1839,【参考】数式用!$A$3:$N$58,14,FALSE)</f>
        <v>#N/A</v>
      </c>
      <c r="AC1839" s="481" t="str">
        <f>IFERROR(VLOOKUP(N1839,【参考】数式用!$A$3:$N$58,14,FALSE),"")&amp;"_4_5"</f>
        <v>_4_5</v>
      </c>
      <c r="AD1839" s="481" t="str">
        <f>IFERROR(VLOOKUP(N1839,【参考】数式用!$A$3:$N$58,14,FALSE),"")&amp;"_6"</f>
        <v>_6</v>
      </c>
      <c r="AE1839" s="482" t="str">
        <f>IFERROR(VLOOKUP(N1839,【参考】数式用!$AI$5:$AJ$51, 2, FALSE), "")</f>
        <v/>
      </c>
      <c r="AF1839" s="483" t="str">
        <f t="shared" si="56"/>
        <v/>
      </c>
      <c r="AG1839" s="484" t="str">
        <f t="shared" si="57"/>
        <v/>
      </c>
      <c r="AH1839" s="485" t="str">
        <f>IFERROR(VLOOKUP(N1839,【参考】数式用!$AM$3:$AN$56, 2, FALSE), "")</f>
        <v/>
      </c>
      <c r="AI1839" s="411"/>
      <c r="AJ1839" s="389"/>
      <c r="AK1839" s="389"/>
      <c r="AL1839" s="389"/>
      <c r="AM1839" s="389"/>
      <c r="AN1839" s="389"/>
      <c r="AO1839" s="389"/>
      <c r="AP1839" s="389"/>
      <c r="AQ1839" s="389"/>
    </row>
    <row r="1840" spans="1:43" s="128" customFormat="1" ht="40.15" customHeight="1">
      <c r="A1840" s="488">
        <v>1827</v>
      </c>
      <c r="B1840" s="866" t="str">
        <f>IF(基本情報入力シート!C1871="","",基本情報入力シート!C1871)</f>
        <v/>
      </c>
      <c r="C1840" s="866"/>
      <c r="D1840" s="866"/>
      <c r="E1840" s="866"/>
      <c r="F1840" s="866"/>
      <c r="G1840" s="866"/>
      <c r="H1840" s="866"/>
      <c r="I1840" s="866"/>
      <c r="J1840" s="413" t="str">
        <f>IF(基本情報入力シート!M1871="","",基本情報入力シート!M1871)</f>
        <v/>
      </c>
      <c r="K1840" s="413" t="str">
        <f>IF(基本情報入力シート!R1871="","",基本情報入力シート!R1871)</f>
        <v/>
      </c>
      <c r="L1840" s="413" t="str">
        <f>IF(基本情報入力シート!W1871="","",基本情報入力シート!W1871)</f>
        <v/>
      </c>
      <c r="M1840" s="413" t="str">
        <f>IF(基本情報入力シート!X1871="","",基本情報入力シート!X1871)</f>
        <v/>
      </c>
      <c r="N1840" s="491" t="str">
        <f>IF(基本情報入力シート!Y1871="","",基本情報入力シート!Y1871)</f>
        <v/>
      </c>
      <c r="O1840" s="490"/>
      <c r="P1840" s="432"/>
      <c r="Q1840" s="38" t="str">
        <f>IFERROR(ROUNDDOWN(P1840*VLOOKUP(N1840,【参考】数式用!$V$2:$AA$58,MATCH(O1840,【参考】数式用!$X$4:$AA$4)+2,FALSE)*0.5, 0), "")</f>
        <v/>
      </c>
      <c r="R1840" s="433"/>
      <c r="S1840" s="867"/>
      <c r="T1840" s="867"/>
      <c r="U1840" s="499"/>
      <c r="V1840" s="439"/>
      <c r="W1840" s="487"/>
      <c r="X1840" s="414" t="str">
        <f>IFERROR(IF(V1840="ー", "", ROUNDDOWN(W1840*VLOOKUP(N1840,【参考】数式用!$V$2:$AG$51,MATCH(V1840,【参考】数式用!$AB$4:$AG$4)+6,FALSE)*0.5, 0)), "")</f>
        <v/>
      </c>
      <c r="Y1840" s="440"/>
      <c r="Z1840" s="487"/>
      <c r="AA1840" s="501"/>
      <c r="AB1840" s="481" t="e">
        <f>VLOOKUP(N1840,【参考】数式用!$A$3:$N$58,14,FALSE)</f>
        <v>#N/A</v>
      </c>
      <c r="AC1840" s="481" t="str">
        <f>IFERROR(VLOOKUP(N1840,【参考】数式用!$A$3:$N$58,14,FALSE),"")&amp;"_4_5"</f>
        <v>_4_5</v>
      </c>
      <c r="AD1840" s="481" t="str">
        <f>IFERROR(VLOOKUP(N1840,【参考】数式用!$A$3:$N$58,14,FALSE),"")&amp;"_6"</f>
        <v>_6</v>
      </c>
      <c r="AE1840" s="482" t="str">
        <f>IFERROR(VLOOKUP(N1840,【参考】数式用!$AI$5:$AJ$51, 2, FALSE), "")</f>
        <v/>
      </c>
      <c r="AF1840" s="483" t="str">
        <f t="shared" si="56"/>
        <v/>
      </c>
      <c r="AG1840" s="484" t="str">
        <f t="shared" si="57"/>
        <v/>
      </c>
      <c r="AH1840" s="485" t="str">
        <f>IFERROR(VLOOKUP(N1840,【参考】数式用!$AM$3:$AN$56, 2, FALSE), "")</f>
        <v/>
      </c>
      <c r="AI1840" s="411"/>
      <c r="AJ1840" s="389"/>
      <c r="AK1840" s="389"/>
      <c r="AL1840" s="389"/>
      <c r="AM1840" s="389"/>
      <c r="AN1840" s="389"/>
      <c r="AO1840" s="389"/>
      <c r="AP1840" s="389"/>
      <c r="AQ1840" s="389"/>
    </row>
    <row r="1841" spans="1:43" s="128" customFormat="1" ht="40.15" customHeight="1">
      <c r="A1841" s="488">
        <v>1828</v>
      </c>
      <c r="B1841" s="866" t="str">
        <f>IF(基本情報入力シート!C1872="","",基本情報入力シート!C1872)</f>
        <v/>
      </c>
      <c r="C1841" s="866"/>
      <c r="D1841" s="866"/>
      <c r="E1841" s="866"/>
      <c r="F1841" s="866"/>
      <c r="G1841" s="866"/>
      <c r="H1841" s="866"/>
      <c r="I1841" s="866"/>
      <c r="J1841" s="413" t="str">
        <f>IF(基本情報入力シート!M1872="","",基本情報入力シート!M1872)</f>
        <v/>
      </c>
      <c r="K1841" s="413" t="str">
        <f>IF(基本情報入力シート!R1872="","",基本情報入力シート!R1872)</f>
        <v/>
      </c>
      <c r="L1841" s="413" t="str">
        <f>IF(基本情報入力シート!W1872="","",基本情報入力シート!W1872)</f>
        <v/>
      </c>
      <c r="M1841" s="413" t="str">
        <f>IF(基本情報入力シート!X1872="","",基本情報入力シート!X1872)</f>
        <v/>
      </c>
      <c r="N1841" s="491" t="str">
        <f>IF(基本情報入力シート!Y1872="","",基本情報入力シート!Y1872)</f>
        <v/>
      </c>
      <c r="O1841" s="490"/>
      <c r="P1841" s="432"/>
      <c r="Q1841" s="38" t="str">
        <f>IFERROR(ROUNDDOWN(P1841*VLOOKUP(N1841,【参考】数式用!$V$2:$AA$58,MATCH(O1841,【参考】数式用!$X$4:$AA$4)+2,FALSE)*0.5, 0), "")</f>
        <v/>
      </c>
      <c r="R1841" s="433"/>
      <c r="S1841" s="867"/>
      <c r="T1841" s="867"/>
      <c r="U1841" s="499"/>
      <c r="V1841" s="439"/>
      <c r="W1841" s="487"/>
      <c r="X1841" s="414" t="str">
        <f>IFERROR(IF(V1841="ー", "", ROUNDDOWN(W1841*VLOOKUP(N1841,【参考】数式用!$V$2:$AG$51,MATCH(V1841,【参考】数式用!$AB$4:$AG$4)+6,FALSE)*0.5, 0)), "")</f>
        <v/>
      </c>
      <c r="Y1841" s="440"/>
      <c r="Z1841" s="487"/>
      <c r="AA1841" s="501"/>
      <c r="AB1841" s="481" t="e">
        <f>VLOOKUP(N1841,【参考】数式用!$A$3:$N$58,14,FALSE)</f>
        <v>#N/A</v>
      </c>
      <c r="AC1841" s="481" t="str">
        <f>IFERROR(VLOOKUP(N1841,【参考】数式用!$A$3:$N$58,14,FALSE),"")&amp;"_4_5"</f>
        <v>_4_5</v>
      </c>
      <c r="AD1841" s="481" t="str">
        <f>IFERROR(VLOOKUP(N1841,【参考】数式用!$A$3:$N$58,14,FALSE),"")&amp;"_6"</f>
        <v>_6</v>
      </c>
      <c r="AE1841" s="482" t="str">
        <f>IFERROR(VLOOKUP(N1841,【参考】数式用!$AI$5:$AJ$51, 2, FALSE), "")</f>
        <v/>
      </c>
      <c r="AF1841" s="483" t="str">
        <f t="shared" si="56"/>
        <v/>
      </c>
      <c r="AG1841" s="484" t="str">
        <f t="shared" si="57"/>
        <v/>
      </c>
      <c r="AH1841" s="485" t="str">
        <f>IFERROR(VLOOKUP(N1841,【参考】数式用!$AM$3:$AN$56, 2, FALSE), "")</f>
        <v/>
      </c>
      <c r="AI1841" s="411"/>
      <c r="AJ1841" s="389"/>
      <c r="AK1841" s="389"/>
      <c r="AL1841" s="389"/>
      <c r="AM1841" s="389"/>
      <c r="AN1841" s="389"/>
      <c r="AO1841" s="389"/>
      <c r="AP1841" s="389"/>
      <c r="AQ1841" s="389"/>
    </row>
    <row r="1842" spans="1:43" s="128" customFormat="1" ht="40.15" customHeight="1">
      <c r="A1842" s="488">
        <v>1829</v>
      </c>
      <c r="B1842" s="866" t="str">
        <f>IF(基本情報入力シート!C1873="","",基本情報入力シート!C1873)</f>
        <v/>
      </c>
      <c r="C1842" s="866"/>
      <c r="D1842" s="866"/>
      <c r="E1842" s="866"/>
      <c r="F1842" s="866"/>
      <c r="G1842" s="866"/>
      <c r="H1842" s="866"/>
      <c r="I1842" s="866"/>
      <c r="J1842" s="413" t="str">
        <f>IF(基本情報入力シート!M1873="","",基本情報入力シート!M1873)</f>
        <v/>
      </c>
      <c r="K1842" s="413" t="str">
        <f>IF(基本情報入力シート!R1873="","",基本情報入力シート!R1873)</f>
        <v/>
      </c>
      <c r="L1842" s="413" t="str">
        <f>IF(基本情報入力シート!W1873="","",基本情報入力シート!W1873)</f>
        <v/>
      </c>
      <c r="M1842" s="413" t="str">
        <f>IF(基本情報入力シート!X1873="","",基本情報入力シート!X1873)</f>
        <v/>
      </c>
      <c r="N1842" s="491" t="str">
        <f>IF(基本情報入力シート!Y1873="","",基本情報入力シート!Y1873)</f>
        <v/>
      </c>
      <c r="O1842" s="490"/>
      <c r="P1842" s="432"/>
      <c r="Q1842" s="38" t="str">
        <f>IFERROR(ROUNDDOWN(P1842*VLOOKUP(N1842,【参考】数式用!$V$2:$AA$58,MATCH(O1842,【参考】数式用!$X$4:$AA$4)+2,FALSE)*0.5, 0), "")</f>
        <v/>
      </c>
      <c r="R1842" s="433"/>
      <c r="S1842" s="867"/>
      <c r="T1842" s="867"/>
      <c r="U1842" s="499"/>
      <c r="V1842" s="439"/>
      <c r="W1842" s="487"/>
      <c r="X1842" s="414" t="str">
        <f>IFERROR(IF(V1842="ー", "", ROUNDDOWN(W1842*VLOOKUP(N1842,【参考】数式用!$V$2:$AG$51,MATCH(V1842,【参考】数式用!$AB$4:$AG$4)+6,FALSE)*0.5, 0)), "")</f>
        <v/>
      </c>
      <c r="Y1842" s="440"/>
      <c r="Z1842" s="487"/>
      <c r="AA1842" s="501"/>
      <c r="AB1842" s="481" t="e">
        <f>VLOOKUP(N1842,【参考】数式用!$A$3:$N$58,14,FALSE)</f>
        <v>#N/A</v>
      </c>
      <c r="AC1842" s="481" t="str">
        <f>IFERROR(VLOOKUP(N1842,【参考】数式用!$A$3:$N$58,14,FALSE),"")&amp;"_4_5"</f>
        <v>_4_5</v>
      </c>
      <c r="AD1842" s="481" t="str">
        <f>IFERROR(VLOOKUP(N1842,【参考】数式用!$A$3:$N$58,14,FALSE),"")&amp;"_6"</f>
        <v>_6</v>
      </c>
      <c r="AE1842" s="482" t="str">
        <f>IFERROR(VLOOKUP(N1842,【参考】数式用!$AI$5:$AJ$51, 2, FALSE), "")</f>
        <v/>
      </c>
      <c r="AF1842" s="483"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84"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85" t="str">
        <f>IFERROR(VLOOKUP(N1842,【参考】数式用!$AM$3:$AN$56, 2, FALSE), "")</f>
        <v/>
      </c>
      <c r="AI1842" s="411"/>
      <c r="AJ1842" s="389"/>
      <c r="AK1842" s="389"/>
      <c r="AL1842" s="389"/>
      <c r="AM1842" s="389"/>
      <c r="AN1842" s="389"/>
      <c r="AO1842" s="389"/>
      <c r="AP1842" s="389"/>
      <c r="AQ1842" s="389"/>
    </row>
    <row r="1843" spans="1:43" s="128" customFormat="1" ht="40.15" customHeight="1">
      <c r="A1843" s="488">
        <v>1830</v>
      </c>
      <c r="B1843" s="866" t="str">
        <f>IF(基本情報入力シート!C1874="","",基本情報入力シート!C1874)</f>
        <v/>
      </c>
      <c r="C1843" s="866"/>
      <c r="D1843" s="866"/>
      <c r="E1843" s="866"/>
      <c r="F1843" s="866"/>
      <c r="G1843" s="866"/>
      <c r="H1843" s="866"/>
      <c r="I1843" s="866"/>
      <c r="J1843" s="413" t="str">
        <f>IF(基本情報入力シート!M1874="","",基本情報入力シート!M1874)</f>
        <v/>
      </c>
      <c r="K1843" s="413" t="str">
        <f>IF(基本情報入力シート!R1874="","",基本情報入力シート!R1874)</f>
        <v/>
      </c>
      <c r="L1843" s="413" t="str">
        <f>IF(基本情報入力シート!W1874="","",基本情報入力シート!W1874)</f>
        <v/>
      </c>
      <c r="M1843" s="413" t="str">
        <f>IF(基本情報入力シート!X1874="","",基本情報入力シート!X1874)</f>
        <v/>
      </c>
      <c r="N1843" s="491" t="str">
        <f>IF(基本情報入力シート!Y1874="","",基本情報入力シート!Y1874)</f>
        <v/>
      </c>
      <c r="O1843" s="490"/>
      <c r="P1843" s="432"/>
      <c r="Q1843" s="38" t="str">
        <f>IFERROR(ROUNDDOWN(P1843*VLOOKUP(N1843,【参考】数式用!$V$2:$AA$58,MATCH(O1843,【参考】数式用!$X$4:$AA$4)+2,FALSE)*0.5, 0), "")</f>
        <v/>
      </c>
      <c r="R1843" s="433"/>
      <c r="S1843" s="867"/>
      <c r="T1843" s="867"/>
      <c r="U1843" s="499"/>
      <c r="V1843" s="439"/>
      <c r="W1843" s="487"/>
      <c r="X1843" s="414" t="str">
        <f>IFERROR(IF(V1843="ー", "", ROUNDDOWN(W1843*VLOOKUP(N1843,【参考】数式用!$V$2:$AG$51,MATCH(V1843,【参考】数式用!$AB$4:$AG$4)+6,FALSE)*0.5, 0)), "")</f>
        <v/>
      </c>
      <c r="Y1843" s="440"/>
      <c r="Z1843" s="487"/>
      <c r="AA1843" s="501"/>
      <c r="AB1843" s="481" t="e">
        <f>VLOOKUP(N1843,【参考】数式用!$A$3:$N$58,14,FALSE)</f>
        <v>#N/A</v>
      </c>
      <c r="AC1843" s="481" t="str">
        <f>IFERROR(VLOOKUP(N1843,【参考】数式用!$A$3:$N$58,14,FALSE),"")&amp;"_4_5"</f>
        <v>_4_5</v>
      </c>
      <c r="AD1843" s="481" t="str">
        <f>IFERROR(VLOOKUP(N1843,【参考】数式用!$A$3:$N$58,14,FALSE),"")&amp;"_6"</f>
        <v>_6</v>
      </c>
      <c r="AE1843" s="482" t="str">
        <f>IFERROR(VLOOKUP(N1843,【参考】数式用!$AI$5:$AJ$51, 2, FALSE), "")</f>
        <v/>
      </c>
      <c r="AF1843" s="483" t="str">
        <f t="shared" si="58"/>
        <v/>
      </c>
      <c r="AG1843" s="484" t="str">
        <f t="shared" si="59"/>
        <v/>
      </c>
      <c r="AH1843" s="485" t="str">
        <f>IFERROR(VLOOKUP(N1843,【参考】数式用!$AM$3:$AN$56, 2, FALSE), "")</f>
        <v/>
      </c>
      <c r="AI1843" s="411"/>
      <c r="AJ1843" s="389"/>
      <c r="AK1843" s="389"/>
      <c r="AL1843" s="389"/>
      <c r="AM1843" s="389"/>
      <c r="AN1843" s="389"/>
      <c r="AO1843" s="389"/>
      <c r="AP1843" s="389"/>
      <c r="AQ1843" s="389"/>
    </row>
    <row r="1844" spans="1:43" s="128" customFormat="1" ht="40.15" customHeight="1">
      <c r="A1844" s="488">
        <v>1831</v>
      </c>
      <c r="B1844" s="866" t="str">
        <f>IF(基本情報入力シート!C1875="","",基本情報入力シート!C1875)</f>
        <v/>
      </c>
      <c r="C1844" s="866"/>
      <c r="D1844" s="866"/>
      <c r="E1844" s="866"/>
      <c r="F1844" s="866"/>
      <c r="G1844" s="866"/>
      <c r="H1844" s="866"/>
      <c r="I1844" s="866"/>
      <c r="J1844" s="413" t="str">
        <f>IF(基本情報入力シート!M1875="","",基本情報入力シート!M1875)</f>
        <v/>
      </c>
      <c r="K1844" s="413" t="str">
        <f>IF(基本情報入力シート!R1875="","",基本情報入力シート!R1875)</f>
        <v/>
      </c>
      <c r="L1844" s="413" t="str">
        <f>IF(基本情報入力シート!W1875="","",基本情報入力シート!W1875)</f>
        <v/>
      </c>
      <c r="M1844" s="413" t="str">
        <f>IF(基本情報入力シート!X1875="","",基本情報入力シート!X1875)</f>
        <v/>
      </c>
      <c r="N1844" s="491" t="str">
        <f>IF(基本情報入力シート!Y1875="","",基本情報入力シート!Y1875)</f>
        <v/>
      </c>
      <c r="O1844" s="490"/>
      <c r="P1844" s="432"/>
      <c r="Q1844" s="38" t="str">
        <f>IFERROR(ROUNDDOWN(P1844*VLOOKUP(N1844,【参考】数式用!$V$2:$AA$58,MATCH(O1844,【参考】数式用!$X$4:$AA$4)+2,FALSE)*0.5, 0), "")</f>
        <v/>
      </c>
      <c r="R1844" s="433"/>
      <c r="S1844" s="867"/>
      <c r="T1844" s="867"/>
      <c r="U1844" s="499"/>
      <c r="V1844" s="439"/>
      <c r="W1844" s="487"/>
      <c r="X1844" s="414" t="str">
        <f>IFERROR(IF(V1844="ー", "", ROUNDDOWN(W1844*VLOOKUP(N1844,【参考】数式用!$V$2:$AG$51,MATCH(V1844,【参考】数式用!$AB$4:$AG$4)+6,FALSE)*0.5, 0)), "")</f>
        <v/>
      </c>
      <c r="Y1844" s="440"/>
      <c r="Z1844" s="487"/>
      <c r="AA1844" s="501"/>
      <c r="AB1844" s="481" t="e">
        <f>VLOOKUP(N1844,【参考】数式用!$A$3:$N$58,14,FALSE)</f>
        <v>#N/A</v>
      </c>
      <c r="AC1844" s="481" t="str">
        <f>IFERROR(VLOOKUP(N1844,【参考】数式用!$A$3:$N$58,14,FALSE),"")&amp;"_4_5"</f>
        <v>_4_5</v>
      </c>
      <c r="AD1844" s="481" t="str">
        <f>IFERROR(VLOOKUP(N1844,【参考】数式用!$A$3:$N$58,14,FALSE),"")&amp;"_6"</f>
        <v>_6</v>
      </c>
      <c r="AE1844" s="482" t="str">
        <f>IFERROR(VLOOKUP(N1844,【参考】数式用!$AI$5:$AJ$51, 2, FALSE), "")</f>
        <v/>
      </c>
      <c r="AF1844" s="483" t="str">
        <f t="shared" si="58"/>
        <v/>
      </c>
      <c r="AG1844" s="484" t="str">
        <f t="shared" si="59"/>
        <v/>
      </c>
      <c r="AH1844" s="485" t="str">
        <f>IFERROR(VLOOKUP(N1844,【参考】数式用!$AM$3:$AN$56, 2, FALSE), "")</f>
        <v/>
      </c>
      <c r="AI1844" s="411"/>
      <c r="AJ1844" s="389"/>
      <c r="AK1844" s="389"/>
      <c r="AL1844" s="389"/>
      <c r="AM1844" s="389"/>
      <c r="AN1844" s="389"/>
      <c r="AO1844" s="389"/>
      <c r="AP1844" s="389"/>
      <c r="AQ1844" s="389"/>
    </row>
    <row r="1845" spans="1:43" s="128" customFormat="1" ht="40.15" customHeight="1">
      <c r="A1845" s="488">
        <v>1832</v>
      </c>
      <c r="B1845" s="866" t="str">
        <f>IF(基本情報入力シート!C1876="","",基本情報入力シート!C1876)</f>
        <v/>
      </c>
      <c r="C1845" s="866"/>
      <c r="D1845" s="866"/>
      <c r="E1845" s="866"/>
      <c r="F1845" s="866"/>
      <c r="G1845" s="866"/>
      <c r="H1845" s="866"/>
      <c r="I1845" s="866"/>
      <c r="J1845" s="413" t="str">
        <f>IF(基本情報入力シート!M1876="","",基本情報入力シート!M1876)</f>
        <v/>
      </c>
      <c r="K1845" s="413" t="str">
        <f>IF(基本情報入力シート!R1876="","",基本情報入力シート!R1876)</f>
        <v/>
      </c>
      <c r="L1845" s="413" t="str">
        <f>IF(基本情報入力シート!W1876="","",基本情報入力シート!W1876)</f>
        <v/>
      </c>
      <c r="M1845" s="413" t="str">
        <f>IF(基本情報入力シート!X1876="","",基本情報入力シート!X1876)</f>
        <v/>
      </c>
      <c r="N1845" s="491" t="str">
        <f>IF(基本情報入力シート!Y1876="","",基本情報入力シート!Y1876)</f>
        <v/>
      </c>
      <c r="O1845" s="490"/>
      <c r="P1845" s="432"/>
      <c r="Q1845" s="38" t="str">
        <f>IFERROR(ROUNDDOWN(P1845*VLOOKUP(N1845,【参考】数式用!$V$2:$AA$58,MATCH(O1845,【参考】数式用!$X$4:$AA$4)+2,FALSE)*0.5, 0), "")</f>
        <v/>
      </c>
      <c r="R1845" s="433"/>
      <c r="S1845" s="867"/>
      <c r="T1845" s="867"/>
      <c r="U1845" s="499"/>
      <c r="V1845" s="439"/>
      <c r="W1845" s="487"/>
      <c r="X1845" s="414" t="str">
        <f>IFERROR(IF(V1845="ー", "", ROUNDDOWN(W1845*VLOOKUP(N1845,【参考】数式用!$V$2:$AG$51,MATCH(V1845,【参考】数式用!$AB$4:$AG$4)+6,FALSE)*0.5, 0)), "")</f>
        <v/>
      </c>
      <c r="Y1845" s="440"/>
      <c r="Z1845" s="487"/>
      <c r="AA1845" s="501"/>
      <c r="AB1845" s="481" t="e">
        <f>VLOOKUP(N1845,【参考】数式用!$A$3:$N$58,14,FALSE)</f>
        <v>#N/A</v>
      </c>
      <c r="AC1845" s="481" t="str">
        <f>IFERROR(VLOOKUP(N1845,【参考】数式用!$A$3:$N$58,14,FALSE),"")&amp;"_4_5"</f>
        <v>_4_5</v>
      </c>
      <c r="AD1845" s="481" t="str">
        <f>IFERROR(VLOOKUP(N1845,【参考】数式用!$A$3:$N$58,14,FALSE),"")&amp;"_6"</f>
        <v>_6</v>
      </c>
      <c r="AE1845" s="482" t="str">
        <f>IFERROR(VLOOKUP(N1845,【参考】数式用!$AI$5:$AJ$51, 2, FALSE), "")</f>
        <v/>
      </c>
      <c r="AF1845" s="483" t="str">
        <f t="shared" si="58"/>
        <v/>
      </c>
      <c r="AG1845" s="484" t="str">
        <f t="shared" si="59"/>
        <v/>
      </c>
      <c r="AH1845" s="485" t="str">
        <f>IFERROR(VLOOKUP(N1845,【参考】数式用!$AM$3:$AN$56, 2, FALSE), "")</f>
        <v/>
      </c>
      <c r="AI1845" s="411"/>
      <c r="AJ1845" s="389"/>
      <c r="AK1845" s="389"/>
      <c r="AL1845" s="389"/>
      <c r="AM1845" s="389"/>
      <c r="AN1845" s="389"/>
      <c r="AO1845" s="389"/>
      <c r="AP1845" s="389"/>
      <c r="AQ1845" s="389"/>
    </row>
    <row r="1846" spans="1:43" s="128" customFormat="1" ht="40.15" customHeight="1">
      <c r="A1846" s="488">
        <v>1833</v>
      </c>
      <c r="B1846" s="866" t="str">
        <f>IF(基本情報入力シート!C1877="","",基本情報入力シート!C1877)</f>
        <v/>
      </c>
      <c r="C1846" s="866"/>
      <c r="D1846" s="866"/>
      <c r="E1846" s="866"/>
      <c r="F1846" s="866"/>
      <c r="G1846" s="866"/>
      <c r="H1846" s="866"/>
      <c r="I1846" s="866"/>
      <c r="J1846" s="413" t="str">
        <f>IF(基本情報入力シート!M1877="","",基本情報入力シート!M1877)</f>
        <v/>
      </c>
      <c r="K1846" s="413" t="str">
        <f>IF(基本情報入力シート!R1877="","",基本情報入力シート!R1877)</f>
        <v/>
      </c>
      <c r="L1846" s="413" t="str">
        <f>IF(基本情報入力シート!W1877="","",基本情報入力シート!W1877)</f>
        <v/>
      </c>
      <c r="M1846" s="413" t="str">
        <f>IF(基本情報入力シート!X1877="","",基本情報入力シート!X1877)</f>
        <v/>
      </c>
      <c r="N1846" s="491" t="str">
        <f>IF(基本情報入力シート!Y1877="","",基本情報入力シート!Y1877)</f>
        <v/>
      </c>
      <c r="O1846" s="490"/>
      <c r="P1846" s="432"/>
      <c r="Q1846" s="38" t="str">
        <f>IFERROR(ROUNDDOWN(P1846*VLOOKUP(N1846,【参考】数式用!$V$2:$AA$58,MATCH(O1846,【参考】数式用!$X$4:$AA$4)+2,FALSE)*0.5, 0), "")</f>
        <v/>
      </c>
      <c r="R1846" s="433"/>
      <c r="S1846" s="867"/>
      <c r="T1846" s="867"/>
      <c r="U1846" s="499"/>
      <c r="V1846" s="439"/>
      <c r="W1846" s="487"/>
      <c r="X1846" s="414" t="str">
        <f>IFERROR(IF(V1846="ー", "", ROUNDDOWN(W1846*VLOOKUP(N1846,【参考】数式用!$V$2:$AG$51,MATCH(V1846,【参考】数式用!$AB$4:$AG$4)+6,FALSE)*0.5, 0)), "")</f>
        <v/>
      </c>
      <c r="Y1846" s="440"/>
      <c r="Z1846" s="487"/>
      <c r="AA1846" s="501"/>
      <c r="AB1846" s="481" t="e">
        <f>VLOOKUP(N1846,【参考】数式用!$A$3:$N$58,14,FALSE)</f>
        <v>#N/A</v>
      </c>
      <c r="AC1846" s="481" t="str">
        <f>IFERROR(VLOOKUP(N1846,【参考】数式用!$A$3:$N$58,14,FALSE),"")&amp;"_4_5"</f>
        <v>_4_5</v>
      </c>
      <c r="AD1846" s="481" t="str">
        <f>IFERROR(VLOOKUP(N1846,【参考】数式用!$A$3:$N$58,14,FALSE),"")&amp;"_6"</f>
        <v>_6</v>
      </c>
      <c r="AE1846" s="482" t="str">
        <f>IFERROR(VLOOKUP(N1846,【参考】数式用!$AI$5:$AJ$51, 2, FALSE), "")</f>
        <v/>
      </c>
      <c r="AF1846" s="483" t="str">
        <f t="shared" si="58"/>
        <v/>
      </c>
      <c r="AG1846" s="484" t="str">
        <f t="shared" si="59"/>
        <v/>
      </c>
      <c r="AH1846" s="485" t="str">
        <f>IFERROR(VLOOKUP(N1846,【参考】数式用!$AM$3:$AN$56, 2, FALSE), "")</f>
        <v/>
      </c>
      <c r="AI1846" s="411"/>
      <c r="AJ1846" s="389"/>
      <c r="AK1846" s="389"/>
      <c r="AL1846" s="389"/>
      <c r="AM1846" s="389"/>
      <c r="AN1846" s="389"/>
      <c r="AO1846" s="389"/>
      <c r="AP1846" s="389"/>
      <c r="AQ1846" s="389"/>
    </row>
    <row r="1847" spans="1:43" s="128" customFormat="1" ht="40.15" customHeight="1">
      <c r="A1847" s="488">
        <v>1834</v>
      </c>
      <c r="B1847" s="866" t="str">
        <f>IF(基本情報入力シート!C1878="","",基本情報入力シート!C1878)</f>
        <v/>
      </c>
      <c r="C1847" s="866"/>
      <c r="D1847" s="866"/>
      <c r="E1847" s="866"/>
      <c r="F1847" s="866"/>
      <c r="G1847" s="866"/>
      <c r="H1847" s="866"/>
      <c r="I1847" s="866"/>
      <c r="J1847" s="413" t="str">
        <f>IF(基本情報入力シート!M1878="","",基本情報入力シート!M1878)</f>
        <v/>
      </c>
      <c r="K1847" s="413" t="str">
        <f>IF(基本情報入力シート!R1878="","",基本情報入力シート!R1878)</f>
        <v/>
      </c>
      <c r="L1847" s="413" t="str">
        <f>IF(基本情報入力シート!W1878="","",基本情報入力シート!W1878)</f>
        <v/>
      </c>
      <c r="M1847" s="413" t="str">
        <f>IF(基本情報入力シート!X1878="","",基本情報入力シート!X1878)</f>
        <v/>
      </c>
      <c r="N1847" s="491" t="str">
        <f>IF(基本情報入力シート!Y1878="","",基本情報入力シート!Y1878)</f>
        <v/>
      </c>
      <c r="O1847" s="490"/>
      <c r="P1847" s="432"/>
      <c r="Q1847" s="38" t="str">
        <f>IFERROR(ROUNDDOWN(P1847*VLOOKUP(N1847,【参考】数式用!$V$2:$AA$58,MATCH(O1847,【参考】数式用!$X$4:$AA$4)+2,FALSE)*0.5, 0), "")</f>
        <v/>
      </c>
      <c r="R1847" s="433"/>
      <c r="S1847" s="867"/>
      <c r="T1847" s="867"/>
      <c r="U1847" s="499"/>
      <c r="V1847" s="439"/>
      <c r="W1847" s="487"/>
      <c r="X1847" s="414" t="str">
        <f>IFERROR(IF(V1847="ー", "", ROUNDDOWN(W1847*VLOOKUP(N1847,【参考】数式用!$V$2:$AG$51,MATCH(V1847,【参考】数式用!$AB$4:$AG$4)+6,FALSE)*0.5, 0)), "")</f>
        <v/>
      </c>
      <c r="Y1847" s="440"/>
      <c r="Z1847" s="487"/>
      <c r="AA1847" s="501"/>
      <c r="AB1847" s="481" t="e">
        <f>VLOOKUP(N1847,【参考】数式用!$A$3:$N$58,14,FALSE)</f>
        <v>#N/A</v>
      </c>
      <c r="AC1847" s="481" t="str">
        <f>IFERROR(VLOOKUP(N1847,【参考】数式用!$A$3:$N$58,14,FALSE),"")&amp;"_4_5"</f>
        <v>_4_5</v>
      </c>
      <c r="AD1847" s="481" t="str">
        <f>IFERROR(VLOOKUP(N1847,【参考】数式用!$A$3:$N$58,14,FALSE),"")&amp;"_6"</f>
        <v>_6</v>
      </c>
      <c r="AE1847" s="482" t="str">
        <f>IFERROR(VLOOKUP(N1847,【参考】数式用!$AI$5:$AJ$51, 2, FALSE), "")</f>
        <v/>
      </c>
      <c r="AF1847" s="483" t="str">
        <f t="shared" si="58"/>
        <v/>
      </c>
      <c r="AG1847" s="484" t="str">
        <f t="shared" si="59"/>
        <v/>
      </c>
      <c r="AH1847" s="485" t="str">
        <f>IFERROR(VLOOKUP(N1847,【参考】数式用!$AM$3:$AN$56, 2, FALSE), "")</f>
        <v/>
      </c>
      <c r="AI1847" s="411"/>
      <c r="AJ1847" s="389"/>
      <c r="AK1847" s="389"/>
      <c r="AL1847" s="389"/>
      <c r="AM1847" s="389"/>
      <c r="AN1847" s="389"/>
      <c r="AO1847" s="389"/>
      <c r="AP1847" s="389"/>
      <c r="AQ1847" s="389"/>
    </row>
    <row r="1848" spans="1:43" s="128" customFormat="1" ht="40.15" customHeight="1">
      <c r="A1848" s="488">
        <v>1835</v>
      </c>
      <c r="B1848" s="866" t="str">
        <f>IF(基本情報入力シート!C1879="","",基本情報入力シート!C1879)</f>
        <v/>
      </c>
      <c r="C1848" s="866"/>
      <c r="D1848" s="866"/>
      <c r="E1848" s="866"/>
      <c r="F1848" s="866"/>
      <c r="G1848" s="866"/>
      <c r="H1848" s="866"/>
      <c r="I1848" s="866"/>
      <c r="J1848" s="413" t="str">
        <f>IF(基本情報入力シート!M1879="","",基本情報入力シート!M1879)</f>
        <v/>
      </c>
      <c r="K1848" s="413" t="str">
        <f>IF(基本情報入力シート!R1879="","",基本情報入力シート!R1879)</f>
        <v/>
      </c>
      <c r="L1848" s="413" t="str">
        <f>IF(基本情報入力シート!W1879="","",基本情報入力シート!W1879)</f>
        <v/>
      </c>
      <c r="M1848" s="413" t="str">
        <f>IF(基本情報入力シート!X1879="","",基本情報入力シート!X1879)</f>
        <v/>
      </c>
      <c r="N1848" s="491" t="str">
        <f>IF(基本情報入力シート!Y1879="","",基本情報入力シート!Y1879)</f>
        <v/>
      </c>
      <c r="O1848" s="490"/>
      <c r="P1848" s="432"/>
      <c r="Q1848" s="38" t="str">
        <f>IFERROR(ROUNDDOWN(P1848*VLOOKUP(N1848,【参考】数式用!$V$2:$AA$58,MATCH(O1848,【参考】数式用!$X$4:$AA$4)+2,FALSE)*0.5, 0), "")</f>
        <v/>
      </c>
      <c r="R1848" s="433"/>
      <c r="S1848" s="867"/>
      <c r="T1848" s="867"/>
      <c r="U1848" s="499"/>
      <c r="V1848" s="439"/>
      <c r="W1848" s="487"/>
      <c r="X1848" s="414" t="str">
        <f>IFERROR(IF(V1848="ー", "", ROUNDDOWN(W1848*VLOOKUP(N1848,【参考】数式用!$V$2:$AG$51,MATCH(V1848,【参考】数式用!$AB$4:$AG$4)+6,FALSE)*0.5, 0)), "")</f>
        <v/>
      </c>
      <c r="Y1848" s="440"/>
      <c r="Z1848" s="487"/>
      <c r="AA1848" s="501"/>
      <c r="AB1848" s="481" t="e">
        <f>VLOOKUP(N1848,【参考】数式用!$A$3:$N$58,14,FALSE)</f>
        <v>#N/A</v>
      </c>
      <c r="AC1848" s="481" t="str">
        <f>IFERROR(VLOOKUP(N1848,【参考】数式用!$A$3:$N$58,14,FALSE),"")&amp;"_4_5"</f>
        <v>_4_5</v>
      </c>
      <c r="AD1848" s="481" t="str">
        <f>IFERROR(VLOOKUP(N1848,【参考】数式用!$A$3:$N$58,14,FALSE),"")&amp;"_6"</f>
        <v>_6</v>
      </c>
      <c r="AE1848" s="482" t="str">
        <f>IFERROR(VLOOKUP(N1848,【参考】数式用!$AI$5:$AJ$51, 2, FALSE), "")</f>
        <v/>
      </c>
      <c r="AF1848" s="483" t="str">
        <f t="shared" si="58"/>
        <v/>
      </c>
      <c r="AG1848" s="484" t="str">
        <f t="shared" si="59"/>
        <v/>
      </c>
      <c r="AH1848" s="485" t="str">
        <f>IFERROR(VLOOKUP(N1848,【参考】数式用!$AM$3:$AN$56, 2, FALSE), "")</f>
        <v/>
      </c>
      <c r="AI1848" s="411"/>
      <c r="AJ1848" s="389"/>
      <c r="AK1848" s="389"/>
      <c r="AL1848" s="389"/>
      <c r="AM1848" s="389"/>
      <c r="AN1848" s="389"/>
      <c r="AO1848" s="389"/>
      <c r="AP1848" s="389"/>
      <c r="AQ1848" s="389"/>
    </row>
    <row r="1849" spans="1:43" s="128" customFormat="1" ht="40.15" customHeight="1">
      <c r="A1849" s="488">
        <v>1836</v>
      </c>
      <c r="B1849" s="866" t="str">
        <f>IF(基本情報入力シート!C1880="","",基本情報入力シート!C1880)</f>
        <v/>
      </c>
      <c r="C1849" s="866"/>
      <c r="D1849" s="866"/>
      <c r="E1849" s="866"/>
      <c r="F1849" s="866"/>
      <c r="G1849" s="866"/>
      <c r="H1849" s="866"/>
      <c r="I1849" s="866"/>
      <c r="J1849" s="413" t="str">
        <f>IF(基本情報入力シート!M1880="","",基本情報入力シート!M1880)</f>
        <v/>
      </c>
      <c r="K1849" s="413" t="str">
        <f>IF(基本情報入力シート!R1880="","",基本情報入力シート!R1880)</f>
        <v/>
      </c>
      <c r="L1849" s="413" t="str">
        <f>IF(基本情報入力シート!W1880="","",基本情報入力シート!W1880)</f>
        <v/>
      </c>
      <c r="M1849" s="413" t="str">
        <f>IF(基本情報入力シート!X1880="","",基本情報入力シート!X1880)</f>
        <v/>
      </c>
      <c r="N1849" s="491" t="str">
        <f>IF(基本情報入力シート!Y1880="","",基本情報入力シート!Y1880)</f>
        <v/>
      </c>
      <c r="O1849" s="490"/>
      <c r="P1849" s="432"/>
      <c r="Q1849" s="38" t="str">
        <f>IFERROR(ROUNDDOWN(P1849*VLOOKUP(N1849,【参考】数式用!$V$2:$AA$58,MATCH(O1849,【参考】数式用!$X$4:$AA$4)+2,FALSE)*0.5, 0), "")</f>
        <v/>
      </c>
      <c r="R1849" s="433"/>
      <c r="S1849" s="867"/>
      <c r="T1849" s="867"/>
      <c r="U1849" s="499"/>
      <c r="V1849" s="439"/>
      <c r="W1849" s="487"/>
      <c r="X1849" s="414" t="str">
        <f>IFERROR(IF(V1849="ー", "", ROUNDDOWN(W1849*VLOOKUP(N1849,【参考】数式用!$V$2:$AG$51,MATCH(V1849,【参考】数式用!$AB$4:$AG$4)+6,FALSE)*0.5, 0)), "")</f>
        <v/>
      </c>
      <c r="Y1849" s="440"/>
      <c r="Z1849" s="487"/>
      <c r="AA1849" s="501"/>
      <c r="AB1849" s="481" t="e">
        <f>VLOOKUP(N1849,【参考】数式用!$A$3:$N$58,14,FALSE)</f>
        <v>#N/A</v>
      </c>
      <c r="AC1849" s="481" t="str">
        <f>IFERROR(VLOOKUP(N1849,【参考】数式用!$A$3:$N$58,14,FALSE),"")&amp;"_4_5"</f>
        <v>_4_5</v>
      </c>
      <c r="AD1849" s="481" t="str">
        <f>IFERROR(VLOOKUP(N1849,【参考】数式用!$A$3:$N$58,14,FALSE),"")&amp;"_6"</f>
        <v>_6</v>
      </c>
      <c r="AE1849" s="482" t="str">
        <f>IFERROR(VLOOKUP(N1849,【参考】数式用!$AI$5:$AJ$51, 2, FALSE), "")</f>
        <v/>
      </c>
      <c r="AF1849" s="483" t="str">
        <f t="shared" si="58"/>
        <v/>
      </c>
      <c r="AG1849" s="484" t="str">
        <f t="shared" si="59"/>
        <v/>
      </c>
      <c r="AH1849" s="485" t="str">
        <f>IFERROR(VLOOKUP(N1849,【参考】数式用!$AM$3:$AN$56, 2, FALSE), "")</f>
        <v/>
      </c>
      <c r="AI1849" s="411"/>
      <c r="AJ1849" s="389"/>
      <c r="AK1849" s="389"/>
      <c r="AL1849" s="389"/>
      <c r="AM1849" s="389"/>
      <c r="AN1849" s="389"/>
      <c r="AO1849" s="389"/>
      <c r="AP1849" s="389"/>
      <c r="AQ1849" s="389"/>
    </row>
    <row r="1850" spans="1:43" s="128" customFormat="1" ht="40.15" customHeight="1">
      <c r="A1850" s="488">
        <v>1837</v>
      </c>
      <c r="B1850" s="866" t="str">
        <f>IF(基本情報入力シート!C1881="","",基本情報入力シート!C1881)</f>
        <v/>
      </c>
      <c r="C1850" s="866"/>
      <c r="D1850" s="866"/>
      <c r="E1850" s="866"/>
      <c r="F1850" s="866"/>
      <c r="G1850" s="866"/>
      <c r="H1850" s="866"/>
      <c r="I1850" s="866"/>
      <c r="J1850" s="413" t="str">
        <f>IF(基本情報入力シート!M1881="","",基本情報入力シート!M1881)</f>
        <v/>
      </c>
      <c r="K1850" s="413" t="str">
        <f>IF(基本情報入力シート!R1881="","",基本情報入力シート!R1881)</f>
        <v/>
      </c>
      <c r="L1850" s="413" t="str">
        <f>IF(基本情報入力シート!W1881="","",基本情報入力シート!W1881)</f>
        <v/>
      </c>
      <c r="M1850" s="413" t="str">
        <f>IF(基本情報入力シート!X1881="","",基本情報入力シート!X1881)</f>
        <v/>
      </c>
      <c r="N1850" s="491" t="str">
        <f>IF(基本情報入力シート!Y1881="","",基本情報入力シート!Y1881)</f>
        <v/>
      </c>
      <c r="O1850" s="490"/>
      <c r="P1850" s="432"/>
      <c r="Q1850" s="38" t="str">
        <f>IFERROR(ROUNDDOWN(P1850*VLOOKUP(N1850,【参考】数式用!$V$2:$AA$58,MATCH(O1850,【参考】数式用!$X$4:$AA$4)+2,FALSE)*0.5, 0), "")</f>
        <v/>
      </c>
      <c r="R1850" s="433"/>
      <c r="S1850" s="867"/>
      <c r="T1850" s="867"/>
      <c r="U1850" s="499"/>
      <c r="V1850" s="439"/>
      <c r="W1850" s="487"/>
      <c r="X1850" s="414" t="str">
        <f>IFERROR(IF(V1850="ー", "", ROUNDDOWN(W1850*VLOOKUP(N1850,【参考】数式用!$V$2:$AG$51,MATCH(V1850,【参考】数式用!$AB$4:$AG$4)+6,FALSE)*0.5, 0)), "")</f>
        <v/>
      </c>
      <c r="Y1850" s="440"/>
      <c r="Z1850" s="487"/>
      <c r="AA1850" s="501"/>
      <c r="AB1850" s="481" t="e">
        <f>VLOOKUP(N1850,【参考】数式用!$A$3:$N$58,14,FALSE)</f>
        <v>#N/A</v>
      </c>
      <c r="AC1850" s="481" t="str">
        <f>IFERROR(VLOOKUP(N1850,【参考】数式用!$A$3:$N$58,14,FALSE),"")&amp;"_4_5"</f>
        <v>_4_5</v>
      </c>
      <c r="AD1850" s="481" t="str">
        <f>IFERROR(VLOOKUP(N1850,【参考】数式用!$A$3:$N$58,14,FALSE),"")&amp;"_6"</f>
        <v>_6</v>
      </c>
      <c r="AE1850" s="482" t="str">
        <f>IFERROR(VLOOKUP(N1850,【参考】数式用!$AI$5:$AJ$51, 2, FALSE), "")</f>
        <v/>
      </c>
      <c r="AF1850" s="483" t="str">
        <f t="shared" si="58"/>
        <v/>
      </c>
      <c r="AG1850" s="484" t="str">
        <f t="shared" si="59"/>
        <v/>
      </c>
      <c r="AH1850" s="485" t="str">
        <f>IFERROR(VLOOKUP(N1850,【参考】数式用!$AM$3:$AN$56, 2, FALSE), "")</f>
        <v/>
      </c>
      <c r="AI1850" s="411"/>
      <c r="AJ1850" s="389"/>
      <c r="AK1850" s="389"/>
      <c r="AL1850" s="389"/>
      <c r="AM1850" s="389"/>
      <c r="AN1850" s="389"/>
      <c r="AO1850" s="389"/>
      <c r="AP1850" s="389"/>
      <c r="AQ1850" s="389"/>
    </row>
    <row r="1851" spans="1:43" s="128" customFormat="1" ht="40.15" customHeight="1">
      <c r="A1851" s="488">
        <v>1838</v>
      </c>
      <c r="B1851" s="866" t="str">
        <f>IF(基本情報入力シート!C1882="","",基本情報入力シート!C1882)</f>
        <v/>
      </c>
      <c r="C1851" s="866"/>
      <c r="D1851" s="866"/>
      <c r="E1851" s="866"/>
      <c r="F1851" s="866"/>
      <c r="G1851" s="866"/>
      <c r="H1851" s="866"/>
      <c r="I1851" s="866"/>
      <c r="J1851" s="413" t="str">
        <f>IF(基本情報入力シート!M1882="","",基本情報入力シート!M1882)</f>
        <v/>
      </c>
      <c r="K1851" s="413" t="str">
        <f>IF(基本情報入力シート!R1882="","",基本情報入力シート!R1882)</f>
        <v/>
      </c>
      <c r="L1851" s="413" t="str">
        <f>IF(基本情報入力シート!W1882="","",基本情報入力シート!W1882)</f>
        <v/>
      </c>
      <c r="M1851" s="413" t="str">
        <f>IF(基本情報入力シート!X1882="","",基本情報入力シート!X1882)</f>
        <v/>
      </c>
      <c r="N1851" s="491" t="str">
        <f>IF(基本情報入力シート!Y1882="","",基本情報入力シート!Y1882)</f>
        <v/>
      </c>
      <c r="O1851" s="490"/>
      <c r="P1851" s="432"/>
      <c r="Q1851" s="38" t="str">
        <f>IFERROR(ROUNDDOWN(P1851*VLOOKUP(N1851,【参考】数式用!$V$2:$AA$58,MATCH(O1851,【参考】数式用!$X$4:$AA$4)+2,FALSE)*0.5, 0), "")</f>
        <v/>
      </c>
      <c r="R1851" s="433"/>
      <c r="S1851" s="867"/>
      <c r="T1851" s="867"/>
      <c r="U1851" s="499"/>
      <c r="V1851" s="439"/>
      <c r="W1851" s="487"/>
      <c r="X1851" s="414" t="str">
        <f>IFERROR(IF(V1851="ー", "", ROUNDDOWN(W1851*VLOOKUP(N1851,【参考】数式用!$V$2:$AG$51,MATCH(V1851,【参考】数式用!$AB$4:$AG$4)+6,FALSE)*0.5, 0)), "")</f>
        <v/>
      </c>
      <c r="Y1851" s="440"/>
      <c r="Z1851" s="487"/>
      <c r="AA1851" s="501"/>
      <c r="AB1851" s="481" t="e">
        <f>VLOOKUP(N1851,【参考】数式用!$A$3:$N$58,14,FALSE)</f>
        <v>#N/A</v>
      </c>
      <c r="AC1851" s="481" t="str">
        <f>IFERROR(VLOOKUP(N1851,【参考】数式用!$A$3:$N$58,14,FALSE),"")&amp;"_4_5"</f>
        <v>_4_5</v>
      </c>
      <c r="AD1851" s="481" t="str">
        <f>IFERROR(VLOOKUP(N1851,【参考】数式用!$A$3:$N$58,14,FALSE),"")&amp;"_6"</f>
        <v>_6</v>
      </c>
      <c r="AE1851" s="482" t="str">
        <f>IFERROR(VLOOKUP(N1851,【参考】数式用!$AI$5:$AJ$51, 2, FALSE), "")</f>
        <v/>
      </c>
      <c r="AF1851" s="483" t="str">
        <f t="shared" si="58"/>
        <v/>
      </c>
      <c r="AG1851" s="484" t="str">
        <f t="shared" si="59"/>
        <v/>
      </c>
      <c r="AH1851" s="485" t="str">
        <f>IFERROR(VLOOKUP(N1851,【参考】数式用!$AM$3:$AN$56, 2, FALSE), "")</f>
        <v/>
      </c>
      <c r="AI1851" s="411"/>
      <c r="AJ1851" s="389"/>
      <c r="AK1851" s="389"/>
      <c r="AL1851" s="389"/>
      <c r="AM1851" s="389"/>
      <c r="AN1851" s="389"/>
      <c r="AO1851" s="389"/>
      <c r="AP1851" s="389"/>
      <c r="AQ1851" s="389"/>
    </row>
    <row r="1852" spans="1:43" s="128" customFormat="1" ht="40.15" customHeight="1">
      <c r="A1852" s="488">
        <v>1839</v>
      </c>
      <c r="B1852" s="866" t="str">
        <f>IF(基本情報入力シート!C1883="","",基本情報入力シート!C1883)</f>
        <v/>
      </c>
      <c r="C1852" s="866"/>
      <c r="D1852" s="866"/>
      <c r="E1852" s="866"/>
      <c r="F1852" s="866"/>
      <c r="G1852" s="866"/>
      <c r="H1852" s="866"/>
      <c r="I1852" s="866"/>
      <c r="J1852" s="413" t="str">
        <f>IF(基本情報入力シート!M1883="","",基本情報入力シート!M1883)</f>
        <v/>
      </c>
      <c r="K1852" s="413" t="str">
        <f>IF(基本情報入力シート!R1883="","",基本情報入力シート!R1883)</f>
        <v/>
      </c>
      <c r="L1852" s="413" t="str">
        <f>IF(基本情報入力シート!W1883="","",基本情報入力シート!W1883)</f>
        <v/>
      </c>
      <c r="M1852" s="413" t="str">
        <f>IF(基本情報入力シート!X1883="","",基本情報入力シート!X1883)</f>
        <v/>
      </c>
      <c r="N1852" s="491" t="str">
        <f>IF(基本情報入力シート!Y1883="","",基本情報入力シート!Y1883)</f>
        <v/>
      </c>
      <c r="O1852" s="490"/>
      <c r="P1852" s="432"/>
      <c r="Q1852" s="38" t="str">
        <f>IFERROR(ROUNDDOWN(P1852*VLOOKUP(N1852,【参考】数式用!$V$2:$AA$58,MATCH(O1852,【参考】数式用!$X$4:$AA$4)+2,FALSE)*0.5, 0), "")</f>
        <v/>
      </c>
      <c r="R1852" s="433"/>
      <c r="S1852" s="867"/>
      <c r="T1852" s="867"/>
      <c r="U1852" s="499"/>
      <c r="V1852" s="439"/>
      <c r="W1852" s="487"/>
      <c r="X1852" s="414" t="str">
        <f>IFERROR(IF(V1852="ー", "", ROUNDDOWN(W1852*VLOOKUP(N1852,【参考】数式用!$V$2:$AG$51,MATCH(V1852,【参考】数式用!$AB$4:$AG$4)+6,FALSE)*0.5, 0)), "")</f>
        <v/>
      </c>
      <c r="Y1852" s="440"/>
      <c r="Z1852" s="487"/>
      <c r="AA1852" s="501"/>
      <c r="AB1852" s="481" t="e">
        <f>VLOOKUP(N1852,【参考】数式用!$A$3:$N$58,14,FALSE)</f>
        <v>#N/A</v>
      </c>
      <c r="AC1852" s="481" t="str">
        <f>IFERROR(VLOOKUP(N1852,【参考】数式用!$A$3:$N$58,14,FALSE),"")&amp;"_4_5"</f>
        <v>_4_5</v>
      </c>
      <c r="AD1852" s="481" t="str">
        <f>IFERROR(VLOOKUP(N1852,【参考】数式用!$A$3:$N$58,14,FALSE),"")&amp;"_6"</f>
        <v>_6</v>
      </c>
      <c r="AE1852" s="482" t="str">
        <f>IFERROR(VLOOKUP(N1852,【参考】数式用!$AI$5:$AJ$51, 2, FALSE), "")</f>
        <v/>
      </c>
      <c r="AF1852" s="483" t="str">
        <f t="shared" si="58"/>
        <v/>
      </c>
      <c r="AG1852" s="484" t="str">
        <f t="shared" si="59"/>
        <v/>
      </c>
      <c r="AH1852" s="485" t="str">
        <f>IFERROR(VLOOKUP(N1852,【参考】数式用!$AM$3:$AN$56, 2, FALSE), "")</f>
        <v/>
      </c>
      <c r="AI1852" s="411"/>
      <c r="AJ1852" s="389"/>
      <c r="AK1852" s="389"/>
      <c r="AL1852" s="389"/>
      <c r="AM1852" s="389"/>
      <c r="AN1852" s="389"/>
      <c r="AO1852" s="389"/>
      <c r="AP1852" s="389"/>
      <c r="AQ1852" s="389"/>
    </row>
    <row r="1853" spans="1:43" s="128" customFormat="1" ht="40.15" customHeight="1">
      <c r="A1853" s="488">
        <v>1840</v>
      </c>
      <c r="B1853" s="866" t="str">
        <f>IF(基本情報入力シート!C1884="","",基本情報入力シート!C1884)</f>
        <v/>
      </c>
      <c r="C1853" s="866"/>
      <c r="D1853" s="866"/>
      <c r="E1853" s="866"/>
      <c r="F1853" s="866"/>
      <c r="G1853" s="866"/>
      <c r="H1853" s="866"/>
      <c r="I1853" s="866"/>
      <c r="J1853" s="413" t="str">
        <f>IF(基本情報入力シート!M1884="","",基本情報入力シート!M1884)</f>
        <v/>
      </c>
      <c r="K1853" s="413" t="str">
        <f>IF(基本情報入力シート!R1884="","",基本情報入力シート!R1884)</f>
        <v/>
      </c>
      <c r="L1853" s="413" t="str">
        <f>IF(基本情報入力シート!W1884="","",基本情報入力シート!W1884)</f>
        <v/>
      </c>
      <c r="M1853" s="413" t="str">
        <f>IF(基本情報入力シート!X1884="","",基本情報入力シート!X1884)</f>
        <v/>
      </c>
      <c r="N1853" s="491" t="str">
        <f>IF(基本情報入力シート!Y1884="","",基本情報入力シート!Y1884)</f>
        <v/>
      </c>
      <c r="O1853" s="490"/>
      <c r="P1853" s="432"/>
      <c r="Q1853" s="38" t="str">
        <f>IFERROR(ROUNDDOWN(P1853*VLOOKUP(N1853,【参考】数式用!$V$2:$AA$58,MATCH(O1853,【参考】数式用!$X$4:$AA$4)+2,FALSE)*0.5, 0), "")</f>
        <v/>
      </c>
      <c r="R1853" s="433"/>
      <c r="S1853" s="867"/>
      <c r="T1853" s="867"/>
      <c r="U1853" s="499"/>
      <c r="V1853" s="439"/>
      <c r="W1853" s="487"/>
      <c r="X1853" s="414" t="str">
        <f>IFERROR(IF(V1853="ー", "", ROUNDDOWN(W1853*VLOOKUP(N1853,【参考】数式用!$V$2:$AG$51,MATCH(V1853,【参考】数式用!$AB$4:$AG$4)+6,FALSE)*0.5, 0)), "")</f>
        <v/>
      </c>
      <c r="Y1853" s="440"/>
      <c r="Z1853" s="487"/>
      <c r="AA1853" s="501"/>
      <c r="AB1853" s="481" t="e">
        <f>VLOOKUP(N1853,【参考】数式用!$A$3:$N$58,14,FALSE)</f>
        <v>#N/A</v>
      </c>
      <c r="AC1853" s="481" t="str">
        <f>IFERROR(VLOOKUP(N1853,【参考】数式用!$A$3:$N$58,14,FALSE),"")&amp;"_4_5"</f>
        <v>_4_5</v>
      </c>
      <c r="AD1853" s="481" t="str">
        <f>IFERROR(VLOOKUP(N1853,【参考】数式用!$A$3:$N$58,14,FALSE),"")&amp;"_6"</f>
        <v>_6</v>
      </c>
      <c r="AE1853" s="482" t="str">
        <f>IFERROR(VLOOKUP(N1853,【参考】数式用!$AI$5:$AJ$51, 2, FALSE), "")</f>
        <v/>
      </c>
      <c r="AF1853" s="483" t="str">
        <f t="shared" si="58"/>
        <v/>
      </c>
      <c r="AG1853" s="484" t="str">
        <f t="shared" si="59"/>
        <v/>
      </c>
      <c r="AH1853" s="485" t="str">
        <f>IFERROR(VLOOKUP(N1853,【参考】数式用!$AM$3:$AN$56, 2, FALSE), "")</f>
        <v/>
      </c>
      <c r="AI1853" s="411"/>
      <c r="AJ1853" s="389"/>
      <c r="AK1853" s="389"/>
      <c r="AL1853" s="389"/>
      <c r="AM1853" s="389"/>
      <c r="AN1853" s="389"/>
      <c r="AO1853" s="389"/>
      <c r="AP1853" s="389"/>
      <c r="AQ1853" s="389"/>
    </row>
    <row r="1854" spans="1:43" s="128" customFormat="1" ht="40.15" customHeight="1">
      <c r="A1854" s="488">
        <v>1841</v>
      </c>
      <c r="B1854" s="866" t="str">
        <f>IF(基本情報入力シート!C1885="","",基本情報入力シート!C1885)</f>
        <v/>
      </c>
      <c r="C1854" s="866"/>
      <c r="D1854" s="866"/>
      <c r="E1854" s="866"/>
      <c r="F1854" s="866"/>
      <c r="G1854" s="866"/>
      <c r="H1854" s="866"/>
      <c r="I1854" s="866"/>
      <c r="J1854" s="413" t="str">
        <f>IF(基本情報入力シート!M1885="","",基本情報入力シート!M1885)</f>
        <v/>
      </c>
      <c r="K1854" s="413" t="str">
        <f>IF(基本情報入力シート!R1885="","",基本情報入力シート!R1885)</f>
        <v/>
      </c>
      <c r="L1854" s="413" t="str">
        <f>IF(基本情報入力シート!W1885="","",基本情報入力シート!W1885)</f>
        <v/>
      </c>
      <c r="M1854" s="413" t="str">
        <f>IF(基本情報入力シート!X1885="","",基本情報入力シート!X1885)</f>
        <v/>
      </c>
      <c r="N1854" s="491" t="str">
        <f>IF(基本情報入力シート!Y1885="","",基本情報入力シート!Y1885)</f>
        <v/>
      </c>
      <c r="O1854" s="490"/>
      <c r="P1854" s="432"/>
      <c r="Q1854" s="38" t="str">
        <f>IFERROR(ROUNDDOWN(P1854*VLOOKUP(N1854,【参考】数式用!$V$2:$AA$58,MATCH(O1854,【参考】数式用!$X$4:$AA$4)+2,FALSE)*0.5, 0), "")</f>
        <v/>
      </c>
      <c r="R1854" s="433"/>
      <c r="S1854" s="867"/>
      <c r="T1854" s="867"/>
      <c r="U1854" s="499"/>
      <c r="V1854" s="439"/>
      <c r="W1854" s="487"/>
      <c r="X1854" s="414" t="str">
        <f>IFERROR(IF(V1854="ー", "", ROUNDDOWN(W1854*VLOOKUP(N1854,【参考】数式用!$V$2:$AG$51,MATCH(V1854,【参考】数式用!$AB$4:$AG$4)+6,FALSE)*0.5, 0)), "")</f>
        <v/>
      </c>
      <c r="Y1854" s="440"/>
      <c r="Z1854" s="487"/>
      <c r="AA1854" s="501"/>
      <c r="AB1854" s="481" t="e">
        <f>VLOOKUP(N1854,【参考】数式用!$A$3:$N$58,14,FALSE)</f>
        <v>#N/A</v>
      </c>
      <c r="AC1854" s="481" t="str">
        <f>IFERROR(VLOOKUP(N1854,【参考】数式用!$A$3:$N$58,14,FALSE),"")&amp;"_4_5"</f>
        <v>_4_5</v>
      </c>
      <c r="AD1854" s="481" t="str">
        <f>IFERROR(VLOOKUP(N1854,【参考】数式用!$A$3:$N$58,14,FALSE),"")&amp;"_6"</f>
        <v>_6</v>
      </c>
      <c r="AE1854" s="482" t="str">
        <f>IFERROR(VLOOKUP(N1854,【参考】数式用!$AI$5:$AJ$51, 2, FALSE), "")</f>
        <v/>
      </c>
      <c r="AF1854" s="483" t="str">
        <f t="shared" si="58"/>
        <v/>
      </c>
      <c r="AG1854" s="484" t="str">
        <f t="shared" si="59"/>
        <v/>
      </c>
      <c r="AH1854" s="485" t="str">
        <f>IFERROR(VLOOKUP(N1854,【参考】数式用!$AM$3:$AN$56, 2, FALSE), "")</f>
        <v/>
      </c>
      <c r="AI1854" s="411"/>
      <c r="AJ1854" s="389"/>
      <c r="AK1854" s="389"/>
      <c r="AL1854" s="389"/>
      <c r="AM1854" s="389"/>
      <c r="AN1854" s="389"/>
      <c r="AO1854" s="389"/>
      <c r="AP1854" s="389"/>
      <c r="AQ1854" s="389"/>
    </row>
    <row r="1855" spans="1:43" s="128" customFormat="1" ht="40.15" customHeight="1">
      <c r="A1855" s="488">
        <v>1842</v>
      </c>
      <c r="B1855" s="866" t="str">
        <f>IF(基本情報入力シート!C1886="","",基本情報入力シート!C1886)</f>
        <v/>
      </c>
      <c r="C1855" s="866"/>
      <c r="D1855" s="866"/>
      <c r="E1855" s="866"/>
      <c r="F1855" s="866"/>
      <c r="G1855" s="866"/>
      <c r="H1855" s="866"/>
      <c r="I1855" s="866"/>
      <c r="J1855" s="413" t="str">
        <f>IF(基本情報入力シート!M1886="","",基本情報入力シート!M1886)</f>
        <v/>
      </c>
      <c r="K1855" s="413" t="str">
        <f>IF(基本情報入力シート!R1886="","",基本情報入力シート!R1886)</f>
        <v/>
      </c>
      <c r="L1855" s="413" t="str">
        <f>IF(基本情報入力シート!W1886="","",基本情報入力シート!W1886)</f>
        <v/>
      </c>
      <c r="M1855" s="413" t="str">
        <f>IF(基本情報入力シート!X1886="","",基本情報入力シート!X1886)</f>
        <v/>
      </c>
      <c r="N1855" s="491" t="str">
        <f>IF(基本情報入力シート!Y1886="","",基本情報入力シート!Y1886)</f>
        <v/>
      </c>
      <c r="O1855" s="490"/>
      <c r="P1855" s="432"/>
      <c r="Q1855" s="38" t="str">
        <f>IFERROR(ROUNDDOWN(P1855*VLOOKUP(N1855,【参考】数式用!$V$2:$AA$58,MATCH(O1855,【参考】数式用!$X$4:$AA$4)+2,FALSE)*0.5, 0), "")</f>
        <v/>
      </c>
      <c r="R1855" s="433"/>
      <c r="S1855" s="867"/>
      <c r="T1855" s="867"/>
      <c r="U1855" s="499"/>
      <c r="V1855" s="439"/>
      <c r="W1855" s="487"/>
      <c r="X1855" s="414" t="str">
        <f>IFERROR(IF(V1855="ー", "", ROUNDDOWN(W1855*VLOOKUP(N1855,【参考】数式用!$V$2:$AG$51,MATCH(V1855,【参考】数式用!$AB$4:$AG$4)+6,FALSE)*0.5, 0)), "")</f>
        <v/>
      </c>
      <c r="Y1855" s="440"/>
      <c r="Z1855" s="487"/>
      <c r="AA1855" s="501"/>
      <c r="AB1855" s="481" t="e">
        <f>VLOOKUP(N1855,【参考】数式用!$A$3:$N$58,14,FALSE)</f>
        <v>#N/A</v>
      </c>
      <c r="AC1855" s="481" t="str">
        <f>IFERROR(VLOOKUP(N1855,【参考】数式用!$A$3:$N$58,14,FALSE),"")&amp;"_4_5"</f>
        <v>_4_5</v>
      </c>
      <c r="AD1855" s="481" t="str">
        <f>IFERROR(VLOOKUP(N1855,【参考】数式用!$A$3:$N$58,14,FALSE),"")&amp;"_6"</f>
        <v>_6</v>
      </c>
      <c r="AE1855" s="482" t="str">
        <f>IFERROR(VLOOKUP(N1855,【参考】数式用!$AI$5:$AJ$51, 2, FALSE), "")</f>
        <v/>
      </c>
      <c r="AF1855" s="483" t="str">
        <f t="shared" si="58"/>
        <v/>
      </c>
      <c r="AG1855" s="484" t="str">
        <f t="shared" si="59"/>
        <v/>
      </c>
      <c r="AH1855" s="485" t="str">
        <f>IFERROR(VLOOKUP(N1855,【参考】数式用!$AM$3:$AN$56, 2, FALSE), "")</f>
        <v/>
      </c>
      <c r="AI1855" s="411"/>
      <c r="AJ1855" s="389"/>
      <c r="AK1855" s="389"/>
      <c r="AL1855" s="389"/>
      <c r="AM1855" s="389"/>
      <c r="AN1855" s="389"/>
      <c r="AO1855" s="389"/>
      <c r="AP1855" s="389"/>
      <c r="AQ1855" s="389"/>
    </row>
    <row r="1856" spans="1:43" s="128" customFormat="1" ht="40.15" customHeight="1">
      <c r="A1856" s="488">
        <v>1843</v>
      </c>
      <c r="B1856" s="866" t="str">
        <f>IF(基本情報入力シート!C1887="","",基本情報入力シート!C1887)</f>
        <v/>
      </c>
      <c r="C1856" s="866"/>
      <c r="D1856" s="866"/>
      <c r="E1856" s="866"/>
      <c r="F1856" s="866"/>
      <c r="G1856" s="866"/>
      <c r="H1856" s="866"/>
      <c r="I1856" s="866"/>
      <c r="J1856" s="413" t="str">
        <f>IF(基本情報入力シート!M1887="","",基本情報入力シート!M1887)</f>
        <v/>
      </c>
      <c r="K1856" s="413" t="str">
        <f>IF(基本情報入力シート!R1887="","",基本情報入力シート!R1887)</f>
        <v/>
      </c>
      <c r="L1856" s="413" t="str">
        <f>IF(基本情報入力シート!W1887="","",基本情報入力シート!W1887)</f>
        <v/>
      </c>
      <c r="M1856" s="413" t="str">
        <f>IF(基本情報入力シート!X1887="","",基本情報入力シート!X1887)</f>
        <v/>
      </c>
      <c r="N1856" s="491" t="str">
        <f>IF(基本情報入力シート!Y1887="","",基本情報入力シート!Y1887)</f>
        <v/>
      </c>
      <c r="O1856" s="490"/>
      <c r="P1856" s="432"/>
      <c r="Q1856" s="38" t="str">
        <f>IFERROR(ROUNDDOWN(P1856*VLOOKUP(N1856,【参考】数式用!$V$2:$AA$58,MATCH(O1856,【参考】数式用!$X$4:$AA$4)+2,FALSE)*0.5, 0), "")</f>
        <v/>
      </c>
      <c r="R1856" s="433"/>
      <c r="S1856" s="867"/>
      <c r="T1856" s="867"/>
      <c r="U1856" s="499"/>
      <c r="V1856" s="439"/>
      <c r="W1856" s="487"/>
      <c r="X1856" s="414" t="str">
        <f>IFERROR(IF(V1856="ー", "", ROUNDDOWN(W1856*VLOOKUP(N1856,【参考】数式用!$V$2:$AG$51,MATCH(V1856,【参考】数式用!$AB$4:$AG$4)+6,FALSE)*0.5, 0)), "")</f>
        <v/>
      </c>
      <c r="Y1856" s="440"/>
      <c r="Z1856" s="487"/>
      <c r="AA1856" s="501"/>
      <c r="AB1856" s="481" t="e">
        <f>VLOOKUP(N1856,【参考】数式用!$A$3:$N$58,14,FALSE)</f>
        <v>#N/A</v>
      </c>
      <c r="AC1856" s="481" t="str">
        <f>IFERROR(VLOOKUP(N1856,【参考】数式用!$A$3:$N$58,14,FALSE),"")&amp;"_4_5"</f>
        <v>_4_5</v>
      </c>
      <c r="AD1856" s="481" t="str">
        <f>IFERROR(VLOOKUP(N1856,【参考】数式用!$A$3:$N$58,14,FALSE),"")&amp;"_6"</f>
        <v>_6</v>
      </c>
      <c r="AE1856" s="482" t="str">
        <f>IFERROR(VLOOKUP(N1856,【参考】数式用!$AI$5:$AJ$51, 2, FALSE), "")</f>
        <v/>
      </c>
      <c r="AF1856" s="483" t="str">
        <f t="shared" si="58"/>
        <v/>
      </c>
      <c r="AG1856" s="484" t="str">
        <f t="shared" si="59"/>
        <v/>
      </c>
      <c r="AH1856" s="485" t="str">
        <f>IFERROR(VLOOKUP(N1856,【参考】数式用!$AM$3:$AN$56, 2, FALSE), "")</f>
        <v/>
      </c>
      <c r="AI1856" s="411"/>
      <c r="AJ1856" s="389"/>
      <c r="AK1856" s="389"/>
      <c r="AL1856" s="389"/>
      <c r="AM1856" s="389"/>
      <c r="AN1856" s="389"/>
      <c r="AO1856" s="389"/>
      <c r="AP1856" s="389"/>
      <c r="AQ1856" s="389"/>
    </row>
    <row r="1857" spans="1:43" s="128" customFormat="1" ht="40.15" customHeight="1">
      <c r="A1857" s="488">
        <v>1844</v>
      </c>
      <c r="B1857" s="866" t="str">
        <f>IF(基本情報入力シート!C1888="","",基本情報入力シート!C1888)</f>
        <v/>
      </c>
      <c r="C1857" s="866"/>
      <c r="D1857" s="866"/>
      <c r="E1857" s="866"/>
      <c r="F1857" s="866"/>
      <c r="G1857" s="866"/>
      <c r="H1857" s="866"/>
      <c r="I1857" s="866"/>
      <c r="J1857" s="413" t="str">
        <f>IF(基本情報入力シート!M1888="","",基本情報入力シート!M1888)</f>
        <v/>
      </c>
      <c r="K1857" s="413" t="str">
        <f>IF(基本情報入力シート!R1888="","",基本情報入力シート!R1888)</f>
        <v/>
      </c>
      <c r="L1857" s="413" t="str">
        <f>IF(基本情報入力シート!W1888="","",基本情報入力シート!W1888)</f>
        <v/>
      </c>
      <c r="M1857" s="413" t="str">
        <f>IF(基本情報入力シート!X1888="","",基本情報入力シート!X1888)</f>
        <v/>
      </c>
      <c r="N1857" s="491" t="str">
        <f>IF(基本情報入力シート!Y1888="","",基本情報入力シート!Y1888)</f>
        <v/>
      </c>
      <c r="O1857" s="490"/>
      <c r="P1857" s="432"/>
      <c r="Q1857" s="38" t="str">
        <f>IFERROR(ROUNDDOWN(P1857*VLOOKUP(N1857,【参考】数式用!$V$2:$AA$58,MATCH(O1857,【参考】数式用!$X$4:$AA$4)+2,FALSE)*0.5, 0), "")</f>
        <v/>
      </c>
      <c r="R1857" s="433"/>
      <c r="S1857" s="867"/>
      <c r="T1857" s="867"/>
      <c r="U1857" s="499"/>
      <c r="V1857" s="439"/>
      <c r="W1857" s="487"/>
      <c r="X1857" s="414" t="str">
        <f>IFERROR(IF(V1857="ー", "", ROUNDDOWN(W1857*VLOOKUP(N1857,【参考】数式用!$V$2:$AG$51,MATCH(V1857,【参考】数式用!$AB$4:$AG$4)+6,FALSE)*0.5, 0)), "")</f>
        <v/>
      </c>
      <c r="Y1857" s="440"/>
      <c r="Z1857" s="487"/>
      <c r="AA1857" s="501"/>
      <c r="AB1857" s="481" t="e">
        <f>VLOOKUP(N1857,【参考】数式用!$A$3:$N$58,14,FALSE)</f>
        <v>#N/A</v>
      </c>
      <c r="AC1857" s="481" t="str">
        <f>IFERROR(VLOOKUP(N1857,【参考】数式用!$A$3:$N$58,14,FALSE),"")&amp;"_4_5"</f>
        <v>_4_5</v>
      </c>
      <c r="AD1857" s="481" t="str">
        <f>IFERROR(VLOOKUP(N1857,【参考】数式用!$A$3:$N$58,14,FALSE),"")&amp;"_6"</f>
        <v>_6</v>
      </c>
      <c r="AE1857" s="482" t="str">
        <f>IFERROR(VLOOKUP(N1857,【参考】数式用!$AI$5:$AJ$51, 2, FALSE), "")</f>
        <v/>
      </c>
      <c r="AF1857" s="483" t="str">
        <f t="shared" si="58"/>
        <v/>
      </c>
      <c r="AG1857" s="484" t="str">
        <f t="shared" si="59"/>
        <v/>
      </c>
      <c r="AH1857" s="485" t="str">
        <f>IFERROR(VLOOKUP(N1857,【参考】数式用!$AM$3:$AN$56, 2, FALSE), "")</f>
        <v/>
      </c>
      <c r="AI1857" s="411"/>
      <c r="AJ1857" s="389"/>
      <c r="AK1857" s="389"/>
      <c r="AL1857" s="389"/>
      <c r="AM1857" s="389"/>
      <c r="AN1857" s="389"/>
      <c r="AO1857" s="389"/>
      <c r="AP1857" s="389"/>
      <c r="AQ1857" s="389"/>
    </row>
    <row r="1858" spans="1:43" s="128" customFormat="1" ht="40.15" customHeight="1">
      <c r="A1858" s="488">
        <v>1845</v>
      </c>
      <c r="B1858" s="866" t="str">
        <f>IF(基本情報入力シート!C1889="","",基本情報入力シート!C1889)</f>
        <v/>
      </c>
      <c r="C1858" s="866"/>
      <c r="D1858" s="866"/>
      <c r="E1858" s="866"/>
      <c r="F1858" s="866"/>
      <c r="G1858" s="866"/>
      <c r="H1858" s="866"/>
      <c r="I1858" s="866"/>
      <c r="J1858" s="413" t="str">
        <f>IF(基本情報入力シート!M1889="","",基本情報入力シート!M1889)</f>
        <v/>
      </c>
      <c r="K1858" s="413" t="str">
        <f>IF(基本情報入力シート!R1889="","",基本情報入力シート!R1889)</f>
        <v/>
      </c>
      <c r="L1858" s="413" t="str">
        <f>IF(基本情報入力シート!W1889="","",基本情報入力シート!W1889)</f>
        <v/>
      </c>
      <c r="M1858" s="413" t="str">
        <f>IF(基本情報入力シート!X1889="","",基本情報入力シート!X1889)</f>
        <v/>
      </c>
      <c r="N1858" s="491" t="str">
        <f>IF(基本情報入力シート!Y1889="","",基本情報入力シート!Y1889)</f>
        <v/>
      </c>
      <c r="O1858" s="490"/>
      <c r="P1858" s="432"/>
      <c r="Q1858" s="38" t="str">
        <f>IFERROR(ROUNDDOWN(P1858*VLOOKUP(N1858,【参考】数式用!$V$2:$AA$58,MATCH(O1858,【参考】数式用!$X$4:$AA$4)+2,FALSE)*0.5, 0), "")</f>
        <v/>
      </c>
      <c r="R1858" s="433"/>
      <c r="S1858" s="867"/>
      <c r="T1858" s="867"/>
      <c r="U1858" s="499"/>
      <c r="V1858" s="439"/>
      <c r="W1858" s="487"/>
      <c r="X1858" s="414" t="str">
        <f>IFERROR(IF(V1858="ー", "", ROUNDDOWN(W1858*VLOOKUP(N1858,【参考】数式用!$V$2:$AG$51,MATCH(V1858,【参考】数式用!$AB$4:$AG$4)+6,FALSE)*0.5, 0)), "")</f>
        <v/>
      </c>
      <c r="Y1858" s="440"/>
      <c r="Z1858" s="487"/>
      <c r="AA1858" s="501"/>
      <c r="AB1858" s="481" t="e">
        <f>VLOOKUP(N1858,【参考】数式用!$A$3:$N$58,14,FALSE)</f>
        <v>#N/A</v>
      </c>
      <c r="AC1858" s="481" t="str">
        <f>IFERROR(VLOOKUP(N1858,【参考】数式用!$A$3:$N$58,14,FALSE),"")&amp;"_4_5"</f>
        <v>_4_5</v>
      </c>
      <c r="AD1858" s="481" t="str">
        <f>IFERROR(VLOOKUP(N1858,【参考】数式用!$A$3:$N$58,14,FALSE),"")&amp;"_6"</f>
        <v>_6</v>
      </c>
      <c r="AE1858" s="482" t="str">
        <f>IFERROR(VLOOKUP(N1858,【参考】数式用!$AI$5:$AJ$51, 2, FALSE), "")</f>
        <v/>
      </c>
      <c r="AF1858" s="483" t="str">
        <f t="shared" si="58"/>
        <v/>
      </c>
      <c r="AG1858" s="484" t="str">
        <f t="shared" si="59"/>
        <v/>
      </c>
      <c r="AH1858" s="485" t="str">
        <f>IFERROR(VLOOKUP(N1858,【参考】数式用!$AM$3:$AN$56, 2, FALSE), "")</f>
        <v/>
      </c>
      <c r="AI1858" s="411"/>
      <c r="AJ1858" s="389"/>
      <c r="AK1858" s="389"/>
      <c r="AL1858" s="389"/>
      <c r="AM1858" s="389"/>
      <c r="AN1858" s="389"/>
      <c r="AO1858" s="389"/>
      <c r="AP1858" s="389"/>
      <c r="AQ1858" s="389"/>
    </row>
    <row r="1859" spans="1:43" s="128" customFormat="1" ht="40.15" customHeight="1">
      <c r="A1859" s="488">
        <v>1846</v>
      </c>
      <c r="B1859" s="866" t="str">
        <f>IF(基本情報入力シート!C1890="","",基本情報入力シート!C1890)</f>
        <v/>
      </c>
      <c r="C1859" s="866"/>
      <c r="D1859" s="866"/>
      <c r="E1859" s="866"/>
      <c r="F1859" s="866"/>
      <c r="G1859" s="866"/>
      <c r="H1859" s="866"/>
      <c r="I1859" s="866"/>
      <c r="J1859" s="413" t="str">
        <f>IF(基本情報入力シート!M1890="","",基本情報入力シート!M1890)</f>
        <v/>
      </c>
      <c r="K1859" s="413" t="str">
        <f>IF(基本情報入力シート!R1890="","",基本情報入力シート!R1890)</f>
        <v/>
      </c>
      <c r="L1859" s="413" t="str">
        <f>IF(基本情報入力シート!W1890="","",基本情報入力シート!W1890)</f>
        <v/>
      </c>
      <c r="M1859" s="413" t="str">
        <f>IF(基本情報入力シート!X1890="","",基本情報入力シート!X1890)</f>
        <v/>
      </c>
      <c r="N1859" s="491" t="str">
        <f>IF(基本情報入力シート!Y1890="","",基本情報入力シート!Y1890)</f>
        <v/>
      </c>
      <c r="O1859" s="490"/>
      <c r="P1859" s="432"/>
      <c r="Q1859" s="38" t="str">
        <f>IFERROR(ROUNDDOWN(P1859*VLOOKUP(N1859,【参考】数式用!$V$2:$AA$58,MATCH(O1859,【参考】数式用!$X$4:$AA$4)+2,FALSE)*0.5, 0), "")</f>
        <v/>
      </c>
      <c r="R1859" s="433"/>
      <c r="S1859" s="867"/>
      <c r="T1859" s="867"/>
      <c r="U1859" s="499"/>
      <c r="V1859" s="439"/>
      <c r="W1859" s="487"/>
      <c r="X1859" s="414" t="str">
        <f>IFERROR(IF(V1859="ー", "", ROUNDDOWN(W1859*VLOOKUP(N1859,【参考】数式用!$V$2:$AG$51,MATCH(V1859,【参考】数式用!$AB$4:$AG$4)+6,FALSE)*0.5, 0)), "")</f>
        <v/>
      </c>
      <c r="Y1859" s="440"/>
      <c r="Z1859" s="487"/>
      <c r="AA1859" s="501"/>
      <c r="AB1859" s="481" t="e">
        <f>VLOOKUP(N1859,【参考】数式用!$A$3:$N$58,14,FALSE)</f>
        <v>#N/A</v>
      </c>
      <c r="AC1859" s="481" t="str">
        <f>IFERROR(VLOOKUP(N1859,【参考】数式用!$A$3:$N$58,14,FALSE),"")&amp;"_4_5"</f>
        <v>_4_5</v>
      </c>
      <c r="AD1859" s="481" t="str">
        <f>IFERROR(VLOOKUP(N1859,【参考】数式用!$A$3:$N$58,14,FALSE),"")&amp;"_6"</f>
        <v>_6</v>
      </c>
      <c r="AE1859" s="482" t="str">
        <f>IFERROR(VLOOKUP(N1859,【参考】数式用!$AI$5:$AJ$51, 2, FALSE), "")</f>
        <v/>
      </c>
      <c r="AF1859" s="483" t="str">
        <f t="shared" si="58"/>
        <v/>
      </c>
      <c r="AG1859" s="484" t="str">
        <f t="shared" si="59"/>
        <v/>
      </c>
      <c r="AH1859" s="485" t="str">
        <f>IFERROR(VLOOKUP(N1859,【参考】数式用!$AM$3:$AN$56, 2, FALSE), "")</f>
        <v/>
      </c>
      <c r="AI1859" s="411"/>
      <c r="AJ1859" s="389"/>
      <c r="AK1859" s="389"/>
      <c r="AL1859" s="389"/>
      <c r="AM1859" s="389"/>
      <c r="AN1859" s="389"/>
      <c r="AO1859" s="389"/>
      <c r="AP1859" s="389"/>
      <c r="AQ1859" s="389"/>
    </row>
    <row r="1860" spans="1:43" s="128" customFormat="1" ht="40.15" customHeight="1">
      <c r="A1860" s="488">
        <v>1847</v>
      </c>
      <c r="B1860" s="866" t="str">
        <f>IF(基本情報入力シート!C1891="","",基本情報入力シート!C1891)</f>
        <v/>
      </c>
      <c r="C1860" s="866"/>
      <c r="D1860" s="866"/>
      <c r="E1860" s="866"/>
      <c r="F1860" s="866"/>
      <c r="G1860" s="866"/>
      <c r="H1860" s="866"/>
      <c r="I1860" s="866"/>
      <c r="J1860" s="413" t="str">
        <f>IF(基本情報入力シート!M1891="","",基本情報入力シート!M1891)</f>
        <v/>
      </c>
      <c r="K1860" s="413" t="str">
        <f>IF(基本情報入力シート!R1891="","",基本情報入力シート!R1891)</f>
        <v/>
      </c>
      <c r="L1860" s="413" t="str">
        <f>IF(基本情報入力シート!W1891="","",基本情報入力シート!W1891)</f>
        <v/>
      </c>
      <c r="M1860" s="413" t="str">
        <f>IF(基本情報入力シート!X1891="","",基本情報入力シート!X1891)</f>
        <v/>
      </c>
      <c r="N1860" s="491" t="str">
        <f>IF(基本情報入力シート!Y1891="","",基本情報入力シート!Y1891)</f>
        <v/>
      </c>
      <c r="O1860" s="490"/>
      <c r="P1860" s="432"/>
      <c r="Q1860" s="38" t="str">
        <f>IFERROR(ROUNDDOWN(P1860*VLOOKUP(N1860,【参考】数式用!$V$2:$AA$58,MATCH(O1860,【参考】数式用!$X$4:$AA$4)+2,FALSE)*0.5, 0), "")</f>
        <v/>
      </c>
      <c r="R1860" s="433"/>
      <c r="S1860" s="867"/>
      <c r="T1860" s="867"/>
      <c r="U1860" s="499"/>
      <c r="V1860" s="439"/>
      <c r="W1860" s="487"/>
      <c r="X1860" s="414" t="str">
        <f>IFERROR(IF(V1860="ー", "", ROUNDDOWN(W1860*VLOOKUP(N1860,【参考】数式用!$V$2:$AG$51,MATCH(V1860,【参考】数式用!$AB$4:$AG$4)+6,FALSE)*0.5, 0)), "")</f>
        <v/>
      </c>
      <c r="Y1860" s="440"/>
      <c r="Z1860" s="487"/>
      <c r="AA1860" s="501"/>
      <c r="AB1860" s="481" t="e">
        <f>VLOOKUP(N1860,【参考】数式用!$A$3:$N$58,14,FALSE)</f>
        <v>#N/A</v>
      </c>
      <c r="AC1860" s="481" t="str">
        <f>IFERROR(VLOOKUP(N1860,【参考】数式用!$A$3:$N$58,14,FALSE),"")&amp;"_4_5"</f>
        <v>_4_5</v>
      </c>
      <c r="AD1860" s="481" t="str">
        <f>IFERROR(VLOOKUP(N1860,【参考】数式用!$A$3:$N$58,14,FALSE),"")&amp;"_6"</f>
        <v>_6</v>
      </c>
      <c r="AE1860" s="482" t="str">
        <f>IFERROR(VLOOKUP(N1860,【参考】数式用!$AI$5:$AJ$51, 2, FALSE), "")</f>
        <v/>
      </c>
      <c r="AF1860" s="483" t="str">
        <f t="shared" si="58"/>
        <v/>
      </c>
      <c r="AG1860" s="484" t="str">
        <f t="shared" si="59"/>
        <v/>
      </c>
      <c r="AH1860" s="485" t="str">
        <f>IFERROR(VLOOKUP(N1860,【参考】数式用!$AM$3:$AN$56, 2, FALSE), "")</f>
        <v/>
      </c>
      <c r="AI1860" s="411"/>
      <c r="AJ1860" s="389"/>
      <c r="AK1860" s="389"/>
      <c r="AL1860" s="389"/>
      <c r="AM1860" s="389"/>
      <c r="AN1860" s="389"/>
      <c r="AO1860" s="389"/>
      <c r="AP1860" s="389"/>
      <c r="AQ1860" s="389"/>
    </row>
    <row r="1861" spans="1:43" s="128" customFormat="1" ht="40.15" customHeight="1">
      <c r="A1861" s="488">
        <v>1848</v>
      </c>
      <c r="B1861" s="866" t="str">
        <f>IF(基本情報入力シート!C1892="","",基本情報入力シート!C1892)</f>
        <v/>
      </c>
      <c r="C1861" s="866"/>
      <c r="D1861" s="866"/>
      <c r="E1861" s="866"/>
      <c r="F1861" s="866"/>
      <c r="G1861" s="866"/>
      <c r="H1861" s="866"/>
      <c r="I1861" s="866"/>
      <c r="J1861" s="413" t="str">
        <f>IF(基本情報入力シート!M1892="","",基本情報入力シート!M1892)</f>
        <v/>
      </c>
      <c r="K1861" s="413" t="str">
        <f>IF(基本情報入力シート!R1892="","",基本情報入力シート!R1892)</f>
        <v/>
      </c>
      <c r="L1861" s="413" t="str">
        <f>IF(基本情報入力シート!W1892="","",基本情報入力シート!W1892)</f>
        <v/>
      </c>
      <c r="M1861" s="413" t="str">
        <f>IF(基本情報入力シート!X1892="","",基本情報入力シート!X1892)</f>
        <v/>
      </c>
      <c r="N1861" s="491" t="str">
        <f>IF(基本情報入力シート!Y1892="","",基本情報入力シート!Y1892)</f>
        <v/>
      </c>
      <c r="O1861" s="490"/>
      <c r="P1861" s="432"/>
      <c r="Q1861" s="38" t="str">
        <f>IFERROR(ROUNDDOWN(P1861*VLOOKUP(N1861,【参考】数式用!$V$2:$AA$58,MATCH(O1861,【参考】数式用!$X$4:$AA$4)+2,FALSE)*0.5, 0), "")</f>
        <v/>
      </c>
      <c r="R1861" s="433"/>
      <c r="S1861" s="867"/>
      <c r="T1861" s="867"/>
      <c r="U1861" s="499"/>
      <c r="V1861" s="439"/>
      <c r="W1861" s="487"/>
      <c r="X1861" s="414" t="str">
        <f>IFERROR(IF(V1861="ー", "", ROUNDDOWN(W1861*VLOOKUP(N1861,【参考】数式用!$V$2:$AG$51,MATCH(V1861,【参考】数式用!$AB$4:$AG$4)+6,FALSE)*0.5, 0)), "")</f>
        <v/>
      </c>
      <c r="Y1861" s="440"/>
      <c r="Z1861" s="487"/>
      <c r="AA1861" s="501"/>
      <c r="AB1861" s="481" t="e">
        <f>VLOOKUP(N1861,【参考】数式用!$A$3:$N$58,14,FALSE)</f>
        <v>#N/A</v>
      </c>
      <c r="AC1861" s="481" t="str">
        <f>IFERROR(VLOOKUP(N1861,【参考】数式用!$A$3:$N$58,14,FALSE),"")&amp;"_4_5"</f>
        <v>_4_5</v>
      </c>
      <c r="AD1861" s="481" t="str">
        <f>IFERROR(VLOOKUP(N1861,【参考】数式用!$A$3:$N$58,14,FALSE),"")&amp;"_6"</f>
        <v>_6</v>
      </c>
      <c r="AE1861" s="482" t="str">
        <f>IFERROR(VLOOKUP(N1861,【参考】数式用!$AI$5:$AJ$51, 2, FALSE), "")</f>
        <v/>
      </c>
      <c r="AF1861" s="483" t="str">
        <f t="shared" si="58"/>
        <v/>
      </c>
      <c r="AG1861" s="484" t="str">
        <f t="shared" si="59"/>
        <v/>
      </c>
      <c r="AH1861" s="485" t="str">
        <f>IFERROR(VLOOKUP(N1861,【参考】数式用!$AM$3:$AN$56, 2, FALSE), "")</f>
        <v/>
      </c>
      <c r="AI1861" s="411"/>
      <c r="AJ1861" s="389"/>
      <c r="AK1861" s="389"/>
      <c r="AL1861" s="389"/>
      <c r="AM1861" s="389"/>
      <c r="AN1861" s="389"/>
      <c r="AO1861" s="389"/>
      <c r="AP1861" s="389"/>
      <c r="AQ1861" s="389"/>
    </row>
    <row r="1862" spans="1:43" s="128" customFormat="1" ht="40.15" customHeight="1">
      <c r="A1862" s="488">
        <v>1849</v>
      </c>
      <c r="B1862" s="866" t="str">
        <f>IF(基本情報入力シート!C1893="","",基本情報入力シート!C1893)</f>
        <v/>
      </c>
      <c r="C1862" s="866"/>
      <c r="D1862" s="866"/>
      <c r="E1862" s="866"/>
      <c r="F1862" s="866"/>
      <c r="G1862" s="866"/>
      <c r="H1862" s="866"/>
      <c r="I1862" s="866"/>
      <c r="J1862" s="413" t="str">
        <f>IF(基本情報入力シート!M1893="","",基本情報入力シート!M1893)</f>
        <v/>
      </c>
      <c r="K1862" s="413" t="str">
        <f>IF(基本情報入力シート!R1893="","",基本情報入力シート!R1893)</f>
        <v/>
      </c>
      <c r="L1862" s="413" t="str">
        <f>IF(基本情報入力シート!W1893="","",基本情報入力シート!W1893)</f>
        <v/>
      </c>
      <c r="M1862" s="413" t="str">
        <f>IF(基本情報入力シート!X1893="","",基本情報入力シート!X1893)</f>
        <v/>
      </c>
      <c r="N1862" s="491" t="str">
        <f>IF(基本情報入力シート!Y1893="","",基本情報入力シート!Y1893)</f>
        <v/>
      </c>
      <c r="O1862" s="490"/>
      <c r="P1862" s="432"/>
      <c r="Q1862" s="38" t="str">
        <f>IFERROR(ROUNDDOWN(P1862*VLOOKUP(N1862,【参考】数式用!$V$2:$AA$58,MATCH(O1862,【参考】数式用!$X$4:$AA$4)+2,FALSE)*0.5, 0), "")</f>
        <v/>
      </c>
      <c r="R1862" s="433"/>
      <c r="S1862" s="867"/>
      <c r="T1862" s="867"/>
      <c r="U1862" s="499"/>
      <c r="V1862" s="439"/>
      <c r="W1862" s="487"/>
      <c r="X1862" s="414" t="str">
        <f>IFERROR(IF(V1862="ー", "", ROUNDDOWN(W1862*VLOOKUP(N1862,【参考】数式用!$V$2:$AG$51,MATCH(V1862,【参考】数式用!$AB$4:$AG$4)+6,FALSE)*0.5, 0)), "")</f>
        <v/>
      </c>
      <c r="Y1862" s="440"/>
      <c r="Z1862" s="487"/>
      <c r="AA1862" s="501"/>
      <c r="AB1862" s="481" t="e">
        <f>VLOOKUP(N1862,【参考】数式用!$A$3:$N$58,14,FALSE)</f>
        <v>#N/A</v>
      </c>
      <c r="AC1862" s="481" t="str">
        <f>IFERROR(VLOOKUP(N1862,【参考】数式用!$A$3:$N$58,14,FALSE),"")&amp;"_4_5"</f>
        <v>_4_5</v>
      </c>
      <c r="AD1862" s="481" t="str">
        <f>IFERROR(VLOOKUP(N1862,【参考】数式用!$A$3:$N$58,14,FALSE),"")&amp;"_6"</f>
        <v>_6</v>
      </c>
      <c r="AE1862" s="482" t="str">
        <f>IFERROR(VLOOKUP(N1862,【参考】数式用!$AI$5:$AJ$51, 2, FALSE), "")</f>
        <v/>
      </c>
      <c r="AF1862" s="483" t="str">
        <f t="shared" si="58"/>
        <v/>
      </c>
      <c r="AG1862" s="484" t="str">
        <f t="shared" si="59"/>
        <v/>
      </c>
      <c r="AH1862" s="485" t="str">
        <f>IFERROR(VLOOKUP(N1862,【参考】数式用!$AM$3:$AN$56, 2, FALSE), "")</f>
        <v/>
      </c>
      <c r="AI1862" s="411"/>
      <c r="AJ1862" s="389"/>
      <c r="AK1862" s="389"/>
      <c r="AL1862" s="389"/>
      <c r="AM1862" s="389"/>
      <c r="AN1862" s="389"/>
      <c r="AO1862" s="389"/>
      <c r="AP1862" s="389"/>
      <c r="AQ1862" s="389"/>
    </row>
    <row r="1863" spans="1:43" s="128" customFormat="1" ht="40.15" customHeight="1">
      <c r="A1863" s="488">
        <v>1850</v>
      </c>
      <c r="B1863" s="866" t="str">
        <f>IF(基本情報入力シート!C1894="","",基本情報入力シート!C1894)</f>
        <v/>
      </c>
      <c r="C1863" s="866"/>
      <c r="D1863" s="866"/>
      <c r="E1863" s="866"/>
      <c r="F1863" s="866"/>
      <c r="G1863" s="866"/>
      <c r="H1863" s="866"/>
      <c r="I1863" s="866"/>
      <c r="J1863" s="413" t="str">
        <f>IF(基本情報入力シート!M1894="","",基本情報入力シート!M1894)</f>
        <v/>
      </c>
      <c r="K1863" s="413" t="str">
        <f>IF(基本情報入力シート!R1894="","",基本情報入力シート!R1894)</f>
        <v/>
      </c>
      <c r="L1863" s="413" t="str">
        <f>IF(基本情報入力シート!W1894="","",基本情報入力シート!W1894)</f>
        <v/>
      </c>
      <c r="M1863" s="413" t="str">
        <f>IF(基本情報入力シート!X1894="","",基本情報入力シート!X1894)</f>
        <v/>
      </c>
      <c r="N1863" s="491" t="str">
        <f>IF(基本情報入力シート!Y1894="","",基本情報入力シート!Y1894)</f>
        <v/>
      </c>
      <c r="O1863" s="490"/>
      <c r="P1863" s="432"/>
      <c r="Q1863" s="38" t="str">
        <f>IFERROR(ROUNDDOWN(P1863*VLOOKUP(N1863,【参考】数式用!$V$2:$AA$58,MATCH(O1863,【参考】数式用!$X$4:$AA$4)+2,FALSE)*0.5, 0), "")</f>
        <v/>
      </c>
      <c r="R1863" s="433"/>
      <c r="S1863" s="867"/>
      <c r="T1863" s="867"/>
      <c r="U1863" s="499"/>
      <c r="V1863" s="439"/>
      <c r="W1863" s="487"/>
      <c r="X1863" s="414" t="str">
        <f>IFERROR(IF(V1863="ー", "", ROUNDDOWN(W1863*VLOOKUP(N1863,【参考】数式用!$V$2:$AG$51,MATCH(V1863,【参考】数式用!$AB$4:$AG$4)+6,FALSE)*0.5, 0)), "")</f>
        <v/>
      </c>
      <c r="Y1863" s="440"/>
      <c r="Z1863" s="487"/>
      <c r="AA1863" s="501"/>
      <c r="AB1863" s="481" t="e">
        <f>VLOOKUP(N1863,【参考】数式用!$A$3:$N$58,14,FALSE)</f>
        <v>#N/A</v>
      </c>
      <c r="AC1863" s="481" t="str">
        <f>IFERROR(VLOOKUP(N1863,【参考】数式用!$A$3:$N$58,14,FALSE),"")&amp;"_4_5"</f>
        <v>_4_5</v>
      </c>
      <c r="AD1863" s="481" t="str">
        <f>IFERROR(VLOOKUP(N1863,【参考】数式用!$A$3:$N$58,14,FALSE),"")&amp;"_6"</f>
        <v>_6</v>
      </c>
      <c r="AE1863" s="482" t="str">
        <f>IFERROR(VLOOKUP(N1863,【参考】数式用!$AI$5:$AJ$51, 2, FALSE), "")</f>
        <v/>
      </c>
      <c r="AF1863" s="483" t="str">
        <f t="shared" si="58"/>
        <v/>
      </c>
      <c r="AG1863" s="484" t="str">
        <f t="shared" si="59"/>
        <v/>
      </c>
      <c r="AH1863" s="485" t="str">
        <f>IFERROR(VLOOKUP(N1863,【参考】数式用!$AM$3:$AN$56, 2, FALSE), "")</f>
        <v/>
      </c>
      <c r="AI1863" s="411"/>
      <c r="AJ1863" s="389"/>
      <c r="AK1863" s="389"/>
      <c r="AL1863" s="389"/>
      <c r="AM1863" s="389"/>
      <c r="AN1863" s="389"/>
      <c r="AO1863" s="389"/>
      <c r="AP1863" s="389"/>
      <c r="AQ1863" s="389"/>
    </row>
    <row r="1864" spans="1:43" s="128" customFormat="1" ht="40.15" customHeight="1">
      <c r="A1864" s="488">
        <v>1851</v>
      </c>
      <c r="B1864" s="866" t="str">
        <f>IF(基本情報入力シート!C1895="","",基本情報入力シート!C1895)</f>
        <v/>
      </c>
      <c r="C1864" s="866"/>
      <c r="D1864" s="866"/>
      <c r="E1864" s="866"/>
      <c r="F1864" s="866"/>
      <c r="G1864" s="866"/>
      <c r="H1864" s="866"/>
      <c r="I1864" s="866"/>
      <c r="J1864" s="413" t="str">
        <f>IF(基本情報入力シート!M1895="","",基本情報入力シート!M1895)</f>
        <v/>
      </c>
      <c r="K1864" s="413" t="str">
        <f>IF(基本情報入力シート!R1895="","",基本情報入力シート!R1895)</f>
        <v/>
      </c>
      <c r="L1864" s="413" t="str">
        <f>IF(基本情報入力シート!W1895="","",基本情報入力シート!W1895)</f>
        <v/>
      </c>
      <c r="M1864" s="413" t="str">
        <f>IF(基本情報入力シート!X1895="","",基本情報入力シート!X1895)</f>
        <v/>
      </c>
      <c r="N1864" s="491" t="str">
        <f>IF(基本情報入力シート!Y1895="","",基本情報入力シート!Y1895)</f>
        <v/>
      </c>
      <c r="O1864" s="490"/>
      <c r="P1864" s="432"/>
      <c r="Q1864" s="38" t="str">
        <f>IFERROR(ROUNDDOWN(P1864*VLOOKUP(N1864,【参考】数式用!$V$2:$AA$58,MATCH(O1864,【参考】数式用!$X$4:$AA$4)+2,FALSE)*0.5, 0), "")</f>
        <v/>
      </c>
      <c r="R1864" s="433"/>
      <c r="S1864" s="867"/>
      <c r="T1864" s="867"/>
      <c r="U1864" s="499"/>
      <c r="V1864" s="439"/>
      <c r="W1864" s="487"/>
      <c r="X1864" s="414" t="str">
        <f>IFERROR(IF(V1864="ー", "", ROUNDDOWN(W1864*VLOOKUP(N1864,【参考】数式用!$V$2:$AG$51,MATCH(V1864,【参考】数式用!$AB$4:$AG$4)+6,FALSE)*0.5, 0)), "")</f>
        <v/>
      </c>
      <c r="Y1864" s="440"/>
      <c r="Z1864" s="487"/>
      <c r="AA1864" s="501"/>
      <c r="AB1864" s="481" t="e">
        <f>VLOOKUP(N1864,【参考】数式用!$A$3:$N$58,14,FALSE)</f>
        <v>#N/A</v>
      </c>
      <c r="AC1864" s="481" t="str">
        <f>IFERROR(VLOOKUP(N1864,【参考】数式用!$A$3:$N$58,14,FALSE),"")&amp;"_4_5"</f>
        <v>_4_5</v>
      </c>
      <c r="AD1864" s="481" t="str">
        <f>IFERROR(VLOOKUP(N1864,【参考】数式用!$A$3:$N$58,14,FALSE),"")&amp;"_6"</f>
        <v>_6</v>
      </c>
      <c r="AE1864" s="482" t="str">
        <f>IFERROR(VLOOKUP(N1864,【参考】数式用!$AI$5:$AJ$51, 2, FALSE), "")</f>
        <v/>
      </c>
      <c r="AF1864" s="483" t="str">
        <f t="shared" si="58"/>
        <v/>
      </c>
      <c r="AG1864" s="484" t="str">
        <f t="shared" si="59"/>
        <v/>
      </c>
      <c r="AH1864" s="485" t="str">
        <f>IFERROR(VLOOKUP(N1864,【参考】数式用!$AM$3:$AN$56, 2, FALSE), "")</f>
        <v/>
      </c>
      <c r="AI1864" s="411"/>
      <c r="AJ1864" s="389"/>
      <c r="AK1864" s="389"/>
      <c r="AL1864" s="389"/>
      <c r="AM1864" s="389"/>
      <c r="AN1864" s="389"/>
      <c r="AO1864" s="389"/>
      <c r="AP1864" s="389"/>
      <c r="AQ1864" s="389"/>
    </row>
    <row r="1865" spans="1:43" s="128" customFormat="1" ht="40.15" customHeight="1">
      <c r="A1865" s="488">
        <v>1852</v>
      </c>
      <c r="B1865" s="866" t="str">
        <f>IF(基本情報入力シート!C1896="","",基本情報入力シート!C1896)</f>
        <v/>
      </c>
      <c r="C1865" s="866"/>
      <c r="D1865" s="866"/>
      <c r="E1865" s="866"/>
      <c r="F1865" s="866"/>
      <c r="G1865" s="866"/>
      <c r="H1865" s="866"/>
      <c r="I1865" s="866"/>
      <c r="J1865" s="413" t="str">
        <f>IF(基本情報入力シート!M1896="","",基本情報入力シート!M1896)</f>
        <v/>
      </c>
      <c r="K1865" s="413" t="str">
        <f>IF(基本情報入力シート!R1896="","",基本情報入力シート!R1896)</f>
        <v/>
      </c>
      <c r="L1865" s="413" t="str">
        <f>IF(基本情報入力シート!W1896="","",基本情報入力シート!W1896)</f>
        <v/>
      </c>
      <c r="M1865" s="413" t="str">
        <f>IF(基本情報入力シート!X1896="","",基本情報入力シート!X1896)</f>
        <v/>
      </c>
      <c r="N1865" s="491" t="str">
        <f>IF(基本情報入力シート!Y1896="","",基本情報入力シート!Y1896)</f>
        <v/>
      </c>
      <c r="O1865" s="490"/>
      <c r="P1865" s="432"/>
      <c r="Q1865" s="38" t="str">
        <f>IFERROR(ROUNDDOWN(P1865*VLOOKUP(N1865,【参考】数式用!$V$2:$AA$58,MATCH(O1865,【参考】数式用!$X$4:$AA$4)+2,FALSE)*0.5, 0), "")</f>
        <v/>
      </c>
      <c r="R1865" s="433"/>
      <c r="S1865" s="867"/>
      <c r="T1865" s="867"/>
      <c r="U1865" s="499"/>
      <c r="V1865" s="439"/>
      <c r="W1865" s="487"/>
      <c r="X1865" s="414" t="str">
        <f>IFERROR(IF(V1865="ー", "", ROUNDDOWN(W1865*VLOOKUP(N1865,【参考】数式用!$V$2:$AG$51,MATCH(V1865,【参考】数式用!$AB$4:$AG$4)+6,FALSE)*0.5, 0)), "")</f>
        <v/>
      </c>
      <c r="Y1865" s="440"/>
      <c r="Z1865" s="487"/>
      <c r="AA1865" s="501"/>
      <c r="AB1865" s="481" t="e">
        <f>VLOOKUP(N1865,【参考】数式用!$A$3:$N$58,14,FALSE)</f>
        <v>#N/A</v>
      </c>
      <c r="AC1865" s="481" t="str">
        <f>IFERROR(VLOOKUP(N1865,【参考】数式用!$A$3:$N$58,14,FALSE),"")&amp;"_4_5"</f>
        <v>_4_5</v>
      </c>
      <c r="AD1865" s="481" t="str">
        <f>IFERROR(VLOOKUP(N1865,【参考】数式用!$A$3:$N$58,14,FALSE),"")&amp;"_6"</f>
        <v>_6</v>
      </c>
      <c r="AE1865" s="482" t="str">
        <f>IFERROR(VLOOKUP(N1865,【参考】数式用!$AI$5:$AJ$51, 2, FALSE), "")</f>
        <v/>
      </c>
      <c r="AF1865" s="483" t="str">
        <f t="shared" si="58"/>
        <v/>
      </c>
      <c r="AG1865" s="484" t="str">
        <f t="shared" si="59"/>
        <v/>
      </c>
      <c r="AH1865" s="485" t="str">
        <f>IFERROR(VLOOKUP(N1865,【参考】数式用!$AM$3:$AN$56, 2, FALSE), "")</f>
        <v/>
      </c>
      <c r="AI1865" s="411"/>
      <c r="AJ1865" s="389"/>
      <c r="AK1865" s="389"/>
      <c r="AL1865" s="389"/>
      <c r="AM1865" s="389"/>
      <c r="AN1865" s="389"/>
      <c r="AO1865" s="389"/>
      <c r="AP1865" s="389"/>
      <c r="AQ1865" s="389"/>
    </row>
    <row r="1866" spans="1:43" s="128" customFormat="1" ht="40.15" customHeight="1">
      <c r="A1866" s="488">
        <v>1853</v>
      </c>
      <c r="B1866" s="866" t="str">
        <f>IF(基本情報入力シート!C1897="","",基本情報入力シート!C1897)</f>
        <v/>
      </c>
      <c r="C1866" s="866"/>
      <c r="D1866" s="866"/>
      <c r="E1866" s="866"/>
      <c r="F1866" s="866"/>
      <c r="G1866" s="866"/>
      <c r="H1866" s="866"/>
      <c r="I1866" s="866"/>
      <c r="J1866" s="413" t="str">
        <f>IF(基本情報入力シート!M1897="","",基本情報入力シート!M1897)</f>
        <v/>
      </c>
      <c r="K1866" s="413" t="str">
        <f>IF(基本情報入力シート!R1897="","",基本情報入力シート!R1897)</f>
        <v/>
      </c>
      <c r="L1866" s="413" t="str">
        <f>IF(基本情報入力シート!W1897="","",基本情報入力シート!W1897)</f>
        <v/>
      </c>
      <c r="M1866" s="413" t="str">
        <f>IF(基本情報入力シート!X1897="","",基本情報入力シート!X1897)</f>
        <v/>
      </c>
      <c r="N1866" s="491" t="str">
        <f>IF(基本情報入力シート!Y1897="","",基本情報入力シート!Y1897)</f>
        <v/>
      </c>
      <c r="O1866" s="490"/>
      <c r="P1866" s="432"/>
      <c r="Q1866" s="38" t="str">
        <f>IFERROR(ROUNDDOWN(P1866*VLOOKUP(N1866,【参考】数式用!$V$2:$AA$58,MATCH(O1866,【参考】数式用!$X$4:$AA$4)+2,FALSE)*0.5, 0), "")</f>
        <v/>
      </c>
      <c r="R1866" s="433"/>
      <c r="S1866" s="867"/>
      <c r="T1866" s="867"/>
      <c r="U1866" s="499"/>
      <c r="V1866" s="439"/>
      <c r="W1866" s="487"/>
      <c r="X1866" s="414" t="str">
        <f>IFERROR(IF(V1866="ー", "", ROUNDDOWN(W1866*VLOOKUP(N1866,【参考】数式用!$V$2:$AG$51,MATCH(V1866,【参考】数式用!$AB$4:$AG$4)+6,FALSE)*0.5, 0)), "")</f>
        <v/>
      </c>
      <c r="Y1866" s="440"/>
      <c r="Z1866" s="487"/>
      <c r="AA1866" s="501"/>
      <c r="AB1866" s="481" t="e">
        <f>VLOOKUP(N1866,【参考】数式用!$A$3:$N$58,14,FALSE)</f>
        <v>#N/A</v>
      </c>
      <c r="AC1866" s="481" t="str">
        <f>IFERROR(VLOOKUP(N1866,【参考】数式用!$A$3:$N$58,14,FALSE),"")&amp;"_4_5"</f>
        <v>_4_5</v>
      </c>
      <c r="AD1866" s="481" t="str">
        <f>IFERROR(VLOOKUP(N1866,【参考】数式用!$A$3:$N$58,14,FALSE),"")&amp;"_6"</f>
        <v>_6</v>
      </c>
      <c r="AE1866" s="482" t="str">
        <f>IFERROR(VLOOKUP(N1866,【参考】数式用!$AI$5:$AJ$51, 2, FALSE), "")</f>
        <v/>
      </c>
      <c r="AF1866" s="483" t="str">
        <f t="shared" si="58"/>
        <v/>
      </c>
      <c r="AG1866" s="484" t="str">
        <f t="shared" si="59"/>
        <v/>
      </c>
      <c r="AH1866" s="485" t="str">
        <f>IFERROR(VLOOKUP(N1866,【参考】数式用!$AM$3:$AN$56, 2, FALSE), "")</f>
        <v/>
      </c>
      <c r="AI1866" s="411"/>
      <c r="AJ1866" s="389"/>
      <c r="AK1866" s="389"/>
      <c r="AL1866" s="389"/>
      <c r="AM1866" s="389"/>
      <c r="AN1866" s="389"/>
      <c r="AO1866" s="389"/>
      <c r="AP1866" s="389"/>
      <c r="AQ1866" s="389"/>
    </row>
    <row r="1867" spans="1:43" s="128" customFormat="1" ht="40.15" customHeight="1">
      <c r="A1867" s="488">
        <v>1854</v>
      </c>
      <c r="B1867" s="866" t="str">
        <f>IF(基本情報入力シート!C1898="","",基本情報入力シート!C1898)</f>
        <v/>
      </c>
      <c r="C1867" s="866"/>
      <c r="D1867" s="866"/>
      <c r="E1867" s="866"/>
      <c r="F1867" s="866"/>
      <c r="G1867" s="866"/>
      <c r="H1867" s="866"/>
      <c r="I1867" s="866"/>
      <c r="J1867" s="413" t="str">
        <f>IF(基本情報入力シート!M1898="","",基本情報入力シート!M1898)</f>
        <v/>
      </c>
      <c r="K1867" s="413" t="str">
        <f>IF(基本情報入力シート!R1898="","",基本情報入力シート!R1898)</f>
        <v/>
      </c>
      <c r="L1867" s="413" t="str">
        <f>IF(基本情報入力シート!W1898="","",基本情報入力シート!W1898)</f>
        <v/>
      </c>
      <c r="M1867" s="413" t="str">
        <f>IF(基本情報入力シート!X1898="","",基本情報入力シート!X1898)</f>
        <v/>
      </c>
      <c r="N1867" s="491" t="str">
        <f>IF(基本情報入力シート!Y1898="","",基本情報入力シート!Y1898)</f>
        <v/>
      </c>
      <c r="O1867" s="490"/>
      <c r="P1867" s="432"/>
      <c r="Q1867" s="38" t="str">
        <f>IFERROR(ROUNDDOWN(P1867*VLOOKUP(N1867,【参考】数式用!$V$2:$AA$58,MATCH(O1867,【参考】数式用!$X$4:$AA$4)+2,FALSE)*0.5, 0), "")</f>
        <v/>
      </c>
      <c r="R1867" s="433"/>
      <c r="S1867" s="867"/>
      <c r="T1867" s="867"/>
      <c r="U1867" s="499"/>
      <c r="V1867" s="439"/>
      <c r="W1867" s="487"/>
      <c r="X1867" s="414" t="str">
        <f>IFERROR(IF(V1867="ー", "", ROUNDDOWN(W1867*VLOOKUP(N1867,【参考】数式用!$V$2:$AG$51,MATCH(V1867,【参考】数式用!$AB$4:$AG$4)+6,FALSE)*0.5, 0)), "")</f>
        <v/>
      </c>
      <c r="Y1867" s="440"/>
      <c r="Z1867" s="487"/>
      <c r="AA1867" s="501"/>
      <c r="AB1867" s="481" t="e">
        <f>VLOOKUP(N1867,【参考】数式用!$A$3:$N$58,14,FALSE)</f>
        <v>#N/A</v>
      </c>
      <c r="AC1867" s="481" t="str">
        <f>IFERROR(VLOOKUP(N1867,【参考】数式用!$A$3:$N$58,14,FALSE),"")&amp;"_4_5"</f>
        <v>_4_5</v>
      </c>
      <c r="AD1867" s="481" t="str">
        <f>IFERROR(VLOOKUP(N1867,【参考】数式用!$A$3:$N$58,14,FALSE),"")&amp;"_6"</f>
        <v>_6</v>
      </c>
      <c r="AE1867" s="482" t="str">
        <f>IFERROR(VLOOKUP(N1867,【参考】数式用!$AI$5:$AJ$51, 2, FALSE), "")</f>
        <v/>
      </c>
      <c r="AF1867" s="483" t="str">
        <f t="shared" si="58"/>
        <v/>
      </c>
      <c r="AG1867" s="484" t="str">
        <f t="shared" si="59"/>
        <v/>
      </c>
      <c r="AH1867" s="485" t="str">
        <f>IFERROR(VLOOKUP(N1867,【参考】数式用!$AM$3:$AN$56, 2, FALSE), "")</f>
        <v/>
      </c>
      <c r="AI1867" s="411"/>
      <c r="AJ1867" s="389"/>
      <c r="AK1867" s="389"/>
      <c r="AL1867" s="389"/>
      <c r="AM1867" s="389"/>
      <c r="AN1867" s="389"/>
      <c r="AO1867" s="389"/>
      <c r="AP1867" s="389"/>
      <c r="AQ1867" s="389"/>
    </row>
    <row r="1868" spans="1:43" s="128" customFormat="1" ht="40.15" customHeight="1">
      <c r="A1868" s="488">
        <v>1855</v>
      </c>
      <c r="B1868" s="866" t="str">
        <f>IF(基本情報入力シート!C1899="","",基本情報入力シート!C1899)</f>
        <v/>
      </c>
      <c r="C1868" s="866"/>
      <c r="D1868" s="866"/>
      <c r="E1868" s="866"/>
      <c r="F1868" s="866"/>
      <c r="G1868" s="866"/>
      <c r="H1868" s="866"/>
      <c r="I1868" s="866"/>
      <c r="J1868" s="413" t="str">
        <f>IF(基本情報入力シート!M1899="","",基本情報入力シート!M1899)</f>
        <v/>
      </c>
      <c r="K1868" s="413" t="str">
        <f>IF(基本情報入力シート!R1899="","",基本情報入力シート!R1899)</f>
        <v/>
      </c>
      <c r="L1868" s="413" t="str">
        <f>IF(基本情報入力シート!W1899="","",基本情報入力シート!W1899)</f>
        <v/>
      </c>
      <c r="M1868" s="413" t="str">
        <f>IF(基本情報入力シート!X1899="","",基本情報入力シート!X1899)</f>
        <v/>
      </c>
      <c r="N1868" s="491" t="str">
        <f>IF(基本情報入力シート!Y1899="","",基本情報入力シート!Y1899)</f>
        <v/>
      </c>
      <c r="O1868" s="490"/>
      <c r="P1868" s="432"/>
      <c r="Q1868" s="38" t="str">
        <f>IFERROR(ROUNDDOWN(P1868*VLOOKUP(N1868,【参考】数式用!$V$2:$AA$58,MATCH(O1868,【参考】数式用!$X$4:$AA$4)+2,FALSE)*0.5, 0), "")</f>
        <v/>
      </c>
      <c r="R1868" s="433"/>
      <c r="S1868" s="867"/>
      <c r="T1868" s="867"/>
      <c r="U1868" s="499"/>
      <c r="V1868" s="439"/>
      <c r="W1868" s="487"/>
      <c r="X1868" s="414" t="str">
        <f>IFERROR(IF(V1868="ー", "", ROUNDDOWN(W1868*VLOOKUP(N1868,【参考】数式用!$V$2:$AG$51,MATCH(V1868,【参考】数式用!$AB$4:$AG$4)+6,FALSE)*0.5, 0)), "")</f>
        <v/>
      </c>
      <c r="Y1868" s="440"/>
      <c r="Z1868" s="487"/>
      <c r="AA1868" s="501"/>
      <c r="AB1868" s="481" t="e">
        <f>VLOOKUP(N1868,【参考】数式用!$A$3:$N$58,14,FALSE)</f>
        <v>#N/A</v>
      </c>
      <c r="AC1868" s="481" t="str">
        <f>IFERROR(VLOOKUP(N1868,【参考】数式用!$A$3:$N$58,14,FALSE),"")&amp;"_4_5"</f>
        <v>_4_5</v>
      </c>
      <c r="AD1868" s="481" t="str">
        <f>IFERROR(VLOOKUP(N1868,【参考】数式用!$A$3:$N$58,14,FALSE),"")&amp;"_6"</f>
        <v>_6</v>
      </c>
      <c r="AE1868" s="482" t="str">
        <f>IFERROR(VLOOKUP(N1868,【参考】数式用!$AI$5:$AJ$51, 2, FALSE), "")</f>
        <v/>
      </c>
      <c r="AF1868" s="483" t="str">
        <f t="shared" si="58"/>
        <v/>
      </c>
      <c r="AG1868" s="484" t="str">
        <f t="shared" si="59"/>
        <v/>
      </c>
      <c r="AH1868" s="485" t="str">
        <f>IFERROR(VLOOKUP(N1868,【参考】数式用!$AM$3:$AN$56, 2, FALSE), "")</f>
        <v/>
      </c>
      <c r="AI1868" s="411"/>
      <c r="AJ1868" s="389"/>
      <c r="AK1868" s="389"/>
      <c r="AL1868" s="389"/>
      <c r="AM1868" s="389"/>
      <c r="AN1868" s="389"/>
      <c r="AO1868" s="389"/>
      <c r="AP1868" s="389"/>
      <c r="AQ1868" s="389"/>
    </row>
    <row r="1869" spans="1:43" s="128" customFormat="1" ht="40.15" customHeight="1">
      <c r="A1869" s="488">
        <v>1856</v>
      </c>
      <c r="B1869" s="866" t="str">
        <f>IF(基本情報入力シート!C1900="","",基本情報入力シート!C1900)</f>
        <v/>
      </c>
      <c r="C1869" s="866"/>
      <c r="D1869" s="866"/>
      <c r="E1869" s="866"/>
      <c r="F1869" s="866"/>
      <c r="G1869" s="866"/>
      <c r="H1869" s="866"/>
      <c r="I1869" s="866"/>
      <c r="J1869" s="413" t="str">
        <f>IF(基本情報入力シート!M1900="","",基本情報入力シート!M1900)</f>
        <v/>
      </c>
      <c r="K1869" s="413" t="str">
        <f>IF(基本情報入力シート!R1900="","",基本情報入力シート!R1900)</f>
        <v/>
      </c>
      <c r="L1869" s="413" t="str">
        <f>IF(基本情報入力シート!W1900="","",基本情報入力シート!W1900)</f>
        <v/>
      </c>
      <c r="M1869" s="413" t="str">
        <f>IF(基本情報入力シート!X1900="","",基本情報入力シート!X1900)</f>
        <v/>
      </c>
      <c r="N1869" s="491" t="str">
        <f>IF(基本情報入力シート!Y1900="","",基本情報入力シート!Y1900)</f>
        <v/>
      </c>
      <c r="O1869" s="490"/>
      <c r="P1869" s="432"/>
      <c r="Q1869" s="38" t="str">
        <f>IFERROR(ROUNDDOWN(P1869*VLOOKUP(N1869,【参考】数式用!$V$2:$AA$58,MATCH(O1869,【参考】数式用!$X$4:$AA$4)+2,FALSE)*0.5, 0), "")</f>
        <v/>
      </c>
      <c r="R1869" s="433"/>
      <c r="S1869" s="867"/>
      <c r="T1869" s="867"/>
      <c r="U1869" s="499"/>
      <c r="V1869" s="439"/>
      <c r="W1869" s="487"/>
      <c r="X1869" s="414" t="str">
        <f>IFERROR(IF(V1869="ー", "", ROUNDDOWN(W1869*VLOOKUP(N1869,【参考】数式用!$V$2:$AG$51,MATCH(V1869,【参考】数式用!$AB$4:$AG$4)+6,FALSE)*0.5, 0)), "")</f>
        <v/>
      </c>
      <c r="Y1869" s="440"/>
      <c r="Z1869" s="487"/>
      <c r="AA1869" s="501"/>
      <c r="AB1869" s="481" t="e">
        <f>VLOOKUP(N1869,【参考】数式用!$A$3:$N$58,14,FALSE)</f>
        <v>#N/A</v>
      </c>
      <c r="AC1869" s="481" t="str">
        <f>IFERROR(VLOOKUP(N1869,【参考】数式用!$A$3:$N$58,14,FALSE),"")&amp;"_4_5"</f>
        <v>_4_5</v>
      </c>
      <c r="AD1869" s="481" t="str">
        <f>IFERROR(VLOOKUP(N1869,【参考】数式用!$A$3:$N$58,14,FALSE),"")&amp;"_6"</f>
        <v>_6</v>
      </c>
      <c r="AE1869" s="482" t="str">
        <f>IFERROR(VLOOKUP(N1869,【参考】数式用!$AI$5:$AJ$51, 2, FALSE), "")</f>
        <v/>
      </c>
      <c r="AF1869" s="483" t="str">
        <f t="shared" si="58"/>
        <v/>
      </c>
      <c r="AG1869" s="484" t="str">
        <f t="shared" si="59"/>
        <v/>
      </c>
      <c r="AH1869" s="485" t="str">
        <f>IFERROR(VLOOKUP(N1869,【参考】数式用!$AM$3:$AN$56, 2, FALSE), "")</f>
        <v/>
      </c>
      <c r="AI1869" s="411"/>
      <c r="AJ1869" s="389"/>
      <c r="AK1869" s="389"/>
      <c r="AL1869" s="389"/>
      <c r="AM1869" s="389"/>
      <c r="AN1869" s="389"/>
      <c r="AO1869" s="389"/>
      <c r="AP1869" s="389"/>
      <c r="AQ1869" s="389"/>
    </row>
    <row r="1870" spans="1:43" s="128" customFormat="1" ht="40.15" customHeight="1">
      <c r="A1870" s="488">
        <v>1857</v>
      </c>
      <c r="B1870" s="866" t="str">
        <f>IF(基本情報入力シート!C1901="","",基本情報入力シート!C1901)</f>
        <v/>
      </c>
      <c r="C1870" s="866"/>
      <c r="D1870" s="866"/>
      <c r="E1870" s="866"/>
      <c r="F1870" s="866"/>
      <c r="G1870" s="866"/>
      <c r="H1870" s="866"/>
      <c r="I1870" s="866"/>
      <c r="J1870" s="413" t="str">
        <f>IF(基本情報入力シート!M1901="","",基本情報入力シート!M1901)</f>
        <v/>
      </c>
      <c r="K1870" s="413" t="str">
        <f>IF(基本情報入力シート!R1901="","",基本情報入力シート!R1901)</f>
        <v/>
      </c>
      <c r="L1870" s="413" t="str">
        <f>IF(基本情報入力シート!W1901="","",基本情報入力シート!W1901)</f>
        <v/>
      </c>
      <c r="M1870" s="413" t="str">
        <f>IF(基本情報入力シート!X1901="","",基本情報入力シート!X1901)</f>
        <v/>
      </c>
      <c r="N1870" s="491" t="str">
        <f>IF(基本情報入力シート!Y1901="","",基本情報入力シート!Y1901)</f>
        <v/>
      </c>
      <c r="O1870" s="490"/>
      <c r="P1870" s="432"/>
      <c r="Q1870" s="38" t="str">
        <f>IFERROR(ROUNDDOWN(P1870*VLOOKUP(N1870,【参考】数式用!$V$2:$AA$58,MATCH(O1870,【参考】数式用!$X$4:$AA$4)+2,FALSE)*0.5, 0), "")</f>
        <v/>
      </c>
      <c r="R1870" s="433"/>
      <c r="S1870" s="867"/>
      <c r="T1870" s="867"/>
      <c r="U1870" s="499"/>
      <c r="V1870" s="439"/>
      <c r="W1870" s="487"/>
      <c r="X1870" s="414" t="str">
        <f>IFERROR(IF(V1870="ー", "", ROUNDDOWN(W1870*VLOOKUP(N1870,【参考】数式用!$V$2:$AG$51,MATCH(V1870,【参考】数式用!$AB$4:$AG$4)+6,FALSE)*0.5, 0)), "")</f>
        <v/>
      </c>
      <c r="Y1870" s="440"/>
      <c r="Z1870" s="487"/>
      <c r="AA1870" s="501"/>
      <c r="AB1870" s="481" t="e">
        <f>VLOOKUP(N1870,【参考】数式用!$A$3:$N$58,14,FALSE)</f>
        <v>#N/A</v>
      </c>
      <c r="AC1870" s="481" t="str">
        <f>IFERROR(VLOOKUP(N1870,【参考】数式用!$A$3:$N$58,14,FALSE),"")&amp;"_4_5"</f>
        <v>_4_5</v>
      </c>
      <c r="AD1870" s="481" t="str">
        <f>IFERROR(VLOOKUP(N1870,【参考】数式用!$A$3:$N$58,14,FALSE),"")&amp;"_6"</f>
        <v>_6</v>
      </c>
      <c r="AE1870" s="482" t="str">
        <f>IFERROR(VLOOKUP(N1870,【参考】数式用!$AI$5:$AJ$51, 2, FALSE), "")</f>
        <v/>
      </c>
      <c r="AF1870" s="483" t="str">
        <f t="shared" si="58"/>
        <v/>
      </c>
      <c r="AG1870" s="484" t="str">
        <f t="shared" si="59"/>
        <v/>
      </c>
      <c r="AH1870" s="485" t="str">
        <f>IFERROR(VLOOKUP(N1870,【参考】数式用!$AM$3:$AN$56, 2, FALSE), "")</f>
        <v/>
      </c>
      <c r="AI1870" s="411"/>
      <c r="AJ1870" s="389"/>
      <c r="AK1870" s="389"/>
      <c r="AL1870" s="389"/>
      <c r="AM1870" s="389"/>
      <c r="AN1870" s="389"/>
      <c r="AO1870" s="389"/>
      <c r="AP1870" s="389"/>
      <c r="AQ1870" s="389"/>
    </row>
    <row r="1871" spans="1:43" s="128" customFormat="1" ht="40.15" customHeight="1">
      <c r="A1871" s="488">
        <v>1858</v>
      </c>
      <c r="B1871" s="866" t="str">
        <f>IF(基本情報入力シート!C1902="","",基本情報入力シート!C1902)</f>
        <v/>
      </c>
      <c r="C1871" s="866"/>
      <c r="D1871" s="866"/>
      <c r="E1871" s="866"/>
      <c r="F1871" s="866"/>
      <c r="G1871" s="866"/>
      <c r="H1871" s="866"/>
      <c r="I1871" s="866"/>
      <c r="J1871" s="413" t="str">
        <f>IF(基本情報入力シート!M1902="","",基本情報入力シート!M1902)</f>
        <v/>
      </c>
      <c r="K1871" s="413" t="str">
        <f>IF(基本情報入力シート!R1902="","",基本情報入力シート!R1902)</f>
        <v/>
      </c>
      <c r="L1871" s="413" t="str">
        <f>IF(基本情報入力シート!W1902="","",基本情報入力シート!W1902)</f>
        <v/>
      </c>
      <c r="M1871" s="413" t="str">
        <f>IF(基本情報入力シート!X1902="","",基本情報入力シート!X1902)</f>
        <v/>
      </c>
      <c r="N1871" s="491" t="str">
        <f>IF(基本情報入力シート!Y1902="","",基本情報入力シート!Y1902)</f>
        <v/>
      </c>
      <c r="O1871" s="490"/>
      <c r="P1871" s="432"/>
      <c r="Q1871" s="38" t="str">
        <f>IFERROR(ROUNDDOWN(P1871*VLOOKUP(N1871,【参考】数式用!$V$2:$AA$58,MATCH(O1871,【参考】数式用!$X$4:$AA$4)+2,FALSE)*0.5, 0), "")</f>
        <v/>
      </c>
      <c r="R1871" s="433"/>
      <c r="S1871" s="867"/>
      <c r="T1871" s="867"/>
      <c r="U1871" s="499"/>
      <c r="V1871" s="439"/>
      <c r="W1871" s="487"/>
      <c r="X1871" s="414" t="str">
        <f>IFERROR(IF(V1871="ー", "", ROUNDDOWN(W1871*VLOOKUP(N1871,【参考】数式用!$V$2:$AG$51,MATCH(V1871,【参考】数式用!$AB$4:$AG$4)+6,FALSE)*0.5, 0)), "")</f>
        <v/>
      </c>
      <c r="Y1871" s="440"/>
      <c r="Z1871" s="487"/>
      <c r="AA1871" s="501"/>
      <c r="AB1871" s="481" t="e">
        <f>VLOOKUP(N1871,【参考】数式用!$A$3:$N$58,14,FALSE)</f>
        <v>#N/A</v>
      </c>
      <c r="AC1871" s="481" t="str">
        <f>IFERROR(VLOOKUP(N1871,【参考】数式用!$A$3:$N$58,14,FALSE),"")&amp;"_4_5"</f>
        <v>_4_5</v>
      </c>
      <c r="AD1871" s="481" t="str">
        <f>IFERROR(VLOOKUP(N1871,【参考】数式用!$A$3:$N$58,14,FALSE),"")&amp;"_6"</f>
        <v>_6</v>
      </c>
      <c r="AE1871" s="482" t="str">
        <f>IFERROR(VLOOKUP(N1871,【参考】数式用!$AI$5:$AJ$51, 2, FALSE), "")</f>
        <v/>
      </c>
      <c r="AF1871" s="483" t="str">
        <f t="shared" si="58"/>
        <v/>
      </c>
      <c r="AG1871" s="484" t="str">
        <f t="shared" si="59"/>
        <v/>
      </c>
      <c r="AH1871" s="485" t="str">
        <f>IFERROR(VLOOKUP(N1871,【参考】数式用!$AM$3:$AN$56, 2, FALSE), "")</f>
        <v/>
      </c>
      <c r="AI1871" s="411"/>
      <c r="AJ1871" s="389"/>
      <c r="AK1871" s="389"/>
      <c r="AL1871" s="389"/>
      <c r="AM1871" s="389"/>
      <c r="AN1871" s="389"/>
      <c r="AO1871" s="389"/>
      <c r="AP1871" s="389"/>
      <c r="AQ1871" s="389"/>
    </row>
    <row r="1872" spans="1:43" s="128" customFormat="1" ht="40.15" customHeight="1">
      <c r="A1872" s="488">
        <v>1859</v>
      </c>
      <c r="B1872" s="866" t="str">
        <f>IF(基本情報入力シート!C1903="","",基本情報入力シート!C1903)</f>
        <v/>
      </c>
      <c r="C1872" s="866"/>
      <c r="D1872" s="866"/>
      <c r="E1872" s="866"/>
      <c r="F1872" s="866"/>
      <c r="G1872" s="866"/>
      <c r="H1872" s="866"/>
      <c r="I1872" s="866"/>
      <c r="J1872" s="413" t="str">
        <f>IF(基本情報入力シート!M1903="","",基本情報入力シート!M1903)</f>
        <v/>
      </c>
      <c r="K1872" s="413" t="str">
        <f>IF(基本情報入力シート!R1903="","",基本情報入力シート!R1903)</f>
        <v/>
      </c>
      <c r="L1872" s="413" t="str">
        <f>IF(基本情報入力シート!W1903="","",基本情報入力シート!W1903)</f>
        <v/>
      </c>
      <c r="M1872" s="413" t="str">
        <f>IF(基本情報入力シート!X1903="","",基本情報入力シート!X1903)</f>
        <v/>
      </c>
      <c r="N1872" s="491" t="str">
        <f>IF(基本情報入力シート!Y1903="","",基本情報入力シート!Y1903)</f>
        <v/>
      </c>
      <c r="O1872" s="490"/>
      <c r="P1872" s="432"/>
      <c r="Q1872" s="38" t="str">
        <f>IFERROR(ROUNDDOWN(P1872*VLOOKUP(N1872,【参考】数式用!$V$2:$AA$58,MATCH(O1872,【参考】数式用!$X$4:$AA$4)+2,FALSE)*0.5, 0), "")</f>
        <v/>
      </c>
      <c r="R1872" s="433"/>
      <c r="S1872" s="867"/>
      <c r="T1872" s="867"/>
      <c r="U1872" s="499"/>
      <c r="V1872" s="439"/>
      <c r="W1872" s="487"/>
      <c r="X1872" s="414" t="str">
        <f>IFERROR(IF(V1872="ー", "", ROUNDDOWN(W1872*VLOOKUP(N1872,【参考】数式用!$V$2:$AG$51,MATCH(V1872,【参考】数式用!$AB$4:$AG$4)+6,FALSE)*0.5, 0)), "")</f>
        <v/>
      </c>
      <c r="Y1872" s="440"/>
      <c r="Z1872" s="487"/>
      <c r="AA1872" s="501"/>
      <c r="AB1872" s="481" t="e">
        <f>VLOOKUP(N1872,【参考】数式用!$A$3:$N$58,14,FALSE)</f>
        <v>#N/A</v>
      </c>
      <c r="AC1872" s="481" t="str">
        <f>IFERROR(VLOOKUP(N1872,【参考】数式用!$A$3:$N$58,14,FALSE),"")&amp;"_4_5"</f>
        <v>_4_5</v>
      </c>
      <c r="AD1872" s="481" t="str">
        <f>IFERROR(VLOOKUP(N1872,【参考】数式用!$A$3:$N$58,14,FALSE),"")&amp;"_6"</f>
        <v>_6</v>
      </c>
      <c r="AE1872" s="482" t="str">
        <f>IFERROR(VLOOKUP(N1872,【参考】数式用!$AI$5:$AJ$51, 2, FALSE), "")</f>
        <v/>
      </c>
      <c r="AF1872" s="483" t="str">
        <f t="shared" si="58"/>
        <v/>
      </c>
      <c r="AG1872" s="484" t="str">
        <f t="shared" si="59"/>
        <v/>
      </c>
      <c r="AH1872" s="485" t="str">
        <f>IFERROR(VLOOKUP(N1872,【参考】数式用!$AM$3:$AN$56, 2, FALSE), "")</f>
        <v/>
      </c>
      <c r="AI1872" s="411"/>
      <c r="AJ1872" s="389"/>
      <c r="AK1872" s="389"/>
      <c r="AL1872" s="389"/>
      <c r="AM1872" s="389"/>
      <c r="AN1872" s="389"/>
      <c r="AO1872" s="389"/>
      <c r="AP1872" s="389"/>
      <c r="AQ1872" s="389"/>
    </row>
    <row r="1873" spans="1:43" s="128" customFormat="1" ht="40.15" customHeight="1">
      <c r="A1873" s="488">
        <v>1860</v>
      </c>
      <c r="B1873" s="866" t="str">
        <f>IF(基本情報入力シート!C1904="","",基本情報入力シート!C1904)</f>
        <v/>
      </c>
      <c r="C1873" s="866"/>
      <c r="D1873" s="866"/>
      <c r="E1873" s="866"/>
      <c r="F1873" s="866"/>
      <c r="G1873" s="866"/>
      <c r="H1873" s="866"/>
      <c r="I1873" s="866"/>
      <c r="J1873" s="413" t="str">
        <f>IF(基本情報入力シート!M1904="","",基本情報入力シート!M1904)</f>
        <v/>
      </c>
      <c r="K1873" s="413" t="str">
        <f>IF(基本情報入力シート!R1904="","",基本情報入力シート!R1904)</f>
        <v/>
      </c>
      <c r="L1873" s="413" t="str">
        <f>IF(基本情報入力シート!W1904="","",基本情報入力シート!W1904)</f>
        <v/>
      </c>
      <c r="M1873" s="413" t="str">
        <f>IF(基本情報入力シート!X1904="","",基本情報入力シート!X1904)</f>
        <v/>
      </c>
      <c r="N1873" s="491" t="str">
        <f>IF(基本情報入力シート!Y1904="","",基本情報入力シート!Y1904)</f>
        <v/>
      </c>
      <c r="O1873" s="490"/>
      <c r="P1873" s="432"/>
      <c r="Q1873" s="38" t="str">
        <f>IFERROR(ROUNDDOWN(P1873*VLOOKUP(N1873,【参考】数式用!$V$2:$AA$58,MATCH(O1873,【参考】数式用!$X$4:$AA$4)+2,FALSE)*0.5, 0), "")</f>
        <v/>
      </c>
      <c r="R1873" s="433"/>
      <c r="S1873" s="867"/>
      <c r="T1873" s="867"/>
      <c r="U1873" s="499"/>
      <c r="V1873" s="439"/>
      <c r="W1873" s="487"/>
      <c r="X1873" s="414" t="str">
        <f>IFERROR(IF(V1873="ー", "", ROUNDDOWN(W1873*VLOOKUP(N1873,【参考】数式用!$V$2:$AG$51,MATCH(V1873,【参考】数式用!$AB$4:$AG$4)+6,FALSE)*0.5, 0)), "")</f>
        <v/>
      </c>
      <c r="Y1873" s="440"/>
      <c r="Z1873" s="487"/>
      <c r="AA1873" s="501"/>
      <c r="AB1873" s="481" t="e">
        <f>VLOOKUP(N1873,【参考】数式用!$A$3:$N$58,14,FALSE)</f>
        <v>#N/A</v>
      </c>
      <c r="AC1873" s="481" t="str">
        <f>IFERROR(VLOOKUP(N1873,【参考】数式用!$A$3:$N$58,14,FALSE),"")&amp;"_4_5"</f>
        <v>_4_5</v>
      </c>
      <c r="AD1873" s="481" t="str">
        <f>IFERROR(VLOOKUP(N1873,【参考】数式用!$A$3:$N$58,14,FALSE),"")&amp;"_6"</f>
        <v>_6</v>
      </c>
      <c r="AE1873" s="482" t="str">
        <f>IFERROR(VLOOKUP(N1873,【参考】数式用!$AI$5:$AJ$51, 2, FALSE), "")</f>
        <v/>
      </c>
      <c r="AF1873" s="483" t="str">
        <f t="shared" si="58"/>
        <v/>
      </c>
      <c r="AG1873" s="484" t="str">
        <f t="shared" si="59"/>
        <v/>
      </c>
      <c r="AH1873" s="485" t="str">
        <f>IFERROR(VLOOKUP(N1873,【参考】数式用!$AM$3:$AN$56, 2, FALSE), "")</f>
        <v/>
      </c>
      <c r="AI1873" s="411"/>
      <c r="AJ1873" s="389"/>
      <c r="AK1873" s="389"/>
      <c r="AL1873" s="389"/>
      <c r="AM1873" s="389"/>
      <c r="AN1873" s="389"/>
      <c r="AO1873" s="389"/>
      <c r="AP1873" s="389"/>
      <c r="AQ1873" s="389"/>
    </row>
    <row r="1874" spans="1:43" s="128" customFormat="1" ht="40.15" customHeight="1">
      <c r="A1874" s="488">
        <v>1861</v>
      </c>
      <c r="B1874" s="866" t="str">
        <f>IF(基本情報入力シート!C1905="","",基本情報入力シート!C1905)</f>
        <v/>
      </c>
      <c r="C1874" s="866"/>
      <c r="D1874" s="866"/>
      <c r="E1874" s="866"/>
      <c r="F1874" s="866"/>
      <c r="G1874" s="866"/>
      <c r="H1874" s="866"/>
      <c r="I1874" s="866"/>
      <c r="J1874" s="413" t="str">
        <f>IF(基本情報入力シート!M1905="","",基本情報入力シート!M1905)</f>
        <v/>
      </c>
      <c r="K1874" s="413" t="str">
        <f>IF(基本情報入力シート!R1905="","",基本情報入力シート!R1905)</f>
        <v/>
      </c>
      <c r="L1874" s="413" t="str">
        <f>IF(基本情報入力シート!W1905="","",基本情報入力シート!W1905)</f>
        <v/>
      </c>
      <c r="M1874" s="413" t="str">
        <f>IF(基本情報入力シート!X1905="","",基本情報入力シート!X1905)</f>
        <v/>
      </c>
      <c r="N1874" s="491" t="str">
        <f>IF(基本情報入力シート!Y1905="","",基本情報入力シート!Y1905)</f>
        <v/>
      </c>
      <c r="O1874" s="490"/>
      <c r="P1874" s="432"/>
      <c r="Q1874" s="38" t="str">
        <f>IFERROR(ROUNDDOWN(P1874*VLOOKUP(N1874,【参考】数式用!$V$2:$AA$58,MATCH(O1874,【参考】数式用!$X$4:$AA$4)+2,FALSE)*0.5, 0), "")</f>
        <v/>
      </c>
      <c r="R1874" s="433"/>
      <c r="S1874" s="867"/>
      <c r="T1874" s="867"/>
      <c r="U1874" s="499"/>
      <c r="V1874" s="439"/>
      <c r="W1874" s="487"/>
      <c r="X1874" s="414" t="str">
        <f>IFERROR(IF(V1874="ー", "", ROUNDDOWN(W1874*VLOOKUP(N1874,【参考】数式用!$V$2:$AG$51,MATCH(V1874,【参考】数式用!$AB$4:$AG$4)+6,FALSE)*0.5, 0)), "")</f>
        <v/>
      </c>
      <c r="Y1874" s="440"/>
      <c r="Z1874" s="487"/>
      <c r="AA1874" s="501"/>
      <c r="AB1874" s="481" t="e">
        <f>VLOOKUP(N1874,【参考】数式用!$A$3:$N$58,14,FALSE)</f>
        <v>#N/A</v>
      </c>
      <c r="AC1874" s="481" t="str">
        <f>IFERROR(VLOOKUP(N1874,【参考】数式用!$A$3:$N$58,14,FALSE),"")&amp;"_4_5"</f>
        <v>_4_5</v>
      </c>
      <c r="AD1874" s="481" t="str">
        <f>IFERROR(VLOOKUP(N1874,【参考】数式用!$A$3:$N$58,14,FALSE),"")&amp;"_6"</f>
        <v>_6</v>
      </c>
      <c r="AE1874" s="482" t="str">
        <f>IFERROR(VLOOKUP(N1874,【参考】数式用!$AI$5:$AJ$51, 2, FALSE), "")</f>
        <v/>
      </c>
      <c r="AF1874" s="483" t="str">
        <f t="shared" si="58"/>
        <v/>
      </c>
      <c r="AG1874" s="484" t="str">
        <f t="shared" si="59"/>
        <v/>
      </c>
      <c r="AH1874" s="485" t="str">
        <f>IFERROR(VLOOKUP(N1874,【参考】数式用!$AM$3:$AN$56, 2, FALSE), "")</f>
        <v/>
      </c>
      <c r="AI1874" s="411"/>
      <c r="AJ1874" s="389"/>
      <c r="AK1874" s="389"/>
      <c r="AL1874" s="389"/>
      <c r="AM1874" s="389"/>
      <c r="AN1874" s="389"/>
      <c r="AO1874" s="389"/>
      <c r="AP1874" s="389"/>
      <c r="AQ1874" s="389"/>
    </row>
    <row r="1875" spans="1:43" s="128" customFormat="1" ht="40.15" customHeight="1">
      <c r="A1875" s="488">
        <v>1862</v>
      </c>
      <c r="B1875" s="866" t="str">
        <f>IF(基本情報入力シート!C1906="","",基本情報入力シート!C1906)</f>
        <v/>
      </c>
      <c r="C1875" s="866"/>
      <c r="D1875" s="866"/>
      <c r="E1875" s="866"/>
      <c r="F1875" s="866"/>
      <c r="G1875" s="866"/>
      <c r="H1875" s="866"/>
      <c r="I1875" s="866"/>
      <c r="J1875" s="413" t="str">
        <f>IF(基本情報入力シート!M1906="","",基本情報入力シート!M1906)</f>
        <v/>
      </c>
      <c r="K1875" s="413" t="str">
        <f>IF(基本情報入力シート!R1906="","",基本情報入力シート!R1906)</f>
        <v/>
      </c>
      <c r="L1875" s="413" t="str">
        <f>IF(基本情報入力シート!W1906="","",基本情報入力シート!W1906)</f>
        <v/>
      </c>
      <c r="M1875" s="413" t="str">
        <f>IF(基本情報入力シート!X1906="","",基本情報入力シート!X1906)</f>
        <v/>
      </c>
      <c r="N1875" s="491" t="str">
        <f>IF(基本情報入力シート!Y1906="","",基本情報入力シート!Y1906)</f>
        <v/>
      </c>
      <c r="O1875" s="490"/>
      <c r="P1875" s="432"/>
      <c r="Q1875" s="38" t="str">
        <f>IFERROR(ROUNDDOWN(P1875*VLOOKUP(N1875,【参考】数式用!$V$2:$AA$58,MATCH(O1875,【参考】数式用!$X$4:$AA$4)+2,FALSE)*0.5, 0), "")</f>
        <v/>
      </c>
      <c r="R1875" s="433"/>
      <c r="S1875" s="867"/>
      <c r="T1875" s="867"/>
      <c r="U1875" s="499"/>
      <c r="V1875" s="439"/>
      <c r="W1875" s="487"/>
      <c r="X1875" s="414" t="str">
        <f>IFERROR(IF(V1875="ー", "", ROUNDDOWN(W1875*VLOOKUP(N1875,【参考】数式用!$V$2:$AG$51,MATCH(V1875,【参考】数式用!$AB$4:$AG$4)+6,FALSE)*0.5, 0)), "")</f>
        <v/>
      </c>
      <c r="Y1875" s="440"/>
      <c r="Z1875" s="487"/>
      <c r="AA1875" s="501"/>
      <c r="AB1875" s="481" t="e">
        <f>VLOOKUP(N1875,【参考】数式用!$A$3:$N$58,14,FALSE)</f>
        <v>#N/A</v>
      </c>
      <c r="AC1875" s="481" t="str">
        <f>IFERROR(VLOOKUP(N1875,【参考】数式用!$A$3:$N$58,14,FALSE),"")&amp;"_4_5"</f>
        <v>_4_5</v>
      </c>
      <c r="AD1875" s="481" t="str">
        <f>IFERROR(VLOOKUP(N1875,【参考】数式用!$A$3:$N$58,14,FALSE),"")&amp;"_6"</f>
        <v>_6</v>
      </c>
      <c r="AE1875" s="482" t="str">
        <f>IFERROR(VLOOKUP(N1875,【参考】数式用!$AI$5:$AJ$51, 2, FALSE), "")</f>
        <v/>
      </c>
      <c r="AF1875" s="483" t="str">
        <f t="shared" si="58"/>
        <v/>
      </c>
      <c r="AG1875" s="484" t="str">
        <f t="shared" si="59"/>
        <v/>
      </c>
      <c r="AH1875" s="485" t="str">
        <f>IFERROR(VLOOKUP(N1875,【参考】数式用!$AM$3:$AN$56, 2, FALSE), "")</f>
        <v/>
      </c>
      <c r="AI1875" s="411"/>
      <c r="AJ1875" s="389"/>
      <c r="AK1875" s="389"/>
      <c r="AL1875" s="389"/>
      <c r="AM1875" s="389"/>
      <c r="AN1875" s="389"/>
      <c r="AO1875" s="389"/>
      <c r="AP1875" s="389"/>
      <c r="AQ1875" s="389"/>
    </row>
    <row r="1876" spans="1:43" s="128" customFormat="1" ht="40.15" customHeight="1">
      <c r="A1876" s="488">
        <v>1863</v>
      </c>
      <c r="B1876" s="866" t="str">
        <f>IF(基本情報入力シート!C1907="","",基本情報入力シート!C1907)</f>
        <v/>
      </c>
      <c r="C1876" s="866"/>
      <c r="D1876" s="866"/>
      <c r="E1876" s="866"/>
      <c r="F1876" s="866"/>
      <c r="G1876" s="866"/>
      <c r="H1876" s="866"/>
      <c r="I1876" s="866"/>
      <c r="J1876" s="413" t="str">
        <f>IF(基本情報入力シート!M1907="","",基本情報入力シート!M1907)</f>
        <v/>
      </c>
      <c r="K1876" s="413" t="str">
        <f>IF(基本情報入力シート!R1907="","",基本情報入力シート!R1907)</f>
        <v/>
      </c>
      <c r="L1876" s="413" t="str">
        <f>IF(基本情報入力シート!W1907="","",基本情報入力シート!W1907)</f>
        <v/>
      </c>
      <c r="M1876" s="413" t="str">
        <f>IF(基本情報入力シート!X1907="","",基本情報入力シート!X1907)</f>
        <v/>
      </c>
      <c r="N1876" s="491" t="str">
        <f>IF(基本情報入力シート!Y1907="","",基本情報入力シート!Y1907)</f>
        <v/>
      </c>
      <c r="O1876" s="490"/>
      <c r="P1876" s="432"/>
      <c r="Q1876" s="38" t="str">
        <f>IFERROR(ROUNDDOWN(P1876*VLOOKUP(N1876,【参考】数式用!$V$2:$AA$58,MATCH(O1876,【参考】数式用!$X$4:$AA$4)+2,FALSE)*0.5, 0), "")</f>
        <v/>
      </c>
      <c r="R1876" s="433"/>
      <c r="S1876" s="867"/>
      <c r="T1876" s="867"/>
      <c r="U1876" s="499"/>
      <c r="V1876" s="439"/>
      <c r="W1876" s="487"/>
      <c r="X1876" s="414" t="str">
        <f>IFERROR(IF(V1876="ー", "", ROUNDDOWN(W1876*VLOOKUP(N1876,【参考】数式用!$V$2:$AG$51,MATCH(V1876,【参考】数式用!$AB$4:$AG$4)+6,FALSE)*0.5, 0)), "")</f>
        <v/>
      </c>
      <c r="Y1876" s="440"/>
      <c r="Z1876" s="487"/>
      <c r="AA1876" s="501"/>
      <c r="AB1876" s="481" t="e">
        <f>VLOOKUP(N1876,【参考】数式用!$A$3:$N$58,14,FALSE)</f>
        <v>#N/A</v>
      </c>
      <c r="AC1876" s="481" t="str">
        <f>IFERROR(VLOOKUP(N1876,【参考】数式用!$A$3:$N$58,14,FALSE),"")&amp;"_4_5"</f>
        <v>_4_5</v>
      </c>
      <c r="AD1876" s="481" t="str">
        <f>IFERROR(VLOOKUP(N1876,【参考】数式用!$A$3:$N$58,14,FALSE),"")&amp;"_6"</f>
        <v>_6</v>
      </c>
      <c r="AE1876" s="482" t="str">
        <f>IFERROR(VLOOKUP(N1876,【参考】数式用!$AI$5:$AJ$51, 2, FALSE), "")</f>
        <v/>
      </c>
      <c r="AF1876" s="483" t="str">
        <f t="shared" si="58"/>
        <v/>
      </c>
      <c r="AG1876" s="484" t="str">
        <f t="shared" si="59"/>
        <v/>
      </c>
      <c r="AH1876" s="485" t="str">
        <f>IFERROR(VLOOKUP(N1876,【参考】数式用!$AM$3:$AN$56, 2, FALSE), "")</f>
        <v/>
      </c>
      <c r="AI1876" s="411"/>
      <c r="AJ1876" s="389"/>
      <c r="AK1876" s="389"/>
      <c r="AL1876" s="389"/>
      <c r="AM1876" s="389"/>
      <c r="AN1876" s="389"/>
      <c r="AO1876" s="389"/>
      <c r="AP1876" s="389"/>
      <c r="AQ1876" s="389"/>
    </row>
    <row r="1877" spans="1:43" s="128" customFormat="1" ht="40.15" customHeight="1">
      <c r="A1877" s="488">
        <v>1864</v>
      </c>
      <c r="B1877" s="866" t="str">
        <f>IF(基本情報入力シート!C1908="","",基本情報入力シート!C1908)</f>
        <v/>
      </c>
      <c r="C1877" s="866"/>
      <c r="D1877" s="866"/>
      <c r="E1877" s="866"/>
      <c r="F1877" s="866"/>
      <c r="G1877" s="866"/>
      <c r="H1877" s="866"/>
      <c r="I1877" s="866"/>
      <c r="J1877" s="413" t="str">
        <f>IF(基本情報入力シート!M1908="","",基本情報入力シート!M1908)</f>
        <v/>
      </c>
      <c r="K1877" s="413" t="str">
        <f>IF(基本情報入力シート!R1908="","",基本情報入力シート!R1908)</f>
        <v/>
      </c>
      <c r="L1877" s="413" t="str">
        <f>IF(基本情報入力シート!W1908="","",基本情報入力シート!W1908)</f>
        <v/>
      </c>
      <c r="M1877" s="413" t="str">
        <f>IF(基本情報入力シート!X1908="","",基本情報入力シート!X1908)</f>
        <v/>
      </c>
      <c r="N1877" s="491" t="str">
        <f>IF(基本情報入力シート!Y1908="","",基本情報入力シート!Y1908)</f>
        <v/>
      </c>
      <c r="O1877" s="490"/>
      <c r="P1877" s="432"/>
      <c r="Q1877" s="38" t="str">
        <f>IFERROR(ROUNDDOWN(P1877*VLOOKUP(N1877,【参考】数式用!$V$2:$AA$58,MATCH(O1877,【参考】数式用!$X$4:$AA$4)+2,FALSE)*0.5, 0), "")</f>
        <v/>
      </c>
      <c r="R1877" s="433"/>
      <c r="S1877" s="867"/>
      <c r="T1877" s="867"/>
      <c r="U1877" s="499"/>
      <c r="V1877" s="439"/>
      <c r="W1877" s="487"/>
      <c r="X1877" s="414" t="str">
        <f>IFERROR(IF(V1877="ー", "", ROUNDDOWN(W1877*VLOOKUP(N1877,【参考】数式用!$V$2:$AG$51,MATCH(V1877,【参考】数式用!$AB$4:$AG$4)+6,FALSE)*0.5, 0)), "")</f>
        <v/>
      </c>
      <c r="Y1877" s="440"/>
      <c r="Z1877" s="487"/>
      <c r="AA1877" s="501"/>
      <c r="AB1877" s="481" t="e">
        <f>VLOOKUP(N1877,【参考】数式用!$A$3:$N$58,14,FALSE)</f>
        <v>#N/A</v>
      </c>
      <c r="AC1877" s="481" t="str">
        <f>IFERROR(VLOOKUP(N1877,【参考】数式用!$A$3:$N$58,14,FALSE),"")&amp;"_4_5"</f>
        <v>_4_5</v>
      </c>
      <c r="AD1877" s="481" t="str">
        <f>IFERROR(VLOOKUP(N1877,【参考】数式用!$A$3:$N$58,14,FALSE),"")&amp;"_6"</f>
        <v>_6</v>
      </c>
      <c r="AE1877" s="482" t="str">
        <f>IFERROR(VLOOKUP(N1877,【参考】数式用!$AI$5:$AJ$51, 2, FALSE), "")</f>
        <v/>
      </c>
      <c r="AF1877" s="483" t="str">
        <f t="shared" si="58"/>
        <v/>
      </c>
      <c r="AG1877" s="484" t="str">
        <f t="shared" si="59"/>
        <v/>
      </c>
      <c r="AH1877" s="485" t="str">
        <f>IFERROR(VLOOKUP(N1877,【参考】数式用!$AM$3:$AN$56, 2, FALSE), "")</f>
        <v/>
      </c>
      <c r="AI1877" s="411"/>
      <c r="AJ1877" s="389"/>
      <c r="AK1877" s="389"/>
      <c r="AL1877" s="389"/>
      <c r="AM1877" s="389"/>
      <c r="AN1877" s="389"/>
      <c r="AO1877" s="389"/>
      <c r="AP1877" s="389"/>
      <c r="AQ1877" s="389"/>
    </row>
    <row r="1878" spans="1:43" s="128" customFormat="1" ht="40.15" customHeight="1">
      <c r="A1878" s="488">
        <v>1865</v>
      </c>
      <c r="B1878" s="866" t="str">
        <f>IF(基本情報入力シート!C1909="","",基本情報入力シート!C1909)</f>
        <v/>
      </c>
      <c r="C1878" s="866"/>
      <c r="D1878" s="866"/>
      <c r="E1878" s="866"/>
      <c r="F1878" s="866"/>
      <c r="G1878" s="866"/>
      <c r="H1878" s="866"/>
      <c r="I1878" s="866"/>
      <c r="J1878" s="413" t="str">
        <f>IF(基本情報入力シート!M1909="","",基本情報入力シート!M1909)</f>
        <v/>
      </c>
      <c r="K1878" s="413" t="str">
        <f>IF(基本情報入力シート!R1909="","",基本情報入力シート!R1909)</f>
        <v/>
      </c>
      <c r="L1878" s="413" t="str">
        <f>IF(基本情報入力シート!W1909="","",基本情報入力シート!W1909)</f>
        <v/>
      </c>
      <c r="M1878" s="413" t="str">
        <f>IF(基本情報入力シート!X1909="","",基本情報入力シート!X1909)</f>
        <v/>
      </c>
      <c r="N1878" s="491" t="str">
        <f>IF(基本情報入力シート!Y1909="","",基本情報入力シート!Y1909)</f>
        <v/>
      </c>
      <c r="O1878" s="490"/>
      <c r="P1878" s="432"/>
      <c r="Q1878" s="38" t="str">
        <f>IFERROR(ROUNDDOWN(P1878*VLOOKUP(N1878,【参考】数式用!$V$2:$AA$58,MATCH(O1878,【参考】数式用!$X$4:$AA$4)+2,FALSE)*0.5, 0), "")</f>
        <v/>
      </c>
      <c r="R1878" s="433"/>
      <c r="S1878" s="867"/>
      <c r="T1878" s="867"/>
      <c r="U1878" s="499"/>
      <c r="V1878" s="439"/>
      <c r="W1878" s="487"/>
      <c r="X1878" s="414" t="str">
        <f>IFERROR(IF(V1878="ー", "", ROUNDDOWN(W1878*VLOOKUP(N1878,【参考】数式用!$V$2:$AG$51,MATCH(V1878,【参考】数式用!$AB$4:$AG$4)+6,FALSE)*0.5, 0)), "")</f>
        <v/>
      </c>
      <c r="Y1878" s="440"/>
      <c r="Z1878" s="487"/>
      <c r="AA1878" s="501"/>
      <c r="AB1878" s="481" t="e">
        <f>VLOOKUP(N1878,【参考】数式用!$A$3:$N$58,14,FALSE)</f>
        <v>#N/A</v>
      </c>
      <c r="AC1878" s="481" t="str">
        <f>IFERROR(VLOOKUP(N1878,【参考】数式用!$A$3:$N$58,14,FALSE),"")&amp;"_4_5"</f>
        <v>_4_5</v>
      </c>
      <c r="AD1878" s="481" t="str">
        <f>IFERROR(VLOOKUP(N1878,【参考】数式用!$A$3:$N$58,14,FALSE),"")&amp;"_6"</f>
        <v>_6</v>
      </c>
      <c r="AE1878" s="482" t="str">
        <f>IFERROR(VLOOKUP(N1878,【参考】数式用!$AI$5:$AJ$51, 2, FALSE), "")</f>
        <v/>
      </c>
      <c r="AF1878" s="483" t="str">
        <f t="shared" si="58"/>
        <v/>
      </c>
      <c r="AG1878" s="484" t="str">
        <f t="shared" si="59"/>
        <v/>
      </c>
      <c r="AH1878" s="485" t="str">
        <f>IFERROR(VLOOKUP(N1878,【参考】数式用!$AM$3:$AN$56, 2, FALSE), "")</f>
        <v/>
      </c>
      <c r="AI1878" s="411"/>
      <c r="AJ1878" s="389"/>
      <c r="AK1878" s="389"/>
      <c r="AL1878" s="389"/>
      <c r="AM1878" s="389"/>
      <c r="AN1878" s="389"/>
      <c r="AO1878" s="389"/>
      <c r="AP1878" s="389"/>
      <c r="AQ1878" s="389"/>
    </row>
    <row r="1879" spans="1:43" s="128" customFormat="1" ht="40.15" customHeight="1">
      <c r="A1879" s="488">
        <v>1866</v>
      </c>
      <c r="B1879" s="866" t="str">
        <f>IF(基本情報入力シート!C1910="","",基本情報入力シート!C1910)</f>
        <v/>
      </c>
      <c r="C1879" s="866"/>
      <c r="D1879" s="866"/>
      <c r="E1879" s="866"/>
      <c r="F1879" s="866"/>
      <c r="G1879" s="866"/>
      <c r="H1879" s="866"/>
      <c r="I1879" s="866"/>
      <c r="J1879" s="413" t="str">
        <f>IF(基本情報入力シート!M1910="","",基本情報入力シート!M1910)</f>
        <v/>
      </c>
      <c r="K1879" s="413" t="str">
        <f>IF(基本情報入力シート!R1910="","",基本情報入力シート!R1910)</f>
        <v/>
      </c>
      <c r="L1879" s="413" t="str">
        <f>IF(基本情報入力シート!W1910="","",基本情報入力シート!W1910)</f>
        <v/>
      </c>
      <c r="M1879" s="413" t="str">
        <f>IF(基本情報入力シート!X1910="","",基本情報入力シート!X1910)</f>
        <v/>
      </c>
      <c r="N1879" s="491" t="str">
        <f>IF(基本情報入力シート!Y1910="","",基本情報入力シート!Y1910)</f>
        <v/>
      </c>
      <c r="O1879" s="490"/>
      <c r="P1879" s="432"/>
      <c r="Q1879" s="38" t="str">
        <f>IFERROR(ROUNDDOWN(P1879*VLOOKUP(N1879,【参考】数式用!$V$2:$AA$58,MATCH(O1879,【参考】数式用!$X$4:$AA$4)+2,FALSE)*0.5, 0), "")</f>
        <v/>
      </c>
      <c r="R1879" s="433"/>
      <c r="S1879" s="867"/>
      <c r="T1879" s="867"/>
      <c r="U1879" s="499"/>
      <c r="V1879" s="439"/>
      <c r="W1879" s="487"/>
      <c r="X1879" s="414" t="str">
        <f>IFERROR(IF(V1879="ー", "", ROUNDDOWN(W1879*VLOOKUP(N1879,【参考】数式用!$V$2:$AG$51,MATCH(V1879,【参考】数式用!$AB$4:$AG$4)+6,FALSE)*0.5, 0)), "")</f>
        <v/>
      </c>
      <c r="Y1879" s="440"/>
      <c r="Z1879" s="487"/>
      <c r="AA1879" s="501"/>
      <c r="AB1879" s="481" t="e">
        <f>VLOOKUP(N1879,【参考】数式用!$A$3:$N$58,14,FALSE)</f>
        <v>#N/A</v>
      </c>
      <c r="AC1879" s="481" t="str">
        <f>IFERROR(VLOOKUP(N1879,【参考】数式用!$A$3:$N$58,14,FALSE),"")&amp;"_4_5"</f>
        <v>_4_5</v>
      </c>
      <c r="AD1879" s="481" t="str">
        <f>IFERROR(VLOOKUP(N1879,【参考】数式用!$A$3:$N$58,14,FALSE),"")&amp;"_6"</f>
        <v>_6</v>
      </c>
      <c r="AE1879" s="482" t="str">
        <f>IFERROR(VLOOKUP(N1879,【参考】数式用!$AI$5:$AJ$51, 2, FALSE), "")</f>
        <v/>
      </c>
      <c r="AF1879" s="483" t="str">
        <f t="shared" si="58"/>
        <v/>
      </c>
      <c r="AG1879" s="484" t="str">
        <f t="shared" si="59"/>
        <v/>
      </c>
      <c r="AH1879" s="485" t="str">
        <f>IFERROR(VLOOKUP(N1879,【参考】数式用!$AM$3:$AN$56, 2, FALSE), "")</f>
        <v/>
      </c>
      <c r="AI1879" s="411"/>
      <c r="AJ1879" s="389"/>
      <c r="AK1879" s="389"/>
      <c r="AL1879" s="389"/>
      <c r="AM1879" s="389"/>
      <c r="AN1879" s="389"/>
      <c r="AO1879" s="389"/>
      <c r="AP1879" s="389"/>
      <c r="AQ1879" s="389"/>
    </row>
    <row r="1880" spans="1:43" s="128" customFormat="1" ht="40.15" customHeight="1">
      <c r="A1880" s="488">
        <v>1867</v>
      </c>
      <c r="B1880" s="866" t="str">
        <f>IF(基本情報入力シート!C1911="","",基本情報入力シート!C1911)</f>
        <v/>
      </c>
      <c r="C1880" s="866"/>
      <c r="D1880" s="866"/>
      <c r="E1880" s="866"/>
      <c r="F1880" s="866"/>
      <c r="G1880" s="866"/>
      <c r="H1880" s="866"/>
      <c r="I1880" s="866"/>
      <c r="J1880" s="413" t="str">
        <f>IF(基本情報入力シート!M1911="","",基本情報入力シート!M1911)</f>
        <v/>
      </c>
      <c r="K1880" s="413" t="str">
        <f>IF(基本情報入力シート!R1911="","",基本情報入力シート!R1911)</f>
        <v/>
      </c>
      <c r="L1880" s="413" t="str">
        <f>IF(基本情報入力シート!W1911="","",基本情報入力シート!W1911)</f>
        <v/>
      </c>
      <c r="M1880" s="413" t="str">
        <f>IF(基本情報入力シート!X1911="","",基本情報入力シート!X1911)</f>
        <v/>
      </c>
      <c r="N1880" s="491" t="str">
        <f>IF(基本情報入力シート!Y1911="","",基本情報入力シート!Y1911)</f>
        <v/>
      </c>
      <c r="O1880" s="490"/>
      <c r="P1880" s="432"/>
      <c r="Q1880" s="38" t="str">
        <f>IFERROR(ROUNDDOWN(P1880*VLOOKUP(N1880,【参考】数式用!$V$2:$AA$58,MATCH(O1880,【参考】数式用!$X$4:$AA$4)+2,FALSE)*0.5, 0), "")</f>
        <v/>
      </c>
      <c r="R1880" s="433"/>
      <c r="S1880" s="867"/>
      <c r="T1880" s="867"/>
      <c r="U1880" s="499"/>
      <c r="V1880" s="439"/>
      <c r="W1880" s="487"/>
      <c r="X1880" s="414" t="str">
        <f>IFERROR(IF(V1880="ー", "", ROUNDDOWN(W1880*VLOOKUP(N1880,【参考】数式用!$V$2:$AG$51,MATCH(V1880,【参考】数式用!$AB$4:$AG$4)+6,FALSE)*0.5, 0)), "")</f>
        <v/>
      </c>
      <c r="Y1880" s="440"/>
      <c r="Z1880" s="487"/>
      <c r="AA1880" s="501"/>
      <c r="AB1880" s="481" t="e">
        <f>VLOOKUP(N1880,【参考】数式用!$A$3:$N$58,14,FALSE)</f>
        <v>#N/A</v>
      </c>
      <c r="AC1880" s="481" t="str">
        <f>IFERROR(VLOOKUP(N1880,【参考】数式用!$A$3:$N$58,14,FALSE),"")&amp;"_4_5"</f>
        <v>_4_5</v>
      </c>
      <c r="AD1880" s="481" t="str">
        <f>IFERROR(VLOOKUP(N1880,【参考】数式用!$A$3:$N$58,14,FALSE),"")&amp;"_6"</f>
        <v>_6</v>
      </c>
      <c r="AE1880" s="482" t="str">
        <f>IFERROR(VLOOKUP(N1880,【参考】数式用!$AI$5:$AJ$51, 2, FALSE), "")</f>
        <v/>
      </c>
      <c r="AF1880" s="483" t="str">
        <f t="shared" si="58"/>
        <v/>
      </c>
      <c r="AG1880" s="484" t="str">
        <f t="shared" si="59"/>
        <v/>
      </c>
      <c r="AH1880" s="485" t="str">
        <f>IFERROR(VLOOKUP(N1880,【参考】数式用!$AM$3:$AN$56, 2, FALSE), "")</f>
        <v/>
      </c>
      <c r="AI1880" s="411"/>
      <c r="AJ1880" s="389"/>
      <c r="AK1880" s="389"/>
      <c r="AL1880" s="389"/>
      <c r="AM1880" s="389"/>
      <c r="AN1880" s="389"/>
      <c r="AO1880" s="389"/>
      <c r="AP1880" s="389"/>
      <c r="AQ1880" s="389"/>
    </row>
    <row r="1881" spans="1:43" s="128" customFormat="1" ht="40.15" customHeight="1">
      <c r="A1881" s="488">
        <v>1868</v>
      </c>
      <c r="B1881" s="866" t="str">
        <f>IF(基本情報入力シート!C1912="","",基本情報入力シート!C1912)</f>
        <v/>
      </c>
      <c r="C1881" s="866"/>
      <c r="D1881" s="866"/>
      <c r="E1881" s="866"/>
      <c r="F1881" s="866"/>
      <c r="G1881" s="866"/>
      <c r="H1881" s="866"/>
      <c r="I1881" s="866"/>
      <c r="J1881" s="413" t="str">
        <f>IF(基本情報入力シート!M1912="","",基本情報入力シート!M1912)</f>
        <v/>
      </c>
      <c r="K1881" s="413" t="str">
        <f>IF(基本情報入力シート!R1912="","",基本情報入力シート!R1912)</f>
        <v/>
      </c>
      <c r="L1881" s="413" t="str">
        <f>IF(基本情報入力シート!W1912="","",基本情報入力シート!W1912)</f>
        <v/>
      </c>
      <c r="M1881" s="413" t="str">
        <f>IF(基本情報入力シート!X1912="","",基本情報入力シート!X1912)</f>
        <v/>
      </c>
      <c r="N1881" s="491" t="str">
        <f>IF(基本情報入力シート!Y1912="","",基本情報入力シート!Y1912)</f>
        <v/>
      </c>
      <c r="O1881" s="490"/>
      <c r="P1881" s="432"/>
      <c r="Q1881" s="38" t="str">
        <f>IFERROR(ROUNDDOWN(P1881*VLOOKUP(N1881,【参考】数式用!$V$2:$AA$58,MATCH(O1881,【参考】数式用!$X$4:$AA$4)+2,FALSE)*0.5, 0), "")</f>
        <v/>
      </c>
      <c r="R1881" s="433"/>
      <c r="S1881" s="867"/>
      <c r="T1881" s="867"/>
      <c r="U1881" s="499"/>
      <c r="V1881" s="439"/>
      <c r="W1881" s="487"/>
      <c r="X1881" s="414" t="str">
        <f>IFERROR(IF(V1881="ー", "", ROUNDDOWN(W1881*VLOOKUP(N1881,【参考】数式用!$V$2:$AG$51,MATCH(V1881,【参考】数式用!$AB$4:$AG$4)+6,FALSE)*0.5, 0)), "")</f>
        <v/>
      </c>
      <c r="Y1881" s="440"/>
      <c r="Z1881" s="487"/>
      <c r="AA1881" s="501"/>
      <c r="AB1881" s="481" t="e">
        <f>VLOOKUP(N1881,【参考】数式用!$A$3:$N$58,14,FALSE)</f>
        <v>#N/A</v>
      </c>
      <c r="AC1881" s="481" t="str">
        <f>IFERROR(VLOOKUP(N1881,【参考】数式用!$A$3:$N$58,14,FALSE),"")&amp;"_4_5"</f>
        <v>_4_5</v>
      </c>
      <c r="AD1881" s="481" t="str">
        <f>IFERROR(VLOOKUP(N1881,【参考】数式用!$A$3:$N$58,14,FALSE),"")&amp;"_6"</f>
        <v>_6</v>
      </c>
      <c r="AE1881" s="482" t="str">
        <f>IFERROR(VLOOKUP(N1881,【参考】数式用!$AI$5:$AJ$51, 2, FALSE), "")</f>
        <v/>
      </c>
      <c r="AF1881" s="483" t="str">
        <f t="shared" si="58"/>
        <v/>
      </c>
      <c r="AG1881" s="484" t="str">
        <f t="shared" si="59"/>
        <v/>
      </c>
      <c r="AH1881" s="485" t="str">
        <f>IFERROR(VLOOKUP(N1881,【参考】数式用!$AM$3:$AN$56, 2, FALSE), "")</f>
        <v/>
      </c>
      <c r="AI1881" s="411"/>
      <c r="AJ1881" s="389"/>
      <c r="AK1881" s="389"/>
      <c r="AL1881" s="389"/>
      <c r="AM1881" s="389"/>
      <c r="AN1881" s="389"/>
      <c r="AO1881" s="389"/>
      <c r="AP1881" s="389"/>
      <c r="AQ1881" s="389"/>
    </row>
    <row r="1882" spans="1:43" s="128" customFormat="1" ht="40.15" customHeight="1">
      <c r="A1882" s="488">
        <v>1869</v>
      </c>
      <c r="B1882" s="866" t="str">
        <f>IF(基本情報入力シート!C1913="","",基本情報入力シート!C1913)</f>
        <v/>
      </c>
      <c r="C1882" s="866"/>
      <c r="D1882" s="866"/>
      <c r="E1882" s="866"/>
      <c r="F1882" s="866"/>
      <c r="G1882" s="866"/>
      <c r="H1882" s="866"/>
      <c r="I1882" s="866"/>
      <c r="J1882" s="413" t="str">
        <f>IF(基本情報入力シート!M1913="","",基本情報入力シート!M1913)</f>
        <v/>
      </c>
      <c r="K1882" s="413" t="str">
        <f>IF(基本情報入力シート!R1913="","",基本情報入力シート!R1913)</f>
        <v/>
      </c>
      <c r="L1882" s="413" t="str">
        <f>IF(基本情報入力シート!W1913="","",基本情報入力シート!W1913)</f>
        <v/>
      </c>
      <c r="M1882" s="413" t="str">
        <f>IF(基本情報入力シート!X1913="","",基本情報入力シート!X1913)</f>
        <v/>
      </c>
      <c r="N1882" s="491" t="str">
        <f>IF(基本情報入力シート!Y1913="","",基本情報入力シート!Y1913)</f>
        <v/>
      </c>
      <c r="O1882" s="490"/>
      <c r="P1882" s="432"/>
      <c r="Q1882" s="38" t="str">
        <f>IFERROR(ROUNDDOWN(P1882*VLOOKUP(N1882,【参考】数式用!$V$2:$AA$58,MATCH(O1882,【参考】数式用!$X$4:$AA$4)+2,FALSE)*0.5, 0), "")</f>
        <v/>
      </c>
      <c r="R1882" s="433"/>
      <c r="S1882" s="867"/>
      <c r="T1882" s="867"/>
      <c r="U1882" s="499"/>
      <c r="V1882" s="439"/>
      <c r="W1882" s="487"/>
      <c r="X1882" s="414" t="str">
        <f>IFERROR(IF(V1882="ー", "", ROUNDDOWN(W1882*VLOOKUP(N1882,【参考】数式用!$V$2:$AG$51,MATCH(V1882,【参考】数式用!$AB$4:$AG$4)+6,FALSE)*0.5, 0)), "")</f>
        <v/>
      </c>
      <c r="Y1882" s="440"/>
      <c r="Z1882" s="487"/>
      <c r="AA1882" s="501"/>
      <c r="AB1882" s="481" t="e">
        <f>VLOOKUP(N1882,【参考】数式用!$A$3:$N$58,14,FALSE)</f>
        <v>#N/A</v>
      </c>
      <c r="AC1882" s="481" t="str">
        <f>IFERROR(VLOOKUP(N1882,【参考】数式用!$A$3:$N$58,14,FALSE),"")&amp;"_4_5"</f>
        <v>_4_5</v>
      </c>
      <c r="AD1882" s="481" t="str">
        <f>IFERROR(VLOOKUP(N1882,【参考】数式用!$A$3:$N$58,14,FALSE),"")&amp;"_6"</f>
        <v>_6</v>
      </c>
      <c r="AE1882" s="482" t="str">
        <f>IFERROR(VLOOKUP(N1882,【参考】数式用!$AI$5:$AJ$51, 2, FALSE), "")</f>
        <v/>
      </c>
      <c r="AF1882" s="483" t="str">
        <f t="shared" si="58"/>
        <v/>
      </c>
      <c r="AG1882" s="484" t="str">
        <f t="shared" si="59"/>
        <v/>
      </c>
      <c r="AH1882" s="485" t="str">
        <f>IFERROR(VLOOKUP(N1882,【参考】数式用!$AM$3:$AN$56, 2, FALSE), "")</f>
        <v/>
      </c>
      <c r="AI1882" s="411"/>
      <c r="AJ1882" s="389"/>
      <c r="AK1882" s="389"/>
      <c r="AL1882" s="389"/>
      <c r="AM1882" s="389"/>
      <c r="AN1882" s="389"/>
      <c r="AO1882" s="389"/>
      <c r="AP1882" s="389"/>
      <c r="AQ1882" s="389"/>
    </row>
    <row r="1883" spans="1:43" s="128" customFormat="1" ht="40.15" customHeight="1">
      <c r="A1883" s="488">
        <v>1870</v>
      </c>
      <c r="B1883" s="866" t="str">
        <f>IF(基本情報入力シート!C1914="","",基本情報入力シート!C1914)</f>
        <v/>
      </c>
      <c r="C1883" s="866"/>
      <c r="D1883" s="866"/>
      <c r="E1883" s="866"/>
      <c r="F1883" s="866"/>
      <c r="G1883" s="866"/>
      <c r="H1883" s="866"/>
      <c r="I1883" s="866"/>
      <c r="J1883" s="413" t="str">
        <f>IF(基本情報入力シート!M1914="","",基本情報入力シート!M1914)</f>
        <v/>
      </c>
      <c r="K1883" s="413" t="str">
        <f>IF(基本情報入力シート!R1914="","",基本情報入力シート!R1914)</f>
        <v/>
      </c>
      <c r="L1883" s="413" t="str">
        <f>IF(基本情報入力シート!W1914="","",基本情報入力シート!W1914)</f>
        <v/>
      </c>
      <c r="M1883" s="413" t="str">
        <f>IF(基本情報入力シート!X1914="","",基本情報入力シート!X1914)</f>
        <v/>
      </c>
      <c r="N1883" s="491" t="str">
        <f>IF(基本情報入力シート!Y1914="","",基本情報入力シート!Y1914)</f>
        <v/>
      </c>
      <c r="O1883" s="490"/>
      <c r="P1883" s="432"/>
      <c r="Q1883" s="38" t="str">
        <f>IFERROR(ROUNDDOWN(P1883*VLOOKUP(N1883,【参考】数式用!$V$2:$AA$58,MATCH(O1883,【参考】数式用!$X$4:$AA$4)+2,FALSE)*0.5, 0), "")</f>
        <v/>
      </c>
      <c r="R1883" s="433"/>
      <c r="S1883" s="867"/>
      <c r="T1883" s="867"/>
      <c r="U1883" s="499"/>
      <c r="V1883" s="439"/>
      <c r="W1883" s="487"/>
      <c r="X1883" s="414" t="str">
        <f>IFERROR(IF(V1883="ー", "", ROUNDDOWN(W1883*VLOOKUP(N1883,【参考】数式用!$V$2:$AG$51,MATCH(V1883,【参考】数式用!$AB$4:$AG$4)+6,FALSE)*0.5, 0)), "")</f>
        <v/>
      </c>
      <c r="Y1883" s="440"/>
      <c r="Z1883" s="487"/>
      <c r="AA1883" s="501"/>
      <c r="AB1883" s="481" t="e">
        <f>VLOOKUP(N1883,【参考】数式用!$A$3:$N$58,14,FALSE)</f>
        <v>#N/A</v>
      </c>
      <c r="AC1883" s="481" t="str">
        <f>IFERROR(VLOOKUP(N1883,【参考】数式用!$A$3:$N$58,14,FALSE),"")&amp;"_4_5"</f>
        <v>_4_5</v>
      </c>
      <c r="AD1883" s="481" t="str">
        <f>IFERROR(VLOOKUP(N1883,【参考】数式用!$A$3:$N$58,14,FALSE),"")&amp;"_6"</f>
        <v>_6</v>
      </c>
      <c r="AE1883" s="482" t="str">
        <f>IFERROR(VLOOKUP(N1883,【参考】数式用!$AI$5:$AJ$51, 2, FALSE), "")</f>
        <v/>
      </c>
      <c r="AF1883" s="483" t="str">
        <f t="shared" si="58"/>
        <v/>
      </c>
      <c r="AG1883" s="484" t="str">
        <f t="shared" si="59"/>
        <v/>
      </c>
      <c r="AH1883" s="485" t="str">
        <f>IFERROR(VLOOKUP(N1883,【参考】数式用!$AM$3:$AN$56, 2, FALSE), "")</f>
        <v/>
      </c>
      <c r="AI1883" s="411"/>
      <c r="AJ1883" s="389"/>
      <c r="AK1883" s="389"/>
      <c r="AL1883" s="389"/>
      <c r="AM1883" s="389"/>
      <c r="AN1883" s="389"/>
      <c r="AO1883" s="389"/>
      <c r="AP1883" s="389"/>
      <c r="AQ1883" s="389"/>
    </row>
    <row r="1884" spans="1:43" s="128" customFormat="1" ht="40.15" customHeight="1">
      <c r="A1884" s="488">
        <v>1871</v>
      </c>
      <c r="B1884" s="866" t="str">
        <f>IF(基本情報入力シート!C1915="","",基本情報入力シート!C1915)</f>
        <v/>
      </c>
      <c r="C1884" s="866"/>
      <c r="D1884" s="866"/>
      <c r="E1884" s="866"/>
      <c r="F1884" s="866"/>
      <c r="G1884" s="866"/>
      <c r="H1884" s="866"/>
      <c r="I1884" s="866"/>
      <c r="J1884" s="413" t="str">
        <f>IF(基本情報入力シート!M1915="","",基本情報入力シート!M1915)</f>
        <v/>
      </c>
      <c r="K1884" s="413" t="str">
        <f>IF(基本情報入力シート!R1915="","",基本情報入力シート!R1915)</f>
        <v/>
      </c>
      <c r="L1884" s="413" t="str">
        <f>IF(基本情報入力シート!W1915="","",基本情報入力シート!W1915)</f>
        <v/>
      </c>
      <c r="M1884" s="413" t="str">
        <f>IF(基本情報入力シート!X1915="","",基本情報入力シート!X1915)</f>
        <v/>
      </c>
      <c r="N1884" s="491" t="str">
        <f>IF(基本情報入力シート!Y1915="","",基本情報入力シート!Y1915)</f>
        <v/>
      </c>
      <c r="O1884" s="490"/>
      <c r="P1884" s="432"/>
      <c r="Q1884" s="38" t="str">
        <f>IFERROR(ROUNDDOWN(P1884*VLOOKUP(N1884,【参考】数式用!$V$2:$AA$58,MATCH(O1884,【参考】数式用!$X$4:$AA$4)+2,FALSE)*0.5, 0), "")</f>
        <v/>
      </c>
      <c r="R1884" s="433"/>
      <c r="S1884" s="867"/>
      <c r="T1884" s="867"/>
      <c r="U1884" s="499"/>
      <c r="V1884" s="439"/>
      <c r="W1884" s="487"/>
      <c r="X1884" s="414" t="str">
        <f>IFERROR(IF(V1884="ー", "", ROUNDDOWN(W1884*VLOOKUP(N1884,【参考】数式用!$V$2:$AG$51,MATCH(V1884,【参考】数式用!$AB$4:$AG$4)+6,FALSE)*0.5, 0)), "")</f>
        <v/>
      </c>
      <c r="Y1884" s="440"/>
      <c r="Z1884" s="487"/>
      <c r="AA1884" s="501"/>
      <c r="AB1884" s="481" t="e">
        <f>VLOOKUP(N1884,【参考】数式用!$A$3:$N$58,14,FALSE)</f>
        <v>#N/A</v>
      </c>
      <c r="AC1884" s="481" t="str">
        <f>IFERROR(VLOOKUP(N1884,【参考】数式用!$A$3:$N$58,14,FALSE),"")&amp;"_4_5"</f>
        <v>_4_5</v>
      </c>
      <c r="AD1884" s="481" t="str">
        <f>IFERROR(VLOOKUP(N1884,【参考】数式用!$A$3:$N$58,14,FALSE),"")&amp;"_6"</f>
        <v>_6</v>
      </c>
      <c r="AE1884" s="482" t="str">
        <f>IFERROR(VLOOKUP(N1884,【参考】数式用!$AI$5:$AJ$51, 2, FALSE), "")</f>
        <v/>
      </c>
      <c r="AF1884" s="483" t="str">
        <f t="shared" si="58"/>
        <v/>
      </c>
      <c r="AG1884" s="484" t="str">
        <f t="shared" si="59"/>
        <v/>
      </c>
      <c r="AH1884" s="485" t="str">
        <f>IFERROR(VLOOKUP(N1884,【参考】数式用!$AM$3:$AN$56, 2, FALSE), "")</f>
        <v/>
      </c>
      <c r="AI1884" s="411"/>
      <c r="AJ1884" s="389"/>
      <c r="AK1884" s="389"/>
      <c r="AL1884" s="389"/>
      <c r="AM1884" s="389"/>
      <c r="AN1884" s="389"/>
      <c r="AO1884" s="389"/>
      <c r="AP1884" s="389"/>
      <c r="AQ1884" s="389"/>
    </row>
    <row r="1885" spans="1:43" s="128" customFormat="1" ht="40.15" customHeight="1">
      <c r="A1885" s="488">
        <v>1872</v>
      </c>
      <c r="B1885" s="866" t="str">
        <f>IF(基本情報入力シート!C1916="","",基本情報入力シート!C1916)</f>
        <v/>
      </c>
      <c r="C1885" s="866"/>
      <c r="D1885" s="866"/>
      <c r="E1885" s="866"/>
      <c r="F1885" s="866"/>
      <c r="G1885" s="866"/>
      <c r="H1885" s="866"/>
      <c r="I1885" s="866"/>
      <c r="J1885" s="413" t="str">
        <f>IF(基本情報入力シート!M1916="","",基本情報入力シート!M1916)</f>
        <v/>
      </c>
      <c r="K1885" s="413" t="str">
        <f>IF(基本情報入力シート!R1916="","",基本情報入力シート!R1916)</f>
        <v/>
      </c>
      <c r="L1885" s="413" t="str">
        <f>IF(基本情報入力シート!W1916="","",基本情報入力シート!W1916)</f>
        <v/>
      </c>
      <c r="M1885" s="413" t="str">
        <f>IF(基本情報入力シート!X1916="","",基本情報入力シート!X1916)</f>
        <v/>
      </c>
      <c r="N1885" s="491" t="str">
        <f>IF(基本情報入力シート!Y1916="","",基本情報入力シート!Y1916)</f>
        <v/>
      </c>
      <c r="O1885" s="490"/>
      <c r="P1885" s="432"/>
      <c r="Q1885" s="38" t="str">
        <f>IFERROR(ROUNDDOWN(P1885*VLOOKUP(N1885,【参考】数式用!$V$2:$AA$58,MATCH(O1885,【参考】数式用!$X$4:$AA$4)+2,FALSE)*0.5, 0), "")</f>
        <v/>
      </c>
      <c r="R1885" s="433"/>
      <c r="S1885" s="867"/>
      <c r="T1885" s="867"/>
      <c r="U1885" s="499"/>
      <c r="V1885" s="439"/>
      <c r="W1885" s="487"/>
      <c r="X1885" s="414" t="str">
        <f>IFERROR(IF(V1885="ー", "", ROUNDDOWN(W1885*VLOOKUP(N1885,【参考】数式用!$V$2:$AG$51,MATCH(V1885,【参考】数式用!$AB$4:$AG$4)+6,FALSE)*0.5, 0)), "")</f>
        <v/>
      </c>
      <c r="Y1885" s="440"/>
      <c r="Z1885" s="487"/>
      <c r="AA1885" s="501"/>
      <c r="AB1885" s="481" t="e">
        <f>VLOOKUP(N1885,【参考】数式用!$A$3:$N$58,14,FALSE)</f>
        <v>#N/A</v>
      </c>
      <c r="AC1885" s="481" t="str">
        <f>IFERROR(VLOOKUP(N1885,【参考】数式用!$A$3:$N$58,14,FALSE),"")&amp;"_4_5"</f>
        <v>_4_5</v>
      </c>
      <c r="AD1885" s="481" t="str">
        <f>IFERROR(VLOOKUP(N1885,【参考】数式用!$A$3:$N$58,14,FALSE),"")&amp;"_6"</f>
        <v>_6</v>
      </c>
      <c r="AE1885" s="482" t="str">
        <f>IFERROR(VLOOKUP(N1885,【参考】数式用!$AI$5:$AJ$51, 2, FALSE), "")</f>
        <v/>
      </c>
      <c r="AF1885" s="483" t="str">
        <f t="shared" si="58"/>
        <v/>
      </c>
      <c r="AG1885" s="484" t="str">
        <f t="shared" si="59"/>
        <v/>
      </c>
      <c r="AH1885" s="485" t="str">
        <f>IFERROR(VLOOKUP(N1885,【参考】数式用!$AM$3:$AN$56, 2, FALSE), "")</f>
        <v/>
      </c>
      <c r="AI1885" s="411"/>
      <c r="AJ1885" s="389"/>
      <c r="AK1885" s="389"/>
      <c r="AL1885" s="389"/>
      <c r="AM1885" s="389"/>
      <c r="AN1885" s="389"/>
      <c r="AO1885" s="389"/>
      <c r="AP1885" s="389"/>
      <c r="AQ1885" s="389"/>
    </row>
    <row r="1886" spans="1:43" s="128" customFormat="1" ht="40.15" customHeight="1">
      <c r="A1886" s="488">
        <v>1873</v>
      </c>
      <c r="B1886" s="866" t="str">
        <f>IF(基本情報入力シート!C1917="","",基本情報入力シート!C1917)</f>
        <v/>
      </c>
      <c r="C1886" s="866"/>
      <c r="D1886" s="866"/>
      <c r="E1886" s="866"/>
      <c r="F1886" s="866"/>
      <c r="G1886" s="866"/>
      <c r="H1886" s="866"/>
      <c r="I1886" s="866"/>
      <c r="J1886" s="413" t="str">
        <f>IF(基本情報入力シート!M1917="","",基本情報入力シート!M1917)</f>
        <v/>
      </c>
      <c r="K1886" s="413" t="str">
        <f>IF(基本情報入力シート!R1917="","",基本情報入力シート!R1917)</f>
        <v/>
      </c>
      <c r="L1886" s="413" t="str">
        <f>IF(基本情報入力シート!W1917="","",基本情報入力シート!W1917)</f>
        <v/>
      </c>
      <c r="M1886" s="413" t="str">
        <f>IF(基本情報入力シート!X1917="","",基本情報入力シート!X1917)</f>
        <v/>
      </c>
      <c r="N1886" s="491" t="str">
        <f>IF(基本情報入力シート!Y1917="","",基本情報入力シート!Y1917)</f>
        <v/>
      </c>
      <c r="O1886" s="490"/>
      <c r="P1886" s="432"/>
      <c r="Q1886" s="38" t="str">
        <f>IFERROR(ROUNDDOWN(P1886*VLOOKUP(N1886,【参考】数式用!$V$2:$AA$58,MATCH(O1886,【参考】数式用!$X$4:$AA$4)+2,FALSE)*0.5, 0), "")</f>
        <v/>
      </c>
      <c r="R1886" s="433"/>
      <c r="S1886" s="867"/>
      <c r="T1886" s="867"/>
      <c r="U1886" s="499"/>
      <c r="V1886" s="439"/>
      <c r="W1886" s="487"/>
      <c r="X1886" s="414" t="str">
        <f>IFERROR(IF(V1886="ー", "", ROUNDDOWN(W1886*VLOOKUP(N1886,【参考】数式用!$V$2:$AG$51,MATCH(V1886,【参考】数式用!$AB$4:$AG$4)+6,FALSE)*0.5, 0)), "")</f>
        <v/>
      </c>
      <c r="Y1886" s="440"/>
      <c r="Z1886" s="487"/>
      <c r="AA1886" s="501"/>
      <c r="AB1886" s="481" t="e">
        <f>VLOOKUP(N1886,【参考】数式用!$A$3:$N$58,14,FALSE)</f>
        <v>#N/A</v>
      </c>
      <c r="AC1886" s="481" t="str">
        <f>IFERROR(VLOOKUP(N1886,【参考】数式用!$A$3:$N$58,14,FALSE),"")&amp;"_4_5"</f>
        <v>_4_5</v>
      </c>
      <c r="AD1886" s="481" t="str">
        <f>IFERROR(VLOOKUP(N1886,【参考】数式用!$A$3:$N$58,14,FALSE),"")&amp;"_6"</f>
        <v>_6</v>
      </c>
      <c r="AE1886" s="482" t="str">
        <f>IFERROR(VLOOKUP(N1886,【参考】数式用!$AI$5:$AJ$51, 2, FALSE), "")</f>
        <v/>
      </c>
      <c r="AF1886" s="483" t="str">
        <f t="shared" si="58"/>
        <v/>
      </c>
      <c r="AG1886" s="484" t="str">
        <f t="shared" si="59"/>
        <v/>
      </c>
      <c r="AH1886" s="485" t="str">
        <f>IFERROR(VLOOKUP(N1886,【参考】数式用!$AM$3:$AN$56, 2, FALSE), "")</f>
        <v/>
      </c>
      <c r="AI1886" s="411"/>
      <c r="AJ1886" s="389"/>
      <c r="AK1886" s="389"/>
      <c r="AL1886" s="389"/>
      <c r="AM1886" s="389"/>
      <c r="AN1886" s="389"/>
      <c r="AO1886" s="389"/>
      <c r="AP1886" s="389"/>
      <c r="AQ1886" s="389"/>
    </row>
    <row r="1887" spans="1:43" s="128" customFormat="1" ht="40.15" customHeight="1">
      <c r="A1887" s="488">
        <v>1874</v>
      </c>
      <c r="B1887" s="866" t="str">
        <f>IF(基本情報入力シート!C1918="","",基本情報入力シート!C1918)</f>
        <v/>
      </c>
      <c r="C1887" s="866"/>
      <c r="D1887" s="866"/>
      <c r="E1887" s="866"/>
      <c r="F1887" s="866"/>
      <c r="G1887" s="866"/>
      <c r="H1887" s="866"/>
      <c r="I1887" s="866"/>
      <c r="J1887" s="413" t="str">
        <f>IF(基本情報入力シート!M1918="","",基本情報入力シート!M1918)</f>
        <v/>
      </c>
      <c r="K1887" s="413" t="str">
        <f>IF(基本情報入力シート!R1918="","",基本情報入力シート!R1918)</f>
        <v/>
      </c>
      <c r="L1887" s="413" t="str">
        <f>IF(基本情報入力シート!W1918="","",基本情報入力シート!W1918)</f>
        <v/>
      </c>
      <c r="M1887" s="413" t="str">
        <f>IF(基本情報入力シート!X1918="","",基本情報入力シート!X1918)</f>
        <v/>
      </c>
      <c r="N1887" s="491" t="str">
        <f>IF(基本情報入力シート!Y1918="","",基本情報入力シート!Y1918)</f>
        <v/>
      </c>
      <c r="O1887" s="490"/>
      <c r="P1887" s="432"/>
      <c r="Q1887" s="38" t="str">
        <f>IFERROR(ROUNDDOWN(P1887*VLOOKUP(N1887,【参考】数式用!$V$2:$AA$58,MATCH(O1887,【参考】数式用!$X$4:$AA$4)+2,FALSE)*0.5, 0), "")</f>
        <v/>
      </c>
      <c r="R1887" s="433"/>
      <c r="S1887" s="867"/>
      <c r="T1887" s="867"/>
      <c r="U1887" s="499"/>
      <c r="V1887" s="439"/>
      <c r="W1887" s="487"/>
      <c r="X1887" s="414" t="str">
        <f>IFERROR(IF(V1887="ー", "", ROUNDDOWN(W1887*VLOOKUP(N1887,【参考】数式用!$V$2:$AG$51,MATCH(V1887,【参考】数式用!$AB$4:$AG$4)+6,FALSE)*0.5, 0)), "")</f>
        <v/>
      </c>
      <c r="Y1887" s="440"/>
      <c r="Z1887" s="487"/>
      <c r="AA1887" s="501"/>
      <c r="AB1887" s="481" t="e">
        <f>VLOOKUP(N1887,【参考】数式用!$A$3:$N$58,14,FALSE)</f>
        <v>#N/A</v>
      </c>
      <c r="AC1887" s="481" t="str">
        <f>IFERROR(VLOOKUP(N1887,【参考】数式用!$A$3:$N$58,14,FALSE),"")&amp;"_4_5"</f>
        <v>_4_5</v>
      </c>
      <c r="AD1887" s="481" t="str">
        <f>IFERROR(VLOOKUP(N1887,【参考】数式用!$A$3:$N$58,14,FALSE),"")&amp;"_6"</f>
        <v>_6</v>
      </c>
      <c r="AE1887" s="482" t="str">
        <f>IFERROR(VLOOKUP(N1887,【参考】数式用!$AI$5:$AJ$51, 2, FALSE), "")</f>
        <v/>
      </c>
      <c r="AF1887" s="483" t="str">
        <f t="shared" si="58"/>
        <v/>
      </c>
      <c r="AG1887" s="484" t="str">
        <f t="shared" si="59"/>
        <v/>
      </c>
      <c r="AH1887" s="485" t="str">
        <f>IFERROR(VLOOKUP(N1887,【参考】数式用!$AM$3:$AN$56, 2, FALSE), "")</f>
        <v/>
      </c>
      <c r="AI1887" s="411"/>
      <c r="AJ1887" s="389"/>
      <c r="AK1887" s="389"/>
      <c r="AL1887" s="389"/>
      <c r="AM1887" s="389"/>
      <c r="AN1887" s="389"/>
      <c r="AO1887" s="389"/>
      <c r="AP1887" s="389"/>
      <c r="AQ1887" s="389"/>
    </row>
    <row r="1888" spans="1:43" s="128" customFormat="1" ht="40.15" customHeight="1">
      <c r="A1888" s="488">
        <v>1875</v>
      </c>
      <c r="B1888" s="866" t="str">
        <f>IF(基本情報入力シート!C1919="","",基本情報入力シート!C1919)</f>
        <v/>
      </c>
      <c r="C1888" s="866"/>
      <c r="D1888" s="866"/>
      <c r="E1888" s="866"/>
      <c r="F1888" s="866"/>
      <c r="G1888" s="866"/>
      <c r="H1888" s="866"/>
      <c r="I1888" s="866"/>
      <c r="J1888" s="413" t="str">
        <f>IF(基本情報入力シート!M1919="","",基本情報入力シート!M1919)</f>
        <v/>
      </c>
      <c r="K1888" s="413" t="str">
        <f>IF(基本情報入力シート!R1919="","",基本情報入力シート!R1919)</f>
        <v/>
      </c>
      <c r="L1888" s="413" t="str">
        <f>IF(基本情報入力シート!W1919="","",基本情報入力シート!W1919)</f>
        <v/>
      </c>
      <c r="M1888" s="413" t="str">
        <f>IF(基本情報入力シート!X1919="","",基本情報入力シート!X1919)</f>
        <v/>
      </c>
      <c r="N1888" s="491" t="str">
        <f>IF(基本情報入力シート!Y1919="","",基本情報入力シート!Y1919)</f>
        <v/>
      </c>
      <c r="O1888" s="490"/>
      <c r="P1888" s="432"/>
      <c r="Q1888" s="38" t="str">
        <f>IFERROR(ROUNDDOWN(P1888*VLOOKUP(N1888,【参考】数式用!$V$2:$AA$58,MATCH(O1888,【参考】数式用!$X$4:$AA$4)+2,FALSE)*0.5, 0), "")</f>
        <v/>
      </c>
      <c r="R1888" s="433"/>
      <c r="S1888" s="867"/>
      <c r="T1888" s="867"/>
      <c r="U1888" s="499"/>
      <c r="V1888" s="439"/>
      <c r="W1888" s="487"/>
      <c r="X1888" s="414" t="str">
        <f>IFERROR(IF(V1888="ー", "", ROUNDDOWN(W1888*VLOOKUP(N1888,【参考】数式用!$V$2:$AG$51,MATCH(V1888,【参考】数式用!$AB$4:$AG$4)+6,FALSE)*0.5, 0)), "")</f>
        <v/>
      </c>
      <c r="Y1888" s="440"/>
      <c r="Z1888" s="487"/>
      <c r="AA1888" s="501"/>
      <c r="AB1888" s="481" t="e">
        <f>VLOOKUP(N1888,【参考】数式用!$A$3:$N$58,14,FALSE)</f>
        <v>#N/A</v>
      </c>
      <c r="AC1888" s="481" t="str">
        <f>IFERROR(VLOOKUP(N1888,【参考】数式用!$A$3:$N$58,14,FALSE),"")&amp;"_4_5"</f>
        <v>_4_5</v>
      </c>
      <c r="AD1888" s="481" t="str">
        <f>IFERROR(VLOOKUP(N1888,【参考】数式用!$A$3:$N$58,14,FALSE),"")&amp;"_6"</f>
        <v>_6</v>
      </c>
      <c r="AE1888" s="482" t="str">
        <f>IFERROR(VLOOKUP(N1888,【参考】数式用!$AI$5:$AJ$51, 2, FALSE), "")</f>
        <v/>
      </c>
      <c r="AF1888" s="483" t="str">
        <f t="shared" si="58"/>
        <v/>
      </c>
      <c r="AG1888" s="484" t="str">
        <f t="shared" si="59"/>
        <v/>
      </c>
      <c r="AH1888" s="485" t="str">
        <f>IFERROR(VLOOKUP(N1888,【参考】数式用!$AM$3:$AN$56, 2, FALSE), "")</f>
        <v/>
      </c>
      <c r="AI1888" s="411"/>
      <c r="AJ1888" s="389"/>
      <c r="AK1888" s="389"/>
      <c r="AL1888" s="389"/>
      <c r="AM1888" s="389"/>
      <c r="AN1888" s="389"/>
      <c r="AO1888" s="389"/>
      <c r="AP1888" s="389"/>
      <c r="AQ1888" s="389"/>
    </row>
    <row r="1889" spans="1:43" s="128" customFormat="1" ht="40.15" customHeight="1">
      <c r="A1889" s="488">
        <v>1876</v>
      </c>
      <c r="B1889" s="866" t="str">
        <f>IF(基本情報入力シート!C1920="","",基本情報入力シート!C1920)</f>
        <v/>
      </c>
      <c r="C1889" s="866"/>
      <c r="D1889" s="866"/>
      <c r="E1889" s="866"/>
      <c r="F1889" s="866"/>
      <c r="G1889" s="866"/>
      <c r="H1889" s="866"/>
      <c r="I1889" s="866"/>
      <c r="J1889" s="413" t="str">
        <f>IF(基本情報入力シート!M1920="","",基本情報入力シート!M1920)</f>
        <v/>
      </c>
      <c r="K1889" s="413" t="str">
        <f>IF(基本情報入力シート!R1920="","",基本情報入力シート!R1920)</f>
        <v/>
      </c>
      <c r="L1889" s="413" t="str">
        <f>IF(基本情報入力シート!W1920="","",基本情報入力シート!W1920)</f>
        <v/>
      </c>
      <c r="M1889" s="413" t="str">
        <f>IF(基本情報入力シート!X1920="","",基本情報入力シート!X1920)</f>
        <v/>
      </c>
      <c r="N1889" s="491" t="str">
        <f>IF(基本情報入力シート!Y1920="","",基本情報入力シート!Y1920)</f>
        <v/>
      </c>
      <c r="O1889" s="490"/>
      <c r="P1889" s="432"/>
      <c r="Q1889" s="38" t="str">
        <f>IFERROR(ROUNDDOWN(P1889*VLOOKUP(N1889,【参考】数式用!$V$2:$AA$58,MATCH(O1889,【参考】数式用!$X$4:$AA$4)+2,FALSE)*0.5, 0), "")</f>
        <v/>
      </c>
      <c r="R1889" s="433"/>
      <c r="S1889" s="867"/>
      <c r="T1889" s="867"/>
      <c r="U1889" s="499"/>
      <c r="V1889" s="439"/>
      <c r="W1889" s="487"/>
      <c r="X1889" s="414" t="str">
        <f>IFERROR(IF(V1889="ー", "", ROUNDDOWN(W1889*VLOOKUP(N1889,【参考】数式用!$V$2:$AG$51,MATCH(V1889,【参考】数式用!$AB$4:$AG$4)+6,FALSE)*0.5, 0)), "")</f>
        <v/>
      </c>
      <c r="Y1889" s="440"/>
      <c r="Z1889" s="487"/>
      <c r="AA1889" s="501"/>
      <c r="AB1889" s="481" t="e">
        <f>VLOOKUP(N1889,【参考】数式用!$A$3:$N$58,14,FALSE)</f>
        <v>#N/A</v>
      </c>
      <c r="AC1889" s="481" t="str">
        <f>IFERROR(VLOOKUP(N1889,【参考】数式用!$A$3:$N$58,14,FALSE),"")&amp;"_4_5"</f>
        <v>_4_5</v>
      </c>
      <c r="AD1889" s="481" t="str">
        <f>IFERROR(VLOOKUP(N1889,【参考】数式用!$A$3:$N$58,14,FALSE),"")&amp;"_6"</f>
        <v>_6</v>
      </c>
      <c r="AE1889" s="482" t="str">
        <f>IFERROR(VLOOKUP(N1889,【参考】数式用!$AI$5:$AJ$51, 2, FALSE), "")</f>
        <v/>
      </c>
      <c r="AF1889" s="483" t="str">
        <f t="shared" si="58"/>
        <v/>
      </c>
      <c r="AG1889" s="484" t="str">
        <f t="shared" si="59"/>
        <v/>
      </c>
      <c r="AH1889" s="485" t="str">
        <f>IFERROR(VLOOKUP(N1889,【参考】数式用!$AM$3:$AN$56, 2, FALSE), "")</f>
        <v/>
      </c>
      <c r="AI1889" s="411"/>
      <c r="AJ1889" s="389"/>
      <c r="AK1889" s="389"/>
      <c r="AL1889" s="389"/>
      <c r="AM1889" s="389"/>
      <c r="AN1889" s="389"/>
      <c r="AO1889" s="389"/>
      <c r="AP1889" s="389"/>
      <c r="AQ1889" s="389"/>
    </row>
    <row r="1890" spans="1:43" s="128" customFormat="1" ht="40.15" customHeight="1">
      <c r="A1890" s="488">
        <v>1877</v>
      </c>
      <c r="B1890" s="866" t="str">
        <f>IF(基本情報入力シート!C1921="","",基本情報入力シート!C1921)</f>
        <v/>
      </c>
      <c r="C1890" s="866"/>
      <c r="D1890" s="866"/>
      <c r="E1890" s="866"/>
      <c r="F1890" s="866"/>
      <c r="G1890" s="866"/>
      <c r="H1890" s="866"/>
      <c r="I1890" s="866"/>
      <c r="J1890" s="413" t="str">
        <f>IF(基本情報入力シート!M1921="","",基本情報入力シート!M1921)</f>
        <v/>
      </c>
      <c r="K1890" s="413" t="str">
        <f>IF(基本情報入力シート!R1921="","",基本情報入力シート!R1921)</f>
        <v/>
      </c>
      <c r="L1890" s="413" t="str">
        <f>IF(基本情報入力シート!W1921="","",基本情報入力シート!W1921)</f>
        <v/>
      </c>
      <c r="M1890" s="413" t="str">
        <f>IF(基本情報入力シート!X1921="","",基本情報入力シート!X1921)</f>
        <v/>
      </c>
      <c r="N1890" s="491" t="str">
        <f>IF(基本情報入力シート!Y1921="","",基本情報入力シート!Y1921)</f>
        <v/>
      </c>
      <c r="O1890" s="490"/>
      <c r="P1890" s="432"/>
      <c r="Q1890" s="38" t="str">
        <f>IFERROR(ROUNDDOWN(P1890*VLOOKUP(N1890,【参考】数式用!$V$2:$AA$58,MATCH(O1890,【参考】数式用!$X$4:$AA$4)+2,FALSE)*0.5, 0), "")</f>
        <v/>
      </c>
      <c r="R1890" s="433"/>
      <c r="S1890" s="867"/>
      <c r="T1890" s="867"/>
      <c r="U1890" s="499"/>
      <c r="V1890" s="439"/>
      <c r="W1890" s="487"/>
      <c r="X1890" s="414" t="str">
        <f>IFERROR(IF(V1890="ー", "", ROUNDDOWN(W1890*VLOOKUP(N1890,【参考】数式用!$V$2:$AG$51,MATCH(V1890,【参考】数式用!$AB$4:$AG$4)+6,FALSE)*0.5, 0)), "")</f>
        <v/>
      </c>
      <c r="Y1890" s="440"/>
      <c r="Z1890" s="487"/>
      <c r="AA1890" s="501"/>
      <c r="AB1890" s="481" t="e">
        <f>VLOOKUP(N1890,【参考】数式用!$A$3:$N$58,14,FALSE)</f>
        <v>#N/A</v>
      </c>
      <c r="AC1890" s="481" t="str">
        <f>IFERROR(VLOOKUP(N1890,【参考】数式用!$A$3:$N$58,14,FALSE),"")&amp;"_4_5"</f>
        <v>_4_5</v>
      </c>
      <c r="AD1890" s="481" t="str">
        <f>IFERROR(VLOOKUP(N1890,【参考】数式用!$A$3:$N$58,14,FALSE),"")&amp;"_6"</f>
        <v>_6</v>
      </c>
      <c r="AE1890" s="482" t="str">
        <f>IFERROR(VLOOKUP(N1890,【参考】数式用!$AI$5:$AJ$51, 2, FALSE), "")</f>
        <v/>
      </c>
      <c r="AF1890" s="483" t="str">
        <f t="shared" si="58"/>
        <v/>
      </c>
      <c r="AG1890" s="484" t="str">
        <f t="shared" si="59"/>
        <v/>
      </c>
      <c r="AH1890" s="485" t="str">
        <f>IFERROR(VLOOKUP(N1890,【参考】数式用!$AM$3:$AN$56, 2, FALSE), "")</f>
        <v/>
      </c>
      <c r="AI1890" s="411"/>
      <c r="AJ1890" s="389"/>
      <c r="AK1890" s="389"/>
      <c r="AL1890" s="389"/>
      <c r="AM1890" s="389"/>
      <c r="AN1890" s="389"/>
      <c r="AO1890" s="389"/>
      <c r="AP1890" s="389"/>
      <c r="AQ1890" s="389"/>
    </row>
    <row r="1891" spans="1:43" s="128" customFormat="1" ht="40.15" customHeight="1">
      <c r="A1891" s="488">
        <v>1878</v>
      </c>
      <c r="B1891" s="866" t="str">
        <f>IF(基本情報入力シート!C1922="","",基本情報入力シート!C1922)</f>
        <v/>
      </c>
      <c r="C1891" s="866"/>
      <c r="D1891" s="866"/>
      <c r="E1891" s="866"/>
      <c r="F1891" s="866"/>
      <c r="G1891" s="866"/>
      <c r="H1891" s="866"/>
      <c r="I1891" s="866"/>
      <c r="J1891" s="413" t="str">
        <f>IF(基本情報入力シート!M1922="","",基本情報入力シート!M1922)</f>
        <v/>
      </c>
      <c r="K1891" s="413" t="str">
        <f>IF(基本情報入力シート!R1922="","",基本情報入力シート!R1922)</f>
        <v/>
      </c>
      <c r="L1891" s="413" t="str">
        <f>IF(基本情報入力シート!W1922="","",基本情報入力シート!W1922)</f>
        <v/>
      </c>
      <c r="M1891" s="413" t="str">
        <f>IF(基本情報入力シート!X1922="","",基本情報入力シート!X1922)</f>
        <v/>
      </c>
      <c r="N1891" s="491" t="str">
        <f>IF(基本情報入力シート!Y1922="","",基本情報入力シート!Y1922)</f>
        <v/>
      </c>
      <c r="O1891" s="490"/>
      <c r="P1891" s="432"/>
      <c r="Q1891" s="38" t="str">
        <f>IFERROR(ROUNDDOWN(P1891*VLOOKUP(N1891,【参考】数式用!$V$2:$AA$58,MATCH(O1891,【参考】数式用!$X$4:$AA$4)+2,FALSE)*0.5, 0), "")</f>
        <v/>
      </c>
      <c r="R1891" s="433"/>
      <c r="S1891" s="867"/>
      <c r="T1891" s="867"/>
      <c r="U1891" s="499"/>
      <c r="V1891" s="439"/>
      <c r="W1891" s="487"/>
      <c r="X1891" s="414" t="str">
        <f>IFERROR(IF(V1891="ー", "", ROUNDDOWN(W1891*VLOOKUP(N1891,【参考】数式用!$V$2:$AG$51,MATCH(V1891,【参考】数式用!$AB$4:$AG$4)+6,FALSE)*0.5, 0)), "")</f>
        <v/>
      </c>
      <c r="Y1891" s="440"/>
      <c r="Z1891" s="487"/>
      <c r="AA1891" s="501"/>
      <c r="AB1891" s="481" t="e">
        <f>VLOOKUP(N1891,【参考】数式用!$A$3:$N$58,14,FALSE)</f>
        <v>#N/A</v>
      </c>
      <c r="AC1891" s="481" t="str">
        <f>IFERROR(VLOOKUP(N1891,【参考】数式用!$A$3:$N$58,14,FALSE),"")&amp;"_4_5"</f>
        <v>_4_5</v>
      </c>
      <c r="AD1891" s="481" t="str">
        <f>IFERROR(VLOOKUP(N1891,【参考】数式用!$A$3:$N$58,14,FALSE),"")&amp;"_6"</f>
        <v>_6</v>
      </c>
      <c r="AE1891" s="482" t="str">
        <f>IFERROR(VLOOKUP(N1891,【参考】数式用!$AI$5:$AJ$51, 2, FALSE), "")</f>
        <v/>
      </c>
      <c r="AF1891" s="483" t="str">
        <f t="shared" si="58"/>
        <v/>
      </c>
      <c r="AG1891" s="484" t="str">
        <f t="shared" si="59"/>
        <v/>
      </c>
      <c r="AH1891" s="485" t="str">
        <f>IFERROR(VLOOKUP(N1891,【参考】数式用!$AM$3:$AN$56, 2, FALSE), "")</f>
        <v/>
      </c>
      <c r="AI1891" s="411"/>
      <c r="AJ1891" s="389"/>
      <c r="AK1891" s="389"/>
      <c r="AL1891" s="389"/>
      <c r="AM1891" s="389"/>
      <c r="AN1891" s="389"/>
      <c r="AO1891" s="389"/>
      <c r="AP1891" s="389"/>
      <c r="AQ1891" s="389"/>
    </row>
    <row r="1892" spans="1:43" s="128" customFormat="1" ht="40.15" customHeight="1">
      <c r="A1892" s="488">
        <v>1879</v>
      </c>
      <c r="B1892" s="866" t="str">
        <f>IF(基本情報入力シート!C1923="","",基本情報入力シート!C1923)</f>
        <v/>
      </c>
      <c r="C1892" s="866"/>
      <c r="D1892" s="866"/>
      <c r="E1892" s="866"/>
      <c r="F1892" s="866"/>
      <c r="G1892" s="866"/>
      <c r="H1892" s="866"/>
      <c r="I1892" s="866"/>
      <c r="J1892" s="413" t="str">
        <f>IF(基本情報入力シート!M1923="","",基本情報入力シート!M1923)</f>
        <v/>
      </c>
      <c r="K1892" s="413" t="str">
        <f>IF(基本情報入力シート!R1923="","",基本情報入力シート!R1923)</f>
        <v/>
      </c>
      <c r="L1892" s="413" t="str">
        <f>IF(基本情報入力シート!W1923="","",基本情報入力シート!W1923)</f>
        <v/>
      </c>
      <c r="M1892" s="413" t="str">
        <f>IF(基本情報入力シート!X1923="","",基本情報入力シート!X1923)</f>
        <v/>
      </c>
      <c r="N1892" s="491" t="str">
        <f>IF(基本情報入力シート!Y1923="","",基本情報入力シート!Y1923)</f>
        <v/>
      </c>
      <c r="O1892" s="490"/>
      <c r="P1892" s="432"/>
      <c r="Q1892" s="38" t="str">
        <f>IFERROR(ROUNDDOWN(P1892*VLOOKUP(N1892,【参考】数式用!$V$2:$AA$58,MATCH(O1892,【参考】数式用!$X$4:$AA$4)+2,FALSE)*0.5, 0), "")</f>
        <v/>
      </c>
      <c r="R1892" s="433"/>
      <c r="S1892" s="867"/>
      <c r="T1892" s="867"/>
      <c r="U1892" s="499"/>
      <c r="V1892" s="439"/>
      <c r="W1892" s="487"/>
      <c r="X1892" s="414" t="str">
        <f>IFERROR(IF(V1892="ー", "", ROUNDDOWN(W1892*VLOOKUP(N1892,【参考】数式用!$V$2:$AG$51,MATCH(V1892,【参考】数式用!$AB$4:$AG$4)+6,FALSE)*0.5, 0)), "")</f>
        <v/>
      </c>
      <c r="Y1892" s="440"/>
      <c r="Z1892" s="487"/>
      <c r="AA1892" s="501"/>
      <c r="AB1892" s="481" t="e">
        <f>VLOOKUP(N1892,【参考】数式用!$A$3:$N$58,14,FALSE)</f>
        <v>#N/A</v>
      </c>
      <c r="AC1892" s="481" t="str">
        <f>IFERROR(VLOOKUP(N1892,【参考】数式用!$A$3:$N$58,14,FALSE),"")&amp;"_4_5"</f>
        <v>_4_5</v>
      </c>
      <c r="AD1892" s="481" t="str">
        <f>IFERROR(VLOOKUP(N1892,【参考】数式用!$A$3:$N$58,14,FALSE),"")&amp;"_6"</f>
        <v>_6</v>
      </c>
      <c r="AE1892" s="482" t="str">
        <f>IFERROR(VLOOKUP(N1892,【参考】数式用!$AI$5:$AJ$51, 2, FALSE), "")</f>
        <v/>
      </c>
      <c r="AF1892" s="483" t="str">
        <f t="shared" si="58"/>
        <v/>
      </c>
      <c r="AG1892" s="484" t="str">
        <f t="shared" si="59"/>
        <v/>
      </c>
      <c r="AH1892" s="485" t="str">
        <f>IFERROR(VLOOKUP(N1892,【参考】数式用!$AM$3:$AN$56, 2, FALSE), "")</f>
        <v/>
      </c>
      <c r="AI1892" s="411"/>
      <c r="AJ1892" s="389"/>
      <c r="AK1892" s="389"/>
      <c r="AL1892" s="389"/>
      <c r="AM1892" s="389"/>
      <c r="AN1892" s="389"/>
      <c r="AO1892" s="389"/>
      <c r="AP1892" s="389"/>
      <c r="AQ1892" s="389"/>
    </row>
    <row r="1893" spans="1:43" s="128" customFormat="1" ht="40.15" customHeight="1">
      <c r="A1893" s="488">
        <v>1880</v>
      </c>
      <c r="B1893" s="866" t="str">
        <f>IF(基本情報入力シート!C1924="","",基本情報入力シート!C1924)</f>
        <v/>
      </c>
      <c r="C1893" s="866"/>
      <c r="D1893" s="866"/>
      <c r="E1893" s="866"/>
      <c r="F1893" s="866"/>
      <c r="G1893" s="866"/>
      <c r="H1893" s="866"/>
      <c r="I1893" s="866"/>
      <c r="J1893" s="413" t="str">
        <f>IF(基本情報入力シート!M1924="","",基本情報入力シート!M1924)</f>
        <v/>
      </c>
      <c r="K1893" s="413" t="str">
        <f>IF(基本情報入力シート!R1924="","",基本情報入力シート!R1924)</f>
        <v/>
      </c>
      <c r="L1893" s="413" t="str">
        <f>IF(基本情報入力シート!W1924="","",基本情報入力シート!W1924)</f>
        <v/>
      </c>
      <c r="M1893" s="413" t="str">
        <f>IF(基本情報入力シート!X1924="","",基本情報入力シート!X1924)</f>
        <v/>
      </c>
      <c r="N1893" s="491" t="str">
        <f>IF(基本情報入力シート!Y1924="","",基本情報入力シート!Y1924)</f>
        <v/>
      </c>
      <c r="O1893" s="490"/>
      <c r="P1893" s="432"/>
      <c r="Q1893" s="38" t="str">
        <f>IFERROR(ROUNDDOWN(P1893*VLOOKUP(N1893,【参考】数式用!$V$2:$AA$58,MATCH(O1893,【参考】数式用!$X$4:$AA$4)+2,FALSE)*0.5, 0), "")</f>
        <v/>
      </c>
      <c r="R1893" s="433"/>
      <c r="S1893" s="867"/>
      <c r="T1893" s="867"/>
      <c r="U1893" s="499"/>
      <c r="V1893" s="439"/>
      <c r="W1893" s="487"/>
      <c r="X1893" s="414" t="str">
        <f>IFERROR(IF(V1893="ー", "", ROUNDDOWN(W1893*VLOOKUP(N1893,【参考】数式用!$V$2:$AG$51,MATCH(V1893,【参考】数式用!$AB$4:$AG$4)+6,FALSE)*0.5, 0)), "")</f>
        <v/>
      </c>
      <c r="Y1893" s="440"/>
      <c r="Z1893" s="487"/>
      <c r="AA1893" s="501"/>
      <c r="AB1893" s="481" t="e">
        <f>VLOOKUP(N1893,【参考】数式用!$A$3:$N$58,14,FALSE)</f>
        <v>#N/A</v>
      </c>
      <c r="AC1893" s="481" t="str">
        <f>IFERROR(VLOOKUP(N1893,【参考】数式用!$A$3:$N$58,14,FALSE),"")&amp;"_4_5"</f>
        <v>_4_5</v>
      </c>
      <c r="AD1893" s="481" t="str">
        <f>IFERROR(VLOOKUP(N1893,【参考】数式用!$A$3:$N$58,14,FALSE),"")&amp;"_6"</f>
        <v>_6</v>
      </c>
      <c r="AE1893" s="482" t="str">
        <f>IFERROR(VLOOKUP(N1893,【参考】数式用!$AI$5:$AJ$51, 2, FALSE), "")</f>
        <v/>
      </c>
      <c r="AF1893" s="483" t="str">
        <f t="shared" si="58"/>
        <v/>
      </c>
      <c r="AG1893" s="484" t="str">
        <f t="shared" si="59"/>
        <v/>
      </c>
      <c r="AH1893" s="485" t="str">
        <f>IFERROR(VLOOKUP(N1893,【参考】数式用!$AM$3:$AN$56, 2, FALSE), "")</f>
        <v/>
      </c>
      <c r="AI1893" s="411"/>
      <c r="AJ1893" s="389"/>
      <c r="AK1893" s="389"/>
      <c r="AL1893" s="389"/>
      <c r="AM1893" s="389"/>
      <c r="AN1893" s="389"/>
      <c r="AO1893" s="389"/>
      <c r="AP1893" s="389"/>
      <c r="AQ1893" s="389"/>
    </row>
    <row r="1894" spans="1:43" s="128" customFormat="1" ht="40.15" customHeight="1">
      <c r="A1894" s="488">
        <v>1881</v>
      </c>
      <c r="B1894" s="866" t="str">
        <f>IF(基本情報入力シート!C1925="","",基本情報入力シート!C1925)</f>
        <v/>
      </c>
      <c r="C1894" s="866"/>
      <c r="D1894" s="866"/>
      <c r="E1894" s="866"/>
      <c r="F1894" s="866"/>
      <c r="G1894" s="866"/>
      <c r="H1894" s="866"/>
      <c r="I1894" s="866"/>
      <c r="J1894" s="413" t="str">
        <f>IF(基本情報入力シート!M1925="","",基本情報入力シート!M1925)</f>
        <v/>
      </c>
      <c r="K1894" s="413" t="str">
        <f>IF(基本情報入力シート!R1925="","",基本情報入力シート!R1925)</f>
        <v/>
      </c>
      <c r="L1894" s="413" t="str">
        <f>IF(基本情報入力シート!W1925="","",基本情報入力シート!W1925)</f>
        <v/>
      </c>
      <c r="M1894" s="413" t="str">
        <f>IF(基本情報入力シート!X1925="","",基本情報入力シート!X1925)</f>
        <v/>
      </c>
      <c r="N1894" s="491" t="str">
        <f>IF(基本情報入力シート!Y1925="","",基本情報入力シート!Y1925)</f>
        <v/>
      </c>
      <c r="O1894" s="490"/>
      <c r="P1894" s="432"/>
      <c r="Q1894" s="38" t="str">
        <f>IFERROR(ROUNDDOWN(P1894*VLOOKUP(N1894,【参考】数式用!$V$2:$AA$58,MATCH(O1894,【参考】数式用!$X$4:$AA$4)+2,FALSE)*0.5, 0), "")</f>
        <v/>
      </c>
      <c r="R1894" s="433"/>
      <c r="S1894" s="867"/>
      <c r="T1894" s="867"/>
      <c r="U1894" s="499"/>
      <c r="V1894" s="439"/>
      <c r="W1894" s="487"/>
      <c r="X1894" s="414" t="str">
        <f>IFERROR(IF(V1894="ー", "", ROUNDDOWN(W1894*VLOOKUP(N1894,【参考】数式用!$V$2:$AG$51,MATCH(V1894,【参考】数式用!$AB$4:$AG$4)+6,FALSE)*0.5, 0)), "")</f>
        <v/>
      </c>
      <c r="Y1894" s="440"/>
      <c r="Z1894" s="487"/>
      <c r="AA1894" s="501"/>
      <c r="AB1894" s="481" t="e">
        <f>VLOOKUP(N1894,【参考】数式用!$A$3:$N$58,14,FALSE)</f>
        <v>#N/A</v>
      </c>
      <c r="AC1894" s="481" t="str">
        <f>IFERROR(VLOOKUP(N1894,【参考】数式用!$A$3:$N$58,14,FALSE),"")&amp;"_4_5"</f>
        <v>_4_5</v>
      </c>
      <c r="AD1894" s="481" t="str">
        <f>IFERROR(VLOOKUP(N1894,【参考】数式用!$A$3:$N$58,14,FALSE),"")&amp;"_6"</f>
        <v>_6</v>
      </c>
      <c r="AE1894" s="482" t="str">
        <f>IFERROR(VLOOKUP(N1894,【参考】数式用!$AI$5:$AJ$51, 2, FALSE), "")</f>
        <v/>
      </c>
      <c r="AF1894" s="483" t="str">
        <f t="shared" si="58"/>
        <v/>
      </c>
      <c r="AG1894" s="484" t="str">
        <f t="shared" si="59"/>
        <v/>
      </c>
      <c r="AH1894" s="485" t="str">
        <f>IFERROR(VLOOKUP(N1894,【参考】数式用!$AM$3:$AN$56, 2, FALSE), "")</f>
        <v/>
      </c>
      <c r="AI1894" s="411"/>
      <c r="AJ1894" s="389"/>
      <c r="AK1894" s="389"/>
      <c r="AL1894" s="389"/>
      <c r="AM1894" s="389"/>
      <c r="AN1894" s="389"/>
      <c r="AO1894" s="389"/>
      <c r="AP1894" s="389"/>
      <c r="AQ1894" s="389"/>
    </row>
    <row r="1895" spans="1:43" s="128" customFormat="1" ht="40.15" customHeight="1">
      <c r="A1895" s="488">
        <v>1882</v>
      </c>
      <c r="B1895" s="866" t="str">
        <f>IF(基本情報入力シート!C1926="","",基本情報入力シート!C1926)</f>
        <v/>
      </c>
      <c r="C1895" s="866"/>
      <c r="D1895" s="866"/>
      <c r="E1895" s="866"/>
      <c r="F1895" s="866"/>
      <c r="G1895" s="866"/>
      <c r="H1895" s="866"/>
      <c r="I1895" s="866"/>
      <c r="J1895" s="413" t="str">
        <f>IF(基本情報入力シート!M1926="","",基本情報入力シート!M1926)</f>
        <v/>
      </c>
      <c r="K1895" s="413" t="str">
        <f>IF(基本情報入力シート!R1926="","",基本情報入力シート!R1926)</f>
        <v/>
      </c>
      <c r="L1895" s="413" t="str">
        <f>IF(基本情報入力シート!W1926="","",基本情報入力シート!W1926)</f>
        <v/>
      </c>
      <c r="M1895" s="413" t="str">
        <f>IF(基本情報入力シート!X1926="","",基本情報入力シート!X1926)</f>
        <v/>
      </c>
      <c r="N1895" s="491" t="str">
        <f>IF(基本情報入力シート!Y1926="","",基本情報入力シート!Y1926)</f>
        <v/>
      </c>
      <c r="O1895" s="490"/>
      <c r="P1895" s="432"/>
      <c r="Q1895" s="38" t="str">
        <f>IFERROR(ROUNDDOWN(P1895*VLOOKUP(N1895,【参考】数式用!$V$2:$AA$58,MATCH(O1895,【参考】数式用!$X$4:$AA$4)+2,FALSE)*0.5, 0), "")</f>
        <v/>
      </c>
      <c r="R1895" s="433"/>
      <c r="S1895" s="867"/>
      <c r="T1895" s="867"/>
      <c r="U1895" s="499"/>
      <c r="V1895" s="439"/>
      <c r="W1895" s="487"/>
      <c r="X1895" s="414" t="str">
        <f>IFERROR(IF(V1895="ー", "", ROUNDDOWN(W1895*VLOOKUP(N1895,【参考】数式用!$V$2:$AG$51,MATCH(V1895,【参考】数式用!$AB$4:$AG$4)+6,FALSE)*0.5, 0)), "")</f>
        <v/>
      </c>
      <c r="Y1895" s="440"/>
      <c r="Z1895" s="487"/>
      <c r="AA1895" s="501"/>
      <c r="AB1895" s="481" t="e">
        <f>VLOOKUP(N1895,【参考】数式用!$A$3:$N$58,14,FALSE)</f>
        <v>#N/A</v>
      </c>
      <c r="AC1895" s="481" t="str">
        <f>IFERROR(VLOOKUP(N1895,【参考】数式用!$A$3:$N$58,14,FALSE),"")&amp;"_4_5"</f>
        <v>_4_5</v>
      </c>
      <c r="AD1895" s="481" t="str">
        <f>IFERROR(VLOOKUP(N1895,【参考】数式用!$A$3:$N$58,14,FALSE),"")&amp;"_6"</f>
        <v>_6</v>
      </c>
      <c r="AE1895" s="482" t="str">
        <f>IFERROR(VLOOKUP(N1895,【参考】数式用!$AI$5:$AJ$51, 2, FALSE), "")</f>
        <v/>
      </c>
      <c r="AF1895" s="483" t="str">
        <f t="shared" si="58"/>
        <v/>
      </c>
      <c r="AG1895" s="484" t="str">
        <f t="shared" si="59"/>
        <v/>
      </c>
      <c r="AH1895" s="485" t="str">
        <f>IFERROR(VLOOKUP(N1895,【参考】数式用!$AM$3:$AN$56, 2, FALSE), "")</f>
        <v/>
      </c>
      <c r="AI1895" s="411"/>
      <c r="AJ1895" s="389"/>
      <c r="AK1895" s="389"/>
      <c r="AL1895" s="389"/>
      <c r="AM1895" s="389"/>
      <c r="AN1895" s="389"/>
      <c r="AO1895" s="389"/>
      <c r="AP1895" s="389"/>
      <c r="AQ1895" s="389"/>
    </row>
    <row r="1896" spans="1:43" s="128" customFormat="1" ht="40.15" customHeight="1">
      <c r="A1896" s="488">
        <v>1883</v>
      </c>
      <c r="B1896" s="866" t="str">
        <f>IF(基本情報入力シート!C1927="","",基本情報入力シート!C1927)</f>
        <v/>
      </c>
      <c r="C1896" s="866"/>
      <c r="D1896" s="866"/>
      <c r="E1896" s="866"/>
      <c r="F1896" s="866"/>
      <c r="G1896" s="866"/>
      <c r="H1896" s="866"/>
      <c r="I1896" s="866"/>
      <c r="J1896" s="413" t="str">
        <f>IF(基本情報入力シート!M1927="","",基本情報入力シート!M1927)</f>
        <v/>
      </c>
      <c r="K1896" s="413" t="str">
        <f>IF(基本情報入力シート!R1927="","",基本情報入力シート!R1927)</f>
        <v/>
      </c>
      <c r="L1896" s="413" t="str">
        <f>IF(基本情報入力シート!W1927="","",基本情報入力シート!W1927)</f>
        <v/>
      </c>
      <c r="M1896" s="413" t="str">
        <f>IF(基本情報入力シート!X1927="","",基本情報入力シート!X1927)</f>
        <v/>
      </c>
      <c r="N1896" s="491" t="str">
        <f>IF(基本情報入力シート!Y1927="","",基本情報入力シート!Y1927)</f>
        <v/>
      </c>
      <c r="O1896" s="490"/>
      <c r="P1896" s="432"/>
      <c r="Q1896" s="38" t="str">
        <f>IFERROR(ROUNDDOWN(P1896*VLOOKUP(N1896,【参考】数式用!$V$2:$AA$58,MATCH(O1896,【参考】数式用!$X$4:$AA$4)+2,FALSE)*0.5, 0), "")</f>
        <v/>
      </c>
      <c r="R1896" s="433"/>
      <c r="S1896" s="867"/>
      <c r="T1896" s="867"/>
      <c r="U1896" s="499"/>
      <c r="V1896" s="439"/>
      <c r="W1896" s="487"/>
      <c r="X1896" s="414" t="str">
        <f>IFERROR(IF(V1896="ー", "", ROUNDDOWN(W1896*VLOOKUP(N1896,【参考】数式用!$V$2:$AG$51,MATCH(V1896,【参考】数式用!$AB$4:$AG$4)+6,FALSE)*0.5, 0)), "")</f>
        <v/>
      </c>
      <c r="Y1896" s="440"/>
      <c r="Z1896" s="487"/>
      <c r="AA1896" s="501"/>
      <c r="AB1896" s="481" t="e">
        <f>VLOOKUP(N1896,【参考】数式用!$A$3:$N$58,14,FALSE)</f>
        <v>#N/A</v>
      </c>
      <c r="AC1896" s="481" t="str">
        <f>IFERROR(VLOOKUP(N1896,【参考】数式用!$A$3:$N$58,14,FALSE),"")&amp;"_4_5"</f>
        <v>_4_5</v>
      </c>
      <c r="AD1896" s="481" t="str">
        <f>IFERROR(VLOOKUP(N1896,【参考】数式用!$A$3:$N$58,14,FALSE),"")&amp;"_6"</f>
        <v>_6</v>
      </c>
      <c r="AE1896" s="482" t="str">
        <f>IFERROR(VLOOKUP(N1896,【参考】数式用!$AI$5:$AJ$51, 2, FALSE), "")</f>
        <v/>
      </c>
      <c r="AF1896" s="483" t="str">
        <f t="shared" si="58"/>
        <v/>
      </c>
      <c r="AG1896" s="484" t="str">
        <f t="shared" si="59"/>
        <v/>
      </c>
      <c r="AH1896" s="485" t="str">
        <f>IFERROR(VLOOKUP(N1896,【参考】数式用!$AM$3:$AN$56, 2, FALSE), "")</f>
        <v/>
      </c>
      <c r="AI1896" s="411"/>
      <c r="AJ1896" s="389"/>
      <c r="AK1896" s="389"/>
      <c r="AL1896" s="389"/>
      <c r="AM1896" s="389"/>
      <c r="AN1896" s="389"/>
      <c r="AO1896" s="389"/>
      <c r="AP1896" s="389"/>
      <c r="AQ1896" s="389"/>
    </row>
    <row r="1897" spans="1:43" s="128" customFormat="1" ht="40.15" customHeight="1">
      <c r="A1897" s="488">
        <v>1884</v>
      </c>
      <c r="B1897" s="866" t="str">
        <f>IF(基本情報入力シート!C1928="","",基本情報入力シート!C1928)</f>
        <v/>
      </c>
      <c r="C1897" s="866"/>
      <c r="D1897" s="866"/>
      <c r="E1897" s="866"/>
      <c r="F1897" s="866"/>
      <c r="G1897" s="866"/>
      <c r="H1897" s="866"/>
      <c r="I1897" s="866"/>
      <c r="J1897" s="413" t="str">
        <f>IF(基本情報入力シート!M1928="","",基本情報入力シート!M1928)</f>
        <v/>
      </c>
      <c r="K1897" s="413" t="str">
        <f>IF(基本情報入力シート!R1928="","",基本情報入力シート!R1928)</f>
        <v/>
      </c>
      <c r="L1897" s="413" t="str">
        <f>IF(基本情報入力シート!W1928="","",基本情報入力シート!W1928)</f>
        <v/>
      </c>
      <c r="M1897" s="413" t="str">
        <f>IF(基本情報入力シート!X1928="","",基本情報入力シート!X1928)</f>
        <v/>
      </c>
      <c r="N1897" s="491" t="str">
        <f>IF(基本情報入力シート!Y1928="","",基本情報入力シート!Y1928)</f>
        <v/>
      </c>
      <c r="O1897" s="490"/>
      <c r="P1897" s="432"/>
      <c r="Q1897" s="38" t="str">
        <f>IFERROR(ROUNDDOWN(P1897*VLOOKUP(N1897,【参考】数式用!$V$2:$AA$58,MATCH(O1897,【参考】数式用!$X$4:$AA$4)+2,FALSE)*0.5, 0), "")</f>
        <v/>
      </c>
      <c r="R1897" s="433"/>
      <c r="S1897" s="867"/>
      <c r="T1897" s="867"/>
      <c r="U1897" s="499"/>
      <c r="V1897" s="439"/>
      <c r="W1897" s="487"/>
      <c r="X1897" s="414" t="str">
        <f>IFERROR(IF(V1897="ー", "", ROUNDDOWN(W1897*VLOOKUP(N1897,【参考】数式用!$V$2:$AG$51,MATCH(V1897,【参考】数式用!$AB$4:$AG$4)+6,FALSE)*0.5, 0)), "")</f>
        <v/>
      </c>
      <c r="Y1897" s="440"/>
      <c r="Z1897" s="487"/>
      <c r="AA1897" s="501"/>
      <c r="AB1897" s="481" t="e">
        <f>VLOOKUP(N1897,【参考】数式用!$A$3:$N$58,14,FALSE)</f>
        <v>#N/A</v>
      </c>
      <c r="AC1897" s="481" t="str">
        <f>IFERROR(VLOOKUP(N1897,【参考】数式用!$A$3:$N$58,14,FALSE),"")&amp;"_4_5"</f>
        <v>_4_5</v>
      </c>
      <c r="AD1897" s="481" t="str">
        <f>IFERROR(VLOOKUP(N1897,【参考】数式用!$A$3:$N$58,14,FALSE),"")&amp;"_6"</f>
        <v>_6</v>
      </c>
      <c r="AE1897" s="482" t="str">
        <f>IFERROR(VLOOKUP(N1897,【参考】数式用!$AI$5:$AJ$51, 2, FALSE), "")</f>
        <v/>
      </c>
      <c r="AF1897" s="483" t="str">
        <f t="shared" si="58"/>
        <v/>
      </c>
      <c r="AG1897" s="484" t="str">
        <f t="shared" si="59"/>
        <v/>
      </c>
      <c r="AH1897" s="485" t="str">
        <f>IFERROR(VLOOKUP(N1897,【参考】数式用!$AM$3:$AN$56, 2, FALSE), "")</f>
        <v/>
      </c>
      <c r="AI1897" s="411"/>
      <c r="AJ1897" s="389"/>
      <c r="AK1897" s="389"/>
      <c r="AL1897" s="389"/>
      <c r="AM1897" s="389"/>
      <c r="AN1897" s="389"/>
      <c r="AO1897" s="389"/>
      <c r="AP1897" s="389"/>
      <c r="AQ1897" s="389"/>
    </row>
    <row r="1898" spans="1:43" s="128" customFormat="1" ht="40.15" customHeight="1">
      <c r="A1898" s="488">
        <v>1885</v>
      </c>
      <c r="B1898" s="866" t="str">
        <f>IF(基本情報入力シート!C1929="","",基本情報入力シート!C1929)</f>
        <v/>
      </c>
      <c r="C1898" s="866"/>
      <c r="D1898" s="866"/>
      <c r="E1898" s="866"/>
      <c r="F1898" s="866"/>
      <c r="G1898" s="866"/>
      <c r="H1898" s="866"/>
      <c r="I1898" s="866"/>
      <c r="J1898" s="413" t="str">
        <f>IF(基本情報入力シート!M1929="","",基本情報入力シート!M1929)</f>
        <v/>
      </c>
      <c r="K1898" s="413" t="str">
        <f>IF(基本情報入力シート!R1929="","",基本情報入力シート!R1929)</f>
        <v/>
      </c>
      <c r="L1898" s="413" t="str">
        <f>IF(基本情報入力シート!W1929="","",基本情報入力シート!W1929)</f>
        <v/>
      </c>
      <c r="M1898" s="413" t="str">
        <f>IF(基本情報入力シート!X1929="","",基本情報入力シート!X1929)</f>
        <v/>
      </c>
      <c r="N1898" s="491" t="str">
        <f>IF(基本情報入力シート!Y1929="","",基本情報入力シート!Y1929)</f>
        <v/>
      </c>
      <c r="O1898" s="490"/>
      <c r="P1898" s="432"/>
      <c r="Q1898" s="38" t="str">
        <f>IFERROR(ROUNDDOWN(P1898*VLOOKUP(N1898,【参考】数式用!$V$2:$AA$58,MATCH(O1898,【参考】数式用!$X$4:$AA$4)+2,FALSE)*0.5, 0), "")</f>
        <v/>
      </c>
      <c r="R1898" s="433"/>
      <c r="S1898" s="867"/>
      <c r="T1898" s="867"/>
      <c r="U1898" s="499"/>
      <c r="V1898" s="439"/>
      <c r="W1898" s="487"/>
      <c r="X1898" s="414" t="str">
        <f>IFERROR(IF(V1898="ー", "", ROUNDDOWN(W1898*VLOOKUP(N1898,【参考】数式用!$V$2:$AG$51,MATCH(V1898,【参考】数式用!$AB$4:$AG$4)+6,FALSE)*0.5, 0)), "")</f>
        <v/>
      </c>
      <c r="Y1898" s="440"/>
      <c r="Z1898" s="487"/>
      <c r="AA1898" s="501"/>
      <c r="AB1898" s="481" t="e">
        <f>VLOOKUP(N1898,【参考】数式用!$A$3:$N$58,14,FALSE)</f>
        <v>#N/A</v>
      </c>
      <c r="AC1898" s="481" t="str">
        <f>IFERROR(VLOOKUP(N1898,【参考】数式用!$A$3:$N$58,14,FALSE),"")&amp;"_4_5"</f>
        <v>_4_5</v>
      </c>
      <c r="AD1898" s="481" t="str">
        <f>IFERROR(VLOOKUP(N1898,【参考】数式用!$A$3:$N$58,14,FALSE),"")&amp;"_6"</f>
        <v>_6</v>
      </c>
      <c r="AE1898" s="482" t="str">
        <f>IFERROR(VLOOKUP(N1898,【参考】数式用!$AI$5:$AJ$51, 2, FALSE), "")</f>
        <v/>
      </c>
      <c r="AF1898" s="483" t="str">
        <f t="shared" si="58"/>
        <v/>
      </c>
      <c r="AG1898" s="484" t="str">
        <f t="shared" si="59"/>
        <v/>
      </c>
      <c r="AH1898" s="485" t="str">
        <f>IFERROR(VLOOKUP(N1898,【参考】数式用!$AM$3:$AN$56, 2, FALSE), "")</f>
        <v/>
      </c>
      <c r="AI1898" s="411"/>
      <c r="AJ1898" s="389"/>
      <c r="AK1898" s="389"/>
      <c r="AL1898" s="389"/>
      <c r="AM1898" s="389"/>
      <c r="AN1898" s="389"/>
      <c r="AO1898" s="389"/>
      <c r="AP1898" s="389"/>
      <c r="AQ1898" s="389"/>
    </row>
    <row r="1899" spans="1:43" s="128" customFormat="1" ht="40.15" customHeight="1">
      <c r="A1899" s="488">
        <v>1886</v>
      </c>
      <c r="B1899" s="866" t="str">
        <f>IF(基本情報入力シート!C1930="","",基本情報入力シート!C1930)</f>
        <v/>
      </c>
      <c r="C1899" s="866"/>
      <c r="D1899" s="866"/>
      <c r="E1899" s="866"/>
      <c r="F1899" s="866"/>
      <c r="G1899" s="866"/>
      <c r="H1899" s="866"/>
      <c r="I1899" s="866"/>
      <c r="J1899" s="413" t="str">
        <f>IF(基本情報入力シート!M1930="","",基本情報入力シート!M1930)</f>
        <v/>
      </c>
      <c r="K1899" s="413" t="str">
        <f>IF(基本情報入力シート!R1930="","",基本情報入力シート!R1930)</f>
        <v/>
      </c>
      <c r="L1899" s="413" t="str">
        <f>IF(基本情報入力シート!W1930="","",基本情報入力シート!W1930)</f>
        <v/>
      </c>
      <c r="M1899" s="413" t="str">
        <f>IF(基本情報入力シート!X1930="","",基本情報入力シート!X1930)</f>
        <v/>
      </c>
      <c r="N1899" s="491" t="str">
        <f>IF(基本情報入力シート!Y1930="","",基本情報入力シート!Y1930)</f>
        <v/>
      </c>
      <c r="O1899" s="490"/>
      <c r="P1899" s="432"/>
      <c r="Q1899" s="38" t="str">
        <f>IFERROR(ROUNDDOWN(P1899*VLOOKUP(N1899,【参考】数式用!$V$2:$AA$58,MATCH(O1899,【参考】数式用!$X$4:$AA$4)+2,FALSE)*0.5, 0), "")</f>
        <v/>
      </c>
      <c r="R1899" s="433"/>
      <c r="S1899" s="867"/>
      <c r="T1899" s="867"/>
      <c r="U1899" s="499"/>
      <c r="V1899" s="439"/>
      <c r="W1899" s="487"/>
      <c r="X1899" s="414" t="str">
        <f>IFERROR(IF(V1899="ー", "", ROUNDDOWN(W1899*VLOOKUP(N1899,【参考】数式用!$V$2:$AG$51,MATCH(V1899,【参考】数式用!$AB$4:$AG$4)+6,FALSE)*0.5, 0)), "")</f>
        <v/>
      </c>
      <c r="Y1899" s="440"/>
      <c r="Z1899" s="487"/>
      <c r="AA1899" s="501"/>
      <c r="AB1899" s="481" t="e">
        <f>VLOOKUP(N1899,【参考】数式用!$A$3:$N$58,14,FALSE)</f>
        <v>#N/A</v>
      </c>
      <c r="AC1899" s="481" t="str">
        <f>IFERROR(VLOOKUP(N1899,【参考】数式用!$A$3:$N$58,14,FALSE),"")&amp;"_4_5"</f>
        <v>_4_5</v>
      </c>
      <c r="AD1899" s="481" t="str">
        <f>IFERROR(VLOOKUP(N1899,【参考】数式用!$A$3:$N$58,14,FALSE),"")&amp;"_6"</f>
        <v>_6</v>
      </c>
      <c r="AE1899" s="482" t="str">
        <f>IFERROR(VLOOKUP(N1899,【参考】数式用!$AI$5:$AJ$51, 2, FALSE), "")</f>
        <v/>
      </c>
      <c r="AF1899" s="483" t="str">
        <f t="shared" si="58"/>
        <v/>
      </c>
      <c r="AG1899" s="484" t="str">
        <f t="shared" si="59"/>
        <v/>
      </c>
      <c r="AH1899" s="485" t="str">
        <f>IFERROR(VLOOKUP(N1899,【参考】数式用!$AM$3:$AN$56, 2, FALSE), "")</f>
        <v/>
      </c>
      <c r="AI1899" s="411"/>
      <c r="AJ1899" s="389"/>
      <c r="AK1899" s="389"/>
      <c r="AL1899" s="389"/>
      <c r="AM1899" s="389"/>
      <c r="AN1899" s="389"/>
      <c r="AO1899" s="389"/>
      <c r="AP1899" s="389"/>
      <c r="AQ1899" s="389"/>
    </row>
    <row r="1900" spans="1:43" s="128" customFormat="1" ht="40.15" customHeight="1">
      <c r="A1900" s="488">
        <v>1887</v>
      </c>
      <c r="B1900" s="866" t="str">
        <f>IF(基本情報入力シート!C1931="","",基本情報入力シート!C1931)</f>
        <v/>
      </c>
      <c r="C1900" s="866"/>
      <c r="D1900" s="866"/>
      <c r="E1900" s="866"/>
      <c r="F1900" s="866"/>
      <c r="G1900" s="866"/>
      <c r="H1900" s="866"/>
      <c r="I1900" s="866"/>
      <c r="J1900" s="413" t="str">
        <f>IF(基本情報入力シート!M1931="","",基本情報入力シート!M1931)</f>
        <v/>
      </c>
      <c r="K1900" s="413" t="str">
        <f>IF(基本情報入力シート!R1931="","",基本情報入力シート!R1931)</f>
        <v/>
      </c>
      <c r="L1900" s="413" t="str">
        <f>IF(基本情報入力シート!W1931="","",基本情報入力シート!W1931)</f>
        <v/>
      </c>
      <c r="M1900" s="413" t="str">
        <f>IF(基本情報入力シート!X1931="","",基本情報入力シート!X1931)</f>
        <v/>
      </c>
      <c r="N1900" s="491" t="str">
        <f>IF(基本情報入力シート!Y1931="","",基本情報入力シート!Y1931)</f>
        <v/>
      </c>
      <c r="O1900" s="490"/>
      <c r="P1900" s="432"/>
      <c r="Q1900" s="38" t="str">
        <f>IFERROR(ROUNDDOWN(P1900*VLOOKUP(N1900,【参考】数式用!$V$2:$AA$58,MATCH(O1900,【参考】数式用!$X$4:$AA$4)+2,FALSE)*0.5, 0), "")</f>
        <v/>
      </c>
      <c r="R1900" s="433"/>
      <c r="S1900" s="867"/>
      <c r="T1900" s="867"/>
      <c r="U1900" s="499"/>
      <c r="V1900" s="439"/>
      <c r="W1900" s="487"/>
      <c r="X1900" s="414" t="str">
        <f>IFERROR(IF(V1900="ー", "", ROUNDDOWN(W1900*VLOOKUP(N1900,【参考】数式用!$V$2:$AG$51,MATCH(V1900,【参考】数式用!$AB$4:$AG$4)+6,FALSE)*0.5, 0)), "")</f>
        <v/>
      </c>
      <c r="Y1900" s="440"/>
      <c r="Z1900" s="487"/>
      <c r="AA1900" s="501"/>
      <c r="AB1900" s="481" t="e">
        <f>VLOOKUP(N1900,【参考】数式用!$A$3:$N$58,14,FALSE)</f>
        <v>#N/A</v>
      </c>
      <c r="AC1900" s="481" t="str">
        <f>IFERROR(VLOOKUP(N1900,【参考】数式用!$A$3:$N$58,14,FALSE),"")&amp;"_4_5"</f>
        <v>_4_5</v>
      </c>
      <c r="AD1900" s="481" t="str">
        <f>IFERROR(VLOOKUP(N1900,【参考】数式用!$A$3:$N$58,14,FALSE),"")&amp;"_6"</f>
        <v>_6</v>
      </c>
      <c r="AE1900" s="482" t="str">
        <f>IFERROR(VLOOKUP(N1900,【参考】数式用!$AI$5:$AJ$51, 2, FALSE), "")</f>
        <v/>
      </c>
      <c r="AF1900" s="483" t="str">
        <f t="shared" si="58"/>
        <v/>
      </c>
      <c r="AG1900" s="484" t="str">
        <f t="shared" si="59"/>
        <v/>
      </c>
      <c r="AH1900" s="485" t="str">
        <f>IFERROR(VLOOKUP(N1900,【参考】数式用!$AM$3:$AN$56, 2, FALSE), "")</f>
        <v/>
      </c>
      <c r="AI1900" s="411"/>
      <c r="AJ1900" s="389"/>
      <c r="AK1900" s="389"/>
      <c r="AL1900" s="389"/>
      <c r="AM1900" s="389"/>
      <c r="AN1900" s="389"/>
      <c r="AO1900" s="389"/>
      <c r="AP1900" s="389"/>
      <c r="AQ1900" s="389"/>
    </row>
    <row r="1901" spans="1:43" s="128" customFormat="1" ht="40.15" customHeight="1">
      <c r="A1901" s="488">
        <v>1888</v>
      </c>
      <c r="B1901" s="866" t="str">
        <f>IF(基本情報入力シート!C1932="","",基本情報入力シート!C1932)</f>
        <v/>
      </c>
      <c r="C1901" s="866"/>
      <c r="D1901" s="866"/>
      <c r="E1901" s="866"/>
      <c r="F1901" s="866"/>
      <c r="G1901" s="866"/>
      <c r="H1901" s="866"/>
      <c r="I1901" s="866"/>
      <c r="J1901" s="413" t="str">
        <f>IF(基本情報入力シート!M1932="","",基本情報入力シート!M1932)</f>
        <v/>
      </c>
      <c r="K1901" s="413" t="str">
        <f>IF(基本情報入力シート!R1932="","",基本情報入力シート!R1932)</f>
        <v/>
      </c>
      <c r="L1901" s="413" t="str">
        <f>IF(基本情報入力シート!W1932="","",基本情報入力シート!W1932)</f>
        <v/>
      </c>
      <c r="M1901" s="413" t="str">
        <f>IF(基本情報入力シート!X1932="","",基本情報入力シート!X1932)</f>
        <v/>
      </c>
      <c r="N1901" s="491" t="str">
        <f>IF(基本情報入力シート!Y1932="","",基本情報入力シート!Y1932)</f>
        <v/>
      </c>
      <c r="O1901" s="490"/>
      <c r="P1901" s="432"/>
      <c r="Q1901" s="38" t="str">
        <f>IFERROR(ROUNDDOWN(P1901*VLOOKUP(N1901,【参考】数式用!$V$2:$AA$58,MATCH(O1901,【参考】数式用!$X$4:$AA$4)+2,FALSE)*0.5, 0), "")</f>
        <v/>
      </c>
      <c r="R1901" s="433"/>
      <c r="S1901" s="867"/>
      <c r="T1901" s="867"/>
      <c r="U1901" s="499"/>
      <c r="V1901" s="439"/>
      <c r="W1901" s="487"/>
      <c r="X1901" s="414" t="str">
        <f>IFERROR(IF(V1901="ー", "", ROUNDDOWN(W1901*VLOOKUP(N1901,【参考】数式用!$V$2:$AG$51,MATCH(V1901,【参考】数式用!$AB$4:$AG$4)+6,FALSE)*0.5, 0)), "")</f>
        <v/>
      </c>
      <c r="Y1901" s="440"/>
      <c r="Z1901" s="487"/>
      <c r="AA1901" s="501"/>
      <c r="AB1901" s="481" t="e">
        <f>VLOOKUP(N1901,【参考】数式用!$A$3:$N$58,14,FALSE)</f>
        <v>#N/A</v>
      </c>
      <c r="AC1901" s="481" t="str">
        <f>IFERROR(VLOOKUP(N1901,【参考】数式用!$A$3:$N$58,14,FALSE),"")&amp;"_4_5"</f>
        <v>_4_5</v>
      </c>
      <c r="AD1901" s="481" t="str">
        <f>IFERROR(VLOOKUP(N1901,【参考】数式用!$A$3:$N$58,14,FALSE),"")&amp;"_6"</f>
        <v>_6</v>
      </c>
      <c r="AE1901" s="482" t="str">
        <f>IFERROR(VLOOKUP(N1901,【参考】数式用!$AI$5:$AJ$51, 2, FALSE), "")</f>
        <v/>
      </c>
      <c r="AF1901" s="483" t="str">
        <f t="shared" si="58"/>
        <v/>
      </c>
      <c r="AG1901" s="484" t="str">
        <f t="shared" si="59"/>
        <v/>
      </c>
      <c r="AH1901" s="485" t="str">
        <f>IFERROR(VLOOKUP(N1901,【参考】数式用!$AM$3:$AN$56, 2, FALSE), "")</f>
        <v/>
      </c>
      <c r="AI1901" s="411"/>
      <c r="AJ1901" s="389"/>
      <c r="AK1901" s="389"/>
      <c r="AL1901" s="389"/>
      <c r="AM1901" s="389"/>
      <c r="AN1901" s="389"/>
      <c r="AO1901" s="389"/>
      <c r="AP1901" s="389"/>
      <c r="AQ1901" s="389"/>
    </row>
    <row r="1902" spans="1:43" s="128" customFormat="1" ht="40.15" customHeight="1">
      <c r="A1902" s="488">
        <v>1889</v>
      </c>
      <c r="B1902" s="866" t="str">
        <f>IF(基本情報入力シート!C1933="","",基本情報入力シート!C1933)</f>
        <v/>
      </c>
      <c r="C1902" s="866"/>
      <c r="D1902" s="866"/>
      <c r="E1902" s="866"/>
      <c r="F1902" s="866"/>
      <c r="G1902" s="866"/>
      <c r="H1902" s="866"/>
      <c r="I1902" s="866"/>
      <c r="J1902" s="413" t="str">
        <f>IF(基本情報入力シート!M1933="","",基本情報入力シート!M1933)</f>
        <v/>
      </c>
      <c r="K1902" s="413" t="str">
        <f>IF(基本情報入力シート!R1933="","",基本情報入力シート!R1933)</f>
        <v/>
      </c>
      <c r="L1902" s="413" t="str">
        <f>IF(基本情報入力シート!W1933="","",基本情報入力シート!W1933)</f>
        <v/>
      </c>
      <c r="M1902" s="413" t="str">
        <f>IF(基本情報入力シート!X1933="","",基本情報入力シート!X1933)</f>
        <v/>
      </c>
      <c r="N1902" s="491" t="str">
        <f>IF(基本情報入力シート!Y1933="","",基本情報入力シート!Y1933)</f>
        <v/>
      </c>
      <c r="O1902" s="490"/>
      <c r="P1902" s="432"/>
      <c r="Q1902" s="38" t="str">
        <f>IFERROR(ROUNDDOWN(P1902*VLOOKUP(N1902,【参考】数式用!$V$2:$AA$58,MATCH(O1902,【参考】数式用!$X$4:$AA$4)+2,FALSE)*0.5, 0), "")</f>
        <v/>
      </c>
      <c r="R1902" s="433"/>
      <c r="S1902" s="867"/>
      <c r="T1902" s="867"/>
      <c r="U1902" s="499"/>
      <c r="V1902" s="439"/>
      <c r="W1902" s="487"/>
      <c r="X1902" s="414" t="str">
        <f>IFERROR(IF(V1902="ー", "", ROUNDDOWN(W1902*VLOOKUP(N1902,【参考】数式用!$V$2:$AG$51,MATCH(V1902,【参考】数式用!$AB$4:$AG$4)+6,FALSE)*0.5, 0)), "")</f>
        <v/>
      </c>
      <c r="Y1902" s="440"/>
      <c r="Z1902" s="487"/>
      <c r="AA1902" s="501"/>
      <c r="AB1902" s="481" t="e">
        <f>VLOOKUP(N1902,【参考】数式用!$A$3:$N$58,14,FALSE)</f>
        <v>#N/A</v>
      </c>
      <c r="AC1902" s="481" t="str">
        <f>IFERROR(VLOOKUP(N1902,【参考】数式用!$A$3:$N$58,14,FALSE),"")&amp;"_4_5"</f>
        <v>_4_5</v>
      </c>
      <c r="AD1902" s="481" t="str">
        <f>IFERROR(VLOOKUP(N1902,【参考】数式用!$A$3:$N$58,14,FALSE),"")&amp;"_6"</f>
        <v>_6</v>
      </c>
      <c r="AE1902" s="482" t="str">
        <f>IFERROR(VLOOKUP(N1902,【参考】数式用!$AI$5:$AJ$51, 2, FALSE), "")</f>
        <v/>
      </c>
      <c r="AF1902" s="483" t="str">
        <f t="shared" si="58"/>
        <v/>
      </c>
      <c r="AG1902" s="484" t="str">
        <f t="shared" si="59"/>
        <v/>
      </c>
      <c r="AH1902" s="485" t="str">
        <f>IFERROR(VLOOKUP(N1902,【参考】数式用!$AM$3:$AN$56, 2, FALSE), "")</f>
        <v/>
      </c>
      <c r="AI1902" s="411"/>
      <c r="AJ1902" s="389"/>
      <c r="AK1902" s="389"/>
      <c r="AL1902" s="389"/>
      <c r="AM1902" s="389"/>
      <c r="AN1902" s="389"/>
      <c r="AO1902" s="389"/>
      <c r="AP1902" s="389"/>
      <c r="AQ1902" s="389"/>
    </row>
    <row r="1903" spans="1:43" s="128" customFormat="1" ht="40.15" customHeight="1">
      <c r="A1903" s="488">
        <v>1890</v>
      </c>
      <c r="B1903" s="866" t="str">
        <f>IF(基本情報入力シート!C1934="","",基本情報入力シート!C1934)</f>
        <v/>
      </c>
      <c r="C1903" s="866"/>
      <c r="D1903" s="866"/>
      <c r="E1903" s="866"/>
      <c r="F1903" s="866"/>
      <c r="G1903" s="866"/>
      <c r="H1903" s="866"/>
      <c r="I1903" s="866"/>
      <c r="J1903" s="413" t="str">
        <f>IF(基本情報入力シート!M1934="","",基本情報入力シート!M1934)</f>
        <v/>
      </c>
      <c r="K1903" s="413" t="str">
        <f>IF(基本情報入力シート!R1934="","",基本情報入力シート!R1934)</f>
        <v/>
      </c>
      <c r="L1903" s="413" t="str">
        <f>IF(基本情報入力シート!W1934="","",基本情報入力シート!W1934)</f>
        <v/>
      </c>
      <c r="M1903" s="413" t="str">
        <f>IF(基本情報入力シート!X1934="","",基本情報入力シート!X1934)</f>
        <v/>
      </c>
      <c r="N1903" s="491" t="str">
        <f>IF(基本情報入力シート!Y1934="","",基本情報入力シート!Y1934)</f>
        <v/>
      </c>
      <c r="O1903" s="490"/>
      <c r="P1903" s="432"/>
      <c r="Q1903" s="38" t="str">
        <f>IFERROR(ROUNDDOWN(P1903*VLOOKUP(N1903,【参考】数式用!$V$2:$AA$58,MATCH(O1903,【参考】数式用!$X$4:$AA$4)+2,FALSE)*0.5, 0), "")</f>
        <v/>
      </c>
      <c r="R1903" s="433"/>
      <c r="S1903" s="867"/>
      <c r="T1903" s="867"/>
      <c r="U1903" s="499"/>
      <c r="V1903" s="439"/>
      <c r="W1903" s="487"/>
      <c r="X1903" s="414" t="str">
        <f>IFERROR(IF(V1903="ー", "", ROUNDDOWN(W1903*VLOOKUP(N1903,【参考】数式用!$V$2:$AG$51,MATCH(V1903,【参考】数式用!$AB$4:$AG$4)+6,FALSE)*0.5, 0)), "")</f>
        <v/>
      </c>
      <c r="Y1903" s="440"/>
      <c r="Z1903" s="487"/>
      <c r="AA1903" s="501"/>
      <c r="AB1903" s="481" t="e">
        <f>VLOOKUP(N1903,【参考】数式用!$A$3:$N$58,14,FALSE)</f>
        <v>#N/A</v>
      </c>
      <c r="AC1903" s="481" t="str">
        <f>IFERROR(VLOOKUP(N1903,【参考】数式用!$A$3:$N$58,14,FALSE),"")&amp;"_4_5"</f>
        <v>_4_5</v>
      </c>
      <c r="AD1903" s="481" t="str">
        <f>IFERROR(VLOOKUP(N1903,【参考】数式用!$A$3:$N$58,14,FALSE),"")&amp;"_6"</f>
        <v>_6</v>
      </c>
      <c r="AE1903" s="482" t="str">
        <f>IFERROR(VLOOKUP(N1903,【参考】数式用!$AI$5:$AJ$51, 2, FALSE), "")</f>
        <v/>
      </c>
      <c r="AF1903" s="483" t="str">
        <f t="shared" si="58"/>
        <v/>
      </c>
      <c r="AG1903" s="484" t="str">
        <f t="shared" si="59"/>
        <v/>
      </c>
      <c r="AH1903" s="485" t="str">
        <f>IFERROR(VLOOKUP(N1903,【参考】数式用!$AM$3:$AN$56, 2, FALSE), "")</f>
        <v/>
      </c>
      <c r="AI1903" s="411"/>
      <c r="AJ1903" s="389"/>
      <c r="AK1903" s="389"/>
      <c r="AL1903" s="389"/>
      <c r="AM1903" s="389"/>
      <c r="AN1903" s="389"/>
      <c r="AO1903" s="389"/>
      <c r="AP1903" s="389"/>
      <c r="AQ1903" s="389"/>
    </row>
    <row r="1904" spans="1:43" s="128" customFormat="1" ht="40.15" customHeight="1">
      <c r="A1904" s="488">
        <v>1891</v>
      </c>
      <c r="B1904" s="866" t="str">
        <f>IF(基本情報入力シート!C1935="","",基本情報入力シート!C1935)</f>
        <v/>
      </c>
      <c r="C1904" s="866"/>
      <c r="D1904" s="866"/>
      <c r="E1904" s="866"/>
      <c r="F1904" s="866"/>
      <c r="G1904" s="866"/>
      <c r="H1904" s="866"/>
      <c r="I1904" s="866"/>
      <c r="J1904" s="413" t="str">
        <f>IF(基本情報入力シート!M1935="","",基本情報入力シート!M1935)</f>
        <v/>
      </c>
      <c r="K1904" s="413" t="str">
        <f>IF(基本情報入力シート!R1935="","",基本情報入力シート!R1935)</f>
        <v/>
      </c>
      <c r="L1904" s="413" t="str">
        <f>IF(基本情報入力シート!W1935="","",基本情報入力シート!W1935)</f>
        <v/>
      </c>
      <c r="M1904" s="413" t="str">
        <f>IF(基本情報入力シート!X1935="","",基本情報入力シート!X1935)</f>
        <v/>
      </c>
      <c r="N1904" s="491" t="str">
        <f>IF(基本情報入力シート!Y1935="","",基本情報入力シート!Y1935)</f>
        <v/>
      </c>
      <c r="O1904" s="490"/>
      <c r="P1904" s="432"/>
      <c r="Q1904" s="38" t="str">
        <f>IFERROR(ROUNDDOWN(P1904*VLOOKUP(N1904,【参考】数式用!$V$2:$AA$58,MATCH(O1904,【参考】数式用!$X$4:$AA$4)+2,FALSE)*0.5, 0), "")</f>
        <v/>
      </c>
      <c r="R1904" s="433"/>
      <c r="S1904" s="867"/>
      <c r="T1904" s="867"/>
      <c r="U1904" s="499"/>
      <c r="V1904" s="439"/>
      <c r="W1904" s="487"/>
      <c r="X1904" s="414" t="str">
        <f>IFERROR(IF(V1904="ー", "", ROUNDDOWN(W1904*VLOOKUP(N1904,【参考】数式用!$V$2:$AG$51,MATCH(V1904,【参考】数式用!$AB$4:$AG$4)+6,FALSE)*0.5, 0)), "")</f>
        <v/>
      </c>
      <c r="Y1904" s="440"/>
      <c r="Z1904" s="487"/>
      <c r="AA1904" s="501"/>
      <c r="AB1904" s="481" t="e">
        <f>VLOOKUP(N1904,【参考】数式用!$A$3:$N$58,14,FALSE)</f>
        <v>#N/A</v>
      </c>
      <c r="AC1904" s="481" t="str">
        <f>IFERROR(VLOOKUP(N1904,【参考】数式用!$A$3:$N$58,14,FALSE),"")&amp;"_4_5"</f>
        <v>_4_5</v>
      </c>
      <c r="AD1904" s="481" t="str">
        <f>IFERROR(VLOOKUP(N1904,【参考】数式用!$A$3:$N$58,14,FALSE),"")&amp;"_6"</f>
        <v>_6</v>
      </c>
      <c r="AE1904" s="482" t="str">
        <f>IFERROR(VLOOKUP(N1904,【参考】数式用!$AI$5:$AJ$51, 2, FALSE), "")</f>
        <v/>
      </c>
      <c r="AF1904" s="483" t="str">
        <f t="shared" si="58"/>
        <v/>
      </c>
      <c r="AG1904" s="484" t="str">
        <f t="shared" si="59"/>
        <v/>
      </c>
      <c r="AH1904" s="485" t="str">
        <f>IFERROR(VLOOKUP(N1904,【参考】数式用!$AM$3:$AN$56, 2, FALSE), "")</f>
        <v/>
      </c>
      <c r="AI1904" s="411"/>
      <c r="AJ1904" s="389"/>
      <c r="AK1904" s="389"/>
      <c r="AL1904" s="389"/>
      <c r="AM1904" s="389"/>
      <c r="AN1904" s="389"/>
      <c r="AO1904" s="389"/>
      <c r="AP1904" s="389"/>
      <c r="AQ1904" s="389"/>
    </row>
    <row r="1905" spans="1:43" s="128" customFormat="1" ht="40.15" customHeight="1">
      <c r="A1905" s="488">
        <v>1892</v>
      </c>
      <c r="B1905" s="866" t="str">
        <f>IF(基本情報入力シート!C1936="","",基本情報入力シート!C1936)</f>
        <v/>
      </c>
      <c r="C1905" s="866"/>
      <c r="D1905" s="866"/>
      <c r="E1905" s="866"/>
      <c r="F1905" s="866"/>
      <c r="G1905" s="866"/>
      <c r="H1905" s="866"/>
      <c r="I1905" s="866"/>
      <c r="J1905" s="413" t="str">
        <f>IF(基本情報入力シート!M1936="","",基本情報入力シート!M1936)</f>
        <v/>
      </c>
      <c r="K1905" s="413" t="str">
        <f>IF(基本情報入力シート!R1936="","",基本情報入力シート!R1936)</f>
        <v/>
      </c>
      <c r="L1905" s="413" t="str">
        <f>IF(基本情報入力シート!W1936="","",基本情報入力シート!W1936)</f>
        <v/>
      </c>
      <c r="M1905" s="413" t="str">
        <f>IF(基本情報入力シート!X1936="","",基本情報入力シート!X1936)</f>
        <v/>
      </c>
      <c r="N1905" s="491" t="str">
        <f>IF(基本情報入力シート!Y1936="","",基本情報入力シート!Y1936)</f>
        <v/>
      </c>
      <c r="O1905" s="490"/>
      <c r="P1905" s="432"/>
      <c r="Q1905" s="38" t="str">
        <f>IFERROR(ROUNDDOWN(P1905*VLOOKUP(N1905,【参考】数式用!$V$2:$AA$58,MATCH(O1905,【参考】数式用!$X$4:$AA$4)+2,FALSE)*0.5, 0), "")</f>
        <v/>
      </c>
      <c r="R1905" s="433"/>
      <c r="S1905" s="867"/>
      <c r="T1905" s="867"/>
      <c r="U1905" s="499"/>
      <c r="V1905" s="439"/>
      <c r="W1905" s="487"/>
      <c r="X1905" s="414" t="str">
        <f>IFERROR(IF(V1905="ー", "", ROUNDDOWN(W1905*VLOOKUP(N1905,【参考】数式用!$V$2:$AG$51,MATCH(V1905,【参考】数式用!$AB$4:$AG$4)+6,FALSE)*0.5, 0)), "")</f>
        <v/>
      </c>
      <c r="Y1905" s="440"/>
      <c r="Z1905" s="487"/>
      <c r="AA1905" s="501"/>
      <c r="AB1905" s="481" t="e">
        <f>VLOOKUP(N1905,【参考】数式用!$A$3:$N$58,14,FALSE)</f>
        <v>#N/A</v>
      </c>
      <c r="AC1905" s="481" t="str">
        <f>IFERROR(VLOOKUP(N1905,【参考】数式用!$A$3:$N$58,14,FALSE),"")&amp;"_4_5"</f>
        <v>_4_5</v>
      </c>
      <c r="AD1905" s="481" t="str">
        <f>IFERROR(VLOOKUP(N1905,【参考】数式用!$A$3:$N$58,14,FALSE),"")&amp;"_6"</f>
        <v>_6</v>
      </c>
      <c r="AE1905" s="482" t="str">
        <f>IFERROR(VLOOKUP(N1905,【参考】数式用!$AI$5:$AJ$51, 2, FALSE), "")</f>
        <v/>
      </c>
      <c r="AF1905" s="483" t="str">
        <f t="shared" si="58"/>
        <v/>
      </c>
      <c r="AG1905" s="484" t="str">
        <f t="shared" si="59"/>
        <v/>
      </c>
      <c r="AH1905" s="485" t="str">
        <f>IFERROR(VLOOKUP(N1905,【参考】数式用!$AM$3:$AN$56, 2, FALSE), "")</f>
        <v/>
      </c>
      <c r="AI1905" s="411"/>
      <c r="AJ1905" s="389"/>
      <c r="AK1905" s="389"/>
      <c r="AL1905" s="389"/>
      <c r="AM1905" s="389"/>
      <c r="AN1905" s="389"/>
      <c r="AO1905" s="389"/>
      <c r="AP1905" s="389"/>
      <c r="AQ1905" s="389"/>
    </row>
    <row r="1906" spans="1:43" s="128" customFormat="1" ht="40.15" customHeight="1">
      <c r="A1906" s="488">
        <v>1893</v>
      </c>
      <c r="B1906" s="866" t="str">
        <f>IF(基本情報入力シート!C1937="","",基本情報入力シート!C1937)</f>
        <v/>
      </c>
      <c r="C1906" s="866"/>
      <c r="D1906" s="866"/>
      <c r="E1906" s="866"/>
      <c r="F1906" s="866"/>
      <c r="G1906" s="866"/>
      <c r="H1906" s="866"/>
      <c r="I1906" s="866"/>
      <c r="J1906" s="413" t="str">
        <f>IF(基本情報入力シート!M1937="","",基本情報入力シート!M1937)</f>
        <v/>
      </c>
      <c r="K1906" s="413" t="str">
        <f>IF(基本情報入力シート!R1937="","",基本情報入力シート!R1937)</f>
        <v/>
      </c>
      <c r="L1906" s="413" t="str">
        <f>IF(基本情報入力シート!W1937="","",基本情報入力シート!W1937)</f>
        <v/>
      </c>
      <c r="M1906" s="413" t="str">
        <f>IF(基本情報入力シート!X1937="","",基本情報入力シート!X1937)</f>
        <v/>
      </c>
      <c r="N1906" s="491" t="str">
        <f>IF(基本情報入力シート!Y1937="","",基本情報入力シート!Y1937)</f>
        <v/>
      </c>
      <c r="O1906" s="490"/>
      <c r="P1906" s="432"/>
      <c r="Q1906" s="38" t="str">
        <f>IFERROR(ROUNDDOWN(P1906*VLOOKUP(N1906,【参考】数式用!$V$2:$AA$58,MATCH(O1906,【参考】数式用!$X$4:$AA$4)+2,FALSE)*0.5, 0), "")</f>
        <v/>
      </c>
      <c r="R1906" s="433"/>
      <c r="S1906" s="867"/>
      <c r="T1906" s="867"/>
      <c r="U1906" s="499"/>
      <c r="V1906" s="439"/>
      <c r="W1906" s="487"/>
      <c r="X1906" s="414" t="str">
        <f>IFERROR(IF(V1906="ー", "", ROUNDDOWN(W1906*VLOOKUP(N1906,【参考】数式用!$V$2:$AG$51,MATCH(V1906,【参考】数式用!$AB$4:$AG$4)+6,FALSE)*0.5, 0)), "")</f>
        <v/>
      </c>
      <c r="Y1906" s="440"/>
      <c r="Z1906" s="487"/>
      <c r="AA1906" s="501"/>
      <c r="AB1906" s="481" t="e">
        <f>VLOOKUP(N1906,【参考】数式用!$A$3:$N$58,14,FALSE)</f>
        <v>#N/A</v>
      </c>
      <c r="AC1906" s="481" t="str">
        <f>IFERROR(VLOOKUP(N1906,【参考】数式用!$A$3:$N$58,14,FALSE),"")&amp;"_4_5"</f>
        <v>_4_5</v>
      </c>
      <c r="AD1906" s="481" t="str">
        <f>IFERROR(VLOOKUP(N1906,【参考】数式用!$A$3:$N$58,14,FALSE),"")&amp;"_6"</f>
        <v>_6</v>
      </c>
      <c r="AE1906" s="482" t="str">
        <f>IFERROR(VLOOKUP(N1906,【参考】数式用!$AI$5:$AJ$51, 2, FALSE), "")</f>
        <v/>
      </c>
      <c r="AF1906" s="483"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84"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85" t="str">
        <f>IFERROR(VLOOKUP(N1906,【参考】数式用!$AM$3:$AN$56, 2, FALSE), "")</f>
        <v/>
      </c>
      <c r="AI1906" s="411"/>
      <c r="AJ1906" s="389"/>
      <c r="AK1906" s="389"/>
      <c r="AL1906" s="389"/>
      <c r="AM1906" s="389"/>
      <c r="AN1906" s="389"/>
      <c r="AO1906" s="389"/>
      <c r="AP1906" s="389"/>
      <c r="AQ1906" s="389"/>
    </row>
    <row r="1907" spans="1:43" s="128" customFormat="1" ht="40.15" customHeight="1">
      <c r="A1907" s="488">
        <v>1894</v>
      </c>
      <c r="B1907" s="866" t="str">
        <f>IF(基本情報入力シート!C1938="","",基本情報入力シート!C1938)</f>
        <v/>
      </c>
      <c r="C1907" s="866"/>
      <c r="D1907" s="866"/>
      <c r="E1907" s="866"/>
      <c r="F1907" s="866"/>
      <c r="G1907" s="866"/>
      <c r="H1907" s="866"/>
      <c r="I1907" s="866"/>
      <c r="J1907" s="413" t="str">
        <f>IF(基本情報入力シート!M1938="","",基本情報入力シート!M1938)</f>
        <v/>
      </c>
      <c r="K1907" s="413" t="str">
        <f>IF(基本情報入力シート!R1938="","",基本情報入力シート!R1938)</f>
        <v/>
      </c>
      <c r="L1907" s="413" t="str">
        <f>IF(基本情報入力シート!W1938="","",基本情報入力シート!W1938)</f>
        <v/>
      </c>
      <c r="M1907" s="413" t="str">
        <f>IF(基本情報入力シート!X1938="","",基本情報入力シート!X1938)</f>
        <v/>
      </c>
      <c r="N1907" s="491" t="str">
        <f>IF(基本情報入力シート!Y1938="","",基本情報入力シート!Y1938)</f>
        <v/>
      </c>
      <c r="O1907" s="490"/>
      <c r="P1907" s="432"/>
      <c r="Q1907" s="38" t="str">
        <f>IFERROR(ROUNDDOWN(P1907*VLOOKUP(N1907,【参考】数式用!$V$2:$AA$58,MATCH(O1907,【参考】数式用!$X$4:$AA$4)+2,FALSE)*0.5, 0), "")</f>
        <v/>
      </c>
      <c r="R1907" s="433"/>
      <c r="S1907" s="867"/>
      <c r="T1907" s="867"/>
      <c r="U1907" s="499"/>
      <c r="V1907" s="439"/>
      <c r="W1907" s="487"/>
      <c r="X1907" s="414" t="str">
        <f>IFERROR(IF(V1907="ー", "", ROUNDDOWN(W1907*VLOOKUP(N1907,【参考】数式用!$V$2:$AG$51,MATCH(V1907,【参考】数式用!$AB$4:$AG$4)+6,FALSE)*0.5, 0)), "")</f>
        <v/>
      </c>
      <c r="Y1907" s="440"/>
      <c r="Z1907" s="487"/>
      <c r="AA1907" s="501"/>
      <c r="AB1907" s="481" t="e">
        <f>VLOOKUP(N1907,【参考】数式用!$A$3:$N$58,14,FALSE)</f>
        <v>#N/A</v>
      </c>
      <c r="AC1907" s="481" t="str">
        <f>IFERROR(VLOOKUP(N1907,【参考】数式用!$A$3:$N$58,14,FALSE),"")&amp;"_4_5"</f>
        <v>_4_5</v>
      </c>
      <c r="AD1907" s="481" t="str">
        <f>IFERROR(VLOOKUP(N1907,【参考】数式用!$A$3:$N$58,14,FALSE),"")&amp;"_6"</f>
        <v>_6</v>
      </c>
      <c r="AE1907" s="482" t="str">
        <f>IFERROR(VLOOKUP(N1907,【参考】数式用!$AI$5:$AJ$51, 2, FALSE), "")</f>
        <v/>
      </c>
      <c r="AF1907" s="483" t="str">
        <f t="shared" si="60"/>
        <v/>
      </c>
      <c r="AG1907" s="484" t="str">
        <f t="shared" si="61"/>
        <v/>
      </c>
      <c r="AH1907" s="485" t="str">
        <f>IFERROR(VLOOKUP(N1907,【参考】数式用!$AM$3:$AN$56, 2, FALSE), "")</f>
        <v/>
      </c>
      <c r="AI1907" s="411"/>
      <c r="AJ1907" s="389"/>
      <c r="AK1907" s="389"/>
      <c r="AL1907" s="389"/>
      <c r="AM1907" s="389"/>
      <c r="AN1907" s="389"/>
      <c r="AO1907" s="389"/>
      <c r="AP1907" s="389"/>
      <c r="AQ1907" s="389"/>
    </row>
    <row r="1908" spans="1:43" s="128" customFormat="1" ht="40.15" customHeight="1">
      <c r="A1908" s="488">
        <v>1895</v>
      </c>
      <c r="B1908" s="866" t="str">
        <f>IF(基本情報入力シート!C1939="","",基本情報入力シート!C1939)</f>
        <v/>
      </c>
      <c r="C1908" s="866"/>
      <c r="D1908" s="866"/>
      <c r="E1908" s="866"/>
      <c r="F1908" s="866"/>
      <c r="G1908" s="866"/>
      <c r="H1908" s="866"/>
      <c r="I1908" s="866"/>
      <c r="J1908" s="413" t="str">
        <f>IF(基本情報入力シート!M1939="","",基本情報入力シート!M1939)</f>
        <v/>
      </c>
      <c r="K1908" s="413" t="str">
        <f>IF(基本情報入力シート!R1939="","",基本情報入力シート!R1939)</f>
        <v/>
      </c>
      <c r="L1908" s="413" t="str">
        <f>IF(基本情報入力シート!W1939="","",基本情報入力シート!W1939)</f>
        <v/>
      </c>
      <c r="M1908" s="413" t="str">
        <f>IF(基本情報入力シート!X1939="","",基本情報入力シート!X1939)</f>
        <v/>
      </c>
      <c r="N1908" s="491" t="str">
        <f>IF(基本情報入力シート!Y1939="","",基本情報入力シート!Y1939)</f>
        <v/>
      </c>
      <c r="O1908" s="490"/>
      <c r="P1908" s="432"/>
      <c r="Q1908" s="38" t="str">
        <f>IFERROR(ROUNDDOWN(P1908*VLOOKUP(N1908,【参考】数式用!$V$2:$AA$58,MATCH(O1908,【参考】数式用!$X$4:$AA$4)+2,FALSE)*0.5, 0), "")</f>
        <v/>
      </c>
      <c r="R1908" s="433"/>
      <c r="S1908" s="867"/>
      <c r="T1908" s="867"/>
      <c r="U1908" s="499"/>
      <c r="V1908" s="439"/>
      <c r="W1908" s="487"/>
      <c r="X1908" s="414" t="str">
        <f>IFERROR(IF(V1908="ー", "", ROUNDDOWN(W1908*VLOOKUP(N1908,【参考】数式用!$V$2:$AG$51,MATCH(V1908,【参考】数式用!$AB$4:$AG$4)+6,FALSE)*0.5, 0)), "")</f>
        <v/>
      </c>
      <c r="Y1908" s="440"/>
      <c r="Z1908" s="487"/>
      <c r="AA1908" s="501"/>
      <c r="AB1908" s="481" t="e">
        <f>VLOOKUP(N1908,【参考】数式用!$A$3:$N$58,14,FALSE)</f>
        <v>#N/A</v>
      </c>
      <c r="AC1908" s="481" t="str">
        <f>IFERROR(VLOOKUP(N1908,【参考】数式用!$A$3:$N$58,14,FALSE),"")&amp;"_4_5"</f>
        <v>_4_5</v>
      </c>
      <c r="AD1908" s="481" t="str">
        <f>IFERROR(VLOOKUP(N1908,【参考】数式用!$A$3:$N$58,14,FALSE),"")&amp;"_6"</f>
        <v>_6</v>
      </c>
      <c r="AE1908" s="482" t="str">
        <f>IFERROR(VLOOKUP(N1908,【参考】数式用!$AI$5:$AJ$51, 2, FALSE), "")</f>
        <v/>
      </c>
      <c r="AF1908" s="483" t="str">
        <f t="shared" si="60"/>
        <v/>
      </c>
      <c r="AG1908" s="484" t="str">
        <f t="shared" si="61"/>
        <v/>
      </c>
      <c r="AH1908" s="485" t="str">
        <f>IFERROR(VLOOKUP(N1908,【参考】数式用!$AM$3:$AN$56, 2, FALSE), "")</f>
        <v/>
      </c>
      <c r="AI1908" s="411"/>
      <c r="AJ1908" s="389"/>
      <c r="AK1908" s="389"/>
      <c r="AL1908" s="389"/>
      <c r="AM1908" s="389"/>
      <c r="AN1908" s="389"/>
      <c r="AO1908" s="389"/>
      <c r="AP1908" s="389"/>
      <c r="AQ1908" s="389"/>
    </row>
    <row r="1909" spans="1:43" s="128" customFormat="1" ht="40.15" customHeight="1">
      <c r="A1909" s="488">
        <v>1896</v>
      </c>
      <c r="B1909" s="866" t="str">
        <f>IF(基本情報入力シート!C1940="","",基本情報入力シート!C1940)</f>
        <v/>
      </c>
      <c r="C1909" s="866"/>
      <c r="D1909" s="866"/>
      <c r="E1909" s="866"/>
      <c r="F1909" s="866"/>
      <c r="G1909" s="866"/>
      <c r="H1909" s="866"/>
      <c r="I1909" s="866"/>
      <c r="J1909" s="413" t="str">
        <f>IF(基本情報入力シート!M1940="","",基本情報入力シート!M1940)</f>
        <v/>
      </c>
      <c r="K1909" s="413" t="str">
        <f>IF(基本情報入力シート!R1940="","",基本情報入力シート!R1940)</f>
        <v/>
      </c>
      <c r="L1909" s="413" t="str">
        <f>IF(基本情報入力シート!W1940="","",基本情報入力シート!W1940)</f>
        <v/>
      </c>
      <c r="M1909" s="413" t="str">
        <f>IF(基本情報入力シート!X1940="","",基本情報入力シート!X1940)</f>
        <v/>
      </c>
      <c r="N1909" s="491" t="str">
        <f>IF(基本情報入力シート!Y1940="","",基本情報入力シート!Y1940)</f>
        <v/>
      </c>
      <c r="O1909" s="490"/>
      <c r="P1909" s="432"/>
      <c r="Q1909" s="38" t="str">
        <f>IFERROR(ROUNDDOWN(P1909*VLOOKUP(N1909,【参考】数式用!$V$2:$AA$58,MATCH(O1909,【参考】数式用!$X$4:$AA$4)+2,FALSE)*0.5, 0), "")</f>
        <v/>
      </c>
      <c r="R1909" s="433"/>
      <c r="S1909" s="867"/>
      <c r="T1909" s="867"/>
      <c r="U1909" s="499"/>
      <c r="V1909" s="439"/>
      <c r="W1909" s="487"/>
      <c r="X1909" s="414" t="str">
        <f>IFERROR(IF(V1909="ー", "", ROUNDDOWN(W1909*VLOOKUP(N1909,【参考】数式用!$V$2:$AG$51,MATCH(V1909,【参考】数式用!$AB$4:$AG$4)+6,FALSE)*0.5, 0)), "")</f>
        <v/>
      </c>
      <c r="Y1909" s="440"/>
      <c r="Z1909" s="487"/>
      <c r="AA1909" s="501"/>
      <c r="AB1909" s="481" t="e">
        <f>VLOOKUP(N1909,【参考】数式用!$A$3:$N$58,14,FALSE)</f>
        <v>#N/A</v>
      </c>
      <c r="AC1909" s="481" t="str">
        <f>IFERROR(VLOOKUP(N1909,【参考】数式用!$A$3:$N$58,14,FALSE),"")&amp;"_4_5"</f>
        <v>_4_5</v>
      </c>
      <c r="AD1909" s="481" t="str">
        <f>IFERROR(VLOOKUP(N1909,【参考】数式用!$A$3:$N$58,14,FALSE),"")&amp;"_6"</f>
        <v>_6</v>
      </c>
      <c r="AE1909" s="482" t="str">
        <f>IFERROR(VLOOKUP(N1909,【参考】数式用!$AI$5:$AJ$51, 2, FALSE), "")</f>
        <v/>
      </c>
      <c r="AF1909" s="483" t="str">
        <f t="shared" si="60"/>
        <v/>
      </c>
      <c r="AG1909" s="484" t="str">
        <f t="shared" si="61"/>
        <v/>
      </c>
      <c r="AH1909" s="485" t="str">
        <f>IFERROR(VLOOKUP(N1909,【参考】数式用!$AM$3:$AN$56, 2, FALSE), "")</f>
        <v/>
      </c>
      <c r="AI1909" s="411"/>
      <c r="AJ1909" s="389"/>
      <c r="AK1909" s="389"/>
      <c r="AL1909" s="389"/>
      <c r="AM1909" s="389"/>
      <c r="AN1909" s="389"/>
      <c r="AO1909" s="389"/>
      <c r="AP1909" s="389"/>
      <c r="AQ1909" s="389"/>
    </row>
    <row r="1910" spans="1:43" s="128" customFormat="1" ht="40.15" customHeight="1">
      <c r="A1910" s="488">
        <v>1897</v>
      </c>
      <c r="B1910" s="866" t="str">
        <f>IF(基本情報入力シート!C1941="","",基本情報入力シート!C1941)</f>
        <v/>
      </c>
      <c r="C1910" s="866"/>
      <c r="D1910" s="866"/>
      <c r="E1910" s="866"/>
      <c r="F1910" s="866"/>
      <c r="G1910" s="866"/>
      <c r="H1910" s="866"/>
      <c r="I1910" s="866"/>
      <c r="J1910" s="413" t="str">
        <f>IF(基本情報入力シート!M1941="","",基本情報入力シート!M1941)</f>
        <v/>
      </c>
      <c r="K1910" s="413" t="str">
        <f>IF(基本情報入力シート!R1941="","",基本情報入力シート!R1941)</f>
        <v/>
      </c>
      <c r="L1910" s="413" t="str">
        <f>IF(基本情報入力シート!W1941="","",基本情報入力シート!W1941)</f>
        <v/>
      </c>
      <c r="M1910" s="413" t="str">
        <f>IF(基本情報入力シート!X1941="","",基本情報入力シート!X1941)</f>
        <v/>
      </c>
      <c r="N1910" s="491" t="str">
        <f>IF(基本情報入力シート!Y1941="","",基本情報入力シート!Y1941)</f>
        <v/>
      </c>
      <c r="O1910" s="490"/>
      <c r="P1910" s="432"/>
      <c r="Q1910" s="38" t="str">
        <f>IFERROR(ROUNDDOWN(P1910*VLOOKUP(N1910,【参考】数式用!$V$2:$AA$58,MATCH(O1910,【参考】数式用!$X$4:$AA$4)+2,FALSE)*0.5, 0), "")</f>
        <v/>
      </c>
      <c r="R1910" s="433"/>
      <c r="S1910" s="867"/>
      <c r="T1910" s="867"/>
      <c r="U1910" s="499"/>
      <c r="V1910" s="439"/>
      <c r="W1910" s="487"/>
      <c r="X1910" s="414" t="str">
        <f>IFERROR(IF(V1910="ー", "", ROUNDDOWN(W1910*VLOOKUP(N1910,【参考】数式用!$V$2:$AG$51,MATCH(V1910,【参考】数式用!$AB$4:$AG$4)+6,FALSE)*0.5, 0)), "")</f>
        <v/>
      </c>
      <c r="Y1910" s="440"/>
      <c r="Z1910" s="487"/>
      <c r="AA1910" s="501"/>
      <c r="AB1910" s="481" t="e">
        <f>VLOOKUP(N1910,【参考】数式用!$A$3:$N$58,14,FALSE)</f>
        <v>#N/A</v>
      </c>
      <c r="AC1910" s="481" t="str">
        <f>IFERROR(VLOOKUP(N1910,【参考】数式用!$A$3:$N$58,14,FALSE),"")&amp;"_4_5"</f>
        <v>_4_5</v>
      </c>
      <c r="AD1910" s="481" t="str">
        <f>IFERROR(VLOOKUP(N1910,【参考】数式用!$A$3:$N$58,14,FALSE),"")&amp;"_6"</f>
        <v>_6</v>
      </c>
      <c r="AE1910" s="482" t="str">
        <f>IFERROR(VLOOKUP(N1910,【参考】数式用!$AI$5:$AJ$51, 2, FALSE), "")</f>
        <v/>
      </c>
      <c r="AF1910" s="483" t="str">
        <f t="shared" si="60"/>
        <v/>
      </c>
      <c r="AG1910" s="484" t="str">
        <f t="shared" si="61"/>
        <v/>
      </c>
      <c r="AH1910" s="485" t="str">
        <f>IFERROR(VLOOKUP(N1910,【参考】数式用!$AM$3:$AN$56, 2, FALSE), "")</f>
        <v/>
      </c>
      <c r="AI1910" s="411"/>
      <c r="AJ1910" s="389"/>
      <c r="AK1910" s="389"/>
      <c r="AL1910" s="389"/>
      <c r="AM1910" s="389"/>
      <c r="AN1910" s="389"/>
      <c r="AO1910" s="389"/>
      <c r="AP1910" s="389"/>
      <c r="AQ1910" s="389"/>
    </row>
    <row r="1911" spans="1:43" s="128" customFormat="1" ht="40.15" customHeight="1">
      <c r="A1911" s="488">
        <v>1898</v>
      </c>
      <c r="B1911" s="866" t="str">
        <f>IF(基本情報入力シート!C1942="","",基本情報入力シート!C1942)</f>
        <v/>
      </c>
      <c r="C1911" s="866"/>
      <c r="D1911" s="866"/>
      <c r="E1911" s="866"/>
      <c r="F1911" s="866"/>
      <c r="G1911" s="866"/>
      <c r="H1911" s="866"/>
      <c r="I1911" s="866"/>
      <c r="J1911" s="413" t="str">
        <f>IF(基本情報入力シート!M1942="","",基本情報入力シート!M1942)</f>
        <v/>
      </c>
      <c r="K1911" s="413" t="str">
        <f>IF(基本情報入力シート!R1942="","",基本情報入力シート!R1942)</f>
        <v/>
      </c>
      <c r="L1911" s="413" t="str">
        <f>IF(基本情報入力シート!W1942="","",基本情報入力シート!W1942)</f>
        <v/>
      </c>
      <c r="M1911" s="413" t="str">
        <f>IF(基本情報入力シート!X1942="","",基本情報入力シート!X1942)</f>
        <v/>
      </c>
      <c r="N1911" s="491" t="str">
        <f>IF(基本情報入力シート!Y1942="","",基本情報入力シート!Y1942)</f>
        <v/>
      </c>
      <c r="O1911" s="490"/>
      <c r="P1911" s="432"/>
      <c r="Q1911" s="38" t="str">
        <f>IFERROR(ROUNDDOWN(P1911*VLOOKUP(N1911,【参考】数式用!$V$2:$AA$58,MATCH(O1911,【参考】数式用!$X$4:$AA$4)+2,FALSE)*0.5, 0), "")</f>
        <v/>
      </c>
      <c r="R1911" s="433"/>
      <c r="S1911" s="867"/>
      <c r="T1911" s="867"/>
      <c r="U1911" s="499"/>
      <c r="V1911" s="439"/>
      <c r="W1911" s="487"/>
      <c r="X1911" s="414" t="str">
        <f>IFERROR(IF(V1911="ー", "", ROUNDDOWN(W1911*VLOOKUP(N1911,【参考】数式用!$V$2:$AG$51,MATCH(V1911,【参考】数式用!$AB$4:$AG$4)+6,FALSE)*0.5, 0)), "")</f>
        <v/>
      </c>
      <c r="Y1911" s="440"/>
      <c r="Z1911" s="487"/>
      <c r="AA1911" s="501"/>
      <c r="AB1911" s="481" t="e">
        <f>VLOOKUP(N1911,【参考】数式用!$A$3:$N$58,14,FALSE)</f>
        <v>#N/A</v>
      </c>
      <c r="AC1911" s="481" t="str">
        <f>IFERROR(VLOOKUP(N1911,【参考】数式用!$A$3:$N$58,14,FALSE),"")&amp;"_4_5"</f>
        <v>_4_5</v>
      </c>
      <c r="AD1911" s="481" t="str">
        <f>IFERROR(VLOOKUP(N1911,【参考】数式用!$A$3:$N$58,14,FALSE),"")&amp;"_6"</f>
        <v>_6</v>
      </c>
      <c r="AE1911" s="482" t="str">
        <f>IFERROR(VLOOKUP(N1911,【参考】数式用!$AI$5:$AJ$51, 2, FALSE), "")</f>
        <v/>
      </c>
      <c r="AF1911" s="483" t="str">
        <f t="shared" si="60"/>
        <v/>
      </c>
      <c r="AG1911" s="484" t="str">
        <f t="shared" si="61"/>
        <v/>
      </c>
      <c r="AH1911" s="485" t="str">
        <f>IFERROR(VLOOKUP(N1911,【参考】数式用!$AM$3:$AN$56, 2, FALSE), "")</f>
        <v/>
      </c>
      <c r="AI1911" s="411"/>
      <c r="AJ1911" s="389"/>
      <c r="AK1911" s="389"/>
      <c r="AL1911" s="389"/>
      <c r="AM1911" s="389"/>
      <c r="AN1911" s="389"/>
      <c r="AO1911" s="389"/>
      <c r="AP1911" s="389"/>
      <c r="AQ1911" s="389"/>
    </row>
    <row r="1912" spans="1:43" s="128" customFormat="1" ht="40.15" customHeight="1">
      <c r="A1912" s="488">
        <v>1899</v>
      </c>
      <c r="B1912" s="866" t="str">
        <f>IF(基本情報入力シート!C1943="","",基本情報入力シート!C1943)</f>
        <v/>
      </c>
      <c r="C1912" s="866"/>
      <c r="D1912" s="866"/>
      <c r="E1912" s="866"/>
      <c r="F1912" s="866"/>
      <c r="G1912" s="866"/>
      <c r="H1912" s="866"/>
      <c r="I1912" s="866"/>
      <c r="J1912" s="413" t="str">
        <f>IF(基本情報入力シート!M1943="","",基本情報入力シート!M1943)</f>
        <v/>
      </c>
      <c r="K1912" s="413" t="str">
        <f>IF(基本情報入力シート!R1943="","",基本情報入力シート!R1943)</f>
        <v/>
      </c>
      <c r="L1912" s="413" t="str">
        <f>IF(基本情報入力シート!W1943="","",基本情報入力シート!W1943)</f>
        <v/>
      </c>
      <c r="M1912" s="413" t="str">
        <f>IF(基本情報入力シート!X1943="","",基本情報入力シート!X1943)</f>
        <v/>
      </c>
      <c r="N1912" s="491" t="str">
        <f>IF(基本情報入力シート!Y1943="","",基本情報入力シート!Y1943)</f>
        <v/>
      </c>
      <c r="O1912" s="490"/>
      <c r="P1912" s="432"/>
      <c r="Q1912" s="38" t="str">
        <f>IFERROR(ROUNDDOWN(P1912*VLOOKUP(N1912,【参考】数式用!$V$2:$AA$58,MATCH(O1912,【参考】数式用!$X$4:$AA$4)+2,FALSE)*0.5, 0), "")</f>
        <v/>
      </c>
      <c r="R1912" s="433"/>
      <c r="S1912" s="867"/>
      <c r="T1912" s="867"/>
      <c r="U1912" s="499"/>
      <c r="V1912" s="439"/>
      <c r="W1912" s="487"/>
      <c r="X1912" s="414" t="str">
        <f>IFERROR(IF(V1912="ー", "", ROUNDDOWN(W1912*VLOOKUP(N1912,【参考】数式用!$V$2:$AG$51,MATCH(V1912,【参考】数式用!$AB$4:$AG$4)+6,FALSE)*0.5, 0)), "")</f>
        <v/>
      </c>
      <c r="Y1912" s="440"/>
      <c r="Z1912" s="487"/>
      <c r="AA1912" s="501"/>
      <c r="AB1912" s="481" t="e">
        <f>VLOOKUP(N1912,【参考】数式用!$A$3:$N$58,14,FALSE)</f>
        <v>#N/A</v>
      </c>
      <c r="AC1912" s="481" t="str">
        <f>IFERROR(VLOOKUP(N1912,【参考】数式用!$A$3:$N$58,14,FALSE),"")&amp;"_4_5"</f>
        <v>_4_5</v>
      </c>
      <c r="AD1912" s="481" t="str">
        <f>IFERROR(VLOOKUP(N1912,【参考】数式用!$A$3:$N$58,14,FALSE),"")&amp;"_6"</f>
        <v>_6</v>
      </c>
      <c r="AE1912" s="482" t="str">
        <f>IFERROR(VLOOKUP(N1912,【参考】数式用!$AI$5:$AJ$51, 2, FALSE), "")</f>
        <v/>
      </c>
      <c r="AF1912" s="483" t="str">
        <f t="shared" si="60"/>
        <v/>
      </c>
      <c r="AG1912" s="484" t="str">
        <f t="shared" si="61"/>
        <v/>
      </c>
      <c r="AH1912" s="485" t="str">
        <f>IFERROR(VLOOKUP(N1912,【参考】数式用!$AM$3:$AN$56, 2, FALSE), "")</f>
        <v/>
      </c>
      <c r="AI1912" s="411"/>
      <c r="AJ1912" s="389"/>
      <c r="AK1912" s="389"/>
      <c r="AL1912" s="389"/>
      <c r="AM1912" s="389"/>
      <c r="AN1912" s="389"/>
      <c r="AO1912" s="389"/>
      <c r="AP1912" s="389"/>
      <c r="AQ1912" s="389"/>
    </row>
    <row r="1913" spans="1:43" s="128" customFormat="1" ht="40.15" customHeight="1">
      <c r="A1913" s="488">
        <v>1900</v>
      </c>
      <c r="B1913" s="866" t="str">
        <f>IF(基本情報入力シート!C1944="","",基本情報入力シート!C1944)</f>
        <v/>
      </c>
      <c r="C1913" s="866"/>
      <c r="D1913" s="866"/>
      <c r="E1913" s="866"/>
      <c r="F1913" s="866"/>
      <c r="G1913" s="866"/>
      <c r="H1913" s="866"/>
      <c r="I1913" s="866"/>
      <c r="J1913" s="413" t="str">
        <f>IF(基本情報入力シート!M1944="","",基本情報入力シート!M1944)</f>
        <v/>
      </c>
      <c r="K1913" s="413" t="str">
        <f>IF(基本情報入力シート!R1944="","",基本情報入力シート!R1944)</f>
        <v/>
      </c>
      <c r="L1913" s="413" t="str">
        <f>IF(基本情報入力シート!W1944="","",基本情報入力シート!W1944)</f>
        <v/>
      </c>
      <c r="M1913" s="413" t="str">
        <f>IF(基本情報入力シート!X1944="","",基本情報入力シート!X1944)</f>
        <v/>
      </c>
      <c r="N1913" s="491" t="str">
        <f>IF(基本情報入力シート!Y1944="","",基本情報入力シート!Y1944)</f>
        <v/>
      </c>
      <c r="O1913" s="490"/>
      <c r="P1913" s="432"/>
      <c r="Q1913" s="38" t="str">
        <f>IFERROR(ROUNDDOWN(P1913*VLOOKUP(N1913,【参考】数式用!$V$2:$AA$58,MATCH(O1913,【参考】数式用!$X$4:$AA$4)+2,FALSE)*0.5, 0), "")</f>
        <v/>
      </c>
      <c r="R1913" s="433"/>
      <c r="S1913" s="867"/>
      <c r="T1913" s="867"/>
      <c r="U1913" s="499"/>
      <c r="V1913" s="439"/>
      <c r="W1913" s="487"/>
      <c r="X1913" s="414" t="str">
        <f>IFERROR(IF(V1913="ー", "", ROUNDDOWN(W1913*VLOOKUP(N1913,【参考】数式用!$V$2:$AG$51,MATCH(V1913,【参考】数式用!$AB$4:$AG$4)+6,FALSE)*0.5, 0)), "")</f>
        <v/>
      </c>
      <c r="Y1913" s="440"/>
      <c r="Z1913" s="487"/>
      <c r="AA1913" s="501"/>
      <c r="AB1913" s="481" t="e">
        <f>VLOOKUP(N1913,【参考】数式用!$A$3:$N$58,14,FALSE)</f>
        <v>#N/A</v>
      </c>
      <c r="AC1913" s="481" t="str">
        <f>IFERROR(VLOOKUP(N1913,【参考】数式用!$A$3:$N$58,14,FALSE),"")&amp;"_4_5"</f>
        <v>_4_5</v>
      </c>
      <c r="AD1913" s="481" t="str">
        <f>IFERROR(VLOOKUP(N1913,【参考】数式用!$A$3:$N$58,14,FALSE),"")&amp;"_6"</f>
        <v>_6</v>
      </c>
      <c r="AE1913" s="482" t="str">
        <f>IFERROR(VLOOKUP(N1913,【参考】数式用!$AI$5:$AJ$51, 2, FALSE), "")</f>
        <v/>
      </c>
      <c r="AF1913" s="483" t="str">
        <f t="shared" si="60"/>
        <v/>
      </c>
      <c r="AG1913" s="484" t="str">
        <f t="shared" si="61"/>
        <v/>
      </c>
      <c r="AH1913" s="485" t="str">
        <f>IFERROR(VLOOKUP(N1913,【参考】数式用!$AM$3:$AN$56, 2, FALSE), "")</f>
        <v/>
      </c>
      <c r="AI1913" s="411"/>
      <c r="AJ1913" s="389"/>
      <c r="AK1913" s="389"/>
      <c r="AL1913" s="389"/>
      <c r="AM1913" s="389"/>
      <c r="AN1913" s="389"/>
      <c r="AO1913" s="389"/>
      <c r="AP1913" s="389"/>
      <c r="AQ1913" s="389"/>
    </row>
    <row r="1914" spans="1:43" s="128" customFormat="1" ht="40.15" customHeight="1">
      <c r="A1914" s="488">
        <v>1901</v>
      </c>
      <c r="B1914" s="866" t="str">
        <f>IF(基本情報入力シート!C1945="","",基本情報入力シート!C1945)</f>
        <v/>
      </c>
      <c r="C1914" s="866"/>
      <c r="D1914" s="866"/>
      <c r="E1914" s="866"/>
      <c r="F1914" s="866"/>
      <c r="G1914" s="866"/>
      <c r="H1914" s="866"/>
      <c r="I1914" s="866"/>
      <c r="J1914" s="413" t="str">
        <f>IF(基本情報入力シート!M1945="","",基本情報入力シート!M1945)</f>
        <v/>
      </c>
      <c r="K1914" s="413" t="str">
        <f>IF(基本情報入力シート!R1945="","",基本情報入力シート!R1945)</f>
        <v/>
      </c>
      <c r="L1914" s="413" t="str">
        <f>IF(基本情報入力シート!W1945="","",基本情報入力シート!W1945)</f>
        <v/>
      </c>
      <c r="M1914" s="413" t="str">
        <f>IF(基本情報入力シート!X1945="","",基本情報入力シート!X1945)</f>
        <v/>
      </c>
      <c r="N1914" s="491" t="str">
        <f>IF(基本情報入力シート!Y1945="","",基本情報入力シート!Y1945)</f>
        <v/>
      </c>
      <c r="O1914" s="490"/>
      <c r="P1914" s="432"/>
      <c r="Q1914" s="38" t="str">
        <f>IFERROR(ROUNDDOWN(P1914*VLOOKUP(N1914,【参考】数式用!$V$2:$AA$58,MATCH(O1914,【参考】数式用!$X$4:$AA$4)+2,FALSE)*0.5, 0), "")</f>
        <v/>
      </c>
      <c r="R1914" s="433"/>
      <c r="S1914" s="867"/>
      <c r="T1914" s="867"/>
      <c r="U1914" s="499"/>
      <c r="V1914" s="439"/>
      <c r="W1914" s="487"/>
      <c r="X1914" s="414" t="str">
        <f>IFERROR(IF(V1914="ー", "", ROUNDDOWN(W1914*VLOOKUP(N1914,【参考】数式用!$V$2:$AG$51,MATCH(V1914,【参考】数式用!$AB$4:$AG$4)+6,FALSE)*0.5, 0)), "")</f>
        <v/>
      </c>
      <c r="Y1914" s="440"/>
      <c r="Z1914" s="487"/>
      <c r="AA1914" s="501"/>
      <c r="AB1914" s="481" t="e">
        <f>VLOOKUP(N1914,【参考】数式用!$A$3:$N$58,14,FALSE)</f>
        <v>#N/A</v>
      </c>
      <c r="AC1914" s="481" t="str">
        <f>IFERROR(VLOOKUP(N1914,【参考】数式用!$A$3:$N$58,14,FALSE),"")&amp;"_4_5"</f>
        <v>_4_5</v>
      </c>
      <c r="AD1914" s="481" t="str">
        <f>IFERROR(VLOOKUP(N1914,【参考】数式用!$A$3:$N$58,14,FALSE),"")&amp;"_6"</f>
        <v>_6</v>
      </c>
      <c r="AE1914" s="482" t="str">
        <f>IFERROR(VLOOKUP(N1914,【参考】数式用!$AI$5:$AJ$51, 2, FALSE), "")</f>
        <v/>
      </c>
      <c r="AF1914" s="483" t="str">
        <f t="shared" si="60"/>
        <v/>
      </c>
      <c r="AG1914" s="484" t="str">
        <f t="shared" si="61"/>
        <v/>
      </c>
      <c r="AH1914" s="485" t="str">
        <f>IFERROR(VLOOKUP(N1914,【参考】数式用!$AM$3:$AN$56, 2, FALSE), "")</f>
        <v/>
      </c>
      <c r="AI1914" s="411"/>
      <c r="AJ1914" s="389"/>
      <c r="AK1914" s="389"/>
      <c r="AL1914" s="389"/>
      <c r="AM1914" s="389"/>
      <c r="AN1914" s="389"/>
      <c r="AO1914" s="389"/>
      <c r="AP1914" s="389"/>
      <c r="AQ1914" s="389"/>
    </row>
    <row r="1915" spans="1:43" s="128" customFormat="1" ht="40.15" customHeight="1">
      <c r="A1915" s="488">
        <v>1902</v>
      </c>
      <c r="B1915" s="866" t="str">
        <f>IF(基本情報入力シート!C1946="","",基本情報入力シート!C1946)</f>
        <v/>
      </c>
      <c r="C1915" s="866"/>
      <c r="D1915" s="866"/>
      <c r="E1915" s="866"/>
      <c r="F1915" s="866"/>
      <c r="G1915" s="866"/>
      <c r="H1915" s="866"/>
      <c r="I1915" s="866"/>
      <c r="J1915" s="413" t="str">
        <f>IF(基本情報入力シート!M1946="","",基本情報入力シート!M1946)</f>
        <v/>
      </c>
      <c r="K1915" s="413" t="str">
        <f>IF(基本情報入力シート!R1946="","",基本情報入力シート!R1946)</f>
        <v/>
      </c>
      <c r="L1915" s="413" t="str">
        <f>IF(基本情報入力シート!W1946="","",基本情報入力シート!W1946)</f>
        <v/>
      </c>
      <c r="M1915" s="413" t="str">
        <f>IF(基本情報入力シート!X1946="","",基本情報入力シート!X1946)</f>
        <v/>
      </c>
      <c r="N1915" s="491" t="str">
        <f>IF(基本情報入力シート!Y1946="","",基本情報入力シート!Y1946)</f>
        <v/>
      </c>
      <c r="O1915" s="490"/>
      <c r="P1915" s="432"/>
      <c r="Q1915" s="38" t="str">
        <f>IFERROR(ROUNDDOWN(P1915*VLOOKUP(N1915,【参考】数式用!$V$2:$AA$58,MATCH(O1915,【参考】数式用!$X$4:$AA$4)+2,FALSE)*0.5, 0), "")</f>
        <v/>
      </c>
      <c r="R1915" s="433"/>
      <c r="S1915" s="867"/>
      <c r="T1915" s="867"/>
      <c r="U1915" s="499"/>
      <c r="V1915" s="439"/>
      <c r="W1915" s="487"/>
      <c r="X1915" s="414" t="str">
        <f>IFERROR(IF(V1915="ー", "", ROUNDDOWN(W1915*VLOOKUP(N1915,【参考】数式用!$V$2:$AG$51,MATCH(V1915,【参考】数式用!$AB$4:$AG$4)+6,FALSE)*0.5, 0)), "")</f>
        <v/>
      </c>
      <c r="Y1915" s="440"/>
      <c r="Z1915" s="487"/>
      <c r="AA1915" s="501"/>
      <c r="AB1915" s="481" t="e">
        <f>VLOOKUP(N1915,【参考】数式用!$A$3:$N$58,14,FALSE)</f>
        <v>#N/A</v>
      </c>
      <c r="AC1915" s="481" t="str">
        <f>IFERROR(VLOOKUP(N1915,【参考】数式用!$A$3:$N$58,14,FALSE),"")&amp;"_4_5"</f>
        <v>_4_5</v>
      </c>
      <c r="AD1915" s="481" t="str">
        <f>IFERROR(VLOOKUP(N1915,【参考】数式用!$A$3:$N$58,14,FALSE),"")&amp;"_6"</f>
        <v>_6</v>
      </c>
      <c r="AE1915" s="482" t="str">
        <f>IFERROR(VLOOKUP(N1915,【参考】数式用!$AI$5:$AJ$51, 2, FALSE), "")</f>
        <v/>
      </c>
      <c r="AF1915" s="483" t="str">
        <f t="shared" si="60"/>
        <v/>
      </c>
      <c r="AG1915" s="484" t="str">
        <f t="shared" si="61"/>
        <v/>
      </c>
      <c r="AH1915" s="485" t="str">
        <f>IFERROR(VLOOKUP(N1915,【参考】数式用!$AM$3:$AN$56, 2, FALSE), "")</f>
        <v/>
      </c>
      <c r="AI1915" s="411"/>
      <c r="AJ1915" s="389"/>
      <c r="AK1915" s="389"/>
      <c r="AL1915" s="389"/>
      <c r="AM1915" s="389"/>
      <c r="AN1915" s="389"/>
      <c r="AO1915" s="389"/>
      <c r="AP1915" s="389"/>
      <c r="AQ1915" s="389"/>
    </row>
    <row r="1916" spans="1:43" s="128" customFormat="1" ht="40.15" customHeight="1">
      <c r="A1916" s="488">
        <v>1903</v>
      </c>
      <c r="B1916" s="866" t="str">
        <f>IF(基本情報入力シート!C1947="","",基本情報入力シート!C1947)</f>
        <v/>
      </c>
      <c r="C1916" s="866"/>
      <c r="D1916" s="866"/>
      <c r="E1916" s="866"/>
      <c r="F1916" s="866"/>
      <c r="G1916" s="866"/>
      <c r="H1916" s="866"/>
      <c r="I1916" s="866"/>
      <c r="J1916" s="413" t="str">
        <f>IF(基本情報入力シート!M1947="","",基本情報入力シート!M1947)</f>
        <v/>
      </c>
      <c r="K1916" s="413" t="str">
        <f>IF(基本情報入力シート!R1947="","",基本情報入力シート!R1947)</f>
        <v/>
      </c>
      <c r="L1916" s="413" t="str">
        <f>IF(基本情報入力シート!W1947="","",基本情報入力シート!W1947)</f>
        <v/>
      </c>
      <c r="M1916" s="413" t="str">
        <f>IF(基本情報入力シート!X1947="","",基本情報入力シート!X1947)</f>
        <v/>
      </c>
      <c r="N1916" s="491" t="str">
        <f>IF(基本情報入力シート!Y1947="","",基本情報入力シート!Y1947)</f>
        <v/>
      </c>
      <c r="O1916" s="490"/>
      <c r="P1916" s="432"/>
      <c r="Q1916" s="38" t="str">
        <f>IFERROR(ROUNDDOWN(P1916*VLOOKUP(N1916,【参考】数式用!$V$2:$AA$58,MATCH(O1916,【参考】数式用!$X$4:$AA$4)+2,FALSE)*0.5, 0), "")</f>
        <v/>
      </c>
      <c r="R1916" s="433"/>
      <c r="S1916" s="867"/>
      <c r="T1916" s="867"/>
      <c r="U1916" s="499"/>
      <c r="V1916" s="439"/>
      <c r="W1916" s="487"/>
      <c r="X1916" s="414" t="str">
        <f>IFERROR(IF(V1916="ー", "", ROUNDDOWN(W1916*VLOOKUP(N1916,【参考】数式用!$V$2:$AG$51,MATCH(V1916,【参考】数式用!$AB$4:$AG$4)+6,FALSE)*0.5, 0)), "")</f>
        <v/>
      </c>
      <c r="Y1916" s="440"/>
      <c r="Z1916" s="487"/>
      <c r="AA1916" s="501"/>
      <c r="AB1916" s="481" t="e">
        <f>VLOOKUP(N1916,【参考】数式用!$A$3:$N$58,14,FALSE)</f>
        <v>#N/A</v>
      </c>
      <c r="AC1916" s="481" t="str">
        <f>IFERROR(VLOOKUP(N1916,【参考】数式用!$A$3:$N$58,14,FALSE),"")&amp;"_4_5"</f>
        <v>_4_5</v>
      </c>
      <c r="AD1916" s="481" t="str">
        <f>IFERROR(VLOOKUP(N1916,【参考】数式用!$A$3:$N$58,14,FALSE),"")&amp;"_6"</f>
        <v>_6</v>
      </c>
      <c r="AE1916" s="482" t="str">
        <f>IFERROR(VLOOKUP(N1916,【参考】数式用!$AI$5:$AJ$51, 2, FALSE), "")</f>
        <v/>
      </c>
      <c r="AF1916" s="483" t="str">
        <f t="shared" si="60"/>
        <v/>
      </c>
      <c r="AG1916" s="484" t="str">
        <f t="shared" si="61"/>
        <v/>
      </c>
      <c r="AH1916" s="485" t="str">
        <f>IFERROR(VLOOKUP(N1916,【参考】数式用!$AM$3:$AN$56, 2, FALSE), "")</f>
        <v/>
      </c>
      <c r="AI1916" s="411"/>
      <c r="AJ1916" s="389"/>
      <c r="AK1916" s="389"/>
      <c r="AL1916" s="389"/>
      <c r="AM1916" s="389"/>
      <c r="AN1916" s="389"/>
      <c r="AO1916" s="389"/>
      <c r="AP1916" s="389"/>
      <c r="AQ1916" s="389"/>
    </row>
    <row r="1917" spans="1:43" s="128" customFormat="1" ht="40.15" customHeight="1">
      <c r="A1917" s="488">
        <v>1904</v>
      </c>
      <c r="B1917" s="866" t="str">
        <f>IF(基本情報入力シート!C1948="","",基本情報入力シート!C1948)</f>
        <v/>
      </c>
      <c r="C1917" s="866"/>
      <c r="D1917" s="866"/>
      <c r="E1917" s="866"/>
      <c r="F1917" s="866"/>
      <c r="G1917" s="866"/>
      <c r="H1917" s="866"/>
      <c r="I1917" s="866"/>
      <c r="J1917" s="413" t="str">
        <f>IF(基本情報入力シート!M1948="","",基本情報入力シート!M1948)</f>
        <v/>
      </c>
      <c r="K1917" s="413" t="str">
        <f>IF(基本情報入力シート!R1948="","",基本情報入力シート!R1948)</f>
        <v/>
      </c>
      <c r="L1917" s="413" t="str">
        <f>IF(基本情報入力シート!W1948="","",基本情報入力シート!W1948)</f>
        <v/>
      </c>
      <c r="M1917" s="413" t="str">
        <f>IF(基本情報入力シート!X1948="","",基本情報入力シート!X1948)</f>
        <v/>
      </c>
      <c r="N1917" s="491" t="str">
        <f>IF(基本情報入力シート!Y1948="","",基本情報入力シート!Y1948)</f>
        <v/>
      </c>
      <c r="O1917" s="490"/>
      <c r="P1917" s="432"/>
      <c r="Q1917" s="38" t="str">
        <f>IFERROR(ROUNDDOWN(P1917*VLOOKUP(N1917,【参考】数式用!$V$2:$AA$58,MATCH(O1917,【参考】数式用!$X$4:$AA$4)+2,FALSE)*0.5, 0), "")</f>
        <v/>
      </c>
      <c r="R1917" s="433"/>
      <c r="S1917" s="867"/>
      <c r="T1917" s="867"/>
      <c r="U1917" s="499"/>
      <c r="V1917" s="439"/>
      <c r="W1917" s="487"/>
      <c r="X1917" s="414" t="str">
        <f>IFERROR(IF(V1917="ー", "", ROUNDDOWN(W1917*VLOOKUP(N1917,【参考】数式用!$V$2:$AG$51,MATCH(V1917,【参考】数式用!$AB$4:$AG$4)+6,FALSE)*0.5, 0)), "")</f>
        <v/>
      </c>
      <c r="Y1917" s="440"/>
      <c r="Z1917" s="487"/>
      <c r="AA1917" s="501"/>
      <c r="AB1917" s="481" t="e">
        <f>VLOOKUP(N1917,【参考】数式用!$A$3:$N$58,14,FALSE)</f>
        <v>#N/A</v>
      </c>
      <c r="AC1917" s="481" t="str">
        <f>IFERROR(VLOOKUP(N1917,【参考】数式用!$A$3:$N$58,14,FALSE),"")&amp;"_4_5"</f>
        <v>_4_5</v>
      </c>
      <c r="AD1917" s="481" t="str">
        <f>IFERROR(VLOOKUP(N1917,【参考】数式用!$A$3:$N$58,14,FALSE),"")&amp;"_6"</f>
        <v>_6</v>
      </c>
      <c r="AE1917" s="482" t="str">
        <f>IFERROR(VLOOKUP(N1917,【参考】数式用!$AI$5:$AJ$51, 2, FALSE), "")</f>
        <v/>
      </c>
      <c r="AF1917" s="483" t="str">
        <f t="shared" si="60"/>
        <v/>
      </c>
      <c r="AG1917" s="484" t="str">
        <f t="shared" si="61"/>
        <v/>
      </c>
      <c r="AH1917" s="485" t="str">
        <f>IFERROR(VLOOKUP(N1917,【参考】数式用!$AM$3:$AN$56, 2, FALSE), "")</f>
        <v/>
      </c>
      <c r="AI1917" s="411"/>
      <c r="AJ1917" s="389"/>
      <c r="AK1917" s="389"/>
      <c r="AL1917" s="389"/>
      <c r="AM1917" s="389"/>
      <c r="AN1917" s="389"/>
      <c r="AO1917" s="389"/>
      <c r="AP1917" s="389"/>
      <c r="AQ1917" s="389"/>
    </row>
    <row r="1918" spans="1:43" s="128" customFormat="1" ht="40.15" customHeight="1">
      <c r="A1918" s="488">
        <v>1905</v>
      </c>
      <c r="B1918" s="866" t="str">
        <f>IF(基本情報入力シート!C1949="","",基本情報入力シート!C1949)</f>
        <v/>
      </c>
      <c r="C1918" s="866"/>
      <c r="D1918" s="866"/>
      <c r="E1918" s="866"/>
      <c r="F1918" s="866"/>
      <c r="G1918" s="866"/>
      <c r="H1918" s="866"/>
      <c r="I1918" s="866"/>
      <c r="J1918" s="413" t="str">
        <f>IF(基本情報入力シート!M1949="","",基本情報入力シート!M1949)</f>
        <v/>
      </c>
      <c r="K1918" s="413" t="str">
        <f>IF(基本情報入力シート!R1949="","",基本情報入力シート!R1949)</f>
        <v/>
      </c>
      <c r="L1918" s="413" t="str">
        <f>IF(基本情報入力シート!W1949="","",基本情報入力シート!W1949)</f>
        <v/>
      </c>
      <c r="M1918" s="413" t="str">
        <f>IF(基本情報入力シート!X1949="","",基本情報入力シート!X1949)</f>
        <v/>
      </c>
      <c r="N1918" s="491" t="str">
        <f>IF(基本情報入力シート!Y1949="","",基本情報入力シート!Y1949)</f>
        <v/>
      </c>
      <c r="O1918" s="490"/>
      <c r="P1918" s="432"/>
      <c r="Q1918" s="38" t="str">
        <f>IFERROR(ROUNDDOWN(P1918*VLOOKUP(N1918,【参考】数式用!$V$2:$AA$58,MATCH(O1918,【参考】数式用!$X$4:$AA$4)+2,FALSE)*0.5, 0), "")</f>
        <v/>
      </c>
      <c r="R1918" s="433"/>
      <c r="S1918" s="867"/>
      <c r="T1918" s="867"/>
      <c r="U1918" s="499"/>
      <c r="V1918" s="439"/>
      <c r="W1918" s="487"/>
      <c r="X1918" s="414" t="str">
        <f>IFERROR(IF(V1918="ー", "", ROUNDDOWN(W1918*VLOOKUP(N1918,【参考】数式用!$V$2:$AG$51,MATCH(V1918,【参考】数式用!$AB$4:$AG$4)+6,FALSE)*0.5, 0)), "")</f>
        <v/>
      </c>
      <c r="Y1918" s="440"/>
      <c r="Z1918" s="487"/>
      <c r="AA1918" s="501"/>
      <c r="AB1918" s="481" t="e">
        <f>VLOOKUP(N1918,【参考】数式用!$A$3:$N$58,14,FALSE)</f>
        <v>#N/A</v>
      </c>
      <c r="AC1918" s="481" t="str">
        <f>IFERROR(VLOOKUP(N1918,【参考】数式用!$A$3:$N$58,14,FALSE),"")&amp;"_4_5"</f>
        <v>_4_5</v>
      </c>
      <c r="AD1918" s="481" t="str">
        <f>IFERROR(VLOOKUP(N1918,【参考】数式用!$A$3:$N$58,14,FALSE),"")&amp;"_6"</f>
        <v>_6</v>
      </c>
      <c r="AE1918" s="482" t="str">
        <f>IFERROR(VLOOKUP(N1918,【参考】数式用!$AI$5:$AJ$51, 2, FALSE), "")</f>
        <v/>
      </c>
      <c r="AF1918" s="483" t="str">
        <f t="shared" si="60"/>
        <v/>
      </c>
      <c r="AG1918" s="484" t="str">
        <f t="shared" si="61"/>
        <v/>
      </c>
      <c r="AH1918" s="485" t="str">
        <f>IFERROR(VLOOKUP(N1918,【参考】数式用!$AM$3:$AN$56, 2, FALSE), "")</f>
        <v/>
      </c>
      <c r="AI1918" s="411"/>
      <c r="AJ1918" s="389"/>
      <c r="AK1918" s="389"/>
      <c r="AL1918" s="389"/>
      <c r="AM1918" s="389"/>
      <c r="AN1918" s="389"/>
      <c r="AO1918" s="389"/>
      <c r="AP1918" s="389"/>
      <c r="AQ1918" s="389"/>
    </row>
    <row r="1919" spans="1:43" s="128" customFormat="1" ht="40.15" customHeight="1">
      <c r="A1919" s="488">
        <v>1906</v>
      </c>
      <c r="B1919" s="866" t="str">
        <f>IF(基本情報入力シート!C1950="","",基本情報入力シート!C1950)</f>
        <v/>
      </c>
      <c r="C1919" s="866"/>
      <c r="D1919" s="866"/>
      <c r="E1919" s="866"/>
      <c r="F1919" s="866"/>
      <c r="G1919" s="866"/>
      <c r="H1919" s="866"/>
      <c r="I1919" s="866"/>
      <c r="J1919" s="413" t="str">
        <f>IF(基本情報入力シート!M1950="","",基本情報入力シート!M1950)</f>
        <v/>
      </c>
      <c r="K1919" s="413" t="str">
        <f>IF(基本情報入力シート!R1950="","",基本情報入力シート!R1950)</f>
        <v/>
      </c>
      <c r="L1919" s="413" t="str">
        <f>IF(基本情報入力シート!W1950="","",基本情報入力シート!W1950)</f>
        <v/>
      </c>
      <c r="M1919" s="413" t="str">
        <f>IF(基本情報入力シート!X1950="","",基本情報入力シート!X1950)</f>
        <v/>
      </c>
      <c r="N1919" s="491" t="str">
        <f>IF(基本情報入力シート!Y1950="","",基本情報入力シート!Y1950)</f>
        <v/>
      </c>
      <c r="O1919" s="490"/>
      <c r="P1919" s="432"/>
      <c r="Q1919" s="38" t="str">
        <f>IFERROR(ROUNDDOWN(P1919*VLOOKUP(N1919,【参考】数式用!$V$2:$AA$58,MATCH(O1919,【参考】数式用!$X$4:$AA$4)+2,FALSE)*0.5, 0), "")</f>
        <v/>
      </c>
      <c r="R1919" s="433"/>
      <c r="S1919" s="867"/>
      <c r="T1919" s="867"/>
      <c r="U1919" s="499"/>
      <c r="V1919" s="439"/>
      <c r="W1919" s="487"/>
      <c r="X1919" s="414" t="str">
        <f>IFERROR(IF(V1919="ー", "", ROUNDDOWN(W1919*VLOOKUP(N1919,【参考】数式用!$V$2:$AG$51,MATCH(V1919,【参考】数式用!$AB$4:$AG$4)+6,FALSE)*0.5, 0)), "")</f>
        <v/>
      </c>
      <c r="Y1919" s="440"/>
      <c r="Z1919" s="487"/>
      <c r="AA1919" s="501"/>
      <c r="AB1919" s="481" t="e">
        <f>VLOOKUP(N1919,【参考】数式用!$A$3:$N$58,14,FALSE)</f>
        <v>#N/A</v>
      </c>
      <c r="AC1919" s="481" t="str">
        <f>IFERROR(VLOOKUP(N1919,【参考】数式用!$A$3:$N$58,14,FALSE),"")&amp;"_4_5"</f>
        <v>_4_5</v>
      </c>
      <c r="AD1919" s="481" t="str">
        <f>IFERROR(VLOOKUP(N1919,【参考】数式用!$A$3:$N$58,14,FALSE),"")&amp;"_6"</f>
        <v>_6</v>
      </c>
      <c r="AE1919" s="482" t="str">
        <f>IFERROR(VLOOKUP(N1919,【参考】数式用!$AI$5:$AJ$51, 2, FALSE), "")</f>
        <v/>
      </c>
      <c r="AF1919" s="483" t="str">
        <f t="shared" si="60"/>
        <v/>
      </c>
      <c r="AG1919" s="484" t="str">
        <f t="shared" si="61"/>
        <v/>
      </c>
      <c r="AH1919" s="485" t="str">
        <f>IFERROR(VLOOKUP(N1919,【参考】数式用!$AM$3:$AN$56, 2, FALSE), "")</f>
        <v/>
      </c>
      <c r="AI1919" s="411"/>
      <c r="AJ1919" s="389"/>
      <c r="AK1919" s="389"/>
      <c r="AL1919" s="389"/>
      <c r="AM1919" s="389"/>
      <c r="AN1919" s="389"/>
      <c r="AO1919" s="389"/>
      <c r="AP1919" s="389"/>
      <c r="AQ1919" s="389"/>
    </row>
    <row r="1920" spans="1:43" s="128" customFormat="1" ht="40.15" customHeight="1">
      <c r="A1920" s="488">
        <v>1907</v>
      </c>
      <c r="B1920" s="866" t="str">
        <f>IF(基本情報入力シート!C1951="","",基本情報入力シート!C1951)</f>
        <v/>
      </c>
      <c r="C1920" s="866"/>
      <c r="D1920" s="866"/>
      <c r="E1920" s="866"/>
      <c r="F1920" s="866"/>
      <c r="G1920" s="866"/>
      <c r="H1920" s="866"/>
      <c r="I1920" s="866"/>
      <c r="J1920" s="413" t="str">
        <f>IF(基本情報入力シート!M1951="","",基本情報入力シート!M1951)</f>
        <v/>
      </c>
      <c r="K1920" s="413" t="str">
        <f>IF(基本情報入力シート!R1951="","",基本情報入力シート!R1951)</f>
        <v/>
      </c>
      <c r="L1920" s="413" t="str">
        <f>IF(基本情報入力シート!W1951="","",基本情報入力シート!W1951)</f>
        <v/>
      </c>
      <c r="M1920" s="413" t="str">
        <f>IF(基本情報入力シート!X1951="","",基本情報入力シート!X1951)</f>
        <v/>
      </c>
      <c r="N1920" s="491" t="str">
        <f>IF(基本情報入力シート!Y1951="","",基本情報入力シート!Y1951)</f>
        <v/>
      </c>
      <c r="O1920" s="490"/>
      <c r="P1920" s="432"/>
      <c r="Q1920" s="38" t="str">
        <f>IFERROR(ROUNDDOWN(P1920*VLOOKUP(N1920,【参考】数式用!$V$2:$AA$58,MATCH(O1920,【参考】数式用!$X$4:$AA$4)+2,FALSE)*0.5, 0), "")</f>
        <v/>
      </c>
      <c r="R1920" s="433"/>
      <c r="S1920" s="867"/>
      <c r="T1920" s="867"/>
      <c r="U1920" s="499"/>
      <c r="V1920" s="439"/>
      <c r="W1920" s="487"/>
      <c r="X1920" s="414" t="str">
        <f>IFERROR(IF(V1920="ー", "", ROUNDDOWN(W1920*VLOOKUP(N1920,【参考】数式用!$V$2:$AG$51,MATCH(V1920,【参考】数式用!$AB$4:$AG$4)+6,FALSE)*0.5, 0)), "")</f>
        <v/>
      </c>
      <c r="Y1920" s="440"/>
      <c r="Z1920" s="487"/>
      <c r="AA1920" s="501"/>
      <c r="AB1920" s="481" t="e">
        <f>VLOOKUP(N1920,【参考】数式用!$A$3:$N$58,14,FALSE)</f>
        <v>#N/A</v>
      </c>
      <c r="AC1920" s="481" t="str">
        <f>IFERROR(VLOOKUP(N1920,【参考】数式用!$A$3:$N$58,14,FALSE),"")&amp;"_4_5"</f>
        <v>_4_5</v>
      </c>
      <c r="AD1920" s="481" t="str">
        <f>IFERROR(VLOOKUP(N1920,【参考】数式用!$A$3:$N$58,14,FALSE),"")&amp;"_6"</f>
        <v>_6</v>
      </c>
      <c r="AE1920" s="482" t="str">
        <f>IFERROR(VLOOKUP(N1920,【参考】数式用!$AI$5:$AJ$51, 2, FALSE), "")</f>
        <v/>
      </c>
      <c r="AF1920" s="483" t="str">
        <f t="shared" si="60"/>
        <v/>
      </c>
      <c r="AG1920" s="484" t="str">
        <f t="shared" si="61"/>
        <v/>
      </c>
      <c r="AH1920" s="485" t="str">
        <f>IFERROR(VLOOKUP(N1920,【参考】数式用!$AM$3:$AN$56, 2, FALSE), "")</f>
        <v/>
      </c>
      <c r="AI1920" s="411"/>
      <c r="AJ1920" s="389"/>
      <c r="AK1920" s="389"/>
      <c r="AL1920" s="389"/>
      <c r="AM1920" s="389"/>
      <c r="AN1920" s="389"/>
      <c r="AO1920" s="389"/>
      <c r="AP1920" s="389"/>
      <c r="AQ1920" s="389"/>
    </row>
    <row r="1921" spans="1:43" s="128" customFormat="1" ht="40.15" customHeight="1">
      <c r="A1921" s="488">
        <v>1908</v>
      </c>
      <c r="B1921" s="866" t="str">
        <f>IF(基本情報入力シート!C1952="","",基本情報入力シート!C1952)</f>
        <v/>
      </c>
      <c r="C1921" s="866"/>
      <c r="D1921" s="866"/>
      <c r="E1921" s="866"/>
      <c r="F1921" s="866"/>
      <c r="G1921" s="866"/>
      <c r="H1921" s="866"/>
      <c r="I1921" s="866"/>
      <c r="J1921" s="413" t="str">
        <f>IF(基本情報入力シート!M1952="","",基本情報入力シート!M1952)</f>
        <v/>
      </c>
      <c r="K1921" s="413" t="str">
        <f>IF(基本情報入力シート!R1952="","",基本情報入力シート!R1952)</f>
        <v/>
      </c>
      <c r="L1921" s="413" t="str">
        <f>IF(基本情報入力シート!W1952="","",基本情報入力シート!W1952)</f>
        <v/>
      </c>
      <c r="M1921" s="413" t="str">
        <f>IF(基本情報入力シート!X1952="","",基本情報入力シート!X1952)</f>
        <v/>
      </c>
      <c r="N1921" s="491" t="str">
        <f>IF(基本情報入力シート!Y1952="","",基本情報入力シート!Y1952)</f>
        <v/>
      </c>
      <c r="O1921" s="490"/>
      <c r="P1921" s="432"/>
      <c r="Q1921" s="38" t="str">
        <f>IFERROR(ROUNDDOWN(P1921*VLOOKUP(N1921,【参考】数式用!$V$2:$AA$58,MATCH(O1921,【参考】数式用!$X$4:$AA$4)+2,FALSE)*0.5, 0), "")</f>
        <v/>
      </c>
      <c r="R1921" s="433"/>
      <c r="S1921" s="867"/>
      <c r="T1921" s="867"/>
      <c r="U1921" s="499"/>
      <c r="V1921" s="439"/>
      <c r="W1921" s="487"/>
      <c r="X1921" s="414" t="str">
        <f>IFERROR(IF(V1921="ー", "", ROUNDDOWN(W1921*VLOOKUP(N1921,【参考】数式用!$V$2:$AG$51,MATCH(V1921,【参考】数式用!$AB$4:$AG$4)+6,FALSE)*0.5, 0)), "")</f>
        <v/>
      </c>
      <c r="Y1921" s="440"/>
      <c r="Z1921" s="487"/>
      <c r="AA1921" s="501"/>
      <c r="AB1921" s="481" t="e">
        <f>VLOOKUP(N1921,【参考】数式用!$A$3:$N$58,14,FALSE)</f>
        <v>#N/A</v>
      </c>
      <c r="AC1921" s="481" t="str">
        <f>IFERROR(VLOOKUP(N1921,【参考】数式用!$A$3:$N$58,14,FALSE),"")&amp;"_4_5"</f>
        <v>_4_5</v>
      </c>
      <c r="AD1921" s="481" t="str">
        <f>IFERROR(VLOOKUP(N1921,【参考】数式用!$A$3:$N$58,14,FALSE),"")&amp;"_6"</f>
        <v>_6</v>
      </c>
      <c r="AE1921" s="482" t="str">
        <f>IFERROR(VLOOKUP(N1921,【参考】数式用!$AI$5:$AJ$51, 2, FALSE), "")</f>
        <v/>
      </c>
      <c r="AF1921" s="483" t="str">
        <f t="shared" si="60"/>
        <v/>
      </c>
      <c r="AG1921" s="484" t="str">
        <f t="shared" si="61"/>
        <v/>
      </c>
      <c r="AH1921" s="485" t="str">
        <f>IFERROR(VLOOKUP(N1921,【参考】数式用!$AM$3:$AN$56, 2, FALSE), "")</f>
        <v/>
      </c>
      <c r="AI1921" s="411"/>
      <c r="AJ1921" s="389"/>
      <c r="AK1921" s="389"/>
      <c r="AL1921" s="389"/>
      <c r="AM1921" s="389"/>
      <c r="AN1921" s="389"/>
      <c r="AO1921" s="389"/>
      <c r="AP1921" s="389"/>
      <c r="AQ1921" s="389"/>
    </row>
    <row r="1922" spans="1:43" s="128" customFormat="1" ht="40.15" customHeight="1">
      <c r="A1922" s="488">
        <v>1909</v>
      </c>
      <c r="B1922" s="866" t="str">
        <f>IF(基本情報入力シート!C1953="","",基本情報入力シート!C1953)</f>
        <v/>
      </c>
      <c r="C1922" s="866"/>
      <c r="D1922" s="866"/>
      <c r="E1922" s="866"/>
      <c r="F1922" s="866"/>
      <c r="G1922" s="866"/>
      <c r="H1922" s="866"/>
      <c r="I1922" s="866"/>
      <c r="J1922" s="413" t="str">
        <f>IF(基本情報入力シート!M1953="","",基本情報入力シート!M1953)</f>
        <v/>
      </c>
      <c r="K1922" s="413" t="str">
        <f>IF(基本情報入力シート!R1953="","",基本情報入力シート!R1953)</f>
        <v/>
      </c>
      <c r="L1922" s="413" t="str">
        <f>IF(基本情報入力シート!W1953="","",基本情報入力シート!W1953)</f>
        <v/>
      </c>
      <c r="M1922" s="413" t="str">
        <f>IF(基本情報入力シート!X1953="","",基本情報入力シート!X1953)</f>
        <v/>
      </c>
      <c r="N1922" s="491" t="str">
        <f>IF(基本情報入力シート!Y1953="","",基本情報入力シート!Y1953)</f>
        <v/>
      </c>
      <c r="O1922" s="490"/>
      <c r="P1922" s="432"/>
      <c r="Q1922" s="38" t="str">
        <f>IFERROR(ROUNDDOWN(P1922*VLOOKUP(N1922,【参考】数式用!$V$2:$AA$58,MATCH(O1922,【参考】数式用!$X$4:$AA$4)+2,FALSE)*0.5, 0), "")</f>
        <v/>
      </c>
      <c r="R1922" s="433"/>
      <c r="S1922" s="867"/>
      <c r="T1922" s="867"/>
      <c r="U1922" s="499"/>
      <c r="V1922" s="439"/>
      <c r="W1922" s="487"/>
      <c r="X1922" s="414" t="str">
        <f>IFERROR(IF(V1922="ー", "", ROUNDDOWN(W1922*VLOOKUP(N1922,【参考】数式用!$V$2:$AG$51,MATCH(V1922,【参考】数式用!$AB$4:$AG$4)+6,FALSE)*0.5, 0)), "")</f>
        <v/>
      </c>
      <c r="Y1922" s="440"/>
      <c r="Z1922" s="487"/>
      <c r="AA1922" s="501"/>
      <c r="AB1922" s="481" t="e">
        <f>VLOOKUP(N1922,【参考】数式用!$A$3:$N$58,14,FALSE)</f>
        <v>#N/A</v>
      </c>
      <c r="AC1922" s="481" t="str">
        <f>IFERROR(VLOOKUP(N1922,【参考】数式用!$A$3:$N$58,14,FALSE),"")&amp;"_4_5"</f>
        <v>_4_5</v>
      </c>
      <c r="AD1922" s="481" t="str">
        <f>IFERROR(VLOOKUP(N1922,【参考】数式用!$A$3:$N$58,14,FALSE),"")&amp;"_6"</f>
        <v>_6</v>
      </c>
      <c r="AE1922" s="482" t="str">
        <f>IFERROR(VLOOKUP(N1922,【参考】数式用!$AI$5:$AJ$51, 2, FALSE), "")</f>
        <v/>
      </c>
      <c r="AF1922" s="483" t="str">
        <f t="shared" si="60"/>
        <v/>
      </c>
      <c r="AG1922" s="484" t="str">
        <f t="shared" si="61"/>
        <v/>
      </c>
      <c r="AH1922" s="485" t="str">
        <f>IFERROR(VLOOKUP(N1922,【参考】数式用!$AM$3:$AN$56, 2, FALSE), "")</f>
        <v/>
      </c>
      <c r="AI1922" s="411"/>
      <c r="AJ1922" s="389"/>
      <c r="AK1922" s="389"/>
      <c r="AL1922" s="389"/>
      <c r="AM1922" s="389"/>
      <c r="AN1922" s="389"/>
      <c r="AO1922" s="389"/>
      <c r="AP1922" s="389"/>
      <c r="AQ1922" s="389"/>
    </row>
    <row r="1923" spans="1:43" s="128" customFormat="1" ht="40.15" customHeight="1">
      <c r="A1923" s="488">
        <v>1910</v>
      </c>
      <c r="B1923" s="866" t="str">
        <f>IF(基本情報入力シート!C1954="","",基本情報入力シート!C1954)</f>
        <v/>
      </c>
      <c r="C1923" s="866"/>
      <c r="D1923" s="866"/>
      <c r="E1923" s="866"/>
      <c r="F1923" s="866"/>
      <c r="G1923" s="866"/>
      <c r="H1923" s="866"/>
      <c r="I1923" s="866"/>
      <c r="J1923" s="413" t="str">
        <f>IF(基本情報入力シート!M1954="","",基本情報入力シート!M1954)</f>
        <v/>
      </c>
      <c r="K1923" s="413" t="str">
        <f>IF(基本情報入力シート!R1954="","",基本情報入力シート!R1954)</f>
        <v/>
      </c>
      <c r="L1923" s="413" t="str">
        <f>IF(基本情報入力シート!W1954="","",基本情報入力シート!W1954)</f>
        <v/>
      </c>
      <c r="M1923" s="413" t="str">
        <f>IF(基本情報入力シート!X1954="","",基本情報入力シート!X1954)</f>
        <v/>
      </c>
      <c r="N1923" s="491" t="str">
        <f>IF(基本情報入力シート!Y1954="","",基本情報入力シート!Y1954)</f>
        <v/>
      </c>
      <c r="O1923" s="490"/>
      <c r="P1923" s="432"/>
      <c r="Q1923" s="38" t="str">
        <f>IFERROR(ROUNDDOWN(P1923*VLOOKUP(N1923,【参考】数式用!$V$2:$AA$58,MATCH(O1923,【参考】数式用!$X$4:$AA$4)+2,FALSE)*0.5, 0), "")</f>
        <v/>
      </c>
      <c r="R1923" s="433"/>
      <c r="S1923" s="867"/>
      <c r="T1923" s="867"/>
      <c r="U1923" s="499"/>
      <c r="V1923" s="439"/>
      <c r="W1923" s="487"/>
      <c r="X1923" s="414" t="str">
        <f>IFERROR(IF(V1923="ー", "", ROUNDDOWN(W1923*VLOOKUP(N1923,【参考】数式用!$V$2:$AG$51,MATCH(V1923,【参考】数式用!$AB$4:$AG$4)+6,FALSE)*0.5, 0)), "")</f>
        <v/>
      </c>
      <c r="Y1923" s="440"/>
      <c r="Z1923" s="487"/>
      <c r="AA1923" s="501"/>
      <c r="AB1923" s="481" t="e">
        <f>VLOOKUP(N1923,【参考】数式用!$A$3:$N$58,14,FALSE)</f>
        <v>#N/A</v>
      </c>
      <c r="AC1923" s="481" t="str">
        <f>IFERROR(VLOOKUP(N1923,【参考】数式用!$A$3:$N$58,14,FALSE),"")&amp;"_4_5"</f>
        <v>_4_5</v>
      </c>
      <c r="AD1923" s="481" t="str">
        <f>IFERROR(VLOOKUP(N1923,【参考】数式用!$A$3:$N$58,14,FALSE),"")&amp;"_6"</f>
        <v>_6</v>
      </c>
      <c r="AE1923" s="482" t="str">
        <f>IFERROR(VLOOKUP(N1923,【参考】数式用!$AI$5:$AJ$51, 2, FALSE), "")</f>
        <v/>
      </c>
      <c r="AF1923" s="483" t="str">
        <f t="shared" si="60"/>
        <v/>
      </c>
      <c r="AG1923" s="484" t="str">
        <f t="shared" si="61"/>
        <v/>
      </c>
      <c r="AH1923" s="485" t="str">
        <f>IFERROR(VLOOKUP(N1923,【参考】数式用!$AM$3:$AN$56, 2, FALSE), "")</f>
        <v/>
      </c>
      <c r="AI1923" s="411"/>
      <c r="AJ1923" s="389"/>
      <c r="AK1923" s="389"/>
      <c r="AL1923" s="389"/>
      <c r="AM1923" s="389"/>
      <c r="AN1923" s="389"/>
      <c r="AO1923" s="389"/>
      <c r="AP1923" s="389"/>
      <c r="AQ1923" s="389"/>
    </row>
    <row r="1924" spans="1:43" s="128" customFormat="1" ht="40.15" customHeight="1">
      <c r="A1924" s="488">
        <v>1911</v>
      </c>
      <c r="B1924" s="866" t="str">
        <f>IF(基本情報入力シート!C1955="","",基本情報入力シート!C1955)</f>
        <v/>
      </c>
      <c r="C1924" s="866"/>
      <c r="D1924" s="866"/>
      <c r="E1924" s="866"/>
      <c r="F1924" s="866"/>
      <c r="G1924" s="866"/>
      <c r="H1924" s="866"/>
      <c r="I1924" s="866"/>
      <c r="J1924" s="413" t="str">
        <f>IF(基本情報入力シート!M1955="","",基本情報入力シート!M1955)</f>
        <v/>
      </c>
      <c r="K1924" s="413" t="str">
        <f>IF(基本情報入力シート!R1955="","",基本情報入力シート!R1955)</f>
        <v/>
      </c>
      <c r="L1924" s="413" t="str">
        <f>IF(基本情報入力シート!W1955="","",基本情報入力シート!W1955)</f>
        <v/>
      </c>
      <c r="M1924" s="413" t="str">
        <f>IF(基本情報入力シート!X1955="","",基本情報入力シート!X1955)</f>
        <v/>
      </c>
      <c r="N1924" s="491" t="str">
        <f>IF(基本情報入力シート!Y1955="","",基本情報入力シート!Y1955)</f>
        <v/>
      </c>
      <c r="O1924" s="490"/>
      <c r="P1924" s="432"/>
      <c r="Q1924" s="38" t="str">
        <f>IFERROR(ROUNDDOWN(P1924*VLOOKUP(N1924,【参考】数式用!$V$2:$AA$58,MATCH(O1924,【参考】数式用!$X$4:$AA$4)+2,FALSE)*0.5, 0), "")</f>
        <v/>
      </c>
      <c r="R1924" s="433"/>
      <c r="S1924" s="867"/>
      <c r="T1924" s="867"/>
      <c r="U1924" s="499"/>
      <c r="V1924" s="439"/>
      <c r="W1924" s="487"/>
      <c r="X1924" s="414" t="str">
        <f>IFERROR(IF(V1924="ー", "", ROUNDDOWN(W1924*VLOOKUP(N1924,【参考】数式用!$V$2:$AG$51,MATCH(V1924,【参考】数式用!$AB$4:$AG$4)+6,FALSE)*0.5, 0)), "")</f>
        <v/>
      </c>
      <c r="Y1924" s="440"/>
      <c r="Z1924" s="487"/>
      <c r="AA1924" s="501"/>
      <c r="AB1924" s="481" t="e">
        <f>VLOOKUP(N1924,【参考】数式用!$A$3:$N$58,14,FALSE)</f>
        <v>#N/A</v>
      </c>
      <c r="AC1924" s="481" t="str">
        <f>IFERROR(VLOOKUP(N1924,【参考】数式用!$A$3:$N$58,14,FALSE),"")&amp;"_4_5"</f>
        <v>_4_5</v>
      </c>
      <c r="AD1924" s="481" t="str">
        <f>IFERROR(VLOOKUP(N1924,【参考】数式用!$A$3:$N$58,14,FALSE),"")&amp;"_6"</f>
        <v>_6</v>
      </c>
      <c r="AE1924" s="482" t="str">
        <f>IFERROR(VLOOKUP(N1924,【参考】数式用!$AI$5:$AJ$51, 2, FALSE), "")</f>
        <v/>
      </c>
      <c r="AF1924" s="483" t="str">
        <f t="shared" si="60"/>
        <v/>
      </c>
      <c r="AG1924" s="484" t="str">
        <f t="shared" si="61"/>
        <v/>
      </c>
      <c r="AH1924" s="485" t="str">
        <f>IFERROR(VLOOKUP(N1924,【参考】数式用!$AM$3:$AN$56, 2, FALSE), "")</f>
        <v/>
      </c>
      <c r="AI1924" s="411"/>
      <c r="AJ1924" s="389"/>
      <c r="AK1924" s="389"/>
      <c r="AL1924" s="389"/>
      <c r="AM1924" s="389"/>
      <c r="AN1924" s="389"/>
      <c r="AO1924" s="389"/>
      <c r="AP1924" s="389"/>
      <c r="AQ1924" s="389"/>
    </row>
    <row r="1925" spans="1:43" s="128" customFormat="1" ht="40.15" customHeight="1">
      <c r="A1925" s="488">
        <v>1912</v>
      </c>
      <c r="B1925" s="866" t="str">
        <f>IF(基本情報入力シート!C1956="","",基本情報入力シート!C1956)</f>
        <v/>
      </c>
      <c r="C1925" s="866"/>
      <c r="D1925" s="866"/>
      <c r="E1925" s="866"/>
      <c r="F1925" s="866"/>
      <c r="G1925" s="866"/>
      <c r="H1925" s="866"/>
      <c r="I1925" s="866"/>
      <c r="J1925" s="413" t="str">
        <f>IF(基本情報入力シート!M1956="","",基本情報入力シート!M1956)</f>
        <v/>
      </c>
      <c r="K1925" s="413" t="str">
        <f>IF(基本情報入力シート!R1956="","",基本情報入力シート!R1956)</f>
        <v/>
      </c>
      <c r="L1925" s="413" t="str">
        <f>IF(基本情報入力シート!W1956="","",基本情報入力シート!W1956)</f>
        <v/>
      </c>
      <c r="M1925" s="413" t="str">
        <f>IF(基本情報入力シート!X1956="","",基本情報入力シート!X1956)</f>
        <v/>
      </c>
      <c r="N1925" s="491" t="str">
        <f>IF(基本情報入力シート!Y1956="","",基本情報入力シート!Y1956)</f>
        <v/>
      </c>
      <c r="O1925" s="490"/>
      <c r="P1925" s="432"/>
      <c r="Q1925" s="38" t="str">
        <f>IFERROR(ROUNDDOWN(P1925*VLOOKUP(N1925,【参考】数式用!$V$2:$AA$58,MATCH(O1925,【参考】数式用!$X$4:$AA$4)+2,FALSE)*0.5, 0), "")</f>
        <v/>
      </c>
      <c r="R1925" s="433"/>
      <c r="S1925" s="867"/>
      <c r="T1925" s="867"/>
      <c r="U1925" s="499"/>
      <c r="V1925" s="439"/>
      <c r="W1925" s="487"/>
      <c r="X1925" s="414" t="str">
        <f>IFERROR(IF(V1925="ー", "", ROUNDDOWN(W1925*VLOOKUP(N1925,【参考】数式用!$V$2:$AG$51,MATCH(V1925,【参考】数式用!$AB$4:$AG$4)+6,FALSE)*0.5, 0)), "")</f>
        <v/>
      </c>
      <c r="Y1925" s="440"/>
      <c r="Z1925" s="487"/>
      <c r="AA1925" s="501"/>
      <c r="AB1925" s="481" t="e">
        <f>VLOOKUP(N1925,【参考】数式用!$A$3:$N$58,14,FALSE)</f>
        <v>#N/A</v>
      </c>
      <c r="AC1925" s="481" t="str">
        <f>IFERROR(VLOOKUP(N1925,【参考】数式用!$A$3:$N$58,14,FALSE),"")&amp;"_4_5"</f>
        <v>_4_5</v>
      </c>
      <c r="AD1925" s="481" t="str">
        <f>IFERROR(VLOOKUP(N1925,【参考】数式用!$A$3:$N$58,14,FALSE),"")&amp;"_6"</f>
        <v>_6</v>
      </c>
      <c r="AE1925" s="482" t="str">
        <f>IFERROR(VLOOKUP(N1925,【参考】数式用!$AI$5:$AJ$51, 2, FALSE), "")</f>
        <v/>
      </c>
      <c r="AF1925" s="483" t="str">
        <f t="shared" si="60"/>
        <v/>
      </c>
      <c r="AG1925" s="484" t="str">
        <f t="shared" si="61"/>
        <v/>
      </c>
      <c r="AH1925" s="485" t="str">
        <f>IFERROR(VLOOKUP(N1925,【参考】数式用!$AM$3:$AN$56, 2, FALSE), "")</f>
        <v/>
      </c>
      <c r="AI1925" s="411"/>
      <c r="AJ1925" s="389"/>
      <c r="AK1925" s="389"/>
      <c r="AL1925" s="389"/>
      <c r="AM1925" s="389"/>
      <c r="AN1925" s="389"/>
      <c r="AO1925" s="389"/>
      <c r="AP1925" s="389"/>
      <c r="AQ1925" s="389"/>
    </row>
    <row r="1926" spans="1:43" s="128" customFormat="1" ht="40.15" customHeight="1">
      <c r="A1926" s="488">
        <v>1913</v>
      </c>
      <c r="B1926" s="866" t="str">
        <f>IF(基本情報入力シート!C1957="","",基本情報入力シート!C1957)</f>
        <v/>
      </c>
      <c r="C1926" s="866"/>
      <c r="D1926" s="866"/>
      <c r="E1926" s="866"/>
      <c r="F1926" s="866"/>
      <c r="G1926" s="866"/>
      <c r="H1926" s="866"/>
      <c r="I1926" s="866"/>
      <c r="J1926" s="413" t="str">
        <f>IF(基本情報入力シート!M1957="","",基本情報入力シート!M1957)</f>
        <v/>
      </c>
      <c r="K1926" s="413" t="str">
        <f>IF(基本情報入力シート!R1957="","",基本情報入力シート!R1957)</f>
        <v/>
      </c>
      <c r="L1926" s="413" t="str">
        <f>IF(基本情報入力シート!W1957="","",基本情報入力シート!W1957)</f>
        <v/>
      </c>
      <c r="M1926" s="413" t="str">
        <f>IF(基本情報入力シート!X1957="","",基本情報入力シート!X1957)</f>
        <v/>
      </c>
      <c r="N1926" s="491" t="str">
        <f>IF(基本情報入力シート!Y1957="","",基本情報入力シート!Y1957)</f>
        <v/>
      </c>
      <c r="O1926" s="490"/>
      <c r="P1926" s="432"/>
      <c r="Q1926" s="38" t="str">
        <f>IFERROR(ROUNDDOWN(P1926*VLOOKUP(N1926,【参考】数式用!$V$2:$AA$58,MATCH(O1926,【参考】数式用!$X$4:$AA$4)+2,FALSE)*0.5, 0), "")</f>
        <v/>
      </c>
      <c r="R1926" s="433"/>
      <c r="S1926" s="867"/>
      <c r="T1926" s="867"/>
      <c r="U1926" s="499"/>
      <c r="V1926" s="439"/>
      <c r="W1926" s="487"/>
      <c r="X1926" s="414" t="str">
        <f>IFERROR(IF(V1926="ー", "", ROUNDDOWN(W1926*VLOOKUP(N1926,【参考】数式用!$V$2:$AG$51,MATCH(V1926,【参考】数式用!$AB$4:$AG$4)+6,FALSE)*0.5, 0)), "")</f>
        <v/>
      </c>
      <c r="Y1926" s="440"/>
      <c r="Z1926" s="487"/>
      <c r="AA1926" s="501"/>
      <c r="AB1926" s="481" t="e">
        <f>VLOOKUP(N1926,【参考】数式用!$A$3:$N$58,14,FALSE)</f>
        <v>#N/A</v>
      </c>
      <c r="AC1926" s="481" t="str">
        <f>IFERROR(VLOOKUP(N1926,【参考】数式用!$A$3:$N$58,14,FALSE),"")&amp;"_4_5"</f>
        <v>_4_5</v>
      </c>
      <c r="AD1926" s="481" t="str">
        <f>IFERROR(VLOOKUP(N1926,【参考】数式用!$A$3:$N$58,14,FALSE),"")&amp;"_6"</f>
        <v>_6</v>
      </c>
      <c r="AE1926" s="482" t="str">
        <f>IFERROR(VLOOKUP(N1926,【参考】数式用!$AI$5:$AJ$51, 2, FALSE), "")</f>
        <v/>
      </c>
      <c r="AF1926" s="483" t="str">
        <f t="shared" si="60"/>
        <v/>
      </c>
      <c r="AG1926" s="484" t="str">
        <f t="shared" si="61"/>
        <v/>
      </c>
      <c r="AH1926" s="485" t="str">
        <f>IFERROR(VLOOKUP(N1926,【参考】数式用!$AM$3:$AN$56, 2, FALSE), "")</f>
        <v/>
      </c>
      <c r="AI1926" s="411"/>
      <c r="AJ1926" s="389"/>
      <c r="AK1926" s="389"/>
      <c r="AL1926" s="389"/>
      <c r="AM1926" s="389"/>
      <c r="AN1926" s="389"/>
      <c r="AO1926" s="389"/>
      <c r="AP1926" s="389"/>
      <c r="AQ1926" s="389"/>
    </row>
    <row r="1927" spans="1:43" s="128" customFormat="1" ht="40.15" customHeight="1">
      <c r="A1927" s="488">
        <v>1914</v>
      </c>
      <c r="B1927" s="866" t="str">
        <f>IF(基本情報入力シート!C1958="","",基本情報入力シート!C1958)</f>
        <v/>
      </c>
      <c r="C1927" s="866"/>
      <c r="D1927" s="866"/>
      <c r="E1927" s="866"/>
      <c r="F1927" s="866"/>
      <c r="G1927" s="866"/>
      <c r="H1927" s="866"/>
      <c r="I1927" s="866"/>
      <c r="J1927" s="413" t="str">
        <f>IF(基本情報入力シート!M1958="","",基本情報入力シート!M1958)</f>
        <v/>
      </c>
      <c r="K1927" s="413" t="str">
        <f>IF(基本情報入力シート!R1958="","",基本情報入力シート!R1958)</f>
        <v/>
      </c>
      <c r="L1927" s="413" t="str">
        <f>IF(基本情報入力シート!W1958="","",基本情報入力シート!W1958)</f>
        <v/>
      </c>
      <c r="M1927" s="413" t="str">
        <f>IF(基本情報入力シート!X1958="","",基本情報入力シート!X1958)</f>
        <v/>
      </c>
      <c r="N1927" s="491" t="str">
        <f>IF(基本情報入力シート!Y1958="","",基本情報入力シート!Y1958)</f>
        <v/>
      </c>
      <c r="O1927" s="490"/>
      <c r="P1927" s="432"/>
      <c r="Q1927" s="38" t="str">
        <f>IFERROR(ROUNDDOWN(P1927*VLOOKUP(N1927,【参考】数式用!$V$2:$AA$58,MATCH(O1927,【参考】数式用!$X$4:$AA$4)+2,FALSE)*0.5, 0), "")</f>
        <v/>
      </c>
      <c r="R1927" s="433"/>
      <c r="S1927" s="867"/>
      <c r="T1927" s="867"/>
      <c r="U1927" s="499"/>
      <c r="V1927" s="439"/>
      <c r="W1927" s="487"/>
      <c r="X1927" s="414" t="str">
        <f>IFERROR(IF(V1927="ー", "", ROUNDDOWN(W1927*VLOOKUP(N1927,【参考】数式用!$V$2:$AG$51,MATCH(V1927,【参考】数式用!$AB$4:$AG$4)+6,FALSE)*0.5, 0)), "")</f>
        <v/>
      </c>
      <c r="Y1927" s="440"/>
      <c r="Z1927" s="487"/>
      <c r="AA1927" s="501"/>
      <c r="AB1927" s="481" t="e">
        <f>VLOOKUP(N1927,【参考】数式用!$A$3:$N$58,14,FALSE)</f>
        <v>#N/A</v>
      </c>
      <c r="AC1927" s="481" t="str">
        <f>IFERROR(VLOOKUP(N1927,【参考】数式用!$A$3:$N$58,14,FALSE),"")&amp;"_4_5"</f>
        <v>_4_5</v>
      </c>
      <c r="AD1927" s="481" t="str">
        <f>IFERROR(VLOOKUP(N1927,【参考】数式用!$A$3:$N$58,14,FALSE),"")&amp;"_6"</f>
        <v>_6</v>
      </c>
      <c r="AE1927" s="482" t="str">
        <f>IFERROR(VLOOKUP(N1927,【参考】数式用!$AI$5:$AJ$51, 2, FALSE), "")</f>
        <v/>
      </c>
      <c r="AF1927" s="483" t="str">
        <f t="shared" si="60"/>
        <v/>
      </c>
      <c r="AG1927" s="484" t="str">
        <f t="shared" si="61"/>
        <v/>
      </c>
      <c r="AH1927" s="485" t="str">
        <f>IFERROR(VLOOKUP(N1927,【参考】数式用!$AM$3:$AN$56, 2, FALSE), "")</f>
        <v/>
      </c>
      <c r="AI1927" s="411"/>
      <c r="AJ1927" s="389"/>
      <c r="AK1927" s="389"/>
      <c r="AL1927" s="389"/>
      <c r="AM1927" s="389"/>
      <c r="AN1927" s="389"/>
      <c r="AO1927" s="389"/>
      <c r="AP1927" s="389"/>
      <c r="AQ1927" s="389"/>
    </row>
    <row r="1928" spans="1:43" s="128" customFormat="1" ht="40.15" customHeight="1">
      <c r="A1928" s="488">
        <v>1915</v>
      </c>
      <c r="B1928" s="866" t="str">
        <f>IF(基本情報入力シート!C1959="","",基本情報入力シート!C1959)</f>
        <v/>
      </c>
      <c r="C1928" s="866"/>
      <c r="D1928" s="866"/>
      <c r="E1928" s="866"/>
      <c r="F1928" s="866"/>
      <c r="G1928" s="866"/>
      <c r="H1928" s="866"/>
      <c r="I1928" s="866"/>
      <c r="J1928" s="413" t="str">
        <f>IF(基本情報入力シート!M1959="","",基本情報入力シート!M1959)</f>
        <v/>
      </c>
      <c r="K1928" s="413" t="str">
        <f>IF(基本情報入力シート!R1959="","",基本情報入力シート!R1959)</f>
        <v/>
      </c>
      <c r="L1928" s="413" t="str">
        <f>IF(基本情報入力シート!W1959="","",基本情報入力シート!W1959)</f>
        <v/>
      </c>
      <c r="M1928" s="413" t="str">
        <f>IF(基本情報入力シート!X1959="","",基本情報入力シート!X1959)</f>
        <v/>
      </c>
      <c r="N1928" s="491" t="str">
        <f>IF(基本情報入力シート!Y1959="","",基本情報入力シート!Y1959)</f>
        <v/>
      </c>
      <c r="O1928" s="490"/>
      <c r="P1928" s="432"/>
      <c r="Q1928" s="38" t="str">
        <f>IFERROR(ROUNDDOWN(P1928*VLOOKUP(N1928,【参考】数式用!$V$2:$AA$58,MATCH(O1928,【参考】数式用!$X$4:$AA$4)+2,FALSE)*0.5, 0), "")</f>
        <v/>
      </c>
      <c r="R1928" s="433"/>
      <c r="S1928" s="867"/>
      <c r="T1928" s="867"/>
      <c r="U1928" s="499"/>
      <c r="V1928" s="439"/>
      <c r="W1928" s="487"/>
      <c r="X1928" s="414" t="str">
        <f>IFERROR(IF(V1928="ー", "", ROUNDDOWN(W1928*VLOOKUP(N1928,【参考】数式用!$V$2:$AG$51,MATCH(V1928,【参考】数式用!$AB$4:$AG$4)+6,FALSE)*0.5, 0)), "")</f>
        <v/>
      </c>
      <c r="Y1928" s="440"/>
      <c r="Z1928" s="487"/>
      <c r="AA1928" s="501"/>
      <c r="AB1928" s="481" t="e">
        <f>VLOOKUP(N1928,【参考】数式用!$A$3:$N$58,14,FALSE)</f>
        <v>#N/A</v>
      </c>
      <c r="AC1928" s="481" t="str">
        <f>IFERROR(VLOOKUP(N1928,【参考】数式用!$A$3:$N$58,14,FALSE),"")&amp;"_4_5"</f>
        <v>_4_5</v>
      </c>
      <c r="AD1928" s="481" t="str">
        <f>IFERROR(VLOOKUP(N1928,【参考】数式用!$A$3:$N$58,14,FALSE),"")&amp;"_6"</f>
        <v>_6</v>
      </c>
      <c r="AE1928" s="482" t="str">
        <f>IFERROR(VLOOKUP(N1928,【参考】数式用!$AI$5:$AJ$51, 2, FALSE), "")</f>
        <v/>
      </c>
      <c r="AF1928" s="483" t="str">
        <f t="shared" si="60"/>
        <v/>
      </c>
      <c r="AG1928" s="484" t="str">
        <f t="shared" si="61"/>
        <v/>
      </c>
      <c r="AH1928" s="485" t="str">
        <f>IFERROR(VLOOKUP(N1928,【参考】数式用!$AM$3:$AN$56, 2, FALSE), "")</f>
        <v/>
      </c>
      <c r="AI1928" s="411"/>
      <c r="AJ1928" s="389"/>
      <c r="AK1928" s="389"/>
      <c r="AL1928" s="389"/>
      <c r="AM1928" s="389"/>
      <c r="AN1928" s="389"/>
      <c r="AO1928" s="389"/>
      <c r="AP1928" s="389"/>
      <c r="AQ1928" s="389"/>
    </row>
    <row r="1929" spans="1:43" s="128" customFormat="1" ht="40.15" customHeight="1">
      <c r="A1929" s="488">
        <v>1916</v>
      </c>
      <c r="B1929" s="866" t="str">
        <f>IF(基本情報入力シート!C1960="","",基本情報入力シート!C1960)</f>
        <v/>
      </c>
      <c r="C1929" s="866"/>
      <c r="D1929" s="866"/>
      <c r="E1929" s="866"/>
      <c r="F1929" s="866"/>
      <c r="G1929" s="866"/>
      <c r="H1929" s="866"/>
      <c r="I1929" s="866"/>
      <c r="J1929" s="413" t="str">
        <f>IF(基本情報入力シート!M1960="","",基本情報入力シート!M1960)</f>
        <v/>
      </c>
      <c r="K1929" s="413" t="str">
        <f>IF(基本情報入力シート!R1960="","",基本情報入力シート!R1960)</f>
        <v/>
      </c>
      <c r="L1929" s="413" t="str">
        <f>IF(基本情報入力シート!W1960="","",基本情報入力シート!W1960)</f>
        <v/>
      </c>
      <c r="M1929" s="413" t="str">
        <f>IF(基本情報入力シート!X1960="","",基本情報入力シート!X1960)</f>
        <v/>
      </c>
      <c r="N1929" s="491" t="str">
        <f>IF(基本情報入力シート!Y1960="","",基本情報入力シート!Y1960)</f>
        <v/>
      </c>
      <c r="O1929" s="490"/>
      <c r="P1929" s="432"/>
      <c r="Q1929" s="38" t="str">
        <f>IFERROR(ROUNDDOWN(P1929*VLOOKUP(N1929,【参考】数式用!$V$2:$AA$58,MATCH(O1929,【参考】数式用!$X$4:$AA$4)+2,FALSE)*0.5, 0), "")</f>
        <v/>
      </c>
      <c r="R1929" s="433"/>
      <c r="S1929" s="867"/>
      <c r="T1929" s="867"/>
      <c r="U1929" s="499"/>
      <c r="V1929" s="439"/>
      <c r="W1929" s="487"/>
      <c r="X1929" s="414" t="str">
        <f>IFERROR(IF(V1929="ー", "", ROUNDDOWN(W1929*VLOOKUP(N1929,【参考】数式用!$V$2:$AG$51,MATCH(V1929,【参考】数式用!$AB$4:$AG$4)+6,FALSE)*0.5, 0)), "")</f>
        <v/>
      </c>
      <c r="Y1929" s="440"/>
      <c r="Z1929" s="487"/>
      <c r="AA1929" s="501"/>
      <c r="AB1929" s="481" t="e">
        <f>VLOOKUP(N1929,【参考】数式用!$A$3:$N$58,14,FALSE)</f>
        <v>#N/A</v>
      </c>
      <c r="AC1929" s="481" t="str">
        <f>IFERROR(VLOOKUP(N1929,【参考】数式用!$A$3:$N$58,14,FALSE),"")&amp;"_4_5"</f>
        <v>_4_5</v>
      </c>
      <c r="AD1929" s="481" t="str">
        <f>IFERROR(VLOOKUP(N1929,【参考】数式用!$A$3:$N$58,14,FALSE),"")&amp;"_6"</f>
        <v>_6</v>
      </c>
      <c r="AE1929" s="482" t="str">
        <f>IFERROR(VLOOKUP(N1929,【参考】数式用!$AI$5:$AJ$51, 2, FALSE), "")</f>
        <v/>
      </c>
      <c r="AF1929" s="483" t="str">
        <f t="shared" si="60"/>
        <v/>
      </c>
      <c r="AG1929" s="484" t="str">
        <f t="shared" si="61"/>
        <v/>
      </c>
      <c r="AH1929" s="485" t="str">
        <f>IFERROR(VLOOKUP(N1929,【参考】数式用!$AM$3:$AN$56, 2, FALSE), "")</f>
        <v/>
      </c>
      <c r="AI1929" s="411"/>
      <c r="AJ1929" s="389"/>
      <c r="AK1929" s="389"/>
      <c r="AL1929" s="389"/>
      <c r="AM1929" s="389"/>
      <c r="AN1929" s="389"/>
      <c r="AO1929" s="389"/>
      <c r="AP1929" s="389"/>
      <c r="AQ1929" s="389"/>
    </row>
    <row r="1930" spans="1:43" s="128" customFormat="1" ht="40.15" customHeight="1">
      <c r="A1930" s="488">
        <v>1917</v>
      </c>
      <c r="B1930" s="866" t="str">
        <f>IF(基本情報入力シート!C1961="","",基本情報入力シート!C1961)</f>
        <v/>
      </c>
      <c r="C1930" s="866"/>
      <c r="D1930" s="866"/>
      <c r="E1930" s="866"/>
      <c r="F1930" s="866"/>
      <c r="G1930" s="866"/>
      <c r="H1930" s="866"/>
      <c r="I1930" s="866"/>
      <c r="J1930" s="413" t="str">
        <f>IF(基本情報入力シート!M1961="","",基本情報入力シート!M1961)</f>
        <v/>
      </c>
      <c r="K1930" s="413" t="str">
        <f>IF(基本情報入力シート!R1961="","",基本情報入力シート!R1961)</f>
        <v/>
      </c>
      <c r="L1930" s="413" t="str">
        <f>IF(基本情報入力シート!W1961="","",基本情報入力シート!W1961)</f>
        <v/>
      </c>
      <c r="M1930" s="413" t="str">
        <f>IF(基本情報入力シート!X1961="","",基本情報入力シート!X1961)</f>
        <v/>
      </c>
      <c r="N1930" s="491" t="str">
        <f>IF(基本情報入力シート!Y1961="","",基本情報入力シート!Y1961)</f>
        <v/>
      </c>
      <c r="O1930" s="490"/>
      <c r="P1930" s="432"/>
      <c r="Q1930" s="38" t="str">
        <f>IFERROR(ROUNDDOWN(P1930*VLOOKUP(N1930,【参考】数式用!$V$2:$AA$58,MATCH(O1930,【参考】数式用!$X$4:$AA$4)+2,FALSE)*0.5, 0), "")</f>
        <v/>
      </c>
      <c r="R1930" s="433"/>
      <c r="S1930" s="867"/>
      <c r="T1930" s="867"/>
      <c r="U1930" s="499"/>
      <c r="V1930" s="439"/>
      <c r="W1930" s="487"/>
      <c r="X1930" s="414" t="str">
        <f>IFERROR(IF(V1930="ー", "", ROUNDDOWN(W1930*VLOOKUP(N1930,【参考】数式用!$V$2:$AG$51,MATCH(V1930,【参考】数式用!$AB$4:$AG$4)+6,FALSE)*0.5, 0)), "")</f>
        <v/>
      </c>
      <c r="Y1930" s="440"/>
      <c r="Z1930" s="487"/>
      <c r="AA1930" s="501"/>
      <c r="AB1930" s="481" t="e">
        <f>VLOOKUP(N1930,【参考】数式用!$A$3:$N$58,14,FALSE)</f>
        <v>#N/A</v>
      </c>
      <c r="AC1930" s="481" t="str">
        <f>IFERROR(VLOOKUP(N1930,【参考】数式用!$A$3:$N$58,14,FALSE),"")&amp;"_4_5"</f>
        <v>_4_5</v>
      </c>
      <c r="AD1930" s="481" t="str">
        <f>IFERROR(VLOOKUP(N1930,【参考】数式用!$A$3:$N$58,14,FALSE),"")&amp;"_6"</f>
        <v>_6</v>
      </c>
      <c r="AE1930" s="482" t="str">
        <f>IFERROR(VLOOKUP(N1930,【参考】数式用!$AI$5:$AJ$51, 2, FALSE), "")</f>
        <v/>
      </c>
      <c r="AF1930" s="483" t="str">
        <f t="shared" si="60"/>
        <v/>
      </c>
      <c r="AG1930" s="484" t="str">
        <f t="shared" si="61"/>
        <v/>
      </c>
      <c r="AH1930" s="485" t="str">
        <f>IFERROR(VLOOKUP(N1930,【参考】数式用!$AM$3:$AN$56, 2, FALSE), "")</f>
        <v/>
      </c>
      <c r="AI1930" s="411"/>
      <c r="AJ1930" s="389"/>
      <c r="AK1930" s="389"/>
      <c r="AL1930" s="389"/>
      <c r="AM1930" s="389"/>
      <c r="AN1930" s="389"/>
      <c r="AO1930" s="389"/>
      <c r="AP1930" s="389"/>
      <c r="AQ1930" s="389"/>
    </row>
    <row r="1931" spans="1:43" s="128" customFormat="1" ht="40.15" customHeight="1">
      <c r="A1931" s="488">
        <v>1918</v>
      </c>
      <c r="B1931" s="866" t="str">
        <f>IF(基本情報入力シート!C1962="","",基本情報入力シート!C1962)</f>
        <v/>
      </c>
      <c r="C1931" s="866"/>
      <c r="D1931" s="866"/>
      <c r="E1931" s="866"/>
      <c r="F1931" s="866"/>
      <c r="G1931" s="866"/>
      <c r="H1931" s="866"/>
      <c r="I1931" s="866"/>
      <c r="J1931" s="413" t="str">
        <f>IF(基本情報入力シート!M1962="","",基本情報入力シート!M1962)</f>
        <v/>
      </c>
      <c r="K1931" s="413" t="str">
        <f>IF(基本情報入力シート!R1962="","",基本情報入力シート!R1962)</f>
        <v/>
      </c>
      <c r="L1931" s="413" t="str">
        <f>IF(基本情報入力シート!W1962="","",基本情報入力シート!W1962)</f>
        <v/>
      </c>
      <c r="M1931" s="413" t="str">
        <f>IF(基本情報入力シート!X1962="","",基本情報入力シート!X1962)</f>
        <v/>
      </c>
      <c r="N1931" s="491" t="str">
        <f>IF(基本情報入力シート!Y1962="","",基本情報入力シート!Y1962)</f>
        <v/>
      </c>
      <c r="O1931" s="490"/>
      <c r="P1931" s="432"/>
      <c r="Q1931" s="38" t="str">
        <f>IFERROR(ROUNDDOWN(P1931*VLOOKUP(N1931,【参考】数式用!$V$2:$AA$58,MATCH(O1931,【参考】数式用!$X$4:$AA$4)+2,FALSE)*0.5, 0), "")</f>
        <v/>
      </c>
      <c r="R1931" s="433"/>
      <c r="S1931" s="867"/>
      <c r="T1931" s="867"/>
      <c r="U1931" s="499"/>
      <c r="V1931" s="439"/>
      <c r="W1931" s="487"/>
      <c r="X1931" s="414" t="str">
        <f>IFERROR(IF(V1931="ー", "", ROUNDDOWN(W1931*VLOOKUP(N1931,【参考】数式用!$V$2:$AG$51,MATCH(V1931,【参考】数式用!$AB$4:$AG$4)+6,FALSE)*0.5, 0)), "")</f>
        <v/>
      </c>
      <c r="Y1931" s="440"/>
      <c r="Z1931" s="487"/>
      <c r="AA1931" s="501"/>
      <c r="AB1931" s="481" t="e">
        <f>VLOOKUP(N1931,【参考】数式用!$A$3:$N$58,14,FALSE)</f>
        <v>#N/A</v>
      </c>
      <c r="AC1931" s="481" t="str">
        <f>IFERROR(VLOOKUP(N1931,【参考】数式用!$A$3:$N$58,14,FALSE),"")&amp;"_4_5"</f>
        <v>_4_5</v>
      </c>
      <c r="AD1931" s="481" t="str">
        <f>IFERROR(VLOOKUP(N1931,【参考】数式用!$A$3:$N$58,14,FALSE),"")&amp;"_6"</f>
        <v>_6</v>
      </c>
      <c r="AE1931" s="482" t="str">
        <f>IFERROR(VLOOKUP(N1931,【参考】数式用!$AI$5:$AJ$51, 2, FALSE), "")</f>
        <v/>
      </c>
      <c r="AF1931" s="483" t="str">
        <f t="shared" si="60"/>
        <v/>
      </c>
      <c r="AG1931" s="484" t="str">
        <f t="shared" si="61"/>
        <v/>
      </c>
      <c r="AH1931" s="485" t="str">
        <f>IFERROR(VLOOKUP(N1931,【参考】数式用!$AM$3:$AN$56, 2, FALSE), "")</f>
        <v/>
      </c>
      <c r="AI1931" s="411"/>
      <c r="AJ1931" s="389"/>
      <c r="AK1931" s="389"/>
      <c r="AL1931" s="389"/>
      <c r="AM1931" s="389"/>
      <c r="AN1931" s="389"/>
      <c r="AO1931" s="389"/>
      <c r="AP1931" s="389"/>
      <c r="AQ1931" s="389"/>
    </row>
    <row r="1932" spans="1:43" s="128" customFormat="1" ht="40.15" customHeight="1">
      <c r="A1932" s="488">
        <v>1919</v>
      </c>
      <c r="B1932" s="866" t="str">
        <f>IF(基本情報入力シート!C1963="","",基本情報入力シート!C1963)</f>
        <v/>
      </c>
      <c r="C1932" s="866"/>
      <c r="D1932" s="866"/>
      <c r="E1932" s="866"/>
      <c r="F1932" s="866"/>
      <c r="G1932" s="866"/>
      <c r="H1932" s="866"/>
      <c r="I1932" s="866"/>
      <c r="J1932" s="413" t="str">
        <f>IF(基本情報入力シート!M1963="","",基本情報入力シート!M1963)</f>
        <v/>
      </c>
      <c r="K1932" s="413" t="str">
        <f>IF(基本情報入力シート!R1963="","",基本情報入力シート!R1963)</f>
        <v/>
      </c>
      <c r="L1932" s="413" t="str">
        <f>IF(基本情報入力シート!W1963="","",基本情報入力シート!W1963)</f>
        <v/>
      </c>
      <c r="M1932" s="413" t="str">
        <f>IF(基本情報入力シート!X1963="","",基本情報入力シート!X1963)</f>
        <v/>
      </c>
      <c r="N1932" s="491" t="str">
        <f>IF(基本情報入力シート!Y1963="","",基本情報入力シート!Y1963)</f>
        <v/>
      </c>
      <c r="O1932" s="490"/>
      <c r="P1932" s="432"/>
      <c r="Q1932" s="38" t="str">
        <f>IFERROR(ROUNDDOWN(P1932*VLOOKUP(N1932,【参考】数式用!$V$2:$AA$58,MATCH(O1932,【参考】数式用!$X$4:$AA$4)+2,FALSE)*0.5, 0), "")</f>
        <v/>
      </c>
      <c r="R1932" s="433"/>
      <c r="S1932" s="867"/>
      <c r="T1932" s="867"/>
      <c r="U1932" s="499"/>
      <c r="V1932" s="439"/>
      <c r="W1932" s="487"/>
      <c r="X1932" s="414" t="str">
        <f>IFERROR(IF(V1932="ー", "", ROUNDDOWN(W1932*VLOOKUP(N1932,【参考】数式用!$V$2:$AG$51,MATCH(V1932,【参考】数式用!$AB$4:$AG$4)+6,FALSE)*0.5, 0)), "")</f>
        <v/>
      </c>
      <c r="Y1932" s="440"/>
      <c r="Z1932" s="487"/>
      <c r="AA1932" s="501"/>
      <c r="AB1932" s="481" t="e">
        <f>VLOOKUP(N1932,【参考】数式用!$A$3:$N$58,14,FALSE)</f>
        <v>#N/A</v>
      </c>
      <c r="AC1932" s="481" t="str">
        <f>IFERROR(VLOOKUP(N1932,【参考】数式用!$A$3:$N$58,14,FALSE),"")&amp;"_4_5"</f>
        <v>_4_5</v>
      </c>
      <c r="AD1932" s="481" t="str">
        <f>IFERROR(VLOOKUP(N1932,【参考】数式用!$A$3:$N$58,14,FALSE),"")&amp;"_6"</f>
        <v>_6</v>
      </c>
      <c r="AE1932" s="482" t="str">
        <f>IFERROR(VLOOKUP(N1932,【参考】数式用!$AI$5:$AJ$51, 2, FALSE), "")</f>
        <v/>
      </c>
      <c r="AF1932" s="483" t="str">
        <f t="shared" si="60"/>
        <v/>
      </c>
      <c r="AG1932" s="484" t="str">
        <f t="shared" si="61"/>
        <v/>
      </c>
      <c r="AH1932" s="485" t="str">
        <f>IFERROR(VLOOKUP(N1932,【参考】数式用!$AM$3:$AN$56, 2, FALSE), "")</f>
        <v/>
      </c>
      <c r="AI1932" s="411"/>
      <c r="AJ1932" s="389"/>
      <c r="AK1932" s="389"/>
      <c r="AL1932" s="389"/>
      <c r="AM1932" s="389"/>
      <c r="AN1932" s="389"/>
      <c r="AO1932" s="389"/>
      <c r="AP1932" s="389"/>
      <c r="AQ1932" s="389"/>
    </row>
    <row r="1933" spans="1:43" s="128" customFormat="1" ht="40.15" customHeight="1">
      <c r="A1933" s="488">
        <v>1920</v>
      </c>
      <c r="B1933" s="866" t="str">
        <f>IF(基本情報入力シート!C1964="","",基本情報入力シート!C1964)</f>
        <v/>
      </c>
      <c r="C1933" s="866"/>
      <c r="D1933" s="866"/>
      <c r="E1933" s="866"/>
      <c r="F1933" s="866"/>
      <c r="G1933" s="866"/>
      <c r="H1933" s="866"/>
      <c r="I1933" s="866"/>
      <c r="J1933" s="413" t="str">
        <f>IF(基本情報入力シート!M1964="","",基本情報入力シート!M1964)</f>
        <v/>
      </c>
      <c r="K1933" s="413" t="str">
        <f>IF(基本情報入力シート!R1964="","",基本情報入力シート!R1964)</f>
        <v/>
      </c>
      <c r="L1933" s="413" t="str">
        <f>IF(基本情報入力シート!W1964="","",基本情報入力シート!W1964)</f>
        <v/>
      </c>
      <c r="M1933" s="413" t="str">
        <f>IF(基本情報入力シート!X1964="","",基本情報入力シート!X1964)</f>
        <v/>
      </c>
      <c r="N1933" s="491" t="str">
        <f>IF(基本情報入力シート!Y1964="","",基本情報入力シート!Y1964)</f>
        <v/>
      </c>
      <c r="O1933" s="490"/>
      <c r="P1933" s="432"/>
      <c r="Q1933" s="38" t="str">
        <f>IFERROR(ROUNDDOWN(P1933*VLOOKUP(N1933,【参考】数式用!$V$2:$AA$58,MATCH(O1933,【参考】数式用!$X$4:$AA$4)+2,FALSE)*0.5, 0), "")</f>
        <v/>
      </c>
      <c r="R1933" s="433"/>
      <c r="S1933" s="867"/>
      <c r="T1933" s="867"/>
      <c r="U1933" s="499"/>
      <c r="V1933" s="439"/>
      <c r="W1933" s="487"/>
      <c r="X1933" s="414" t="str">
        <f>IFERROR(IF(V1933="ー", "", ROUNDDOWN(W1933*VLOOKUP(N1933,【参考】数式用!$V$2:$AG$51,MATCH(V1933,【参考】数式用!$AB$4:$AG$4)+6,FALSE)*0.5, 0)), "")</f>
        <v/>
      </c>
      <c r="Y1933" s="440"/>
      <c r="Z1933" s="487"/>
      <c r="AA1933" s="501"/>
      <c r="AB1933" s="481" t="e">
        <f>VLOOKUP(N1933,【参考】数式用!$A$3:$N$58,14,FALSE)</f>
        <v>#N/A</v>
      </c>
      <c r="AC1933" s="481" t="str">
        <f>IFERROR(VLOOKUP(N1933,【参考】数式用!$A$3:$N$58,14,FALSE),"")&amp;"_4_5"</f>
        <v>_4_5</v>
      </c>
      <c r="AD1933" s="481" t="str">
        <f>IFERROR(VLOOKUP(N1933,【参考】数式用!$A$3:$N$58,14,FALSE),"")&amp;"_6"</f>
        <v>_6</v>
      </c>
      <c r="AE1933" s="482" t="str">
        <f>IFERROR(VLOOKUP(N1933,【参考】数式用!$AI$5:$AJ$51, 2, FALSE), "")</f>
        <v/>
      </c>
      <c r="AF1933" s="483" t="str">
        <f t="shared" si="60"/>
        <v/>
      </c>
      <c r="AG1933" s="484" t="str">
        <f t="shared" si="61"/>
        <v/>
      </c>
      <c r="AH1933" s="485" t="str">
        <f>IFERROR(VLOOKUP(N1933,【参考】数式用!$AM$3:$AN$56, 2, FALSE), "")</f>
        <v/>
      </c>
      <c r="AI1933" s="411"/>
      <c r="AJ1933" s="389"/>
      <c r="AK1933" s="389"/>
      <c r="AL1933" s="389"/>
      <c r="AM1933" s="389"/>
      <c r="AN1933" s="389"/>
      <c r="AO1933" s="389"/>
      <c r="AP1933" s="389"/>
      <c r="AQ1933" s="389"/>
    </row>
    <row r="1934" spans="1:43" s="128" customFormat="1" ht="40.15" customHeight="1">
      <c r="A1934" s="488">
        <v>1921</v>
      </c>
      <c r="B1934" s="866" t="str">
        <f>IF(基本情報入力シート!C1965="","",基本情報入力シート!C1965)</f>
        <v/>
      </c>
      <c r="C1934" s="866"/>
      <c r="D1934" s="866"/>
      <c r="E1934" s="866"/>
      <c r="F1934" s="866"/>
      <c r="G1934" s="866"/>
      <c r="H1934" s="866"/>
      <c r="I1934" s="866"/>
      <c r="J1934" s="413" t="str">
        <f>IF(基本情報入力シート!M1965="","",基本情報入力シート!M1965)</f>
        <v/>
      </c>
      <c r="K1934" s="413" t="str">
        <f>IF(基本情報入力シート!R1965="","",基本情報入力シート!R1965)</f>
        <v/>
      </c>
      <c r="L1934" s="413" t="str">
        <f>IF(基本情報入力シート!W1965="","",基本情報入力シート!W1965)</f>
        <v/>
      </c>
      <c r="M1934" s="413" t="str">
        <f>IF(基本情報入力シート!X1965="","",基本情報入力シート!X1965)</f>
        <v/>
      </c>
      <c r="N1934" s="491" t="str">
        <f>IF(基本情報入力シート!Y1965="","",基本情報入力シート!Y1965)</f>
        <v/>
      </c>
      <c r="O1934" s="490"/>
      <c r="P1934" s="432"/>
      <c r="Q1934" s="38" t="str">
        <f>IFERROR(ROUNDDOWN(P1934*VLOOKUP(N1934,【参考】数式用!$V$2:$AA$58,MATCH(O1934,【参考】数式用!$X$4:$AA$4)+2,FALSE)*0.5, 0), "")</f>
        <v/>
      </c>
      <c r="R1934" s="433"/>
      <c r="S1934" s="867"/>
      <c r="T1934" s="867"/>
      <c r="U1934" s="499"/>
      <c r="V1934" s="439"/>
      <c r="W1934" s="487"/>
      <c r="X1934" s="414" t="str">
        <f>IFERROR(IF(V1934="ー", "", ROUNDDOWN(W1934*VLOOKUP(N1934,【参考】数式用!$V$2:$AG$51,MATCH(V1934,【参考】数式用!$AB$4:$AG$4)+6,FALSE)*0.5, 0)), "")</f>
        <v/>
      </c>
      <c r="Y1934" s="440"/>
      <c r="Z1934" s="487"/>
      <c r="AA1934" s="501"/>
      <c r="AB1934" s="481" t="e">
        <f>VLOOKUP(N1934,【参考】数式用!$A$3:$N$58,14,FALSE)</f>
        <v>#N/A</v>
      </c>
      <c r="AC1934" s="481" t="str">
        <f>IFERROR(VLOOKUP(N1934,【参考】数式用!$A$3:$N$58,14,FALSE),"")&amp;"_4_5"</f>
        <v>_4_5</v>
      </c>
      <c r="AD1934" s="481" t="str">
        <f>IFERROR(VLOOKUP(N1934,【参考】数式用!$A$3:$N$58,14,FALSE),"")&amp;"_6"</f>
        <v>_6</v>
      </c>
      <c r="AE1934" s="482" t="str">
        <f>IFERROR(VLOOKUP(N1934,【参考】数式用!$AI$5:$AJ$51, 2, FALSE), "")</f>
        <v/>
      </c>
      <c r="AF1934" s="483" t="str">
        <f t="shared" si="60"/>
        <v/>
      </c>
      <c r="AG1934" s="484" t="str">
        <f t="shared" si="61"/>
        <v/>
      </c>
      <c r="AH1934" s="485" t="str">
        <f>IFERROR(VLOOKUP(N1934,【参考】数式用!$AM$3:$AN$56, 2, FALSE), "")</f>
        <v/>
      </c>
      <c r="AI1934" s="411"/>
      <c r="AJ1934" s="389"/>
      <c r="AK1934" s="389"/>
      <c r="AL1934" s="389"/>
      <c r="AM1934" s="389"/>
      <c r="AN1934" s="389"/>
      <c r="AO1934" s="389"/>
      <c r="AP1934" s="389"/>
      <c r="AQ1934" s="389"/>
    </row>
    <row r="1935" spans="1:43" s="128" customFormat="1" ht="40.15" customHeight="1">
      <c r="A1935" s="488">
        <v>1922</v>
      </c>
      <c r="B1935" s="866" t="str">
        <f>IF(基本情報入力シート!C1966="","",基本情報入力シート!C1966)</f>
        <v/>
      </c>
      <c r="C1935" s="866"/>
      <c r="D1935" s="866"/>
      <c r="E1935" s="866"/>
      <c r="F1935" s="866"/>
      <c r="G1935" s="866"/>
      <c r="H1935" s="866"/>
      <c r="I1935" s="866"/>
      <c r="J1935" s="413" t="str">
        <f>IF(基本情報入力シート!M1966="","",基本情報入力シート!M1966)</f>
        <v/>
      </c>
      <c r="K1935" s="413" t="str">
        <f>IF(基本情報入力シート!R1966="","",基本情報入力シート!R1966)</f>
        <v/>
      </c>
      <c r="L1935" s="413" t="str">
        <f>IF(基本情報入力シート!W1966="","",基本情報入力シート!W1966)</f>
        <v/>
      </c>
      <c r="M1935" s="413" t="str">
        <f>IF(基本情報入力シート!X1966="","",基本情報入力シート!X1966)</f>
        <v/>
      </c>
      <c r="N1935" s="491" t="str">
        <f>IF(基本情報入力シート!Y1966="","",基本情報入力シート!Y1966)</f>
        <v/>
      </c>
      <c r="O1935" s="490"/>
      <c r="P1935" s="432"/>
      <c r="Q1935" s="38" t="str">
        <f>IFERROR(ROUNDDOWN(P1935*VLOOKUP(N1935,【参考】数式用!$V$2:$AA$58,MATCH(O1935,【参考】数式用!$X$4:$AA$4)+2,FALSE)*0.5, 0), "")</f>
        <v/>
      </c>
      <c r="R1935" s="433"/>
      <c r="S1935" s="867"/>
      <c r="T1935" s="867"/>
      <c r="U1935" s="499"/>
      <c r="V1935" s="439"/>
      <c r="W1935" s="487"/>
      <c r="X1935" s="414" t="str">
        <f>IFERROR(IF(V1935="ー", "", ROUNDDOWN(W1935*VLOOKUP(N1935,【参考】数式用!$V$2:$AG$51,MATCH(V1935,【参考】数式用!$AB$4:$AG$4)+6,FALSE)*0.5, 0)), "")</f>
        <v/>
      </c>
      <c r="Y1935" s="440"/>
      <c r="Z1935" s="487"/>
      <c r="AA1935" s="501"/>
      <c r="AB1935" s="481" t="e">
        <f>VLOOKUP(N1935,【参考】数式用!$A$3:$N$58,14,FALSE)</f>
        <v>#N/A</v>
      </c>
      <c r="AC1935" s="481" t="str">
        <f>IFERROR(VLOOKUP(N1935,【参考】数式用!$A$3:$N$58,14,FALSE),"")&amp;"_4_5"</f>
        <v>_4_5</v>
      </c>
      <c r="AD1935" s="481" t="str">
        <f>IFERROR(VLOOKUP(N1935,【参考】数式用!$A$3:$N$58,14,FALSE),"")&amp;"_6"</f>
        <v>_6</v>
      </c>
      <c r="AE1935" s="482" t="str">
        <f>IFERROR(VLOOKUP(N1935,【参考】数式用!$AI$5:$AJ$51, 2, FALSE), "")</f>
        <v/>
      </c>
      <c r="AF1935" s="483" t="str">
        <f t="shared" si="60"/>
        <v/>
      </c>
      <c r="AG1935" s="484" t="str">
        <f t="shared" si="61"/>
        <v/>
      </c>
      <c r="AH1935" s="485" t="str">
        <f>IFERROR(VLOOKUP(N1935,【参考】数式用!$AM$3:$AN$56, 2, FALSE), "")</f>
        <v/>
      </c>
      <c r="AI1935" s="411"/>
      <c r="AJ1935" s="389"/>
      <c r="AK1935" s="389"/>
      <c r="AL1935" s="389"/>
      <c r="AM1935" s="389"/>
      <c r="AN1935" s="389"/>
      <c r="AO1935" s="389"/>
      <c r="AP1935" s="389"/>
      <c r="AQ1935" s="389"/>
    </row>
    <row r="1936" spans="1:43" s="128" customFormat="1" ht="40.15" customHeight="1">
      <c r="A1936" s="488">
        <v>1923</v>
      </c>
      <c r="B1936" s="866" t="str">
        <f>IF(基本情報入力シート!C1967="","",基本情報入力シート!C1967)</f>
        <v/>
      </c>
      <c r="C1936" s="866"/>
      <c r="D1936" s="866"/>
      <c r="E1936" s="866"/>
      <c r="F1936" s="866"/>
      <c r="G1936" s="866"/>
      <c r="H1936" s="866"/>
      <c r="I1936" s="866"/>
      <c r="J1936" s="413" t="str">
        <f>IF(基本情報入力シート!M1967="","",基本情報入力シート!M1967)</f>
        <v/>
      </c>
      <c r="K1936" s="413" t="str">
        <f>IF(基本情報入力シート!R1967="","",基本情報入力シート!R1967)</f>
        <v/>
      </c>
      <c r="L1936" s="413" t="str">
        <f>IF(基本情報入力シート!W1967="","",基本情報入力シート!W1967)</f>
        <v/>
      </c>
      <c r="M1936" s="413" t="str">
        <f>IF(基本情報入力シート!X1967="","",基本情報入力シート!X1967)</f>
        <v/>
      </c>
      <c r="N1936" s="491" t="str">
        <f>IF(基本情報入力シート!Y1967="","",基本情報入力シート!Y1967)</f>
        <v/>
      </c>
      <c r="O1936" s="490"/>
      <c r="P1936" s="432"/>
      <c r="Q1936" s="38" t="str">
        <f>IFERROR(ROUNDDOWN(P1936*VLOOKUP(N1936,【参考】数式用!$V$2:$AA$58,MATCH(O1936,【参考】数式用!$X$4:$AA$4)+2,FALSE)*0.5, 0), "")</f>
        <v/>
      </c>
      <c r="R1936" s="433"/>
      <c r="S1936" s="867"/>
      <c r="T1936" s="867"/>
      <c r="U1936" s="499"/>
      <c r="V1936" s="439"/>
      <c r="W1936" s="487"/>
      <c r="X1936" s="414" t="str">
        <f>IFERROR(IF(V1936="ー", "", ROUNDDOWN(W1936*VLOOKUP(N1936,【参考】数式用!$V$2:$AG$51,MATCH(V1936,【参考】数式用!$AB$4:$AG$4)+6,FALSE)*0.5, 0)), "")</f>
        <v/>
      </c>
      <c r="Y1936" s="440"/>
      <c r="Z1936" s="487"/>
      <c r="AA1936" s="501"/>
      <c r="AB1936" s="481" t="e">
        <f>VLOOKUP(N1936,【参考】数式用!$A$3:$N$58,14,FALSE)</f>
        <v>#N/A</v>
      </c>
      <c r="AC1936" s="481" t="str">
        <f>IFERROR(VLOOKUP(N1936,【参考】数式用!$A$3:$N$58,14,FALSE),"")&amp;"_4_5"</f>
        <v>_4_5</v>
      </c>
      <c r="AD1936" s="481" t="str">
        <f>IFERROR(VLOOKUP(N1936,【参考】数式用!$A$3:$N$58,14,FALSE),"")&amp;"_6"</f>
        <v>_6</v>
      </c>
      <c r="AE1936" s="482" t="str">
        <f>IFERROR(VLOOKUP(N1936,【参考】数式用!$AI$5:$AJ$51, 2, FALSE), "")</f>
        <v/>
      </c>
      <c r="AF1936" s="483" t="str">
        <f t="shared" si="60"/>
        <v/>
      </c>
      <c r="AG1936" s="484" t="str">
        <f t="shared" si="61"/>
        <v/>
      </c>
      <c r="AH1936" s="485" t="str">
        <f>IFERROR(VLOOKUP(N1936,【参考】数式用!$AM$3:$AN$56, 2, FALSE), "")</f>
        <v/>
      </c>
      <c r="AI1936" s="411"/>
      <c r="AJ1936" s="389"/>
      <c r="AK1936" s="389"/>
      <c r="AL1936" s="389"/>
      <c r="AM1936" s="389"/>
      <c r="AN1936" s="389"/>
      <c r="AO1936" s="389"/>
      <c r="AP1936" s="389"/>
      <c r="AQ1936" s="389"/>
    </row>
    <row r="1937" spans="1:43" s="128" customFormat="1" ht="40.15" customHeight="1">
      <c r="A1937" s="488">
        <v>1924</v>
      </c>
      <c r="B1937" s="866" t="str">
        <f>IF(基本情報入力シート!C1968="","",基本情報入力シート!C1968)</f>
        <v/>
      </c>
      <c r="C1937" s="866"/>
      <c r="D1937" s="866"/>
      <c r="E1937" s="866"/>
      <c r="F1937" s="866"/>
      <c r="G1937" s="866"/>
      <c r="H1937" s="866"/>
      <c r="I1937" s="866"/>
      <c r="J1937" s="413" t="str">
        <f>IF(基本情報入力シート!M1968="","",基本情報入力シート!M1968)</f>
        <v/>
      </c>
      <c r="K1937" s="413" t="str">
        <f>IF(基本情報入力シート!R1968="","",基本情報入力シート!R1968)</f>
        <v/>
      </c>
      <c r="L1937" s="413" t="str">
        <f>IF(基本情報入力シート!W1968="","",基本情報入力シート!W1968)</f>
        <v/>
      </c>
      <c r="M1937" s="413" t="str">
        <f>IF(基本情報入力シート!X1968="","",基本情報入力シート!X1968)</f>
        <v/>
      </c>
      <c r="N1937" s="491" t="str">
        <f>IF(基本情報入力シート!Y1968="","",基本情報入力シート!Y1968)</f>
        <v/>
      </c>
      <c r="O1937" s="490"/>
      <c r="P1937" s="432"/>
      <c r="Q1937" s="38" t="str">
        <f>IFERROR(ROUNDDOWN(P1937*VLOOKUP(N1937,【参考】数式用!$V$2:$AA$58,MATCH(O1937,【参考】数式用!$X$4:$AA$4)+2,FALSE)*0.5, 0), "")</f>
        <v/>
      </c>
      <c r="R1937" s="433"/>
      <c r="S1937" s="867"/>
      <c r="T1937" s="867"/>
      <c r="U1937" s="499"/>
      <c r="V1937" s="439"/>
      <c r="W1937" s="487"/>
      <c r="X1937" s="414" t="str">
        <f>IFERROR(IF(V1937="ー", "", ROUNDDOWN(W1937*VLOOKUP(N1937,【参考】数式用!$V$2:$AG$51,MATCH(V1937,【参考】数式用!$AB$4:$AG$4)+6,FALSE)*0.5, 0)), "")</f>
        <v/>
      </c>
      <c r="Y1937" s="440"/>
      <c r="Z1937" s="487"/>
      <c r="AA1937" s="501"/>
      <c r="AB1937" s="481" t="e">
        <f>VLOOKUP(N1937,【参考】数式用!$A$3:$N$58,14,FALSE)</f>
        <v>#N/A</v>
      </c>
      <c r="AC1937" s="481" t="str">
        <f>IFERROR(VLOOKUP(N1937,【参考】数式用!$A$3:$N$58,14,FALSE),"")&amp;"_4_5"</f>
        <v>_4_5</v>
      </c>
      <c r="AD1937" s="481" t="str">
        <f>IFERROR(VLOOKUP(N1937,【参考】数式用!$A$3:$N$58,14,FALSE),"")&amp;"_6"</f>
        <v>_6</v>
      </c>
      <c r="AE1937" s="482" t="str">
        <f>IFERROR(VLOOKUP(N1937,【参考】数式用!$AI$5:$AJ$51, 2, FALSE), "")</f>
        <v/>
      </c>
      <c r="AF1937" s="483" t="str">
        <f t="shared" si="60"/>
        <v/>
      </c>
      <c r="AG1937" s="484" t="str">
        <f t="shared" si="61"/>
        <v/>
      </c>
      <c r="AH1937" s="485" t="str">
        <f>IFERROR(VLOOKUP(N1937,【参考】数式用!$AM$3:$AN$56, 2, FALSE), "")</f>
        <v/>
      </c>
      <c r="AI1937" s="411"/>
      <c r="AJ1937" s="389"/>
      <c r="AK1937" s="389"/>
      <c r="AL1937" s="389"/>
      <c r="AM1937" s="389"/>
      <c r="AN1937" s="389"/>
      <c r="AO1937" s="389"/>
      <c r="AP1937" s="389"/>
      <c r="AQ1937" s="389"/>
    </row>
    <row r="1938" spans="1:43" s="128" customFormat="1" ht="40.15" customHeight="1">
      <c r="A1938" s="488">
        <v>1925</v>
      </c>
      <c r="B1938" s="866" t="str">
        <f>IF(基本情報入力シート!C1969="","",基本情報入力シート!C1969)</f>
        <v/>
      </c>
      <c r="C1938" s="866"/>
      <c r="D1938" s="866"/>
      <c r="E1938" s="866"/>
      <c r="F1938" s="866"/>
      <c r="G1938" s="866"/>
      <c r="H1938" s="866"/>
      <c r="I1938" s="866"/>
      <c r="J1938" s="413" t="str">
        <f>IF(基本情報入力シート!M1969="","",基本情報入力シート!M1969)</f>
        <v/>
      </c>
      <c r="K1938" s="413" t="str">
        <f>IF(基本情報入力シート!R1969="","",基本情報入力シート!R1969)</f>
        <v/>
      </c>
      <c r="L1938" s="413" t="str">
        <f>IF(基本情報入力シート!W1969="","",基本情報入力シート!W1969)</f>
        <v/>
      </c>
      <c r="M1938" s="413" t="str">
        <f>IF(基本情報入力シート!X1969="","",基本情報入力シート!X1969)</f>
        <v/>
      </c>
      <c r="N1938" s="491" t="str">
        <f>IF(基本情報入力シート!Y1969="","",基本情報入力シート!Y1969)</f>
        <v/>
      </c>
      <c r="O1938" s="490"/>
      <c r="P1938" s="432"/>
      <c r="Q1938" s="38" t="str">
        <f>IFERROR(ROUNDDOWN(P1938*VLOOKUP(N1938,【参考】数式用!$V$2:$AA$58,MATCH(O1938,【参考】数式用!$X$4:$AA$4)+2,FALSE)*0.5, 0), "")</f>
        <v/>
      </c>
      <c r="R1938" s="433"/>
      <c r="S1938" s="867"/>
      <c r="T1938" s="867"/>
      <c r="U1938" s="499"/>
      <c r="V1938" s="439"/>
      <c r="W1938" s="487"/>
      <c r="X1938" s="414" t="str">
        <f>IFERROR(IF(V1938="ー", "", ROUNDDOWN(W1938*VLOOKUP(N1938,【参考】数式用!$V$2:$AG$51,MATCH(V1938,【参考】数式用!$AB$4:$AG$4)+6,FALSE)*0.5, 0)), "")</f>
        <v/>
      </c>
      <c r="Y1938" s="440"/>
      <c r="Z1938" s="487"/>
      <c r="AA1938" s="501"/>
      <c r="AB1938" s="481" t="e">
        <f>VLOOKUP(N1938,【参考】数式用!$A$3:$N$58,14,FALSE)</f>
        <v>#N/A</v>
      </c>
      <c r="AC1938" s="481" t="str">
        <f>IFERROR(VLOOKUP(N1938,【参考】数式用!$A$3:$N$58,14,FALSE),"")&amp;"_4_5"</f>
        <v>_4_5</v>
      </c>
      <c r="AD1938" s="481" t="str">
        <f>IFERROR(VLOOKUP(N1938,【参考】数式用!$A$3:$N$58,14,FALSE),"")&amp;"_6"</f>
        <v>_6</v>
      </c>
      <c r="AE1938" s="482" t="str">
        <f>IFERROR(VLOOKUP(N1938,【参考】数式用!$AI$5:$AJ$51, 2, FALSE), "")</f>
        <v/>
      </c>
      <c r="AF1938" s="483" t="str">
        <f t="shared" si="60"/>
        <v/>
      </c>
      <c r="AG1938" s="484" t="str">
        <f t="shared" si="61"/>
        <v/>
      </c>
      <c r="AH1938" s="485" t="str">
        <f>IFERROR(VLOOKUP(N1938,【参考】数式用!$AM$3:$AN$56, 2, FALSE), "")</f>
        <v/>
      </c>
      <c r="AI1938" s="411"/>
      <c r="AJ1938" s="389"/>
      <c r="AK1938" s="389"/>
      <c r="AL1938" s="389"/>
      <c r="AM1938" s="389"/>
      <c r="AN1938" s="389"/>
      <c r="AO1938" s="389"/>
      <c r="AP1938" s="389"/>
      <c r="AQ1938" s="389"/>
    </row>
    <row r="1939" spans="1:43" s="128" customFormat="1" ht="40.15" customHeight="1">
      <c r="A1939" s="488">
        <v>1926</v>
      </c>
      <c r="B1939" s="866" t="str">
        <f>IF(基本情報入力シート!C1970="","",基本情報入力シート!C1970)</f>
        <v/>
      </c>
      <c r="C1939" s="866"/>
      <c r="D1939" s="866"/>
      <c r="E1939" s="866"/>
      <c r="F1939" s="866"/>
      <c r="G1939" s="866"/>
      <c r="H1939" s="866"/>
      <c r="I1939" s="866"/>
      <c r="J1939" s="413" t="str">
        <f>IF(基本情報入力シート!M1970="","",基本情報入力シート!M1970)</f>
        <v/>
      </c>
      <c r="K1939" s="413" t="str">
        <f>IF(基本情報入力シート!R1970="","",基本情報入力シート!R1970)</f>
        <v/>
      </c>
      <c r="L1939" s="413" t="str">
        <f>IF(基本情報入力シート!W1970="","",基本情報入力シート!W1970)</f>
        <v/>
      </c>
      <c r="M1939" s="413" t="str">
        <f>IF(基本情報入力シート!X1970="","",基本情報入力シート!X1970)</f>
        <v/>
      </c>
      <c r="N1939" s="491" t="str">
        <f>IF(基本情報入力シート!Y1970="","",基本情報入力シート!Y1970)</f>
        <v/>
      </c>
      <c r="O1939" s="490"/>
      <c r="P1939" s="432"/>
      <c r="Q1939" s="38" t="str">
        <f>IFERROR(ROUNDDOWN(P1939*VLOOKUP(N1939,【参考】数式用!$V$2:$AA$58,MATCH(O1939,【参考】数式用!$X$4:$AA$4)+2,FALSE)*0.5, 0), "")</f>
        <v/>
      </c>
      <c r="R1939" s="433"/>
      <c r="S1939" s="867"/>
      <c r="T1939" s="867"/>
      <c r="U1939" s="499"/>
      <c r="V1939" s="439"/>
      <c r="W1939" s="487"/>
      <c r="X1939" s="414" t="str">
        <f>IFERROR(IF(V1939="ー", "", ROUNDDOWN(W1939*VLOOKUP(N1939,【参考】数式用!$V$2:$AG$51,MATCH(V1939,【参考】数式用!$AB$4:$AG$4)+6,FALSE)*0.5, 0)), "")</f>
        <v/>
      </c>
      <c r="Y1939" s="440"/>
      <c r="Z1939" s="487"/>
      <c r="AA1939" s="501"/>
      <c r="AB1939" s="481" t="e">
        <f>VLOOKUP(N1939,【参考】数式用!$A$3:$N$58,14,FALSE)</f>
        <v>#N/A</v>
      </c>
      <c r="AC1939" s="481" t="str">
        <f>IFERROR(VLOOKUP(N1939,【参考】数式用!$A$3:$N$58,14,FALSE),"")&amp;"_4_5"</f>
        <v>_4_5</v>
      </c>
      <c r="AD1939" s="481" t="str">
        <f>IFERROR(VLOOKUP(N1939,【参考】数式用!$A$3:$N$58,14,FALSE),"")&amp;"_6"</f>
        <v>_6</v>
      </c>
      <c r="AE1939" s="482" t="str">
        <f>IFERROR(VLOOKUP(N1939,【参考】数式用!$AI$5:$AJ$51, 2, FALSE), "")</f>
        <v/>
      </c>
      <c r="AF1939" s="483" t="str">
        <f t="shared" si="60"/>
        <v/>
      </c>
      <c r="AG1939" s="484" t="str">
        <f t="shared" si="61"/>
        <v/>
      </c>
      <c r="AH1939" s="485" t="str">
        <f>IFERROR(VLOOKUP(N1939,【参考】数式用!$AM$3:$AN$56, 2, FALSE), "")</f>
        <v/>
      </c>
      <c r="AI1939" s="411"/>
      <c r="AJ1939" s="389"/>
      <c r="AK1939" s="389"/>
      <c r="AL1939" s="389"/>
      <c r="AM1939" s="389"/>
      <c r="AN1939" s="389"/>
      <c r="AO1939" s="389"/>
      <c r="AP1939" s="389"/>
      <c r="AQ1939" s="389"/>
    </row>
    <row r="1940" spans="1:43" s="128" customFormat="1" ht="40.15" customHeight="1">
      <c r="A1940" s="488">
        <v>1927</v>
      </c>
      <c r="B1940" s="866" t="str">
        <f>IF(基本情報入力シート!C1971="","",基本情報入力シート!C1971)</f>
        <v/>
      </c>
      <c r="C1940" s="866"/>
      <c r="D1940" s="866"/>
      <c r="E1940" s="866"/>
      <c r="F1940" s="866"/>
      <c r="G1940" s="866"/>
      <c r="H1940" s="866"/>
      <c r="I1940" s="866"/>
      <c r="J1940" s="413" t="str">
        <f>IF(基本情報入力シート!M1971="","",基本情報入力シート!M1971)</f>
        <v/>
      </c>
      <c r="K1940" s="413" t="str">
        <f>IF(基本情報入力シート!R1971="","",基本情報入力シート!R1971)</f>
        <v/>
      </c>
      <c r="L1940" s="413" t="str">
        <f>IF(基本情報入力シート!W1971="","",基本情報入力シート!W1971)</f>
        <v/>
      </c>
      <c r="M1940" s="413" t="str">
        <f>IF(基本情報入力シート!X1971="","",基本情報入力シート!X1971)</f>
        <v/>
      </c>
      <c r="N1940" s="491" t="str">
        <f>IF(基本情報入力シート!Y1971="","",基本情報入力シート!Y1971)</f>
        <v/>
      </c>
      <c r="O1940" s="490"/>
      <c r="P1940" s="432"/>
      <c r="Q1940" s="38" t="str">
        <f>IFERROR(ROUNDDOWN(P1940*VLOOKUP(N1940,【参考】数式用!$V$2:$AA$58,MATCH(O1940,【参考】数式用!$X$4:$AA$4)+2,FALSE)*0.5, 0), "")</f>
        <v/>
      </c>
      <c r="R1940" s="433"/>
      <c r="S1940" s="867"/>
      <c r="T1940" s="867"/>
      <c r="U1940" s="499"/>
      <c r="V1940" s="439"/>
      <c r="W1940" s="487"/>
      <c r="X1940" s="414" t="str">
        <f>IFERROR(IF(V1940="ー", "", ROUNDDOWN(W1940*VLOOKUP(N1940,【参考】数式用!$V$2:$AG$51,MATCH(V1940,【参考】数式用!$AB$4:$AG$4)+6,FALSE)*0.5, 0)), "")</f>
        <v/>
      </c>
      <c r="Y1940" s="440"/>
      <c r="Z1940" s="487"/>
      <c r="AA1940" s="501"/>
      <c r="AB1940" s="481" t="e">
        <f>VLOOKUP(N1940,【参考】数式用!$A$3:$N$58,14,FALSE)</f>
        <v>#N/A</v>
      </c>
      <c r="AC1940" s="481" t="str">
        <f>IFERROR(VLOOKUP(N1940,【参考】数式用!$A$3:$N$58,14,FALSE),"")&amp;"_4_5"</f>
        <v>_4_5</v>
      </c>
      <c r="AD1940" s="481" t="str">
        <f>IFERROR(VLOOKUP(N1940,【参考】数式用!$A$3:$N$58,14,FALSE),"")&amp;"_6"</f>
        <v>_6</v>
      </c>
      <c r="AE1940" s="482" t="str">
        <f>IFERROR(VLOOKUP(N1940,【参考】数式用!$AI$5:$AJ$51, 2, FALSE), "")</f>
        <v/>
      </c>
      <c r="AF1940" s="483" t="str">
        <f t="shared" si="60"/>
        <v/>
      </c>
      <c r="AG1940" s="484" t="str">
        <f t="shared" si="61"/>
        <v/>
      </c>
      <c r="AH1940" s="485" t="str">
        <f>IFERROR(VLOOKUP(N1940,【参考】数式用!$AM$3:$AN$56, 2, FALSE), "")</f>
        <v/>
      </c>
      <c r="AI1940" s="411"/>
      <c r="AJ1940" s="389"/>
      <c r="AK1940" s="389"/>
      <c r="AL1940" s="389"/>
      <c r="AM1940" s="389"/>
      <c r="AN1940" s="389"/>
      <c r="AO1940" s="389"/>
      <c r="AP1940" s="389"/>
      <c r="AQ1940" s="389"/>
    </row>
    <row r="1941" spans="1:43" s="128" customFormat="1" ht="40.15" customHeight="1">
      <c r="A1941" s="488">
        <v>1928</v>
      </c>
      <c r="B1941" s="866" t="str">
        <f>IF(基本情報入力シート!C1972="","",基本情報入力シート!C1972)</f>
        <v/>
      </c>
      <c r="C1941" s="866"/>
      <c r="D1941" s="866"/>
      <c r="E1941" s="866"/>
      <c r="F1941" s="866"/>
      <c r="G1941" s="866"/>
      <c r="H1941" s="866"/>
      <c r="I1941" s="866"/>
      <c r="J1941" s="413" t="str">
        <f>IF(基本情報入力シート!M1972="","",基本情報入力シート!M1972)</f>
        <v/>
      </c>
      <c r="K1941" s="413" t="str">
        <f>IF(基本情報入力シート!R1972="","",基本情報入力シート!R1972)</f>
        <v/>
      </c>
      <c r="L1941" s="413" t="str">
        <f>IF(基本情報入力シート!W1972="","",基本情報入力シート!W1972)</f>
        <v/>
      </c>
      <c r="M1941" s="413" t="str">
        <f>IF(基本情報入力シート!X1972="","",基本情報入力シート!X1972)</f>
        <v/>
      </c>
      <c r="N1941" s="491" t="str">
        <f>IF(基本情報入力シート!Y1972="","",基本情報入力シート!Y1972)</f>
        <v/>
      </c>
      <c r="O1941" s="490"/>
      <c r="P1941" s="432"/>
      <c r="Q1941" s="38" t="str">
        <f>IFERROR(ROUNDDOWN(P1941*VLOOKUP(N1941,【参考】数式用!$V$2:$AA$58,MATCH(O1941,【参考】数式用!$X$4:$AA$4)+2,FALSE)*0.5, 0), "")</f>
        <v/>
      </c>
      <c r="R1941" s="433"/>
      <c r="S1941" s="867"/>
      <c r="T1941" s="867"/>
      <c r="U1941" s="499"/>
      <c r="V1941" s="439"/>
      <c r="W1941" s="487"/>
      <c r="X1941" s="414" t="str">
        <f>IFERROR(IF(V1941="ー", "", ROUNDDOWN(W1941*VLOOKUP(N1941,【参考】数式用!$V$2:$AG$51,MATCH(V1941,【参考】数式用!$AB$4:$AG$4)+6,FALSE)*0.5, 0)), "")</f>
        <v/>
      </c>
      <c r="Y1941" s="440"/>
      <c r="Z1941" s="487"/>
      <c r="AA1941" s="501"/>
      <c r="AB1941" s="481" t="e">
        <f>VLOOKUP(N1941,【参考】数式用!$A$3:$N$58,14,FALSE)</f>
        <v>#N/A</v>
      </c>
      <c r="AC1941" s="481" t="str">
        <f>IFERROR(VLOOKUP(N1941,【参考】数式用!$A$3:$N$58,14,FALSE),"")&amp;"_4_5"</f>
        <v>_4_5</v>
      </c>
      <c r="AD1941" s="481" t="str">
        <f>IFERROR(VLOOKUP(N1941,【参考】数式用!$A$3:$N$58,14,FALSE),"")&amp;"_6"</f>
        <v>_6</v>
      </c>
      <c r="AE1941" s="482" t="str">
        <f>IFERROR(VLOOKUP(N1941,【参考】数式用!$AI$5:$AJ$51, 2, FALSE), "")</f>
        <v/>
      </c>
      <c r="AF1941" s="483" t="str">
        <f t="shared" si="60"/>
        <v/>
      </c>
      <c r="AG1941" s="484" t="str">
        <f t="shared" si="61"/>
        <v/>
      </c>
      <c r="AH1941" s="485" t="str">
        <f>IFERROR(VLOOKUP(N1941,【参考】数式用!$AM$3:$AN$56, 2, FALSE), "")</f>
        <v/>
      </c>
      <c r="AI1941" s="411"/>
      <c r="AJ1941" s="389"/>
      <c r="AK1941" s="389"/>
      <c r="AL1941" s="389"/>
      <c r="AM1941" s="389"/>
      <c r="AN1941" s="389"/>
      <c r="AO1941" s="389"/>
      <c r="AP1941" s="389"/>
      <c r="AQ1941" s="389"/>
    </row>
    <row r="1942" spans="1:43" s="128" customFormat="1" ht="40.15" customHeight="1">
      <c r="A1942" s="488">
        <v>1929</v>
      </c>
      <c r="B1942" s="866" t="str">
        <f>IF(基本情報入力シート!C1973="","",基本情報入力シート!C1973)</f>
        <v/>
      </c>
      <c r="C1942" s="866"/>
      <c r="D1942" s="866"/>
      <c r="E1942" s="866"/>
      <c r="F1942" s="866"/>
      <c r="G1942" s="866"/>
      <c r="H1942" s="866"/>
      <c r="I1942" s="866"/>
      <c r="J1942" s="413" t="str">
        <f>IF(基本情報入力シート!M1973="","",基本情報入力シート!M1973)</f>
        <v/>
      </c>
      <c r="K1942" s="413" t="str">
        <f>IF(基本情報入力シート!R1973="","",基本情報入力シート!R1973)</f>
        <v/>
      </c>
      <c r="L1942" s="413" t="str">
        <f>IF(基本情報入力シート!W1973="","",基本情報入力シート!W1973)</f>
        <v/>
      </c>
      <c r="M1942" s="413" t="str">
        <f>IF(基本情報入力シート!X1973="","",基本情報入力シート!X1973)</f>
        <v/>
      </c>
      <c r="N1942" s="491" t="str">
        <f>IF(基本情報入力シート!Y1973="","",基本情報入力シート!Y1973)</f>
        <v/>
      </c>
      <c r="O1942" s="490"/>
      <c r="P1942" s="432"/>
      <c r="Q1942" s="38" t="str">
        <f>IFERROR(ROUNDDOWN(P1942*VLOOKUP(N1942,【参考】数式用!$V$2:$AA$58,MATCH(O1942,【参考】数式用!$X$4:$AA$4)+2,FALSE)*0.5, 0), "")</f>
        <v/>
      </c>
      <c r="R1942" s="433"/>
      <c r="S1942" s="867"/>
      <c r="T1942" s="867"/>
      <c r="U1942" s="499"/>
      <c r="V1942" s="439"/>
      <c r="W1942" s="487"/>
      <c r="X1942" s="414" t="str">
        <f>IFERROR(IF(V1942="ー", "", ROUNDDOWN(W1942*VLOOKUP(N1942,【参考】数式用!$V$2:$AG$51,MATCH(V1942,【参考】数式用!$AB$4:$AG$4)+6,FALSE)*0.5, 0)), "")</f>
        <v/>
      </c>
      <c r="Y1942" s="440"/>
      <c r="Z1942" s="487"/>
      <c r="AA1942" s="501"/>
      <c r="AB1942" s="481" t="e">
        <f>VLOOKUP(N1942,【参考】数式用!$A$3:$N$58,14,FALSE)</f>
        <v>#N/A</v>
      </c>
      <c r="AC1942" s="481" t="str">
        <f>IFERROR(VLOOKUP(N1942,【参考】数式用!$A$3:$N$58,14,FALSE),"")&amp;"_4_5"</f>
        <v>_4_5</v>
      </c>
      <c r="AD1942" s="481" t="str">
        <f>IFERROR(VLOOKUP(N1942,【参考】数式用!$A$3:$N$58,14,FALSE),"")&amp;"_6"</f>
        <v>_6</v>
      </c>
      <c r="AE1942" s="482" t="str">
        <f>IFERROR(VLOOKUP(N1942,【参考】数式用!$AI$5:$AJ$51, 2, FALSE), "")</f>
        <v/>
      </c>
      <c r="AF1942" s="483" t="str">
        <f t="shared" si="60"/>
        <v/>
      </c>
      <c r="AG1942" s="484" t="str">
        <f t="shared" si="61"/>
        <v/>
      </c>
      <c r="AH1942" s="485" t="str">
        <f>IFERROR(VLOOKUP(N1942,【参考】数式用!$AM$3:$AN$56, 2, FALSE), "")</f>
        <v/>
      </c>
      <c r="AI1942" s="411"/>
      <c r="AJ1942" s="389"/>
      <c r="AK1942" s="389"/>
      <c r="AL1942" s="389"/>
      <c r="AM1942" s="389"/>
      <c r="AN1942" s="389"/>
      <c r="AO1942" s="389"/>
      <c r="AP1942" s="389"/>
      <c r="AQ1942" s="389"/>
    </row>
    <row r="1943" spans="1:43" s="128" customFormat="1" ht="40.15" customHeight="1">
      <c r="A1943" s="488">
        <v>1930</v>
      </c>
      <c r="B1943" s="866" t="str">
        <f>IF(基本情報入力シート!C1974="","",基本情報入力シート!C1974)</f>
        <v/>
      </c>
      <c r="C1943" s="866"/>
      <c r="D1943" s="866"/>
      <c r="E1943" s="866"/>
      <c r="F1943" s="866"/>
      <c r="G1943" s="866"/>
      <c r="H1943" s="866"/>
      <c r="I1943" s="866"/>
      <c r="J1943" s="413" t="str">
        <f>IF(基本情報入力シート!M1974="","",基本情報入力シート!M1974)</f>
        <v/>
      </c>
      <c r="K1943" s="413" t="str">
        <f>IF(基本情報入力シート!R1974="","",基本情報入力シート!R1974)</f>
        <v/>
      </c>
      <c r="L1943" s="413" t="str">
        <f>IF(基本情報入力シート!W1974="","",基本情報入力シート!W1974)</f>
        <v/>
      </c>
      <c r="M1943" s="413" t="str">
        <f>IF(基本情報入力シート!X1974="","",基本情報入力シート!X1974)</f>
        <v/>
      </c>
      <c r="N1943" s="491" t="str">
        <f>IF(基本情報入力シート!Y1974="","",基本情報入力シート!Y1974)</f>
        <v/>
      </c>
      <c r="O1943" s="490"/>
      <c r="P1943" s="432"/>
      <c r="Q1943" s="38" t="str">
        <f>IFERROR(ROUNDDOWN(P1943*VLOOKUP(N1943,【参考】数式用!$V$2:$AA$58,MATCH(O1943,【参考】数式用!$X$4:$AA$4)+2,FALSE)*0.5, 0), "")</f>
        <v/>
      </c>
      <c r="R1943" s="433"/>
      <c r="S1943" s="867"/>
      <c r="T1943" s="867"/>
      <c r="U1943" s="499"/>
      <c r="V1943" s="439"/>
      <c r="W1943" s="487"/>
      <c r="X1943" s="414" t="str">
        <f>IFERROR(IF(V1943="ー", "", ROUNDDOWN(W1943*VLOOKUP(N1943,【参考】数式用!$V$2:$AG$51,MATCH(V1943,【参考】数式用!$AB$4:$AG$4)+6,FALSE)*0.5, 0)), "")</f>
        <v/>
      </c>
      <c r="Y1943" s="440"/>
      <c r="Z1943" s="487"/>
      <c r="AA1943" s="501"/>
      <c r="AB1943" s="481" t="e">
        <f>VLOOKUP(N1943,【参考】数式用!$A$3:$N$58,14,FALSE)</f>
        <v>#N/A</v>
      </c>
      <c r="AC1943" s="481" t="str">
        <f>IFERROR(VLOOKUP(N1943,【参考】数式用!$A$3:$N$58,14,FALSE),"")&amp;"_4_5"</f>
        <v>_4_5</v>
      </c>
      <c r="AD1943" s="481" t="str">
        <f>IFERROR(VLOOKUP(N1943,【参考】数式用!$A$3:$N$58,14,FALSE),"")&amp;"_6"</f>
        <v>_6</v>
      </c>
      <c r="AE1943" s="482" t="str">
        <f>IFERROR(VLOOKUP(N1943,【参考】数式用!$AI$5:$AJ$51, 2, FALSE), "")</f>
        <v/>
      </c>
      <c r="AF1943" s="483" t="str">
        <f t="shared" si="60"/>
        <v/>
      </c>
      <c r="AG1943" s="484" t="str">
        <f t="shared" si="61"/>
        <v/>
      </c>
      <c r="AH1943" s="485" t="str">
        <f>IFERROR(VLOOKUP(N1943,【参考】数式用!$AM$3:$AN$56, 2, FALSE), "")</f>
        <v/>
      </c>
      <c r="AI1943" s="411"/>
      <c r="AJ1943" s="389"/>
      <c r="AK1943" s="389"/>
      <c r="AL1943" s="389"/>
      <c r="AM1943" s="389"/>
      <c r="AN1943" s="389"/>
      <c r="AO1943" s="389"/>
      <c r="AP1943" s="389"/>
      <c r="AQ1943" s="389"/>
    </row>
    <row r="1944" spans="1:43" s="128" customFormat="1" ht="40.15" customHeight="1">
      <c r="A1944" s="488">
        <v>1931</v>
      </c>
      <c r="B1944" s="866" t="str">
        <f>IF(基本情報入力シート!C1975="","",基本情報入力シート!C1975)</f>
        <v/>
      </c>
      <c r="C1944" s="866"/>
      <c r="D1944" s="866"/>
      <c r="E1944" s="866"/>
      <c r="F1944" s="866"/>
      <c r="G1944" s="866"/>
      <c r="H1944" s="866"/>
      <c r="I1944" s="866"/>
      <c r="J1944" s="413" t="str">
        <f>IF(基本情報入力シート!M1975="","",基本情報入力シート!M1975)</f>
        <v/>
      </c>
      <c r="K1944" s="413" t="str">
        <f>IF(基本情報入力シート!R1975="","",基本情報入力シート!R1975)</f>
        <v/>
      </c>
      <c r="L1944" s="413" t="str">
        <f>IF(基本情報入力シート!W1975="","",基本情報入力シート!W1975)</f>
        <v/>
      </c>
      <c r="M1944" s="413" t="str">
        <f>IF(基本情報入力シート!X1975="","",基本情報入力シート!X1975)</f>
        <v/>
      </c>
      <c r="N1944" s="491" t="str">
        <f>IF(基本情報入力シート!Y1975="","",基本情報入力シート!Y1975)</f>
        <v/>
      </c>
      <c r="O1944" s="490"/>
      <c r="P1944" s="432"/>
      <c r="Q1944" s="38" t="str">
        <f>IFERROR(ROUNDDOWN(P1944*VLOOKUP(N1944,【参考】数式用!$V$2:$AA$58,MATCH(O1944,【参考】数式用!$X$4:$AA$4)+2,FALSE)*0.5, 0), "")</f>
        <v/>
      </c>
      <c r="R1944" s="433"/>
      <c r="S1944" s="867"/>
      <c r="T1944" s="867"/>
      <c r="U1944" s="499"/>
      <c r="V1944" s="439"/>
      <c r="W1944" s="487"/>
      <c r="X1944" s="414" t="str">
        <f>IFERROR(IF(V1944="ー", "", ROUNDDOWN(W1944*VLOOKUP(N1944,【参考】数式用!$V$2:$AG$51,MATCH(V1944,【参考】数式用!$AB$4:$AG$4)+6,FALSE)*0.5, 0)), "")</f>
        <v/>
      </c>
      <c r="Y1944" s="440"/>
      <c r="Z1944" s="487"/>
      <c r="AA1944" s="501"/>
      <c r="AB1944" s="481" t="e">
        <f>VLOOKUP(N1944,【参考】数式用!$A$3:$N$58,14,FALSE)</f>
        <v>#N/A</v>
      </c>
      <c r="AC1944" s="481" t="str">
        <f>IFERROR(VLOOKUP(N1944,【参考】数式用!$A$3:$N$58,14,FALSE),"")&amp;"_4_5"</f>
        <v>_4_5</v>
      </c>
      <c r="AD1944" s="481" t="str">
        <f>IFERROR(VLOOKUP(N1944,【参考】数式用!$A$3:$N$58,14,FALSE),"")&amp;"_6"</f>
        <v>_6</v>
      </c>
      <c r="AE1944" s="482" t="str">
        <f>IFERROR(VLOOKUP(N1944,【参考】数式用!$AI$5:$AJ$51, 2, FALSE), "")</f>
        <v/>
      </c>
      <c r="AF1944" s="483" t="str">
        <f t="shared" si="60"/>
        <v/>
      </c>
      <c r="AG1944" s="484" t="str">
        <f t="shared" si="61"/>
        <v/>
      </c>
      <c r="AH1944" s="485" t="str">
        <f>IFERROR(VLOOKUP(N1944,【参考】数式用!$AM$3:$AN$56, 2, FALSE), "")</f>
        <v/>
      </c>
      <c r="AI1944" s="411"/>
      <c r="AJ1944" s="389"/>
      <c r="AK1944" s="389"/>
      <c r="AL1944" s="389"/>
      <c r="AM1944" s="389"/>
      <c r="AN1944" s="389"/>
      <c r="AO1944" s="389"/>
      <c r="AP1944" s="389"/>
      <c r="AQ1944" s="389"/>
    </row>
    <row r="1945" spans="1:43" s="128" customFormat="1" ht="40.15" customHeight="1">
      <c r="A1945" s="488">
        <v>1932</v>
      </c>
      <c r="B1945" s="866" t="str">
        <f>IF(基本情報入力シート!C1976="","",基本情報入力シート!C1976)</f>
        <v/>
      </c>
      <c r="C1945" s="866"/>
      <c r="D1945" s="866"/>
      <c r="E1945" s="866"/>
      <c r="F1945" s="866"/>
      <c r="G1945" s="866"/>
      <c r="H1945" s="866"/>
      <c r="I1945" s="866"/>
      <c r="J1945" s="413" t="str">
        <f>IF(基本情報入力シート!M1976="","",基本情報入力シート!M1976)</f>
        <v/>
      </c>
      <c r="K1945" s="413" t="str">
        <f>IF(基本情報入力シート!R1976="","",基本情報入力シート!R1976)</f>
        <v/>
      </c>
      <c r="L1945" s="413" t="str">
        <f>IF(基本情報入力シート!W1976="","",基本情報入力シート!W1976)</f>
        <v/>
      </c>
      <c r="M1945" s="413" t="str">
        <f>IF(基本情報入力シート!X1976="","",基本情報入力シート!X1976)</f>
        <v/>
      </c>
      <c r="N1945" s="491" t="str">
        <f>IF(基本情報入力シート!Y1976="","",基本情報入力シート!Y1976)</f>
        <v/>
      </c>
      <c r="O1945" s="490"/>
      <c r="P1945" s="432"/>
      <c r="Q1945" s="38" t="str">
        <f>IFERROR(ROUNDDOWN(P1945*VLOOKUP(N1945,【参考】数式用!$V$2:$AA$58,MATCH(O1945,【参考】数式用!$X$4:$AA$4)+2,FALSE)*0.5, 0), "")</f>
        <v/>
      </c>
      <c r="R1945" s="433"/>
      <c r="S1945" s="867"/>
      <c r="T1945" s="867"/>
      <c r="U1945" s="499"/>
      <c r="V1945" s="439"/>
      <c r="W1945" s="487"/>
      <c r="X1945" s="414" t="str">
        <f>IFERROR(IF(V1945="ー", "", ROUNDDOWN(W1945*VLOOKUP(N1945,【参考】数式用!$V$2:$AG$51,MATCH(V1945,【参考】数式用!$AB$4:$AG$4)+6,FALSE)*0.5, 0)), "")</f>
        <v/>
      </c>
      <c r="Y1945" s="440"/>
      <c r="Z1945" s="487"/>
      <c r="AA1945" s="501"/>
      <c r="AB1945" s="481" t="e">
        <f>VLOOKUP(N1945,【参考】数式用!$A$3:$N$58,14,FALSE)</f>
        <v>#N/A</v>
      </c>
      <c r="AC1945" s="481" t="str">
        <f>IFERROR(VLOOKUP(N1945,【参考】数式用!$A$3:$N$58,14,FALSE),"")&amp;"_4_5"</f>
        <v>_4_5</v>
      </c>
      <c r="AD1945" s="481" t="str">
        <f>IFERROR(VLOOKUP(N1945,【参考】数式用!$A$3:$N$58,14,FALSE),"")&amp;"_6"</f>
        <v>_6</v>
      </c>
      <c r="AE1945" s="482" t="str">
        <f>IFERROR(VLOOKUP(N1945,【参考】数式用!$AI$5:$AJ$51, 2, FALSE), "")</f>
        <v/>
      </c>
      <c r="AF1945" s="483" t="str">
        <f t="shared" si="60"/>
        <v/>
      </c>
      <c r="AG1945" s="484" t="str">
        <f t="shared" si="61"/>
        <v/>
      </c>
      <c r="AH1945" s="485" t="str">
        <f>IFERROR(VLOOKUP(N1945,【参考】数式用!$AM$3:$AN$56, 2, FALSE), "")</f>
        <v/>
      </c>
      <c r="AI1945" s="411"/>
      <c r="AJ1945" s="389"/>
      <c r="AK1945" s="389"/>
      <c r="AL1945" s="389"/>
      <c r="AM1945" s="389"/>
      <c r="AN1945" s="389"/>
      <c r="AO1945" s="389"/>
      <c r="AP1945" s="389"/>
      <c r="AQ1945" s="389"/>
    </row>
    <row r="1946" spans="1:43" s="128" customFormat="1" ht="40.15" customHeight="1">
      <c r="A1946" s="488">
        <v>1933</v>
      </c>
      <c r="B1946" s="866" t="str">
        <f>IF(基本情報入力シート!C1977="","",基本情報入力シート!C1977)</f>
        <v/>
      </c>
      <c r="C1946" s="866"/>
      <c r="D1946" s="866"/>
      <c r="E1946" s="866"/>
      <c r="F1946" s="866"/>
      <c r="G1946" s="866"/>
      <c r="H1946" s="866"/>
      <c r="I1946" s="866"/>
      <c r="J1946" s="413" t="str">
        <f>IF(基本情報入力シート!M1977="","",基本情報入力シート!M1977)</f>
        <v/>
      </c>
      <c r="K1946" s="413" t="str">
        <f>IF(基本情報入力シート!R1977="","",基本情報入力シート!R1977)</f>
        <v/>
      </c>
      <c r="L1946" s="413" t="str">
        <f>IF(基本情報入力シート!W1977="","",基本情報入力シート!W1977)</f>
        <v/>
      </c>
      <c r="M1946" s="413" t="str">
        <f>IF(基本情報入力シート!X1977="","",基本情報入力シート!X1977)</f>
        <v/>
      </c>
      <c r="N1946" s="491" t="str">
        <f>IF(基本情報入力シート!Y1977="","",基本情報入力シート!Y1977)</f>
        <v/>
      </c>
      <c r="O1946" s="490"/>
      <c r="P1946" s="432"/>
      <c r="Q1946" s="38" t="str">
        <f>IFERROR(ROUNDDOWN(P1946*VLOOKUP(N1946,【参考】数式用!$V$2:$AA$58,MATCH(O1946,【参考】数式用!$X$4:$AA$4)+2,FALSE)*0.5, 0), "")</f>
        <v/>
      </c>
      <c r="R1946" s="433"/>
      <c r="S1946" s="867"/>
      <c r="T1946" s="867"/>
      <c r="U1946" s="499"/>
      <c r="V1946" s="439"/>
      <c r="W1946" s="487"/>
      <c r="X1946" s="414" t="str">
        <f>IFERROR(IF(V1946="ー", "", ROUNDDOWN(W1946*VLOOKUP(N1946,【参考】数式用!$V$2:$AG$51,MATCH(V1946,【参考】数式用!$AB$4:$AG$4)+6,FALSE)*0.5, 0)), "")</f>
        <v/>
      </c>
      <c r="Y1946" s="440"/>
      <c r="Z1946" s="487"/>
      <c r="AA1946" s="501"/>
      <c r="AB1946" s="481" t="e">
        <f>VLOOKUP(N1946,【参考】数式用!$A$3:$N$58,14,FALSE)</f>
        <v>#N/A</v>
      </c>
      <c r="AC1946" s="481" t="str">
        <f>IFERROR(VLOOKUP(N1946,【参考】数式用!$A$3:$N$58,14,FALSE),"")&amp;"_4_5"</f>
        <v>_4_5</v>
      </c>
      <c r="AD1946" s="481" t="str">
        <f>IFERROR(VLOOKUP(N1946,【参考】数式用!$A$3:$N$58,14,FALSE),"")&amp;"_6"</f>
        <v>_6</v>
      </c>
      <c r="AE1946" s="482" t="str">
        <f>IFERROR(VLOOKUP(N1946,【参考】数式用!$AI$5:$AJ$51, 2, FALSE), "")</f>
        <v/>
      </c>
      <c r="AF1946" s="483" t="str">
        <f t="shared" si="60"/>
        <v/>
      </c>
      <c r="AG1946" s="484" t="str">
        <f t="shared" si="61"/>
        <v/>
      </c>
      <c r="AH1946" s="485" t="str">
        <f>IFERROR(VLOOKUP(N1946,【参考】数式用!$AM$3:$AN$56, 2, FALSE), "")</f>
        <v/>
      </c>
      <c r="AI1946" s="411"/>
      <c r="AJ1946" s="389"/>
      <c r="AK1946" s="389"/>
      <c r="AL1946" s="389"/>
      <c r="AM1946" s="389"/>
      <c r="AN1946" s="389"/>
      <c r="AO1946" s="389"/>
      <c r="AP1946" s="389"/>
      <c r="AQ1946" s="389"/>
    </row>
    <row r="1947" spans="1:43" s="128" customFormat="1" ht="40.15" customHeight="1">
      <c r="A1947" s="488">
        <v>1934</v>
      </c>
      <c r="B1947" s="866" t="str">
        <f>IF(基本情報入力シート!C1978="","",基本情報入力シート!C1978)</f>
        <v/>
      </c>
      <c r="C1947" s="866"/>
      <c r="D1947" s="866"/>
      <c r="E1947" s="866"/>
      <c r="F1947" s="866"/>
      <c r="G1947" s="866"/>
      <c r="H1947" s="866"/>
      <c r="I1947" s="866"/>
      <c r="J1947" s="413" t="str">
        <f>IF(基本情報入力シート!M1978="","",基本情報入力シート!M1978)</f>
        <v/>
      </c>
      <c r="K1947" s="413" t="str">
        <f>IF(基本情報入力シート!R1978="","",基本情報入力シート!R1978)</f>
        <v/>
      </c>
      <c r="L1947" s="413" t="str">
        <f>IF(基本情報入力シート!W1978="","",基本情報入力シート!W1978)</f>
        <v/>
      </c>
      <c r="M1947" s="413" t="str">
        <f>IF(基本情報入力シート!X1978="","",基本情報入力シート!X1978)</f>
        <v/>
      </c>
      <c r="N1947" s="491" t="str">
        <f>IF(基本情報入力シート!Y1978="","",基本情報入力シート!Y1978)</f>
        <v/>
      </c>
      <c r="O1947" s="490"/>
      <c r="P1947" s="432"/>
      <c r="Q1947" s="38" t="str">
        <f>IFERROR(ROUNDDOWN(P1947*VLOOKUP(N1947,【参考】数式用!$V$2:$AA$58,MATCH(O1947,【参考】数式用!$X$4:$AA$4)+2,FALSE)*0.5, 0), "")</f>
        <v/>
      </c>
      <c r="R1947" s="433"/>
      <c r="S1947" s="867"/>
      <c r="T1947" s="867"/>
      <c r="U1947" s="499"/>
      <c r="V1947" s="439"/>
      <c r="W1947" s="487"/>
      <c r="X1947" s="414" t="str">
        <f>IFERROR(IF(V1947="ー", "", ROUNDDOWN(W1947*VLOOKUP(N1947,【参考】数式用!$V$2:$AG$51,MATCH(V1947,【参考】数式用!$AB$4:$AG$4)+6,FALSE)*0.5, 0)), "")</f>
        <v/>
      </c>
      <c r="Y1947" s="440"/>
      <c r="Z1947" s="487"/>
      <c r="AA1947" s="501"/>
      <c r="AB1947" s="481" t="e">
        <f>VLOOKUP(N1947,【参考】数式用!$A$3:$N$58,14,FALSE)</f>
        <v>#N/A</v>
      </c>
      <c r="AC1947" s="481" t="str">
        <f>IFERROR(VLOOKUP(N1947,【参考】数式用!$A$3:$N$58,14,FALSE),"")&amp;"_4_5"</f>
        <v>_4_5</v>
      </c>
      <c r="AD1947" s="481" t="str">
        <f>IFERROR(VLOOKUP(N1947,【参考】数式用!$A$3:$N$58,14,FALSE),"")&amp;"_6"</f>
        <v>_6</v>
      </c>
      <c r="AE1947" s="482" t="str">
        <f>IFERROR(VLOOKUP(N1947,【参考】数式用!$AI$5:$AJ$51, 2, FALSE), "")</f>
        <v/>
      </c>
      <c r="AF1947" s="483" t="str">
        <f t="shared" si="60"/>
        <v/>
      </c>
      <c r="AG1947" s="484" t="str">
        <f t="shared" si="61"/>
        <v/>
      </c>
      <c r="AH1947" s="485" t="str">
        <f>IFERROR(VLOOKUP(N1947,【参考】数式用!$AM$3:$AN$56, 2, FALSE), "")</f>
        <v/>
      </c>
      <c r="AI1947" s="411"/>
      <c r="AJ1947" s="389"/>
      <c r="AK1947" s="389"/>
      <c r="AL1947" s="389"/>
      <c r="AM1947" s="389"/>
      <c r="AN1947" s="389"/>
      <c r="AO1947" s="389"/>
      <c r="AP1947" s="389"/>
      <c r="AQ1947" s="389"/>
    </row>
    <row r="1948" spans="1:43" s="128" customFormat="1" ht="40.15" customHeight="1">
      <c r="A1948" s="488">
        <v>1935</v>
      </c>
      <c r="B1948" s="866" t="str">
        <f>IF(基本情報入力シート!C1979="","",基本情報入力シート!C1979)</f>
        <v/>
      </c>
      <c r="C1948" s="866"/>
      <c r="D1948" s="866"/>
      <c r="E1948" s="866"/>
      <c r="F1948" s="866"/>
      <c r="G1948" s="866"/>
      <c r="H1948" s="866"/>
      <c r="I1948" s="866"/>
      <c r="J1948" s="413" t="str">
        <f>IF(基本情報入力シート!M1979="","",基本情報入力シート!M1979)</f>
        <v/>
      </c>
      <c r="K1948" s="413" t="str">
        <f>IF(基本情報入力シート!R1979="","",基本情報入力シート!R1979)</f>
        <v/>
      </c>
      <c r="L1948" s="413" t="str">
        <f>IF(基本情報入力シート!W1979="","",基本情報入力シート!W1979)</f>
        <v/>
      </c>
      <c r="M1948" s="413" t="str">
        <f>IF(基本情報入力シート!X1979="","",基本情報入力シート!X1979)</f>
        <v/>
      </c>
      <c r="N1948" s="491" t="str">
        <f>IF(基本情報入力シート!Y1979="","",基本情報入力シート!Y1979)</f>
        <v/>
      </c>
      <c r="O1948" s="490"/>
      <c r="P1948" s="432"/>
      <c r="Q1948" s="38" t="str">
        <f>IFERROR(ROUNDDOWN(P1948*VLOOKUP(N1948,【参考】数式用!$V$2:$AA$58,MATCH(O1948,【参考】数式用!$X$4:$AA$4)+2,FALSE)*0.5, 0), "")</f>
        <v/>
      </c>
      <c r="R1948" s="433"/>
      <c r="S1948" s="867"/>
      <c r="T1948" s="867"/>
      <c r="U1948" s="499"/>
      <c r="V1948" s="439"/>
      <c r="W1948" s="487"/>
      <c r="X1948" s="414" t="str">
        <f>IFERROR(IF(V1948="ー", "", ROUNDDOWN(W1948*VLOOKUP(N1948,【参考】数式用!$V$2:$AG$51,MATCH(V1948,【参考】数式用!$AB$4:$AG$4)+6,FALSE)*0.5, 0)), "")</f>
        <v/>
      </c>
      <c r="Y1948" s="440"/>
      <c r="Z1948" s="487"/>
      <c r="AA1948" s="501"/>
      <c r="AB1948" s="481" t="e">
        <f>VLOOKUP(N1948,【参考】数式用!$A$3:$N$58,14,FALSE)</f>
        <v>#N/A</v>
      </c>
      <c r="AC1948" s="481" t="str">
        <f>IFERROR(VLOOKUP(N1948,【参考】数式用!$A$3:$N$58,14,FALSE),"")&amp;"_4_5"</f>
        <v>_4_5</v>
      </c>
      <c r="AD1948" s="481" t="str">
        <f>IFERROR(VLOOKUP(N1948,【参考】数式用!$A$3:$N$58,14,FALSE),"")&amp;"_6"</f>
        <v>_6</v>
      </c>
      <c r="AE1948" s="482" t="str">
        <f>IFERROR(VLOOKUP(N1948,【参考】数式用!$AI$5:$AJ$51, 2, FALSE), "")</f>
        <v/>
      </c>
      <c r="AF1948" s="483" t="str">
        <f t="shared" si="60"/>
        <v/>
      </c>
      <c r="AG1948" s="484" t="str">
        <f t="shared" si="61"/>
        <v/>
      </c>
      <c r="AH1948" s="485" t="str">
        <f>IFERROR(VLOOKUP(N1948,【参考】数式用!$AM$3:$AN$56, 2, FALSE), "")</f>
        <v/>
      </c>
      <c r="AI1948" s="411"/>
      <c r="AJ1948" s="389"/>
      <c r="AK1948" s="389"/>
      <c r="AL1948" s="389"/>
      <c r="AM1948" s="389"/>
      <c r="AN1948" s="389"/>
      <c r="AO1948" s="389"/>
      <c r="AP1948" s="389"/>
      <c r="AQ1948" s="389"/>
    </row>
    <row r="1949" spans="1:43" s="128" customFormat="1" ht="40.15" customHeight="1">
      <c r="A1949" s="488">
        <v>1936</v>
      </c>
      <c r="B1949" s="866" t="str">
        <f>IF(基本情報入力シート!C1980="","",基本情報入力シート!C1980)</f>
        <v/>
      </c>
      <c r="C1949" s="866"/>
      <c r="D1949" s="866"/>
      <c r="E1949" s="866"/>
      <c r="F1949" s="866"/>
      <c r="G1949" s="866"/>
      <c r="H1949" s="866"/>
      <c r="I1949" s="866"/>
      <c r="J1949" s="413" t="str">
        <f>IF(基本情報入力シート!M1980="","",基本情報入力シート!M1980)</f>
        <v/>
      </c>
      <c r="K1949" s="413" t="str">
        <f>IF(基本情報入力シート!R1980="","",基本情報入力シート!R1980)</f>
        <v/>
      </c>
      <c r="L1949" s="413" t="str">
        <f>IF(基本情報入力シート!W1980="","",基本情報入力シート!W1980)</f>
        <v/>
      </c>
      <c r="M1949" s="413" t="str">
        <f>IF(基本情報入力シート!X1980="","",基本情報入力シート!X1980)</f>
        <v/>
      </c>
      <c r="N1949" s="491" t="str">
        <f>IF(基本情報入力シート!Y1980="","",基本情報入力シート!Y1980)</f>
        <v/>
      </c>
      <c r="O1949" s="490"/>
      <c r="P1949" s="432"/>
      <c r="Q1949" s="38" t="str">
        <f>IFERROR(ROUNDDOWN(P1949*VLOOKUP(N1949,【参考】数式用!$V$2:$AA$58,MATCH(O1949,【参考】数式用!$X$4:$AA$4)+2,FALSE)*0.5, 0), "")</f>
        <v/>
      </c>
      <c r="R1949" s="433"/>
      <c r="S1949" s="867"/>
      <c r="T1949" s="867"/>
      <c r="U1949" s="499"/>
      <c r="V1949" s="439"/>
      <c r="W1949" s="487"/>
      <c r="X1949" s="414" t="str">
        <f>IFERROR(IF(V1949="ー", "", ROUNDDOWN(W1949*VLOOKUP(N1949,【参考】数式用!$V$2:$AG$51,MATCH(V1949,【参考】数式用!$AB$4:$AG$4)+6,FALSE)*0.5, 0)), "")</f>
        <v/>
      </c>
      <c r="Y1949" s="440"/>
      <c r="Z1949" s="487"/>
      <c r="AA1949" s="501"/>
      <c r="AB1949" s="481" t="e">
        <f>VLOOKUP(N1949,【参考】数式用!$A$3:$N$58,14,FALSE)</f>
        <v>#N/A</v>
      </c>
      <c r="AC1949" s="481" t="str">
        <f>IFERROR(VLOOKUP(N1949,【参考】数式用!$A$3:$N$58,14,FALSE),"")&amp;"_4_5"</f>
        <v>_4_5</v>
      </c>
      <c r="AD1949" s="481" t="str">
        <f>IFERROR(VLOOKUP(N1949,【参考】数式用!$A$3:$N$58,14,FALSE),"")&amp;"_6"</f>
        <v>_6</v>
      </c>
      <c r="AE1949" s="482" t="str">
        <f>IFERROR(VLOOKUP(N1949,【参考】数式用!$AI$5:$AJ$51, 2, FALSE), "")</f>
        <v/>
      </c>
      <c r="AF1949" s="483" t="str">
        <f t="shared" si="60"/>
        <v/>
      </c>
      <c r="AG1949" s="484" t="str">
        <f t="shared" si="61"/>
        <v/>
      </c>
      <c r="AH1949" s="485" t="str">
        <f>IFERROR(VLOOKUP(N1949,【参考】数式用!$AM$3:$AN$56, 2, FALSE), "")</f>
        <v/>
      </c>
      <c r="AI1949" s="411"/>
      <c r="AJ1949" s="389"/>
      <c r="AK1949" s="389"/>
      <c r="AL1949" s="389"/>
      <c r="AM1949" s="389"/>
      <c r="AN1949" s="389"/>
      <c r="AO1949" s="389"/>
      <c r="AP1949" s="389"/>
      <c r="AQ1949" s="389"/>
    </row>
    <row r="1950" spans="1:43" s="128" customFormat="1" ht="40.15" customHeight="1">
      <c r="A1950" s="488">
        <v>1937</v>
      </c>
      <c r="B1950" s="866" t="str">
        <f>IF(基本情報入力シート!C1981="","",基本情報入力シート!C1981)</f>
        <v/>
      </c>
      <c r="C1950" s="866"/>
      <c r="D1950" s="866"/>
      <c r="E1950" s="866"/>
      <c r="F1950" s="866"/>
      <c r="G1950" s="866"/>
      <c r="H1950" s="866"/>
      <c r="I1950" s="866"/>
      <c r="J1950" s="413" t="str">
        <f>IF(基本情報入力シート!M1981="","",基本情報入力シート!M1981)</f>
        <v/>
      </c>
      <c r="K1950" s="413" t="str">
        <f>IF(基本情報入力シート!R1981="","",基本情報入力シート!R1981)</f>
        <v/>
      </c>
      <c r="L1950" s="413" t="str">
        <f>IF(基本情報入力シート!W1981="","",基本情報入力シート!W1981)</f>
        <v/>
      </c>
      <c r="M1950" s="413" t="str">
        <f>IF(基本情報入力シート!X1981="","",基本情報入力シート!X1981)</f>
        <v/>
      </c>
      <c r="N1950" s="491" t="str">
        <f>IF(基本情報入力シート!Y1981="","",基本情報入力シート!Y1981)</f>
        <v/>
      </c>
      <c r="O1950" s="490"/>
      <c r="P1950" s="432"/>
      <c r="Q1950" s="38" t="str">
        <f>IFERROR(ROUNDDOWN(P1950*VLOOKUP(N1950,【参考】数式用!$V$2:$AA$58,MATCH(O1950,【参考】数式用!$X$4:$AA$4)+2,FALSE)*0.5, 0), "")</f>
        <v/>
      </c>
      <c r="R1950" s="433"/>
      <c r="S1950" s="867"/>
      <c r="T1950" s="867"/>
      <c r="U1950" s="499"/>
      <c r="V1950" s="439"/>
      <c r="W1950" s="487"/>
      <c r="X1950" s="414" t="str">
        <f>IFERROR(IF(V1950="ー", "", ROUNDDOWN(W1950*VLOOKUP(N1950,【参考】数式用!$V$2:$AG$51,MATCH(V1950,【参考】数式用!$AB$4:$AG$4)+6,FALSE)*0.5, 0)), "")</f>
        <v/>
      </c>
      <c r="Y1950" s="440"/>
      <c r="Z1950" s="487"/>
      <c r="AA1950" s="501"/>
      <c r="AB1950" s="481" t="e">
        <f>VLOOKUP(N1950,【参考】数式用!$A$3:$N$58,14,FALSE)</f>
        <v>#N/A</v>
      </c>
      <c r="AC1950" s="481" t="str">
        <f>IFERROR(VLOOKUP(N1950,【参考】数式用!$A$3:$N$58,14,FALSE),"")&amp;"_4_5"</f>
        <v>_4_5</v>
      </c>
      <c r="AD1950" s="481" t="str">
        <f>IFERROR(VLOOKUP(N1950,【参考】数式用!$A$3:$N$58,14,FALSE),"")&amp;"_6"</f>
        <v>_6</v>
      </c>
      <c r="AE1950" s="482" t="str">
        <f>IFERROR(VLOOKUP(N1950,【参考】数式用!$AI$5:$AJ$51, 2, FALSE), "")</f>
        <v/>
      </c>
      <c r="AF1950" s="483" t="str">
        <f t="shared" si="60"/>
        <v/>
      </c>
      <c r="AG1950" s="484" t="str">
        <f t="shared" si="61"/>
        <v/>
      </c>
      <c r="AH1950" s="485" t="str">
        <f>IFERROR(VLOOKUP(N1950,【参考】数式用!$AM$3:$AN$56, 2, FALSE), "")</f>
        <v/>
      </c>
      <c r="AI1950" s="411"/>
      <c r="AJ1950" s="389"/>
      <c r="AK1950" s="389"/>
      <c r="AL1950" s="389"/>
      <c r="AM1950" s="389"/>
      <c r="AN1950" s="389"/>
      <c r="AO1950" s="389"/>
      <c r="AP1950" s="389"/>
      <c r="AQ1950" s="389"/>
    </row>
    <row r="1951" spans="1:43" s="128" customFormat="1" ht="40.15" customHeight="1">
      <c r="A1951" s="488">
        <v>1938</v>
      </c>
      <c r="B1951" s="866" t="str">
        <f>IF(基本情報入力シート!C1982="","",基本情報入力シート!C1982)</f>
        <v/>
      </c>
      <c r="C1951" s="866"/>
      <c r="D1951" s="866"/>
      <c r="E1951" s="866"/>
      <c r="F1951" s="866"/>
      <c r="G1951" s="866"/>
      <c r="H1951" s="866"/>
      <c r="I1951" s="866"/>
      <c r="J1951" s="413" t="str">
        <f>IF(基本情報入力シート!M1982="","",基本情報入力シート!M1982)</f>
        <v/>
      </c>
      <c r="K1951" s="413" t="str">
        <f>IF(基本情報入力シート!R1982="","",基本情報入力シート!R1982)</f>
        <v/>
      </c>
      <c r="L1951" s="413" t="str">
        <f>IF(基本情報入力シート!W1982="","",基本情報入力シート!W1982)</f>
        <v/>
      </c>
      <c r="M1951" s="413" t="str">
        <f>IF(基本情報入力シート!X1982="","",基本情報入力シート!X1982)</f>
        <v/>
      </c>
      <c r="N1951" s="491" t="str">
        <f>IF(基本情報入力シート!Y1982="","",基本情報入力シート!Y1982)</f>
        <v/>
      </c>
      <c r="O1951" s="490"/>
      <c r="P1951" s="432"/>
      <c r="Q1951" s="38" t="str">
        <f>IFERROR(ROUNDDOWN(P1951*VLOOKUP(N1951,【参考】数式用!$V$2:$AA$58,MATCH(O1951,【参考】数式用!$X$4:$AA$4)+2,FALSE)*0.5, 0), "")</f>
        <v/>
      </c>
      <c r="R1951" s="433"/>
      <c r="S1951" s="867"/>
      <c r="T1951" s="867"/>
      <c r="U1951" s="499"/>
      <c r="V1951" s="439"/>
      <c r="W1951" s="487"/>
      <c r="X1951" s="414" t="str">
        <f>IFERROR(IF(V1951="ー", "", ROUNDDOWN(W1951*VLOOKUP(N1951,【参考】数式用!$V$2:$AG$51,MATCH(V1951,【参考】数式用!$AB$4:$AG$4)+6,FALSE)*0.5, 0)), "")</f>
        <v/>
      </c>
      <c r="Y1951" s="440"/>
      <c r="Z1951" s="487"/>
      <c r="AA1951" s="501"/>
      <c r="AB1951" s="481" t="e">
        <f>VLOOKUP(N1951,【参考】数式用!$A$3:$N$58,14,FALSE)</f>
        <v>#N/A</v>
      </c>
      <c r="AC1951" s="481" t="str">
        <f>IFERROR(VLOOKUP(N1951,【参考】数式用!$A$3:$N$58,14,FALSE),"")&amp;"_4_5"</f>
        <v>_4_5</v>
      </c>
      <c r="AD1951" s="481" t="str">
        <f>IFERROR(VLOOKUP(N1951,【参考】数式用!$A$3:$N$58,14,FALSE),"")&amp;"_6"</f>
        <v>_6</v>
      </c>
      <c r="AE1951" s="482" t="str">
        <f>IFERROR(VLOOKUP(N1951,【参考】数式用!$AI$5:$AJ$51, 2, FALSE), "")</f>
        <v/>
      </c>
      <c r="AF1951" s="483" t="str">
        <f t="shared" si="60"/>
        <v/>
      </c>
      <c r="AG1951" s="484" t="str">
        <f t="shared" si="61"/>
        <v/>
      </c>
      <c r="AH1951" s="485" t="str">
        <f>IFERROR(VLOOKUP(N1951,【参考】数式用!$AM$3:$AN$56, 2, FALSE), "")</f>
        <v/>
      </c>
      <c r="AI1951" s="411"/>
      <c r="AJ1951" s="389"/>
      <c r="AK1951" s="389"/>
      <c r="AL1951" s="389"/>
      <c r="AM1951" s="389"/>
      <c r="AN1951" s="389"/>
      <c r="AO1951" s="389"/>
      <c r="AP1951" s="389"/>
      <c r="AQ1951" s="389"/>
    </row>
    <row r="1952" spans="1:43" s="128" customFormat="1" ht="40.15" customHeight="1">
      <c r="A1952" s="488">
        <v>1939</v>
      </c>
      <c r="B1952" s="866" t="str">
        <f>IF(基本情報入力シート!C1983="","",基本情報入力シート!C1983)</f>
        <v/>
      </c>
      <c r="C1952" s="866"/>
      <c r="D1952" s="866"/>
      <c r="E1952" s="866"/>
      <c r="F1952" s="866"/>
      <c r="G1952" s="866"/>
      <c r="H1952" s="866"/>
      <c r="I1952" s="866"/>
      <c r="J1952" s="413" t="str">
        <f>IF(基本情報入力シート!M1983="","",基本情報入力シート!M1983)</f>
        <v/>
      </c>
      <c r="K1952" s="413" t="str">
        <f>IF(基本情報入力シート!R1983="","",基本情報入力シート!R1983)</f>
        <v/>
      </c>
      <c r="L1952" s="413" t="str">
        <f>IF(基本情報入力シート!W1983="","",基本情報入力シート!W1983)</f>
        <v/>
      </c>
      <c r="M1952" s="413" t="str">
        <f>IF(基本情報入力シート!X1983="","",基本情報入力シート!X1983)</f>
        <v/>
      </c>
      <c r="N1952" s="491" t="str">
        <f>IF(基本情報入力シート!Y1983="","",基本情報入力シート!Y1983)</f>
        <v/>
      </c>
      <c r="O1952" s="490"/>
      <c r="P1952" s="432"/>
      <c r="Q1952" s="38" t="str">
        <f>IFERROR(ROUNDDOWN(P1952*VLOOKUP(N1952,【参考】数式用!$V$2:$AA$58,MATCH(O1952,【参考】数式用!$X$4:$AA$4)+2,FALSE)*0.5, 0), "")</f>
        <v/>
      </c>
      <c r="R1952" s="433"/>
      <c r="S1952" s="867"/>
      <c r="T1952" s="867"/>
      <c r="U1952" s="499"/>
      <c r="V1952" s="439"/>
      <c r="W1952" s="487"/>
      <c r="X1952" s="414" t="str">
        <f>IFERROR(IF(V1952="ー", "", ROUNDDOWN(W1952*VLOOKUP(N1952,【参考】数式用!$V$2:$AG$51,MATCH(V1952,【参考】数式用!$AB$4:$AG$4)+6,FALSE)*0.5, 0)), "")</f>
        <v/>
      </c>
      <c r="Y1952" s="440"/>
      <c r="Z1952" s="487"/>
      <c r="AA1952" s="501"/>
      <c r="AB1952" s="481" t="e">
        <f>VLOOKUP(N1952,【参考】数式用!$A$3:$N$58,14,FALSE)</f>
        <v>#N/A</v>
      </c>
      <c r="AC1952" s="481" t="str">
        <f>IFERROR(VLOOKUP(N1952,【参考】数式用!$A$3:$N$58,14,FALSE),"")&amp;"_4_5"</f>
        <v>_4_5</v>
      </c>
      <c r="AD1952" s="481" t="str">
        <f>IFERROR(VLOOKUP(N1952,【参考】数式用!$A$3:$N$58,14,FALSE),"")&amp;"_6"</f>
        <v>_6</v>
      </c>
      <c r="AE1952" s="482" t="str">
        <f>IFERROR(VLOOKUP(N1952,【参考】数式用!$AI$5:$AJ$51, 2, FALSE), "")</f>
        <v/>
      </c>
      <c r="AF1952" s="483" t="str">
        <f t="shared" si="60"/>
        <v/>
      </c>
      <c r="AG1952" s="484" t="str">
        <f t="shared" si="61"/>
        <v/>
      </c>
      <c r="AH1952" s="485" t="str">
        <f>IFERROR(VLOOKUP(N1952,【参考】数式用!$AM$3:$AN$56, 2, FALSE), "")</f>
        <v/>
      </c>
      <c r="AI1952" s="411"/>
      <c r="AJ1952" s="389"/>
      <c r="AK1952" s="389"/>
      <c r="AL1952" s="389"/>
      <c r="AM1952" s="389"/>
      <c r="AN1952" s="389"/>
      <c r="AO1952" s="389"/>
      <c r="AP1952" s="389"/>
      <c r="AQ1952" s="389"/>
    </row>
    <row r="1953" spans="1:43" s="128" customFormat="1" ht="40.15" customHeight="1">
      <c r="A1953" s="488">
        <v>1940</v>
      </c>
      <c r="B1953" s="866" t="str">
        <f>IF(基本情報入力シート!C1984="","",基本情報入力シート!C1984)</f>
        <v/>
      </c>
      <c r="C1953" s="866"/>
      <c r="D1953" s="866"/>
      <c r="E1953" s="866"/>
      <c r="F1953" s="866"/>
      <c r="G1953" s="866"/>
      <c r="H1953" s="866"/>
      <c r="I1953" s="866"/>
      <c r="J1953" s="413" t="str">
        <f>IF(基本情報入力シート!M1984="","",基本情報入力シート!M1984)</f>
        <v/>
      </c>
      <c r="K1953" s="413" t="str">
        <f>IF(基本情報入力シート!R1984="","",基本情報入力シート!R1984)</f>
        <v/>
      </c>
      <c r="L1953" s="413" t="str">
        <f>IF(基本情報入力シート!W1984="","",基本情報入力シート!W1984)</f>
        <v/>
      </c>
      <c r="M1953" s="413" t="str">
        <f>IF(基本情報入力シート!X1984="","",基本情報入力シート!X1984)</f>
        <v/>
      </c>
      <c r="N1953" s="491" t="str">
        <f>IF(基本情報入力シート!Y1984="","",基本情報入力シート!Y1984)</f>
        <v/>
      </c>
      <c r="O1953" s="490"/>
      <c r="P1953" s="432"/>
      <c r="Q1953" s="38" t="str">
        <f>IFERROR(ROUNDDOWN(P1953*VLOOKUP(N1953,【参考】数式用!$V$2:$AA$58,MATCH(O1953,【参考】数式用!$X$4:$AA$4)+2,FALSE)*0.5, 0), "")</f>
        <v/>
      </c>
      <c r="R1953" s="433"/>
      <c r="S1953" s="867"/>
      <c r="T1953" s="867"/>
      <c r="U1953" s="499"/>
      <c r="V1953" s="439"/>
      <c r="W1953" s="487"/>
      <c r="X1953" s="414" t="str">
        <f>IFERROR(IF(V1953="ー", "", ROUNDDOWN(W1953*VLOOKUP(N1953,【参考】数式用!$V$2:$AG$51,MATCH(V1953,【参考】数式用!$AB$4:$AG$4)+6,FALSE)*0.5, 0)), "")</f>
        <v/>
      </c>
      <c r="Y1953" s="440"/>
      <c r="Z1953" s="487"/>
      <c r="AA1953" s="501"/>
      <c r="AB1953" s="481" t="e">
        <f>VLOOKUP(N1953,【参考】数式用!$A$3:$N$58,14,FALSE)</f>
        <v>#N/A</v>
      </c>
      <c r="AC1953" s="481" t="str">
        <f>IFERROR(VLOOKUP(N1953,【参考】数式用!$A$3:$N$58,14,FALSE),"")&amp;"_4_5"</f>
        <v>_4_5</v>
      </c>
      <c r="AD1953" s="481" t="str">
        <f>IFERROR(VLOOKUP(N1953,【参考】数式用!$A$3:$N$58,14,FALSE),"")&amp;"_6"</f>
        <v>_6</v>
      </c>
      <c r="AE1953" s="482" t="str">
        <f>IFERROR(VLOOKUP(N1953,【参考】数式用!$AI$5:$AJ$51, 2, FALSE), "")</f>
        <v/>
      </c>
      <c r="AF1953" s="483" t="str">
        <f t="shared" si="60"/>
        <v/>
      </c>
      <c r="AG1953" s="484" t="str">
        <f t="shared" si="61"/>
        <v/>
      </c>
      <c r="AH1953" s="485" t="str">
        <f>IFERROR(VLOOKUP(N1953,【参考】数式用!$AM$3:$AN$56, 2, FALSE), "")</f>
        <v/>
      </c>
      <c r="AI1953" s="411"/>
      <c r="AJ1953" s="389"/>
      <c r="AK1953" s="389"/>
      <c r="AL1953" s="389"/>
      <c r="AM1953" s="389"/>
      <c r="AN1953" s="389"/>
      <c r="AO1953" s="389"/>
      <c r="AP1953" s="389"/>
      <c r="AQ1953" s="389"/>
    </row>
    <row r="1954" spans="1:43" s="128" customFormat="1" ht="40.15" customHeight="1">
      <c r="A1954" s="488">
        <v>1941</v>
      </c>
      <c r="B1954" s="866" t="str">
        <f>IF(基本情報入力シート!C1985="","",基本情報入力シート!C1985)</f>
        <v/>
      </c>
      <c r="C1954" s="866"/>
      <c r="D1954" s="866"/>
      <c r="E1954" s="866"/>
      <c r="F1954" s="866"/>
      <c r="G1954" s="866"/>
      <c r="H1954" s="866"/>
      <c r="I1954" s="866"/>
      <c r="J1954" s="413" t="str">
        <f>IF(基本情報入力シート!M1985="","",基本情報入力シート!M1985)</f>
        <v/>
      </c>
      <c r="K1954" s="413" t="str">
        <f>IF(基本情報入力シート!R1985="","",基本情報入力シート!R1985)</f>
        <v/>
      </c>
      <c r="L1954" s="413" t="str">
        <f>IF(基本情報入力シート!W1985="","",基本情報入力シート!W1985)</f>
        <v/>
      </c>
      <c r="M1954" s="413" t="str">
        <f>IF(基本情報入力シート!X1985="","",基本情報入力シート!X1985)</f>
        <v/>
      </c>
      <c r="N1954" s="491" t="str">
        <f>IF(基本情報入力シート!Y1985="","",基本情報入力シート!Y1985)</f>
        <v/>
      </c>
      <c r="O1954" s="490"/>
      <c r="P1954" s="432"/>
      <c r="Q1954" s="38" t="str">
        <f>IFERROR(ROUNDDOWN(P1954*VLOOKUP(N1954,【参考】数式用!$V$2:$AA$58,MATCH(O1954,【参考】数式用!$X$4:$AA$4)+2,FALSE)*0.5, 0), "")</f>
        <v/>
      </c>
      <c r="R1954" s="433"/>
      <c r="S1954" s="867"/>
      <c r="T1954" s="867"/>
      <c r="U1954" s="499"/>
      <c r="V1954" s="439"/>
      <c r="W1954" s="487"/>
      <c r="X1954" s="414" t="str">
        <f>IFERROR(IF(V1954="ー", "", ROUNDDOWN(W1954*VLOOKUP(N1954,【参考】数式用!$V$2:$AG$51,MATCH(V1954,【参考】数式用!$AB$4:$AG$4)+6,FALSE)*0.5, 0)), "")</f>
        <v/>
      </c>
      <c r="Y1954" s="440"/>
      <c r="Z1954" s="487"/>
      <c r="AA1954" s="501"/>
      <c r="AB1954" s="481" t="e">
        <f>VLOOKUP(N1954,【参考】数式用!$A$3:$N$58,14,FALSE)</f>
        <v>#N/A</v>
      </c>
      <c r="AC1954" s="481" t="str">
        <f>IFERROR(VLOOKUP(N1954,【参考】数式用!$A$3:$N$58,14,FALSE),"")&amp;"_4_5"</f>
        <v>_4_5</v>
      </c>
      <c r="AD1954" s="481" t="str">
        <f>IFERROR(VLOOKUP(N1954,【参考】数式用!$A$3:$N$58,14,FALSE),"")&amp;"_6"</f>
        <v>_6</v>
      </c>
      <c r="AE1954" s="482" t="str">
        <f>IFERROR(VLOOKUP(N1954,【参考】数式用!$AI$5:$AJ$51, 2, FALSE), "")</f>
        <v/>
      </c>
      <c r="AF1954" s="483" t="str">
        <f t="shared" si="60"/>
        <v/>
      </c>
      <c r="AG1954" s="484" t="str">
        <f t="shared" si="61"/>
        <v/>
      </c>
      <c r="AH1954" s="485" t="str">
        <f>IFERROR(VLOOKUP(N1954,【参考】数式用!$AM$3:$AN$56, 2, FALSE), "")</f>
        <v/>
      </c>
      <c r="AI1954" s="411"/>
      <c r="AJ1954" s="389"/>
      <c r="AK1954" s="389"/>
      <c r="AL1954" s="389"/>
      <c r="AM1954" s="389"/>
      <c r="AN1954" s="389"/>
      <c r="AO1954" s="389"/>
      <c r="AP1954" s="389"/>
      <c r="AQ1954" s="389"/>
    </row>
    <row r="1955" spans="1:43" s="128" customFormat="1" ht="40.15" customHeight="1">
      <c r="A1955" s="488">
        <v>1942</v>
      </c>
      <c r="B1955" s="866" t="str">
        <f>IF(基本情報入力シート!C1986="","",基本情報入力シート!C1986)</f>
        <v/>
      </c>
      <c r="C1955" s="866"/>
      <c r="D1955" s="866"/>
      <c r="E1955" s="866"/>
      <c r="F1955" s="866"/>
      <c r="G1955" s="866"/>
      <c r="H1955" s="866"/>
      <c r="I1955" s="866"/>
      <c r="J1955" s="413" t="str">
        <f>IF(基本情報入力シート!M1986="","",基本情報入力シート!M1986)</f>
        <v/>
      </c>
      <c r="K1955" s="413" t="str">
        <f>IF(基本情報入力シート!R1986="","",基本情報入力シート!R1986)</f>
        <v/>
      </c>
      <c r="L1955" s="413" t="str">
        <f>IF(基本情報入力シート!W1986="","",基本情報入力シート!W1986)</f>
        <v/>
      </c>
      <c r="M1955" s="413" t="str">
        <f>IF(基本情報入力シート!X1986="","",基本情報入力シート!X1986)</f>
        <v/>
      </c>
      <c r="N1955" s="491" t="str">
        <f>IF(基本情報入力シート!Y1986="","",基本情報入力シート!Y1986)</f>
        <v/>
      </c>
      <c r="O1955" s="490"/>
      <c r="P1955" s="432"/>
      <c r="Q1955" s="38" t="str">
        <f>IFERROR(ROUNDDOWN(P1955*VLOOKUP(N1955,【参考】数式用!$V$2:$AA$58,MATCH(O1955,【参考】数式用!$X$4:$AA$4)+2,FALSE)*0.5, 0), "")</f>
        <v/>
      </c>
      <c r="R1955" s="433"/>
      <c r="S1955" s="867"/>
      <c r="T1955" s="867"/>
      <c r="U1955" s="499"/>
      <c r="V1955" s="439"/>
      <c r="W1955" s="487"/>
      <c r="X1955" s="414" t="str">
        <f>IFERROR(IF(V1955="ー", "", ROUNDDOWN(W1955*VLOOKUP(N1955,【参考】数式用!$V$2:$AG$51,MATCH(V1955,【参考】数式用!$AB$4:$AG$4)+6,FALSE)*0.5, 0)), "")</f>
        <v/>
      </c>
      <c r="Y1955" s="440"/>
      <c r="Z1955" s="487"/>
      <c r="AA1955" s="501"/>
      <c r="AB1955" s="481" t="e">
        <f>VLOOKUP(N1955,【参考】数式用!$A$3:$N$58,14,FALSE)</f>
        <v>#N/A</v>
      </c>
      <c r="AC1955" s="481" t="str">
        <f>IFERROR(VLOOKUP(N1955,【参考】数式用!$A$3:$N$58,14,FALSE),"")&amp;"_4_5"</f>
        <v>_4_5</v>
      </c>
      <c r="AD1955" s="481" t="str">
        <f>IFERROR(VLOOKUP(N1955,【参考】数式用!$A$3:$N$58,14,FALSE),"")&amp;"_6"</f>
        <v>_6</v>
      </c>
      <c r="AE1955" s="482" t="str">
        <f>IFERROR(VLOOKUP(N1955,【参考】数式用!$AI$5:$AJ$51, 2, FALSE), "")</f>
        <v/>
      </c>
      <c r="AF1955" s="483" t="str">
        <f t="shared" si="60"/>
        <v/>
      </c>
      <c r="AG1955" s="484" t="str">
        <f t="shared" si="61"/>
        <v/>
      </c>
      <c r="AH1955" s="485" t="str">
        <f>IFERROR(VLOOKUP(N1955,【参考】数式用!$AM$3:$AN$56, 2, FALSE), "")</f>
        <v/>
      </c>
      <c r="AI1955" s="411"/>
      <c r="AJ1955" s="389"/>
      <c r="AK1955" s="389"/>
      <c r="AL1955" s="389"/>
      <c r="AM1955" s="389"/>
      <c r="AN1955" s="389"/>
      <c r="AO1955" s="389"/>
      <c r="AP1955" s="389"/>
      <c r="AQ1955" s="389"/>
    </row>
    <row r="1956" spans="1:43" s="128" customFormat="1" ht="40.15" customHeight="1">
      <c r="A1956" s="488">
        <v>1943</v>
      </c>
      <c r="B1956" s="866" t="str">
        <f>IF(基本情報入力シート!C1987="","",基本情報入力シート!C1987)</f>
        <v/>
      </c>
      <c r="C1956" s="866"/>
      <c r="D1956" s="866"/>
      <c r="E1956" s="866"/>
      <c r="F1956" s="866"/>
      <c r="G1956" s="866"/>
      <c r="H1956" s="866"/>
      <c r="I1956" s="866"/>
      <c r="J1956" s="413" t="str">
        <f>IF(基本情報入力シート!M1987="","",基本情報入力シート!M1987)</f>
        <v/>
      </c>
      <c r="K1956" s="413" t="str">
        <f>IF(基本情報入力シート!R1987="","",基本情報入力シート!R1987)</f>
        <v/>
      </c>
      <c r="L1956" s="413" t="str">
        <f>IF(基本情報入力シート!W1987="","",基本情報入力シート!W1987)</f>
        <v/>
      </c>
      <c r="M1956" s="413" t="str">
        <f>IF(基本情報入力シート!X1987="","",基本情報入力シート!X1987)</f>
        <v/>
      </c>
      <c r="N1956" s="491" t="str">
        <f>IF(基本情報入力シート!Y1987="","",基本情報入力シート!Y1987)</f>
        <v/>
      </c>
      <c r="O1956" s="490"/>
      <c r="P1956" s="432"/>
      <c r="Q1956" s="38" t="str">
        <f>IFERROR(ROUNDDOWN(P1956*VLOOKUP(N1956,【参考】数式用!$V$2:$AA$58,MATCH(O1956,【参考】数式用!$X$4:$AA$4)+2,FALSE)*0.5, 0), "")</f>
        <v/>
      </c>
      <c r="R1956" s="433"/>
      <c r="S1956" s="867"/>
      <c r="T1956" s="867"/>
      <c r="U1956" s="499"/>
      <c r="V1956" s="439"/>
      <c r="W1956" s="487"/>
      <c r="X1956" s="414" t="str">
        <f>IFERROR(IF(V1956="ー", "", ROUNDDOWN(W1956*VLOOKUP(N1956,【参考】数式用!$V$2:$AG$51,MATCH(V1956,【参考】数式用!$AB$4:$AG$4)+6,FALSE)*0.5, 0)), "")</f>
        <v/>
      </c>
      <c r="Y1956" s="440"/>
      <c r="Z1956" s="487"/>
      <c r="AA1956" s="501"/>
      <c r="AB1956" s="481" t="e">
        <f>VLOOKUP(N1956,【参考】数式用!$A$3:$N$58,14,FALSE)</f>
        <v>#N/A</v>
      </c>
      <c r="AC1956" s="481" t="str">
        <f>IFERROR(VLOOKUP(N1956,【参考】数式用!$A$3:$N$58,14,FALSE),"")&amp;"_4_5"</f>
        <v>_4_5</v>
      </c>
      <c r="AD1956" s="481" t="str">
        <f>IFERROR(VLOOKUP(N1956,【参考】数式用!$A$3:$N$58,14,FALSE),"")&amp;"_6"</f>
        <v>_6</v>
      </c>
      <c r="AE1956" s="482" t="str">
        <f>IFERROR(VLOOKUP(N1956,【参考】数式用!$AI$5:$AJ$51, 2, FALSE), "")</f>
        <v/>
      </c>
      <c r="AF1956" s="483" t="str">
        <f t="shared" si="60"/>
        <v/>
      </c>
      <c r="AG1956" s="484" t="str">
        <f t="shared" si="61"/>
        <v/>
      </c>
      <c r="AH1956" s="485" t="str">
        <f>IFERROR(VLOOKUP(N1956,【参考】数式用!$AM$3:$AN$56, 2, FALSE), "")</f>
        <v/>
      </c>
      <c r="AI1956" s="411"/>
      <c r="AJ1956" s="389"/>
      <c r="AK1956" s="389"/>
      <c r="AL1956" s="389"/>
      <c r="AM1956" s="389"/>
      <c r="AN1956" s="389"/>
      <c r="AO1956" s="389"/>
      <c r="AP1956" s="389"/>
      <c r="AQ1956" s="389"/>
    </row>
    <row r="1957" spans="1:43" s="128" customFormat="1" ht="40.15" customHeight="1">
      <c r="A1957" s="488">
        <v>1944</v>
      </c>
      <c r="B1957" s="866" t="str">
        <f>IF(基本情報入力シート!C1988="","",基本情報入力シート!C1988)</f>
        <v/>
      </c>
      <c r="C1957" s="866"/>
      <c r="D1957" s="866"/>
      <c r="E1957" s="866"/>
      <c r="F1957" s="866"/>
      <c r="G1957" s="866"/>
      <c r="H1957" s="866"/>
      <c r="I1957" s="866"/>
      <c r="J1957" s="413" t="str">
        <f>IF(基本情報入力シート!M1988="","",基本情報入力シート!M1988)</f>
        <v/>
      </c>
      <c r="K1957" s="413" t="str">
        <f>IF(基本情報入力シート!R1988="","",基本情報入力シート!R1988)</f>
        <v/>
      </c>
      <c r="L1957" s="413" t="str">
        <f>IF(基本情報入力シート!W1988="","",基本情報入力シート!W1988)</f>
        <v/>
      </c>
      <c r="M1957" s="413" t="str">
        <f>IF(基本情報入力シート!X1988="","",基本情報入力シート!X1988)</f>
        <v/>
      </c>
      <c r="N1957" s="491" t="str">
        <f>IF(基本情報入力シート!Y1988="","",基本情報入力シート!Y1988)</f>
        <v/>
      </c>
      <c r="O1957" s="490"/>
      <c r="P1957" s="432"/>
      <c r="Q1957" s="38" t="str">
        <f>IFERROR(ROUNDDOWN(P1957*VLOOKUP(N1957,【参考】数式用!$V$2:$AA$58,MATCH(O1957,【参考】数式用!$X$4:$AA$4)+2,FALSE)*0.5, 0), "")</f>
        <v/>
      </c>
      <c r="R1957" s="433"/>
      <c r="S1957" s="867"/>
      <c r="T1957" s="867"/>
      <c r="U1957" s="499"/>
      <c r="V1957" s="439"/>
      <c r="W1957" s="487"/>
      <c r="X1957" s="414" t="str">
        <f>IFERROR(IF(V1957="ー", "", ROUNDDOWN(W1957*VLOOKUP(N1957,【参考】数式用!$V$2:$AG$51,MATCH(V1957,【参考】数式用!$AB$4:$AG$4)+6,FALSE)*0.5, 0)), "")</f>
        <v/>
      </c>
      <c r="Y1957" s="440"/>
      <c r="Z1957" s="487"/>
      <c r="AA1957" s="501"/>
      <c r="AB1957" s="481" t="e">
        <f>VLOOKUP(N1957,【参考】数式用!$A$3:$N$58,14,FALSE)</f>
        <v>#N/A</v>
      </c>
      <c r="AC1957" s="481" t="str">
        <f>IFERROR(VLOOKUP(N1957,【参考】数式用!$A$3:$N$58,14,FALSE),"")&amp;"_4_5"</f>
        <v>_4_5</v>
      </c>
      <c r="AD1957" s="481" t="str">
        <f>IFERROR(VLOOKUP(N1957,【参考】数式用!$A$3:$N$58,14,FALSE),"")&amp;"_6"</f>
        <v>_6</v>
      </c>
      <c r="AE1957" s="482" t="str">
        <f>IFERROR(VLOOKUP(N1957,【参考】数式用!$AI$5:$AJ$51, 2, FALSE), "")</f>
        <v/>
      </c>
      <c r="AF1957" s="483" t="str">
        <f t="shared" si="60"/>
        <v/>
      </c>
      <c r="AG1957" s="484" t="str">
        <f t="shared" si="61"/>
        <v/>
      </c>
      <c r="AH1957" s="485" t="str">
        <f>IFERROR(VLOOKUP(N1957,【参考】数式用!$AM$3:$AN$56, 2, FALSE), "")</f>
        <v/>
      </c>
      <c r="AI1957" s="411"/>
      <c r="AJ1957" s="389"/>
      <c r="AK1957" s="389"/>
      <c r="AL1957" s="389"/>
      <c r="AM1957" s="389"/>
      <c r="AN1957" s="389"/>
      <c r="AO1957" s="389"/>
      <c r="AP1957" s="389"/>
      <c r="AQ1957" s="389"/>
    </row>
    <row r="1958" spans="1:43" s="128" customFormat="1" ht="40.15" customHeight="1">
      <c r="A1958" s="488">
        <v>1945</v>
      </c>
      <c r="B1958" s="866" t="str">
        <f>IF(基本情報入力シート!C1989="","",基本情報入力シート!C1989)</f>
        <v/>
      </c>
      <c r="C1958" s="866"/>
      <c r="D1958" s="866"/>
      <c r="E1958" s="866"/>
      <c r="F1958" s="866"/>
      <c r="G1958" s="866"/>
      <c r="H1958" s="866"/>
      <c r="I1958" s="866"/>
      <c r="J1958" s="413" t="str">
        <f>IF(基本情報入力シート!M1989="","",基本情報入力シート!M1989)</f>
        <v/>
      </c>
      <c r="K1958" s="413" t="str">
        <f>IF(基本情報入力シート!R1989="","",基本情報入力シート!R1989)</f>
        <v/>
      </c>
      <c r="L1958" s="413" t="str">
        <f>IF(基本情報入力シート!W1989="","",基本情報入力シート!W1989)</f>
        <v/>
      </c>
      <c r="M1958" s="413" t="str">
        <f>IF(基本情報入力シート!X1989="","",基本情報入力シート!X1989)</f>
        <v/>
      </c>
      <c r="N1958" s="491" t="str">
        <f>IF(基本情報入力シート!Y1989="","",基本情報入力シート!Y1989)</f>
        <v/>
      </c>
      <c r="O1958" s="490"/>
      <c r="P1958" s="432"/>
      <c r="Q1958" s="38" t="str">
        <f>IFERROR(ROUNDDOWN(P1958*VLOOKUP(N1958,【参考】数式用!$V$2:$AA$58,MATCH(O1958,【参考】数式用!$X$4:$AA$4)+2,FALSE)*0.5, 0), "")</f>
        <v/>
      </c>
      <c r="R1958" s="433"/>
      <c r="S1958" s="867"/>
      <c r="T1958" s="867"/>
      <c r="U1958" s="499"/>
      <c r="V1958" s="439"/>
      <c r="W1958" s="487"/>
      <c r="X1958" s="414" t="str">
        <f>IFERROR(IF(V1958="ー", "", ROUNDDOWN(W1958*VLOOKUP(N1958,【参考】数式用!$V$2:$AG$51,MATCH(V1958,【参考】数式用!$AB$4:$AG$4)+6,FALSE)*0.5, 0)), "")</f>
        <v/>
      </c>
      <c r="Y1958" s="440"/>
      <c r="Z1958" s="487"/>
      <c r="AA1958" s="501"/>
      <c r="AB1958" s="481" t="e">
        <f>VLOOKUP(N1958,【参考】数式用!$A$3:$N$58,14,FALSE)</f>
        <v>#N/A</v>
      </c>
      <c r="AC1958" s="481" t="str">
        <f>IFERROR(VLOOKUP(N1958,【参考】数式用!$A$3:$N$58,14,FALSE),"")&amp;"_4_5"</f>
        <v>_4_5</v>
      </c>
      <c r="AD1958" s="481" t="str">
        <f>IFERROR(VLOOKUP(N1958,【参考】数式用!$A$3:$N$58,14,FALSE),"")&amp;"_6"</f>
        <v>_6</v>
      </c>
      <c r="AE1958" s="482" t="str">
        <f>IFERROR(VLOOKUP(N1958,【参考】数式用!$AI$5:$AJ$51, 2, FALSE), "")</f>
        <v/>
      </c>
      <c r="AF1958" s="483" t="str">
        <f t="shared" si="60"/>
        <v/>
      </c>
      <c r="AG1958" s="484" t="str">
        <f t="shared" si="61"/>
        <v/>
      </c>
      <c r="AH1958" s="485" t="str">
        <f>IFERROR(VLOOKUP(N1958,【参考】数式用!$AM$3:$AN$56, 2, FALSE), "")</f>
        <v/>
      </c>
      <c r="AI1958" s="411"/>
      <c r="AJ1958" s="389"/>
      <c r="AK1958" s="389"/>
      <c r="AL1958" s="389"/>
      <c r="AM1958" s="389"/>
      <c r="AN1958" s="389"/>
      <c r="AO1958" s="389"/>
      <c r="AP1958" s="389"/>
      <c r="AQ1958" s="389"/>
    </row>
    <row r="1959" spans="1:43" s="128" customFormat="1" ht="40.15" customHeight="1">
      <c r="A1959" s="488">
        <v>1946</v>
      </c>
      <c r="B1959" s="866" t="str">
        <f>IF(基本情報入力シート!C1990="","",基本情報入力シート!C1990)</f>
        <v/>
      </c>
      <c r="C1959" s="866"/>
      <c r="D1959" s="866"/>
      <c r="E1959" s="866"/>
      <c r="F1959" s="866"/>
      <c r="G1959" s="866"/>
      <c r="H1959" s="866"/>
      <c r="I1959" s="866"/>
      <c r="J1959" s="413" t="str">
        <f>IF(基本情報入力シート!M1990="","",基本情報入力シート!M1990)</f>
        <v/>
      </c>
      <c r="K1959" s="413" t="str">
        <f>IF(基本情報入力シート!R1990="","",基本情報入力シート!R1990)</f>
        <v/>
      </c>
      <c r="L1959" s="413" t="str">
        <f>IF(基本情報入力シート!W1990="","",基本情報入力シート!W1990)</f>
        <v/>
      </c>
      <c r="M1959" s="413" t="str">
        <f>IF(基本情報入力シート!X1990="","",基本情報入力シート!X1990)</f>
        <v/>
      </c>
      <c r="N1959" s="491" t="str">
        <f>IF(基本情報入力シート!Y1990="","",基本情報入力シート!Y1990)</f>
        <v/>
      </c>
      <c r="O1959" s="490"/>
      <c r="P1959" s="432"/>
      <c r="Q1959" s="38" t="str">
        <f>IFERROR(ROUNDDOWN(P1959*VLOOKUP(N1959,【参考】数式用!$V$2:$AA$58,MATCH(O1959,【参考】数式用!$X$4:$AA$4)+2,FALSE)*0.5, 0), "")</f>
        <v/>
      </c>
      <c r="R1959" s="433"/>
      <c r="S1959" s="867"/>
      <c r="T1959" s="867"/>
      <c r="U1959" s="499"/>
      <c r="V1959" s="439"/>
      <c r="W1959" s="487"/>
      <c r="X1959" s="414" t="str">
        <f>IFERROR(IF(V1959="ー", "", ROUNDDOWN(W1959*VLOOKUP(N1959,【参考】数式用!$V$2:$AG$51,MATCH(V1959,【参考】数式用!$AB$4:$AG$4)+6,FALSE)*0.5, 0)), "")</f>
        <v/>
      </c>
      <c r="Y1959" s="440"/>
      <c r="Z1959" s="487"/>
      <c r="AA1959" s="501"/>
      <c r="AB1959" s="481" t="e">
        <f>VLOOKUP(N1959,【参考】数式用!$A$3:$N$58,14,FALSE)</f>
        <v>#N/A</v>
      </c>
      <c r="AC1959" s="481" t="str">
        <f>IFERROR(VLOOKUP(N1959,【参考】数式用!$A$3:$N$58,14,FALSE),"")&amp;"_4_5"</f>
        <v>_4_5</v>
      </c>
      <c r="AD1959" s="481" t="str">
        <f>IFERROR(VLOOKUP(N1959,【参考】数式用!$A$3:$N$58,14,FALSE),"")&amp;"_6"</f>
        <v>_6</v>
      </c>
      <c r="AE1959" s="482" t="str">
        <f>IFERROR(VLOOKUP(N1959,【参考】数式用!$AI$5:$AJ$51, 2, FALSE), "")</f>
        <v/>
      </c>
      <c r="AF1959" s="483" t="str">
        <f t="shared" si="60"/>
        <v/>
      </c>
      <c r="AG1959" s="484" t="str">
        <f t="shared" si="61"/>
        <v/>
      </c>
      <c r="AH1959" s="485" t="str">
        <f>IFERROR(VLOOKUP(N1959,【参考】数式用!$AM$3:$AN$56, 2, FALSE), "")</f>
        <v/>
      </c>
      <c r="AI1959" s="411"/>
      <c r="AJ1959" s="389"/>
      <c r="AK1959" s="389"/>
      <c r="AL1959" s="389"/>
      <c r="AM1959" s="389"/>
      <c r="AN1959" s="389"/>
      <c r="AO1959" s="389"/>
      <c r="AP1959" s="389"/>
      <c r="AQ1959" s="389"/>
    </row>
    <row r="1960" spans="1:43" s="128" customFormat="1" ht="40.15" customHeight="1">
      <c r="A1960" s="488">
        <v>1947</v>
      </c>
      <c r="B1960" s="866" t="str">
        <f>IF(基本情報入力シート!C1991="","",基本情報入力シート!C1991)</f>
        <v/>
      </c>
      <c r="C1960" s="866"/>
      <c r="D1960" s="866"/>
      <c r="E1960" s="866"/>
      <c r="F1960" s="866"/>
      <c r="G1960" s="866"/>
      <c r="H1960" s="866"/>
      <c r="I1960" s="866"/>
      <c r="J1960" s="413" t="str">
        <f>IF(基本情報入力シート!M1991="","",基本情報入力シート!M1991)</f>
        <v/>
      </c>
      <c r="K1960" s="413" t="str">
        <f>IF(基本情報入力シート!R1991="","",基本情報入力シート!R1991)</f>
        <v/>
      </c>
      <c r="L1960" s="413" t="str">
        <f>IF(基本情報入力シート!W1991="","",基本情報入力シート!W1991)</f>
        <v/>
      </c>
      <c r="M1960" s="413" t="str">
        <f>IF(基本情報入力シート!X1991="","",基本情報入力シート!X1991)</f>
        <v/>
      </c>
      <c r="N1960" s="491" t="str">
        <f>IF(基本情報入力シート!Y1991="","",基本情報入力シート!Y1991)</f>
        <v/>
      </c>
      <c r="O1960" s="490"/>
      <c r="P1960" s="432"/>
      <c r="Q1960" s="38" t="str">
        <f>IFERROR(ROUNDDOWN(P1960*VLOOKUP(N1960,【参考】数式用!$V$2:$AA$58,MATCH(O1960,【参考】数式用!$X$4:$AA$4)+2,FALSE)*0.5, 0), "")</f>
        <v/>
      </c>
      <c r="R1960" s="433"/>
      <c r="S1960" s="867"/>
      <c r="T1960" s="867"/>
      <c r="U1960" s="499"/>
      <c r="V1960" s="439"/>
      <c r="W1960" s="487"/>
      <c r="X1960" s="414" t="str">
        <f>IFERROR(IF(V1960="ー", "", ROUNDDOWN(W1960*VLOOKUP(N1960,【参考】数式用!$V$2:$AG$51,MATCH(V1960,【参考】数式用!$AB$4:$AG$4)+6,FALSE)*0.5, 0)), "")</f>
        <v/>
      </c>
      <c r="Y1960" s="440"/>
      <c r="Z1960" s="487"/>
      <c r="AA1960" s="501"/>
      <c r="AB1960" s="481" t="e">
        <f>VLOOKUP(N1960,【参考】数式用!$A$3:$N$58,14,FALSE)</f>
        <v>#N/A</v>
      </c>
      <c r="AC1960" s="481" t="str">
        <f>IFERROR(VLOOKUP(N1960,【参考】数式用!$A$3:$N$58,14,FALSE),"")&amp;"_4_5"</f>
        <v>_4_5</v>
      </c>
      <c r="AD1960" s="481" t="str">
        <f>IFERROR(VLOOKUP(N1960,【参考】数式用!$A$3:$N$58,14,FALSE),"")&amp;"_6"</f>
        <v>_6</v>
      </c>
      <c r="AE1960" s="482" t="str">
        <f>IFERROR(VLOOKUP(N1960,【参考】数式用!$AI$5:$AJ$51, 2, FALSE), "")</f>
        <v/>
      </c>
      <c r="AF1960" s="483" t="str">
        <f t="shared" si="60"/>
        <v/>
      </c>
      <c r="AG1960" s="484" t="str">
        <f t="shared" si="61"/>
        <v/>
      </c>
      <c r="AH1960" s="485" t="str">
        <f>IFERROR(VLOOKUP(N1960,【参考】数式用!$AM$3:$AN$56, 2, FALSE), "")</f>
        <v/>
      </c>
      <c r="AI1960" s="411"/>
      <c r="AJ1960" s="389"/>
      <c r="AK1960" s="389"/>
      <c r="AL1960" s="389"/>
      <c r="AM1960" s="389"/>
      <c r="AN1960" s="389"/>
      <c r="AO1960" s="389"/>
      <c r="AP1960" s="389"/>
      <c r="AQ1960" s="389"/>
    </row>
    <row r="1961" spans="1:43" s="128" customFormat="1" ht="40.15" customHeight="1">
      <c r="A1961" s="488">
        <v>1948</v>
      </c>
      <c r="B1961" s="866" t="str">
        <f>IF(基本情報入力シート!C1992="","",基本情報入力シート!C1992)</f>
        <v/>
      </c>
      <c r="C1961" s="866"/>
      <c r="D1961" s="866"/>
      <c r="E1961" s="866"/>
      <c r="F1961" s="866"/>
      <c r="G1961" s="866"/>
      <c r="H1961" s="866"/>
      <c r="I1961" s="866"/>
      <c r="J1961" s="413" t="str">
        <f>IF(基本情報入力シート!M1992="","",基本情報入力シート!M1992)</f>
        <v/>
      </c>
      <c r="K1961" s="413" t="str">
        <f>IF(基本情報入力シート!R1992="","",基本情報入力シート!R1992)</f>
        <v/>
      </c>
      <c r="L1961" s="413" t="str">
        <f>IF(基本情報入力シート!W1992="","",基本情報入力シート!W1992)</f>
        <v/>
      </c>
      <c r="M1961" s="413" t="str">
        <f>IF(基本情報入力シート!X1992="","",基本情報入力シート!X1992)</f>
        <v/>
      </c>
      <c r="N1961" s="491" t="str">
        <f>IF(基本情報入力シート!Y1992="","",基本情報入力シート!Y1992)</f>
        <v/>
      </c>
      <c r="O1961" s="490"/>
      <c r="P1961" s="432"/>
      <c r="Q1961" s="38" t="str">
        <f>IFERROR(ROUNDDOWN(P1961*VLOOKUP(N1961,【参考】数式用!$V$2:$AA$58,MATCH(O1961,【参考】数式用!$X$4:$AA$4)+2,FALSE)*0.5, 0), "")</f>
        <v/>
      </c>
      <c r="R1961" s="433"/>
      <c r="S1961" s="867"/>
      <c r="T1961" s="867"/>
      <c r="U1961" s="499"/>
      <c r="V1961" s="439"/>
      <c r="W1961" s="487"/>
      <c r="X1961" s="414" t="str">
        <f>IFERROR(IF(V1961="ー", "", ROUNDDOWN(W1961*VLOOKUP(N1961,【参考】数式用!$V$2:$AG$51,MATCH(V1961,【参考】数式用!$AB$4:$AG$4)+6,FALSE)*0.5, 0)), "")</f>
        <v/>
      </c>
      <c r="Y1961" s="440"/>
      <c r="Z1961" s="487"/>
      <c r="AA1961" s="501"/>
      <c r="AB1961" s="481" t="e">
        <f>VLOOKUP(N1961,【参考】数式用!$A$3:$N$58,14,FALSE)</f>
        <v>#N/A</v>
      </c>
      <c r="AC1961" s="481" t="str">
        <f>IFERROR(VLOOKUP(N1961,【参考】数式用!$A$3:$N$58,14,FALSE),"")&amp;"_4_5"</f>
        <v>_4_5</v>
      </c>
      <c r="AD1961" s="481" t="str">
        <f>IFERROR(VLOOKUP(N1961,【参考】数式用!$A$3:$N$58,14,FALSE),"")&amp;"_6"</f>
        <v>_6</v>
      </c>
      <c r="AE1961" s="482" t="str">
        <f>IFERROR(VLOOKUP(N1961,【参考】数式用!$AI$5:$AJ$51, 2, FALSE), "")</f>
        <v/>
      </c>
      <c r="AF1961" s="483" t="str">
        <f t="shared" si="60"/>
        <v/>
      </c>
      <c r="AG1961" s="484" t="str">
        <f t="shared" si="61"/>
        <v/>
      </c>
      <c r="AH1961" s="485" t="str">
        <f>IFERROR(VLOOKUP(N1961,【参考】数式用!$AM$3:$AN$56, 2, FALSE), "")</f>
        <v/>
      </c>
      <c r="AI1961" s="411"/>
      <c r="AJ1961" s="389"/>
      <c r="AK1961" s="389"/>
      <c r="AL1961" s="389"/>
      <c r="AM1961" s="389"/>
      <c r="AN1961" s="389"/>
      <c r="AO1961" s="389"/>
      <c r="AP1961" s="389"/>
      <c r="AQ1961" s="389"/>
    </row>
    <row r="1962" spans="1:43" s="128" customFormat="1" ht="40.15" customHeight="1">
      <c r="A1962" s="488">
        <v>1949</v>
      </c>
      <c r="B1962" s="866" t="str">
        <f>IF(基本情報入力シート!C1993="","",基本情報入力シート!C1993)</f>
        <v/>
      </c>
      <c r="C1962" s="866"/>
      <c r="D1962" s="866"/>
      <c r="E1962" s="866"/>
      <c r="F1962" s="866"/>
      <c r="G1962" s="866"/>
      <c r="H1962" s="866"/>
      <c r="I1962" s="866"/>
      <c r="J1962" s="413" t="str">
        <f>IF(基本情報入力シート!M1993="","",基本情報入力シート!M1993)</f>
        <v/>
      </c>
      <c r="K1962" s="413" t="str">
        <f>IF(基本情報入力シート!R1993="","",基本情報入力シート!R1993)</f>
        <v/>
      </c>
      <c r="L1962" s="413" t="str">
        <f>IF(基本情報入力シート!W1993="","",基本情報入力シート!W1993)</f>
        <v/>
      </c>
      <c r="M1962" s="413" t="str">
        <f>IF(基本情報入力シート!X1993="","",基本情報入力シート!X1993)</f>
        <v/>
      </c>
      <c r="N1962" s="491" t="str">
        <f>IF(基本情報入力シート!Y1993="","",基本情報入力シート!Y1993)</f>
        <v/>
      </c>
      <c r="O1962" s="490"/>
      <c r="P1962" s="432"/>
      <c r="Q1962" s="38" t="str">
        <f>IFERROR(ROUNDDOWN(P1962*VLOOKUP(N1962,【参考】数式用!$V$2:$AA$58,MATCH(O1962,【参考】数式用!$X$4:$AA$4)+2,FALSE)*0.5, 0), "")</f>
        <v/>
      </c>
      <c r="R1962" s="433"/>
      <c r="S1962" s="867"/>
      <c r="T1962" s="867"/>
      <c r="U1962" s="499"/>
      <c r="V1962" s="439"/>
      <c r="W1962" s="487"/>
      <c r="X1962" s="414" t="str">
        <f>IFERROR(IF(V1962="ー", "", ROUNDDOWN(W1962*VLOOKUP(N1962,【参考】数式用!$V$2:$AG$51,MATCH(V1962,【参考】数式用!$AB$4:$AG$4)+6,FALSE)*0.5, 0)), "")</f>
        <v/>
      </c>
      <c r="Y1962" s="440"/>
      <c r="Z1962" s="487"/>
      <c r="AA1962" s="501"/>
      <c r="AB1962" s="481" t="e">
        <f>VLOOKUP(N1962,【参考】数式用!$A$3:$N$58,14,FALSE)</f>
        <v>#N/A</v>
      </c>
      <c r="AC1962" s="481" t="str">
        <f>IFERROR(VLOOKUP(N1962,【参考】数式用!$A$3:$N$58,14,FALSE),"")&amp;"_4_5"</f>
        <v>_4_5</v>
      </c>
      <c r="AD1962" s="481" t="str">
        <f>IFERROR(VLOOKUP(N1962,【参考】数式用!$A$3:$N$58,14,FALSE),"")&amp;"_6"</f>
        <v>_6</v>
      </c>
      <c r="AE1962" s="482" t="str">
        <f>IFERROR(VLOOKUP(N1962,【参考】数式用!$AI$5:$AJ$51, 2, FALSE), "")</f>
        <v/>
      </c>
      <c r="AF1962" s="483" t="str">
        <f t="shared" si="60"/>
        <v/>
      </c>
      <c r="AG1962" s="484" t="str">
        <f t="shared" si="61"/>
        <v/>
      </c>
      <c r="AH1962" s="485" t="str">
        <f>IFERROR(VLOOKUP(N1962,【参考】数式用!$AM$3:$AN$56, 2, FALSE), "")</f>
        <v/>
      </c>
      <c r="AI1962" s="411"/>
      <c r="AJ1962" s="389"/>
      <c r="AK1962" s="389"/>
      <c r="AL1962" s="389"/>
      <c r="AM1962" s="389"/>
      <c r="AN1962" s="389"/>
      <c r="AO1962" s="389"/>
      <c r="AP1962" s="389"/>
      <c r="AQ1962" s="389"/>
    </row>
    <row r="1963" spans="1:43" s="128" customFormat="1" ht="40.15" customHeight="1">
      <c r="A1963" s="488">
        <v>1950</v>
      </c>
      <c r="B1963" s="866" t="str">
        <f>IF(基本情報入力シート!C1994="","",基本情報入力シート!C1994)</f>
        <v/>
      </c>
      <c r="C1963" s="866"/>
      <c r="D1963" s="866"/>
      <c r="E1963" s="866"/>
      <c r="F1963" s="866"/>
      <c r="G1963" s="866"/>
      <c r="H1963" s="866"/>
      <c r="I1963" s="866"/>
      <c r="J1963" s="413" t="str">
        <f>IF(基本情報入力シート!M1994="","",基本情報入力シート!M1994)</f>
        <v/>
      </c>
      <c r="K1963" s="413" t="str">
        <f>IF(基本情報入力シート!R1994="","",基本情報入力シート!R1994)</f>
        <v/>
      </c>
      <c r="L1963" s="413" t="str">
        <f>IF(基本情報入力シート!W1994="","",基本情報入力シート!W1994)</f>
        <v/>
      </c>
      <c r="M1963" s="413" t="str">
        <f>IF(基本情報入力シート!X1994="","",基本情報入力シート!X1994)</f>
        <v/>
      </c>
      <c r="N1963" s="491" t="str">
        <f>IF(基本情報入力シート!Y1994="","",基本情報入力シート!Y1994)</f>
        <v/>
      </c>
      <c r="O1963" s="490"/>
      <c r="P1963" s="432"/>
      <c r="Q1963" s="38" t="str">
        <f>IFERROR(ROUNDDOWN(P1963*VLOOKUP(N1963,【参考】数式用!$V$2:$AA$58,MATCH(O1963,【参考】数式用!$X$4:$AA$4)+2,FALSE)*0.5, 0), "")</f>
        <v/>
      </c>
      <c r="R1963" s="433"/>
      <c r="S1963" s="867"/>
      <c r="T1963" s="867"/>
      <c r="U1963" s="499"/>
      <c r="V1963" s="439"/>
      <c r="W1963" s="487"/>
      <c r="X1963" s="414" t="str">
        <f>IFERROR(IF(V1963="ー", "", ROUNDDOWN(W1963*VLOOKUP(N1963,【参考】数式用!$V$2:$AG$51,MATCH(V1963,【参考】数式用!$AB$4:$AG$4)+6,FALSE)*0.5, 0)), "")</f>
        <v/>
      </c>
      <c r="Y1963" s="440"/>
      <c r="Z1963" s="487"/>
      <c r="AA1963" s="501"/>
      <c r="AB1963" s="481" t="e">
        <f>VLOOKUP(N1963,【参考】数式用!$A$3:$N$58,14,FALSE)</f>
        <v>#N/A</v>
      </c>
      <c r="AC1963" s="481" t="str">
        <f>IFERROR(VLOOKUP(N1963,【参考】数式用!$A$3:$N$58,14,FALSE),"")&amp;"_4_5"</f>
        <v>_4_5</v>
      </c>
      <c r="AD1963" s="481" t="str">
        <f>IFERROR(VLOOKUP(N1963,【参考】数式用!$A$3:$N$58,14,FALSE),"")&amp;"_6"</f>
        <v>_6</v>
      </c>
      <c r="AE1963" s="482" t="str">
        <f>IFERROR(VLOOKUP(N1963,【参考】数式用!$AI$5:$AJ$51, 2, FALSE), "")</f>
        <v/>
      </c>
      <c r="AF1963" s="483" t="str">
        <f t="shared" si="60"/>
        <v/>
      </c>
      <c r="AG1963" s="484" t="str">
        <f t="shared" si="61"/>
        <v/>
      </c>
      <c r="AH1963" s="485" t="str">
        <f>IFERROR(VLOOKUP(N1963,【参考】数式用!$AM$3:$AN$56, 2, FALSE), "")</f>
        <v/>
      </c>
      <c r="AI1963" s="411"/>
      <c r="AJ1963" s="389"/>
      <c r="AK1963" s="389"/>
      <c r="AL1963" s="389"/>
      <c r="AM1963" s="389"/>
      <c r="AN1963" s="389"/>
      <c r="AO1963" s="389"/>
      <c r="AP1963" s="389"/>
      <c r="AQ1963" s="389"/>
    </row>
    <row r="1964" spans="1:43" s="128" customFormat="1" ht="40.15" customHeight="1">
      <c r="A1964" s="488">
        <v>1951</v>
      </c>
      <c r="B1964" s="866" t="str">
        <f>IF(基本情報入力シート!C1995="","",基本情報入力シート!C1995)</f>
        <v/>
      </c>
      <c r="C1964" s="866"/>
      <c r="D1964" s="866"/>
      <c r="E1964" s="866"/>
      <c r="F1964" s="866"/>
      <c r="G1964" s="866"/>
      <c r="H1964" s="866"/>
      <c r="I1964" s="866"/>
      <c r="J1964" s="413" t="str">
        <f>IF(基本情報入力シート!M1995="","",基本情報入力シート!M1995)</f>
        <v/>
      </c>
      <c r="K1964" s="413" t="str">
        <f>IF(基本情報入力シート!R1995="","",基本情報入力シート!R1995)</f>
        <v/>
      </c>
      <c r="L1964" s="413" t="str">
        <f>IF(基本情報入力シート!W1995="","",基本情報入力シート!W1995)</f>
        <v/>
      </c>
      <c r="M1964" s="413" t="str">
        <f>IF(基本情報入力シート!X1995="","",基本情報入力シート!X1995)</f>
        <v/>
      </c>
      <c r="N1964" s="491" t="str">
        <f>IF(基本情報入力シート!Y1995="","",基本情報入力シート!Y1995)</f>
        <v/>
      </c>
      <c r="O1964" s="490"/>
      <c r="P1964" s="432"/>
      <c r="Q1964" s="38" t="str">
        <f>IFERROR(ROUNDDOWN(P1964*VLOOKUP(N1964,【参考】数式用!$V$2:$AA$58,MATCH(O1964,【参考】数式用!$X$4:$AA$4)+2,FALSE)*0.5, 0), "")</f>
        <v/>
      </c>
      <c r="R1964" s="433"/>
      <c r="S1964" s="867"/>
      <c r="T1964" s="867"/>
      <c r="U1964" s="499"/>
      <c r="V1964" s="439"/>
      <c r="W1964" s="487"/>
      <c r="X1964" s="414" t="str">
        <f>IFERROR(IF(V1964="ー", "", ROUNDDOWN(W1964*VLOOKUP(N1964,【参考】数式用!$V$2:$AG$51,MATCH(V1964,【参考】数式用!$AB$4:$AG$4)+6,FALSE)*0.5, 0)), "")</f>
        <v/>
      </c>
      <c r="Y1964" s="440"/>
      <c r="Z1964" s="487"/>
      <c r="AA1964" s="501"/>
      <c r="AB1964" s="481" t="e">
        <f>VLOOKUP(N1964,【参考】数式用!$A$3:$N$58,14,FALSE)</f>
        <v>#N/A</v>
      </c>
      <c r="AC1964" s="481" t="str">
        <f>IFERROR(VLOOKUP(N1964,【参考】数式用!$A$3:$N$58,14,FALSE),"")&amp;"_4_5"</f>
        <v>_4_5</v>
      </c>
      <c r="AD1964" s="481" t="str">
        <f>IFERROR(VLOOKUP(N1964,【参考】数式用!$A$3:$N$58,14,FALSE),"")&amp;"_6"</f>
        <v>_6</v>
      </c>
      <c r="AE1964" s="482" t="str">
        <f>IFERROR(VLOOKUP(N1964,【参考】数式用!$AI$5:$AJ$51, 2, FALSE), "")</f>
        <v/>
      </c>
      <c r="AF1964" s="483" t="str">
        <f t="shared" si="60"/>
        <v/>
      </c>
      <c r="AG1964" s="484" t="str">
        <f t="shared" si="61"/>
        <v/>
      </c>
      <c r="AH1964" s="485" t="str">
        <f>IFERROR(VLOOKUP(N1964,【参考】数式用!$AM$3:$AN$56, 2, FALSE), "")</f>
        <v/>
      </c>
      <c r="AI1964" s="411"/>
      <c r="AJ1964" s="389"/>
      <c r="AK1964" s="389"/>
      <c r="AL1964" s="389"/>
      <c r="AM1964" s="389"/>
      <c r="AN1964" s="389"/>
      <c r="AO1964" s="389"/>
      <c r="AP1964" s="389"/>
      <c r="AQ1964" s="389"/>
    </row>
    <row r="1965" spans="1:43" s="128" customFormat="1" ht="40.15" customHeight="1">
      <c r="A1965" s="488">
        <v>1952</v>
      </c>
      <c r="B1965" s="866" t="str">
        <f>IF(基本情報入力シート!C1996="","",基本情報入力シート!C1996)</f>
        <v/>
      </c>
      <c r="C1965" s="866"/>
      <c r="D1965" s="866"/>
      <c r="E1965" s="866"/>
      <c r="F1965" s="866"/>
      <c r="G1965" s="866"/>
      <c r="H1965" s="866"/>
      <c r="I1965" s="866"/>
      <c r="J1965" s="413" t="str">
        <f>IF(基本情報入力シート!M1996="","",基本情報入力シート!M1996)</f>
        <v/>
      </c>
      <c r="K1965" s="413" t="str">
        <f>IF(基本情報入力シート!R1996="","",基本情報入力シート!R1996)</f>
        <v/>
      </c>
      <c r="L1965" s="413" t="str">
        <f>IF(基本情報入力シート!W1996="","",基本情報入力シート!W1996)</f>
        <v/>
      </c>
      <c r="M1965" s="413" t="str">
        <f>IF(基本情報入力シート!X1996="","",基本情報入力シート!X1996)</f>
        <v/>
      </c>
      <c r="N1965" s="491" t="str">
        <f>IF(基本情報入力シート!Y1996="","",基本情報入力シート!Y1996)</f>
        <v/>
      </c>
      <c r="O1965" s="490"/>
      <c r="P1965" s="432"/>
      <c r="Q1965" s="38" t="str">
        <f>IFERROR(ROUNDDOWN(P1965*VLOOKUP(N1965,【参考】数式用!$V$2:$AA$58,MATCH(O1965,【参考】数式用!$X$4:$AA$4)+2,FALSE)*0.5, 0), "")</f>
        <v/>
      </c>
      <c r="R1965" s="433"/>
      <c r="S1965" s="867"/>
      <c r="T1965" s="867"/>
      <c r="U1965" s="499"/>
      <c r="V1965" s="439"/>
      <c r="W1965" s="487"/>
      <c r="X1965" s="414" t="str">
        <f>IFERROR(IF(V1965="ー", "", ROUNDDOWN(W1965*VLOOKUP(N1965,【参考】数式用!$V$2:$AG$51,MATCH(V1965,【参考】数式用!$AB$4:$AG$4)+6,FALSE)*0.5, 0)), "")</f>
        <v/>
      </c>
      <c r="Y1965" s="440"/>
      <c r="Z1965" s="487"/>
      <c r="AA1965" s="501"/>
      <c r="AB1965" s="481" t="e">
        <f>VLOOKUP(N1965,【参考】数式用!$A$3:$N$58,14,FALSE)</f>
        <v>#N/A</v>
      </c>
      <c r="AC1965" s="481" t="str">
        <f>IFERROR(VLOOKUP(N1965,【参考】数式用!$A$3:$N$58,14,FALSE),"")&amp;"_4_5"</f>
        <v>_4_5</v>
      </c>
      <c r="AD1965" s="481" t="str">
        <f>IFERROR(VLOOKUP(N1965,【参考】数式用!$A$3:$N$58,14,FALSE),"")&amp;"_6"</f>
        <v>_6</v>
      </c>
      <c r="AE1965" s="482" t="str">
        <f>IFERROR(VLOOKUP(N1965,【参考】数式用!$AI$5:$AJ$51, 2, FALSE), "")</f>
        <v/>
      </c>
      <c r="AF1965" s="483" t="str">
        <f t="shared" si="60"/>
        <v/>
      </c>
      <c r="AG1965" s="484" t="str">
        <f t="shared" si="61"/>
        <v/>
      </c>
      <c r="AH1965" s="485" t="str">
        <f>IFERROR(VLOOKUP(N1965,【参考】数式用!$AM$3:$AN$56, 2, FALSE), "")</f>
        <v/>
      </c>
      <c r="AI1965" s="411"/>
      <c r="AJ1965" s="389"/>
      <c r="AK1965" s="389"/>
      <c r="AL1965" s="389"/>
      <c r="AM1965" s="389"/>
      <c r="AN1965" s="389"/>
      <c r="AO1965" s="389"/>
      <c r="AP1965" s="389"/>
      <c r="AQ1965" s="389"/>
    </row>
    <row r="1966" spans="1:43" s="128" customFormat="1" ht="40.15" customHeight="1">
      <c r="A1966" s="488">
        <v>1953</v>
      </c>
      <c r="B1966" s="866" t="str">
        <f>IF(基本情報入力シート!C1997="","",基本情報入力シート!C1997)</f>
        <v/>
      </c>
      <c r="C1966" s="866"/>
      <c r="D1966" s="866"/>
      <c r="E1966" s="866"/>
      <c r="F1966" s="866"/>
      <c r="G1966" s="866"/>
      <c r="H1966" s="866"/>
      <c r="I1966" s="866"/>
      <c r="J1966" s="413" t="str">
        <f>IF(基本情報入力シート!M1997="","",基本情報入力シート!M1997)</f>
        <v/>
      </c>
      <c r="K1966" s="413" t="str">
        <f>IF(基本情報入力シート!R1997="","",基本情報入力シート!R1997)</f>
        <v/>
      </c>
      <c r="L1966" s="413" t="str">
        <f>IF(基本情報入力シート!W1997="","",基本情報入力シート!W1997)</f>
        <v/>
      </c>
      <c r="M1966" s="413" t="str">
        <f>IF(基本情報入力シート!X1997="","",基本情報入力シート!X1997)</f>
        <v/>
      </c>
      <c r="N1966" s="491" t="str">
        <f>IF(基本情報入力シート!Y1997="","",基本情報入力シート!Y1997)</f>
        <v/>
      </c>
      <c r="O1966" s="490"/>
      <c r="P1966" s="432"/>
      <c r="Q1966" s="38" t="str">
        <f>IFERROR(ROUNDDOWN(P1966*VLOOKUP(N1966,【参考】数式用!$V$2:$AA$58,MATCH(O1966,【参考】数式用!$X$4:$AA$4)+2,FALSE)*0.5, 0), "")</f>
        <v/>
      </c>
      <c r="R1966" s="433"/>
      <c r="S1966" s="867"/>
      <c r="T1966" s="867"/>
      <c r="U1966" s="499"/>
      <c r="V1966" s="439"/>
      <c r="W1966" s="487"/>
      <c r="X1966" s="414" t="str">
        <f>IFERROR(IF(V1966="ー", "", ROUNDDOWN(W1966*VLOOKUP(N1966,【参考】数式用!$V$2:$AG$51,MATCH(V1966,【参考】数式用!$AB$4:$AG$4)+6,FALSE)*0.5, 0)), "")</f>
        <v/>
      </c>
      <c r="Y1966" s="440"/>
      <c r="Z1966" s="487"/>
      <c r="AA1966" s="501"/>
      <c r="AB1966" s="481" t="e">
        <f>VLOOKUP(N1966,【参考】数式用!$A$3:$N$58,14,FALSE)</f>
        <v>#N/A</v>
      </c>
      <c r="AC1966" s="481" t="str">
        <f>IFERROR(VLOOKUP(N1966,【参考】数式用!$A$3:$N$58,14,FALSE),"")&amp;"_4_5"</f>
        <v>_4_5</v>
      </c>
      <c r="AD1966" s="481" t="str">
        <f>IFERROR(VLOOKUP(N1966,【参考】数式用!$A$3:$N$58,14,FALSE),"")&amp;"_6"</f>
        <v>_6</v>
      </c>
      <c r="AE1966" s="482" t="str">
        <f>IFERROR(VLOOKUP(N1966,【参考】数式用!$AI$5:$AJ$51, 2, FALSE), "")</f>
        <v/>
      </c>
      <c r="AF1966" s="483" t="str">
        <f t="shared" si="60"/>
        <v/>
      </c>
      <c r="AG1966" s="484" t="str">
        <f t="shared" si="61"/>
        <v/>
      </c>
      <c r="AH1966" s="485" t="str">
        <f>IFERROR(VLOOKUP(N1966,【参考】数式用!$AM$3:$AN$56, 2, FALSE), "")</f>
        <v/>
      </c>
      <c r="AI1966" s="411"/>
      <c r="AJ1966" s="389"/>
      <c r="AK1966" s="389"/>
      <c r="AL1966" s="389"/>
      <c r="AM1966" s="389"/>
      <c r="AN1966" s="389"/>
      <c r="AO1966" s="389"/>
      <c r="AP1966" s="389"/>
      <c r="AQ1966" s="389"/>
    </row>
    <row r="1967" spans="1:43" s="128" customFormat="1" ht="40.15" customHeight="1">
      <c r="A1967" s="488">
        <v>1954</v>
      </c>
      <c r="B1967" s="866" t="str">
        <f>IF(基本情報入力シート!C1998="","",基本情報入力シート!C1998)</f>
        <v/>
      </c>
      <c r="C1967" s="866"/>
      <c r="D1967" s="866"/>
      <c r="E1967" s="866"/>
      <c r="F1967" s="866"/>
      <c r="G1967" s="866"/>
      <c r="H1967" s="866"/>
      <c r="I1967" s="866"/>
      <c r="J1967" s="413" t="str">
        <f>IF(基本情報入力シート!M1998="","",基本情報入力シート!M1998)</f>
        <v/>
      </c>
      <c r="K1967" s="413" t="str">
        <f>IF(基本情報入力シート!R1998="","",基本情報入力シート!R1998)</f>
        <v/>
      </c>
      <c r="L1967" s="413" t="str">
        <f>IF(基本情報入力シート!W1998="","",基本情報入力シート!W1998)</f>
        <v/>
      </c>
      <c r="M1967" s="413" t="str">
        <f>IF(基本情報入力シート!X1998="","",基本情報入力シート!X1998)</f>
        <v/>
      </c>
      <c r="N1967" s="491" t="str">
        <f>IF(基本情報入力シート!Y1998="","",基本情報入力シート!Y1998)</f>
        <v/>
      </c>
      <c r="O1967" s="490"/>
      <c r="P1967" s="432"/>
      <c r="Q1967" s="38" t="str">
        <f>IFERROR(ROUNDDOWN(P1967*VLOOKUP(N1967,【参考】数式用!$V$2:$AA$58,MATCH(O1967,【参考】数式用!$X$4:$AA$4)+2,FALSE)*0.5, 0), "")</f>
        <v/>
      </c>
      <c r="R1967" s="433"/>
      <c r="S1967" s="867"/>
      <c r="T1967" s="867"/>
      <c r="U1967" s="499"/>
      <c r="V1967" s="439"/>
      <c r="W1967" s="487"/>
      <c r="X1967" s="414" t="str">
        <f>IFERROR(IF(V1967="ー", "", ROUNDDOWN(W1967*VLOOKUP(N1967,【参考】数式用!$V$2:$AG$51,MATCH(V1967,【参考】数式用!$AB$4:$AG$4)+6,FALSE)*0.5, 0)), "")</f>
        <v/>
      </c>
      <c r="Y1967" s="440"/>
      <c r="Z1967" s="487"/>
      <c r="AA1967" s="501"/>
      <c r="AB1967" s="481" t="e">
        <f>VLOOKUP(N1967,【参考】数式用!$A$3:$N$58,14,FALSE)</f>
        <v>#N/A</v>
      </c>
      <c r="AC1967" s="481" t="str">
        <f>IFERROR(VLOOKUP(N1967,【参考】数式用!$A$3:$N$58,14,FALSE),"")&amp;"_4_5"</f>
        <v>_4_5</v>
      </c>
      <c r="AD1967" s="481" t="str">
        <f>IFERROR(VLOOKUP(N1967,【参考】数式用!$A$3:$N$58,14,FALSE),"")&amp;"_6"</f>
        <v>_6</v>
      </c>
      <c r="AE1967" s="482" t="str">
        <f>IFERROR(VLOOKUP(N1967,【参考】数式用!$AI$5:$AJ$51, 2, FALSE), "")</f>
        <v/>
      </c>
      <c r="AF1967" s="483" t="str">
        <f t="shared" si="60"/>
        <v/>
      </c>
      <c r="AG1967" s="484" t="str">
        <f t="shared" si="61"/>
        <v/>
      </c>
      <c r="AH1967" s="485" t="str">
        <f>IFERROR(VLOOKUP(N1967,【参考】数式用!$AM$3:$AN$56, 2, FALSE), "")</f>
        <v/>
      </c>
      <c r="AI1967" s="411"/>
      <c r="AJ1967" s="389"/>
      <c r="AK1967" s="389"/>
      <c r="AL1967" s="389"/>
      <c r="AM1967" s="389"/>
      <c r="AN1967" s="389"/>
      <c r="AO1967" s="389"/>
      <c r="AP1967" s="389"/>
      <c r="AQ1967" s="389"/>
    </row>
    <row r="1968" spans="1:43" s="128" customFormat="1" ht="40.15" customHeight="1">
      <c r="A1968" s="488">
        <v>1955</v>
      </c>
      <c r="B1968" s="866" t="str">
        <f>IF(基本情報入力シート!C1999="","",基本情報入力シート!C1999)</f>
        <v/>
      </c>
      <c r="C1968" s="866"/>
      <c r="D1968" s="866"/>
      <c r="E1968" s="866"/>
      <c r="F1968" s="866"/>
      <c r="G1968" s="866"/>
      <c r="H1968" s="866"/>
      <c r="I1968" s="866"/>
      <c r="J1968" s="413" t="str">
        <f>IF(基本情報入力シート!M1999="","",基本情報入力シート!M1999)</f>
        <v/>
      </c>
      <c r="K1968" s="413" t="str">
        <f>IF(基本情報入力シート!R1999="","",基本情報入力シート!R1999)</f>
        <v/>
      </c>
      <c r="L1968" s="413" t="str">
        <f>IF(基本情報入力シート!W1999="","",基本情報入力シート!W1999)</f>
        <v/>
      </c>
      <c r="M1968" s="413" t="str">
        <f>IF(基本情報入力シート!X1999="","",基本情報入力シート!X1999)</f>
        <v/>
      </c>
      <c r="N1968" s="491" t="str">
        <f>IF(基本情報入力シート!Y1999="","",基本情報入力シート!Y1999)</f>
        <v/>
      </c>
      <c r="O1968" s="490"/>
      <c r="P1968" s="432"/>
      <c r="Q1968" s="38" t="str">
        <f>IFERROR(ROUNDDOWN(P1968*VLOOKUP(N1968,【参考】数式用!$V$2:$AA$58,MATCH(O1968,【参考】数式用!$X$4:$AA$4)+2,FALSE)*0.5, 0), "")</f>
        <v/>
      </c>
      <c r="R1968" s="433"/>
      <c r="S1968" s="867"/>
      <c r="T1968" s="867"/>
      <c r="U1968" s="499"/>
      <c r="V1968" s="439"/>
      <c r="W1968" s="487"/>
      <c r="X1968" s="414" t="str">
        <f>IFERROR(IF(V1968="ー", "", ROUNDDOWN(W1968*VLOOKUP(N1968,【参考】数式用!$V$2:$AG$51,MATCH(V1968,【参考】数式用!$AB$4:$AG$4)+6,FALSE)*0.5, 0)), "")</f>
        <v/>
      </c>
      <c r="Y1968" s="440"/>
      <c r="Z1968" s="487"/>
      <c r="AA1968" s="501"/>
      <c r="AB1968" s="481" t="e">
        <f>VLOOKUP(N1968,【参考】数式用!$A$3:$N$58,14,FALSE)</f>
        <v>#N/A</v>
      </c>
      <c r="AC1968" s="481" t="str">
        <f>IFERROR(VLOOKUP(N1968,【参考】数式用!$A$3:$N$58,14,FALSE),"")&amp;"_4_5"</f>
        <v>_4_5</v>
      </c>
      <c r="AD1968" s="481" t="str">
        <f>IFERROR(VLOOKUP(N1968,【参考】数式用!$A$3:$N$58,14,FALSE),"")&amp;"_6"</f>
        <v>_6</v>
      </c>
      <c r="AE1968" s="482" t="str">
        <f>IFERROR(VLOOKUP(N1968,【参考】数式用!$AI$5:$AJ$51, 2, FALSE), "")</f>
        <v/>
      </c>
      <c r="AF1968" s="483" t="str">
        <f t="shared" si="60"/>
        <v/>
      </c>
      <c r="AG1968" s="484" t="str">
        <f t="shared" si="61"/>
        <v/>
      </c>
      <c r="AH1968" s="485" t="str">
        <f>IFERROR(VLOOKUP(N1968,【参考】数式用!$AM$3:$AN$56, 2, FALSE), "")</f>
        <v/>
      </c>
      <c r="AI1968" s="411"/>
      <c r="AJ1968" s="389"/>
      <c r="AK1968" s="389"/>
      <c r="AL1968" s="389"/>
      <c r="AM1968" s="389"/>
      <c r="AN1968" s="389"/>
      <c r="AO1968" s="389"/>
      <c r="AP1968" s="389"/>
      <c r="AQ1968" s="389"/>
    </row>
    <row r="1969" spans="1:43" s="128" customFormat="1" ht="40.15" customHeight="1">
      <c r="A1969" s="488">
        <v>1956</v>
      </c>
      <c r="B1969" s="866" t="str">
        <f>IF(基本情報入力シート!C2000="","",基本情報入力シート!C2000)</f>
        <v/>
      </c>
      <c r="C1969" s="866"/>
      <c r="D1969" s="866"/>
      <c r="E1969" s="866"/>
      <c r="F1969" s="866"/>
      <c r="G1969" s="866"/>
      <c r="H1969" s="866"/>
      <c r="I1969" s="866"/>
      <c r="J1969" s="413" t="str">
        <f>IF(基本情報入力シート!M2000="","",基本情報入力シート!M2000)</f>
        <v/>
      </c>
      <c r="K1969" s="413" t="str">
        <f>IF(基本情報入力シート!R2000="","",基本情報入力シート!R2000)</f>
        <v/>
      </c>
      <c r="L1969" s="413" t="str">
        <f>IF(基本情報入力シート!W2000="","",基本情報入力シート!W2000)</f>
        <v/>
      </c>
      <c r="M1969" s="413" t="str">
        <f>IF(基本情報入力シート!X2000="","",基本情報入力シート!X2000)</f>
        <v/>
      </c>
      <c r="N1969" s="491" t="str">
        <f>IF(基本情報入力シート!Y2000="","",基本情報入力シート!Y2000)</f>
        <v/>
      </c>
      <c r="O1969" s="490"/>
      <c r="P1969" s="432"/>
      <c r="Q1969" s="38" t="str">
        <f>IFERROR(ROUNDDOWN(P1969*VLOOKUP(N1969,【参考】数式用!$V$2:$AA$58,MATCH(O1969,【参考】数式用!$X$4:$AA$4)+2,FALSE)*0.5, 0), "")</f>
        <v/>
      </c>
      <c r="R1969" s="433"/>
      <c r="S1969" s="867"/>
      <c r="T1969" s="867"/>
      <c r="U1969" s="499"/>
      <c r="V1969" s="439"/>
      <c r="W1969" s="487"/>
      <c r="X1969" s="414" t="str">
        <f>IFERROR(IF(V1969="ー", "", ROUNDDOWN(W1969*VLOOKUP(N1969,【参考】数式用!$V$2:$AG$51,MATCH(V1969,【参考】数式用!$AB$4:$AG$4)+6,FALSE)*0.5, 0)), "")</f>
        <v/>
      </c>
      <c r="Y1969" s="440"/>
      <c r="Z1969" s="487"/>
      <c r="AA1969" s="501"/>
      <c r="AB1969" s="481" t="e">
        <f>VLOOKUP(N1969,【参考】数式用!$A$3:$N$58,14,FALSE)</f>
        <v>#N/A</v>
      </c>
      <c r="AC1969" s="481" t="str">
        <f>IFERROR(VLOOKUP(N1969,【参考】数式用!$A$3:$N$58,14,FALSE),"")&amp;"_4_5"</f>
        <v>_4_5</v>
      </c>
      <c r="AD1969" s="481" t="str">
        <f>IFERROR(VLOOKUP(N1969,【参考】数式用!$A$3:$N$58,14,FALSE),"")&amp;"_6"</f>
        <v>_6</v>
      </c>
      <c r="AE1969" s="482" t="str">
        <f>IFERROR(VLOOKUP(N1969,【参考】数式用!$AI$5:$AJ$51, 2, FALSE), "")</f>
        <v/>
      </c>
      <c r="AF1969" s="483" t="str">
        <f t="shared" si="60"/>
        <v/>
      </c>
      <c r="AG1969" s="484" t="str">
        <f t="shared" si="61"/>
        <v/>
      </c>
      <c r="AH1969" s="485" t="str">
        <f>IFERROR(VLOOKUP(N1969,【参考】数式用!$AM$3:$AN$56, 2, FALSE), "")</f>
        <v/>
      </c>
      <c r="AI1969" s="411"/>
      <c r="AJ1969" s="389"/>
      <c r="AK1969" s="389"/>
      <c r="AL1969" s="389"/>
      <c r="AM1969" s="389"/>
      <c r="AN1969" s="389"/>
      <c r="AO1969" s="389"/>
      <c r="AP1969" s="389"/>
      <c r="AQ1969" s="389"/>
    </row>
    <row r="1970" spans="1:43" s="128" customFormat="1" ht="40.15" customHeight="1">
      <c r="A1970" s="488">
        <v>1957</v>
      </c>
      <c r="B1970" s="866" t="str">
        <f>IF(基本情報入力シート!C2001="","",基本情報入力シート!C2001)</f>
        <v/>
      </c>
      <c r="C1970" s="866"/>
      <c r="D1970" s="866"/>
      <c r="E1970" s="866"/>
      <c r="F1970" s="866"/>
      <c r="G1970" s="866"/>
      <c r="H1970" s="866"/>
      <c r="I1970" s="866"/>
      <c r="J1970" s="413" t="str">
        <f>IF(基本情報入力シート!M2001="","",基本情報入力シート!M2001)</f>
        <v/>
      </c>
      <c r="K1970" s="413" t="str">
        <f>IF(基本情報入力シート!R2001="","",基本情報入力シート!R2001)</f>
        <v/>
      </c>
      <c r="L1970" s="413" t="str">
        <f>IF(基本情報入力シート!W2001="","",基本情報入力シート!W2001)</f>
        <v/>
      </c>
      <c r="M1970" s="413" t="str">
        <f>IF(基本情報入力シート!X2001="","",基本情報入力シート!X2001)</f>
        <v/>
      </c>
      <c r="N1970" s="491" t="str">
        <f>IF(基本情報入力シート!Y2001="","",基本情報入力シート!Y2001)</f>
        <v/>
      </c>
      <c r="O1970" s="490"/>
      <c r="P1970" s="432"/>
      <c r="Q1970" s="38" t="str">
        <f>IFERROR(ROUNDDOWN(P1970*VLOOKUP(N1970,【参考】数式用!$V$2:$AA$58,MATCH(O1970,【参考】数式用!$X$4:$AA$4)+2,FALSE)*0.5, 0), "")</f>
        <v/>
      </c>
      <c r="R1970" s="433"/>
      <c r="S1970" s="867"/>
      <c r="T1970" s="867"/>
      <c r="U1970" s="499"/>
      <c r="V1970" s="439"/>
      <c r="W1970" s="487"/>
      <c r="X1970" s="414" t="str">
        <f>IFERROR(IF(V1970="ー", "", ROUNDDOWN(W1970*VLOOKUP(N1970,【参考】数式用!$V$2:$AG$51,MATCH(V1970,【参考】数式用!$AB$4:$AG$4)+6,FALSE)*0.5, 0)), "")</f>
        <v/>
      </c>
      <c r="Y1970" s="440"/>
      <c r="Z1970" s="487"/>
      <c r="AA1970" s="501"/>
      <c r="AB1970" s="481" t="e">
        <f>VLOOKUP(N1970,【参考】数式用!$A$3:$N$58,14,FALSE)</f>
        <v>#N/A</v>
      </c>
      <c r="AC1970" s="481" t="str">
        <f>IFERROR(VLOOKUP(N1970,【参考】数式用!$A$3:$N$58,14,FALSE),"")&amp;"_4_5"</f>
        <v>_4_5</v>
      </c>
      <c r="AD1970" s="481" t="str">
        <f>IFERROR(VLOOKUP(N1970,【参考】数式用!$A$3:$N$58,14,FALSE),"")&amp;"_6"</f>
        <v>_6</v>
      </c>
      <c r="AE1970" s="482" t="str">
        <f>IFERROR(VLOOKUP(N1970,【参考】数式用!$AI$5:$AJ$51, 2, FALSE), "")</f>
        <v/>
      </c>
      <c r="AF1970" s="483"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84"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85" t="str">
        <f>IFERROR(VLOOKUP(N1970,【参考】数式用!$AM$3:$AN$56, 2, FALSE), "")</f>
        <v/>
      </c>
      <c r="AI1970" s="411"/>
      <c r="AJ1970" s="389"/>
      <c r="AK1970" s="389"/>
      <c r="AL1970" s="389"/>
      <c r="AM1970" s="389"/>
      <c r="AN1970" s="389"/>
      <c r="AO1970" s="389"/>
      <c r="AP1970" s="389"/>
      <c r="AQ1970" s="389"/>
    </row>
    <row r="1971" spans="1:43" s="128" customFormat="1" ht="40.15" customHeight="1">
      <c r="A1971" s="488">
        <v>1958</v>
      </c>
      <c r="B1971" s="866" t="str">
        <f>IF(基本情報入力シート!C2002="","",基本情報入力シート!C2002)</f>
        <v/>
      </c>
      <c r="C1971" s="866"/>
      <c r="D1971" s="866"/>
      <c r="E1971" s="866"/>
      <c r="F1971" s="866"/>
      <c r="G1971" s="866"/>
      <c r="H1971" s="866"/>
      <c r="I1971" s="866"/>
      <c r="J1971" s="413" t="str">
        <f>IF(基本情報入力シート!M2002="","",基本情報入力シート!M2002)</f>
        <v/>
      </c>
      <c r="K1971" s="413" t="str">
        <f>IF(基本情報入力シート!R2002="","",基本情報入力シート!R2002)</f>
        <v/>
      </c>
      <c r="L1971" s="413" t="str">
        <f>IF(基本情報入力シート!W2002="","",基本情報入力シート!W2002)</f>
        <v/>
      </c>
      <c r="M1971" s="413" t="str">
        <f>IF(基本情報入力シート!X2002="","",基本情報入力シート!X2002)</f>
        <v/>
      </c>
      <c r="N1971" s="491" t="str">
        <f>IF(基本情報入力シート!Y2002="","",基本情報入力シート!Y2002)</f>
        <v/>
      </c>
      <c r="O1971" s="490"/>
      <c r="P1971" s="432"/>
      <c r="Q1971" s="38" t="str">
        <f>IFERROR(ROUNDDOWN(P1971*VLOOKUP(N1971,【参考】数式用!$V$2:$AA$58,MATCH(O1971,【参考】数式用!$X$4:$AA$4)+2,FALSE)*0.5, 0), "")</f>
        <v/>
      </c>
      <c r="R1971" s="433"/>
      <c r="S1971" s="867"/>
      <c r="T1971" s="867"/>
      <c r="U1971" s="499"/>
      <c r="V1971" s="439"/>
      <c r="W1971" s="487"/>
      <c r="X1971" s="414" t="str">
        <f>IFERROR(IF(V1971="ー", "", ROUNDDOWN(W1971*VLOOKUP(N1971,【参考】数式用!$V$2:$AG$51,MATCH(V1971,【参考】数式用!$AB$4:$AG$4)+6,FALSE)*0.5, 0)), "")</f>
        <v/>
      </c>
      <c r="Y1971" s="440"/>
      <c r="Z1971" s="487"/>
      <c r="AA1971" s="501"/>
      <c r="AB1971" s="481" t="e">
        <f>VLOOKUP(N1971,【参考】数式用!$A$3:$N$58,14,FALSE)</f>
        <v>#N/A</v>
      </c>
      <c r="AC1971" s="481" t="str">
        <f>IFERROR(VLOOKUP(N1971,【参考】数式用!$A$3:$N$58,14,FALSE),"")&amp;"_4_5"</f>
        <v>_4_5</v>
      </c>
      <c r="AD1971" s="481" t="str">
        <f>IFERROR(VLOOKUP(N1971,【参考】数式用!$A$3:$N$58,14,FALSE),"")&amp;"_6"</f>
        <v>_6</v>
      </c>
      <c r="AE1971" s="482" t="str">
        <f>IFERROR(VLOOKUP(N1971,【参考】数式用!$AI$5:$AJ$51, 2, FALSE), "")</f>
        <v/>
      </c>
      <c r="AF1971" s="483" t="str">
        <f t="shared" si="62"/>
        <v/>
      </c>
      <c r="AG1971" s="484" t="str">
        <f t="shared" si="63"/>
        <v/>
      </c>
      <c r="AH1971" s="485" t="str">
        <f>IFERROR(VLOOKUP(N1971,【参考】数式用!$AM$3:$AN$56, 2, FALSE), "")</f>
        <v/>
      </c>
      <c r="AI1971" s="411"/>
      <c r="AJ1971" s="389"/>
      <c r="AK1971" s="389"/>
      <c r="AL1971" s="389"/>
      <c r="AM1971" s="389"/>
      <c r="AN1971" s="389"/>
      <c r="AO1971" s="389"/>
      <c r="AP1971" s="389"/>
      <c r="AQ1971" s="389"/>
    </row>
    <row r="1972" spans="1:43" s="128" customFormat="1" ht="40.15" customHeight="1">
      <c r="A1972" s="488">
        <v>1959</v>
      </c>
      <c r="B1972" s="866" t="str">
        <f>IF(基本情報入力シート!C2003="","",基本情報入力シート!C2003)</f>
        <v/>
      </c>
      <c r="C1972" s="866"/>
      <c r="D1972" s="866"/>
      <c r="E1972" s="866"/>
      <c r="F1972" s="866"/>
      <c r="G1972" s="866"/>
      <c r="H1972" s="866"/>
      <c r="I1972" s="866"/>
      <c r="J1972" s="413" t="str">
        <f>IF(基本情報入力シート!M2003="","",基本情報入力シート!M2003)</f>
        <v/>
      </c>
      <c r="K1972" s="413" t="str">
        <f>IF(基本情報入力シート!R2003="","",基本情報入力シート!R2003)</f>
        <v/>
      </c>
      <c r="L1972" s="413" t="str">
        <f>IF(基本情報入力シート!W2003="","",基本情報入力シート!W2003)</f>
        <v/>
      </c>
      <c r="M1972" s="413" t="str">
        <f>IF(基本情報入力シート!X2003="","",基本情報入力シート!X2003)</f>
        <v/>
      </c>
      <c r="N1972" s="491" t="str">
        <f>IF(基本情報入力シート!Y2003="","",基本情報入力シート!Y2003)</f>
        <v/>
      </c>
      <c r="O1972" s="490"/>
      <c r="P1972" s="432"/>
      <c r="Q1972" s="38" t="str">
        <f>IFERROR(ROUNDDOWN(P1972*VLOOKUP(N1972,【参考】数式用!$V$2:$AA$58,MATCH(O1972,【参考】数式用!$X$4:$AA$4)+2,FALSE)*0.5, 0), "")</f>
        <v/>
      </c>
      <c r="R1972" s="433"/>
      <c r="S1972" s="867"/>
      <c r="T1972" s="867"/>
      <c r="U1972" s="499"/>
      <c r="V1972" s="439"/>
      <c r="W1972" s="487"/>
      <c r="X1972" s="414" t="str">
        <f>IFERROR(IF(V1972="ー", "", ROUNDDOWN(W1972*VLOOKUP(N1972,【参考】数式用!$V$2:$AG$51,MATCH(V1972,【参考】数式用!$AB$4:$AG$4)+6,FALSE)*0.5, 0)), "")</f>
        <v/>
      </c>
      <c r="Y1972" s="440"/>
      <c r="Z1972" s="487"/>
      <c r="AA1972" s="501"/>
      <c r="AB1972" s="481" t="e">
        <f>VLOOKUP(N1972,【参考】数式用!$A$3:$N$58,14,FALSE)</f>
        <v>#N/A</v>
      </c>
      <c r="AC1972" s="481" t="str">
        <f>IFERROR(VLOOKUP(N1972,【参考】数式用!$A$3:$N$58,14,FALSE),"")&amp;"_4_5"</f>
        <v>_4_5</v>
      </c>
      <c r="AD1972" s="481" t="str">
        <f>IFERROR(VLOOKUP(N1972,【参考】数式用!$A$3:$N$58,14,FALSE),"")&amp;"_6"</f>
        <v>_6</v>
      </c>
      <c r="AE1972" s="482" t="str">
        <f>IFERROR(VLOOKUP(N1972,【参考】数式用!$AI$5:$AJ$51, 2, FALSE), "")</f>
        <v/>
      </c>
      <c r="AF1972" s="483" t="str">
        <f t="shared" si="62"/>
        <v/>
      </c>
      <c r="AG1972" s="484" t="str">
        <f t="shared" si="63"/>
        <v/>
      </c>
      <c r="AH1972" s="485" t="str">
        <f>IFERROR(VLOOKUP(N1972,【参考】数式用!$AM$3:$AN$56, 2, FALSE), "")</f>
        <v/>
      </c>
      <c r="AI1972" s="411"/>
      <c r="AJ1972" s="389"/>
      <c r="AK1972" s="389"/>
      <c r="AL1972" s="389"/>
      <c r="AM1972" s="389"/>
      <c r="AN1972" s="389"/>
      <c r="AO1972" s="389"/>
      <c r="AP1972" s="389"/>
      <c r="AQ1972" s="389"/>
    </row>
    <row r="1973" spans="1:43" s="128" customFormat="1" ht="40.15" customHeight="1">
      <c r="A1973" s="488">
        <v>1960</v>
      </c>
      <c r="B1973" s="866" t="str">
        <f>IF(基本情報入力シート!C2004="","",基本情報入力シート!C2004)</f>
        <v/>
      </c>
      <c r="C1973" s="866"/>
      <c r="D1973" s="866"/>
      <c r="E1973" s="866"/>
      <c r="F1973" s="866"/>
      <c r="G1973" s="866"/>
      <c r="H1973" s="866"/>
      <c r="I1973" s="866"/>
      <c r="J1973" s="413" t="str">
        <f>IF(基本情報入力シート!M2004="","",基本情報入力シート!M2004)</f>
        <v/>
      </c>
      <c r="K1973" s="413" t="str">
        <f>IF(基本情報入力シート!R2004="","",基本情報入力シート!R2004)</f>
        <v/>
      </c>
      <c r="L1973" s="413" t="str">
        <f>IF(基本情報入力シート!W2004="","",基本情報入力シート!W2004)</f>
        <v/>
      </c>
      <c r="M1973" s="413" t="str">
        <f>IF(基本情報入力シート!X2004="","",基本情報入力シート!X2004)</f>
        <v/>
      </c>
      <c r="N1973" s="491" t="str">
        <f>IF(基本情報入力シート!Y2004="","",基本情報入力シート!Y2004)</f>
        <v/>
      </c>
      <c r="O1973" s="490"/>
      <c r="P1973" s="432"/>
      <c r="Q1973" s="38" t="str">
        <f>IFERROR(ROUNDDOWN(P1973*VLOOKUP(N1973,【参考】数式用!$V$2:$AA$58,MATCH(O1973,【参考】数式用!$X$4:$AA$4)+2,FALSE)*0.5, 0), "")</f>
        <v/>
      </c>
      <c r="R1973" s="433"/>
      <c r="S1973" s="867"/>
      <c r="T1973" s="867"/>
      <c r="U1973" s="499"/>
      <c r="V1973" s="439"/>
      <c r="W1973" s="487"/>
      <c r="X1973" s="414" t="str">
        <f>IFERROR(IF(V1973="ー", "", ROUNDDOWN(W1973*VLOOKUP(N1973,【参考】数式用!$V$2:$AG$51,MATCH(V1973,【参考】数式用!$AB$4:$AG$4)+6,FALSE)*0.5, 0)), "")</f>
        <v/>
      </c>
      <c r="Y1973" s="440"/>
      <c r="Z1973" s="487"/>
      <c r="AA1973" s="501"/>
      <c r="AB1973" s="481" t="e">
        <f>VLOOKUP(N1973,【参考】数式用!$A$3:$N$58,14,FALSE)</f>
        <v>#N/A</v>
      </c>
      <c r="AC1973" s="481" t="str">
        <f>IFERROR(VLOOKUP(N1973,【参考】数式用!$A$3:$N$58,14,FALSE),"")&amp;"_4_5"</f>
        <v>_4_5</v>
      </c>
      <c r="AD1973" s="481" t="str">
        <f>IFERROR(VLOOKUP(N1973,【参考】数式用!$A$3:$N$58,14,FALSE),"")&amp;"_6"</f>
        <v>_6</v>
      </c>
      <c r="AE1973" s="482" t="str">
        <f>IFERROR(VLOOKUP(N1973,【参考】数式用!$AI$5:$AJ$51, 2, FALSE), "")</f>
        <v/>
      </c>
      <c r="AF1973" s="483" t="str">
        <f t="shared" si="62"/>
        <v/>
      </c>
      <c r="AG1973" s="484" t="str">
        <f t="shared" si="63"/>
        <v/>
      </c>
      <c r="AH1973" s="485" t="str">
        <f>IFERROR(VLOOKUP(N1973,【参考】数式用!$AM$3:$AN$56, 2, FALSE), "")</f>
        <v/>
      </c>
      <c r="AI1973" s="411"/>
      <c r="AJ1973" s="389"/>
      <c r="AK1973" s="389"/>
      <c r="AL1973" s="389"/>
      <c r="AM1973" s="389"/>
      <c r="AN1973" s="389"/>
      <c r="AO1973" s="389"/>
      <c r="AP1973" s="389"/>
      <c r="AQ1973" s="389"/>
    </row>
    <row r="1974" spans="1:43" s="128" customFormat="1" ht="40.15" customHeight="1">
      <c r="A1974" s="488">
        <v>1961</v>
      </c>
      <c r="B1974" s="866" t="str">
        <f>IF(基本情報入力シート!C2005="","",基本情報入力シート!C2005)</f>
        <v/>
      </c>
      <c r="C1974" s="866"/>
      <c r="D1974" s="866"/>
      <c r="E1974" s="866"/>
      <c r="F1974" s="866"/>
      <c r="G1974" s="866"/>
      <c r="H1974" s="866"/>
      <c r="I1974" s="866"/>
      <c r="J1974" s="413" t="str">
        <f>IF(基本情報入力シート!M2005="","",基本情報入力シート!M2005)</f>
        <v/>
      </c>
      <c r="K1974" s="413" t="str">
        <f>IF(基本情報入力シート!R2005="","",基本情報入力シート!R2005)</f>
        <v/>
      </c>
      <c r="L1974" s="413" t="str">
        <f>IF(基本情報入力シート!W2005="","",基本情報入力シート!W2005)</f>
        <v/>
      </c>
      <c r="M1974" s="413" t="str">
        <f>IF(基本情報入力シート!X2005="","",基本情報入力シート!X2005)</f>
        <v/>
      </c>
      <c r="N1974" s="491" t="str">
        <f>IF(基本情報入力シート!Y2005="","",基本情報入力シート!Y2005)</f>
        <v/>
      </c>
      <c r="O1974" s="490"/>
      <c r="P1974" s="432"/>
      <c r="Q1974" s="38" t="str">
        <f>IFERROR(ROUNDDOWN(P1974*VLOOKUP(N1974,【参考】数式用!$V$2:$AA$58,MATCH(O1974,【参考】数式用!$X$4:$AA$4)+2,FALSE)*0.5, 0), "")</f>
        <v/>
      </c>
      <c r="R1974" s="433"/>
      <c r="S1974" s="867"/>
      <c r="T1974" s="867"/>
      <c r="U1974" s="499"/>
      <c r="V1974" s="439"/>
      <c r="W1974" s="487"/>
      <c r="X1974" s="414" t="str">
        <f>IFERROR(IF(V1974="ー", "", ROUNDDOWN(W1974*VLOOKUP(N1974,【参考】数式用!$V$2:$AG$51,MATCH(V1974,【参考】数式用!$AB$4:$AG$4)+6,FALSE)*0.5, 0)), "")</f>
        <v/>
      </c>
      <c r="Y1974" s="440"/>
      <c r="Z1974" s="487"/>
      <c r="AA1974" s="501"/>
      <c r="AB1974" s="481" t="e">
        <f>VLOOKUP(N1974,【参考】数式用!$A$3:$N$58,14,FALSE)</f>
        <v>#N/A</v>
      </c>
      <c r="AC1974" s="481" t="str">
        <f>IFERROR(VLOOKUP(N1974,【参考】数式用!$A$3:$N$58,14,FALSE),"")&amp;"_4_5"</f>
        <v>_4_5</v>
      </c>
      <c r="AD1974" s="481" t="str">
        <f>IFERROR(VLOOKUP(N1974,【参考】数式用!$A$3:$N$58,14,FALSE),"")&amp;"_6"</f>
        <v>_6</v>
      </c>
      <c r="AE1974" s="482" t="str">
        <f>IFERROR(VLOOKUP(N1974,【参考】数式用!$AI$5:$AJ$51, 2, FALSE), "")</f>
        <v/>
      </c>
      <c r="AF1974" s="483" t="str">
        <f t="shared" si="62"/>
        <v/>
      </c>
      <c r="AG1974" s="484" t="str">
        <f t="shared" si="63"/>
        <v/>
      </c>
      <c r="AH1974" s="485" t="str">
        <f>IFERROR(VLOOKUP(N1974,【参考】数式用!$AM$3:$AN$56, 2, FALSE), "")</f>
        <v/>
      </c>
      <c r="AI1974" s="411"/>
      <c r="AJ1974" s="389"/>
      <c r="AK1974" s="389"/>
      <c r="AL1974" s="389"/>
      <c r="AM1974" s="389"/>
      <c r="AN1974" s="389"/>
      <c r="AO1974" s="389"/>
      <c r="AP1974" s="389"/>
      <c r="AQ1974" s="389"/>
    </row>
    <row r="1975" spans="1:43" s="128" customFormat="1" ht="40.15" customHeight="1">
      <c r="A1975" s="488">
        <v>1962</v>
      </c>
      <c r="B1975" s="866" t="str">
        <f>IF(基本情報入力シート!C2006="","",基本情報入力シート!C2006)</f>
        <v/>
      </c>
      <c r="C1975" s="866"/>
      <c r="D1975" s="866"/>
      <c r="E1975" s="866"/>
      <c r="F1975" s="866"/>
      <c r="G1975" s="866"/>
      <c r="H1975" s="866"/>
      <c r="I1975" s="866"/>
      <c r="J1975" s="413" t="str">
        <f>IF(基本情報入力シート!M2006="","",基本情報入力シート!M2006)</f>
        <v/>
      </c>
      <c r="K1975" s="413" t="str">
        <f>IF(基本情報入力シート!R2006="","",基本情報入力シート!R2006)</f>
        <v/>
      </c>
      <c r="L1975" s="413" t="str">
        <f>IF(基本情報入力シート!W2006="","",基本情報入力シート!W2006)</f>
        <v/>
      </c>
      <c r="M1975" s="413" t="str">
        <f>IF(基本情報入力シート!X2006="","",基本情報入力シート!X2006)</f>
        <v/>
      </c>
      <c r="N1975" s="491" t="str">
        <f>IF(基本情報入力シート!Y2006="","",基本情報入力シート!Y2006)</f>
        <v/>
      </c>
      <c r="O1975" s="490"/>
      <c r="P1975" s="432"/>
      <c r="Q1975" s="38" t="str">
        <f>IFERROR(ROUNDDOWN(P1975*VLOOKUP(N1975,【参考】数式用!$V$2:$AA$58,MATCH(O1975,【参考】数式用!$X$4:$AA$4)+2,FALSE)*0.5, 0), "")</f>
        <v/>
      </c>
      <c r="R1975" s="433"/>
      <c r="S1975" s="867"/>
      <c r="T1975" s="867"/>
      <c r="U1975" s="499"/>
      <c r="V1975" s="439"/>
      <c r="W1975" s="487"/>
      <c r="X1975" s="414" t="str">
        <f>IFERROR(IF(V1975="ー", "", ROUNDDOWN(W1975*VLOOKUP(N1975,【参考】数式用!$V$2:$AG$51,MATCH(V1975,【参考】数式用!$AB$4:$AG$4)+6,FALSE)*0.5, 0)), "")</f>
        <v/>
      </c>
      <c r="Y1975" s="440"/>
      <c r="Z1975" s="487"/>
      <c r="AA1975" s="501"/>
      <c r="AB1975" s="481" t="e">
        <f>VLOOKUP(N1975,【参考】数式用!$A$3:$N$58,14,FALSE)</f>
        <v>#N/A</v>
      </c>
      <c r="AC1975" s="481" t="str">
        <f>IFERROR(VLOOKUP(N1975,【参考】数式用!$A$3:$N$58,14,FALSE),"")&amp;"_4_5"</f>
        <v>_4_5</v>
      </c>
      <c r="AD1975" s="481" t="str">
        <f>IFERROR(VLOOKUP(N1975,【参考】数式用!$A$3:$N$58,14,FALSE),"")&amp;"_6"</f>
        <v>_6</v>
      </c>
      <c r="AE1975" s="482" t="str">
        <f>IFERROR(VLOOKUP(N1975,【参考】数式用!$AI$5:$AJ$51, 2, FALSE), "")</f>
        <v/>
      </c>
      <c r="AF1975" s="483" t="str">
        <f t="shared" si="62"/>
        <v/>
      </c>
      <c r="AG1975" s="484" t="str">
        <f t="shared" si="63"/>
        <v/>
      </c>
      <c r="AH1975" s="485" t="str">
        <f>IFERROR(VLOOKUP(N1975,【参考】数式用!$AM$3:$AN$56, 2, FALSE), "")</f>
        <v/>
      </c>
      <c r="AI1975" s="411"/>
      <c r="AJ1975" s="389"/>
      <c r="AK1975" s="389"/>
      <c r="AL1975" s="389"/>
      <c r="AM1975" s="389"/>
      <c r="AN1975" s="389"/>
      <c r="AO1975" s="389"/>
      <c r="AP1975" s="389"/>
      <c r="AQ1975" s="389"/>
    </row>
    <row r="1976" spans="1:43" s="128" customFormat="1" ht="40.15" customHeight="1">
      <c r="A1976" s="488">
        <v>1963</v>
      </c>
      <c r="B1976" s="866" t="str">
        <f>IF(基本情報入力シート!C2007="","",基本情報入力シート!C2007)</f>
        <v/>
      </c>
      <c r="C1976" s="866"/>
      <c r="D1976" s="866"/>
      <c r="E1976" s="866"/>
      <c r="F1976" s="866"/>
      <c r="G1976" s="866"/>
      <c r="H1976" s="866"/>
      <c r="I1976" s="866"/>
      <c r="J1976" s="413" t="str">
        <f>IF(基本情報入力シート!M2007="","",基本情報入力シート!M2007)</f>
        <v/>
      </c>
      <c r="K1976" s="413" t="str">
        <f>IF(基本情報入力シート!R2007="","",基本情報入力シート!R2007)</f>
        <v/>
      </c>
      <c r="L1976" s="413" t="str">
        <f>IF(基本情報入力シート!W2007="","",基本情報入力シート!W2007)</f>
        <v/>
      </c>
      <c r="M1976" s="413" t="str">
        <f>IF(基本情報入力シート!X2007="","",基本情報入力シート!X2007)</f>
        <v/>
      </c>
      <c r="N1976" s="491" t="str">
        <f>IF(基本情報入力シート!Y2007="","",基本情報入力シート!Y2007)</f>
        <v/>
      </c>
      <c r="O1976" s="490"/>
      <c r="P1976" s="432"/>
      <c r="Q1976" s="38" t="str">
        <f>IFERROR(ROUNDDOWN(P1976*VLOOKUP(N1976,【参考】数式用!$V$2:$AA$58,MATCH(O1976,【参考】数式用!$X$4:$AA$4)+2,FALSE)*0.5, 0), "")</f>
        <v/>
      </c>
      <c r="R1976" s="433"/>
      <c r="S1976" s="867"/>
      <c r="T1976" s="867"/>
      <c r="U1976" s="499"/>
      <c r="V1976" s="439"/>
      <c r="W1976" s="487"/>
      <c r="X1976" s="414" t="str">
        <f>IFERROR(IF(V1976="ー", "", ROUNDDOWN(W1976*VLOOKUP(N1976,【参考】数式用!$V$2:$AG$51,MATCH(V1976,【参考】数式用!$AB$4:$AG$4)+6,FALSE)*0.5, 0)), "")</f>
        <v/>
      </c>
      <c r="Y1976" s="440"/>
      <c r="Z1976" s="487"/>
      <c r="AA1976" s="501"/>
      <c r="AB1976" s="481" t="e">
        <f>VLOOKUP(N1976,【参考】数式用!$A$3:$N$58,14,FALSE)</f>
        <v>#N/A</v>
      </c>
      <c r="AC1976" s="481" t="str">
        <f>IFERROR(VLOOKUP(N1976,【参考】数式用!$A$3:$N$58,14,FALSE),"")&amp;"_4_5"</f>
        <v>_4_5</v>
      </c>
      <c r="AD1976" s="481" t="str">
        <f>IFERROR(VLOOKUP(N1976,【参考】数式用!$A$3:$N$58,14,FALSE),"")&amp;"_6"</f>
        <v>_6</v>
      </c>
      <c r="AE1976" s="482" t="str">
        <f>IFERROR(VLOOKUP(N1976,【参考】数式用!$AI$5:$AJ$51, 2, FALSE), "")</f>
        <v/>
      </c>
      <c r="AF1976" s="483" t="str">
        <f t="shared" si="62"/>
        <v/>
      </c>
      <c r="AG1976" s="484" t="str">
        <f t="shared" si="63"/>
        <v/>
      </c>
      <c r="AH1976" s="485" t="str">
        <f>IFERROR(VLOOKUP(N1976,【参考】数式用!$AM$3:$AN$56, 2, FALSE), "")</f>
        <v/>
      </c>
      <c r="AI1976" s="411"/>
      <c r="AJ1976" s="389"/>
      <c r="AK1976" s="389"/>
      <c r="AL1976" s="389"/>
      <c r="AM1976" s="389"/>
      <c r="AN1976" s="389"/>
      <c r="AO1976" s="389"/>
      <c r="AP1976" s="389"/>
      <c r="AQ1976" s="389"/>
    </row>
    <row r="1977" spans="1:43" s="128" customFormat="1" ht="40.15" customHeight="1">
      <c r="A1977" s="488">
        <v>1964</v>
      </c>
      <c r="B1977" s="866" t="str">
        <f>IF(基本情報入力シート!C2008="","",基本情報入力シート!C2008)</f>
        <v/>
      </c>
      <c r="C1977" s="866"/>
      <c r="D1977" s="866"/>
      <c r="E1977" s="866"/>
      <c r="F1977" s="866"/>
      <c r="G1977" s="866"/>
      <c r="H1977" s="866"/>
      <c r="I1977" s="866"/>
      <c r="J1977" s="413" t="str">
        <f>IF(基本情報入力シート!M2008="","",基本情報入力シート!M2008)</f>
        <v/>
      </c>
      <c r="K1977" s="413" t="str">
        <f>IF(基本情報入力シート!R2008="","",基本情報入力シート!R2008)</f>
        <v/>
      </c>
      <c r="L1977" s="413" t="str">
        <f>IF(基本情報入力シート!W2008="","",基本情報入力シート!W2008)</f>
        <v/>
      </c>
      <c r="M1977" s="413" t="str">
        <f>IF(基本情報入力シート!X2008="","",基本情報入力シート!X2008)</f>
        <v/>
      </c>
      <c r="N1977" s="491" t="str">
        <f>IF(基本情報入力シート!Y2008="","",基本情報入力シート!Y2008)</f>
        <v/>
      </c>
      <c r="O1977" s="490"/>
      <c r="P1977" s="432"/>
      <c r="Q1977" s="38" t="str">
        <f>IFERROR(ROUNDDOWN(P1977*VLOOKUP(N1977,【参考】数式用!$V$2:$AA$58,MATCH(O1977,【参考】数式用!$X$4:$AA$4)+2,FALSE)*0.5, 0), "")</f>
        <v/>
      </c>
      <c r="R1977" s="433"/>
      <c r="S1977" s="867"/>
      <c r="T1977" s="867"/>
      <c r="U1977" s="499"/>
      <c r="V1977" s="439"/>
      <c r="W1977" s="487"/>
      <c r="X1977" s="414" t="str">
        <f>IFERROR(IF(V1977="ー", "", ROUNDDOWN(W1977*VLOOKUP(N1977,【参考】数式用!$V$2:$AG$51,MATCH(V1977,【参考】数式用!$AB$4:$AG$4)+6,FALSE)*0.5, 0)), "")</f>
        <v/>
      </c>
      <c r="Y1977" s="440"/>
      <c r="Z1977" s="487"/>
      <c r="AA1977" s="501"/>
      <c r="AB1977" s="481" t="e">
        <f>VLOOKUP(N1977,【参考】数式用!$A$3:$N$58,14,FALSE)</f>
        <v>#N/A</v>
      </c>
      <c r="AC1977" s="481" t="str">
        <f>IFERROR(VLOOKUP(N1977,【参考】数式用!$A$3:$N$58,14,FALSE),"")&amp;"_4_5"</f>
        <v>_4_5</v>
      </c>
      <c r="AD1977" s="481" t="str">
        <f>IFERROR(VLOOKUP(N1977,【参考】数式用!$A$3:$N$58,14,FALSE),"")&amp;"_6"</f>
        <v>_6</v>
      </c>
      <c r="AE1977" s="482" t="str">
        <f>IFERROR(VLOOKUP(N1977,【参考】数式用!$AI$5:$AJ$51, 2, FALSE), "")</f>
        <v/>
      </c>
      <c r="AF1977" s="483" t="str">
        <f t="shared" si="62"/>
        <v/>
      </c>
      <c r="AG1977" s="484" t="str">
        <f t="shared" si="63"/>
        <v/>
      </c>
      <c r="AH1977" s="485" t="str">
        <f>IFERROR(VLOOKUP(N1977,【参考】数式用!$AM$3:$AN$56, 2, FALSE), "")</f>
        <v/>
      </c>
      <c r="AI1977" s="411"/>
      <c r="AJ1977" s="389"/>
      <c r="AK1977" s="389"/>
      <c r="AL1977" s="389"/>
      <c r="AM1977" s="389"/>
      <c r="AN1977" s="389"/>
      <c r="AO1977" s="389"/>
      <c r="AP1977" s="389"/>
      <c r="AQ1977" s="389"/>
    </row>
    <row r="1978" spans="1:43" s="128" customFormat="1" ht="40.15" customHeight="1">
      <c r="A1978" s="488">
        <v>1965</v>
      </c>
      <c r="B1978" s="866" t="str">
        <f>IF(基本情報入力シート!C2009="","",基本情報入力シート!C2009)</f>
        <v/>
      </c>
      <c r="C1978" s="866"/>
      <c r="D1978" s="866"/>
      <c r="E1978" s="866"/>
      <c r="F1978" s="866"/>
      <c r="G1978" s="866"/>
      <c r="H1978" s="866"/>
      <c r="I1978" s="866"/>
      <c r="J1978" s="413" t="str">
        <f>IF(基本情報入力シート!M2009="","",基本情報入力シート!M2009)</f>
        <v/>
      </c>
      <c r="K1978" s="413" t="str">
        <f>IF(基本情報入力シート!R2009="","",基本情報入力シート!R2009)</f>
        <v/>
      </c>
      <c r="L1978" s="413" t="str">
        <f>IF(基本情報入力シート!W2009="","",基本情報入力シート!W2009)</f>
        <v/>
      </c>
      <c r="M1978" s="413" t="str">
        <f>IF(基本情報入力シート!X2009="","",基本情報入力シート!X2009)</f>
        <v/>
      </c>
      <c r="N1978" s="491" t="str">
        <f>IF(基本情報入力シート!Y2009="","",基本情報入力シート!Y2009)</f>
        <v/>
      </c>
      <c r="O1978" s="490"/>
      <c r="P1978" s="432"/>
      <c r="Q1978" s="38" t="str">
        <f>IFERROR(ROUNDDOWN(P1978*VLOOKUP(N1978,【参考】数式用!$V$2:$AA$58,MATCH(O1978,【参考】数式用!$X$4:$AA$4)+2,FALSE)*0.5, 0), "")</f>
        <v/>
      </c>
      <c r="R1978" s="433"/>
      <c r="S1978" s="867"/>
      <c r="T1978" s="867"/>
      <c r="U1978" s="499"/>
      <c r="V1978" s="439"/>
      <c r="W1978" s="487"/>
      <c r="X1978" s="414" t="str">
        <f>IFERROR(IF(V1978="ー", "", ROUNDDOWN(W1978*VLOOKUP(N1978,【参考】数式用!$V$2:$AG$51,MATCH(V1978,【参考】数式用!$AB$4:$AG$4)+6,FALSE)*0.5, 0)), "")</f>
        <v/>
      </c>
      <c r="Y1978" s="440"/>
      <c r="Z1978" s="487"/>
      <c r="AA1978" s="501"/>
      <c r="AB1978" s="481" t="e">
        <f>VLOOKUP(N1978,【参考】数式用!$A$3:$N$58,14,FALSE)</f>
        <v>#N/A</v>
      </c>
      <c r="AC1978" s="481" t="str">
        <f>IFERROR(VLOOKUP(N1978,【参考】数式用!$A$3:$N$58,14,FALSE),"")&amp;"_4_5"</f>
        <v>_4_5</v>
      </c>
      <c r="AD1978" s="481" t="str">
        <f>IFERROR(VLOOKUP(N1978,【参考】数式用!$A$3:$N$58,14,FALSE),"")&amp;"_6"</f>
        <v>_6</v>
      </c>
      <c r="AE1978" s="482" t="str">
        <f>IFERROR(VLOOKUP(N1978,【参考】数式用!$AI$5:$AJ$51, 2, FALSE), "")</f>
        <v/>
      </c>
      <c r="AF1978" s="483" t="str">
        <f t="shared" si="62"/>
        <v/>
      </c>
      <c r="AG1978" s="484" t="str">
        <f t="shared" si="63"/>
        <v/>
      </c>
      <c r="AH1978" s="485" t="str">
        <f>IFERROR(VLOOKUP(N1978,【参考】数式用!$AM$3:$AN$56, 2, FALSE), "")</f>
        <v/>
      </c>
      <c r="AI1978" s="411"/>
      <c r="AJ1978" s="389"/>
      <c r="AK1978" s="389"/>
      <c r="AL1978" s="389"/>
      <c r="AM1978" s="389"/>
      <c r="AN1978" s="389"/>
      <c r="AO1978" s="389"/>
      <c r="AP1978" s="389"/>
      <c r="AQ1978" s="389"/>
    </row>
    <row r="1979" spans="1:43" s="128" customFormat="1" ht="40.15" customHeight="1">
      <c r="A1979" s="488">
        <v>1966</v>
      </c>
      <c r="B1979" s="866" t="str">
        <f>IF(基本情報入力シート!C2010="","",基本情報入力シート!C2010)</f>
        <v/>
      </c>
      <c r="C1979" s="866"/>
      <c r="D1979" s="866"/>
      <c r="E1979" s="866"/>
      <c r="F1979" s="866"/>
      <c r="G1979" s="866"/>
      <c r="H1979" s="866"/>
      <c r="I1979" s="866"/>
      <c r="J1979" s="413" t="str">
        <f>IF(基本情報入力シート!M2010="","",基本情報入力シート!M2010)</f>
        <v/>
      </c>
      <c r="K1979" s="413" t="str">
        <f>IF(基本情報入力シート!R2010="","",基本情報入力シート!R2010)</f>
        <v/>
      </c>
      <c r="L1979" s="413" t="str">
        <f>IF(基本情報入力シート!W2010="","",基本情報入力シート!W2010)</f>
        <v/>
      </c>
      <c r="M1979" s="413" t="str">
        <f>IF(基本情報入力シート!X2010="","",基本情報入力シート!X2010)</f>
        <v/>
      </c>
      <c r="N1979" s="491" t="str">
        <f>IF(基本情報入力シート!Y2010="","",基本情報入力シート!Y2010)</f>
        <v/>
      </c>
      <c r="O1979" s="490"/>
      <c r="P1979" s="432"/>
      <c r="Q1979" s="38" t="str">
        <f>IFERROR(ROUNDDOWN(P1979*VLOOKUP(N1979,【参考】数式用!$V$2:$AA$58,MATCH(O1979,【参考】数式用!$X$4:$AA$4)+2,FALSE)*0.5, 0), "")</f>
        <v/>
      </c>
      <c r="R1979" s="433"/>
      <c r="S1979" s="867"/>
      <c r="T1979" s="867"/>
      <c r="U1979" s="499"/>
      <c r="V1979" s="439"/>
      <c r="W1979" s="487"/>
      <c r="X1979" s="414" t="str">
        <f>IFERROR(IF(V1979="ー", "", ROUNDDOWN(W1979*VLOOKUP(N1979,【参考】数式用!$V$2:$AG$51,MATCH(V1979,【参考】数式用!$AB$4:$AG$4)+6,FALSE)*0.5, 0)), "")</f>
        <v/>
      </c>
      <c r="Y1979" s="440"/>
      <c r="Z1979" s="487"/>
      <c r="AA1979" s="501"/>
      <c r="AB1979" s="481" t="e">
        <f>VLOOKUP(N1979,【参考】数式用!$A$3:$N$58,14,FALSE)</f>
        <v>#N/A</v>
      </c>
      <c r="AC1979" s="481" t="str">
        <f>IFERROR(VLOOKUP(N1979,【参考】数式用!$A$3:$N$58,14,FALSE),"")&amp;"_4_5"</f>
        <v>_4_5</v>
      </c>
      <c r="AD1979" s="481" t="str">
        <f>IFERROR(VLOOKUP(N1979,【参考】数式用!$A$3:$N$58,14,FALSE),"")&amp;"_6"</f>
        <v>_6</v>
      </c>
      <c r="AE1979" s="482" t="str">
        <f>IFERROR(VLOOKUP(N1979,【参考】数式用!$AI$5:$AJ$51, 2, FALSE), "")</f>
        <v/>
      </c>
      <c r="AF1979" s="483" t="str">
        <f t="shared" si="62"/>
        <v/>
      </c>
      <c r="AG1979" s="484" t="str">
        <f t="shared" si="63"/>
        <v/>
      </c>
      <c r="AH1979" s="485" t="str">
        <f>IFERROR(VLOOKUP(N1979,【参考】数式用!$AM$3:$AN$56, 2, FALSE), "")</f>
        <v/>
      </c>
      <c r="AI1979" s="411"/>
      <c r="AJ1979" s="389"/>
      <c r="AK1979" s="389"/>
      <c r="AL1979" s="389"/>
      <c r="AM1979" s="389"/>
      <c r="AN1979" s="389"/>
      <c r="AO1979" s="389"/>
      <c r="AP1979" s="389"/>
      <c r="AQ1979" s="389"/>
    </row>
    <row r="1980" spans="1:43" s="128" customFormat="1" ht="40.15" customHeight="1">
      <c r="A1980" s="488">
        <v>1967</v>
      </c>
      <c r="B1980" s="866" t="str">
        <f>IF(基本情報入力シート!C2011="","",基本情報入力シート!C2011)</f>
        <v/>
      </c>
      <c r="C1980" s="866"/>
      <c r="D1980" s="866"/>
      <c r="E1980" s="866"/>
      <c r="F1980" s="866"/>
      <c r="G1980" s="866"/>
      <c r="H1980" s="866"/>
      <c r="I1980" s="866"/>
      <c r="J1980" s="413" t="str">
        <f>IF(基本情報入力シート!M2011="","",基本情報入力シート!M2011)</f>
        <v/>
      </c>
      <c r="K1980" s="413" t="str">
        <f>IF(基本情報入力シート!R2011="","",基本情報入力シート!R2011)</f>
        <v/>
      </c>
      <c r="L1980" s="413" t="str">
        <f>IF(基本情報入力シート!W2011="","",基本情報入力シート!W2011)</f>
        <v/>
      </c>
      <c r="M1980" s="413" t="str">
        <f>IF(基本情報入力シート!X2011="","",基本情報入力シート!X2011)</f>
        <v/>
      </c>
      <c r="N1980" s="491" t="str">
        <f>IF(基本情報入力シート!Y2011="","",基本情報入力シート!Y2011)</f>
        <v/>
      </c>
      <c r="O1980" s="490"/>
      <c r="P1980" s="432"/>
      <c r="Q1980" s="38" t="str">
        <f>IFERROR(ROUNDDOWN(P1980*VLOOKUP(N1980,【参考】数式用!$V$2:$AA$58,MATCH(O1980,【参考】数式用!$X$4:$AA$4)+2,FALSE)*0.5, 0), "")</f>
        <v/>
      </c>
      <c r="R1980" s="433"/>
      <c r="S1980" s="867"/>
      <c r="T1980" s="867"/>
      <c r="U1980" s="499"/>
      <c r="V1980" s="439"/>
      <c r="W1980" s="487"/>
      <c r="X1980" s="414" t="str">
        <f>IFERROR(IF(V1980="ー", "", ROUNDDOWN(W1980*VLOOKUP(N1980,【参考】数式用!$V$2:$AG$51,MATCH(V1980,【参考】数式用!$AB$4:$AG$4)+6,FALSE)*0.5, 0)), "")</f>
        <v/>
      </c>
      <c r="Y1980" s="440"/>
      <c r="Z1980" s="487"/>
      <c r="AA1980" s="501"/>
      <c r="AB1980" s="481" t="e">
        <f>VLOOKUP(N1980,【参考】数式用!$A$3:$N$58,14,FALSE)</f>
        <v>#N/A</v>
      </c>
      <c r="AC1980" s="481" t="str">
        <f>IFERROR(VLOOKUP(N1980,【参考】数式用!$A$3:$N$58,14,FALSE),"")&amp;"_4_5"</f>
        <v>_4_5</v>
      </c>
      <c r="AD1980" s="481" t="str">
        <f>IFERROR(VLOOKUP(N1980,【参考】数式用!$A$3:$N$58,14,FALSE),"")&amp;"_6"</f>
        <v>_6</v>
      </c>
      <c r="AE1980" s="482" t="str">
        <f>IFERROR(VLOOKUP(N1980,【参考】数式用!$AI$5:$AJ$51, 2, FALSE), "")</f>
        <v/>
      </c>
      <c r="AF1980" s="483" t="str">
        <f t="shared" si="62"/>
        <v/>
      </c>
      <c r="AG1980" s="484" t="str">
        <f t="shared" si="63"/>
        <v/>
      </c>
      <c r="AH1980" s="485" t="str">
        <f>IFERROR(VLOOKUP(N1980,【参考】数式用!$AM$3:$AN$56, 2, FALSE), "")</f>
        <v/>
      </c>
      <c r="AI1980" s="411"/>
      <c r="AJ1980" s="389"/>
      <c r="AK1980" s="389"/>
      <c r="AL1980" s="389"/>
      <c r="AM1980" s="389"/>
      <c r="AN1980" s="389"/>
      <c r="AO1980" s="389"/>
      <c r="AP1980" s="389"/>
      <c r="AQ1980" s="389"/>
    </row>
    <row r="1981" spans="1:43" s="128" customFormat="1" ht="40.15" customHeight="1">
      <c r="A1981" s="488">
        <v>1968</v>
      </c>
      <c r="B1981" s="866" t="str">
        <f>IF(基本情報入力シート!C2012="","",基本情報入力シート!C2012)</f>
        <v/>
      </c>
      <c r="C1981" s="866"/>
      <c r="D1981" s="866"/>
      <c r="E1981" s="866"/>
      <c r="F1981" s="866"/>
      <c r="G1981" s="866"/>
      <c r="H1981" s="866"/>
      <c r="I1981" s="866"/>
      <c r="J1981" s="413" t="str">
        <f>IF(基本情報入力シート!M2012="","",基本情報入力シート!M2012)</f>
        <v/>
      </c>
      <c r="K1981" s="413" t="str">
        <f>IF(基本情報入力シート!R2012="","",基本情報入力シート!R2012)</f>
        <v/>
      </c>
      <c r="L1981" s="413" t="str">
        <f>IF(基本情報入力シート!W2012="","",基本情報入力シート!W2012)</f>
        <v/>
      </c>
      <c r="M1981" s="413" t="str">
        <f>IF(基本情報入力シート!X2012="","",基本情報入力シート!X2012)</f>
        <v/>
      </c>
      <c r="N1981" s="491" t="str">
        <f>IF(基本情報入力シート!Y2012="","",基本情報入力シート!Y2012)</f>
        <v/>
      </c>
      <c r="O1981" s="490"/>
      <c r="P1981" s="432"/>
      <c r="Q1981" s="38" t="str">
        <f>IFERROR(ROUNDDOWN(P1981*VLOOKUP(N1981,【参考】数式用!$V$2:$AA$58,MATCH(O1981,【参考】数式用!$X$4:$AA$4)+2,FALSE)*0.5, 0), "")</f>
        <v/>
      </c>
      <c r="R1981" s="433"/>
      <c r="S1981" s="867"/>
      <c r="T1981" s="867"/>
      <c r="U1981" s="499"/>
      <c r="V1981" s="439"/>
      <c r="W1981" s="487"/>
      <c r="X1981" s="414" t="str">
        <f>IFERROR(IF(V1981="ー", "", ROUNDDOWN(W1981*VLOOKUP(N1981,【参考】数式用!$V$2:$AG$51,MATCH(V1981,【参考】数式用!$AB$4:$AG$4)+6,FALSE)*0.5, 0)), "")</f>
        <v/>
      </c>
      <c r="Y1981" s="440"/>
      <c r="Z1981" s="487"/>
      <c r="AA1981" s="501"/>
      <c r="AB1981" s="481" t="e">
        <f>VLOOKUP(N1981,【参考】数式用!$A$3:$N$58,14,FALSE)</f>
        <v>#N/A</v>
      </c>
      <c r="AC1981" s="481" t="str">
        <f>IFERROR(VLOOKUP(N1981,【参考】数式用!$A$3:$N$58,14,FALSE),"")&amp;"_4_5"</f>
        <v>_4_5</v>
      </c>
      <c r="AD1981" s="481" t="str">
        <f>IFERROR(VLOOKUP(N1981,【参考】数式用!$A$3:$N$58,14,FALSE),"")&amp;"_6"</f>
        <v>_6</v>
      </c>
      <c r="AE1981" s="482" t="str">
        <f>IFERROR(VLOOKUP(N1981,【参考】数式用!$AI$5:$AJ$51, 2, FALSE), "")</f>
        <v/>
      </c>
      <c r="AF1981" s="483" t="str">
        <f t="shared" si="62"/>
        <v/>
      </c>
      <c r="AG1981" s="484" t="str">
        <f t="shared" si="63"/>
        <v/>
      </c>
      <c r="AH1981" s="485" t="str">
        <f>IFERROR(VLOOKUP(N1981,【参考】数式用!$AM$3:$AN$56, 2, FALSE), "")</f>
        <v/>
      </c>
      <c r="AI1981" s="411"/>
      <c r="AJ1981" s="389"/>
      <c r="AK1981" s="389"/>
      <c r="AL1981" s="389"/>
      <c r="AM1981" s="389"/>
      <c r="AN1981" s="389"/>
      <c r="AO1981" s="389"/>
      <c r="AP1981" s="389"/>
      <c r="AQ1981" s="389"/>
    </row>
    <row r="1982" spans="1:43" s="128" customFormat="1" ht="40.15" customHeight="1">
      <c r="A1982" s="488">
        <v>1969</v>
      </c>
      <c r="B1982" s="866" t="str">
        <f>IF(基本情報入力シート!C2013="","",基本情報入力シート!C2013)</f>
        <v/>
      </c>
      <c r="C1982" s="866"/>
      <c r="D1982" s="866"/>
      <c r="E1982" s="866"/>
      <c r="F1982" s="866"/>
      <c r="G1982" s="866"/>
      <c r="H1982" s="866"/>
      <c r="I1982" s="866"/>
      <c r="J1982" s="413" t="str">
        <f>IF(基本情報入力シート!M2013="","",基本情報入力シート!M2013)</f>
        <v/>
      </c>
      <c r="K1982" s="413" t="str">
        <f>IF(基本情報入力シート!R2013="","",基本情報入力シート!R2013)</f>
        <v/>
      </c>
      <c r="L1982" s="413" t="str">
        <f>IF(基本情報入力シート!W2013="","",基本情報入力シート!W2013)</f>
        <v/>
      </c>
      <c r="M1982" s="413" t="str">
        <f>IF(基本情報入力シート!X2013="","",基本情報入力シート!X2013)</f>
        <v/>
      </c>
      <c r="N1982" s="491" t="str">
        <f>IF(基本情報入力シート!Y2013="","",基本情報入力シート!Y2013)</f>
        <v/>
      </c>
      <c r="O1982" s="490"/>
      <c r="P1982" s="432"/>
      <c r="Q1982" s="38" t="str">
        <f>IFERROR(ROUNDDOWN(P1982*VLOOKUP(N1982,【参考】数式用!$V$2:$AA$58,MATCH(O1982,【参考】数式用!$X$4:$AA$4)+2,FALSE)*0.5, 0), "")</f>
        <v/>
      </c>
      <c r="R1982" s="433"/>
      <c r="S1982" s="867"/>
      <c r="T1982" s="867"/>
      <c r="U1982" s="499"/>
      <c r="V1982" s="439"/>
      <c r="W1982" s="487"/>
      <c r="X1982" s="414" t="str">
        <f>IFERROR(IF(V1982="ー", "", ROUNDDOWN(W1982*VLOOKUP(N1982,【参考】数式用!$V$2:$AG$51,MATCH(V1982,【参考】数式用!$AB$4:$AG$4)+6,FALSE)*0.5, 0)), "")</f>
        <v/>
      </c>
      <c r="Y1982" s="440"/>
      <c r="Z1982" s="487"/>
      <c r="AA1982" s="501"/>
      <c r="AB1982" s="481" t="e">
        <f>VLOOKUP(N1982,【参考】数式用!$A$3:$N$58,14,FALSE)</f>
        <v>#N/A</v>
      </c>
      <c r="AC1982" s="481" t="str">
        <f>IFERROR(VLOOKUP(N1982,【参考】数式用!$A$3:$N$58,14,FALSE),"")&amp;"_4_5"</f>
        <v>_4_5</v>
      </c>
      <c r="AD1982" s="481" t="str">
        <f>IFERROR(VLOOKUP(N1982,【参考】数式用!$A$3:$N$58,14,FALSE),"")&amp;"_6"</f>
        <v>_6</v>
      </c>
      <c r="AE1982" s="482" t="str">
        <f>IFERROR(VLOOKUP(N1982,【参考】数式用!$AI$5:$AJ$51, 2, FALSE), "")</f>
        <v/>
      </c>
      <c r="AF1982" s="483" t="str">
        <f t="shared" si="62"/>
        <v/>
      </c>
      <c r="AG1982" s="484" t="str">
        <f t="shared" si="63"/>
        <v/>
      </c>
      <c r="AH1982" s="485" t="str">
        <f>IFERROR(VLOOKUP(N1982,【参考】数式用!$AM$3:$AN$56, 2, FALSE), "")</f>
        <v/>
      </c>
      <c r="AI1982" s="411"/>
      <c r="AJ1982" s="389"/>
      <c r="AK1982" s="389"/>
      <c r="AL1982" s="389"/>
      <c r="AM1982" s="389"/>
      <c r="AN1982" s="389"/>
      <c r="AO1982" s="389"/>
      <c r="AP1982" s="389"/>
      <c r="AQ1982" s="389"/>
    </row>
    <row r="1983" spans="1:43" s="128" customFormat="1" ht="40.15" customHeight="1">
      <c r="A1983" s="488">
        <v>1970</v>
      </c>
      <c r="B1983" s="866" t="str">
        <f>IF(基本情報入力シート!C2014="","",基本情報入力シート!C2014)</f>
        <v/>
      </c>
      <c r="C1983" s="866"/>
      <c r="D1983" s="866"/>
      <c r="E1983" s="866"/>
      <c r="F1983" s="866"/>
      <c r="G1983" s="866"/>
      <c r="H1983" s="866"/>
      <c r="I1983" s="866"/>
      <c r="J1983" s="413" t="str">
        <f>IF(基本情報入力シート!M2014="","",基本情報入力シート!M2014)</f>
        <v/>
      </c>
      <c r="K1983" s="413" t="str">
        <f>IF(基本情報入力シート!R2014="","",基本情報入力シート!R2014)</f>
        <v/>
      </c>
      <c r="L1983" s="413" t="str">
        <f>IF(基本情報入力シート!W2014="","",基本情報入力シート!W2014)</f>
        <v/>
      </c>
      <c r="M1983" s="413" t="str">
        <f>IF(基本情報入力シート!X2014="","",基本情報入力シート!X2014)</f>
        <v/>
      </c>
      <c r="N1983" s="491" t="str">
        <f>IF(基本情報入力シート!Y2014="","",基本情報入力シート!Y2014)</f>
        <v/>
      </c>
      <c r="O1983" s="490"/>
      <c r="P1983" s="432"/>
      <c r="Q1983" s="38" t="str">
        <f>IFERROR(ROUNDDOWN(P1983*VLOOKUP(N1983,【参考】数式用!$V$2:$AA$58,MATCH(O1983,【参考】数式用!$X$4:$AA$4)+2,FALSE)*0.5, 0), "")</f>
        <v/>
      </c>
      <c r="R1983" s="433"/>
      <c r="S1983" s="867"/>
      <c r="T1983" s="867"/>
      <c r="U1983" s="499"/>
      <c r="V1983" s="439"/>
      <c r="W1983" s="487"/>
      <c r="X1983" s="414" t="str">
        <f>IFERROR(IF(V1983="ー", "", ROUNDDOWN(W1983*VLOOKUP(N1983,【参考】数式用!$V$2:$AG$51,MATCH(V1983,【参考】数式用!$AB$4:$AG$4)+6,FALSE)*0.5, 0)), "")</f>
        <v/>
      </c>
      <c r="Y1983" s="440"/>
      <c r="Z1983" s="487"/>
      <c r="AA1983" s="501"/>
      <c r="AB1983" s="481" t="e">
        <f>VLOOKUP(N1983,【参考】数式用!$A$3:$N$58,14,FALSE)</f>
        <v>#N/A</v>
      </c>
      <c r="AC1983" s="481" t="str">
        <f>IFERROR(VLOOKUP(N1983,【参考】数式用!$A$3:$N$58,14,FALSE),"")&amp;"_4_5"</f>
        <v>_4_5</v>
      </c>
      <c r="AD1983" s="481" t="str">
        <f>IFERROR(VLOOKUP(N1983,【参考】数式用!$A$3:$N$58,14,FALSE),"")&amp;"_6"</f>
        <v>_6</v>
      </c>
      <c r="AE1983" s="482" t="str">
        <f>IFERROR(VLOOKUP(N1983,【参考】数式用!$AI$5:$AJ$51, 2, FALSE), "")</f>
        <v/>
      </c>
      <c r="AF1983" s="483" t="str">
        <f t="shared" si="62"/>
        <v/>
      </c>
      <c r="AG1983" s="484" t="str">
        <f t="shared" si="63"/>
        <v/>
      </c>
      <c r="AH1983" s="485" t="str">
        <f>IFERROR(VLOOKUP(N1983,【参考】数式用!$AM$3:$AN$56, 2, FALSE), "")</f>
        <v/>
      </c>
      <c r="AI1983" s="411"/>
      <c r="AJ1983" s="389"/>
      <c r="AK1983" s="389"/>
      <c r="AL1983" s="389"/>
      <c r="AM1983" s="389"/>
      <c r="AN1983" s="389"/>
      <c r="AO1983" s="389"/>
      <c r="AP1983" s="389"/>
      <c r="AQ1983" s="389"/>
    </row>
    <row r="1984" spans="1:43" s="128" customFormat="1" ht="40.15" customHeight="1">
      <c r="A1984" s="488">
        <v>1971</v>
      </c>
      <c r="B1984" s="866" t="str">
        <f>IF(基本情報入力シート!C2015="","",基本情報入力シート!C2015)</f>
        <v/>
      </c>
      <c r="C1984" s="866"/>
      <c r="D1984" s="866"/>
      <c r="E1984" s="866"/>
      <c r="F1984" s="866"/>
      <c r="G1984" s="866"/>
      <c r="H1984" s="866"/>
      <c r="I1984" s="866"/>
      <c r="J1984" s="413" t="str">
        <f>IF(基本情報入力シート!M2015="","",基本情報入力シート!M2015)</f>
        <v/>
      </c>
      <c r="K1984" s="413" t="str">
        <f>IF(基本情報入力シート!R2015="","",基本情報入力シート!R2015)</f>
        <v/>
      </c>
      <c r="L1984" s="413" t="str">
        <f>IF(基本情報入力シート!W2015="","",基本情報入力シート!W2015)</f>
        <v/>
      </c>
      <c r="M1984" s="413" t="str">
        <f>IF(基本情報入力シート!X2015="","",基本情報入力シート!X2015)</f>
        <v/>
      </c>
      <c r="N1984" s="491" t="str">
        <f>IF(基本情報入力シート!Y2015="","",基本情報入力シート!Y2015)</f>
        <v/>
      </c>
      <c r="O1984" s="490"/>
      <c r="P1984" s="432"/>
      <c r="Q1984" s="38" t="str">
        <f>IFERROR(ROUNDDOWN(P1984*VLOOKUP(N1984,【参考】数式用!$V$2:$AA$58,MATCH(O1984,【参考】数式用!$X$4:$AA$4)+2,FALSE)*0.5, 0), "")</f>
        <v/>
      </c>
      <c r="R1984" s="433"/>
      <c r="S1984" s="867"/>
      <c r="T1984" s="867"/>
      <c r="U1984" s="499"/>
      <c r="V1984" s="439"/>
      <c r="W1984" s="487"/>
      <c r="X1984" s="414" t="str">
        <f>IFERROR(IF(V1984="ー", "", ROUNDDOWN(W1984*VLOOKUP(N1984,【参考】数式用!$V$2:$AG$51,MATCH(V1984,【参考】数式用!$AB$4:$AG$4)+6,FALSE)*0.5, 0)), "")</f>
        <v/>
      </c>
      <c r="Y1984" s="440"/>
      <c r="Z1984" s="487"/>
      <c r="AA1984" s="501"/>
      <c r="AB1984" s="481" t="e">
        <f>VLOOKUP(N1984,【参考】数式用!$A$3:$N$58,14,FALSE)</f>
        <v>#N/A</v>
      </c>
      <c r="AC1984" s="481" t="str">
        <f>IFERROR(VLOOKUP(N1984,【参考】数式用!$A$3:$N$58,14,FALSE),"")&amp;"_4_5"</f>
        <v>_4_5</v>
      </c>
      <c r="AD1984" s="481" t="str">
        <f>IFERROR(VLOOKUP(N1984,【参考】数式用!$A$3:$N$58,14,FALSE),"")&amp;"_6"</f>
        <v>_6</v>
      </c>
      <c r="AE1984" s="482" t="str">
        <f>IFERROR(VLOOKUP(N1984,【参考】数式用!$AI$5:$AJ$51, 2, FALSE), "")</f>
        <v/>
      </c>
      <c r="AF1984" s="483" t="str">
        <f t="shared" si="62"/>
        <v/>
      </c>
      <c r="AG1984" s="484" t="str">
        <f t="shared" si="63"/>
        <v/>
      </c>
      <c r="AH1984" s="485" t="str">
        <f>IFERROR(VLOOKUP(N1984,【参考】数式用!$AM$3:$AN$56, 2, FALSE), "")</f>
        <v/>
      </c>
      <c r="AI1984" s="411"/>
      <c r="AJ1984" s="389"/>
      <c r="AK1984" s="389"/>
      <c r="AL1984" s="389"/>
      <c r="AM1984" s="389"/>
      <c r="AN1984" s="389"/>
      <c r="AO1984" s="389"/>
      <c r="AP1984" s="389"/>
      <c r="AQ1984" s="389"/>
    </row>
    <row r="1985" spans="1:43" s="128" customFormat="1" ht="40.15" customHeight="1">
      <c r="A1985" s="488">
        <v>1972</v>
      </c>
      <c r="B1985" s="866" t="str">
        <f>IF(基本情報入力シート!C2016="","",基本情報入力シート!C2016)</f>
        <v/>
      </c>
      <c r="C1985" s="866"/>
      <c r="D1985" s="866"/>
      <c r="E1985" s="866"/>
      <c r="F1985" s="866"/>
      <c r="G1985" s="866"/>
      <c r="H1985" s="866"/>
      <c r="I1985" s="866"/>
      <c r="J1985" s="413" t="str">
        <f>IF(基本情報入力シート!M2016="","",基本情報入力シート!M2016)</f>
        <v/>
      </c>
      <c r="K1985" s="413" t="str">
        <f>IF(基本情報入力シート!R2016="","",基本情報入力シート!R2016)</f>
        <v/>
      </c>
      <c r="L1985" s="413" t="str">
        <f>IF(基本情報入力シート!W2016="","",基本情報入力シート!W2016)</f>
        <v/>
      </c>
      <c r="M1985" s="413" t="str">
        <f>IF(基本情報入力シート!X2016="","",基本情報入力シート!X2016)</f>
        <v/>
      </c>
      <c r="N1985" s="491" t="str">
        <f>IF(基本情報入力シート!Y2016="","",基本情報入力シート!Y2016)</f>
        <v/>
      </c>
      <c r="O1985" s="490"/>
      <c r="P1985" s="432"/>
      <c r="Q1985" s="38" t="str">
        <f>IFERROR(ROUNDDOWN(P1985*VLOOKUP(N1985,【参考】数式用!$V$2:$AA$58,MATCH(O1985,【参考】数式用!$X$4:$AA$4)+2,FALSE)*0.5, 0), "")</f>
        <v/>
      </c>
      <c r="R1985" s="433"/>
      <c r="S1985" s="867"/>
      <c r="T1985" s="867"/>
      <c r="U1985" s="499"/>
      <c r="V1985" s="439"/>
      <c r="W1985" s="487"/>
      <c r="X1985" s="414" t="str">
        <f>IFERROR(IF(V1985="ー", "", ROUNDDOWN(W1985*VLOOKUP(N1985,【参考】数式用!$V$2:$AG$51,MATCH(V1985,【参考】数式用!$AB$4:$AG$4)+6,FALSE)*0.5, 0)), "")</f>
        <v/>
      </c>
      <c r="Y1985" s="440"/>
      <c r="Z1985" s="487"/>
      <c r="AA1985" s="501"/>
      <c r="AB1985" s="481" t="e">
        <f>VLOOKUP(N1985,【参考】数式用!$A$3:$N$58,14,FALSE)</f>
        <v>#N/A</v>
      </c>
      <c r="AC1985" s="481" t="str">
        <f>IFERROR(VLOOKUP(N1985,【参考】数式用!$A$3:$N$58,14,FALSE),"")&amp;"_4_5"</f>
        <v>_4_5</v>
      </c>
      <c r="AD1985" s="481" t="str">
        <f>IFERROR(VLOOKUP(N1985,【参考】数式用!$A$3:$N$58,14,FALSE),"")&amp;"_6"</f>
        <v>_6</v>
      </c>
      <c r="AE1985" s="482" t="str">
        <f>IFERROR(VLOOKUP(N1985,【参考】数式用!$AI$5:$AJ$51, 2, FALSE), "")</f>
        <v/>
      </c>
      <c r="AF1985" s="483" t="str">
        <f t="shared" si="62"/>
        <v/>
      </c>
      <c r="AG1985" s="484" t="str">
        <f t="shared" si="63"/>
        <v/>
      </c>
      <c r="AH1985" s="485" t="str">
        <f>IFERROR(VLOOKUP(N1985,【参考】数式用!$AM$3:$AN$56, 2, FALSE), "")</f>
        <v/>
      </c>
      <c r="AI1985" s="411"/>
      <c r="AJ1985" s="389"/>
      <c r="AK1985" s="389"/>
      <c r="AL1985" s="389"/>
      <c r="AM1985" s="389"/>
      <c r="AN1985" s="389"/>
      <c r="AO1985" s="389"/>
      <c r="AP1985" s="389"/>
      <c r="AQ1985" s="389"/>
    </row>
    <row r="1986" spans="1:43" s="128" customFormat="1" ht="40.15" customHeight="1">
      <c r="A1986" s="488">
        <v>1973</v>
      </c>
      <c r="B1986" s="866" t="str">
        <f>IF(基本情報入力シート!C2017="","",基本情報入力シート!C2017)</f>
        <v/>
      </c>
      <c r="C1986" s="866"/>
      <c r="D1986" s="866"/>
      <c r="E1986" s="866"/>
      <c r="F1986" s="866"/>
      <c r="G1986" s="866"/>
      <c r="H1986" s="866"/>
      <c r="I1986" s="866"/>
      <c r="J1986" s="413" t="str">
        <f>IF(基本情報入力シート!M2017="","",基本情報入力シート!M2017)</f>
        <v/>
      </c>
      <c r="K1986" s="413" t="str">
        <f>IF(基本情報入力シート!R2017="","",基本情報入力シート!R2017)</f>
        <v/>
      </c>
      <c r="L1986" s="413" t="str">
        <f>IF(基本情報入力シート!W2017="","",基本情報入力シート!W2017)</f>
        <v/>
      </c>
      <c r="M1986" s="413" t="str">
        <f>IF(基本情報入力シート!X2017="","",基本情報入力シート!X2017)</f>
        <v/>
      </c>
      <c r="N1986" s="491" t="str">
        <f>IF(基本情報入力シート!Y2017="","",基本情報入力シート!Y2017)</f>
        <v/>
      </c>
      <c r="O1986" s="490"/>
      <c r="P1986" s="432"/>
      <c r="Q1986" s="38" t="str">
        <f>IFERROR(ROUNDDOWN(P1986*VLOOKUP(N1986,【参考】数式用!$V$2:$AA$58,MATCH(O1986,【参考】数式用!$X$4:$AA$4)+2,FALSE)*0.5, 0), "")</f>
        <v/>
      </c>
      <c r="R1986" s="433"/>
      <c r="S1986" s="867"/>
      <c r="T1986" s="867"/>
      <c r="U1986" s="499"/>
      <c r="V1986" s="439"/>
      <c r="W1986" s="487"/>
      <c r="X1986" s="414" t="str">
        <f>IFERROR(IF(V1986="ー", "", ROUNDDOWN(W1986*VLOOKUP(N1986,【参考】数式用!$V$2:$AG$51,MATCH(V1986,【参考】数式用!$AB$4:$AG$4)+6,FALSE)*0.5, 0)), "")</f>
        <v/>
      </c>
      <c r="Y1986" s="440"/>
      <c r="Z1986" s="487"/>
      <c r="AA1986" s="501"/>
      <c r="AB1986" s="481" t="e">
        <f>VLOOKUP(N1986,【参考】数式用!$A$3:$N$58,14,FALSE)</f>
        <v>#N/A</v>
      </c>
      <c r="AC1986" s="481" t="str">
        <f>IFERROR(VLOOKUP(N1986,【参考】数式用!$A$3:$N$58,14,FALSE),"")&amp;"_4_5"</f>
        <v>_4_5</v>
      </c>
      <c r="AD1986" s="481" t="str">
        <f>IFERROR(VLOOKUP(N1986,【参考】数式用!$A$3:$N$58,14,FALSE),"")&amp;"_6"</f>
        <v>_6</v>
      </c>
      <c r="AE1986" s="482" t="str">
        <f>IFERROR(VLOOKUP(N1986,【参考】数式用!$AI$5:$AJ$51, 2, FALSE), "")</f>
        <v/>
      </c>
      <c r="AF1986" s="483" t="str">
        <f t="shared" si="62"/>
        <v/>
      </c>
      <c r="AG1986" s="484" t="str">
        <f t="shared" si="63"/>
        <v/>
      </c>
      <c r="AH1986" s="485" t="str">
        <f>IFERROR(VLOOKUP(N1986,【参考】数式用!$AM$3:$AN$56, 2, FALSE), "")</f>
        <v/>
      </c>
      <c r="AI1986" s="411"/>
      <c r="AJ1986" s="389"/>
      <c r="AK1986" s="389"/>
      <c r="AL1986" s="389"/>
      <c r="AM1986" s="389"/>
      <c r="AN1986" s="389"/>
      <c r="AO1986" s="389"/>
      <c r="AP1986" s="389"/>
      <c r="AQ1986" s="389"/>
    </row>
    <row r="1987" spans="1:43" s="128" customFormat="1" ht="40.15" customHeight="1">
      <c r="A1987" s="488">
        <v>1974</v>
      </c>
      <c r="B1987" s="866" t="str">
        <f>IF(基本情報入力シート!C2018="","",基本情報入力シート!C2018)</f>
        <v/>
      </c>
      <c r="C1987" s="866"/>
      <c r="D1987" s="866"/>
      <c r="E1987" s="866"/>
      <c r="F1987" s="866"/>
      <c r="G1987" s="866"/>
      <c r="H1987" s="866"/>
      <c r="I1987" s="866"/>
      <c r="J1987" s="413" t="str">
        <f>IF(基本情報入力シート!M2018="","",基本情報入力シート!M2018)</f>
        <v/>
      </c>
      <c r="K1987" s="413" t="str">
        <f>IF(基本情報入力シート!R2018="","",基本情報入力シート!R2018)</f>
        <v/>
      </c>
      <c r="L1987" s="413" t="str">
        <f>IF(基本情報入力シート!W2018="","",基本情報入力シート!W2018)</f>
        <v/>
      </c>
      <c r="M1987" s="413" t="str">
        <f>IF(基本情報入力シート!X2018="","",基本情報入力シート!X2018)</f>
        <v/>
      </c>
      <c r="N1987" s="491" t="str">
        <f>IF(基本情報入力シート!Y2018="","",基本情報入力シート!Y2018)</f>
        <v/>
      </c>
      <c r="O1987" s="490"/>
      <c r="P1987" s="432"/>
      <c r="Q1987" s="38" t="str">
        <f>IFERROR(ROUNDDOWN(P1987*VLOOKUP(N1987,【参考】数式用!$V$2:$AA$58,MATCH(O1987,【参考】数式用!$X$4:$AA$4)+2,FALSE)*0.5, 0), "")</f>
        <v/>
      </c>
      <c r="R1987" s="433"/>
      <c r="S1987" s="867"/>
      <c r="T1987" s="867"/>
      <c r="U1987" s="499"/>
      <c r="V1987" s="439"/>
      <c r="W1987" s="487"/>
      <c r="X1987" s="414" t="str">
        <f>IFERROR(IF(V1987="ー", "", ROUNDDOWN(W1987*VLOOKUP(N1987,【参考】数式用!$V$2:$AG$51,MATCH(V1987,【参考】数式用!$AB$4:$AG$4)+6,FALSE)*0.5, 0)), "")</f>
        <v/>
      </c>
      <c r="Y1987" s="440"/>
      <c r="Z1987" s="487"/>
      <c r="AA1987" s="501"/>
      <c r="AB1987" s="481" t="e">
        <f>VLOOKUP(N1987,【参考】数式用!$A$3:$N$58,14,FALSE)</f>
        <v>#N/A</v>
      </c>
      <c r="AC1987" s="481" t="str">
        <f>IFERROR(VLOOKUP(N1987,【参考】数式用!$A$3:$N$58,14,FALSE),"")&amp;"_4_5"</f>
        <v>_4_5</v>
      </c>
      <c r="AD1987" s="481" t="str">
        <f>IFERROR(VLOOKUP(N1987,【参考】数式用!$A$3:$N$58,14,FALSE),"")&amp;"_6"</f>
        <v>_6</v>
      </c>
      <c r="AE1987" s="482" t="str">
        <f>IFERROR(VLOOKUP(N1987,【参考】数式用!$AI$5:$AJ$51, 2, FALSE), "")</f>
        <v/>
      </c>
      <c r="AF1987" s="483" t="str">
        <f t="shared" si="62"/>
        <v/>
      </c>
      <c r="AG1987" s="484" t="str">
        <f t="shared" si="63"/>
        <v/>
      </c>
      <c r="AH1987" s="485" t="str">
        <f>IFERROR(VLOOKUP(N1987,【参考】数式用!$AM$3:$AN$56, 2, FALSE), "")</f>
        <v/>
      </c>
      <c r="AI1987" s="411"/>
      <c r="AJ1987" s="389"/>
      <c r="AK1987" s="389"/>
      <c r="AL1987" s="389"/>
      <c r="AM1987" s="389"/>
      <c r="AN1987" s="389"/>
      <c r="AO1987" s="389"/>
      <c r="AP1987" s="389"/>
      <c r="AQ1987" s="389"/>
    </row>
    <row r="1988" spans="1:43" s="128" customFormat="1" ht="40.15" customHeight="1">
      <c r="A1988" s="488">
        <v>1975</v>
      </c>
      <c r="B1988" s="866" t="str">
        <f>IF(基本情報入力シート!C2019="","",基本情報入力シート!C2019)</f>
        <v/>
      </c>
      <c r="C1988" s="866"/>
      <c r="D1988" s="866"/>
      <c r="E1988" s="866"/>
      <c r="F1988" s="866"/>
      <c r="G1988" s="866"/>
      <c r="H1988" s="866"/>
      <c r="I1988" s="866"/>
      <c r="J1988" s="413" t="str">
        <f>IF(基本情報入力シート!M2019="","",基本情報入力シート!M2019)</f>
        <v/>
      </c>
      <c r="K1988" s="413" t="str">
        <f>IF(基本情報入力シート!R2019="","",基本情報入力シート!R2019)</f>
        <v/>
      </c>
      <c r="L1988" s="413" t="str">
        <f>IF(基本情報入力シート!W2019="","",基本情報入力シート!W2019)</f>
        <v/>
      </c>
      <c r="M1988" s="413" t="str">
        <f>IF(基本情報入力シート!X2019="","",基本情報入力シート!X2019)</f>
        <v/>
      </c>
      <c r="N1988" s="491" t="str">
        <f>IF(基本情報入力シート!Y2019="","",基本情報入力シート!Y2019)</f>
        <v/>
      </c>
      <c r="O1988" s="490"/>
      <c r="P1988" s="432"/>
      <c r="Q1988" s="38" t="str">
        <f>IFERROR(ROUNDDOWN(P1988*VLOOKUP(N1988,【参考】数式用!$V$2:$AA$58,MATCH(O1988,【参考】数式用!$X$4:$AA$4)+2,FALSE)*0.5, 0), "")</f>
        <v/>
      </c>
      <c r="R1988" s="433"/>
      <c r="S1988" s="867"/>
      <c r="T1988" s="867"/>
      <c r="U1988" s="499"/>
      <c r="V1988" s="439"/>
      <c r="W1988" s="487"/>
      <c r="X1988" s="414" t="str">
        <f>IFERROR(IF(V1988="ー", "", ROUNDDOWN(W1988*VLOOKUP(N1988,【参考】数式用!$V$2:$AG$51,MATCH(V1988,【参考】数式用!$AB$4:$AG$4)+6,FALSE)*0.5, 0)), "")</f>
        <v/>
      </c>
      <c r="Y1988" s="440"/>
      <c r="Z1988" s="487"/>
      <c r="AA1988" s="501"/>
      <c r="AB1988" s="481" t="e">
        <f>VLOOKUP(N1988,【参考】数式用!$A$3:$N$58,14,FALSE)</f>
        <v>#N/A</v>
      </c>
      <c r="AC1988" s="481" t="str">
        <f>IFERROR(VLOOKUP(N1988,【参考】数式用!$A$3:$N$58,14,FALSE),"")&amp;"_4_5"</f>
        <v>_4_5</v>
      </c>
      <c r="AD1988" s="481" t="str">
        <f>IFERROR(VLOOKUP(N1988,【参考】数式用!$A$3:$N$58,14,FALSE),"")&amp;"_6"</f>
        <v>_6</v>
      </c>
      <c r="AE1988" s="482" t="str">
        <f>IFERROR(VLOOKUP(N1988,【参考】数式用!$AI$5:$AJ$51, 2, FALSE), "")</f>
        <v/>
      </c>
      <c r="AF1988" s="483" t="str">
        <f t="shared" si="62"/>
        <v/>
      </c>
      <c r="AG1988" s="484" t="str">
        <f t="shared" si="63"/>
        <v/>
      </c>
      <c r="AH1988" s="485" t="str">
        <f>IFERROR(VLOOKUP(N1988,【参考】数式用!$AM$3:$AN$56, 2, FALSE), "")</f>
        <v/>
      </c>
      <c r="AI1988" s="411"/>
      <c r="AJ1988" s="389"/>
      <c r="AK1988" s="389"/>
      <c r="AL1988" s="389"/>
      <c r="AM1988" s="389"/>
      <c r="AN1988" s="389"/>
      <c r="AO1988" s="389"/>
      <c r="AP1988" s="389"/>
      <c r="AQ1988" s="389"/>
    </row>
    <row r="1989" spans="1:43" s="128" customFormat="1" ht="40.15" customHeight="1">
      <c r="A1989" s="488">
        <v>1976</v>
      </c>
      <c r="B1989" s="866" t="str">
        <f>IF(基本情報入力シート!C2020="","",基本情報入力シート!C2020)</f>
        <v/>
      </c>
      <c r="C1989" s="866"/>
      <c r="D1989" s="866"/>
      <c r="E1989" s="866"/>
      <c r="F1989" s="866"/>
      <c r="G1989" s="866"/>
      <c r="H1989" s="866"/>
      <c r="I1989" s="866"/>
      <c r="J1989" s="413" t="str">
        <f>IF(基本情報入力シート!M2020="","",基本情報入力シート!M2020)</f>
        <v/>
      </c>
      <c r="K1989" s="413" t="str">
        <f>IF(基本情報入力シート!R2020="","",基本情報入力シート!R2020)</f>
        <v/>
      </c>
      <c r="L1989" s="413" t="str">
        <f>IF(基本情報入力シート!W2020="","",基本情報入力シート!W2020)</f>
        <v/>
      </c>
      <c r="M1989" s="413" t="str">
        <f>IF(基本情報入力シート!X2020="","",基本情報入力シート!X2020)</f>
        <v/>
      </c>
      <c r="N1989" s="491" t="str">
        <f>IF(基本情報入力シート!Y2020="","",基本情報入力シート!Y2020)</f>
        <v/>
      </c>
      <c r="O1989" s="490"/>
      <c r="P1989" s="432"/>
      <c r="Q1989" s="38" t="str">
        <f>IFERROR(ROUNDDOWN(P1989*VLOOKUP(N1989,【参考】数式用!$V$2:$AA$58,MATCH(O1989,【参考】数式用!$X$4:$AA$4)+2,FALSE)*0.5, 0), "")</f>
        <v/>
      </c>
      <c r="R1989" s="433"/>
      <c r="S1989" s="867"/>
      <c r="T1989" s="867"/>
      <c r="U1989" s="499"/>
      <c r="V1989" s="439"/>
      <c r="W1989" s="487"/>
      <c r="X1989" s="414" t="str">
        <f>IFERROR(IF(V1989="ー", "", ROUNDDOWN(W1989*VLOOKUP(N1989,【参考】数式用!$V$2:$AG$51,MATCH(V1989,【参考】数式用!$AB$4:$AG$4)+6,FALSE)*0.5, 0)), "")</f>
        <v/>
      </c>
      <c r="Y1989" s="440"/>
      <c r="Z1989" s="487"/>
      <c r="AA1989" s="501"/>
      <c r="AB1989" s="481" t="e">
        <f>VLOOKUP(N1989,【参考】数式用!$A$3:$N$58,14,FALSE)</f>
        <v>#N/A</v>
      </c>
      <c r="AC1989" s="481" t="str">
        <f>IFERROR(VLOOKUP(N1989,【参考】数式用!$A$3:$N$58,14,FALSE),"")&amp;"_4_5"</f>
        <v>_4_5</v>
      </c>
      <c r="AD1989" s="481" t="str">
        <f>IFERROR(VLOOKUP(N1989,【参考】数式用!$A$3:$N$58,14,FALSE),"")&amp;"_6"</f>
        <v>_6</v>
      </c>
      <c r="AE1989" s="482" t="str">
        <f>IFERROR(VLOOKUP(N1989,【参考】数式用!$AI$5:$AJ$51, 2, FALSE), "")</f>
        <v/>
      </c>
      <c r="AF1989" s="483" t="str">
        <f t="shared" si="62"/>
        <v/>
      </c>
      <c r="AG1989" s="484" t="str">
        <f t="shared" si="63"/>
        <v/>
      </c>
      <c r="AH1989" s="485" t="str">
        <f>IFERROR(VLOOKUP(N1989,【参考】数式用!$AM$3:$AN$56, 2, FALSE), "")</f>
        <v/>
      </c>
      <c r="AI1989" s="411"/>
      <c r="AJ1989" s="389"/>
      <c r="AK1989" s="389"/>
      <c r="AL1989" s="389"/>
      <c r="AM1989" s="389"/>
      <c r="AN1989" s="389"/>
      <c r="AO1989" s="389"/>
      <c r="AP1989" s="389"/>
      <c r="AQ1989" s="389"/>
    </row>
    <row r="1990" spans="1:43" s="128" customFormat="1" ht="40.15" customHeight="1">
      <c r="A1990" s="488">
        <v>1977</v>
      </c>
      <c r="B1990" s="866" t="str">
        <f>IF(基本情報入力シート!C2021="","",基本情報入力シート!C2021)</f>
        <v/>
      </c>
      <c r="C1990" s="866"/>
      <c r="D1990" s="866"/>
      <c r="E1990" s="866"/>
      <c r="F1990" s="866"/>
      <c r="G1990" s="866"/>
      <c r="H1990" s="866"/>
      <c r="I1990" s="866"/>
      <c r="J1990" s="413" t="str">
        <f>IF(基本情報入力シート!M2021="","",基本情報入力シート!M2021)</f>
        <v/>
      </c>
      <c r="K1990" s="413" t="str">
        <f>IF(基本情報入力シート!R2021="","",基本情報入力シート!R2021)</f>
        <v/>
      </c>
      <c r="L1990" s="413" t="str">
        <f>IF(基本情報入力シート!W2021="","",基本情報入力シート!W2021)</f>
        <v/>
      </c>
      <c r="M1990" s="413" t="str">
        <f>IF(基本情報入力シート!X2021="","",基本情報入力シート!X2021)</f>
        <v/>
      </c>
      <c r="N1990" s="491" t="str">
        <f>IF(基本情報入力シート!Y2021="","",基本情報入力シート!Y2021)</f>
        <v/>
      </c>
      <c r="O1990" s="490"/>
      <c r="P1990" s="432"/>
      <c r="Q1990" s="38" t="str">
        <f>IFERROR(ROUNDDOWN(P1990*VLOOKUP(N1990,【参考】数式用!$V$2:$AA$58,MATCH(O1990,【参考】数式用!$X$4:$AA$4)+2,FALSE)*0.5, 0), "")</f>
        <v/>
      </c>
      <c r="R1990" s="433"/>
      <c r="S1990" s="867"/>
      <c r="T1990" s="867"/>
      <c r="U1990" s="499"/>
      <c r="V1990" s="439"/>
      <c r="W1990" s="487"/>
      <c r="X1990" s="414" t="str">
        <f>IFERROR(IF(V1990="ー", "", ROUNDDOWN(W1990*VLOOKUP(N1990,【参考】数式用!$V$2:$AG$51,MATCH(V1990,【参考】数式用!$AB$4:$AG$4)+6,FALSE)*0.5, 0)), "")</f>
        <v/>
      </c>
      <c r="Y1990" s="440"/>
      <c r="Z1990" s="487"/>
      <c r="AA1990" s="501"/>
      <c r="AB1990" s="481" t="e">
        <f>VLOOKUP(N1990,【参考】数式用!$A$3:$N$58,14,FALSE)</f>
        <v>#N/A</v>
      </c>
      <c r="AC1990" s="481" t="str">
        <f>IFERROR(VLOOKUP(N1990,【参考】数式用!$A$3:$N$58,14,FALSE),"")&amp;"_4_5"</f>
        <v>_4_5</v>
      </c>
      <c r="AD1990" s="481" t="str">
        <f>IFERROR(VLOOKUP(N1990,【参考】数式用!$A$3:$N$58,14,FALSE),"")&amp;"_6"</f>
        <v>_6</v>
      </c>
      <c r="AE1990" s="482" t="str">
        <f>IFERROR(VLOOKUP(N1990,【参考】数式用!$AI$5:$AJ$51, 2, FALSE), "")</f>
        <v/>
      </c>
      <c r="AF1990" s="483" t="str">
        <f t="shared" si="62"/>
        <v/>
      </c>
      <c r="AG1990" s="484" t="str">
        <f t="shared" si="63"/>
        <v/>
      </c>
      <c r="AH1990" s="485" t="str">
        <f>IFERROR(VLOOKUP(N1990,【参考】数式用!$AM$3:$AN$56, 2, FALSE), "")</f>
        <v/>
      </c>
      <c r="AI1990" s="411"/>
      <c r="AJ1990" s="389"/>
      <c r="AK1990" s="389"/>
      <c r="AL1990" s="389"/>
      <c r="AM1990" s="389"/>
      <c r="AN1990" s="389"/>
      <c r="AO1990" s="389"/>
      <c r="AP1990" s="389"/>
      <c r="AQ1990" s="389"/>
    </row>
    <row r="1991" spans="1:43" s="128" customFormat="1" ht="40.15" customHeight="1">
      <c r="A1991" s="488">
        <v>1978</v>
      </c>
      <c r="B1991" s="866" t="str">
        <f>IF(基本情報入力シート!C2022="","",基本情報入力シート!C2022)</f>
        <v/>
      </c>
      <c r="C1991" s="866"/>
      <c r="D1991" s="866"/>
      <c r="E1991" s="866"/>
      <c r="F1991" s="866"/>
      <c r="G1991" s="866"/>
      <c r="H1991" s="866"/>
      <c r="I1991" s="866"/>
      <c r="J1991" s="413" t="str">
        <f>IF(基本情報入力シート!M2022="","",基本情報入力シート!M2022)</f>
        <v/>
      </c>
      <c r="K1991" s="413" t="str">
        <f>IF(基本情報入力シート!R2022="","",基本情報入力シート!R2022)</f>
        <v/>
      </c>
      <c r="L1991" s="413" t="str">
        <f>IF(基本情報入力シート!W2022="","",基本情報入力シート!W2022)</f>
        <v/>
      </c>
      <c r="M1991" s="413" t="str">
        <f>IF(基本情報入力シート!X2022="","",基本情報入力シート!X2022)</f>
        <v/>
      </c>
      <c r="N1991" s="491" t="str">
        <f>IF(基本情報入力シート!Y2022="","",基本情報入力シート!Y2022)</f>
        <v/>
      </c>
      <c r="O1991" s="490"/>
      <c r="P1991" s="432"/>
      <c r="Q1991" s="38" t="str">
        <f>IFERROR(ROUNDDOWN(P1991*VLOOKUP(N1991,【参考】数式用!$V$2:$AA$58,MATCH(O1991,【参考】数式用!$X$4:$AA$4)+2,FALSE)*0.5, 0), "")</f>
        <v/>
      </c>
      <c r="R1991" s="433"/>
      <c r="S1991" s="867"/>
      <c r="T1991" s="867"/>
      <c r="U1991" s="499"/>
      <c r="V1991" s="439"/>
      <c r="W1991" s="487"/>
      <c r="X1991" s="414" t="str">
        <f>IFERROR(IF(V1991="ー", "", ROUNDDOWN(W1991*VLOOKUP(N1991,【参考】数式用!$V$2:$AG$51,MATCH(V1991,【参考】数式用!$AB$4:$AG$4)+6,FALSE)*0.5, 0)), "")</f>
        <v/>
      </c>
      <c r="Y1991" s="440"/>
      <c r="Z1991" s="487"/>
      <c r="AA1991" s="501"/>
      <c r="AB1991" s="481" t="e">
        <f>VLOOKUP(N1991,【参考】数式用!$A$3:$N$58,14,FALSE)</f>
        <v>#N/A</v>
      </c>
      <c r="AC1991" s="481" t="str">
        <f>IFERROR(VLOOKUP(N1991,【参考】数式用!$A$3:$N$58,14,FALSE),"")&amp;"_4_5"</f>
        <v>_4_5</v>
      </c>
      <c r="AD1991" s="481" t="str">
        <f>IFERROR(VLOOKUP(N1991,【参考】数式用!$A$3:$N$58,14,FALSE),"")&amp;"_6"</f>
        <v>_6</v>
      </c>
      <c r="AE1991" s="482" t="str">
        <f>IFERROR(VLOOKUP(N1991,【参考】数式用!$AI$5:$AJ$51, 2, FALSE), "")</f>
        <v/>
      </c>
      <c r="AF1991" s="483" t="str">
        <f t="shared" si="62"/>
        <v/>
      </c>
      <c r="AG1991" s="484" t="str">
        <f t="shared" si="63"/>
        <v/>
      </c>
      <c r="AH1991" s="485" t="str">
        <f>IFERROR(VLOOKUP(N1991,【参考】数式用!$AM$3:$AN$56, 2, FALSE), "")</f>
        <v/>
      </c>
      <c r="AI1991" s="411"/>
      <c r="AJ1991" s="389"/>
      <c r="AK1991" s="389"/>
      <c r="AL1991" s="389"/>
      <c r="AM1991" s="389"/>
      <c r="AN1991" s="389"/>
      <c r="AO1991" s="389"/>
      <c r="AP1991" s="389"/>
      <c r="AQ1991" s="389"/>
    </row>
    <row r="1992" spans="1:43" s="128" customFormat="1" ht="40.15" customHeight="1">
      <c r="A1992" s="488">
        <v>1979</v>
      </c>
      <c r="B1992" s="866" t="str">
        <f>IF(基本情報入力シート!C2023="","",基本情報入力シート!C2023)</f>
        <v/>
      </c>
      <c r="C1992" s="866"/>
      <c r="D1992" s="866"/>
      <c r="E1992" s="866"/>
      <c r="F1992" s="866"/>
      <c r="G1992" s="866"/>
      <c r="H1992" s="866"/>
      <c r="I1992" s="866"/>
      <c r="J1992" s="413" t="str">
        <f>IF(基本情報入力シート!M2023="","",基本情報入力シート!M2023)</f>
        <v/>
      </c>
      <c r="K1992" s="413" t="str">
        <f>IF(基本情報入力シート!R2023="","",基本情報入力シート!R2023)</f>
        <v/>
      </c>
      <c r="L1992" s="413" t="str">
        <f>IF(基本情報入力シート!W2023="","",基本情報入力シート!W2023)</f>
        <v/>
      </c>
      <c r="M1992" s="413" t="str">
        <f>IF(基本情報入力シート!X2023="","",基本情報入力シート!X2023)</f>
        <v/>
      </c>
      <c r="N1992" s="491" t="str">
        <f>IF(基本情報入力シート!Y2023="","",基本情報入力シート!Y2023)</f>
        <v/>
      </c>
      <c r="O1992" s="490"/>
      <c r="P1992" s="432"/>
      <c r="Q1992" s="38" t="str">
        <f>IFERROR(ROUNDDOWN(P1992*VLOOKUP(N1992,【参考】数式用!$V$2:$AA$58,MATCH(O1992,【参考】数式用!$X$4:$AA$4)+2,FALSE)*0.5, 0), "")</f>
        <v/>
      </c>
      <c r="R1992" s="433"/>
      <c r="S1992" s="867"/>
      <c r="T1992" s="867"/>
      <c r="U1992" s="499"/>
      <c r="V1992" s="439"/>
      <c r="W1992" s="487"/>
      <c r="X1992" s="414" t="str">
        <f>IFERROR(IF(V1992="ー", "", ROUNDDOWN(W1992*VLOOKUP(N1992,【参考】数式用!$V$2:$AG$51,MATCH(V1992,【参考】数式用!$AB$4:$AG$4)+6,FALSE)*0.5, 0)), "")</f>
        <v/>
      </c>
      <c r="Y1992" s="440"/>
      <c r="Z1992" s="487"/>
      <c r="AA1992" s="501"/>
      <c r="AB1992" s="481" t="e">
        <f>VLOOKUP(N1992,【参考】数式用!$A$3:$N$58,14,FALSE)</f>
        <v>#N/A</v>
      </c>
      <c r="AC1992" s="481" t="str">
        <f>IFERROR(VLOOKUP(N1992,【参考】数式用!$A$3:$N$58,14,FALSE),"")&amp;"_4_5"</f>
        <v>_4_5</v>
      </c>
      <c r="AD1992" s="481" t="str">
        <f>IFERROR(VLOOKUP(N1992,【参考】数式用!$A$3:$N$58,14,FALSE),"")&amp;"_6"</f>
        <v>_6</v>
      </c>
      <c r="AE1992" s="482" t="str">
        <f>IFERROR(VLOOKUP(N1992,【参考】数式用!$AI$5:$AJ$51, 2, FALSE), "")</f>
        <v/>
      </c>
      <c r="AF1992" s="483" t="str">
        <f t="shared" si="62"/>
        <v/>
      </c>
      <c r="AG1992" s="484" t="str">
        <f t="shared" si="63"/>
        <v/>
      </c>
      <c r="AH1992" s="485" t="str">
        <f>IFERROR(VLOOKUP(N1992,【参考】数式用!$AM$3:$AN$56, 2, FALSE), "")</f>
        <v/>
      </c>
      <c r="AI1992" s="411"/>
      <c r="AJ1992" s="389"/>
      <c r="AK1992" s="389"/>
      <c r="AL1992" s="389"/>
      <c r="AM1992" s="389"/>
      <c r="AN1992" s="389"/>
      <c r="AO1992" s="389"/>
      <c r="AP1992" s="389"/>
      <c r="AQ1992" s="389"/>
    </row>
    <row r="1993" spans="1:43" s="128" customFormat="1" ht="40.15" customHeight="1">
      <c r="A1993" s="488">
        <v>1980</v>
      </c>
      <c r="B1993" s="866" t="str">
        <f>IF(基本情報入力シート!C2024="","",基本情報入力シート!C2024)</f>
        <v/>
      </c>
      <c r="C1993" s="866"/>
      <c r="D1993" s="866"/>
      <c r="E1993" s="866"/>
      <c r="F1993" s="866"/>
      <c r="G1993" s="866"/>
      <c r="H1993" s="866"/>
      <c r="I1993" s="866"/>
      <c r="J1993" s="413" t="str">
        <f>IF(基本情報入力シート!M2024="","",基本情報入力シート!M2024)</f>
        <v/>
      </c>
      <c r="K1993" s="413" t="str">
        <f>IF(基本情報入力シート!R2024="","",基本情報入力シート!R2024)</f>
        <v/>
      </c>
      <c r="L1993" s="413" t="str">
        <f>IF(基本情報入力シート!W2024="","",基本情報入力シート!W2024)</f>
        <v/>
      </c>
      <c r="M1993" s="413" t="str">
        <f>IF(基本情報入力シート!X2024="","",基本情報入力シート!X2024)</f>
        <v/>
      </c>
      <c r="N1993" s="491" t="str">
        <f>IF(基本情報入力シート!Y2024="","",基本情報入力シート!Y2024)</f>
        <v/>
      </c>
      <c r="O1993" s="490"/>
      <c r="P1993" s="432"/>
      <c r="Q1993" s="38" t="str">
        <f>IFERROR(ROUNDDOWN(P1993*VLOOKUP(N1993,【参考】数式用!$V$2:$AA$58,MATCH(O1993,【参考】数式用!$X$4:$AA$4)+2,FALSE)*0.5, 0), "")</f>
        <v/>
      </c>
      <c r="R1993" s="433"/>
      <c r="S1993" s="867"/>
      <c r="T1993" s="867"/>
      <c r="U1993" s="499"/>
      <c r="V1993" s="439"/>
      <c r="W1993" s="487"/>
      <c r="X1993" s="414" t="str">
        <f>IFERROR(IF(V1993="ー", "", ROUNDDOWN(W1993*VLOOKUP(N1993,【参考】数式用!$V$2:$AG$51,MATCH(V1993,【参考】数式用!$AB$4:$AG$4)+6,FALSE)*0.5, 0)), "")</f>
        <v/>
      </c>
      <c r="Y1993" s="440"/>
      <c r="Z1993" s="487"/>
      <c r="AA1993" s="501"/>
      <c r="AB1993" s="481" t="e">
        <f>VLOOKUP(N1993,【参考】数式用!$A$3:$N$58,14,FALSE)</f>
        <v>#N/A</v>
      </c>
      <c r="AC1993" s="481" t="str">
        <f>IFERROR(VLOOKUP(N1993,【参考】数式用!$A$3:$N$58,14,FALSE),"")&amp;"_4_5"</f>
        <v>_4_5</v>
      </c>
      <c r="AD1993" s="481" t="str">
        <f>IFERROR(VLOOKUP(N1993,【参考】数式用!$A$3:$N$58,14,FALSE),"")&amp;"_6"</f>
        <v>_6</v>
      </c>
      <c r="AE1993" s="482" t="str">
        <f>IFERROR(VLOOKUP(N1993,【参考】数式用!$AI$5:$AJ$51, 2, FALSE), "")</f>
        <v/>
      </c>
      <c r="AF1993" s="483" t="str">
        <f t="shared" si="62"/>
        <v/>
      </c>
      <c r="AG1993" s="484" t="str">
        <f t="shared" si="63"/>
        <v/>
      </c>
      <c r="AH1993" s="485" t="str">
        <f>IFERROR(VLOOKUP(N1993,【参考】数式用!$AM$3:$AN$56, 2, FALSE), "")</f>
        <v/>
      </c>
      <c r="AI1993" s="411"/>
      <c r="AJ1993" s="389"/>
      <c r="AK1993" s="389"/>
      <c r="AL1993" s="389"/>
      <c r="AM1993" s="389"/>
      <c r="AN1993" s="389"/>
      <c r="AO1993" s="389"/>
      <c r="AP1993" s="389"/>
      <c r="AQ1993" s="389"/>
    </row>
    <row r="1994" spans="1:43" s="128" customFormat="1" ht="40.15" customHeight="1">
      <c r="A1994" s="488">
        <v>1981</v>
      </c>
      <c r="B1994" s="866" t="str">
        <f>IF(基本情報入力シート!C2025="","",基本情報入力シート!C2025)</f>
        <v/>
      </c>
      <c r="C1994" s="866"/>
      <c r="D1994" s="866"/>
      <c r="E1994" s="866"/>
      <c r="F1994" s="866"/>
      <c r="G1994" s="866"/>
      <c r="H1994" s="866"/>
      <c r="I1994" s="866"/>
      <c r="J1994" s="413" t="str">
        <f>IF(基本情報入力シート!M2025="","",基本情報入力シート!M2025)</f>
        <v/>
      </c>
      <c r="K1994" s="413" t="str">
        <f>IF(基本情報入力シート!R2025="","",基本情報入力シート!R2025)</f>
        <v/>
      </c>
      <c r="L1994" s="413" t="str">
        <f>IF(基本情報入力シート!W2025="","",基本情報入力シート!W2025)</f>
        <v/>
      </c>
      <c r="M1994" s="413" t="str">
        <f>IF(基本情報入力シート!X2025="","",基本情報入力シート!X2025)</f>
        <v/>
      </c>
      <c r="N1994" s="491" t="str">
        <f>IF(基本情報入力シート!Y2025="","",基本情報入力シート!Y2025)</f>
        <v/>
      </c>
      <c r="O1994" s="490"/>
      <c r="P1994" s="432"/>
      <c r="Q1994" s="38" t="str">
        <f>IFERROR(ROUNDDOWN(P1994*VLOOKUP(N1994,【参考】数式用!$V$2:$AA$58,MATCH(O1994,【参考】数式用!$X$4:$AA$4)+2,FALSE)*0.5, 0), "")</f>
        <v/>
      </c>
      <c r="R1994" s="433"/>
      <c r="S1994" s="867"/>
      <c r="T1994" s="867"/>
      <c r="U1994" s="499"/>
      <c r="V1994" s="439"/>
      <c r="W1994" s="487"/>
      <c r="X1994" s="414" t="str">
        <f>IFERROR(IF(V1994="ー", "", ROUNDDOWN(W1994*VLOOKUP(N1994,【参考】数式用!$V$2:$AG$51,MATCH(V1994,【参考】数式用!$AB$4:$AG$4)+6,FALSE)*0.5, 0)), "")</f>
        <v/>
      </c>
      <c r="Y1994" s="440"/>
      <c r="Z1994" s="487"/>
      <c r="AA1994" s="501"/>
      <c r="AB1994" s="481" t="e">
        <f>VLOOKUP(N1994,【参考】数式用!$A$3:$N$58,14,FALSE)</f>
        <v>#N/A</v>
      </c>
      <c r="AC1994" s="481" t="str">
        <f>IFERROR(VLOOKUP(N1994,【参考】数式用!$A$3:$N$58,14,FALSE),"")&amp;"_4_5"</f>
        <v>_4_5</v>
      </c>
      <c r="AD1994" s="481" t="str">
        <f>IFERROR(VLOOKUP(N1994,【参考】数式用!$A$3:$N$58,14,FALSE),"")&amp;"_6"</f>
        <v>_6</v>
      </c>
      <c r="AE1994" s="482" t="str">
        <f>IFERROR(VLOOKUP(N1994,【参考】数式用!$AI$5:$AJ$51, 2, FALSE), "")</f>
        <v/>
      </c>
      <c r="AF1994" s="483" t="str">
        <f t="shared" si="62"/>
        <v/>
      </c>
      <c r="AG1994" s="484" t="str">
        <f t="shared" si="63"/>
        <v/>
      </c>
      <c r="AH1994" s="485" t="str">
        <f>IFERROR(VLOOKUP(N1994,【参考】数式用!$AM$3:$AN$56, 2, FALSE), "")</f>
        <v/>
      </c>
      <c r="AI1994" s="411"/>
      <c r="AJ1994" s="389"/>
      <c r="AK1994" s="389"/>
      <c r="AL1994" s="389"/>
      <c r="AM1994" s="389"/>
      <c r="AN1994" s="389"/>
      <c r="AO1994" s="389"/>
      <c r="AP1994" s="389"/>
      <c r="AQ1994" s="389"/>
    </row>
    <row r="1995" spans="1:43" s="128" customFormat="1" ht="40.15" customHeight="1">
      <c r="A1995" s="488">
        <v>1982</v>
      </c>
      <c r="B1995" s="866" t="str">
        <f>IF(基本情報入力シート!C2026="","",基本情報入力シート!C2026)</f>
        <v/>
      </c>
      <c r="C1995" s="866"/>
      <c r="D1995" s="866"/>
      <c r="E1995" s="866"/>
      <c r="F1995" s="866"/>
      <c r="G1995" s="866"/>
      <c r="H1995" s="866"/>
      <c r="I1995" s="866"/>
      <c r="J1995" s="413" t="str">
        <f>IF(基本情報入力シート!M2026="","",基本情報入力シート!M2026)</f>
        <v/>
      </c>
      <c r="K1995" s="413" t="str">
        <f>IF(基本情報入力シート!R2026="","",基本情報入力シート!R2026)</f>
        <v/>
      </c>
      <c r="L1995" s="413" t="str">
        <f>IF(基本情報入力シート!W2026="","",基本情報入力シート!W2026)</f>
        <v/>
      </c>
      <c r="M1995" s="413" t="str">
        <f>IF(基本情報入力シート!X2026="","",基本情報入力シート!X2026)</f>
        <v/>
      </c>
      <c r="N1995" s="491" t="str">
        <f>IF(基本情報入力シート!Y2026="","",基本情報入力シート!Y2026)</f>
        <v/>
      </c>
      <c r="O1995" s="490"/>
      <c r="P1995" s="432"/>
      <c r="Q1995" s="38" t="str">
        <f>IFERROR(ROUNDDOWN(P1995*VLOOKUP(N1995,【参考】数式用!$V$2:$AA$58,MATCH(O1995,【参考】数式用!$X$4:$AA$4)+2,FALSE)*0.5, 0), "")</f>
        <v/>
      </c>
      <c r="R1995" s="433"/>
      <c r="S1995" s="867"/>
      <c r="T1995" s="867"/>
      <c r="U1995" s="499"/>
      <c r="V1995" s="439"/>
      <c r="W1995" s="487"/>
      <c r="X1995" s="414" t="str">
        <f>IFERROR(IF(V1995="ー", "", ROUNDDOWN(W1995*VLOOKUP(N1995,【参考】数式用!$V$2:$AG$51,MATCH(V1995,【参考】数式用!$AB$4:$AG$4)+6,FALSE)*0.5, 0)), "")</f>
        <v/>
      </c>
      <c r="Y1995" s="440"/>
      <c r="Z1995" s="487"/>
      <c r="AA1995" s="501"/>
      <c r="AB1995" s="481" t="e">
        <f>VLOOKUP(N1995,【参考】数式用!$A$3:$N$58,14,FALSE)</f>
        <v>#N/A</v>
      </c>
      <c r="AC1995" s="481" t="str">
        <f>IFERROR(VLOOKUP(N1995,【参考】数式用!$A$3:$N$58,14,FALSE),"")&amp;"_4_5"</f>
        <v>_4_5</v>
      </c>
      <c r="AD1995" s="481" t="str">
        <f>IFERROR(VLOOKUP(N1995,【参考】数式用!$A$3:$N$58,14,FALSE),"")&amp;"_6"</f>
        <v>_6</v>
      </c>
      <c r="AE1995" s="482" t="str">
        <f>IFERROR(VLOOKUP(N1995,【参考】数式用!$AI$5:$AJ$51, 2, FALSE), "")</f>
        <v/>
      </c>
      <c r="AF1995" s="483" t="str">
        <f t="shared" si="62"/>
        <v/>
      </c>
      <c r="AG1995" s="484" t="str">
        <f t="shared" si="63"/>
        <v/>
      </c>
      <c r="AH1995" s="485" t="str">
        <f>IFERROR(VLOOKUP(N1995,【参考】数式用!$AM$3:$AN$56, 2, FALSE), "")</f>
        <v/>
      </c>
      <c r="AI1995" s="411"/>
      <c r="AJ1995" s="389"/>
      <c r="AK1995" s="389"/>
      <c r="AL1995" s="389"/>
      <c r="AM1995" s="389"/>
      <c r="AN1995" s="389"/>
      <c r="AO1995" s="389"/>
      <c r="AP1995" s="389"/>
      <c r="AQ1995" s="389"/>
    </row>
    <row r="1996" spans="1:43" s="128" customFormat="1" ht="40.15" customHeight="1">
      <c r="A1996" s="488">
        <v>1983</v>
      </c>
      <c r="B1996" s="866" t="str">
        <f>IF(基本情報入力シート!C2027="","",基本情報入力シート!C2027)</f>
        <v/>
      </c>
      <c r="C1996" s="866"/>
      <c r="D1996" s="866"/>
      <c r="E1996" s="866"/>
      <c r="F1996" s="866"/>
      <c r="G1996" s="866"/>
      <c r="H1996" s="866"/>
      <c r="I1996" s="866"/>
      <c r="J1996" s="413" t="str">
        <f>IF(基本情報入力シート!M2027="","",基本情報入力シート!M2027)</f>
        <v/>
      </c>
      <c r="K1996" s="413" t="str">
        <f>IF(基本情報入力シート!R2027="","",基本情報入力シート!R2027)</f>
        <v/>
      </c>
      <c r="L1996" s="413" t="str">
        <f>IF(基本情報入力シート!W2027="","",基本情報入力シート!W2027)</f>
        <v/>
      </c>
      <c r="M1996" s="413" t="str">
        <f>IF(基本情報入力シート!X2027="","",基本情報入力シート!X2027)</f>
        <v/>
      </c>
      <c r="N1996" s="491" t="str">
        <f>IF(基本情報入力シート!Y2027="","",基本情報入力シート!Y2027)</f>
        <v/>
      </c>
      <c r="O1996" s="490"/>
      <c r="P1996" s="432"/>
      <c r="Q1996" s="38" t="str">
        <f>IFERROR(ROUNDDOWN(P1996*VLOOKUP(N1996,【参考】数式用!$V$2:$AA$58,MATCH(O1996,【参考】数式用!$X$4:$AA$4)+2,FALSE)*0.5, 0), "")</f>
        <v/>
      </c>
      <c r="R1996" s="433"/>
      <c r="S1996" s="867"/>
      <c r="T1996" s="867"/>
      <c r="U1996" s="499"/>
      <c r="V1996" s="439"/>
      <c r="W1996" s="487"/>
      <c r="X1996" s="414" t="str">
        <f>IFERROR(IF(V1996="ー", "", ROUNDDOWN(W1996*VLOOKUP(N1996,【参考】数式用!$V$2:$AG$51,MATCH(V1996,【参考】数式用!$AB$4:$AG$4)+6,FALSE)*0.5, 0)), "")</f>
        <v/>
      </c>
      <c r="Y1996" s="440"/>
      <c r="Z1996" s="487"/>
      <c r="AA1996" s="501"/>
      <c r="AB1996" s="481" t="e">
        <f>VLOOKUP(N1996,【参考】数式用!$A$3:$N$58,14,FALSE)</f>
        <v>#N/A</v>
      </c>
      <c r="AC1996" s="481" t="str">
        <f>IFERROR(VLOOKUP(N1996,【参考】数式用!$A$3:$N$58,14,FALSE),"")&amp;"_4_5"</f>
        <v>_4_5</v>
      </c>
      <c r="AD1996" s="481" t="str">
        <f>IFERROR(VLOOKUP(N1996,【参考】数式用!$A$3:$N$58,14,FALSE),"")&amp;"_6"</f>
        <v>_6</v>
      </c>
      <c r="AE1996" s="482" t="str">
        <f>IFERROR(VLOOKUP(N1996,【参考】数式用!$AI$5:$AJ$51, 2, FALSE), "")</f>
        <v/>
      </c>
      <c r="AF1996" s="483" t="str">
        <f t="shared" si="62"/>
        <v/>
      </c>
      <c r="AG1996" s="484" t="str">
        <f t="shared" si="63"/>
        <v/>
      </c>
      <c r="AH1996" s="485" t="str">
        <f>IFERROR(VLOOKUP(N1996,【参考】数式用!$AM$3:$AN$56, 2, FALSE), "")</f>
        <v/>
      </c>
      <c r="AI1996" s="411"/>
      <c r="AJ1996" s="389"/>
      <c r="AK1996" s="389"/>
      <c r="AL1996" s="389"/>
      <c r="AM1996" s="389"/>
      <c r="AN1996" s="389"/>
      <c r="AO1996" s="389"/>
      <c r="AP1996" s="389"/>
      <c r="AQ1996" s="389"/>
    </row>
    <row r="1997" spans="1:43" s="128" customFormat="1" ht="40.15" customHeight="1">
      <c r="A1997" s="488">
        <v>1984</v>
      </c>
      <c r="B1997" s="866" t="str">
        <f>IF(基本情報入力シート!C2028="","",基本情報入力シート!C2028)</f>
        <v/>
      </c>
      <c r="C1997" s="866"/>
      <c r="D1997" s="866"/>
      <c r="E1997" s="866"/>
      <c r="F1997" s="866"/>
      <c r="G1997" s="866"/>
      <c r="H1997" s="866"/>
      <c r="I1997" s="866"/>
      <c r="J1997" s="413" t="str">
        <f>IF(基本情報入力シート!M2028="","",基本情報入力シート!M2028)</f>
        <v/>
      </c>
      <c r="K1997" s="413" t="str">
        <f>IF(基本情報入力シート!R2028="","",基本情報入力シート!R2028)</f>
        <v/>
      </c>
      <c r="L1997" s="413" t="str">
        <f>IF(基本情報入力シート!W2028="","",基本情報入力シート!W2028)</f>
        <v/>
      </c>
      <c r="M1997" s="413" t="str">
        <f>IF(基本情報入力シート!X2028="","",基本情報入力シート!X2028)</f>
        <v/>
      </c>
      <c r="N1997" s="491" t="str">
        <f>IF(基本情報入力シート!Y2028="","",基本情報入力シート!Y2028)</f>
        <v/>
      </c>
      <c r="O1997" s="490"/>
      <c r="P1997" s="432"/>
      <c r="Q1997" s="38" t="str">
        <f>IFERROR(ROUNDDOWN(P1997*VLOOKUP(N1997,【参考】数式用!$V$2:$AA$58,MATCH(O1997,【参考】数式用!$X$4:$AA$4)+2,FALSE)*0.5, 0), "")</f>
        <v/>
      </c>
      <c r="R1997" s="433"/>
      <c r="S1997" s="867"/>
      <c r="T1997" s="867"/>
      <c r="U1997" s="499"/>
      <c r="V1997" s="439"/>
      <c r="W1997" s="487"/>
      <c r="X1997" s="414" t="str">
        <f>IFERROR(IF(V1997="ー", "", ROUNDDOWN(W1997*VLOOKUP(N1997,【参考】数式用!$V$2:$AG$51,MATCH(V1997,【参考】数式用!$AB$4:$AG$4)+6,FALSE)*0.5, 0)), "")</f>
        <v/>
      </c>
      <c r="Y1997" s="440"/>
      <c r="Z1997" s="487"/>
      <c r="AA1997" s="501"/>
      <c r="AB1997" s="481" t="e">
        <f>VLOOKUP(N1997,【参考】数式用!$A$3:$N$58,14,FALSE)</f>
        <v>#N/A</v>
      </c>
      <c r="AC1997" s="481" t="str">
        <f>IFERROR(VLOOKUP(N1997,【参考】数式用!$A$3:$N$58,14,FALSE),"")&amp;"_4_5"</f>
        <v>_4_5</v>
      </c>
      <c r="AD1997" s="481" t="str">
        <f>IFERROR(VLOOKUP(N1997,【参考】数式用!$A$3:$N$58,14,FALSE),"")&amp;"_6"</f>
        <v>_6</v>
      </c>
      <c r="AE1997" s="482" t="str">
        <f>IFERROR(VLOOKUP(N1997,【参考】数式用!$AI$5:$AJ$51, 2, FALSE), "")</f>
        <v/>
      </c>
      <c r="AF1997" s="483" t="str">
        <f t="shared" si="62"/>
        <v/>
      </c>
      <c r="AG1997" s="484" t="str">
        <f t="shared" si="63"/>
        <v/>
      </c>
      <c r="AH1997" s="485" t="str">
        <f>IFERROR(VLOOKUP(N1997,【参考】数式用!$AM$3:$AN$56, 2, FALSE), "")</f>
        <v/>
      </c>
      <c r="AI1997" s="411"/>
      <c r="AJ1997" s="389"/>
      <c r="AK1997" s="389"/>
      <c r="AL1997" s="389"/>
      <c r="AM1997" s="389"/>
      <c r="AN1997" s="389"/>
      <c r="AO1997" s="389"/>
      <c r="AP1997" s="389"/>
      <c r="AQ1997" s="389"/>
    </row>
    <row r="1998" spans="1:43" s="128" customFormat="1" ht="40.15" customHeight="1">
      <c r="A1998" s="488">
        <v>1985</v>
      </c>
      <c r="B1998" s="866" t="str">
        <f>IF(基本情報入力シート!C2029="","",基本情報入力シート!C2029)</f>
        <v/>
      </c>
      <c r="C1998" s="866"/>
      <c r="D1998" s="866"/>
      <c r="E1998" s="866"/>
      <c r="F1998" s="866"/>
      <c r="G1998" s="866"/>
      <c r="H1998" s="866"/>
      <c r="I1998" s="866"/>
      <c r="J1998" s="413" t="str">
        <f>IF(基本情報入力シート!M2029="","",基本情報入力シート!M2029)</f>
        <v/>
      </c>
      <c r="K1998" s="413" t="str">
        <f>IF(基本情報入力シート!R2029="","",基本情報入力シート!R2029)</f>
        <v/>
      </c>
      <c r="L1998" s="413" t="str">
        <f>IF(基本情報入力シート!W2029="","",基本情報入力シート!W2029)</f>
        <v/>
      </c>
      <c r="M1998" s="413" t="str">
        <f>IF(基本情報入力シート!X2029="","",基本情報入力シート!X2029)</f>
        <v/>
      </c>
      <c r="N1998" s="491" t="str">
        <f>IF(基本情報入力シート!Y2029="","",基本情報入力シート!Y2029)</f>
        <v/>
      </c>
      <c r="O1998" s="490"/>
      <c r="P1998" s="432"/>
      <c r="Q1998" s="38" t="str">
        <f>IFERROR(ROUNDDOWN(P1998*VLOOKUP(N1998,【参考】数式用!$V$2:$AA$58,MATCH(O1998,【参考】数式用!$X$4:$AA$4)+2,FALSE)*0.5, 0), "")</f>
        <v/>
      </c>
      <c r="R1998" s="433"/>
      <c r="S1998" s="867"/>
      <c r="T1998" s="867"/>
      <c r="U1998" s="499"/>
      <c r="V1998" s="439"/>
      <c r="W1998" s="487"/>
      <c r="X1998" s="414" t="str">
        <f>IFERROR(IF(V1998="ー", "", ROUNDDOWN(W1998*VLOOKUP(N1998,【参考】数式用!$V$2:$AG$51,MATCH(V1998,【参考】数式用!$AB$4:$AG$4)+6,FALSE)*0.5, 0)), "")</f>
        <v/>
      </c>
      <c r="Y1998" s="440"/>
      <c r="Z1998" s="487"/>
      <c r="AA1998" s="501"/>
      <c r="AB1998" s="481" t="e">
        <f>VLOOKUP(N1998,【参考】数式用!$A$3:$N$58,14,FALSE)</f>
        <v>#N/A</v>
      </c>
      <c r="AC1998" s="481" t="str">
        <f>IFERROR(VLOOKUP(N1998,【参考】数式用!$A$3:$N$58,14,FALSE),"")&amp;"_4_5"</f>
        <v>_4_5</v>
      </c>
      <c r="AD1998" s="481" t="str">
        <f>IFERROR(VLOOKUP(N1998,【参考】数式用!$A$3:$N$58,14,FALSE),"")&amp;"_6"</f>
        <v>_6</v>
      </c>
      <c r="AE1998" s="482" t="str">
        <f>IFERROR(VLOOKUP(N1998,【参考】数式用!$AI$5:$AJ$51, 2, FALSE), "")</f>
        <v/>
      </c>
      <c r="AF1998" s="483" t="str">
        <f t="shared" si="62"/>
        <v/>
      </c>
      <c r="AG1998" s="484" t="str">
        <f t="shared" si="63"/>
        <v/>
      </c>
      <c r="AH1998" s="485" t="str">
        <f>IFERROR(VLOOKUP(N1998,【参考】数式用!$AM$3:$AN$56, 2, FALSE), "")</f>
        <v/>
      </c>
      <c r="AI1998" s="411"/>
      <c r="AJ1998" s="389"/>
      <c r="AK1998" s="389"/>
      <c r="AL1998" s="389"/>
      <c r="AM1998" s="389"/>
      <c r="AN1998" s="389"/>
      <c r="AO1998" s="389"/>
      <c r="AP1998" s="389"/>
      <c r="AQ1998" s="389"/>
    </row>
    <row r="1999" spans="1:43" s="128" customFormat="1" ht="40.15" customHeight="1">
      <c r="A1999" s="488">
        <v>1986</v>
      </c>
      <c r="B1999" s="866" t="str">
        <f>IF(基本情報入力シート!C2030="","",基本情報入力シート!C2030)</f>
        <v/>
      </c>
      <c r="C1999" s="866"/>
      <c r="D1999" s="866"/>
      <c r="E1999" s="866"/>
      <c r="F1999" s="866"/>
      <c r="G1999" s="866"/>
      <c r="H1999" s="866"/>
      <c r="I1999" s="866"/>
      <c r="J1999" s="413" t="str">
        <f>IF(基本情報入力シート!M2030="","",基本情報入力シート!M2030)</f>
        <v/>
      </c>
      <c r="K1999" s="413" t="str">
        <f>IF(基本情報入力シート!R2030="","",基本情報入力シート!R2030)</f>
        <v/>
      </c>
      <c r="L1999" s="413" t="str">
        <f>IF(基本情報入力シート!W2030="","",基本情報入力シート!W2030)</f>
        <v/>
      </c>
      <c r="M1999" s="413" t="str">
        <f>IF(基本情報入力シート!X2030="","",基本情報入力シート!X2030)</f>
        <v/>
      </c>
      <c r="N1999" s="491" t="str">
        <f>IF(基本情報入力シート!Y2030="","",基本情報入力シート!Y2030)</f>
        <v/>
      </c>
      <c r="O1999" s="490"/>
      <c r="P1999" s="432"/>
      <c r="Q1999" s="38" t="str">
        <f>IFERROR(ROUNDDOWN(P1999*VLOOKUP(N1999,【参考】数式用!$V$2:$AA$58,MATCH(O1999,【参考】数式用!$X$4:$AA$4)+2,FALSE)*0.5, 0), "")</f>
        <v/>
      </c>
      <c r="R1999" s="433"/>
      <c r="S1999" s="867"/>
      <c r="T1999" s="867"/>
      <c r="U1999" s="499"/>
      <c r="V1999" s="439"/>
      <c r="W1999" s="487"/>
      <c r="X1999" s="414" t="str">
        <f>IFERROR(IF(V1999="ー", "", ROUNDDOWN(W1999*VLOOKUP(N1999,【参考】数式用!$V$2:$AG$51,MATCH(V1999,【参考】数式用!$AB$4:$AG$4)+6,FALSE)*0.5, 0)), "")</f>
        <v/>
      </c>
      <c r="Y1999" s="440"/>
      <c r="Z1999" s="487"/>
      <c r="AA1999" s="501"/>
      <c r="AB1999" s="481" t="e">
        <f>VLOOKUP(N1999,【参考】数式用!$A$3:$N$58,14,FALSE)</f>
        <v>#N/A</v>
      </c>
      <c r="AC1999" s="481" t="str">
        <f>IFERROR(VLOOKUP(N1999,【参考】数式用!$A$3:$N$58,14,FALSE),"")&amp;"_4_5"</f>
        <v>_4_5</v>
      </c>
      <c r="AD1999" s="481" t="str">
        <f>IFERROR(VLOOKUP(N1999,【参考】数式用!$A$3:$N$58,14,FALSE),"")&amp;"_6"</f>
        <v>_6</v>
      </c>
      <c r="AE1999" s="482" t="str">
        <f>IFERROR(VLOOKUP(N1999,【参考】数式用!$AI$5:$AJ$51, 2, FALSE), "")</f>
        <v/>
      </c>
      <c r="AF1999" s="483" t="str">
        <f t="shared" si="62"/>
        <v/>
      </c>
      <c r="AG1999" s="484" t="str">
        <f t="shared" si="63"/>
        <v/>
      </c>
      <c r="AH1999" s="485" t="str">
        <f>IFERROR(VLOOKUP(N1999,【参考】数式用!$AM$3:$AN$56, 2, FALSE), "")</f>
        <v/>
      </c>
      <c r="AI1999" s="411"/>
      <c r="AJ1999" s="389"/>
      <c r="AK1999" s="389"/>
      <c r="AL1999" s="389"/>
      <c r="AM1999" s="389"/>
      <c r="AN1999" s="389"/>
      <c r="AO1999" s="389"/>
      <c r="AP1999" s="389"/>
      <c r="AQ1999" s="389"/>
    </row>
    <row r="2000" spans="1:43" s="128" customFormat="1" ht="40.15" customHeight="1">
      <c r="A2000" s="488">
        <v>1987</v>
      </c>
      <c r="B2000" s="866" t="str">
        <f>IF(基本情報入力シート!C2031="","",基本情報入力シート!C2031)</f>
        <v/>
      </c>
      <c r="C2000" s="866"/>
      <c r="D2000" s="866"/>
      <c r="E2000" s="866"/>
      <c r="F2000" s="866"/>
      <c r="G2000" s="866"/>
      <c r="H2000" s="866"/>
      <c r="I2000" s="866"/>
      <c r="J2000" s="413" t="str">
        <f>IF(基本情報入力シート!M2031="","",基本情報入力シート!M2031)</f>
        <v/>
      </c>
      <c r="K2000" s="413" t="str">
        <f>IF(基本情報入力シート!R2031="","",基本情報入力シート!R2031)</f>
        <v/>
      </c>
      <c r="L2000" s="413" t="str">
        <f>IF(基本情報入力シート!W2031="","",基本情報入力シート!W2031)</f>
        <v/>
      </c>
      <c r="M2000" s="413" t="str">
        <f>IF(基本情報入力シート!X2031="","",基本情報入力シート!X2031)</f>
        <v/>
      </c>
      <c r="N2000" s="491" t="str">
        <f>IF(基本情報入力シート!Y2031="","",基本情報入力シート!Y2031)</f>
        <v/>
      </c>
      <c r="O2000" s="490"/>
      <c r="P2000" s="432"/>
      <c r="Q2000" s="38" t="str">
        <f>IFERROR(ROUNDDOWN(P2000*VLOOKUP(N2000,【参考】数式用!$V$2:$AA$58,MATCH(O2000,【参考】数式用!$X$4:$AA$4)+2,FALSE)*0.5, 0), "")</f>
        <v/>
      </c>
      <c r="R2000" s="433"/>
      <c r="S2000" s="867"/>
      <c r="T2000" s="867"/>
      <c r="U2000" s="499"/>
      <c r="V2000" s="439"/>
      <c r="W2000" s="487"/>
      <c r="X2000" s="414" t="str">
        <f>IFERROR(IF(V2000="ー", "", ROUNDDOWN(W2000*VLOOKUP(N2000,【参考】数式用!$V$2:$AG$51,MATCH(V2000,【参考】数式用!$AB$4:$AG$4)+6,FALSE)*0.5, 0)), "")</f>
        <v/>
      </c>
      <c r="Y2000" s="440"/>
      <c r="Z2000" s="487"/>
      <c r="AA2000" s="501"/>
      <c r="AB2000" s="481" t="e">
        <f>VLOOKUP(N2000,【参考】数式用!$A$3:$N$58,14,FALSE)</f>
        <v>#N/A</v>
      </c>
      <c r="AC2000" s="481" t="str">
        <f>IFERROR(VLOOKUP(N2000,【参考】数式用!$A$3:$N$58,14,FALSE),"")&amp;"_4_5"</f>
        <v>_4_5</v>
      </c>
      <c r="AD2000" s="481" t="str">
        <f>IFERROR(VLOOKUP(N2000,【参考】数式用!$A$3:$N$58,14,FALSE),"")&amp;"_6"</f>
        <v>_6</v>
      </c>
      <c r="AE2000" s="482" t="str">
        <f>IFERROR(VLOOKUP(N2000,【参考】数式用!$AI$5:$AJ$51, 2, FALSE), "")</f>
        <v/>
      </c>
      <c r="AF2000" s="483" t="str">
        <f t="shared" si="62"/>
        <v/>
      </c>
      <c r="AG2000" s="484" t="str">
        <f t="shared" si="63"/>
        <v/>
      </c>
      <c r="AH2000" s="485" t="str">
        <f>IFERROR(VLOOKUP(N2000,【参考】数式用!$AM$3:$AN$56, 2, FALSE), "")</f>
        <v/>
      </c>
      <c r="AI2000" s="411"/>
      <c r="AJ2000" s="389"/>
      <c r="AK2000" s="389"/>
      <c r="AL2000" s="389"/>
      <c r="AM2000" s="389"/>
      <c r="AN2000" s="389"/>
      <c r="AO2000" s="389"/>
      <c r="AP2000" s="389"/>
      <c r="AQ2000" s="389"/>
    </row>
    <row r="2001" spans="1:43" s="128" customFormat="1" ht="40.15" customHeight="1">
      <c r="A2001" s="488">
        <v>1988</v>
      </c>
      <c r="B2001" s="866" t="str">
        <f>IF(基本情報入力シート!C2032="","",基本情報入力シート!C2032)</f>
        <v/>
      </c>
      <c r="C2001" s="866"/>
      <c r="D2001" s="866"/>
      <c r="E2001" s="866"/>
      <c r="F2001" s="866"/>
      <c r="G2001" s="866"/>
      <c r="H2001" s="866"/>
      <c r="I2001" s="866"/>
      <c r="J2001" s="413" t="str">
        <f>IF(基本情報入力シート!M2032="","",基本情報入力シート!M2032)</f>
        <v/>
      </c>
      <c r="K2001" s="413" t="str">
        <f>IF(基本情報入力シート!R2032="","",基本情報入力シート!R2032)</f>
        <v/>
      </c>
      <c r="L2001" s="413" t="str">
        <f>IF(基本情報入力シート!W2032="","",基本情報入力シート!W2032)</f>
        <v/>
      </c>
      <c r="M2001" s="413" t="str">
        <f>IF(基本情報入力シート!X2032="","",基本情報入力シート!X2032)</f>
        <v/>
      </c>
      <c r="N2001" s="491" t="str">
        <f>IF(基本情報入力シート!Y2032="","",基本情報入力シート!Y2032)</f>
        <v/>
      </c>
      <c r="O2001" s="490"/>
      <c r="P2001" s="432"/>
      <c r="Q2001" s="38" t="str">
        <f>IFERROR(ROUNDDOWN(P2001*VLOOKUP(N2001,【参考】数式用!$V$2:$AA$58,MATCH(O2001,【参考】数式用!$X$4:$AA$4)+2,FALSE)*0.5, 0), "")</f>
        <v/>
      </c>
      <c r="R2001" s="433"/>
      <c r="S2001" s="867"/>
      <c r="T2001" s="867"/>
      <c r="U2001" s="499"/>
      <c r="V2001" s="439"/>
      <c r="W2001" s="487"/>
      <c r="X2001" s="414" t="str">
        <f>IFERROR(IF(V2001="ー", "", ROUNDDOWN(W2001*VLOOKUP(N2001,【参考】数式用!$V$2:$AG$51,MATCH(V2001,【参考】数式用!$AB$4:$AG$4)+6,FALSE)*0.5, 0)), "")</f>
        <v/>
      </c>
      <c r="Y2001" s="440"/>
      <c r="Z2001" s="487"/>
      <c r="AA2001" s="501"/>
      <c r="AB2001" s="481" t="e">
        <f>VLOOKUP(N2001,【参考】数式用!$A$3:$N$58,14,FALSE)</f>
        <v>#N/A</v>
      </c>
      <c r="AC2001" s="481" t="str">
        <f>IFERROR(VLOOKUP(N2001,【参考】数式用!$A$3:$N$58,14,FALSE),"")&amp;"_4_5"</f>
        <v>_4_5</v>
      </c>
      <c r="AD2001" s="481" t="str">
        <f>IFERROR(VLOOKUP(N2001,【参考】数式用!$A$3:$N$58,14,FALSE),"")&amp;"_6"</f>
        <v>_6</v>
      </c>
      <c r="AE2001" s="482" t="str">
        <f>IFERROR(VLOOKUP(N2001,【参考】数式用!$AI$5:$AJ$51, 2, FALSE), "")</f>
        <v/>
      </c>
      <c r="AF2001" s="483" t="str">
        <f t="shared" si="62"/>
        <v/>
      </c>
      <c r="AG2001" s="484" t="str">
        <f t="shared" si="63"/>
        <v/>
      </c>
      <c r="AH2001" s="485" t="str">
        <f>IFERROR(VLOOKUP(N2001,【参考】数式用!$AM$3:$AN$56, 2, FALSE), "")</f>
        <v/>
      </c>
      <c r="AI2001" s="411"/>
      <c r="AJ2001" s="389"/>
      <c r="AK2001" s="389"/>
      <c r="AL2001" s="389"/>
      <c r="AM2001" s="389"/>
      <c r="AN2001" s="389"/>
      <c r="AO2001" s="389"/>
      <c r="AP2001" s="389"/>
      <c r="AQ2001" s="389"/>
    </row>
    <row r="2002" spans="1:43" s="128" customFormat="1" ht="40.15" customHeight="1">
      <c r="A2002" s="488">
        <v>1989</v>
      </c>
      <c r="B2002" s="866" t="str">
        <f>IF(基本情報入力シート!C2033="","",基本情報入力シート!C2033)</f>
        <v/>
      </c>
      <c r="C2002" s="866"/>
      <c r="D2002" s="866"/>
      <c r="E2002" s="866"/>
      <c r="F2002" s="866"/>
      <c r="G2002" s="866"/>
      <c r="H2002" s="866"/>
      <c r="I2002" s="866"/>
      <c r="J2002" s="413" t="str">
        <f>IF(基本情報入力シート!M2033="","",基本情報入力シート!M2033)</f>
        <v/>
      </c>
      <c r="K2002" s="413" t="str">
        <f>IF(基本情報入力シート!R2033="","",基本情報入力シート!R2033)</f>
        <v/>
      </c>
      <c r="L2002" s="413" t="str">
        <f>IF(基本情報入力シート!W2033="","",基本情報入力シート!W2033)</f>
        <v/>
      </c>
      <c r="M2002" s="413" t="str">
        <f>IF(基本情報入力シート!X2033="","",基本情報入力シート!X2033)</f>
        <v/>
      </c>
      <c r="N2002" s="491" t="str">
        <f>IF(基本情報入力シート!Y2033="","",基本情報入力シート!Y2033)</f>
        <v/>
      </c>
      <c r="O2002" s="490"/>
      <c r="P2002" s="432"/>
      <c r="Q2002" s="38" t="str">
        <f>IFERROR(ROUNDDOWN(P2002*VLOOKUP(N2002,【参考】数式用!$V$2:$AA$58,MATCH(O2002,【参考】数式用!$X$4:$AA$4)+2,FALSE)*0.5, 0), "")</f>
        <v/>
      </c>
      <c r="R2002" s="433"/>
      <c r="S2002" s="867"/>
      <c r="T2002" s="867"/>
      <c r="U2002" s="499"/>
      <c r="V2002" s="439"/>
      <c r="W2002" s="487"/>
      <c r="X2002" s="414" t="str">
        <f>IFERROR(IF(V2002="ー", "", ROUNDDOWN(W2002*VLOOKUP(N2002,【参考】数式用!$V$2:$AG$51,MATCH(V2002,【参考】数式用!$AB$4:$AG$4)+6,FALSE)*0.5, 0)), "")</f>
        <v/>
      </c>
      <c r="Y2002" s="440"/>
      <c r="Z2002" s="487"/>
      <c r="AA2002" s="501"/>
      <c r="AB2002" s="481" t="e">
        <f>VLOOKUP(N2002,【参考】数式用!$A$3:$N$58,14,FALSE)</f>
        <v>#N/A</v>
      </c>
      <c r="AC2002" s="481" t="str">
        <f>IFERROR(VLOOKUP(N2002,【参考】数式用!$A$3:$N$58,14,FALSE),"")&amp;"_4_5"</f>
        <v>_4_5</v>
      </c>
      <c r="AD2002" s="481" t="str">
        <f>IFERROR(VLOOKUP(N2002,【参考】数式用!$A$3:$N$58,14,FALSE),"")&amp;"_6"</f>
        <v>_6</v>
      </c>
      <c r="AE2002" s="482" t="str">
        <f>IFERROR(VLOOKUP(N2002,【参考】数式用!$AI$5:$AJ$51, 2, FALSE), "")</f>
        <v/>
      </c>
      <c r="AF2002" s="483" t="str">
        <f t="shared" si="62"/>
        <v/>
      </c>
      <c r="AG2002" s="484" t="str">
        <f t="shared" si="63"/>
        <v/>
      </c>
      <c r="AH2002" s="485" t="str">
        <f>IFERROR(VLOOKUP(N2002,【参考】数式用!$AM$3:$AN$56, 2, FALSE), "")</f>
        <v/>
      </c>
      <c r="AI2002" s="411"/>
      <c r="AJ2002" s="389"/>
      <c r="AK2002" s="389"/>
      <c r="AL2002" s="389"/>
      <c r="AM2002" s="389"/>
      <c r="AN2002" s="389"/>
      <c r="AO2002" s="389"/>
      <c r="AP2002" s="389"/>
      <c r="AQ2002" s="389"/>
    </row>
    <row r="2003" spans="1:43" s="128" customFormat="1" ht="40.15" customHeight="1">
      <c r="A2003" s="488">
        <v>1990</v>
      </c>
      <c r="B2003" s="866" t="str">
        <f>IF(基本情報入力シート!C2034="","",基本情報入力シート!C2034)</f>
        <v/>
      </c>
      <c r="C2003" s="866"/>
      <c r="D2003" s="866"/>
      <c r="E2003" s="866"/>
      <c r="F2003" s="866"/>
      <c r="G2003" s="866"/>
      <c r="H2003" s="866"/>
      <c r="I2003" s="866"/>
      <c r="J2003" s="413" t="str">
        <f>IF(基本情報入力シート!M2034="","",基本情報入力シート!M2034)</f>
        <v/>
      </c>
      <c r="K2003" s="413" t="str">
        <f>IF(基本情報入力シート!R2034="","",基本情報入力シート!R2034)</f>
        <v/>
      </c>
      <c r="L2003" s="413" t="str">
        <f>IF(基本情報入力シート!W2034="","",基本情報入力シート!W2034)</f>
        <v/>
      </c>
      <c r="M2003" s="413" t="str">
        <f>IF(基本情報入力シート!X2034="","",基本情報入力シート!X2034)</f>
        <v/>
      </c>
      <c r="N2003" s="491" t="str">
        <f>IF(基本情報入力シート!Y2034="","",基本情報入力シート!Y2034)</f>
        <v/>
      </c>
      <c r="O2003" s="490"/>
      <c r="P2003" s="432"/>
      <c r="Q2003" s="38" t="str">
        <f>IFERROR(ROUNDDOWN(P2003*VLOOKUP(N2003,【参考】数式用!$V$2:$AA$58,MATCH(O2003,【参考】数式用!$X$4:$AA$4)+2,FALSE)*0.5, 0), "")</f>
        <v/>
      </c>
      <c r="R2003" s="433"/>
      <c r="S2003" s="867"/>
      <c r="T2003" s="867"/>
      <c r="U2003" s="499"/>
      <c r="V2003" s="439"/>
      <c r="W2003" s="487"/>
      <c r="X2003" s="414" t="str">
        <f>IFERROR(IF(V2003="ー", "", ROUNDDOWN(W2003*VLOOKUP(N2003,【参考】数式用!$V$2:$AG$51,MATCH(V2003,【参考】数式用!$AB$4:$AG$4)+6,FALSE)*0.5, 0)), "")</f>
        <v/>
      </c>
      <c r="Y2003" s="440"/>
      <c r="Z2003" s="487"/>
      <c r="AA2003" s="501"/>
      <c r="AB2003" s="481" t="e">
        <f>VLOOKUP(N2003,【参考】数式用!$A$3:$N$58,14,FALSE)</f>
        <v>#N/A</v>
      </c>
      <c r="AC2003" s="481" t="str">
        <f>IFERROR(VLOOKUP(N2003,【参考】数式用!$A$3:$N$58,14,FALSE),"")&amp;"_4_5"</f>
        <v>_4_5</v>
      </c>
      <c r="AD2003" s="481" t="str">
        <f>IFERROR(VLOOKUP(N2003,【参考】数式用!$A$3:$N$58,14,FALSE),"")&amp;"_6"</f>
        <v>_6</v>
      </c>
      <c r="AE2003" s="482" t="str">
        <f>IFERROR(VLOOKUP(N2003,【参考】数式用!$AI$5:$AJ$51, 2, FALSE), "")</f>
        <v/>
      </c>
      <c r="AF2003" s="483" t="str">
        <f t="shared" si="62"/>
        <v/>
      </c>
      <c r="AG2003" s="484" t="str">
        <f t="shared" si="63"/>
        <v/>
      </c>
      <c r="AH2003" s="485" t="str">
        <f>IFERROR(VLOOKUP(N2003,【参考】数式用!$AM$3:$AN$56, 2, FALSE), "")</f>
        <v/>
      </c>
      <c r="AI2003" s="411"/>
      <c r="AJ2003" s="389"/>
      <c r="AK2003" s="389"/>
      <c r="AL2003" s="389"/>
      <c r="AM2003" s="389"/>
      <c r="AN2003" s="389"/>
      <c r="AO2003" s="389"/>
      <c r="AP2003" s="389"/>
      <c r="AQ2003" s="389"/>
    </row>
    <row r="2004" spans="1:43" s="128" customFormat="1" ht="40.15" customHeight="1">
      <c r="A2004" s="488">
        <v>1991</v>
      </c>
      <c r="B2004" s="866" t="str">
        <f>IF(基本情報入力シート!C2035="","",基本情報入力シート!C2035)</f>
        <v/>
      </c>
      <c r="C2004" s="866"/>
      <c r="D2004" s="866"/>
      <c r="E2004" s="866"/>
      <c r="F2004" s="866"/>
      <c r="G2004" s="866"/>
      <c r="H2004" s="866"/>
      <c r="I2004" s="866"/>
      <c r="J2004" s="413" t="str">
        <f>IF(基本情報入力シート!M2035="","",基本情報入力シート!M2035)</f>
        <v/>
      </c>
      <c r="K2004" s="413" t="str">
        <f>IF(基本情報入力シート!R2035="","",基本情報入力シート!R2035)</f>
        <v/>
      </c>
      <c r="L2004" s="413" t="str">
        <f>IF(基本情報入力シート!W2035="","",基本情報入力シート!W2035)</f>
        <v/>
      </c>
      <c r="M2004" s="413" t="str">
        <f>IF(基本情報入力シート!X2035="","",基本情報入力シート!X2035)</f>
        <v/>
      </c>
      <c r="N2004" s="491" t="str">
        <f>IF(基本情報入力シート!Y2035="","",基本情報入力シート!Y2035)</f>
        <v/>
      </c>
      <c r="O2004" s="490"/>
      <c r="P2004" s="432"/>
      <c r="Q2004" s="38" t="str">
        <f>IFERROR(ROUNDDOWN(P2004*VLOOKUP(N2004,【参考】数式用!$V$2:$AA$58,MATCH(O2004,【参考】数式用!$X$4:$AA$4)+2,FALSE)*0.5, 0), "")</f>
        <v/>
      </c>
      <c r="R2004" s="433"/>
      <c r="S2004" s="867"/>
      <c r="T2004" s="867"/>
      <c r="U2004" s="499"/>
      <c r="V2004" s="439"/>
      <c r="W2004" s="487"/>
      <c r="X2004" s="414" t="str">
        <f>IFERROR(IF(V2004="ー", "", ROUNDDOWN(W2004*VLOOKUP(N2004,【参考】数式用!$V$2:$AG$51,MATCH(V2004,【参考】数式用!$AB$4:$AG$4)+6,FALSE)*0.5, 0)), "")</f>
        <v/>
      </c>
      <c r="Y2004" s="440"/>
      <c r="Z2004" s="487"/>
      <c r="AA2004" s="501"/>
      <c r="AB2004" s="481" t="e">
        <f>VLOOKUP(N2004,【参考】数式用!$A$3:$N$58,14,FALSE)</f>
        <v>#N/A</v>
      </c>
      <c r="AC2004" s="481" t="str">
        <f>IFERROR(VLOOKUP(N2004,【参考】数式用!$A$3:$N$58,14,FALSE),"")&amp;"_4_5"</f>
        <v>_4_5</v>
      </c>
      <c r="AD2004" s="481" t="str">
        <f>IFERROR(VLOOKUP(N2004,【参考】数式用!$A$3:$N$58,14,FALSE),"")&amp;"_6"</f>
        <v>_6</v>
      </c>
      <c r="AE2004" s="482" t="str">
        <f>IFERROR(VLOOKUP(N2004,【参考】数式用!$AI$5:$AJ$51, 2, FALSE), "")</f>
        <v/>
      </c>
      <c r="AF2004" s="483" t="str">
        <f t="shared" si="62"/>
        <v/>
      </c>
      <c r="AG2004" s="484" t="str">
        <f t="shared" si="63"/>
        <v/>
      </c>
      <c r="AH2004" s="485" t="str">
        <f>IFERROR(VLOOKUP(N2004,【参考】数式用!$AM$3:$AN$56, 2, FALSE), "")</f>
        <v/>
      </c>
      <c r="AI2004" s="411"/>
      <c r="AJ2004" s="389"/>
      <c r="AK2004" s="389"/>
      <c r="AL2004" s="389"/>
      <c r="AM2004" s="389"/>
      <c r="AN2004" s="389"/>
      <c r="AO2004" s="389"/>
      <c r="AP2004" s="389"/>
      <c r="AQ2004" s="389"/>
    </row>
    <row r="2005" spans="1:43" s="128" customFormat="1" ht="40.15" customHeight="1">
      <c r="A2005" s="488">
        <v>1992</v>
      </c>
      <c r="B2005" s="866" t="str">
        <f>IF(基本情報入力シート!C2036="","",基本情報入力シート!C2036)</f>
        <v/>
      </c>
      <c r="C2005" s="866"/>
      <c r="D2005" s="866"/>
      <c r="E2005" s="866"/>
      <c r="F2005" s="866"/>
      <c r="G2005" s="866"/>
      <c r="H2005" s="866"/>
      <c r="I2005" s="866"/>
      <c r="J2005" s="413" t="str">
        <f>IF(基本情報入力シート!M2036="","",基本情報入力シート!M2036)</f>
        <v/>
      </c>
      <c r="K2005" s="413" t="str">
        <f>IF(基本情報入力シート!R2036="","",基本情報入力シート!R2036)</f>
        <v/>
      </c>
      <c r="L2005" s="413" t="str">
        <f>IF(基本情報入力シート!W2036="","",基本情報入力シート!W2036)</f>
        <v/>
      </c>
      <c r="M2005" s="413" t="str">
        <f>IF(基本情報入力シート!X2036="","",基本情報入力シート!X2036)</f>
        <v/>
      </c>
      <c r="N2005" s="491" t="str">
        <f>IF(基本情報入力シート!Y2036="","",基本情報入力シート!Y2036)</f>
        <v/>
      </c>
      <c r="O2005" s="490"/>
      <c r="P2005" s="432"/>
      <c r="Q2005" s="38" t="str">
        <f>IFERROR(ROUNDDOWN(P2005*VLOOKUP(N2005,【参考】数式用!$V$2:$AA$58,MATCH(O2005,【参考】数式用!$X$4:$AA$4)+2,FALSE)*0.5, 0), "")</f>
        <v/>
      </c>
      <c r="R2005" s="433"/>
      <c r="S2005" s="867"/>
      <c r="T2005" s="867"/>
      <c r="U2005" s="499"/>
      <c r="V2005" s="439"/>
      <c r="W2005" s="487"/>
      <c r="X2005" s="414" t="str">
        <f>IFERROR(IF(V2005="ー", "", ROUNDDOWN(W2005*VLOOKUP(N2005,【参考】数式用!$V$2:$AG$51,MATCH(V2005,【参考】数式用!$AB$4:$AG$4)+6,FALSE)*0.5, 0)), "")</f>
        <v/>
      </c>
      <c r="Y2005" s="440"/>
      <c r="Z2005" s="487"/>
      <c r="AA2005" s="501"/>
      <c r="AB2005" s="481" t="e">
        <f>VLOOKUP(N2005,【参考】数式用!$A$3:$N$58,14,FALSE)</f>
        <v>#N/A</v>
      </c>
      <c r="AC2005" s="481" t="str">
        <f>IFERROR(VLOOKUP(N2005,【参考】数式用!$A$3:$N$58,14,FALSE),"")&amp;"_4_5"</f>
        <v>_4_5</v>
      </c>
      <c r="AD2005" s="481" t="str">
        <f>IFERROR(VLOOKUP(N2005,【参考】数式用!$A$3:$N$58,14,FALSE),"")&amp;"_6"</f>
        <v>_6</v>
      </c>
      <c r="AE2005" s="482" t="str">
        <f>IFERROR(VLOOKUP(N2005,【参考】数式用!$AI$5:$AJ$51, 2, FALSE), "")</f>
        <v/>
      </c>
      <c r="AF2005" s="483" t="str">
        <f t="shared" si="62"/>
        <v/>
      </c>
      <c r="AG2005" s="484" t="str">
        <f t="shared" si="63"/>
        <v/>
      </c>
      <c r="AH2005" s="485" t="str">
        <f>IFERROR(VLOOKUP(N2005,【参考】数式用!$AM$3:$AN$56, 2, FALSE), "")</f>
        <v/>
      </c>
      <c r="AI2005" s="411"/>
      <c r="AJ2005" s="389"/>
      <c r="AK2005" s="389"/>
      <c r="AL2005" s="389"/>
      <c r="AM2005" s="389"/>
      <c r="AN2005" s="389"/>
      <c r="AO2005" s="389"/>
      <c r="AP2005" s="389"/>
      <c r="AQ2005" s="389"/>
    </row>
    <row r="2006" spans="1:43" s="128" customFormat="1" ht="40.15" customHeight="1">
      <c r="A2006" s="488">
        <v>1993</v>
      </c>
      <c r="B2006" s="866" t="str">
        <f>IF(基本情報入力シート!C2037="","",基本情報入力シート!C2037)</f>
        <v/>
      </c>
      <c r="C2006" s="866"/>
      <c r="D2006" s="866"/>
      <c r="E2006" s="866"/>
      <c r="F2006" s="866"/>
      <c r="G2006" s="866"/>
      <c r="H2006" s="866"/>
      <c r="I2006" s="866"/>
      <c r="J2006" s="413" t="str">
        <f>IF(基本情報入力シート!M2037="","",基本情報入力シート!M2037)</f>
        <v/>
      </c>
      <c r="K2006" s="413" t="str">
        <f>IF(基本情報入力シート!R2037="","",基本情報入力シート!R2037)</f>
        <v/>
      </c>
      <c r="L2006" s="413" t="str">
        <f>IF(基本情報入力シート!W2037="","",基本情報入力シート!W2037)</f>
        <v/>
      </c>
      <c r="M2006" s="413" t="str">
        <f>IF(基本情報入力シート!X2037="","",基本情報入力シート!X2037)</f>
        <v/>
      </c>
      <c r="N2006" s="491" t="str">
        <f>IF(基本情報入力シート!Y2037="","",基本情報入力シート!Y2037)</f>
        <v/>
      </c>
      <c r="O2006" s="490"/>
      <c r="P2006" s="432"/>
      <c r="Q2006" s="38" t="str">
        <f>IFERROR(ROUNDDOWN(P2006*VLOOKUP(N2006,【参考】数式用!$V$2:$AA$58,MATCH(O2006,【参考】数式用!$X$4:$AA$4)+2,FALSE)*0.5, 0), "")</f>
        <v/>
      </c>
      <c r="R2006" s="433"/>
      <c r="S2006" s="867"/>
      <c r="T2006" s="867"/>
      <c r="U2006" s="499"/>
      <c r="V2006" s="439"/>
      <c r="W2006" s="487"/>
      <c r="X2006" s="414" t="str">
        <f>IFERROR(IF(V2006="ー", "", ROUNDDOWN(W2006*VLOOKUP(N2006,【参考】数式用!$V$2:$AG$51,MATCH(V2006,【参考】数式用!$AB$4:$AG$4)+6,FALSE)*0.5, 0)), "")</f>
        <v/>
      </c>
      <c r="Y2006" s="440"/>
      <c r="Z2006" s="487"/>
      <c r="AA2006" s="501"/>
      <c r="AB2006" s="481" t="e">
        <f>VLOOKUP(N2006,【参考】数式用!$A$3:$N$58,14,FALSE)</f>
        <v>#N/A</v>
      </c>
      <c r="AC2006" s="481" t="str">
        <f>IFERROR(VLOOKUP(N2006,【参考】数式用!$A$3:$N$58,14,FALSE),"")&amp;"_4_5"</f>
        <v>_4_5</v>
      </c>
      <c r="AD2006" s="481" t="str">
        <f>IFERROR(VLOOKUP(N2006,【参考】数式用!$A$3:$N$58,14,FALSE),"")&amp;"_6"</f>
        <v>_6</v>
      </c>
      <c r="AE2006" s="482" t="str">
        <f>IFERROR(VLOOKUP(N2006,【参考】数式用!$AI$5:$AJ$51, 2, FALSE), "")</f>
        <v/>
      </c>
      <c r="AF2006" s="483" t="str">
        <f t="shared" si="62"/>
        <v/>
      </c>
      <c r="AG2006" s="484" t="str">
        <f t="shared" si="63"/>
        <v/>
      </c>
      <c r="AH2006" s="485" t="str">
        <f>IFERROR(VLOOKUP(N2006,【参考】数式用!$AM$3:$AN$56, 2, FALSE), "")</f>
        <v/>
      </c>
      <c r="AI2006" s="411"/>
      <c r="AJ2006" s="389"/>
      <c r="AK2006" s="389"/>
      <c r="AL2006" s="389"/>
      <c r="AM2006" s="389"/>
      <c r="AN2006" s="389"/>
      <c r="AO2006" s="389"/>
      <c r="AP2006" s="389"/>
      <c r="AQ2006" s="389"/>
    </row>
    <row r="2007" spans="1:43" s="128" customFormat="1" ht="40.15" customHeight="1">
      <c r="A2007" s="488">
        <v>1994</v>
      </c>
      <c r="B2007" s="866" t="str">
        <f>IF(基本情報入力シート!C2038="","",基本情報入力シート!C2038)</f>
        <v/>
      </c>
      <c r="C2007" s="866"/>
      <c r="D2007" s="866"/>
      <c r="E2007" s="866"/>
      <c r="F2007" s="866"/>
      <c r="G2007" s="866"/>
      <c r="H2007" s="866"/>
      <c r="I2007" s="866"/>
      <c r="J2007" s="413" t="str">
        <f>IF(基本情報入力シート!M2038="","",基本情報入力シート!M2038)</f>
        <v/>
      </c>
      <c r="K2007" s="413" t="str">
        <f>IF(基本情報入力シート!R2038="","",基本情報入力シート!R2038)</f>
        <v/>
      </c>
      <c r="L2007" s="413" t="str">
        <f>IF(基本情報入力シート!W2038="","",基本情報入力シート!W2038)</f>
        <v/>
      </c>
      <c r="M2007" s="413" t="str">
        <f>IF(基本情報入力シート!X2038="","",基本情報入力シート!X2038)</f>
        <v/>
      </c>
      <c r="N2007" s="491" t="str">
        <f>IF(基本情報入力シート!Y2038="","",基本情報入力シート!Y2038)</f>
        <v/>
      </c>
      <c r="O2007" s="490"/>
      <c r="P2007" s="432"/>
      <c r="Q2007" s="38" t="str">
        <f>IFERROR(ROUNDDOWN(P2007*VLOOKUP(N2007,【参考】数式用!$V$2:$AA$58,MATCH(O2007,【参考】数式用!$X$4:$AA$4)+2,FALSE)*0.5, 0), "")</f>
        <v/>
      </c>
      <c r="R2007" s="433"/>
      <c r="S2007" s="867"/>
      <c r="T2007" s="867"/>
      <c r="U2007" s="499"/>
      <c r="V2007" s="439"/>
      <c r="W2007" s="487"/>
      <c r="X2007" s="414" t="str">
        <f>IFERROR(IF(V2007="ー", "", ROUNDDOWN(W2007*VLOOKUP(N2007,【参考】数式用!$V$2:$AG$51,MATCH(V2007,【参考】数式用!$AB$4:$AG$4)+6,FALSE)*0.5, 0)), "")</f>
        <v/>
      </c>
      <c r="Y2007" s="440"/>
      <c r="Z2007" s="487"/>
      <c r="AA2007" s="501"/>
      <c r="AB2007" s="481" t="e">
        <f>VLOOKUP(N2007,【参考】数式用!$A$3:$N$58,14,FALSE)</f>
        <v>#N/A</v>
      </c>
      <c r="AC2007" s="481" t="str">
        <f>IFERROR(VLOOKUP(N2007,【参考】数式用!$A$3:$N$58,14,FALSE),"")&amp;"_4_5"</f>
        <v>_4_5</v>
      </c>
      <c r="AD2007" s="481" t="str">
        <f>IFERROR(VLOOKUP(N2007,【参考】数式用!$A$3:$N$58,14,FALSE),"")&amp;"_6"</f>
        <v>_6</v>
      </c>
      <c r="AE2007" s="482" t="str">
        <f>IFERROR(VLOOKUP(N2007,【参考】数式用!$AI$5:$AJ$51, 2, FALSE), "")</f>
        <v/>
      </c>
      <c r="AF2007" s="483" t="str">
        <f t="shared" si="62"/>
        <v/>
      </c>
      <c r="AG2007" s="484" t="str">
        <f t="shared" si="63"/>
        <v/>
      </c>
      <c r="AH2007" s="485" t="str">
        <f>IFERROR(VLOOKUP(N2007,【参考】数式用!$AM$3:$AN$56, 2, FALSE), "")</f>
        <v/>
      </c>
      <c r="AI2007" s="411"/>
      <c r="AJ2007" s="389"/>
      <c r="AK2007" s="389"/>
      <c r="AL2007" s="389"/>
      <c r="AM2007" s="389"/>
      <c r="AN2007" s="389"/>
      <c r="AO2007" s="389"/>
      <c r="AP2007" s="389"/>
      <c r="AQ2007" s="389"/>
    </row>
    <row r="2008" spans="1:43" s="128" customFormat="1" ht="40.15" customHeight="1">
      <c r="A2008" s="488">
        <v>1995</v>
      </c>
      <c r="B2008" s="866" t="str">
        <f>IF(基本情報入力シート!C2039="","",基本情報入力シート!C2039)</f>
        <v/>
      </c>
      <c r="C2008" s="866"/>
      <c r="D2008" s="866"/>
      <c r="E2008" s="866"/>
      <c r="F2008" s="866"/>
      <c r="G2008" s="866"/>
      <c r="H2008" s="866"/>
      <c r="I2008" s="866"/>
      <c r="J2008" s="413" t="str">
        <f>IF(基本情報入力シート!M2039="","",基本情報入力シート!M2039)</f>
        <v/>
      </c>
      <c r="K2008" s="413" t="str">
        <f>IF(基本情報入力シート!R2039="","",基本情報入力シート!R2039)</f>
        <v/>
      </c>
      <c r="L2008" s="413" t="str">
        <f>IF(基本情報入力シート!W2039="","",基本情報入力シート!W2039)</f>
        <v/>
      </c>
      <c r="M2008" s="413" t="str">
        <f>IF(基本情報入力シート!X2039="","",基本情報入力シート!X2039)</f>
        <v/>
      </c>
      <c r="N2008" s="491" t="str">
        <f>IF(基本情報入力シート!Y2039="","",基本情報入力シート!Y2039)</f>
        <v/>
      </c>
      <c r="O2008" s="490"/>
      <c r="P2008" s="432"/>
      <c r="Q2008" s="38" t="str">
        <f>IFERROR(ROUNDDOWN(P2008*VLOOKUP(N2008,【参考】数式用!$V$2:$AA$58,MATCH(O2008,【参考】数式用!$X$4:$AA$4)+2,FALSE)*0.5, 0), "")</f>
        <v/>
      </c>
      <c r="R2008" s="433"/>
      <c r="S2008" s="867"/>
      <c r="T2008" s="867"/>
      <c r="U2008" s="499"/>
      <c r="V2008" s="439"/>
      <c r="W2008" s="487"/>
      <c r="X2008" s="414" t="str">
        <f>IFERROR(IF(V2008="ー", "", ROUNDDOWN(W2008*VLOOKUP(N2008,【参考】数式用!$V$2:$AG$51,MATCH(V2008,【参考】数式用!$AB$4:$AG$4)+6,FALSE)*0.5, 0)), "")</f>
        <v/>
      </c>
      <c r="Y2008" s="440"/>
      <c r="Z2008" s="487"/>
      <c r="AA2008" s="501"/>
      <c r="AB2008" s="481" t="e">
        <f>VLOOKUP(N2008,【参考】数式用!$A$3:$N$58,14,FALSE)</f>
        <v>#N/A</v>
      </c>
      <c r="AC2008" s="481" t="str">
        <f>IFERROR(VLOOKUP(N2008,【参考】数式用!$A$3:$N$58,14,FALSE),"")&amp;"_4_5"</f>
        <v>_4_5</v>
      </c>
      <c r="AD2008" s="481" t="str">
        <f>IFERROR(VLOOKUP(N2008,【参考】数式用!$A$3:$N$58,14,FALSE),"")&amp;"_6"</f>
        <v>_6</v>
      </c>
      <c r="AE2008" s="482" t="str">
        <f>IFERROR(VLOOKUP(N2008,【参考】数式用!$AI$5:$AJ$51, 2, FALSE), "")</f>
        <v/>
      </c>
      <c r="AF2008" s="483" t="str">
        <f t="shared" si="62"/>
        <v/>
      </c>
      <c r="AG2008" s="484" t="str">
        <f t="shared" si="63"/>
        <v/>
      </c>
      <c r="AH2008" s="485" t="str">
        <f>IFERROR(VLOOKUP(N2008,【参考】数式用!$AM$3:$AN$56, 2, FALSE), "")</f>
        <v/>
      </c>
      <c r="AI2008" s="411"/>
      <c r="AJ2008" s="389"/>
      <c r="AK2008" s="389"/>
      <c r="AL2008" s="389"/>
      <c r="AM2008" s="389"/>
      <c r="AN2008" s="389"/>
      <c r="AO2008" s="389"/>
      <c r="AP2008" s="389"/>
      <c r="AQ2008" s="389"/>
    </row>
    <row r="2009" spans="1:43" s="128" customFormat="1" ht="40.15" customHeight="1">
      <c r="A2009" s="488">
        <v>1996</v>
      </c>
      <c r="B2009" s="866" t="str">
        <f>IF(基本情報入力シート!C2040="","",基本情報入力シート!C2040)</f>
        <v/>
      </c>
      <c r="C2009" s="866"/>
      <c r="D2009" s="866"/>
      <c r="E2009" s="866"/>
      <c r="F2009" s="866"/>
      <c r="G2009" s="866"/>
      <c r="H2009" s="866"/>
      <c r="I2009" s="866"/>
      <c r="J2009" s="413" t="str">
        <f>IF(基本情報入力シート!M2040="","",基本情報入力シート!M2040)</f>
        <v/>
      </c>
      <c r="K2009" s="413" t="str">
        <f>IF(基本情報入力シート!R2040="","",基本情報入力シート!R2040)</f>
        <v/>
      </c>
      <c r="L2009" s="413" t="str">
        <f>IF(基本情報入力シート!W2040="","",基本情報入力シート!W2040)</f>
        <v/>
      </c>
      <c r="M2009" s="413" t="str">
        <f>IF(基本情報入力シート!X2040="","",基本情報入力シート!X2040)</f>
        <v/>
      </c>
      <c r="N2009" s="491" t="str">
        <f>IF(基本情報入力シート!Y2040="","",基本情報入力シート!Y2040)</f>
        <v/>
      </c>
      <c r="O2009" s="490"/>
      <c r="P2009" s="432"/>
      <c r="Q2009" s="38" t="str">
        <f>IFERROR(ROUNDDOWN(P2009*VLOOKUP(N2009,【参考】数式用!$V$2:$AA$58,MATCH(O2009,【参考】数式用!$X$4:$AA$4)+2,FALSE)*0.5, 0), "")</f>
        <v/>
      </c>
      <c r="R2009" s="433"/>
      <c r="S2009" s="867"/>
      <c r="T2009" s="867"/>
      <c r="U2009" s="499"/>
      <c r="V2009" s="439"/>
      <c r="W2009" s="487"/>
      <c r="X2009" s="414" t="str">
        <f>IFERROR(IF(V2009="ー", "", ROUNDDOWN(W2009*VLOOKUP(N2009,【参考】数式用!$V$2:$AG$51,MATCH(V2009,【参考】数式用!$AB$4:$AG$4)+6,FALSE)*0.5, 0)), "")</f>
        <v/>
      </c>
      <c r="Y2009" s="440"/>
      <c r="Z2009" s="487"/>
      <c r="AA2009" s="501"/>
      <c r="AB2009" s="481" t="e">
        <f>VLOOKUP(N2009,【参考】数式用!$A$3:$N$58,14,FALSE)</f>
        <v>#N/A</v>
      </c>
      <c r="AC2009" s="481" t="str">
        <f>IFERROR(VLOOKUP(N2009,【参考】数式用!$A$3:$N$58,14,FALSE),"")&amp;"_4_5"</f>
        <v>_4_5</v>
      </c>
      <c r="AD2009" s="481" t="str">
        <f>IFERROR(VLOOKUP(N2009,【参考】数式用!$A$3:$N$58,14,FALSE),"")&amp;"_6"</f>
        <v>_6</v>
      </c>
      <c r="AE2009" s="482" t="str">
        <f>IFERROR(VLOOKUP(N2009,【参考】数式用!$AI$5:$AJ$51, 2, FALSE), "")</f>
        <v/>
      </c>
      <c r="AF2009" s="483" t="str">
        <f t="shared" si="62"/>
        <v/>
      </c>
      <c r="AG2009" s="484" t="str">
        <f t="shared" si="63"/>
        <v/>
      </c>
      <c r="AH2009" s="485" t="str">
        <f>IFERROR(VLOOKUP(N2009,【参考】数式用!$AM$3:$AN$56, 2, FALSE), "")</f>
        <v/>
      </c>
      <c r="AI2009" s="411"/>
      <c r="AJ2009" s="389"/>
      <c r="AK2009" s="389"/>
      <c r="AL2009" s="389"/>
      <c r="AM2009" s="389"/>
      <c r="AN2009" s="389"/>
      <c r="AO2009" s="389"/>
      <c r="AP2009" s="389"/>
      <c r="AQ2009" s="389"/>
    </row>
    <row r="2010" spans="1:43" s="128" customFormat="1" ht="40.15" customHeight="1">
      <c r="A2010" s="488">
        <v>1997</v>
      </c>
      <c r="B2010" s="866" t="str">
        <f>IF(基本情報入力シート!C2041="","",基本情報入力シート!C2041)</f>
        <v/>
      </c>
      <c r="C2010" s="866"/>
      <c r="D2010" s="866"/>
      <c r="E2010" s="866"/>
      <c r="F2010" s="866"/>
      <c r="G2010" s="866"/>
      <c r="H2010" s="866"/>
      <c r="I2010" s="866"/>
      <c r="J2010" s="413" t="str">
        <f>IF(基本情報入力シート!M2041="","",基本情報入力シート!M2041)</f>
        <v/>
      </c>
      <c r="K2010" s="413" t="str">
        <f>IF(基本情報入力シート!R2041="","",基本情報入力シート!R2041)</f>
        <v/>
      </c>
      <c r="L2010" s="413" t="str">
        <f>IF(基本情報入力シート!W2041="","",基本情報入力シート!W2041)</f>
        <v/>
      </c>
      <c r="M2010" s="413" t="str">
        <f>IF(基本情報入力シート!X2041="","",基本情報入力シート!X2041)</f>
        <v/>
      </c>
      <c r="N2010" s="491" t="str">
        <f>IF(基本情報入力シート!Y2041="","",基本情報入力シート!Y2041)</f>
        <v/>
      </c>
      <c r="O2010" s="490"/>
      <c r="P2010" s="432"/>
      <c r="Q2010" s="38" t="str">
        <f>IFERROR(ROUNDDOWN(P2010*VLOOKUP(N2010,【参考】数式用!$V$2:$AA$58,MATCH(O2010,【参考】数式用!$X$4:$AA$4)+2,FALSE)*0.5, 0), "")</f>
        <v/>
      </c>
      <c r="R2010" s="433"/>
      <c r="S2010" s="867"/>
      <c r="T2010" s="867"/>
      <c r="U2010" s="499"/>
      <c r="V2010" s="439"/>
      <c r="W2010" s="487"/>
      <c r="X2010" s="414" t="str">
        <f>IFERROR(IF(V2010="ー", "", ROUNDDOWN(W2010*VLOOKUP(N2010,【参考】数式用!$V$2:$AG$51,MATCH(V2010,【参考】数式用!$AB$4:$AG$4)+6,FALSE)*0.5, 0)), "")</f>
        <v/>
      </c>
      <c r="Y2010" s="440"/>
      <c r="Z2010" s="487"/>
      <c r="AA2010" s="501"/>
      <c r="AB2010" s="481" t="e">
        <f>VLOOKUP(N2010,【参考】数式用!$A$3:$N$58,14,FALSE)</f>
        <v>#N/A</v>
      </c>
      <c r="AC2010" s="481" t="str">
        <f>IFERROR(VLOOKUP(N2010,【参考】数式用!$A$3:$N$58,14,FALSE),"")&amp;"_4_5"</f>
        <v>_4_5</v>
      </c>
      <c r="AD2010" s="481" t="str">
        <f>IFERROR(VLOOKUP(N2010,【参考】数式用!$A$3:$N$58,14,FALSE),"")&amp;"_6"</f>
        <v>_6</v>
      </c>
      <c r="AE2010" s="482" t="str">
        <f>IFERROR(VLOOKUP(N2010,【参考】数式用!$AI$5:$AJ$51, 2, FALSE), "")</f>
        <v/>
      </c>
      <c r="AF2010" s="483" t="str">
        <f t="shared" si="62"/>
        <v/>
      </c>
      <c r="AG2010" s="484" t="str">
        <f t="shared" si="63"/>
        <v/>
      </c>
      <c r="AH2010" s="485" t="str">
        <f>IFERROR(VLOOKUP(N2010,【参考】数式用!$AM$3:$AN$56, 2, FALSE), "")</f>
        <v/>
      </c>
      <c r="AI2010" s="411"/>
      <c r="AJ2010" s="389"/>
      <c r="AK2010" s="389"/>
      <c r="AL2010" s="389"/>
      <c r="AM2010" s="389"/>
      <c r="AN2010" s="389"/>
      <c r="AO2010" s="389"/>
      <c r="AP2010" s="389"/>
      <c r="AQ2010" s="389"/>
    </row>
    <row r="2011" spans="1:43" s="128" customFormat="1" ht="40.15" customHeight="1">
      <c r="A2011" s="488">
        <v>1998</v>
      </c>
      <c r="B2011" s="866" t="str">
        <f>IF(基本情報入力シート!C2042="","",基本情報入力シート!C2042)</f>
        <v/>
      </c>
      <c r="C2011" s="866"/>
      <c r="D2011" s="866"/>
      <c r="E2011" s="866"/>
      <c r="F2011" s="866"/>
      <c r="G2011" s="866"/>
      <c r="H2011" s="866"/>
      <c r="I2011" s="866"/>
      <c r="J2011" s="413" t="str">
        <f>IF(基本情報入力シート!M2042="","",基本情報入力シート!M2042)</f>
        <v/>
      </c>
      <c r="K2011" s="413" t="str">
        <f>IF(基本情報入力シート!R2042="","",基本情報入力シート!R2042)</f>
        <v/>
      </c>
      <c r="L2011" s="413" t="str">
        <f>IF(基本情報入力シート!W2042="","",基本情報入力シート!W2042)</f>
        <v/>
      </c>
      <c r="M2011" s="413" t="str">
        <f>IF(基本情報入力シート!X2042="","",基本情報入力シート!X2042)</f>
        <v/>
      </c>
      <c r="N2011" s="491" t="str">
        <f>IF(基本情報入力シート!Y2042="","",基本情報入力シート!Y2042)</f>
        <v/>
      </c>
      <c r="O2011" s="490"/>
      <c r="P2011" s="432"/>
      <c r="Q2011" s="38" t="str">
        <f>IFERROR(ROUNDDOWN(P2011*VLOOKUP(N2011,【参考】数式用!$V$2:$AA$58,MATCH(O2011,【参考】数式用!$X$4:$AA$4)+2,FALSE)*0.5, 0), "")</f>
        <v/>
      </c>
      <c r="R2011" s="433"/>
      <c r="S2011" s="867"/>
      <c r="T2011" s="867"/>
      <c r="U2011" s="499"/>
      <c r="V2011" s="439"/>
      <c r="W2011" s="487"/>
      <c r="X2011" s="414" t="str">
        <f>IFERROR(IF(V2011="ー", "", ROUNDDOWN(W2011*VLOOKUP(N2011,【参考】数式用!$V$2:$AG$51,MATCH(V2011,【参考】数式用!$AB$4:$AG$4)+6,FALSE)*0.5, 0)), "")</f>
        <v/>
      </c>
      <c r="Y2011" s="440"/>
      <c r="Z2011" s="487"/>
      <c r="AA2011" s="501"/>
      <c r="AB2011" s="481" t="e">
        <f>VLOOKUP(N2011,【参考】数式用!$A$3:$N$58,14,FALSE)</f>
        <v>#N/A</v>
      </c>
      <c r="AC2011" s="481" t="str">
        <f>IFERROR(VLOOKUP(N2011,【参考】数式用!$A$3:$N$58,14,FALSE),"")&amp;"_4_5"</f>
        <v>_4_5</v>
      </c>
      <c r="AD2011" s="481" t="str">
        <f>IFERROR(VLOOKUP(N2011,【参考】数式用!$A$3:$N$58,14,FALSE),"")&amp;"_6"</f>
        <v>_6</v>
      </c>
      <c r="AE2011" s="482" t="str">
        <f>IFERROR(VLOOKUP(N2011,【参考】数式用!$AI$5:$AJ$51, 2, FALSE), "")</f>
        <v/>
      </c>
      <c r="AF2011" s="483" t="str">
        <f t="shared" si="62"/>
        <v/>
      </c>
      <c r="AG2011" s="484" t="str">
        <f t="shared" si="63"/>
        <v/>
      </c>
      <c r="AH2011" s="485" t="str">
        <f>IFERROR(VLOOKUP(N2011,【参考】数式用!$AM$3:$AN$56, 2, FALSE), "")</f>
        <v/>
      </c>
      <c r="AI2011" s="411"/>
      <c r="AJ2011" s="389"/>
      <c r="AK2011" s="389"/>
      <c r="AL2011" s="389"/>
      <c r="AM2011" s="389"/>
      <c r="AN2011" s="389"/>
      <c r="AO2011" s="389"/>
      <c r="AP2011" s="389"/>
      <c r="AQ2011" s="389"/>
    </row>
    <row r="2012" spans="1:43" s="128" customFormat="1" ht="40.15" customHeight="1">
      <c r="A2012" s="488">
        <v>1999</v>
      </c>
      <c r="B2012" s="866" t="str">
        <f>IF(基本情報入力シート!C2043="","",基本情報入力シート!C2043)</f>
        <v/>
      </c>
      <c r="C2012" s="866"/>
      <c r="D2012" s="866"/>
      <c r="E2012" s="866"/>
      <c r="F2012" s="866"/>
      <c r="G2012" s="866"/>
      <c r="H2012" s="866"/>
      <c r="I2012" s="866"/>
      <c r="J2012" s="413" t="str">
        <f>IF(基本情報入力シート!M2043="","",基本情報入力シート!M2043)</f>
        <v/>
      </c>
      <c r="K2012" s="413" t="str">
        <f>IF(基本情報入力シート!R2043="","",基本情報入力シート!R2043)</f>
        <v/>
      </c>
      <c r="L2012" s="413" t="str">
        <f>IF(基本情報入力シート!W2043="","",基本情報入力シート!W2043)</f>
        <v/>
      </c>
      <c r="M2012" s="413" t="str">
        <f>IF(基本情報入力シート!X2043="","",基本情報入力シート!X2043)</f>
        <v/>
      </c>
      <c r="N2012" s="491" t="str">
        <f>IF(基本情報入力シート!Y2043="","",基本情報入力シート!Y2043)</f>
        <v/>
      </c>
      <c r="O2012" s="490"/>
      <c r="P2012" s="432"/>
      <c r="Q2012" s="38" t="str">
        <f>IFERROR(ROUNDDOWN(P2012*VLOOKUP(N2012,【参考】数式用!$V$2:$AA$58,MATCH(O2012,【参考】数式用!$X$4:$AA$4)+2,FALSE)*0.5, 0), "")</f>
        <v/>
      </c>
      <c r="R2012" s="433"/>
      <c r="S2012" s="867"/>
      <c r="T2012" s="867"/>
      <c r="U2012" s="499"/>
      <c r="V2012" s="439"/>
      <c r="W2012" s="487"/>
      <c r="X2012" s="414" t="str">
        <f>IFERROR(IF(V2012="ー", "", ROUNDDOWN(W2012*VLOOKUP(N2012,【参考】数式用!$V$2:$AG$51,MATCH(V2012,【参考】数式用!$AB$4:$AG$4)+6,FALSE)*0.5, 0)), "")</f>
        <v/>
      </c>
      <c r="Y2012" s="440"/>
      <c r="Z2012" s="487"/>
      <c r="AA2012" s="501"/>
      <c r="AB2012" s="481" t="e">
        <f>VLOOKUP(N2012,【参考】数式用!$A$3:$N$58,14,FALSE)</f>
        <v>#N/A</v>
      </c>
      <c r="AC2012" s="481" t="str">
        <f>IFERROR(VLOOKUP(N2012,【参考】数式用!$A$3:$N$58,14,FALSE),"")&amp;"_4_5"</f>
        <v>_4_5</v>
      </c>
      <c r="AD2012" s="481" t="str">
        <f>IFERROR(VLOOKUP(N2012,【参考】数式用!$A$3:$N$58,14,FALSE),"")&amp;"_6"</f>
        <v>_6</v>
      </c>
      <c r="AE2012" s="482" t="str">
        <f>IFERROR(VLOOKUP(N2012,【参考】数式用!$AI$5:$AJ$51, 2, FALSE), "")</f>
        <v/>
      </c>
      <c r="AF2012" s="483" t="str">
        <f t="shared" si="62"/>
        <v/>
      </c>
      <c r="AG2012" s="484" t="str">
        <f t="shared" si="63"/>
        <v/>
      </c>
      <c r="AH2012" s="485" t="str">
        <f>IFERROR(VLOOKUP(N2012,【参考】数式用!$AM$3:$AN$56, 2, FALSE), "")</f>
        <v/>
      </c>
      <c r="AI2012" s="411"/>
      <c r="AJ2012" s="389"/>
      <c r="AK2012" s="389"/>
      <c r="AL2012" s="389"/>
      <c r="AM2012" s="389"/>
      <c r="AN2012" s="389"/>
      <c r="AO2012" s="389"/>
      <c r="AP2012" s="389"/>
      <c r="AQ2012" s="389"/>
    </row>
    <row r="2013" spans="1:43" s="128" customFormat="1" ht="40.15" customHeight="1" thickBot="1">
      <c r="A2013" s="492">
        <v>2000</v>
      </c>
      <c r="B2013" s="868" t="str">
        <f>IF(基本情報入力シート!C2044="","",基本情報入力シート!C2044)</f>
        <v/>
      </c>
      <c r="C2013" s="868"/>
      <c r="D2013" s="868"/>
      <c r="E2013" s="868"/>
      <c r="F2013" s="868"/>
      <c r="G2013" s="868"/>
      <c r="H2013" s="868"/>
      <c r="I2013" s="868"/>
      <c r="J2013" s="416" t="str">
        <f>IF(基本情報入力シート!M2044="","",基本情報入力シート!M2044)</f>
        <v/>
      </c>
      <c r="K2013" s="416" t="str">
        <f>IF(基本情報入力シート!R2044="","",基本情報入力シート!R2044)</f>
        <v/>
      </c>
      <c r="L2013" s="416" t="str">
        <f>IF(基本情報入力シート!W2044="","",基本情報入力シート!W2044)</f>
        <v/>
      </c>
      <c r="M2013" s="416" t="str">
        <f>IF(基本情報入力シート!X2044="","",基本情報入力シート!X2044)</f>
        <v/>
      </c>
      <c r="N2013" s="493" t="str">
        <f>IF(基本情報入力シート!Y2044="","",基本情報入力シート!Y2044)</f>
        <v/>
      </c>
      <c r="O2013" s="490"/>
      <c r="P2013" s="432"/>
      <c r="Q2013" s="38" t="str">
        <f>IFERROR(ROUNDDOWN(P2013*VLOOKUP(N2013,【参考】数式用!$V$2:$AA$58,MATCH(O2013,【参考】数式用!$X$4:$AA$4)+2,FALSE)*0.5, 0), "")</f>
        <v/>
      </c>
      <c r="R2013" s="433"/>
      <c r="S2013" s="867"/>
      <c r="T2013" s="867"/>
      <c r="U2013" s="499"/>
      <c r="V2013" s="502"/>
      <c r="W2013" s="442"/>
      <c r="X2013" s="417" t="str">
        <f>IFERROR(IF(V2013="ー", "", ROUNDDOWN(W2013*VLOOKUP(N2013,【参考】数式用!$V$2:$AG$51,MATCH(V2013,【参考】数式用!$AB$4:$AG$4)+6,FALSE)*0.5, 0)), "")</f>
        <v/>
      </c>
      <c r="Y2013" s="503"/>
      <c r="Z2013" s="442"/>
      <c r="AA2013" s="504"/>
      <c r="AB2013" s="481" t="e">
        <f>VLOOKUP(N2013,【参考】数式用!$A$3:$N$58,14,FALSE)</f>
        <v>#N/A</v>
      </c>
      <c r="AC2013" s="481" t="str">
        <f>IFERROR(VLOOKUP(N2013,【参考】数式用!$A$3:$N$58,14,FALSE),"")&amp;"_4_5"</f>
        <v>_4_5</v>
      </c>
      <c r="AD2013" s="481" t="str">
        <f>IFERROR(VLOOKUP(N2013,【参考】数式用!$A$3:$N$58,14,FALSE),"")&amp;"_6"</f>
        <v>_6</v>
      </c>
      <c r="AE2013" s="482" t="str">
        <f>IFERROR(VLOOKUP(N2013,【参考】数式用!$AI$5:$AJ$51, 2, FALSE), "")</f>
        <v/>
      </c>
      <c r="AF2013" s="483" t="str">
        <f t="shared" si="62"/>
        <v/>
      </c>
      <c r="AG2013" s="484" t="str">
        <f t="shared" si="63"/>
        <v/>
      </c>
      <c r="AH2013" s="485" t="str">
        <f>IFERROR(VLOOKUP(N2013,【参考】数式用!$AM$3:$AN$56, 2, FALSE), "")</f>
        <v/>
      </c>
      <c r="AI2013" s="411"/>
      <c r="AJ2013" s="389"/>
      <c r="AK2013" s="389"/>
      <c r="AL2013" s="389"/>
      <c r="AM2013" s="389"/>
      <c r="AN2013" s="389"/>
      <c r="AO2013" s="389"/>
      <c r="AP2013" s="389"/>
      <c r="AQ2013" s="389"/>
    </row>
  </sheetData>
  <sheetProtection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46" t="s">
        <v>260</v>
      </c>
      <c r="T2" s="947"/>
      <c r="V2" s="962" t="s">
        <v>261</v>
      </c>
      <c r="W2" s="956" t="s">
        <v>262</v>
      </c>
      <c r="X2" s="966" t="s">
        <v>263</v>
      </c>
      <c r="Y2" s="967"/>
      <c r="Z2" s="967"/>
      <c r="AA2" s="967"/>
      <c r="AB2" s="967"/>
      <c r="AC2" s="967"/>
      <c r="AD2" s="967"/>
      <c r="AE2" s="967"/>
      <c r="AF2" s="967"/>
      <c r="AG2" s="968"/>
      <c r="AI2" s="954" t="s">
        <v>261</v>
      </c>
      <c r="AJ2" s="959" t="s">
        <v>264</v>
      </c>
      <c r="AM2" s="451" t="s">
        <v>261</v>
      </c>
      <c r="AN2" s="99" t="s">
        <v>265</v>
      </c>
      <c r="AO2" s="99"/>
      <c r="AP2" s="99"/>
      <c r="AQ2" s="99"/>
      <c r="AR2" s="99"/>
      <c r="AS2" s="100"/>
      <c r="AT2" s="100"/>
      <c r="BE2" s="2"/>
    </row>
    <row r="3" spans="1:57" ht="28.5" customHeight="1" thickBot="1">
      <c r="A3" s="954" t="s">
        <v>261</v>
      </c>
      <c r="B3" s="956" t="s">
        <v>262</v>
      </c>
      <c r="C3" s="949" t="s">
        <v>266</v>
      </c>
      <c r="D3" s="949"/>
      <c r="E3" s="949"/>
      <c r="F3" s="950"/>
      <c r="G3" s="948" t="s">
        <v>267</v>
      </c>
      <c r="H3" s="949"/>
      <c r="I3" s="949"/>
      <c r="J3" s="949"/>
      <c r="K3" s="949"/>
      <c r="L3" s="949"/>
      <c r="M3" s="950"/>
      <c r="N3" s="948" t="s">
        <v>251</v>
      </c>
      <c r="O3" s="952" t="s">
        <v>268</v>
      </c>
      <c r="P3" s="40"/>
      <c r="Q3" s="23"/>
      <c r="R3" s="3"/>
      <c r="S3" s="90" t="s">
        <v>269</v>
      </c>
      <c r="T3" s="91" t="s">
        <v>270</v>
      </c>
      <c r="V3" s="963"/>
      <c r="W3" s="965"/>
      <c r="X3" s="948" t="s">
        <v>266</v>
      </c>
      <c r="Y3" s="949"/>
      <c r="Z3" s="949"/>
      <c r="AA3" s="950"/>
      <c r="AB3" s="948" t="s">
        <v>267</v>
      </c>
      <c r="AC3" s="949"/>
      <c r="AD3" s="949"/>
      <c r="AE3" s="949"/>
      <c r="AF3" s="949"/>
      <c r="AG3" s="950"/>
      <c r="AI3" s="958"/>
      <c r="AJ3" s="960"/>
      <c r="AM3" s="452" t="s">
        <v>271</v>
      </c>
      <c r="AN3" s="102" t="s">
        <v>2180</v>
      </c>
      <c r="AO3" s="47" t="s">
        <v>370</v>
      </c>
      <c r="AP3" s="47" t="s">
        <v>272</v>
      </c>
      <c r="AQ3" s="446" t="s">
        <v>273</v>
      </c>
      <c r="AR3" s="47" t="s">
        <v>250</v>
      </c>
      <c r="AS3" s="119"/>
      <c r="AT3" s="103"/>
      <c r="BE3" s="2"/>
    </row>
    <row r="4" spans="1:57" ht="28.5" customHeight="1" thickBot="1">
      <c r="A4" s="955"/>
      <c r="B4" s="957"/>
      <c r="C4" s="30" t="s">
        <v>249</v>
      </c>
      <c r="D4" s="31" t="s">
        <v>274</v>
      </c>
      <c r="E4" s="31" t="s">
        <v>275</v>
      </c>
      <c r="F4" s="31" t="s">
        <v>276</v>
      </c>
      <c r="G4" s="89" t="s">
        <v>277</v>
      </c>
      <c r="H4" s="31" t="s">
        <v>278</v>
      </c>
      <c r="I4" s="31" t="s">
        <v>279</v>
      </c>
      <c r="J4" s="31" t="s">
        <v>280</v>
      </c>
      <c r="K4" s="31" t="s">
        <v>281</v>
      </c>
      <c r="L4" s="31" t="s">
        <v>282</v>
      </c>
      <c r="M4" s="32" t="s">
        <v>283</v>
      </c>
      <c r="N4" s="951"/>
      <c r="O4" s="953"/>
      <c r="P4" s="40"/>
      <c r="Q4" s="36"/>
      <c r="R4" s="3"/>
      <c r="S4" s="20" t="s">
        <v>92</v>
      </c>
      <c r="T4" s="92" t="s">
        <v>284</v>
      </c>
      <c r="V4" s="964"/>
      <c r="W4" s="957"/>
      <c r="X4" s="30" t="s">
        <v>249</v>
      </c>
      <c r="Y4" s="31" t="s">
        <v>274</v>
      </c>
      <c r="Z4" s="31" t="s">
        <v>275</v>
      </c>
      <c r="AA4" s="31" t="s">
        <v>276</v>
      </c>
      <c r="AB4" s="89" t="s">
        <v>277</v>
      </c>
      <c r="AC4" s="31" t="s">
        <v>278</v>
      </c>
      <c r="AD4" s="31" t="s">
        <v>279</v>
      </c>
      <c r="AE4" s="31" t="s">
        <v>280</v>
      </c>
      <c r="AF4" s="31" t="s">
        <v>281</v>
      </c>
      <c r="AG4" s="32" t="s">
        <v>282</v>
      </c>
      <c r="AI4" s="955"/>
      <c r="AJ4" s="961"/>
      <c r="AM4" s="76" t="s">
        <v>285</v>
      </c>
      <c r="AN4" s="102" t="s">
        <v>2181</v>
      </c>
      <c r="AO4" s="51" t="s">
        <v>252</v>
      </c>
      <c r="AP4" s="51" t="s">
        <v>286</v>
      </c>
      <c r="AQ4" s="447" t="s">
        <v>273</v>
      </c>
      <c r="AR4" s="444"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7" t="s">
        <v>273</v>
      </c>
      <c r="AR5" s="444"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7" t="s">
        <v>273</v>
      </c>
      <c r="AR6" s="444"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7" t="s">
        <v>273</v>
      </c>
      <c r="AR7" s="444"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7" t="s">
        <v>273</v>
      </c>
      <c r="AR8" s="444"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6" t="s">
        <v>301</v>
      </c>
      <c r="T9" s="947"/>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7" t="s">
        <v>273</v>
      </c>
      <c r="AR9" s="444"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7" t="s">
        <v>273</v>
      </c>
      <c r="AR10" s="444"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7" t="s">
        <v>273</v>
      </c>
      <c r="AR11" s="444"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7" t="s">
        <v>273</v>
      </c>
      <c r="AR12" s="444"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7" t="s">
        <v>273</v>
      </c>
      <c r="AR13" s="444"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7" t="s">
        <v>273</v>
      </c>
      <c r="AR14" s="444"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7" t="s">
        <v>273</v>
      </c>
      <c r="AR15" s="444"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7" t="s">
        <v>273</v>
      </c>
      <c r="AR16" s="444" t="s">
        <v>250</v>
      </c>
      <c r="AS16" s="122"/>
      <c r="AT16" s="104"/>
      <c r="BE16" s="2"/>
    </row>
    <row r="17" spans="1:57" s="463" customFormat="1" ht="27" customHeight="1">
      <c r="A17" s="453" t="s">
        <v>317</v>
      </c>
      <c r="B17" s="454" t="s">
        <v>2177</v>
      </c>
      <c r="C17" s="455">
        <v>0.128</v>
      </c>
      <c r="D17" s="456">
        <v>0.122</v>
      </c>
      <c r="E17" s="456">
        <v>0.11</v>
      </c>
      <c r="F17" s="456">
        <v>8.7999999999999995E-2</v>
      </c>
      <c r="G17" s="457">
        <v>0.14799999999999999</v>
      </c>
      <c r="H17" s="457">
        <v>0.159</v>
      </c>
      <c r="I17" s="457">
        <v>0.14199999999999999</v>
      </c>
      <c r="J17" s="457">
        <v>0.153</v>
      </c>
      <c r="K17" s="457">
        <v>0.13</v>
      </c>
      <c r="L17" s="457">
        <v>0.108</v>
      </c>
      <c r="M17" s="458"/>
      <c r="N17" s="459" t="s">
        <v>269</v>
      </c>
      <c r="O17" s="460" t="s">
        <v>288</v>
      </c>
      <c r="P17" s="461"/>
      <c r="Q17" s="462"/>
      <c r="R17" s="462"/>
      <c r="V17" s="453" t="s">
        <v>317</v>
      </c>
      <c r="W17" s="454" t="s">
        <v>2178</v>
      </c>
      <c r="X17" s="455">
        <f t="shared" ref="X17:AA18" si="24">$F$18/C17</f>
        <v>0.6875</v>
      </c>
      <c r="Y17" s="455">
        <f t="shared" si="24"/>
        <v>0.72131147540983609</v>
      </c>
      <c r="Z17" s="455">
        <f t="shared" si="24"/>
        <v>0.79999999999999993</v>
      </c>
      <c r="AA17" s="455">
        <f t="shared" si="24"/>
        <v>1</v>
      </c>
      <c r="AB17" s="455">
        <f t="shared" ref="AB17:AG18" si="25">$L$18/G17</f>
        <v>0.72972972972972971</v>
      </c>
      <c r="AC17" s="455">
        <f t="shared" si="25"/>
        <v>0.67924528301886788</v>
      </c>
      <c r="AD17" s="455">
        <f t="shared" si="25"/>
        <v>0.76056338028169024</v>
      </c>
      <c r="AE17" s="455">
        <f t="shared" si="25"/>
        <v>0.70588235294117652</v>
      </c>
      <c r="AF17" s="455">
        <f t="shared" si="25"/>
        <v>0.8307692307692307</v>
      </c>
      <c r="AG17" s="455">
        <f t="shared" si="25"/>
        <v>1</v>
      </c>
      <c r="AI17" s="453" t="s">
        <v>317</v>
      </c>
      <c r="AJ17" s="96" t="s">
        <v>264</v>
      </c>
      <c r="AM17" s="464" t="s">
        <v>321</v>
      </c>
      <c r="AN17" s="465" t="s">
        <v>2179</v>
      </c>
      <c r="AO17" s="460" t="s">
        <v>252</v>
      </c>
      <c r="AP17" s="460" t="s">
        <v>286</v>
      </c>
      <c r="AQ17" s="466" t="s">
        <v>273</v>
      </c>
      <c r="AR17" s="467" t="s">
        <v>250</v>
      </c>
      <c r="AS17" s="468"/>
      <c r="AT17" s="469"/>
    </row>
    <row r="18" spans="1:57" s="463" customFormat="1" ht="27" customHeight="1">
      <c r="A18" s="453" t="s">
        <v>320</v>
      </c>
      <c r="B18" s="454" t="s">
        <v>322</v>
      </c>
      <c r="C18" s="455">
        <v>0.128</v>
      </c>
      <c r="D18" s="456">
        <v>0.122</v>
      </c>
      <c r="E18" s="456">
        <v>0.11</v>
      </c>
      <c r="F18" s="456">
        <v>8.7999999999999995E-2</v>
      </c>
      <c r="G18" s="457">
        <v>0.14799999999999999</v>
      </c>
      <c r="H18" s="457">
        <v>0.159</v>
      </c>
      <c r="I18" s="457">
        <v>0.14199999999999999</v>
      </c>
      <c r="J18" s="457">
        <v>0.153</v>
      </c>
      <c r="K18" s="457">
        <v>0.13</v>
      </c>
      <c r="L18" s="457">
        <v>0.108</v>
      </c>
      <c r="M18" s="458"/>
      <c r="N18" s="459" t="s">
        <v>269</v>
      </c>
      <c r="O18" s="460" t="s">
        <v>316</v>
      </c>
      <c r="P18" s="461"/>
      <c r="Q18" s="462"/>
      <c r="R18" s="462"/>
      <c r="V18" s="453" t="s">
        <v>320</v>
      </c>
      <c r="W18" s="454" t="s">
        <v>322</v>
      </c>
      <c r="X18" s="455">
        <f t="shared" si="24"/>
        <v>0.6875</v>
      </c>
      <c r="Y18" s="455">
        <f t="shared" si="24"/>
        <v>0.72131147540983609</v>
      </c>
      <c r="Z18" s="455">
        <f t="shared" si="24"/>
        <v>0.79999999999999993</v>
      </c>
      <c r="AA18" s="455">
        <f t="shared" si="24"/>
        <v>1</v>
      </c>
      <c r="AB18" s="455">
        <f t="shared" si="25"/>
        <v>0.72972972972972971</v>
      </c>
      <c r="AC18" s="455">
        <f t="shared" si="25"/>
        <v>0.67924528301886788</v>
      </c>
      <c r="AD18" s="455">
        <f t="shared" si="25"/>
        <v>0.76056338028169024</v>
      </c>
      <c r="AE18" s="455">
        <f t="shared" si="25"/>
        <v>0.70588235294117652</v>
      </c>
      <c r="AF18" s="455">
        <f t="shared" si="25"/>
        <v>0.8307692307692307</v>
      </c>
      <c r="AG18" s="455">
        <f t="shared" si="25"/>
        <v>1</v>
      </c>
      <c r="AI18" s="453" t="s">
        <v>320</v>
      </c>
      <c r="AJ18" s="96" t="s">
        <v>284</v>
      </c>
      <c r="AM18" s="464" t="s">
        <v>323</v>
      </c>
      <c r="AN18" s="465" t="s">
        <v>2192</v>
      </c>
      <c r="AO18" s="460" t="s">
        <v>252</v>
      </c>
      <c r="AP18" s="460" t="s">
        <v>286</v>
      </c>
      <c r="AQ18" s="466" t="s">
        <v>273</v>
      </c>
      <c r="AR18" s="467" t="s">
        <v>250</v>
      </c>
      <c r="AS18" s="468"/>
      <c r="AT18" s="469"/>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45"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65" t="s">
        <v>2207</v>
      </c>
      <c r="AO20" s="460" t="s">
        <v>309</v>
      </c>
      <c r="AP20" s="460" t="s">
        <v>318</v>
      </c>
      <c r="AQ20" s="460" t="s">
        <v>252</v>
      </c>
      <c r="AR20" s="460" t="s">
        <v>371</v>
      </c>
      <c r="AS20" s="470" t="s">
        <v>273</v>
      </c>
      <c r="AT20" s="471"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50"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50"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50"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50"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50"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50"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50"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50" t="s">
        <v>250</v>
      </c>
      <c r="AS38" s="448"/>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8"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9"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43" t="s">
        <v>252</v>
      </c>
      <c r="AP50" s="443" t="s">
        <v>371</v>
      </c>
      <c r="AQ50" s="443"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44" t="s">
        <v>252</v>
      </c>
      <c r="AP51" s="444" t="s">
        <v>371</v>
      </c>
      <c r="AQ51" s="444"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44"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44"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44"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44"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43"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