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mc:AlternateContent xmlns:mc="http://schemas.openxmlformats.org/markup-compatibility/2006">
    <mc:Choice Requires="x15">
      <x15ac:absPath xmlns:x15ac="http://schemas.microsoft.com/office/spreadsheetml/2010/11/ac" url="D:\IO\10 波及効果ツール\"/>
    </mc:Choice>
  </mc:AlternateContent>
  <xr:revisionPtr revIDLastSave="0" documentId="13_ncr:1_{F0440AFF-CA6A-41E6-9310-2AA108C843BC}" xr6:coauthVersionLast="47" xr6:coauthVersionMax="47" xr10:uidLastSave="{00000000-0000-0000-0000-000000000000}"/>
  <bookViews>
    <workbookView xWindow="-120" yWindow="-16320" windowWidth="29040" windowHeight="15720" activeTab="4" xr2:uid="{1DE9FC0E-5CDB-4A08-8B61-894A868001D6}"/>
  </bookViews>
  <sheets>
    <sheet name="①入力・結果" sheetId="40" r:id="rId1"/>
    <sheet name="②フロー" sheetId="41" r:id="rId2"/>
    <sheet name="③-1計算(観光消費)" sheetId="33" r:id="rId3"/>
    <sheet name="③-2計算(価格変換)" sheetId="42" r:id="rId4"/>
    <sheet name="③-3計算" sheetId="43" r:id="rId5"/>
    <sheet name="④係数" sheetId="48" r:id="rId6"/>
    <sheet name="⑤分類" sheetId="53" r:id="rId7"/>
  </sheets>
  <externalReferences>
    <externalReference r:id="rId8"/>
  </externalReferences>
  <definedNames>
    <definedName name="_xlnm.Print_Area" localSheetId="2">'③-1計算(観光消費)'!$A$1:$BS$109</definedName>
    <definedName name="事業分類">[1]入力!$C$8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2" i="43" l="1"/>
  <c r="B9" i="33" l="1"/>
  <c r="I9" i="33"/>
  <c r="BE61" i="48" l="1"/>
  <c r="BE60" i="48"/>
  <c r="BE59" i="48"/>
  <c r="BE58" i="48"/>
  <c r="BE57" i="48"/>
  <c r="BE56" i="48"/>
  <c r="BE55" i="48"/>
  <c r="BE54" i="48"/>
  <c r="BE53" i="48"/>
  <c r="BE52" i="48"/>
  <c r="BE51" i="48"/>
  <c r="BE50" i="48"/>
  <c r="BE49" i="48"/>
  <c r="BE48" i="48"/>
  <c r="BE47" i="48"/>
  <c r="BE46" i="48"/>
  <c r="BE45" i="48"/>
  <c r="BE44" i="48"/>
  <c r="BE43" i="48"/>
  <c r="BE42" i="48"/>
  <c r="BE41" i="48"/>
  <c r="BE40" i="48"/>
  <c r="BE39" i="48"/>
  <c r="BE38" i="48"/>
  <c r="BE37" i="48"/>
  <c r="BE36" i="48"/>
  <c r="BE35" i="48"/>
  <c r="BE34" i="48"/>
  <c r="BE33" i="48"/>
  <c r="BE32" i="48"/>
  <c r="BE31" i="48"/>
  <c r="BE30" i="48"/>
  <c r="BE29" i="48"/>
  <c r="BE28" i="48"/>
  <c r="BE27" i="48"/>
  <c r="BE26" i="48"/>
  <c r="BE24" i="48"/>
  <c r="BE25" i="48"/>
  <c r="L15" i="43" l="1" a="1"/>
  <c r="L16" i="43" s="1"/>
  <c r="J15" i="43" a="1"/>
  <c r="J50" i="43" s="1"/>
  <c r="J18" i="43" l="1"/>
  <c r="J34" i="43"/>
  <c r="J46" i="43"/>
  <c r="J30" i="43"/>
  <c r="J42" i="43"/>
  <c r="J26" i="43"/>
  <c r="J38" i="43"/>
  <c r="J22" i="43"/>
  <c r="L51" i="43"/>
  <c r="L47" i="43"/>
  <c r="L43" i="43"/>
  <c r="L39" i="43"/>
  <c r="L35" i="43"/>
  <c r="L31" i="43"/>
  <c r="L27" i="43"/>
  <c r="L23" i="43"/>
  <c r="L19" i="43"/>
  <c r="L15" i="43"/>
  <c r="L50" i="43"/>
  <c r="L46" i="43"/>
  <c r="L42" i="43"/>
  <c r="L38" i="43"/>
  <c r="L34" i="43"/>
  <c r="L30" i="43"/>
  <c r="L26" i="43"/>
  <c r="L22" i="43"/>
  <c r="L18" i="43"/>
  <c r="L45" i="43"/>
  <c r="L17" i="43"/>
  <c r="L49" i="43"/>
  <c r="L41" i="43"/>
  <c r="L37" i="43"/>
  <c r="L33" i="43"/>
  <c r="L29" i="43"/>
  <c r="L25" i="43"/>
  <c r="L21" i="43"/>
  <c r="L48" i="43"/>
  <c r="L44" i="43"/>
  <c r="L40" i="43"/>
  <c r="L36" i="43"/>
  <c r="L32" i="43"/>
  <c r="L28" i="43"/>
  <c r="L24" i="43"/>
  <c r="L20" i="43"/>
  <c r="J49" i="43"/>
  <c r="J45" i="43"/>
  <c r="J41" i="43"/>
  <c r="J37" i="43"/>
  <c r="J33" i="43"/>
  <c r="J29" i="43"/>
  <c r="J25" i="43"/>
  <c r="J21" i="43"/>
  <c r="J17" i="43"/>
  <c r="J48" i="43"/>
  <c r="J44" i="43"/>
  <c r="J40" i="43"/>
  <c r="J36" i="43"/>
  <c r="J32" i="43"/>
  <c r="J28" i="43"/>
  <c r="J24" i="43"/>
  <c r="J20" i="43"/>
  <c r="J16" i="43"/>
  <c r="J51" i="43"/>
  <c r="J47" i="43"/>
  <c r="J43" i="43"/>
  <c r="J39" i="43"/>
  <c r="J35" i="43"/>
  <c r="J31" i="43"/>
  <c r="J27" i="43"/>
  <c r="J23" i="43"/>
  <c r="J19" i="43"/>
  <c r="J15" i="43"/>
  <c r="N72" i="33" l="1"/>
  <c r="D12" i="42" l="1"/>
  <c r="E32" i="40"/>
  <c r="O231" i="48" l="1"/>
  <c r="P231" i="48"/>
  <c r="O232" i="48"/>
  <c r="P232" i="48"/>
  <c r="O233" i="48"/>
  <c r="P233" i="48"/>
  <c r="O234" i="48"/>
  <c r="P234" i="48"/>
  <c r="O235" i="48"/>
  <c r="P235" i="48"/>
  <c r="BH57" i="48"/>
  <c r="Y48" i="43" s="1"/>
  <c r="BH24" i="48"/>
  <c r="Y15" i="43" s="1"/>
  <c r="BF25" i="48"/>
  <c r="E16" i="43" s="1"/>
  <c r="P16" i="43" s="1"/>
  <c r="BF26" i="48"/>
  <c r="E17" i="43" s="1"/>
  <c r="P17" i="43" s="1"/>
  <c r="BF27" i="48"/>
  <c r="E18" i="43" s="1"/>
  <c r="P18" i="43" s="1"/>
  <c r="BF28" i="48"/>
  <c r="E19" i="43" s="1"/>
  <c r="P19" i="43" s="1"/>
  <c r="BF29" i="48"/>
  <c r="E20" i="43" s="1"/>
  <c r="BF30" i="48"/>
  <c r="E21" i="43" s="1"/>
  <c r="P21" i="43" s="1"/>
  <c r="BF31" i="48"/>
  <c r="E22" i="43" s="1"/>
  <c r="BF32" i="48"/>
  <c r="E23" i="43" s="1"/>
  <c r="P23" i="43" s="1"/>
  <c r="BF33" i="48"/>
  <c r="E24" i="43" s="1"/>
  <c r="P24" i="43" s="1"/>
  <c r="BF34" i="48"/>
  <c r="E25" i="43" s="1"/>
  <c r="BF35" i="48"/>
  <c r="E26" i="43" s="1"/>
  <c r="BF36" i="48"/>
  <c r="E27" i="43" s="1"/>
  <c r="BF37" i="48"/>
  <c r="E28" i="43" s="1"/>
  <c r="P28" i="43" s="1"/>
  <c r="BF38" i="48"/>
  <c r="E29" i="43" s="1"/>
  <c r="BF39" i="48"/>
  <c r="E30" i="43" s="1"/>
  <c r="BF40" i="48"/>
  <c r="E31" i="43" s="1"/>
  <c r="BF41" i="48"/>
  <c r="E32" i="43" s="1"/>
  <c r="P32" i="43" s="1"/>
  <c r="BF42" i="48"/>
  <c r="E33" i="43" s="1"/>
  <c r="BF43" i="48"/>
  <c r="E34" i="43" s="1"/>
  <c r="BF44" i="48"/>
  <c r="E35" i="43" s="1"/>
  <c r="P35" i="43" s="1"/>
  <c r="BF45" i="48"/>
  <c r="E36" i="43" s="1"/>
  <c r="BF46" i="48"/>
  <c r="E37" i="43" s="1"/>
  <c r="BF47" i="48"/>
  <c r="E38" i="43" s="1"/>
  <c r="BF48" i="48"/>
  <c r="E39" i="43" s="1"/>
  <c r="BF49" i="48"/>
  <c r="E40" i="43" s="1"/>
  <c r="BF50" i="48"/>
  <c r="E41" i="43" s="1"/>
  <c r="BF51" i="48"/>
  <c r="E42" i="43" s="1"/>
  <c r="BF52" i="48"/>
  <c r="E44" i="43" s="1"/>
  <c r="BF53" i="48"/>
  <c r="E45" i="43" s="1"/>
  <c r="BF54" i="48"/>
  <c r="E46" i="43" s="1"/>
  <c r="P45" i="43" s="1"/>
  <c r="BF55" i="48"/>
  <c r="E47" i="43" s="1"/>
  <c r="P46" i="43" s="1"/>
  <c r="BF56" i="48"/>
  <c r="E48" i="43" s="1"/>
  <c r="P47" i="43" s="1"/>
  <c r="BF57" i="48"/>
  <c r="E49" i="43" s="1"/>
  <c r="P48" i="43" s="1"/>
  <c r="BF58" i="48"/>
  <c r="E50" i="43" s="1"/>
  <c r="P49" i="43" s="1"/>
  <c r="BF59" i="48"/>
  <c r="E51" i="43" s="1"/>
  <c r="P50" i="43" s="1"/>
  <c r="BF60" i="48"/>
  <c r="E52" i="43" s="1"/>
  <c r="P51" i="43" s="1"/>
  <c r="BF61" i="48"/>
  <c r="BF24" i="48"/>
  <c r="E15" i="43" s="1"/>
  <c r="P15" i="43" s="1"/>
  <c r="BH58" i="48"/>
  <c r="Y49" i="43" s="1"/>
  <c r="BH59" i="48"/>
  <c r="Y50" i="43" s="1"/>
  <c r="BH60" i="48"/>
  <c r="Y51" i="43" s="1"/>
  <c r="BH61" i="48"/>
  <c r="Y20" i="33"/>
  <c r="R24" i="33"/>
  <c r="AX55" i="33" s="1"/>
  <c r="N97" i="33"/>
  <c r="N94" i="33"/>
  <c r="E54" i="40" s="1"/>
  <c r="N93" i="33"/>
  <c r="E53" i="40" s="1"/>
  <c r="N92" i="33"/>
  <c r="N91" i="33"/>
  <c r="E51" i="40" s="1"/>
  <c r="N89" i="33"/>
  <c r="E49" i="40" s="1"/>
  <c r="N86" i="33"/>
  <c r="E46" i="40" s="1"/>
  <c r="N85" i="33"/>
  <c r="N84" i="33"/>
  <c r="N82" i="33"/>
  <c r="E42" i="40" s="1"/>
  <c r="N81" i="33"/>
  <c r="E41" i="40" s="1"/>
  <c r="N80" i="33"/>
  <c r="BH25" i="48"/>
  <c r="Y16" i="43" s="1"/>
  <c r="BH26" i="48"/>
  <c r="Y17" i="43" s="1"/>
  <c r="BH27" i="48"/>
  <c r="Y18" i="43" s="1"/>
  <c r="BH28" i="48"/>
  <c r="Y19" i="43" s="1"/>
  <c r="BH29" i="48"/>
  <c r="Y20" i="43" s="1"/>
  <c r="BH30" i="48"/>
  <c r="Y21" i="43" s="1"/>
  <c r="BH31" i="48"/>
  <c r="BH32" i="48"/>
  <c r="Y23" i="43" s="1"/>
  <c r="BH33" i="48"/>
  <c r="Y24" i="43" s="1"/>
  <c r="BH34" i="48"/>
  <c r="Y25" i="43" s="1"/>
  <c r="BH35" i="48"/>
  <c r="Y26" i="43" s="1"/>
  <c r="BH36" i="48"/>
  <c r="Y27" i="43" s="1"/>
  <c r="BH37" i="48"/>
  <c r="Y28" i="43" s="1"/>
  <c r="BH38" i="48"/>
  <c r="Y29" i="43" s="1"/>
  <c r="BH39" i="48"/>
  <c r="Y30" i="43" s="1"/>
  <c r="BH40" i="48"/>
  <c r="Y31" i="43" s="1"/>
  <c r="BH41" i="48"/>
  <c r="Y32" i="43" s="1"/>
  <c r="BH42" i="48"/>
  <c r="Y33" i="43" s="1"/>
  <c r="BH43" i="48"/>
  <c r="Y34" i="43" s="1"/>
  <c r="BH44" i="48"/>
  <c r="Y35" i="43" s="1"/>
  <c r="BH45" i="48"/>
  <c r="Y36" i="43" s="1"/>
  <c r="BH46" i="48"/>
  <c r="Y37" i="43" s="1"/>
  <c r="BH47" i="48"/>
  <c r="Y38" i="43" s="1"/>
  <c r="BH48" i="48"/>
  <c r="Y39" i="43" s="1"/>
  <c r="BH49" i="48"/>
  <c r="Y40" i="43" s="1"/>
  <c r="BH50" i="48"/>
  <c r="Y41" i="43" s="1"/>
  <c r="BH51" i="48"/>
  <c r="Y42" i="43" s="1"/>
  <c r="BH52" i="48"/>
  <c r="Y43" i="43" s="1"/>
  <c r="BH53" i="48"/>
  <c r="Y44" i="43" s="1"/>
  <c r="BH54" i="48"/>
  <c r="Y45" i="43" s="1"/>
  <c r="BH55" i="48"/>
  <c r="Y46" i="43" s="1"/>
  <c r="BH56" i="48"/>
  <c r="Y47" i="43" s="1"/>
  <c r="D184" i="48"/>
  <c r="E184" i="48"/>
  <c r="F184" i="48"/>
  <c r="G184" i="48"/>
  <c r="H184" i="48"/>
  <c r="O199" i="48"/>
  <c r="P199" i="48"/>
  <c r="O200" i="48"/>
  <c r="P200" i="48"/>
  <c r="O201" i="48"/>
  <c r="P201" i="48"/>
  <c r="O202" i="48"/>
  <c r="P202" i="48"/>
  <c r="O203" i="48"/>
  <c r="P203" i="48"/>
  <c r="O204" i="48"/>
  <c r="P204" i="48"/>
  <c r="O205" i="48"/>
  <c r="P205" i="48"/>
  <c r="O206" i="48"/>
  <c r="P206" i="48"/>
  <c r="O207" i="48"/>
  <c r="P207" i="48"/>
  <c r="O208" i="48"/>
  <c r="P208" i="48"/>
  <c r="O209" i="48"/>
  <c r="P209" i="48"/>
  <c r="O210" i="48"/>
  <c r="P210" i="48"/>
  <c r="O211" i="48"/>
  <c r="P211" i="48"/>
  <c r="O212" i="48"/>
  <c r="P212" i="48"/>
  <c r="O213" i="48"/>
  <c r="P213" i="48"/>
  <c r="O214" i="48"/>
  <c r="P214" i="48"/>
  <c r="O215" i="48"/>
  <c r="P215" i="48"/>
  <c r="O216" i="48"/>
  <c r="P216" i="48"/>
  <c r="O217" i="48"/>
  <c r="P217" i="48"/>
  <c r="O218" i="48"/>
  <c r="P218" i="48"/>
  <c r="O219" i="48"/>
  <c r="P219" i="48"/>
  <c r="O220" i="48"/>
  <c r="P220" i="48"/>
  <c r="O221" i="48"/>
  <c r="P221" i="48"/>
  <c r="O222" i="48"/>
  <c r="P222" i="48"/>
  <c r="O223" i="48"/>
  <c r="P223" i="48"/>
  <c r="O224" i="48"/>
  <c r="P224" i="48"/>
  <c r="O225" i="48"/>
  <c r="P225" i="48"/>
  <c r="O226" i="48"/>
  <c r="P226" i="48"/>
  <c r="O227" i="48"/>
  <c r="P227" i="48"/>
  <c r="O228" i="48"/>
  <c r="P228" i="48"/>
  <c r="O229" i="48"/>
  <c r="P229" i="48"/>
  <c r="O230" i="48"/>
  <c r="P230" i="48"/>
  <c r="O236" i="48"/>
  <c r="P236" i="48"/>
  <c r="E19" i="40"/>
  <c r="R20" i="33"/>
  <c r="AX37" i="33" s="1"/>
  <c r="F32" i="43"/>
  <c r="F35" i="43" l="1"/>
  <c r="P37" i="43"/>
  <c r="F37" i="43"/>
  <c r="P31" i="43"/>
  <c r="F31" i="43"/>
  <c r="P30" i="43"/>
  <c r="F30" i="43"/>
  <c r="P26" i="43"/>
  <c r="F26" i="43"/>
  <c r="F16" i="43"/>
  <c r="F28" i="43"/>
  <c r="I184" i="48"/>
  <c r="W15" i="43" s="1"/>
  <c r="F40" i="43"/>
  <c r="P40" i="43"/>
  <c r="P34" i="43"/>
  <c r="F34" i="43"/>
  <c r="P22" i="43"/>
  <c r="F22" i="43"/>
  <c r="P39" i="43"/>
  <c r="F39" i="43"/>
  <c r="P36" i="43"/>
  <c r="F36" i="43"/>
  <c r="P33" i="43"/>
  <c r="F33" i="43"/>
  <c r="P25" i="43"/>
  <c r="F25" i="43"/>
  <c r="P38" i="43"/>
  <c r="F38" i="43"/>
  <c r="P27" i="43"/>
  <c r="F27" i="43"/>
  <c r="P43" i="43"/>
  <c r="F44" i="43"/>
  <c r="P41" i="43"/>
  <c r="F41" i="43"/>
  <c r="P29" i="43"/>
  <c r="F29" i="43"/>
  <c r="P20" i="43"/>
  <c r="F20" i="43"/>
  <c r="P44" i="43"/>
  <c r="F45" i="43"/>
  <c r="P42" i="43"/>
  <c r="F43" i="43"/>
  <c r="Y52" i="43"/>
  <c r="D24" i="42"/>
  <c r="M24" i="42" s="1"/>
  <c r="E44" i="40"/>
  <c r="D37" i="42"/>
  <c r="E57" i="40"/>
  <c r="D20" i="42"/>
  <c r="M20" i="42" s="1"/>
  <c r="E40" i="40"/>
  <c r="D25" i="42"/>
  <c r="E45" i="40"/>
  <c r="D32" i="42"/>
  <c r="K32" i="42" s="1"/>
  <c r="E52" i="40"/>
  <c r="Y23" i="33"/>
  <c r="Y22" i="33"/>
  <c r="R23" i="33"/>
  <c r="R21" i="33"/>
  <c r="AX41" i="33" s="1"/>
  <c r="F51" i="43"/>
  <c r="F52" i="43"/>
  <c r="F24" i="43"/>
  <c r="D29" i="42"/>
  <c r="K29" i="42" s="1"/>
  <c r="D34" i="42"/>
  <c r="K34" i="42" s="1"/>
  <c r="D31" i="42"/>
  <c r="K31" i="42" s="1"/>
  <c r="D21" i="42"/>
  <c r="D26" i="42"/>
  <c r="K26" i="42" s="1"/>
  <c r="D22" i="42"/>
  <c r="M22" i="42" s="1"/>
  <c r="D33" i="42"/>
  <c r="M33" i="42" s="1"/>
  <c r="R22" i="33"/>
  <c r="R19" i="33"/>
  <c r="BE37" i="33"/>
  <c r="BE38" i="33" s="1"/>
  <c r="Y21" i="33"/>
  <c r="AX57" i="33"/>
  <c r="Y24" i="33"/>
  <c r="AF24" i="33" s="1"/>
  <c r="P9" i="33"/>
  <c r="AF20" i="33"/>
  <c r="AX56" i="33"/>
  <c r="M12" i="42"/>
  <c r="BE53" i="33" l="1"/>
  <c r="AX45" i="33"/>
  <c r="BE44" i="33"/>
  <c r="BE46" i="33"/>
  <c r="BE47" i="33"/>
  <c r="AX51" i="33"/>
  <c r="BE43" i="33"/>
  <c r="BE57" i="33"/>
  <c r="BL57" i="33" s="1"/>
  <c r="BE48" i="33"/>
  <c r="BE45" i="33"/>
  <c r="BL45" i="33" s="1"/>
  <c r="N74" i="33" s="1"/>
  <c r="AX52" i="33"/>
  <c r="BE56" i="33"/>
  <c r="BL56" i="33" s="1"/>
  <c r="AX50" i="33"/>
  <c r="K20" i="42"/>
  <c r="N20" i="42" s="1"/>
  <c r="Q20" i="42" s="1"/>
  <c r="K24" i="42"/>
  <c r="N24" i="42" s="1"/>
  <c r="Q24" i="42" s="1"/>
  <c r="AX39" i="33"/>
  <c r="BE50" i="33"/>
  <c r="BE51" i="33"/>
  <c r="BE52" i="33"/>
  <c r="Y25" i="33"/>
  <c r="AX40" i="33"/>
  <c r="AF23" i="33"/>
  <c r="AX53" i="33"/>
  <c r="BL53" i="33" s="1"/>
  <c r="AX47" i="33"/>
  <c r="AF22" i="33"/>
  <c r="AX43" i="33"/>
  <c r="BL43" i="33" s="1"/>
  <c r="AX46" i="33"/>
  <c r="AX48" i="33"/>
  <c r="AX44" i="33"/>
  <c r="BL44" i="33" s="1"/>
  <c r="N73" i="33" s="1"/>
  <c r="E33" i="40" s="1"/>
  <c r="R25" i="33"/>
  <c r="M34" i="42"/>
  <c r="N34" i="42" s="1"/>
  <c r="Q34" i="42" s="1"/>
  <c r="K33" i="42"/>
  <c r="N33" i="42" s="1"/>
  <c r="M29" i="42"/>
  <c r="N29" i="42" s="1"/>
  <c r="Q29" i="42" s="1"/>
  <c r="AF19" i="33"/>
  <c r="AX35" i="33"/>
  <c r="AX36" i="33" s="1"/>
  <c r="BE55" i="33"/>
  <c r="BL55" i="33" s="1"/>
  <c r="N95" i="33" s="1"/>
  <c r="E55" i="40" s="1"/>
  <c r="N102" i="33"/>
  <c r="BE41" i="33"/>
  <c r="BL41" i="33" s="1"/>
  <c r="BE39" i="33"/>
  <c r="BE40" i="33"/>
  <c r="AF21" i="33"/>
  <c r="AX58" i="33"/>
  <c r="N100" i="33"/>
  <c r="E60" i="40" s="1"/>
  <c r="N106" i="33"/>
  <c r="N78" i="33"/>
  <c r="BL37" i="33"/>
  <c r="AX38" i="33"/>
  <c r="BL38" i="33" s="1"/>
  <c r="M26" i="42"/>
  <c r="N26" i="42" s="1"/>
  <c r="Q26" i="42" s="1"/>
  <c r="M31" i="42"/>
  <c r="N31" i="42" s="1"/>
  <c r="Q31" i="42" s="1"/>
  <c r="K22" i="42"/>
  <c r="N22" i="42" s="1"/>
  <c r="Q22" i="42" s="1"/>
  <c r="K12" i="42"/>
  <c r="N12" i="42" s="1"/>
  <c r="Q12" i="42" s="1"/>
  <c r="M37" i="42"/>
  <c r="K37" i="42"/>
  <c r="K25" i="42"/>
  <c r="M25" i="42"/>
  <c r="M32" i="42"/>
  <c r="K21" i="42"/>
  <c r="M21" i="42"/>
  <c r="N71" i="33" l="1"/>
  <c r="BL48" i="33"/>
  <c r="N90" i="33" s="1"/>
  <c r="E50" i="40" s="1"/>
  <c r="BL47" i="33"/>
  <c r="N79" i="33" s="1"/>
  <c r="E39" i="40" s="1"/>
  <c r="BL51" i="33"/>
  <c r="N101" i="33" s="1"/>
  <c r="E61" i="40" s="1"/>
  <c r="Q33" i="42"/>
  <c r="D37" i="43" s="1"/>
  <c r="I37" i="43" s="1"/>
  <c r="BL52" i="33"/>
  <c r="N103" i="33" s="1"/>
  <c r="D43" i="42" s="1"/>
  <c r="N83" i="33"/>
  <c r="D23" i="42" s="1"/>
  <c r="M23" i="42" s="1"/>
  <c r="BL46" i="33"/>
  <c r="N76" i="33" s="1"/>
  <c r="E36" i="40" s="1"/>
  <c r="BL40" i="33"/>
  <c r="AX54" i="33"/>
  <c r="N88" i="33"/>
  <c r="E48" i="40" s="1"/>
  <c r="N75" i="33"/>
  <c r="E35" i="40" s="1"/>
  <c r="BL50" i="33"/>
  <c r="BE54" i="33"/>
  <c r="AX42" i="33"/>
  <c r="D42" i="42"/>
  <c r="E62" i="40"/>
  <c r="D46" i="42"/>
  <c r="M46" i="42" s="1"/>
  <c r="E66" i="40"/>
  <c r="D14" i="42"/>
  <c r="M14" i="42" s="1"/>
  <c r="E34" i="40"/>
  <c r="D18" i="42"/>
  <c r="E38" i="40"/>
  <c r="BE49" i="33"/>
  <c r="BE42" i="33"/>
  <c r="D24" i="43"/>
  <c r="I24" i="43" s="1"/>
  <c r="D38" i="43"/>
  <c r="I38" i="43" s="1"/>
  <c r="D26" i="43"/>
  <c r="I26" i="43" s="1"/>
  <c r="D28" i="43"/>
  <c r="I28" i="43" s="1"/>
  <c r="D33" i="43"/>
  <c r="I33" i="43" s="1"/>
  <c r="D35" i="43"/>
  <c r="I35" i="43" s="1"/>
  <c r="D16" i="43"/>
  <c r="I16" i="43" s="1"/>
  <c r="D30" i="43"/>
  <c r="I30" i="43" s="1"/>
  <c r="AX49" i="33"/>
  <c r="D35" i="42"/>
  <c r="M35" i="42" s="1"/>
  <c r="D40" i="42"/>
  <c r="M40" i="42" s="1"/>
  <c r="D13" i="42"/>
  <c r="M13" i="42" s="1"/>
  <c r="AF25" i="33"/>
  <c r="BL35" i="33"/>
  <c r="BL36" i="33" s="1"/>
  <c r="N107" i="33"/>
  <c r="E67" i="40" s="1"/>
  <c r="N104" i="33"/>
  <c r="N96" i="33"/>
  <c r="BL39" i="33"/>
  <c r="N77" i="33" s="1"/>
  <c r="BE58" i="33"/>
  <c r="N37" i="42"/>
  <c r="Q37" i="42" s="1"/>
  <c r="D41" i="43" s="1"/>
  <c r="I41" i="43" s="1"/>
  <c r="N25" i="42"/>
  <c r="Q25" i="42" s="1"/>
  <c r="N21" i="42"/>
  <c r="Q21" i="42" s="1"/>
  <c r="E31" i="40" l="1"/>
  <c r="BL54" i="33"/>
  <c r="D30" i="42"/>
  <c r="K30" i="42" s="1"/>
  <c r="D19" i="42"/>
  <c r="M19" i="42" s="1"/>
  <c r="N87" i="33"/>
  <c r="D27" i="42" s="1"/>
  <c r="M27" i="42" s="1"/>
  <c r="D11" i="42"/>
  <c r="M11" i="42" s="1"/>
  <c r="E63" i="40"/>
  <c r="D16" i="42"/>
  <c r="K16" i="42" s="1"/>
  <c r="N98" i="33"/>
  <c r="E58" i="40" s="1"/>
  <c r="E43" i="40"/>
  <c r="D41" i="42"/>
  <c r="K41" i="42" s="1"/>
  <c r="AX59" i="33"/>
  <c r="N99" i="33"/>
  <c r="E59" i="40" s="1"/>
  <c r="BL42" i="33"/>
  <c r="D28" i="42"/>
  <c r="M28" i="42" s="1"/>
  <c r="BL49" i="33"/>
  <c r="D15" i="42"/>
  <c r="K15" i="42" s="1"/>
  <c r="BE59" i="33"/>
  <c r="K46" i="42"/>
  <c r="N46" i="42" s="1"/>
  <c r="Q47" i="42" s="1"/>
  <c r="K14" i="42"/>
  <c r="N14" i="42" s="1"/>
  <c r="Q14" i="42" s="1"/>
  <c r="D18" i="43" s="1"/>
  <c r="I18" i="43" s="1"/>
  <c r="AI18" i="43" s="1"/>
  <c r="K23" i="42"/>
  <c r="N23" i="42" s="1"/>
  <c r="Q23" i="42" s="1"/>
  <c r="D44" i="42"/>
  <c r="K44" i="42" s="1"/>
  <c r="E64" i="40"/>
  <c r="D17" i="42"/>
  <c r="E37" i="40"/>
  <c r="D36" i="42"/>
  <c r="E56" i="40"/>
  <c r="K13" i="42"/>
  <c r="N13" i="42" s="1"/>
  <c r="Q13" i="42" s="1"/>
  <c r="AI16" i="43"/>
  <c r="AJ16" i="43"/>
  <c r="AI26" i="43"/>
  <c r="AJ26" i="43"/>
  <c r="AI35" i="43"/>
  <c r="AJ35" i="43"/>
  <c r="AI38" i="43"/>
  <c r="AJ38" i="43"/>
  <c r="AI41" i="43"/>
  <c r="AJ41" i="43"/>
  <c r="AI30" i="43"/>
  <c r="AJ30" i="43"/>
  <c r="AI28" i="43"/>
  <c r="AJ28" i="43"/>
  <c r="AI37" i="43"/>
  <c r="AJ37" i="43"/>
  <c r="AI33" i="43"/>
  <c r="AJ33" i="43"/>
  <c r="AI24" i="43"/>
  <c r="AJ24" i="43"/>
  <c r="K35" i="43"/>
  <c r="M35" i="43"/>
  <c r="K38" i="43"/>
  <c r="M38" i="43"/>
  <c r="K41" i="43"/>
  <c r="M41" i="43"/>
  <c r="K30" i="43"/>
  <c r="M30" i="43"/>
  <c r="K28" i="43"/>
  <c r="M28" i="43"/>
  <c r="K16" i="43"/>
  <c r="M16" i="43"/>
  <c r="K26" i="43"/>
  <c r="M26" i="43"/>
  <c r="K37" i="43"/>
  <c r="M37" i="43"/>
  <c r="K33" i="43"/>
  <c r="M33" i="43"/>
  <c r="K24" i="43"/>
  <c r="M24" i="43"/>
  <c r="D29" i="43"/>
  <c r="I29" i="43" s="1"/>
  <c r="D25" i="43"/>
  <c r="I25" i="43" s="1"/>
  <c r="K40" i="42"/>
  <c r="N40" i="42" s="1"/>
  <c r="Q41" i="42" s="1"/>
  <c r="D47" i="42"/>
  <c r="N105" i="33"/>
  <c r="BL58" i="33"/>
  <c r="M18" i="42"/>
  <c r="K18" i="42"/>
  <c r="K43" i="42"/>
  <c r="M43" i="42"/>
  <c r="K19" i="42" l="1"/>
  <c r="N19" i="42" s="1"/>
  <c r="Q19" i="42" s="1"/>
  <c r="M30" i="42"/>
  <c r="N30" i="42" s="1"/>
  <c r="Q30" i="42" s="1"/>
  <c r="E47" i="40"/>
  <c r="M16" i="42"/>
  <c r="N16" i="42" s="1"/>
  <c r="Q16" i="42" s="1"/>
  <c r="D20" i="43" s="1"/>
  <c r="I20" i="43" s="1"/>
  <c r="K11" i="42"/>
  <c r="N11" i="42" s="1"/>
  <c r="Q11" i="42" s="1"/>
  <c r="D15" i="43" s="1"/>
  <c r="I15" i="43" s="1"/>
  <c r="D38" i="42"/>
  <c r="Q38" i="42" s="1"/>
  <c r="D42" i="43" s="1"/>
  <c r="M41" i="42"/>
  <c r="N41" i="42" s="1"/>
  <c r="Q42" i="42" s="1"/>
  <c r="D46" i="43" s="1"/>
  <c r="I45" i="43" s="1"/>
  <c r="M45" i="43" s="1"/>
  <c r="D39" i="42"/>
  <c r="K39" i="42" s="1"/>
  <c r="K28" i="42"/>
  <c r="N28" i="42" s="1"/>
  <c r="Q28" i="42" s="1"/>
  <c r="D32" i="43" s="1"/>
  <c r="I32" i="43" s="1"/>
  <c r="AI32" i="43" s="1"/>
  <c r="BL59" i="33"/>
  <c r="M15" i="42"/>
  <c r="N15" i="42" s="1"/>
  <c r="Q15" i="42" s="1"/>
  <c r="D19" i="43" s="1"/>
  <c r="I19" i="43" s="1"/>
  <c r="AI19" i="43" s="1"/>
  <c r="M17" i="42"/>
  <c r="M18" i="43"/>
  <c r="K18" i="43"/>
  <c r="AJ18" i="43"/>
  <c r="K17" i="42"/>
  <c r="K27" i="42"/>
  <c r="N27" i="42" s="1"/>
  <c r="Q27" i="42" s="1"/>
  <c r="D45" i="42"/>
  <c r="E65" i="40"/>
  <c r="AI25" i="43"/>
  <c r="AJ25" i="43"/>
  <c r="AI29" i="43"/>
  <c r="AJ29" i="43"/>
  <c r="K25" i="43"/>
  <c r="M25" i="43"/>
  <c r="K29" i="43"/>
  <c r="M29" i="43"/>
  <c r="D51" i="43"/>
  <c r="I50" i="43" s="1"/>
  <c r="D27" i="43"/>
  <c r="I27" i="43" s="1"/>
  <c r="D17" i="43"/>
  <c r="I17" i="43" s="1"/>
  <c r="D45" i="43"/>
  <c r="I44" i="43" s="1"/>
  <c r="K47" i="42"/>
  <c r="M47" i="42"/>
  <c r="M44" i="42"/>
  <c r="N44" i="42" s="1"/>
  <c r="Q45" i="42" s="1"/>
  <c r="N108" i="33"/>
  <c r="K42" i="42"/>
  <c r="M42" i="42"/>
  <c r="K36" i="42"/>
  <c r="M36" i="42"/>
  <c r="N18" i="42"/>
  <c r="Q18" i="42" s="1"/>
  <c r="N43" i="42"/>
  <c r="Q44" i="42" s="1"/>
  <c r="D48" i="43" s="1"/>
  <c r="I47" i="43" s="1"/>
  <c r="N32" i="42"/>
  <c r="Q32" i="42" s="1"/>
  <c r="K38" i="42" l="1"/>
  <c r="K45" i="43"/>
  <c r="AI45" i="43"/>
  <c r="AJ45" i="43"/>
  <c r="AJ32" i="43"/>
  <c r="M32" i="43"/>
  <c r="M39" i="42"/>
  <c r="N39" i="42" s="1"/>
  <c r="Q40" i="42" s="1"/>
  <c r="D44" i="43" s="1"/>
  <c r="K32" i="43"/>
  <c r="M19" i="43"/>
  <c r="K19" i="43"/>
  <c r="AJ19" i="43"/>
  <c r="N17" i="42"/>
  <c r="Q17" i="42" s="1"/>
  <c r="D21" i="43" s="1"/>
  <c r="I21" i="43" s="1"/>
  <c r="M45" i="42"/>
  <c r="AJ47" i="43"/>
  <c r="AI47" i="43"/>
  <c r="AJ50" i="43"/>
  <c r="AI50" i="43"/>
  <c r="AI27" i="43"/>
  <c r="AJ27" i="43"/>
  <c r="AJ44" i="43"/>
  <c r="AI44" i="43"/>
  <c r="AI20" i="43"/>
  <c r="AJ20" i="43"/>
  <c r="AI17" i="43"/>
  <c r="AJ17" i="43"/>
  <c r="K47" i="43"/>
  <c r="M47" i="43"/>
  <c r="K17" i="43"/>
  <c r="M17" i="43"/>
  <c r="K27" i="43"/>
  <c r="M27" i="43"/>
  <c r="K44" i="43"/>
  <c r="M44" i="43"/>
  <c r="K50" i="43"/>
  <c r="M50" i="43"/>
  <c r="K20" i="43"/>
  <c r="M20" i="43"/>
  <c r="K15" i="43"/>
  <c r="M15" i="43"/>
  <c r="D31" i="43"/>
  <c r="I31" i="43" s="1"/>
  <c r="D49" i="43"/>
  <c r="I48" i="43" s="1"/>
  <c r="D36" i="43"/>
  <c r="I36" i="43" s="1"/>
  <c r="D34" i="43"/>
  <c r="I34" i="43" s="1"/>
  <c r="D23" i="43"/>
  <c r="I23" i="43" s="1"/>
  <c r="D22" i="43"/>
  <c r="I22" i="43" s="1"/>
  <c r="N47" i="42"/>
  <c r="Q48" i="42" s="1"/>
  <c r="D48" i="42"/>
  <c r="K45" i="42"/>
  <c r="N42" i="42"/>
  <c r="Q43" i="42" s="1"/>
  <c r="D47" i="43" s="1"/>
  <c r="I46" i="43" s="1"/>
  <c r="E68" i="40"/>
  <c r="N36" i="42"/>
  <c r="Q36" i="42" s="1"/>
  <c r="D40" i="43" s="1"/>
  <c r="I40" i="43" s="1"/>
  <c r="M38" i="42" l="1"/>
  <c r="N38" i="42" s="1"/>
  <c r="Q39" i="42" s="1"/>
  <c r="D43" i="43" s="1"/>
  <c r="I42" i="43" s="1"/>
  <c r="N45" i="42"/>
  <c r="Q46" i="42" s="1"/>
  <c r="D50" i="43" s="1"/>
  <c r="I49" i="43" s="1"/>
  <c r="AI49" i="43" s="1"/>
  <c r="AJ48" i="43"/>
  <c r="AI48" i="43"/>
  <c r="AJ40" i="43"/>
  <c r="AI40" i="43"/>
  <c r="AI21" i="43"/>
  <c r="AJ21" i="43"/>
  <c r="AI31" i="43"/>
  <c r="AJ31" i="43"/>
  <c r="AJ46" i="43"/>
  <c r="AI46" i="43"/>
  <c r="AI22" i="43"/>
  <c r="AJ22" i="43"/>
  <c r="AI34" i="43"/>
  <c r="AJ34" i="43"/>
  <c r="AI23" i="43"/>
  <c r="AJ23" i="43"/>
  <c r="AI36" i="43"/>
  <c r="AJ36" i="43"/>
  <c r="K40" i="43"/>
  <c r="M40" i="43"/>
  <c r="K23" i="43"/>
  <c r="M23" i="43"/>
  <c r="K48" i="43"/>
  <c r="M48" i="43"/>
  <c r="K21" i="43"/>
  <c r="M21" i="43"/>
  <c r="K31" i="43"/>
  <c r="M31" i="43"/>
  <c r="K46" i="43"/>
  <c r="M46" i="43"/>
  <c r="K22" i="43"/>
  <c r="M22" i="43"/>
  <c r="K34" i="43"/>
  <c r="M34" i="43"/>
  <c r="K36" i="43"/>
  <c r="M36" i="43"/>
  <c r="I43" i="43"/>
  <c r="AJ15" i="43"/>
  <c r="AI15" i="43"/>
  <c r="D52" i="43"/>
  <c r="I51" i="43" s="1"/>
  <c r="K35" i="42"/>
  <c r="N35" i="42" s="1"/>
  <c r="Q35" i="42" s="1"/>
  <c r="D39" i="43" s="1"/>
  <c r="I39" i="43" s="1"/>
  <c r="I52" i="43" l="1"/>
  <c r="AJ51" i="43"/>
  <c r="AI51" i="43"/>
  <c r="AJ49" i="43"/>
  <c r="AJ42" i="43"/>
  <c r="AI42" i="43"/>
  <c r="AI39" i="43"/>
  <c r="AJ39" i="43"/>
  <c r="AI43" i="43"/>
  <c r="AJ43" i="43"/>
  <c r="M49" i="43"/>
  <c r="M43" i="43"/>
  <c r="O15" i="43" a="1"/>
  <c r="O18" i="43" s="1"/>
  <c r="Q18" i="43" s="1"/>
  <c r="K49" i="43"/>
  <c r="K42" i="43"/>
  <c r="M42" i="43"/>
  <c r="K39" i="43"/>
  <c r="M39" i="43"/>
  <c r="K51" i="43"/>
  <c r="M51" i="43"/>
  <c r="K43" i="43"/>
  <c r="Q49" i="42"/>
  <c r="M52" i="43" l="1"/>
  <c r="K52" i="43"/>
  <c r="O45" i="43"/>
  <c r="Q45" i="43" s="1"/>
  <c r="O29" i="43"/>
  <c r="Q29" i="43" s="1"/>
  <c r="O48" i="43"/>
  <c r="Q48" i="43" s="1"/>
  <c r="O32" i="43"/>
  <c r="Q32" i="43" s="1"/>
  <c r="O16" i="43"/>
  <c r="Q16" i="43" s="1"/>
  <c r="O39" i="43"/>
  <c r="Q39" i="43" s="1"/>
  <c r="O23" i="43"/>
  <c r="Q23" i="43" s="1"/>
  <c r="O46" i="43"/>
  <c r="Q46" i="43" s="1"/>
  <c r="O30" i="43"/>
  <c r="Q30" i="43" s="1"/>
  <c r="O41" i="43"/>
  <c r="Q41" i="43" s="1"/>
  <c r="O25" i="43"/>
  <c r="Q25" i="43" s="1"/>
  <c r="O44" i="43"/>
  <c r="Q44" i="43" s="1"/>
  <c r="O28" i="43"/>
  <c r="Q28" i="43" s="1"/>
  <c r="O51" i="43"/>
  <c r="Q51" i="43" s="1"/>
  <c r="O35" i="43"/>
  <c r="Q35" i="43" s="1"/>
  <c r="O19" i="43"/>
  <c r="Q19" i="43" s="1"/>
  <c r="O42" i="43"/>
  <c r="Q42" i="43" s="1"/>
  <c r="O26" i="43"/>
  <c r="Q26" i="43" s="1"/>
  <c r="O37" i="43"/>
  <c r="Q37" i="43" s="1"/>
  <c r="O21" i="43"/>
  <c r="Q21" i="43" s="1"/>
  <c r="O40" i="43"/>
  <c r="Q40" i="43" s="1"/>
  <c r="O24" i="43"/>
  <c r="Q24" i="43" s="1"/>
  <c r="O47" i="43"/>
  <c r="Q47" i="43" s="1"/>
  <c r="O31" i="43"/>
  <c r="Q31" i="43" s="1"/>
  <c r="O15" i="43"/>
  <c r="Q15" i="43" s="1"/>
  <c r="O38" i="43"/>
  <c r="Q38" i="43" s="1"/>
  <c r="O22" i="43"/>
  <c r="Q22" i="43" s="1"/>
  <c r="O49" i="43"/>
  <c r="Q49" i="43" s="1"/>
  <c r="O33" i="43"/>
  <c r="Q33" i="43" s="1"/>
  <c r="O17" i="43"/>
  <c r="Q17" i="43" s="1"/>
  <c r="O36" i="43"/>
  <c r="Q36" i="43" s="1"/>
  <c r="O20" i="43"/>
  <c r="Q20" i="43" s="1"/>
  <c r="O43" i="43"/>
  <c r="Q43" i="43" s="1"/>
  <c r="O27" i="43"/>
  <c r="Q27" i="43" s="1"/>
  <c r="O50" i="43"/>
  <c r="Q50" i="43" s="1"/>
  <c r="O34" i="43"/>
  <c r="Q34" i="43" s="1"/>
  <c r="D53" i="43"/>
  <c r="H8" i="41" s="1"/>
  <c r="AJ52" i="43"/>
  <c r="O46" i="40" s="1"/>
  <c r="S15" i="43" l="1" a="1"/>
  <c r="S27" i="43" s="1"/>
  <c r="H15" i="41"/>
  <c r="AI52" i="43"/>
  <c r="O44" i="40" s="1"/>
  <c r="T24" i="41"/>
  <c r="AF24" i="41"/>
  <c r="T22" i="41" l="1"/>
  <c r="O9" i="40"/>
  <c r="AK27" i="43"/>
  <c r="AL27" i="43"/>
  <c r="T27" i="43"/>
  <c r="U27" i="43"/>
  <c r="S41" i="43"/>
  <c r="S25" i="43"/>
  <c r="S44" i="43"/>
  <c r="S28" i="43"/>
  <c r="S50" i="43"/>
  <c r="S34" i="43"/>
  <c r="S18" i="43"/>
  <c r="S39" i="43"/>
  <c r="S23" i="43"/>
  <c r="S37" i="43"/>
  <c r="S21" i="43"/>
  <c r="S40" i="43"/>
  <c r="S24" i="43"/>
  <c r="S46" i="43"/>
  <c r="S30" i="43"/>
  <c r="S51" i="43"/>
  <c r="S35" i="43"/>
  <c r="S19" i="43"/>
  <c r="S49" i="43"/>
  <c r="S33" i="43"/>
  <c r="S17" i="43"/>
  <c r="S36" i="43"/>
  <c r="S20" i="43"/>
  <c r="S42" i="43"/>
  <c r="S26" i="43"/>
  <c r="S47" i="43"/>
  <c r="S31" i="43"/>
  <c r="S15" i="43"/>
  <c r="S45" i="43"/>
  <c r="S29" i="43"/>
  <c r="S48" i="43"/>
  <c r="S32" i="43"/>
  <c r="S16" i="43"/>
  <c r="S38" i="43"/>
  <c r="S22" i="43"/>
  <c r="S43" i="43"/>
  <c r="O7" i="40"/>
  <c r="O11" i="40"/>
  <c r="AF22" i="41"/>
  <c r="O52" i="43"/>
  <c r="H22" i="41" s="1"/>
  <c r="T15" i="43" l="1"/>
  <c r="S52" i="43"/>
  <c r="AK51" i="43"/>
  <c r="AL51" i="43"/>
  <c r="AK48" i="43"/>
  <c r="AL48" i="43"/>
  <c r="AK49" i="43"/>
  <c r="AL49" i="43"/>
  <c r="AK47" i="43"/>
  <c r="AL47" i="43"/>
  <c r="AK50" i="43"/>
  <c r="AL50" i="43"/>
  <c r="AK32" i="43"/>
  <c r="AL32" i="43"/>
  <c r="AK20" i="43"/>
  <c r="AL20" i="43"/>
  <c r="AK30" i="43"/>
  <c r="AL30" i="43"/>
  <c r="AK21" i="43"/>
  <c r="AL21" i="43"/>
  <c r="AK18" i="43"/>
  <c r="AL18" i="43"/>
  <c r="AK44" i="43"/>
  <c r="AL44" i="43"/>
  <c r="AK43" i="43"/>
  <c r="AL43" i="43"/>
  <c r="AK42" i="43"/>
  <c r="AL42" i="43"/>
  <c r="AK33" i="43"/>
  <c r="AL33" i="43"/>
  <c r="AK40" i="43"/>
  <c r="AL40" i="43"/>
  <c r="AK39" i="43"/>
  <c r="AL39" i="43"/>
  <c r="AK28" i="43"/>
  <c r="AL28" i="43"/>
  <c r="AK22" i="43"/>
  <c r="AL22" i="43"/>
  <c r="AK31" i="43"/>
  <c r="AL31" i="43"/>
  <c r="AK38" i="43"/>
  <c r="AL38" i="43"/>
  <c r="AK29" i="43"/>
  <c r="AL29" i="43"/>
  <c r="AK36" i="43"/>
  <c r="AL36" i="43"/>
  <c r="AK19" i="43"/>
  <c r="AL19" i="43"/>
  <c r="AK46" i="43"/>
  <c r="AL46" i="43"/>
  <c r="AK37" i="43"/>
  <c r="AL37" i="43"/>
  <c r="AK34" i="43"/>
  <c r="AL34" i="43"/>
  <c r="AK25" i="43"/>
  <c r="AL25" i="43"/>
  <c r="AK16" i="43"/>
  <c r="AL16" i="43"/>
  <c r="AK45" i="43"/>
  <c r="AL45" i="43"/>
  <c r="AK26" i="43"/>
  <c r="AL26" i="43"/>
  <c r="AK17" i="43"/>
  <c r="AL17" i="43"/>
  <c r="AK35" i="43"/>
  <c r="AL35" i="43"/>
  <c r="AK24" i="43"/>
  <c r="AL24" i="43"/>
  <c r="AK23" i="43"/>
  <c r="AL23" i="43"/>
  <c r="AK41" i="43"/>
  <c r="AL41" i="43"/>
  <c r="V27" i="43"/>
  <c r="T43" i="43"/>
  <c r="U43" i="43"/>
  <c r="T32" i="43"/>
  <c r="U32" i="43"/>
  <c r="T42" i="43"/>
  <c r="U42" i="43"/>
  <c r="T33" i="43"/>
  <c r="U33" i="43"/>
  <c r="T51" i="43"/>
  <c r="U51" i="43"/>
  <c r="T40" i="43"/>
  <c r="U40" i="43"/>
  <c r="T39" i="43"/>
  <c r="U39" i="43"/>
  <c r="T28" i="43"/>
  <c r="U28" i="43"/>
  <c r="T22" i="43"/>
  <c r="U22" i="43"/>
  <c r="T48" i="43"/>
  <c r="U48" i="43"/>
  <c r="T31" i="43"/>
  <c r="U31" i="43"/>
  <c r="T20" i="43"/>
  <c r="U20" i="43"/>
  <c r="T49" i="43"/>
  <c r="U49" i="43"/>
  <c r="T30" i="43"/>
  <c r="U30" i="43"/>
  <c r="T21" i="43"/>
  <c r="U21" i="43"/>
  <c r="T18" i="43"/>
  <c r="U18" i="43"/>
  <c r="T44" i="43"/>
  <c r="U44" i="43"/>
  <c r="T38" i="43"/>
  <c r="U38" i="43"/>
  <c r="T29" i="43"/>
  <c r="U29" i="43"/>
  <c r="T47" i="43"/>
  <c r="U47" i="43"/>
  <c r="T36" i="43"/>
  <c r="U36" i="43"/>
  <c r="T19" i="43"/>
  <c r="U19" i="43"/>
  <c r="T46" i="43"/>
  <c r="U46" i="43"/>
  <c r="T37" i="43"/>
  <c r="U37" i="43"/>
  <c r="T34" i="43"/>
  <c r="U34" i="43"/>
  <c r="T25" i="43"/>
  <c r="U25" i="43"/>
  <c r="T16" i="43"/>
  <c r="U16" i="43"/>
  <c r="T45" i="43"/>
  <c r="U45" i="43"/>
  <c r="T26" i="43"/>
  <c r="U26" i="43"/>
  <c r="T17" i="43"/>
  <c r="U17" i="43"/>
  <c r="T35" i="43"/>
  <c r="U35" i="43"/>
  <c r="T24" i="43"/>
  <c r="U24" i="43"/>
  <c r="T23" i="43"/>
  <c r="U23" i="43"/>
  <c r="T50" i="43"/>
  <c r="U50" i="43"/>
  <c r="T41" i="43"/>
  <c r="U41" i="43"/>
  <c r="Q52" i="43"/>
  <c r="H29" i="41" s="1"/>
  <c r="T52" i="43" l="1"/>
  <c r="V51" i="43"/>
  <c r="V41" i="43"/>
  <c r="V23" i="43"/>
  <c r="V35" i="43"/>
  <c r="V26" i="43"/>
  <c r="V16" i="43"/>
  <c r="V34" i="43"/>
  <c r="V46" i="43"/>
  <c r="V36" i="43"/>
  <c r="V29" i="43"/>
  <c r="V44" i="43"/>
  <c r="V21" i="43"/>
  <c r="V49" i="43"/>
  <c r="V31" i="43"/>
  <c r="V22" i="43"/>
  <c r="V39" i="43"/>
  <c r="V42" i="43"/>
  <c r="V43" i="43"/>
  <c r="V50" i="43"/>
  <c r="V24" i="43"/>
  <c r="V17" i="43"/>
  <c r="V45" i="43"/>
  <c r="V25" i="43"/>
  <c r="V37" i="43"/>
  <c r="V19" i="43"/>
  <c r="V47" i="43"/>
  <c r="V38" i="43"/>
  <c r="V18" i="43"/>
  <c r="V30" i="43"/>
  <c r="V20" i="43"/>
  <c r="V48" i="43"/>
  <c r="V28" i="43"/>
  <c r="V40" i="43"/>
  <c r="V33" i="43"/>
  <c r="V32" i="43"/>
  <c r="AK15" i="43"/>
  <c r="AL15" i="43"/>
  <c r="U15" i="43"/>
  <c r="V15" i="43" l="1"/>
  <c r="V52" i="43" s="1"/>
  <c r="U52" i="43"/>
  <c r="AL52" i="43"/>
  <c r="AF45" i="41" s="1"/>
  <c r="AK52" i="43"/>
  <c r="H36" i="41"/>
  <c r="P7" i="40"/>
  <c r="P46" i="40" l="1"/>
  <c r="P43" i="41"/>
  <c r="P9" i="40"/>
  <c r="P44" i="40"/>
  <c r="AF43" i="41"/>
  <c r="P11" i="40"/>
  <c r="P45" i="41"/>
  <c r="H50" i="41"/>
  <c r="X15" i="43"/>
  <c r="Z15" i="43" l="1"/>
  <c r="AA15" i="43" s="1"/>
  <c r="Z16" i="43"/>
  <c r="AA16" i="43" s="1"/>
  <c r="Z18" i="43"/>
  <c r="AA18" i="43" s="1"/>
  <c r="Z20" i="43"/>
  <c r="AA20" i="43" s="1"/>
  <c r="Z22" i="43"/>
  <c r="AA22" i="43" s="1"/>
  <c r="Z24" i="43"/>
  <c r="AA24" i="43" s="1"/>
  <c r="Z26" i="43"/>
  <c r="AA26" i="43" s="1"/>
  <c r="Z28" i="43"/>
  <c r="AA28" i="43" s="1"/>
  <c r="Z30" i="43"/>
  <c r="AA30" i="43" s="1"/>
  <c r="Z32" i="43"/>
  <c r="AA32" i="43" s="1"/>
  <c r="Z34" i="43"/>
  <c r="AA34" i="43" s="1"/>
  <c r="Z36" i="43"/>
  <c r="AA36" i="43" s="1"/>
  <c r="Z38" i="43"/>
  <c r="AA38" i="43" s="1"/>
  <c r="Z40" i="43"/>
  <c r="AA40" i="43" s="1"/>
  <c r="Z42" i="43"/>
  <c r="AA42" i="43" s="1"/>
  <c r="Z44" i="43"/>
  <c r="AA44" i="43" s="1"/>
  <c r="Z48" i="43"/>
  <c r="AA48" i="43" s="1"/>
  <c r="Z17" i="43"/>
  <c r="AA17" i="43" s="1"/>
  <c r="Z19" i="43"/>
  <c r="AA19" i="43" s="1"/>
  <c r="Z21" i="43"/>
  <c r="AA21" i="43" s="1"/>
  <c r="Z23" i="43"/>
  <c r="AA23" i="43" s="1"/>
  <c r="Z25" i="43"/>
  <c r="AA25" i="43" s="1"/>
  <c r="Z27" i="43"/>
  <c r="AA27" i="43" s="1"/>
  <c r="Z29" i="43"/>
  <c r="AA29" i="43" s="1"/>
  <c r="Z31" i="43"/>
  <c r="AA31" i="43" s="1"/>
  <c r="Z33" i="43"/>
  <c r="AA33" i="43" s="1"/>
  <c r="Z35" i="43"/>
  <c r="AA35" i="43" s="1"/>
  <c r="Z37" i="43"/>
  <c r="AA37" i="43" s="1"/>
  <c r="Z39" i="43"/>
  <c r="AA39" i="43" s="1"/>
  <c r="Z41" i="43"/>
  <c r="AA41" i="43" s="1"/>
  <c r="Z43" i="43"/>
  <c r="AA43" i="43" s="1"/>
  <c r="Z45" i="43"/>
  <c r="AA45" i="43" s="1"/>
  <c r="Z47" i="43"/>
  <c r="AA47" i="43" s="1"/>
  <c r="Z49" i="43"/>
  <c r="AA49" i="43" s="1"/>
  <c r="Z51" i="43"/>
  <c r="AA51" i="43" s="1"/>
  <c r="Z46" i="43"/>
  <c r="AA46" i="43" s="1"/>
  <c r="Z50" i="43"/>
  <c r="AA50" i="43" s="1"/>
  <c r="X52" i="43"/>
  <c r="H57" i="41" s="1"/>
  <c r="AB15" i="43" l="1" a="1"/>
  <c r="AB30" i="43" s="1"/>
  <c r="Z52" i="43"/>
  <c r="AB41" i="43" l="1"/>
  <c r="AM41" i="43" s="1"/>
  <c r="AO41" i="43" s="1"/>
  <c r="AB25" i="43"/>
  <c r="AM25" i="43" s="1"/>
  <c r="AO25" i="43" s="1"/>
  <c r="AB44" i="43"/>
  <c r="AD44" i="43" s="1"/>
  <c r="AG44" i="43" s="1"/>
  <c r="AB28" i="43"/>
  <c r="AE28" i="43" s="1"/>
  <c r="AB51" i="43"/>
  <c r="AN51" i="43" s="1"/>
  <c r="AP51" i="43" s="1"/>
  <c r="AB35" i="43"/>
  <c r="AE35" i="43" s="1"/>
  <c r="AB19" i="43"/>
  <c r="AE19" i="43" s="1"/>
  <c r="AB42" i="43"/>
  <c r="AM42" i="43" s="1"/>
  <c r="AO42" i="43" s="1"/>
  <c r="AB26" i="43"/>
  <c r="AE26" i="43" s="1"/>
  <c r="AB37" i="43"/>
  <c r="AE37" i="43" s="1"/>
  <c r="AB21" i="43"/>
  <c r="AN21" i="43" s="1"/>
  <c r="AP21" i="43" s="1"/>
  <c r="AB40" i="43"/>
  <c r="AM40" i="43" s="1"/>
  <c r="AO40" i="43" s="1"/>
  <c r="AB24" i="43"/>
  <c r="AC24" i="43" s="1"/>
  <c r="AF24" i="43" s="1"/>
  <c r="AB47" i="43"/>
  <c r="AN47" i="43" s="1"/>
  <c r="AP47" i="43" s="1"/>
  <c r="AB31" i="43"/>
  <c r="AM31" i="43" s="1"/>
  <c r="AO31" i="43" s="1"/>
  <c r="AB15" i="43"/>
  <c r="AC15" i="43" s="1"/>
  <c r="AB38" i="43"/>
  <c r="AE38" i="43" s="1"/>
  <c r="AB22" i="43"/>
  <c r="AM22" i="43" s="1"/>
  <c r="AO22" i="43" s="1"/>
  <c r="AB49" i="43"/>
  <c r="AM49" i="43" s="1"/>
  <c r="AO49" i="43" s="1"/>
  <c r="AB33" i="43"/>
  <c r="AM33" i="43" s="1"/>
  <c r="AO33" i="43" s="1"/>
  <c r="AB17" i="43"/>
  <c r="AE17" i="43" s="1"/>
  <c r="AB36" i="43"/>
  <c r="AM36" i="43" s="1"/>
  <c r="AO36" i="43" s="1"/>
  <c r="AB20" i="43"/>
  <c r="AM20" i="43" s="1"/>
  <c r="AO20" i="43" s="1"/>
  <c r="AB43" i="43"/>
  <c r="AM43" i="43" s="1"/>
  <c r="AO43" i="43" s="1"/>
  <c r="AB27" i="43"/>
  <c r="AE27" i="43" s="1"/>
  <c r="AB50" i="43"/>
  <c r="AN50" i="43" s="1"/>
  <c r="AP50" i="43" s="1"/>
  <c r="AB34" i="43"/>
  <c r="AC34" i="43" s="1"/>
  <c r="AF34" i="43" s="1"/>
  <c r="AB18" i="43"/>
  <c r="AC18" i="43" s="1"/>
  <c r="AF18" i="43" s="1"/>
  <c r="AB45" i="43"/>
  <c r="AM45" i="43" s="1"/>
  <c r="AO45" i="43" s="1"/>
  <c r="AB29" i="43"/>
  <c r="AM29" i="43" s="1"/>
  <c r="AO29" i="43" s="1"/>
  <c r="AB48" i="43"/>
  <c r="AN48" i="43" s="1"/>
  <c r="AP48" i="43" s="1"/>
  <c r="AB32" i="43"/>
  <c r="AM32" i="43" s="1"/>
  <c r="AO32" i="43" s="1"/>
  <c r="AB16" i="43"/>
  <c r="AE16" i="43" s="1"/>
  <c r="AB39" i="43"/>
  <c r="AC39" i="43" s="1"/>
  <c r="AF39" i="43" s="1"/>
  <c r="AB23" i="43"/>
  <c r="AN23" i="43" s="1"/>
  <c r="AP23" i="43" s="1"/>
  <c r="AB46" i="43"/>
  <c r="AM46" i="43" s="1"/>
  <c r="AO46" i="43" s="1"/>
  <c r="AM30" i="43"/>
  <c r="AO30" i="43" s="1"/>
  <c r="AN30" i="43"/>
  <c r="AP30" i="43" s="1"/>
  <c r="AE30" i="43"/>
  <c r="AD30" i="43"/>
  <c r="AG30" i="43" s="1"/>
  <c r="AC30" i="43"/>
  <c r="AF30" i="43" s="1"/>
  <c r="AA52" i="43"/>
  <c r="H64" i="41" s="1"/>
  <c r="AM17" i="43" l="1"/>
  <c r="AO17" i="43" s="1"/>
  <c r="AN25" i="43"/>
  <c r="AP25" i="43" s="1"/>
  <c r="AD41" i="43"/>
  <c r="AG41" i="43" s="1"/>
  <c r="AE51" i="43"/>
  <c r="AD24" i="43"/>
  <c r="AG24" i="43" s="1"/>
  <c r="AD51" i="43"/>
  <c r="AG51" i="43" s="1"/>
  <c r="AN38" i="43"/>
  <c r="AP38" i="43" s="1"/>
  <c r="AC26" i="43"/>
  <c r="AF26" i="43" s="1"/>
  <c r="AD16" i="43"/>
  <c r="AG16" i="43" s="1"/>
  <c r="AM26" i="43"/>
  <c r="AO26" i="43" s="1"/>
  <c r="AN45" i="43"/>
  <c r="AP45" i="43" s="1"/>
  <c r="AD27" i="43"/>
  <c r="AG27" i="43" s="1"/>
  <c r="AN20" i="43"/>
  <c r="AP20" i="43" s="1"/>
  <c r="AD17" i="43"/>
  <c r="AG17" i="43" s="1"/>
  <c r="AM38" i="43"/>
  <c r="AO38" i="43" s="1"/>
  <c r="AN27" i="43"/>
  <c r="AP27" i="43" s="1"/>
  <c r="AC17" i="43"/>
  <c r="AF17" i="43" s="1"/>
  <c r="AC51" i="43"/>
  <c r="AF51" i="43" s="1"/>
  <c r="AE41" i="43"/>
  <c r="AN24" i="43"/>
  <c r="AP24" i="43" s="1"/>
  <c r="AC38" i="43"/>
  <c r="AF38" i="43" s="1"/>
  <c r="AD26" i="43"/>
  <c r="AG26" i="43" s="1"/>
  <c r="AN26" i="43"/>
  <c r="AP26" i="43" s="1"/>
  <c r="AN17" i="43"/>
  <c r="AP17" i="43" s="1"/>
  <c r="AD29" i="43"/>
  <c r="AG29" i="43" s="1"/>
  <c r="AN16" i="43"/>
  <c r="AP16" i="43" s="1"/>
  <c r="AM27" i="43"/>
  <c r="AO27" i="43" s="1"/>
  <c r="AC27" i="43"/>
  <c r="AF27" i="43" s="1"/>
  <c r="AD38" i="43"/>
  <c r="AG38" i="43" s="1"/>
  <c r="AD45" i="43"/>
  <c r="AG45" i="43" s="1"/>
  <c r="AE24" i="43"/>
  <c r="AM24" i="43"/>
  <c r="AO24" i="43" s="1"/>
  <c r="AN41" i="43"/>
  <c r="AP41" i="43" s="1"/>
  <c r="AM16" i="43"/>
  <c r="AO16" i="43" s="1"/>
  <c r="AD49" i="43"/>
  <c r="AG49" i="43" s="1"/>
  <c r="AD37" i="43"/>
  <c r="AG37" i="43" s="1"/>
  <c r="AD35" i="43"/>
  <c r="AG35" i="43" s="1"/>
  <c r="AE31" i="43"/>
  <c r="AN19" i="43"/>
  <c r="AP19" i="43" s="1"/>
  <c r="AD20" i="43"/>
  <c r="AG20" i="43" s="1"/>
  <c r="AC23" i="43"/>
  <c r="AF23" i="43" s="1"/>
  <c r="AM44" i="43"/>
  <c r="AO44" i="43" s="1"/>
  <c r="AM23" i="43"/>
  <c r="AO23" i="43" s="1"/>
  <c r="AN34" i="43"/>
  <c r="AP34" i="43" s="1"/>
  <c r="AD31" i="43"/>
  <c r="AG31" i="43" s="1"/>
  <c r="AD23" i="43"/>
  <c r="AG23" i="43" s="1"/>
  <c r="AE23" i="43"/>
  <c r="AD34" i="43"/>
  <c r="AG34" i="43" s="1"/>
  <c r="AC20" i="43"/>
  <c r="AF20" i="43" s="1"/>
  <c r="AC21" i="43"/>
  <c r="AF21" i="43" s="1"/>
  <c r="AC44" i="43"/>
  <c r="AF44" i="43" s="1"/>
  <c r="AD19" i="43"/>
  <c r="AG19" i="43" s="1"/>
  <c r="AE44" i="43"/>
  <c r="AE34" i="43"/>
  <c r="AM21" i="43"/>
  <c r="AO21" i="43" s="1"/>
  <c r="AM19" i="43"/>
  <c r="AO19" i="43" s="1"/>
  <c r="AM34" i="43"/>
  <c r="AO34" i="43" s="1"/>
  <c r="AC19" i="43"/>
  <c r="AF19" i="43" s="1"/>
  <c r="AE49" i="43"/>
  <c r="AN44" i="43"/>
  <c r="AP44" i="43" s="1"/>
  <c r="AN49" i="43"/>
  <c r="AP49" i="43" s="1"/>
  <c r="AC46" i="43"/>
  <c r="AF46" i="43" s="1"/>
  <c r="AD33" i="43"/>
  <c r="AG33" i="43" s="1"/>
  <c r="AD25" i="43"/>
  <c r="AG25" i="43" s="1"/>
  <c r="AD32" i="43"/>
  <c r="AG32" i="43" s="1"/>
  <c r="AN43" i="43"/>
  <c r="AP43" i="43" s="1"/>
  <c r="AM50" i="43"/>
  <c r="AO50" i="43" s="1"/>
  <c r="AD47" i="43"/>
  <c r="AG47" i="43" s="1"/>
  <c r="AD39" i="43"/>
  <c r="AG39" i="43" s="1"/>
  <c r="AN29" i="43"/>
  <c r="AP29" i="43" s="1"/>
  <c r="AM47" i="43"/>
  <c r="AO47" i="43" s="1"/>
  <c r="AD40" i="43"/>
  <c r="AG40" i="43" s="1"/>
  <c r="AE32" i="43"/>
  <c r="AD18" i="43"/>
  <c r="AG18" i="43" s="1"/>
  <c r="AC49" i="43"/>
  <c r="AF49" i="43" s="1"/>
  <c r="AC31" i="43"/>
  <c r="AF31" i="43" s="1"/>
  <c r="AC40" i="43"/>
  <c r="AF40" i="43" s="1"/>
  <c r="AC42" i="43"/>
  <c r="AF42" i="43" s="1"/>
  <c r="AC48" i="43"/>
  <c r="AF48" i="43" s="1"/>
  <c r="AE48" i="43"/>
  <c r="AE20" i="43"/>
  <c r="AN31" i="43"/>
  <c r="AP31" i="43" s="1"/>
  <c r="AN40" i="43"/>
  <c r="AP40" i="43" s="1"/>
  <c r="AN28" i="43"/>
  <c r="AP28" i="43" s="1"/>
  <c r="AN46" i="43"/>
  <c r="AP46" i="43" s="1"/>
  <c r="AN18" i="43"/>
  <c r="AP18" i="43" s="1"/>
  <c r="AM48" i="43"/>
  <c r="AO48" i="43" s="1"/>
  <c r="AC32" i="43"/>
  <c r="AF32" i="43" s="1"/>
  <c r="AE43" i="43"/>
  <c r="AN33" i="43"/>
  <c r="AP33" i="43" s="1"/>
  <c r="AD43" i="43"/>
  <c r="AG43" i="43" s="1"/>
  <c r="AD21" i="43"/>
  <c r="AG21" i="43" s="1"/>
  <c r="AD46" i="43"/>
  <c r="AG46" i="43" s="1"/>
  <c r="AD28" i="43"/>
  <c r="AG28" i="43" s="1"/>
  <c r="AD48" i="43"/>
  <c r="AG48" i="43" s="1"/>
  <c r="AE46" i="43"/>
  <c r="AE18" i="43"/>
  <c r="AE33" i="43"/>
  <c r="AE21" i="43"/>
  <c r="AN42" i="43"/>
  <c r="AP42" i="43" s="1"/>
  <c r="AM28" i="43"/>
  <c r="AO28" i="43" s="1"/>
  <c r="AN32" i="43"/>
  <c r="AP32" i="43" s="1"/>
  <c r="AM18" i="43"/>
  <c r="AO18" i="43" s="1"/>
  <c r="AC47" i="43"/>
  <c r="AF47" i="43" s="1"/>
  <c r="AC37" i="43"/>
  <c r="AF37" i="43" s="1"/>
  <c r="AC35" i="43"/>
  <c r="AF35" i="43" s="1"/>
  <c r="AC25" i="43"/>
  <c r="AF25" i="43" s="1"/>
  <c r="AD50" i="43"/>
  <c r="AG50" i="43" s="1"/>
  <c r="AD36" i="43"/>
  <c r="AG36" i="43" s="1"/>
  <c r="AD22" i="43"/>
  <c r="AG22" i="43" s="1"/>
  <c r="AE39" i="43"/>
  <c r="AE29" i="43"/>
  <c r="AE50" i="43"/>
  <c r="AE36" i="43"/>
  <c r="AE22" i="43"/>
  <c r="AN22" i="43"/>
  <c r="AP22" i="43" s="1"/>
  <c r="AN37" i="43"/>
  <c r="AP37" i="43" s="1"/>
  <c r="AN35" i="43"/>
  <c r="AP35" i="43" s="1"/>
  <c r="AN39" i="43"/>
  <c r="AP39" i="43" s="1"/>
  <c r="AN36" i="43"/>
  <c r="AP36" i="43" s="1"/>
  <c r="AM51" i="43"/>
  <c r="AO51" i="43" s="1"/>
  <c r="AC50" i="43"/>
  <c r="AF50" i="43" s="1"/>
  <c r="AC43" i="43"/>
  <c r="AF43" i="43" s="1"/>
  <c r="AC36" i="43"/>
  <c r="AF36" i="43" s="1"/>
  <c r="AC33" i="43"/>
  <c r="AF33" i="43" s="1"/>
  <c r="AC22" i="43"/>
  <c r="AF22" i="43" s="1"/>
  <c r="AD42" i="43"/>
  <c r="AG42" i="43" s="1"/>
  <c r="AC45" i="43"/>
  <c r="AF45" i="43" s="1"/>
  <c r="AC28" i="43"/>
  <c r="AF28" i="43" s="1"/>
  <c r="AC41" i="43"/>
  <c r="AF41" i="43" s="1"/>
  <c r="AC16" i="43"/>
  <c r="AF16" i="43" s="1"/>
  <c r="AE42" i="43"/>
  <c r="AE45" i="43"/>
  <c r="AE40" i="43"/>
  <c r="AM37" i="43"/>
  <c r="AO37" i="43" s="1"/>
  <c r="AM35" i="43"/>
  <c r="AO35" i="43" s="1"/>
  <c r="AM39" i="43"/>
  <c r="AO39" i="43" s="1"/>
  <c r="AC29" i="43"/>
  <c r="AF29" i="43" s="1"/>
  <c r="AE25" i="43"/>
  <c r="AE47" i="43"/>
  <c r="AN15" i="43"/>
  <c r="AD15" i="43"/>
  <c r="AB52" i="43"/>
  <c r="AE15" i="43"/>
  <c r="AM15" i="43"/>
  <c r="AE52" i="43" l="1"/>
  <c r="R7" i="40" s="1"/>
  <c r="R19" i="40" s="1"/>
  <c r="AD52" i="43"/>
  <c r="AG15" i="43"/>
  <c r="AG52" i="43" s="1"/>
  <c r="R11" i="40" s="1"/>
  <c r="AF15" i="43"/>
  <c r="AF52" i="43" s="1"/>
  <c r="R9" i="40" s="1"/>
  <c r="AC52" i="43"/>
  <c r="AM52" i="43"/>
  <c r="AO15" i="43"/>
  <c r="AO52" i="43" s="1"/>
  <c r="R44" i="40" s="1"/>
  <c r="AN52" i="43"/>
  <c r="AP15" i="43"/>
  <c r="AP52" i="43" s="1"/>
  <c r="R46" i="40" s="1"/>
  <c r="H71" i="41"/>
  <c r="Q7" i="40"/>
  <c r="Q9" i="40" l="1"/>
  <c r="O78" i="41"/>
  <c r="Q46" i="40"/>
  <c r="AF80" i="41"/>
  <c r="AF78" i="41"/>
  <c r="Q44" i="40"/>
  <c r="O80" i="41"/>
  <c r="Q11" i="40"/>
</calcChain>
</file>

<file path=xl/sharedStrings.xml><?xml version="1.0" encoding="utf-8"?>
<sst xmlns="http://schemas.openxmlformats.org/spreadsheetml/2006/main" count="2231" uniqueCount="1102">
  <si>
    <t>農水産加工品､菓子類､お弁当･飲料･酒等</t>
    <rPh sb="0" eb="3">
      <t>ノウスイサン</t>
    </rPh>
    <rPh sb="3" eb="6">
      <t>カコウヒン</t>
    </rPh>
    <rPh sb="7" eb="10">
      <t>カシルイ</t>
    </rPh>
    <rPh sb="12" eb="14">
      <t>ベントウ</t>
    </rPh>
    <rPh sb="15" eb="17">
      <t>インリョウ</t>
    </rPh>
    <rPh sb="18" eb="19">
      <t>サケ</t>
    </rPh>
    <rPh sb="19" eb="20">
      <t>トウ</t>
    </rPh>
    <phoneticPr fontId="2"/>
  </si>
  <si>
    <t>繊維製品(衣料品･帽子･ﾊﾝｶﾁ等)</t>
    <rPh sb="16" eb="17">
      <t>トウ</t>
    </rPh>
    <phoneticPr fontId="2"/>
  </si>
  <si>
    <t>展示会･ｺﾝﾍﾞﾝｼｮﾝ等参加費</t>
    <rPh sb="12" eb="13">
      <t>トウ</t>
    </rPh>
    <phoneticPr fontId="2"/>
  </si>
  <si>
    <t>農水産物(野菜･果物･魚介類等)</t>
    <rPh sb="0" eb="1">
      <t>ノウ</t>
    </rPh>
    <rPh sb="1" eb="4">
      <t>スイサンブツ</t>
    </rPh>
    <rPh sb="5" eb="7">
      <t>ヤサイ</t>
    </rPh>
    <rPh sb="8" eb="10">
      <t>クダモノ</t>
    </rPh>
    <rPh sb="11" eb="14">
      <t>ギョカイルイ</t>
    </rPh>
    <rPh sb="14" eb="15">
      <t>ナド</t>
    </rPh>
    <phoneticPr fontId="2"/>
  </si>
  <si>
    <t>医薬品･化粧品､ﾌｨﾙﾑ等</t>
    <rPh sb="0" eb="3">
      <t>イヤクヒン</t>
    </rPh>
    <rPh sb="4" eb="7">
      <t>ケショウヒン</t>
    </rPh>
    <rPh sb="12" eb="13">
      <t>トウ</t>
    </rPh>
    <phoneticPr fontId="2"/>
  </si>
  <si>
    <t>美術館･博物館･資料館等</t>
    <rPh sb="11" eb="12">
      <t>トウ</t>
    </rPh>
    <phoneticPr fontId="16"/>
  </si>
  <si>
    <t xml:space="preserve">01 </t>
  </si>
  <si>
    <t>農林水産業</t>
  </si>
  <si>
    <t xml:space="preserve">02 </t>
  </si>
  <si>
    <t>鉱業</t>
  </si>
  <si>
    <t xml:space="preserve">03 </t>
  </si>
  <si>
    <t>食料品</t>
  </si>
  <si>
    <t xml:space="preserve">04 </t>
  </si>
  <si>
    <t>繊維製品</t>
  </si>
  <si>
    <t xml:space="preserve">05 </t>
  </si>
  <si>
    <t xml:space="preserve">06 </t>
  </si>
  <si>
    <t>化学製品</t>
  </si>
  <si>
    <t xml:space="preserve">07 </t>
  </si>
  <si>
    <t xml:space="preserve">08 </t>
  </si>
  <si>
    <t xml:space="preserve">09 </t>
  </si>
  <si>
    <t>鉄鋼</t>
  </si>
  <si>
    <t xml:space="preserve">10 </t>
  </si>
  <si>
    <t>非鉄金属</t>
  </si>
  <si>
    <t xml:space="preserve">11 </t>
  </si>
  <si>
    <t>金属製品</t>
  </si>
  <si>
    <t xml:space="preserve">12 </t>
  </si>
  <si>
    <t xml:space="preserve">13 </t>
  </si>
  <si>
    <t xml:space="preserve">14 </t>
  </si>
  <si>
    <t xml:space="preserve">15 </t>
  </si>
  <si>
    <t xml:space="preserve">16 </t>
  </si>
  <si>
    <t>その他の製造工業製品</t>
  </si>
  <si>
    <t xml:space="preserve">17 </t>
  </si>
  <si>
    <t>建設</t>
  </si>
  <si>
    <t xml:space="preserve">18 </t>
  </si>
  <si>
    <t xml:space="preserve">19 </t>
  </si>
  <si>
    <t xml:space="preserve">20 </t>
  </si>
  <si>
    <t>商業</t>
  </si>
  <si>
    <t xml:space="preserve">21 </t>
  </si>
  <si>
    <t xml:space="preserve">22 </t>
  </si>
  <si>
    <t>不動産</t>
  </si>
  <si>
    <t xml:space="preserve">23 </t>
  </si>
  <si>
    <t xml:space="preserve">24 </t>
  </si>
  <si>
    <t xml:space="preserve">25 </t>
  </si>
  <si>
    <t>公務</t>
  </si>
  <si>
    <t xml:space="preserve">26 </t>
  </si>
  <si>
    <t xml:space="preserve">27 </t>
  </si>
  <si>
    <t xml:space="preserve">28 </t>
  </si>
  <si>
    <t xml:space="preserve">29 </t>
  </si>
  <si>
    <t xml:space="preserve">30 </t>
  </si>
  <si>
    <t xml:space="preserve">31 </t>
  </si>
  <si>
    <t>事務用品</t>
  </si>
  <si>
    <t>分類不明</t>
  </si>
  <si>
    <t>合計</t>
    <rPh sb="0" eb="2">
      <t>ゴウケイ</t>
    </rPh>
    <phoneticPr fontId="2"/>
  </si>
  <si>
    <t>電気機械</t>
  </si>
  <si>
    <t>輸送機械</t>
  </si>
  <si>
    <t>01</t>
  </si>
  <si>
    <t>02</t>
  </si>
  <si>
    <t>03</t>
  </si>
  <si>
    <t>04</t>
  </si>
  <si>
    <t>05</t>
  </si>
  <si>
    <t>06</t>
  </si>
  <si>
    <t>07</t>
  </si>
  <si>
    <t>08</t>
  </si>
  <si>
    <t>09</t>
  </si>
  <si>
    <t>10</t>
  </si>
  <si>
    <t>11</t>
  </si>
  <si>
    <t>12</t>
  </si>
  <si>
    <t>13</t>
  </si>
  <si>
    <t>14</t>
  </si>
  <si>
    <t>15</t>
  </si>
  <si>
    <t>16</t>
  </si>
  <si>
    <t>17</t>
  </si>
  <si>
    <t>建設　　　　　　　　</t>
  </si>
  <si>
    <t>18</t>
  </si>
  <si>
    <t>19</t>
  </si>
  <si>
    <t>20</t>
  </si>
  <si>
    <t>商業　　　　　　　　</t>
  </si>
  <si>
    <t>21</t>
  </si>
  <si>
    <t>22</t>
  </si>
  <si>
    <t>不動産　　　　　　　</t>
  </si>
  <si>
    <t>23</t>
  </si>
  <si>
    <t>24</t>
  </si>
  <si>
    <t>25</t>
  </si>
  <si>
    <t>公務　　　　　　　　</t>
  </si>
  <si>
    <t>26</t>
  </si>
  <si>
    <t>27</t>
  </si>
  <si>
    <t>28</t>
  </si>
  <si>
    <t>29</t>
  </si>
  <si>
    <t>30</t>
  </si>
  <si>
    <t>31</t>
  </si>
  <si>
    <t>事務用品　　　　　　</t>
  </si>
  <si>
    <t>32</t>
  </si>
  <si>
    <t>分類不明　　　　　　</t>
  </si>
  <si>
    <t>Ａ</t>
    <phoneticPr fontId="2"/>
  </si>
  <si>
    <t>Ｂ</t>
    <phoneticPr fontId="2"/>
  </si>
  <si>
    <t>Ｃ</t>
    <phoneticPr fontId="2"/>
  </si>
  <si>
    <t>Ｅ</t>
    <phoneticPr fontId="2"/>
  </si>
  <si>
    <t>Ｄ</t>
    <phoneticPr fontId="2"/>
  </si>
  <si>
    <t>直接効果</t>
    <rPh sb="0" eb="2">
      <t>チョクセツ</t>
    </rPh>
    <rPh sb="2" eb="4">
      <t>コウカ</t>
    </rPh>
    <phoneticPr fontId="2"/>
  </si>
  <si>
    <t>第１次波及効果</t>
    <rPh sb="0" eb="1">
      <t>ダイ</t>
    </rPh>
    <rPh sb="2" eb="3">
      <t>ツギ</t>
    </rPh>
    <rPh sb="3" eb="5">
      <t>ハキュウ</t>
    </rPh>
    <rPh sb="5" eb="7">
      <t>コウカ</t>
    </rPh>
    <phoneticPr fontId="2"/>
  </si>
  <si>
    <t>原材料投入額</t>
    <rPh sb="0" eb="3">
      <t>ゲンザイリョウ</t>
    </rPh>
    <rPh sb="3" eb="6">
      <t>トウニュウガク</t>
    </rPh>
    <phoneticPr fontId="2"/>
  </si>
  <si>
    <t>移輸入</t>
    <rPh sb="0" eb="1">
      <t>イ</t>
    </rPh>
    <rPh sb="1" eb="3">
      <t>ユニュウ</t>
    </rPh>
    <phoneticPr fontId="2"/>
  </si>
  <si>
    <t>日帰り客</t>
    <rPh sb="0" eb="2">
      <t>ヒガエ</t>
    </rPh>
    <rPh sb="3" eb="4">
      <t>キャク</t>
    </rPh>
    <phoneticPr fontId="2"/>
  </si>
  <si>
    <t>宿泊費</t>
    <rPh sb="0" eb="3">
      <t>シュクハクヒ</t>
    </rPh>
    <phoneticPr fontId="2"/>
  </si>
  <si>
    <t>飲食費</t>
    <rPh sb="0" eb="3">
      <t>インショクヒ</t>
    </rPh>
    <phoneticPr fontId="2"/>
  </si>
  <si>
    <t>交通費</t>
    <rPh sb="0" eb="3">
      <t>コウツウヒ</t>
    </rPh>
    <phoneticPr fontId="2"/>
  </si>
  <si>
    <t>土産品費</t>
    <rPh sb="0" eb="2">
      <t>ミヤゲ</t>
    </rPh>
    <rPh sb="2" eb="3">
      <t>シナ</t>
    </rPh>
    <rPh sb="3" eb="4">
      <t>ヒ</t>
    </rPh>
    <phoneticPr fontId="2"/>
  </si>
  <si>
    <t>-</t>
    <phoneticPr fontId="2"/>
  </si>
  <si>
    <t>宿 泊 客</t>
    <rPh sb="0" eb="1">
      <t>ヤド</t>
    </rPh>
    <rPh sb="2" eb="3">
      <t>ハク</t>
    </rPh>
    <rPh sb="4" eb="5">
      <t>キャク</t>
    </rPh>
    <phoneticPr fontId="2"/>
  </si>
  <si>
    <t>合  計</t>
    <rPh sb="0" eb="1">
      <t>ゴウ</t>
    </rPh>
    <rPh sb="3" eb="4">
      <t>ケイ</t>
    </rPh>
    <phoneticPr fontId="2"/>
  </si>
  <si>
    <t>合　　計</t>
    <rPh sb="0" eb="1">
      <t>ゴウ</t>
    </rPh>
    <rPh sb="3" eb="4">
      <t>ケイ</t>
    </rPh>
    <phoneticPr fontId="2"/>
  </si>
  <si>
    <t>交　通　費</t>
    <rPh sb="0" eb="1">
      <t>コウ</t>
    </rPh>
    <rPh sb="2" eb="3">
      <t>ツウ</t>
    </rPh>
    <rPh sb="4" eb="5">
      <t>ヒ</t>
    </rPh>
    <phoneticPr fontId="1"/>
  </si>
  <si>
    <t>宿　泊　費</t>
    <rPh sb="0" eb="1">
      <t>ヤド</t>
    </rPh>
    <rPh sb="2" eb="3">
      <t>ハク</t>
    </rPh>
    <rPh sb="4" eb="5">
      <t>ヒ</t>
    </rPh>
    <phoneticPr fontId="1"/>
  </si>
  <si>
    <t>飲　食　費</t>
    <rPh sb="0" eb="1">
      <t>イン</t>
    </rPh>
    <rPh sb="2" eb="3">
      <t>ショク</t>
    </rPh>
    <rPh sb="4" eb="5">
      <t>ヒ</t>
    </rPh>
    <phoneticPr fontId="1"/>
  </si>
  <si>
    <t>土 産 品 費</t>
    <phoneticPr fontId="1"/>
  </si>
  <si>
    <t>商業ﾏｰｼﾞﾝ率</t>
    <rPh sb="0" eb="2">
      <t>ショウギョウ</t>
    </rPh>
    <rPh sb="7" eb="8">
      <t>リツ</t>
    </rPh>
    <phoneticPr fontId="2"/>
  </si>
  <si>
    <t>商業ﾏｰｼﾞﾝ</t>
    <rPh sb="0" eb="2">
      <t>ショウギョウ</t>
    </rPh>
    <phoneticPr fontId="2"/>
  </si>
  <si>
    <t>貨物運賃率</t>
    <rPh sb="0" eb="2">
      <t>カモツ</t>
    </rPh>
    <rPh sb="2" eb="4">
      <t>ウンチン</t>
    </rPh>
    <rPh sb="4" eb="5">
      <t>リツ</t>
    </rPh>
    <phoneticPr fontId="2"/>
  </si>
  <si>
    <t>貨物運賃</t>
    <rPh sb="0" eb="2">
      <t>カモツ</t>
    </rPh>
    <rPh sb="2" eb="4">
      <t>ウンチン</t>
    </rPh>
    <phoneticPr fontId="2"/>
  </si>
  <si>
    <t>07</t>
    <phoneticPr fontId="2"/>
  </si>
  <si>
    <t>①</t>
    <phoneticPr fontId="2"/>
  </si>
  <si>
    <t>②</t>
    <phoneticPr fontId="2"/>
  </si>
  <si>
    <t>③</t>
    <phoneticPr fontId="2"/>
  </si>
  <si>
    <t>④</t>
    <phoneticPr fontId="2"/>
  </si>
  <si>
    <t>小　計</t>
    <rPh sb="0" eb="1">
      <t>ショウ</t>
    </rPh>
    <rPh sb="2" eb="3">
      <t>ケイ</t>
    </rPh>
    <phoneticPr fontId="2"/>
  </si>
  <si>
    <t>【購入者価格】</t>
    <rPh sb="1" eb="4">
      <t>コウニュウシャ</t>
    </rPh>
    <rPh sb="4" eb="6">
      <t>カカク</t>
    </rPh>
    <phoneticPr fontId="2"/>
  </si>
  <si>
    <t>【生産者価格】</t>
    <rPh sb="1" eb="4">
      <t>セイサンシャ</t>
    </rPh>
    <rPh sb="4" eb="6">
      <t>カカク</t>
    </rPh>
    <phoneticPr fontId="2"/>
  </si>
  <si>
    <t>観光消費額
合　　　計
(百万円)</t>
    <rPh sb="0" eb="2">
      <t>カンコウ</t>
    </rPh>
    <rPh sb="2" eb="4">
      <t>ショウヒ</t>
    </rPh>
    <rPh sb="4" eb="5">
      <t>ガク</t>
    </rPh>
    <rPh sb="6" eb="7">
      <t>ゴウ</t>
    </rPh>
    <rPh sb="10" eb="11">
      <t>ケイ</t>
    </rPh>
    <rPh sb="13" eb="15">
      <t>ヒャクマン</t>
    </rPh>
    <rPh sb="15" eb="16">
      <t>エン</t>
    </rPh>
    <phoneticPr fontId="2"/>
  </si>
  <si>
    <t>２　観光消費額</t>
    <rPh sb="2" eb="4">
      <t>カンコウ</t>
    </rPh>
    <rPh sb="4" eb="6">
      <t>ショウヒ</t>
    </rPh>
    <rPh sb="6" eb="7">
      <t>ガク</t>
    </rPh>
    <phoneticPr fontId="2"/>
  </si>
  <si>
    <t>粗　付　加
価　値　率</t>
    <rPh sb="0" eb="1">
      <t>ソ</t>
    </rPh>
    <rPh sb="2" eb="3">
      <t>ツキ</t>
    </rPh>
    <rPh sb="4" eb="5">
      <t>カ</t>
    </rPh>
    <rPh sb="6" eb="7">
      <t>アタイ</t>
    </rPh>
    <rPh sb="8" eb="9">
      <t>アタイ</t>
    </rPh>
    <rPh sb="10" eb="11">
      <t>リツ</t>
    </rPh>
    <phoneticPr fontId="2"/>
  </si>
  <si>
    <t>雇　用　者
所　得　額</t>
    <rPh sb="0" eb="1">
      <t>ヤトイ</t>
    </rPh>
    <rPh sb="2" eb="3">
      <t>ヨウ</t>
    </rPh>
    <rPh sb="4" eb="5">
      <t>シャ</t>
    </rPh>
    <rPh sb="6" eb="7">
      <t>ジョ</t>
    </rPh>
    <rPh sb="8" eb="9">
      <t>エ</t>
    </rPh>
    <rPh sb="10" eb="11">
      <t>ガク</t>
    </rPh>
    <phoneticPr fontId="2"/>
  </si>
  <si>
    <t>雇　用　者
所　得　率</t>
    <rPh sb="0" eb="1">
      <t>ヤトイ</t>
    </rPh>
    <rPh sb="2" eb="3">
      <t>ヨウ</t>
    </rPh>
    <rPh sb="4" eb="5">
      <t>シャ</t>
    </rPh>
    <rPh sb="6" eb="7">
      <t>ジョ</t>
    </rPh>
    <rPh sb="8" eb="9">
      <t>エ</t>
    </rPh>
    <rPh sb="10" eb="11">
      <t>リツ</t>
    </rPh>
    <phoneticPr fontId="2"/>
  </si>
  <si>
    <t>県　    内
需  要  額</t>
    <rPh sb="0" eb="1">
      <t>ケン</t>
    </rPh>
    <rPh sb="6" eb="7">
      <t>ナイ</t>
    </rPh>
    <rPh sb="8" eb="9">
      <t>ジュ</t>
    </rPh>
    <rPh sb="11" eb="12">
      <t>ヨウ</t>
    </rPh>
    <rPh sb="14" eb="15">
      <t>ガク</t>
    </rPh>
    <phoneticPr fontId="2"/>
  </si>
  <si>
    <t>直　接　効　果</t>
    <rPh sb="0" eb="1">
      <t>チョク</t>
    </rPh>
    <rPh sb="2" eb="3">
      <t>セツ</t>
    </rPh>
    <rPh sb="4" eb="5">
      <t>コウ</t>
    </rPh>
    <rPh sb="6" eb="7">
      <t>カ</t>
    </rPh>
    <phoneticPr fontId="2"/>
  </si>
  <si>
    <t>粗　付　加
価　値　額</t>
    <rPh sb="0" eb="1">
      <t>ソ</t>
    </rPh>
    <rPh sb="2" eb="3">
      <t>ツキ</t>
    </rPh>
    <rPh sb="4" eb="5">
      <t>カ</t>
    </rPh>
    <rPh sb="6" eb="7">
      <t>アタイ</t>
    </rPh>
    <rPh sb="8" eb="9">
      <t>アタイ</t>
    </rPh>
    <rPh sb="10" eb="11">
      <t>ガク</t>
    </rPh>
    <phoneticPr fontId="2"/>
  </si>
  <si>
    <t>原　材　料
投　入　額</t>
    <rPh sb="0" eb="1">
      <t>ハラ</t>
    </rPh>
    <rPh sb="2" eb="3">
      <t>ザイ</t>
    </rPh>
    <rPh sb="4" eb="5">
      <t>リョウ</t>
    </rPh>
    <rPh sb="6" eb="7">
      <t>トウ</t>
    </rPh>
    <rPh sb="8" eb="9">
      <t>イ</t>
    </rPh>
    <rPh sb="10" eb="11">
      <t>ガク</t>
    </rPh>
    <phoneticPr fontId="2"/>
  </si>
  <si>
    <t>⑤</t>
    <phoneticPr fontId="2"/>
  </si>
  <si>
    <t>⑥</t>
    <phoneticPr fontId="2"/>
  </si>
  <si>
    <t>⑦</t>
    <phoneticPr fontId="2"/>
  </si>
  <si>
    <t>⑧</t>
    <phoneticPr fontId="2"/>
  </si>
  <si>
    <t>⑨</t>
    <phoneticPr fontId="2"/>
  </si>
  <si>
    <t>⑩</t>
    <phoneticPr fontId="2"/>
  </si>
  <si>
    <t>Ｆ</t>
    <phoneticPr fontId="2"/>
  </si>
  <si>
    <t>⑪</t>
    <phoneticPr fontId="2"/>
  </si>
  <si>
    <t>Ｇ</t>
    <phoneticPr fontId="2"/>
  </si>
  <si>
    <t>⑫</t>
    <phoneticPr fontId="2"/>
  </si>
  <si>
    <t>⑬</t>
    <phoneticPr fontId="2"/>
  </si>
  <si>
    <t>⑭</t>
    <phoneticPr fontId="2"/>
  </si>
  <si>
    <t>⑮</t>
    <phoneticPr fontId="2"/>
  </si>
  <si>
    <t>⑯</t>
    <phoneticPr fontId="2"/>
  </si>
  <si>
    <t>合　計(総合効果)</t>
    <rPh sb="0" eb="1">
      <t>ゴウ</t>
    </rPh>
    <rPh sb="2" eb="3">
      <t>ケイ</t>
    </rPh>
    <rPh sb="4" eb="6">
      <t>ソウゴウ</t>
    </rPh>
    <rPh sb="6" eb="8">
      <t>コウカ</t>
    </rPh>
    <phoneticPr fontId="2"/>
  </si>
  <si>
    <t>⑰</t>
    <phoneticPr fontId="2"/>
  </si>
  <si>
    <t>⑱</t>
    <phoneticPr fontId="2"/>
  </si>
  <si>
    <t>⑲</t>
    <phoneticPr fontId="2"/>
  </si>
  <si>
    <t>第２次波及効果</t>
    <rPh sb="0" eb="1">
      <t>ダイ</t>
    </rPh>
    <rPh sb="2" eb="3">
      <t>ツギ</t>
    </rPh>
    <rPh sb="3" eb="5">
      <t>ハキュウ</t>
    </rPh>
    <rPh sb="5" eb="7">
      <t>コウカ</t>
    </rPh>
    <phoneticPr fontId="2"/>
  </si>
  <si>
    <t>(単位：百万円、四捨五入のため合計と内訳は必ずしも一致しません。)</t>
    <rPh sb="1" eb="3">
      <t>タンイ</t>
    </rPh>
    <rPh sb="4" eb="6">
      <t>ヒャクマン</t>
    </rPh>
    <rPh sb="6" eb="7">
      <t>エン</t>
    </rPh>
    <rPh sb="8" eb="12">
      <t>シシャゴニュウ</t>
    </rPh>
    <rPh sb="15" eb="17">
      <t>ゴウケイ</t>
    </rPh>
    <rPh sb="18" eb="20">
      <t>ウチワケ</t>
    </rPh>
    <rPh sb="21" eb="22">
      <t>カナラ</t>
    </rPh>
    <rPh sb="25" eb="27">
      <t>イッチ</t>
    </rPh>
    <phoneticPr fontId="2"/>
  </si>
  <si>
    <t>直 接 効 果</t>
    <rPh sb="0" eb="1">
      <t>チョク</t>
    </rPh>
    <rPh sb="2" eb="3">
      <t>セツ</t>
    </rPh>
    <rPh sb="4" eb="5">
      <t>コウ</t>
    </rPh>
    <rPh sb="6" eb="7">
      <t>カ</t>
    </rPh>
    <phoneticPr fontId="2"/>
  </si>
  <si>
    <t>第１次波及
効      果</t>
    <rPh sb="0" eb="1">
      <t>ダイ</t>
    </rPh>
    <rPh sb="2" eb="3">
      <t>ツギ</t>
    </rPh>
    <rPh sb="3" eb="5">
      <t>ハキュウ</t>
    </rPh>
    <rPh sb="6" eb="7">
      <t>コウ</t>
    </rPh>
    <rPh sb="13" eb="14">
      <t>カ</t>
    </rPh>
    <phoneticPr fontId="2"/>
  </si>
  <si>
    <t>第２次波及
効      果</t>
    <rPh sb="0" eb="1">
      <t>ダイ</t>
    </rPh>
    <rPh sb="2" eb="3">
      <t>ツギ</t>
    </rPh>
    <rPh sb="3" eb="5">
      <t>ハキュウ</t>
    </rPh>
    <rPh sb="6" eb="7">
      <t>コウ</t>
    </rPh>
    <rPh sb="13" eb="14">
      <t>ハテ</t>
    </rPh>
    <phoneticPr fontId="2"/>
  </si>
  <si>
    <t>生 　   産 
誘  発  額</t>
    <rPh sb="0" eb="1">
      <t>ショウ</t>
    </rPh>
    <rPh sb="6" eb="7">
      <t>サン</t>
    </rPh>
    <rPh sb="9" eb="10">
      <t>ユウ</t>
    </rPh>
    <rPh sb="12" eb="13">
      <t>ハツ</t>
    </rPh>
    <rPh sb="15" eb="16">
      <t>ガク</t>
    </rPh>
    <phoneticPr fontId="2"/>
  </si>
  <si>
    <t>粗付加価値
誘  発  額</t>
    <rPh sb="0" eb="3">
      <t>ソフカ</t>
    </rPh>
    <rPh sb="3" eb="5">
      <t>カチ</t>
    </rPh>
    <rPh sb="6" eb="7">
      <t>ユウ</t>
    </rPh>
    <rPh sb="9" eb="10">
      <t>ハツ</t>
    </rPh>
    <rPh sb="12" eb="13">
      <t>ガク</t>
    </rPh>
    <phoneticPr fontId="2"/>
  </si>
  <si>
    <t>雇用者所得
誘  発  額</t>
    <rPh sb="0" eb="3">
      <t>コヨウシャ</t>
    </rPh>
    <rPh sb="3" eb="5">
      <t>ショトク</t>
    </rPh>
    <rPh sb="6" eb="7">
      <t>ユウ</t>
    </rPh>
    <rPh sb="9" eb="10">
      <t>ハツ</t>
    </rPh>
    <rPh sb="12" eb="13">
      <t>ガク</t>
    </rPh>
    <phoneticPr fontId="2"/>
  </si>
  <si>
    <t>部　門　名</t>
    <rPh sb="0" eb="1">
      <t>ブ</t>
    </rPh>
    <rPh sb="2" eb="3">
      <t>モン</t>
    </rPh>
    <rPh sb="4" eb="5">
      <t>メイ</t>
    </rPh>
    <phoneticPr fontId="2"/>
  </si>
  <si>
    <t>(倍)</t>
    <rPh sb="1" eb="2">
      <t>バイ</t>
    </rPh>
    <phoneticPr fontId="2"/>
  </si>
  <si>
    <t>合　計</t>
    <rPh sb="0" eb="1">
      <t>ゴウ</t>
    </rPh>
    <rPh sb="2" eb="3">
      <t>ケイ</t>
    </rPh>
    <phoneticPr fontId="2"/>
  </si>
  <si>
    <t>フロー図</t>
    <rPh sb="3" eb="4">
      <t>ズ</t>
    </rPh>
    <phoneticPr fontId="2"/>
  </si>
  <si>
    <t>需要額①</t>
    <rPh sb="0" eb="2">
      <t>ジュヨウ</t>
    </rPh>
    <rPh sb="2" eb="3">
      <t>ガク</t>
    </rPh>
    <phoneticPr fontId="2"/>
  </si>
  <si>
    <t>×自給率Ａ</t>
    <rPh sb="1" eb="4">
      <t>ジキュウリツ</t>
    </rPh>
    <phoneticPr fontId="2"/>
  </si>
  <si>
    <t>県内需要額②</t>
    <rPh sb="0" eb="2">
      <t>ケンナイ</t>
    </rPh>
    <rPh sb="2" eb="4">
      <t>ジュヨウ</t>
    </rPh>
    <rPh sb="4" eb="5">
      <t>ガク</t>
    </rPh>
    <phoneticPr fontId="2"/>
  </si>
  <si>
    <t>原材料投入額⑤</t>
    <rPh sb="0" eb="3">
      <t>ゲンザイリョウ</t>
    </rPh>
    <rPh sb="3" eb="6">
      <t>トウニュウガク</t>
    </rPh>
    <phoneticPr fontId="2"/>
  </si>
  <si>
    <t>粗付加価値額③</t>
    <rPh sb="0" eb="1">
      <t>ソ</t>
    </rPh>
    <rPh sb="1" eb="3">
      <t>フカ</t>
    </rPh>
    <rPh sb="3" eb="5">
      <t>カチ</t>
    </rPh>
    <rPh sb="5" eb="6">
      <t>ガク</t>
    </rPh>
    <phoneticPr fontId="2"/>
  </si>
  <si>
    <t>雇用者所得額④</t>
    <rPh sb="0" eb="3">
      <t>コヨウシャ</t>
    </rPh>
    <rPh sb="3" eb="5">
      <t>ショトク</t>
    </rPh>
    <rPh sb="5" eb="6">
      <t>ガク</t>
    </rPh>
    <phoneticPr fontId="2"/>
  </si>
  <si>
    <t>県内需要額⑥</t>
    <rPh sb="0" eb="2">
      <t>ケンナイ</t>
    </rPh>
    <rPh sb="2" eb="4">
      <t>ジュヨウ</t>
    </rPh>
    <rPh sb="4" eb="5">
      <t>ガク</t>
    </rPh>
    <phoneticPr fontId="2"/>
  </si>
  <si>
    <t>生産誘発額⑦</t>
    <rPh sb="0" eb="2">
      <t>セイサン</t>
    </rPh>
    <rPh sb="2" eb="5">
      <t>ユウハツガク</t>
    </rPh>
    <phoneticPr fontId="2"/>
  </si>
  <si>
    <t>×粗付加価値率Ｂ、×雇用者所得率Ｃ</t>
    <rPh sb="1" eb="2">
      <t>ソ</t>
    </rPh>
    <rPh sb="2" eb="4">
      <t>フカ</t>
    </rPh>
    <rPh sb="4" eb="7">
      <t>カチリツ</t>
    </rPh>
    <rPh sb="10" eb="13">
      <t>コヨウシャ</t>
    </rPh>
    <rPh sb="13" eb="16">
      <t>ショトクリツ</t>
    </rPh>
    <phoneticPr fontId="2"/>
  </si>
  <si>
    <t>粗付加価値誘発額⑧</t>
    <rPh sb="0" eb="1">
      <t>ソ</t>
    </rPh>
    <rPh sb="1" eb="3">
      <t>フカ</t>
    </rPh>
    <rPh sb="3" eb="5">
      <t>カチ</t>
    </rPh>
    <rPh sb="5" eb="8">
      <t>ユウハツガク</t>
    </rPh>
    <phoneticPr fontId="2"/>
  </si>
  <si>
    <t>雇用者所得誘発額⑨</t>
    <rPh sb="0" eb="3">
      <t>コヨウシャ</t>
    </rPh>
    <rPh sb="3" eb="5">
      <t>ショトク</t>
    </rPh>
    <rPh sb="5" eb="8">
      <t>ユウハツガク</t>
    </rPh>
    <phoneticPr fontId="2"/>
  </si>
  <si>
    <t>雇用者所得額④+⑨</t>
    <rPh sb="0" eb="3">
      <t>コヨウシャ</t>
    </rPh>
    <rPh sb="3" eb="5">
      <t>ショトク</t>
    </rPh>
    <rPh sb="5" eb="6">
      <t>ガク</t>
    </rPh>
    <phoneticPr fontId="2"/>
  </si>
  <si>
    <t>(直接+第１次波及)</t>
    <rPh sb="1" eb="3">
      <t>チョクセツ</t>
    </rPh>
    <rPh sb="4" eb="5">
      <t>ダイ</t>
    </rPh>
    <rPh sb="6" eb="7">
      <t>ツギ</t>
    </rPh>
    <rPh sb="7" eb="9">
      <t>ハキュウ</t>
    </rPh>
    <phoneticPr fontId="2"/>
  </si>
  <si>
    <t>雇用者所得額計⑩</t>
    <rPh sb="0" eb="3">
      <t>コヨウシャ</t>
    </rPh>
    <rPh sb="3" eb="5">
      <t>ショトク</t>
    </rPh>
    <rPh sb="5" eb="6">
      <t>ガク</t>
    </rPh>
    <rPh sb="6" eb="7">
      <t>ケイ</t>
    </rPh>
    <phoneticPr fontId="2"/>
  </si>
  <si>
    <t>×消費転換係数F</t>
    <rPh sb="1" eb="3">
      <t>ショウヒ</t>
    </rPh>
    <rPh sb="3" eb="5">
      <t>テンカン</t>
    </rPh>
    <rPh sb="5" eb="7">
      <t>ケイスウ</t>
    </rPh>
    <phoneticPr fontId="2"/>
  </si>
  <si>
    <t>消費支出額⑪</t>
    <rPh sb="0" eb="2">
      <t>ショウヒ</t>
    </rPh>
    <rPh sb="2" eb="4">
      <t>シシュツ</t>
    </rPh>
    <rPh sb="4" eb="5">
      <t>ガク</t>
    </rPh>
    <phoneticPr fontId="2"/>
  </si>
  <si>
    <t>×民間消費支出構成Ｇ、×自給率Ａ　</t>
    <rPh sb="1" eb="3">
      <t>ミンカン</t>
    </rPh>
    <rPh sb="3" eb="5">
      <t>ショウヒ</t>
    </rPh>
    <rPh sb="5" eb="7">
      <t>シシュツ</t>
    </rPh>
    <rPh sb="7" eb="9">
      <t>コウセイ</t>
    </rPh>
    <rPh sb="12" eb="15">
      <t>ジキュウリツ</t>
    </rPh>
    <phoneticPr fontId="2"/>
  </si>
  <si>
    <t>県内民間消費支出額⑬</t>
    <rPh sb="0" eb="2">
      <t>ケンナイ</t>
    </rPh>
    <rPh sb="2" eb="4">
      <t>ミンカン</t>
    </rPh>
    <rPh sb="4" eb="6">
      <t>ショウヒ</t>
    </rPh>
    <rPh sb="6" eb="8">
      <t>シシュツ</t>
    </rPh>
    <rPh sb="8" eb="9">
      <t>ガク</t>
    </rPh>
    <phoneticPr fontId="2"/>
  </si>
  <si>
    <t>生産誘発額⑭</t>
    <rPh sb="0" eb="2">
      <t>セイサン</t>
    </rPh>
    <rPh sb="2" eb="5">
      <t>ユウハツガク</t>
    </rPh>
    <phoneticPr fontId="2"/>
  </si>
  <si>
    <t>×粗付加価値率Ｂ、×雇用者所得率Ｃ</t>
    <rPh sb="1" eb="2">
      <t>ソ</t>
    </rPh>
    <rPh sb="2" eb="4">
      <t>フカ</t>
    </rPh>
    <rPh sb="4" eb="6">
      <t>カチ</t>
    </rPh>
    <rPh sb="6" eb="7">
      <t>リツ</t>
    </rPh>
    <rPh sb="10" eb="13">
      <t>コヨウシャ</t>
    </rPh>
    <rPh sb="13" eb="15">
      <t>ショトク</t>
    </rPh>
    <rPh sb="15" eb="16">
      <t>リツ</t>
    </rPh>
    <phoneticPr fontId="2"/>
  </si>
  <si>
    <t>粗付加価値誘発額⑮</t>
    <rPh sb="0" eb="1">
      <t>ソ</t>
    </rPh>
    <rPh sb="1" eb="3">
      <t>フカ</t>
    </rPh>
    <rPh sb="3" eb="5">
      <t>カチ</t>
    </rPh>
    <rPh sb="5" eb="8">
      <t>ユウハツガク</t>
    </rPh>
    <phoneticPr fontId="2"/>
  </si>
  <si>
    <t>雇用者所得誘発額⑯</t>
    <rPh sb="0" eb="2">
      <t>コヨウ</t>
    </rPh>
    <rPh sb="2" eb="3">
      <t>シャ</t>
    </rPh>
    <rPh sb="3" eb="5">
      <t>ショトク</t>
    </rPh>
    <rPh sb="5" eb="7">
      <t>ユウハツ</t>
    </rPh>
    <rPh sb="7" eb="8">
      <t>ガク</t>
    </rPh>
    <phoneticPr fontId="2"/>
  </si>
  <si>
    <t>計算表(価格変換)</t>
    <rPh sb="0" eb="3">
      <t>ケイサンヒョウ</t>
    </rPh>
    <rPh sb="4" eb="6">
      <t>カカク</t>
    </rPh>
    <rPh sb="6" eb="8">
      <t>ヘンカン</t>
    </rPh>
    <phoneticPr fontId="2"/>
  </si>
  <si>
    <t>需　要　額</t>
    <rPh sb="0" eb="1">
      <t>ジュ</t>
    </rPh>
    <rPh sb="2" eb="3">
      <t>ヨウ</t>
    </rPh>
    <rPh sb="4" eb="5">
      <t>ガク</t>
    </rPh>
    <phoneticPr fontId="2"/>
  </si>
  <si>
    <t>*1</t>
    <phoneticPr fontId="2"/>
  </si>
  <si>
    <t>*2</t>
    <phoneticPr fontId="2"/>
  </si>
  <si>
    <t>*3</t>
    <phoneticPr fontId="2"/>
  </si>
  <si>
    <t>*4</t>
    <phoneticPr fontId="2"/>
  </si>
  <si>
    <t>Ｉ</t>
    <phoneticPr fontId="2"/>
  </si>
  <si>
    <t>Ⅱ</t>
    <phoneticPr fontId="2"/>
  </si>
  <si>
    <t>(①×Ⅰ)</t>
  </si>
  <si>
    <t>(①×Ⅱ)</t>
  </si>
  <si>
    <t>(②＋③)</t>
  </si>
  <si>
    <t>(①－④)</t>
  </si>
  <si>
    <t>計算表</t>
    <rPh sb="0" eb="2">
      <t>ケイサン</t>
    </rPh>
    <rPh sb="2" eb="3">
      <t>オモテ</t>
    </rPh>
    <phoneticPr fontId="2"/>
  </si>
  <si>
    <t xml:space="preserve">需　要　額
</t>
    <rPh sb="0" eb="1">
      <t>ジュ</t>
    </rPh>
    <rPh sb="2" eb="3">
      <t>ヨウ</t>
    </rPh>
    <rPh sb="4" eb="5">
      <t>ガク</t>
    </rPh>
    <phoneticPr fontId="2"/>
  </si>
  <si>
    <t>自  給  率</t>
    <rPh sb="0" eb="1">
      <t>ジ</t>
    </rPh>
    <rPh sb="3" eb="4">
      <t>キュウ</t>
    </rPh>
    <rPh sb="6" eb="7">
      <t>リツ</t>
    </rPh>
    <phoneticPr fontId="2"/>
  </si>
  <si>
    <t>投　　  入
係  数  表</t>
    <rPh sb="0" eb="1">
      <t>トウ</t>
    </rPh>
    <rPh sb="5" eb="6">
      <t>イ</t>
    </rPh>
    <rPh sb="7" eb="8">
      <t>ガカリ</t>
    </rPh>
    <rPh sb="10" eb="11">
      <t>スウ</t>
    </rPh>
    <rPh sb="13" eb="14">
      <t>ヒョウ</t>
    </rPh>
    <phoneticPr fontId="2"/>
  </si>
  <si>
    <t>県      内 
需  要  額</t>
    <rPh sb="0" eb="1">
      <t>ケン</t>
    </rPh>
    <rPh sb="7" eb="8">
      <t>ナイ</t>
    </rPh>
    <rPh sb="10" eb="11">
      <t>モトム</t>
    </rPh>
    <rPh sb="13" eb="14">
      <t>ヨウ</t>
    </rPh>
    <rPh sb="16" eb="17">
      <t>ガク</t>
    </rPh>
    <phoneticPr fontId="2"/>
  </si>
  <si>
    <t>生　　　産
誘　発　額</t>
    <rPh sb="0" eb="1">
      <t>ショウ</t>
    </rPh>
    <rPh sb="4" eb="5">
      <t>サン</t>
    </rPh>
    <rPh sb="6" eb="7">
      <t>ユウ</t>
    </rPh>
    <rPh sb="8" eb="9">
      <t>ハツ</t>
    </rPh>
    <rPh sb="10" eb="11">
      <t>ガク</t>
    </rPh>
    <phoneticPr fontId="2"/>
  </si>
  <si>
    <t>粗付加価値
誘　発　額</t>
    <rPh sb="0" eb="1">
      <t>ソ</t>
    </rPh>
    <rPh sb="1" eb="3">
      <t>フカ</t>
    </rPh>
    <rPh sb="3" eb="5">
      <t>カチ</t>
    </rPh>
    <rPh sb="6" eb="7">
      <t>ユウ</t>
    </rPh>
    <rPh sb="8" eb="9">
      <t>ハツ</t>
    </rPh>
    <rPh sb="10" eb="11">
      <t>ガク</t>
    </rPh>
    <phoneticPr fontId="2"/>
  </si>
  <si>
    <t>雇用者所得
誘　発　額</t>
    <rPh sb="0" eb="3">
      <t>コヨウシャ</t>
    </rPh>
    <rPh sb="3" eb="5">
      <t>ショトク</t>
    </rPh>
    <rPh sb="6" eb="7">
      <t>ユウ</t>
    </rPh>
    <rPh sb="8" eb="9">
      <t>ハツ</t>
    </rPh>
    <rPh sb="10" eb="11">
      <t>ガク</t>
    </rPh>
    <phoneticPr fontId="2"/>
  </si>
  <si>
    <t>雇  用  者
所 得 額 計</t>
    <rPh sb="0" eb="1">
      <t>ヤトイ</t>
    </rPh>
    <rPh sb="3" eb="4">
      <t>ヨウ</t>
    </rPh>
    <rPh sb="6" eb="7">
      <t>シャ</t>
    </rPh>
    <rPh sb="8" eb="9">
      <t>ジョ</t>
    </rPh>
    <rPh sb="10" eb="11">
      <t>エ</t>
    </rPh>
    <rPh sb="12" eb="13">
      <t>ガク</t>
    </rPh>
    <rPh sb="14" eb="15">
      <t>ケイ</t>
    </rPh>
    <phoneticPr fontId="2"/>
  </si>
  <si>
    <t>消 費 転 換
係　　   数</t>
    <rPh sb="0" eb="1">
      <t>ショウ</t>
    </rPh>
    <rPh sb="2" eb="3">
      <t>ヒ</t>
    </rPh>
    <rPh sb="4" eb="5">
      <t>テン</t>
    </rPh>
    <rPh sb="6" eb="7">
      <t>カン</t>
    </rPh>
    <rPh sb="8" eb="9">
      <t>ガカリ</t>
    </rPh>
    <rPh sb="14" eb="15">
      <t>カズ</t>
    </rPh>
    <phoneticPr fontId="2"/>
  </si>
  <si>
    <t>消　　　費
支　出　額</t>
    <rPh sb="0" eb="1">
      <t>ショウ</t>
    </rPh>
    <rPh sb="4" eb="5">
      <t>ヒ</t>
    </rPh>
    <rPh sb="6" eb="7">
      <t>シ</t>
    </rPh>
    <rPh sb="8" eb="9">
      <t>デ</t>
    </rPh>
    <rPh sb="10" eb="11">
      <t>ガク</t>
    </rPh>
    <phoneticPr fontId="2"/>
  </si>
  <si>
    <t>民 間 消 費
支 出 構 成</t>
    <rPh sb="0" eb="1">
      <t>タミ</t>
    </rPh>
    <rPh sb="2" eb="3">
      <t>マ</t>
    </rPh>
    <rPh sb="4" eb="5">
      <t>ショウ</t>
    </rPh>
    <rPh sb="6" eb="7">
      <t>ヒ</t>
    </rPh>
    <rPh sb="8" eb="9">
      <t>シ</t>
    </rPh>
    <rPh sb="10" eb="11">
      <t>デ</t>
    </rPh>
    <rPh sb="12" eb="13">
      <t>カマエ</t>
    </rPh>
    <rPh sb="14" eb="15">
      <t>シゲル</t>
    </rPh>
    <phoneticPr fontId="2"/>
  </si>
  <si>
    <t>民間消費
支  出  額</t>
    <rPh sb="0" eb="1">
      <t>タミ</t>
    </rPh>
    <rPh sb="1" eb="2">
      <t>マ</t>
    </rPh>
    <rPh sb="2" eb="3">
      <t>ショウ</t>
    </rPh>
    <rPh sb="3" eb="4">
      <t>ヒ</t>
    </rPh>
    <rPh sb="5" eb="6">
      <t>シ</t>
    </rPh>
    <rPh sb="8" eb="9">
      <t>デ</t>
    </rPh>
    <rPh sb="11" eb="12">
      <t>ガク</t>
    </rPh>
    <phoneticPr fontId="2"/>
  </si>
  <si>
    <t>県内民間
消費支出額</t>
    <rPh sb="0" eb="2">
      <t>ケンナイ</t>
    </rPh>
    <rPh sb="2" eb="4">
      <t>ミンカン</t>
    </rPh>
    <rPh sb="5" eb="7">
      <t>ショウヒ</t>
    </rPh>
    <rPh sb="7" eb="9">
      <t>シシュツ</t>
    </rPh>
    <rPh sb="9" eb="10">
      <t>ガク</t>
    </rPh>
    <phoneticPr fontId="2"/>
  </si>
  <si>
    <t>生      産
誘  発  額</t>
    <rPh sb="0" eb="1">
      <t>ショウ</t>
    </rPh>
    <rPh sb="7" eb="8">
      <t>サン</t>
    </rPh>
    <rPh sb="9" eb="10">
      <t>ユウ</t>
    </rPh>
    <rPh sb="12" eb="13">
      <t>ハツ</t>
    </rPh>
    <rPh sb="15" eb="16">
      <t>ガク</t>
    </rPh>
    <phoneticPr fontId="2"/>
  </si>
  <si>
    <t>雇用者所得
誘　発　額</t>
    <rPh sb="0" eb="1">
      <t>ヤトイ</t>
    </rPh>
    <rPh sb="1" eb="2">
      <t>ヨウ</t>
    </rPh>
    <rPh sb="2" eb="3">
      <t>シャ</t>
    </rPh>
    <rPh sb="3" eb="4">
      <t>ジョ</t>
    </rPh>
    <rPh sb="4" eb="5">
      <t>エ</t>
    </rPh>
    <rPh sb="6" eb="7">
      <t>ユウ</t>
    </rPh>
    <rPh sb="8" eb="9">
      <t>ハツ</t>
    </rPh>
    <rPh sb="10" eb="11">
      <t>ガク</t>
    </rPh>
    <phoneticPr fontId="2"/>
  </si>
  <si>
    <t>粗付加価値
誘  発  額</t>
    <rPh sb="0" eb="1">
      <t>ソ</t>
    </rPh>
    <rPh sb="1" eb="3">
      <t>フカ</t>
    </rPh>
    <rPh sb="3" eb="5">
      <t>カチ</t>
    </rPh>
    <rPh sb="6" eb="7">
      <t>ユウ</t>
    </rPh>
    <rPh sb="9" eb="10">
      <t>ハツ</t>
    </rPh>
    <rPh sb="12" eb="13">
      <t>ガク</t>
    </rPh>
    <phoneticPr fontId="2"/>
  </si>
  <si>
    <t>(②×Ｂ)</t>
  </si>
  <si>
    <t>(②×Ｃ)</t>
  </si>
  <si>
    <t>(Ｄ×②)</t>
  </si>
  <si>
    <t>(⑤×Ａ)</t>
  </si>
  <si>
    <t>(⑦×Ｂ)</t>
  </si>
  <si>
    <t>(⑦×Ｃ)</t>
  </si>
  <si>
    <t>(④＋⑨)</t>
  </si>
  <si>
    <t>(⑩×Ｆ)</t>
  </si>
  <si>
    <t>(⑪×Ｇ)</t>
  </si>
  <si>
    <t>(⑫×Ａ)</t>
  </si>
  <si>
    <t>(⑭×Ｂ)</t>
  </si>
  <si>
    <t>(⑭×Ｃ)</t>
  </si>
  <si>
    <t>(②+⑦+⑭)</t>
  </si>
  <si>
    <t>(③+⑧+⑮)</t>
  </si>
  <si>
    <t>(④+⑨+⑯)</t>
  </si>
  <si>
    <t>(｢購入者価格｣から｢生産者価格｣へ変換済み)</t>
    <rPh sb="2" eb="4">
      <t>コウニュウ</t>
    </rPh>
    <rPh sb="4" eb="5">
      <t>シャ</t>
    </rPh>
    <rPh sb="5" eb="7">
      <t>カカク</t>
    </rPh>
    <rPh sb="11" eb="14">
      <t>セイサンシャ</t>
    </rPh>
    <rPh sb="14" eb="16">
      <t>カカク</t>
    </rPh>
    <rPh sb="18" eb="20">
      <t>ヘンカン</t>
    </rPh>
    <rPh sb="20" eb="21">
      <t>ス</t>
    </rPh>
    <phoneticPr fontId="2"/>
  </si>
  <si>
    <t>(単位：人)</t>
    <rPh sb="1" eb="3">
      <t>タンイ</t>
    </rPh>
    <rPh sb="4" eb="5">
      <t>ヒト</t>
    </rPh>
    <phoneticPr fontId="2"/>
  </si>
  <si>
    <t>日　  帰  　り  　客</t>
    <rPh sb="0" eb="1">
      <t>ヒ</t>
    </rPh>
    <rPh sb="4" eb="5">
      <t>キ</t>
    </rPh>
    <rPh sb="12" eb="13">
      <t>キャク</t>
    </rPh>
    <phoneticPr fontId="2"/>
  </si>
  <si>
    <t>宿　   　泊 　　  客</t>
    <rPh sb="0" eb="1">
      <t>ヤド</t>
    </rPh>
    <rPh sb="6" eb="7">
      <t>ハク</t>
    </rPh>
    <rPh sb="12" eb="13">
      <t>キャク</t>
    </rPh>
    <phoneticPr fontId="2"/>
  </si>
  <si>
    <t>観光客(ｲﾍﾞﾝﾄ参加者)数</t>
    <rPh sb="0" eb="3">
      <t>カンコウキャク</t>
    </rPh>
    <rPh sb="9" eb="12">
      <t>サンカシャ</t>
    </rPh>
    <rPh sb="13" eb="14">
      <t>カズ</t>
    </rPh>
    <phoneticPr fontId="2"/>
  </si>
  <si>
    <t>１　観光客(ｲﾍﾞﾝﾄ参加者)数</t>
    <rPh sb="2" eb="5">
      <t>カンコウキャク</t>
    </rPh>
    <rPh sb="11" eb="14">
      <t>サンカシャ</t>
    </rPh>
    <rPh sb="15" eb="16">
      <t>カズ</t>
    </rPh>
    <phoneticPr fontId="2"/>
  </si>
  <si>
    <t>１人当たりの観光消費額(円)*1</t>
    <rPh sb="1" eb="2">
      <t>ヒト</t>
    </rPh>
    <rPh sb="2" eb="3">
      <t>ア</t>
    </rPh>
    <rPh sb="6" eb="8">
      <t>カンコウ</t>
    </rPh>
    <rPh sb="8" eb="11">
      <t>ショウヒガク</t>
    </rPh>
    <rPh sb="12" eb="13">
      <t>エン</t>
    </rPh>
    <phoneticPr fontId="2"/>
  </si>
  <si>
    <t>観 光 消 費 額 小 計
(百万円)</t>
    <rPh sb="0" eb="1">
      <t>カン</t>
    </rPh>
    <rPh sb="2" eb="3">
      <t>ヒカリ</t>
    </rPh>
    <rPh sb="4" eb="5">
      <t>ショウ</t>
    </rPh>
    <rPh sb="6" eb="7">
      <t>ヒ</t>
    </rPh>
    <rPh sb="8" eb="9">
      <t>ガク</t>
    </rPh>
    <rPh sb="10" eb="11">
      <t>ショウ</t>
    </rPh>
    <rPh sb="12" eb="13">
      <t>ケイ</t>
    </rPh>
    <rPh sb="15" eb="16">
      <t>ヒャク</t>
    </rPh>
    <rPh sb="16" eb="17">
      <t>マン</t>
    </rPh>
    <rPh sb="17" eb="18">
      <t>エン</t>
    </rPh>
    <phoneticPr fontId="2"/>
  </si>
  <si>
    <t>入場･観覧費</t>
    <rPh sb="0" eb="2">
      <t>ニュウジョウ</t>
    </rPh>
    <rPh sb="3" eb="5">
      <t>カンラン</t>
    </rPh>
    <rPh sb="5" eb="6">
      <t>ヒ</t>
    </rPh>
    <phoneticPr fontId="2"/>
  </si>
  <si>
    <t>食事･喫茶･飲酒</t>
  </si>
  <si>
    <t>石油･石炭製品</t>
    <rPh sb="0" eb="2">
      <t>セキユ</t>
    </rPh>
    <rPh sb="3" eb="5">
      <t>セキタン</t>
    </rPh>
    <rPh sb="5" eb="7">
      <t>セイヒン</t>
    </rPh>
    <phoneticPr fontId="1"/>
  </si>
  <si>
    <t>　　 合　　　計</t>
    <rPh sb="3" eb="4">
      <t>ゴウ</t>
    </rPh>
    <rPh sb="7" eb="8">
      <t>ケイ</t>
    </rPh>
    <phoneticPr fontId="2"/>
  </si>
  <si>
    <t>対個人ｻｰﾋﾞｽ</t>
    <rPh sb="0" eb="1">
      <t>タイ</t>
    </rPh>
    <rPh sb="1" eb="3">
      <t>コジン</t>
    </rPh>
    <phoneticPr fontId="1"/>
  </si>
  <si>
    <t>対事業所ｻｰﾋﾞｽ</t>
    <rPh sb="0" eb="1">
      <t>タイ</t>
    </rPh>
    <rPh sb="1" eb="4">
      <t>ジギョウショ</t>
    </rPh>
    <phoneticPr fontId="1"/>
  </si>
  <si>
    <t>ｶﾞｿﾘﾝ代</t>
  </si>
  <si>
    <t>ﾚﾝﾀｶｰ代</t>
  </si>
  <si>
    <t>ｽｷｰ場ﾘﾌﾄ代</t>
  </si>
  <si>
    <t>　合　　計</t>
    <rPh sb="1" eb="2">
      <t>ゴウ</t>
    </rPh>
    <rPh sb="4" eb="5">
      <t>ケイ</t>
    </rPh>
    <phoneticPr fontId="2"/>
  </si>
  <si>
    <t>具　　体　　例</t>
    <rPh sb="0" eb="1">
      <t>グ</t>
    </rPh>
    <rPh sb="3" eb="4">
      <t>カラダ</t>
    </rPh>
    <rPh sb="6" eb="7">
      <t>レイ</t>
    </rPh>
    <phoneticPr fontId="2"/>
  </si>
  <si>
    <t>*金額と図形の縮尺は正確な比率にはなっていません。</t>
    <rPh sb="1" eb="3">
      <t>キンガク</t>
    </rPh>
    <rPh sb="4" eb="6">
      <t>ズケイ</t>
    </rPh>
    <rPh sb="7" eb="9">
      <t>シュクシャク</t>
    </rPh>
    <rPh sb="10" eb="12">
      <t>セイカク</t>
    </rPh>
    <rPh sb="13" eb="15">
      <t>ヒリツ</t>
    </rPh>
    <phoneticPr fontId="2"/>
  </si>
  <si>
    <t>データ入力(④観光(ｲﾍﾞﾝﾄ))</t>
    <rPh sb="3" eb="4">
      <t>イ</t>
    </rPh>
    <rPh sb="4" eb="5">
      <t>チカラ</t>
    </rPh>
    <rPh sb="7" eb="9">
      <t>カンコウ</t>
    </rPh>
    <phoneticPr fontId="2"/>
  </si>
  <si>
    <t>Ａ’</t>
    <phoneticPr fontId="2"/>
  </si>
  <si>
    <t>合　　　　　　　 　計</t>
    <rPh sb="0" eb="1">
      <t>ゴウ</t>
    </rPh>
    <rPh sb="10" eb="11">
      <t>ケイ</t>
    </rPh>
    <phoneticPr fontId="2"/>
  </si>
  <si>
    <t>(1)　｢観光客(ｲﾍﾞﾝﾄ参加者)数｣の該当部分(黄色のセル)に､人数を入力してください｡</t>
    <rPh sb="18" eb="19">
      <t>カズ</t>
    </rPh>
    <rPh sb="21" eb="23">
      <t>ガイトウ</t>
    </rPh>
    <rPh sb="23" eb="25">
      <t>ブブン</t>
    </rPh>
    <rPh sb="26" eb="28">
      <t>キイロ</t>
    </rPh>
    <rPh sb="34" eb="36">
      <t>ニンズウ</t>
    </rPh>
    <phoneticPr fontId="2"/>
  </si>
  <si>
    <t>(単位：百万円､四捨五入のため合計と内訳は必ずしも一致しません｡)</t>
    <rPh sb="1" eb="3">
      <t>タンイ</t>
    </rPh>
    <rPh sb="4" eb="6">
      <t>ヒャクマン</t>
    </rPh>
    <rPh sb="6" eb="7">
      <t>エン</t>
    </rPh>
    <rPh sb="8" eb="12">
      <t>シシャゴニュウ</t>
    </rPh>
    <rPh sb="15" eb="17">
      <t>ゴウケイ</t>
    </rPh>
    <rPh sb="18" eb="20">
      <t>ウチワケ</t>
    </rPh>
    <rPh sb="21" eb="22">
      <t>カナラ</t>
    </rPh>
    <rPh sb="25" eb="27">
      <t>イッチ</t>
    </rPh>
    <phoneticPr fontId="2"/>
  </si>
  <si>
    <t>(2)　右の結果表に分析結果､シート｢②フロー｣に波及効果のフロー図が表示されます｡</t>
    <rPh sb="4" eb="5">
      <t>ミギ</t>
    </rPh>
    <rPh sb="6" eb="9">
      <t>ケッカヒョウ</t>
    </rPh>
    <rPh sb="10" eb="12">
      <t>ブンセキ</t>
    </rPh>
    <rPh sb="12" eb="14">
      <t>ケッカ</t>
    </rPh>
    <rPh sb="25" eb="27">
      <t>ハキュウ</t>
    </rPh>
    <rPh sb="27" eb="29">
      <t>コウカ</t>
    </rPh>
    <rPh sb="33" eb="34">
      <t>ズ</t>
    </rPh>
    <rPh sb="35" eb="37">
      <t>ヒョウジ</t>
    </rPh>
    <phoneticPr fontId="2"/>
  </si>
  <si>
    <t>*2 粗付加価値誘発額：粗付加価値は生産活動によって新たに付け加えられた価値で､雇用者所得､営業余剰､資本減耗引当等で構成される。粗付価値誘発額は生産が誘発されることに伴って誘発される粗付加価値の額。</t>
    <rPh sb="3" eb="4">
      <t>ソ</t>
    </rPh>
    <rPh sb="4" eb="6">
      <t>フカ</t>
    </rPh>
    <rPh sb="6" eb="8">
      <t>カチ</t>
    </rPh>
    <rPh sb="8" eb="10">
      <t>ユウハツ</t>
    </rPh>
    <rPh sb="10" eb="11">
      <t>ガク</t>
    </rPh>
    <phoneticPr fontId="2"/>
  </si>
  <si>
    <t>*3 雇用者所得誘発額：雇用者所得は民間､政府等に雇用されている者に対して労働の報酬として支払われる現金､現物のいっさいの所得。雇用者所得誘発額は生産が誘発されることに伴って誘発される雇用者所得の額。</t>
    <rPh sb="3" eb="6">
      <t>コヨウシャ</t>
    </rPh>
    <rPh sb="6" eb="8">
      <t>ショトク</t>
    </rPh>
    <rPh sb="8" eb="11">
      <t>ユウハツガク</t>
    </rPh>
    <rPh sb="12" eb="15">
      <t>コヨウシャ</t>
    </rPh>
    <rPh sb="15" eb="17">
      <t>ショトク</t>
    </rPh>
    <rPh sb="18" eb="20">
      <t>ミンカン</t>
    </rPh>
    <rPh sb="21" eb="23">
      <t>セイフ</t>
    </rPh>
    <rPh sb="23" eb="24">
      <t>トウ</t>
    </rPh>
    <rPh sb="25" eb="27">
      <t>コヨウ</t>
    </rPh>
    <rPh sb="32" eb="33">
      <t>モノ</t>
    </rPh>
    <rPh sb="34" eb="35">
      <t>タイ</t>
    </rPh>
    <rPh sb="37" eb="39">
      <t>ロウドウ</t>
    </rPh>
    <rPh sb="40" eb="42">
      <t>ホウシュウ</t>
    </rPh>
    <rPh sb="45" eb="47">
      <t>シハラ</t>
    </rPh>
    <rPh sb="50" eb="52">
      <t>ゲンキン</t>
    </rPh>
    <rPh sb="53" eb="55">
      <t>ゲンブツ</t>
    </rPh>
    <rPh sb="61" eb="63">
      <t>ショトク</t>
    </rPh>
    <rPh sb="64" eb="67">
      <t>コヨウシャ</t>
    </rPh>
    <rPh sb="67" eb="69">
      <t>ショトク</t>
    </rPh>
    <rPh sb="69" eb="72">
      <t>ユウハツガク</t>
    </rPh>
    <rPh sb="73" eb="75">
      <t>セイサン</t>
    </rPh>
    <rPh sb="76" eb="78">
      <t>ユウハツ</t>
    </rPh>
    <rPh sb="84" eb="85">
      <t>トモナ</t>
    </rPh>
    <rPh sb="87" eb="89">
      <t>ユウハツ</t>
    </rPh>
    <rPh sb="92" eb="95">
      <t>コヨウシャ</t>
    </rPh>
    <rPh sb="95" eb="97">
      <t>ショトク</t>
    </rPh>
    <rPh sb="98" eb="99">
      <t>ガク</t>
    </rPh>
    <phoneticPr fontId="2"/>
  </si>
  <si>
    <t>合      計
（総合効果）</t>
    <rPh sb="0" eb="1">
      <t>ゴウ</t>
    </rPh>
    <rPh sb="7" eb="8">
      <t>ケイ</t>
    </rPh>
    <rPh sb="10" eb="12">
      <t>ソウゴウ</t>
    </rPh>
    <rPh sb="12" eb="14">
      <t>コウカ</t>
    </rPh>
    <phoneticPr fontId="2"/>
  </si>
  <si>
    <r>
      <t xml:space="preserve">波及効果倍率
</t>
    </r>
    <r>
      <rPr>
        <sz val="10"/>
        <rFont val="ＭＳ ゴシック"/>
        <family val="3"/>
        <charset val="128"/>
      </rPr>
      <t>(生産誘発額･合計(総合効果)÷需要額(観光消費額))</t>
    </r>
    <rPh sb="0" eb="2">
      <t>ハキュウ</t>
    </rPh>
    <rPh sb="2" eb="4">
      <t>コウカ</t>
    </rPh>
    <rPh sb="4" eb="6">
      <t>バイリツ</t>
    </rPh>
    <rPh sb="8" eb="10">
      <t>セイサン</t>
    </rPh>
    <rPh sb="10" eb="13">
      <t>ユウハツガク</t>
    </rPh>
    <rPh sb="14" eb="16">
      <t>ゴウケイ</t>
    </rPh>
    <rPh sb="17" eb="19">
      <t>ソウゴウ</t>
    </rPh>
    <rPh sb="19" eb="21">
      <t>コウカ</t>
    </rPh>
    <rPh sb="23" eb="26">
      <t>ジュヨウガク</t>
    </rPh>
    <rPh sb="27" eb="29">
      <t>カンコウ</t>
    </rPh>
    <rPh sb="29" eb="31">
      <t>ショウヒ</t>
    </rPh>
    <rPh sb="31" eb="32">
      <t>ガク</t>
    </rPh>
    <phoneticPr fontId="2"/>
  </si>
  <si>
    <t>(再　掲)</t>
    <rPh sb="1" eb="2">
      <t>サイ</t>
    </rPh>
    <rPh sb="3" eb="4">
      <t>ケイ</t>
    </rPh>
    <phoneticPr fontId="2"/>
  </si>
  <si>
    <t>(①×Ａ’)</t>
    <phoneticPr fontId="2"/>
  </si>
  <si>
    <t>(観光消費額)</t>
    <rPh sb="1" eb="3">
      <t>カンコウ</t>
    </rPh>
    <rPh sb="3" eb="6">
      <t>ショウヒガク</t>
    </rPh>
    <phoneticPr fontId="2"/>
  </si>
  <si>
    <t>需　要　額
(観光消費額)</t>
    <rPh sb="0" eb="1">
      <t>ジュ</t>
    </rPh>
    <rPh sb="2" eb="3">
      <t>ヨウ</t>
    </rPh>
    <rPh sb="4" eb="5">
      <t>ガク</t>
    </rPh>
    <rPh sb="7" eb="9">
      <t>カンコウ</t>
    </rPh>
    <rPh sb="9" eb="11">
      <t>ショウヒ</t>
    </rPh>
    <rPh sb="11" eb="12">
      <t>ガク</t>
    </rPh>
    <phoneticPr fontId="2"/>
  </si>
  <si>
    <t>＊｢貨物運賃｣を別掲</t>
    <rPh sb="2" eb="4">
      <t>カモツ</t>
    </rPh>
    <rPh sb="4" eb="6">
      <t>ウンチン</t>
    </rPh>
    <rPh sb="8" eb="10">
      <t>ベッケイ</t>
    </rPh>
    <phoneticPr fontId="2"/>
  </si>
  <si>
    <t>計算表(観光消費支出額)</t>
    <rPh sb="0" eb="3">
      <t>ケイサンヒョウ</t>
    </rPh>
    <rPh sb="4" eb="6">
      <t>カンコウ</t>
    </rPh>
    <rPh sb="6" eb="8">
      <t>ショウヒ</t>
    </rPh>
    <rPh sb="8" eb="10">
      <t>シシュツ</t>
    </rPh>
    <rPh sb="10" eb="11">
      <t>ガク</t>
    </rPh>
    <phoneticPr fontId="2"/>
  </si>
  <si>
    <t>県の調査結果(1人当たりの観光消費額)をもとに､観光消費額を推計します｡</t>
    <rPh sb="0" eb="1">
      <t>ケン</t>
    </rPh>
    <rPh sb="2" eb="4">
      <t>チョウサ</t>
    </rPh>
    <rPh sb="4" eb="6">
      <t>ケッカ</t>
    </rPh>
    <rPh sb="7" eb="9">
      <t>ヒトリ</t>
    </rPh>
    <rPh sb="9" eb="10">
      <t>ア</t>
    </rPh>
    <rPh sb="13" eb="15">
      <t>カンコウ</t>
    </rPh>
    <rPh sb="15" eb="18">
      <t>ショウヒガク</t>
    </rPh>
    <rPh sb="24" eb="26">
      <t>カンコウ</t>
    </rPh>
    <rPh sb="26" eb="29">
      <t>ショウヒガク</t>
    </rPh>
    <rPh sb="30" eb="32">
      <t>スイケイ</t>
    </rPh>
    <phoneticPr fontId="2"/>
  </si>
  <si>
    <t>３　観光消費額内訳</t>
    <rPh sb="2" eb="4">
      <t>カンコウ</t>
    </rPh>
    <rPh sb="4" eb="6">
      <t>ショウヒ</t>
    </rPh>
    <rPh sb="6" eb="7">
      <t>ガク</t>
    </rPh>
    <rPh sb="7" eb="9">
      <t>ウチワケ</t>
    </rPh>
    <phoneticPr fontId="2"/>
  </si>
  <si>
    <t>４　産業分類別需要額(観光消費額)</t>
    <rPh sb="2" eb="4">
      <t>サンギョウ</t>
    </rPh>
    <rPh sb="4" eb="6">
      <t>ブンルイ</t>
    </rPh>
    <rPh sb="6" eb="7">
      <t>ベツ</t>
    </rPh>
    <rPh sb="7" eb="9">
      <t>ジュヨウ</t>
    </rPh>
    <rPh sb="9" eb="10">
      <t>ガク</t>
    </rPh>
    <rPh sb="11" eb="13">
      <t>カンコウ</t>
    </rPh>
    <rPh sb="13" eb="15">
      <t>ショウヒ</t>
    </rPh>
    <rPh sb="15" eb="16">
      <t>ガク</t>
    </rPh>
    <phoneticPr fontId="2"/>
  </si>
  <si>
    <t>*5　｢貨物運賃｣は｢運輸｣(交通費)と自給率が異なるため､分けて計上しています｡</t>
    <rPh sb="4" eb="6">
      <t>カモツ</t>
    </rPh>
    <rPh sb="6" eb="8">
      <t>ウンチン</t>
    </rPh>
    <rPh sb="11" eb="13">
      <t>ウンユ</t>
    </rPh>
    <rPh sb="15" eb="18">
      <t>コウツウヒ</t>
    </rPh>
    <rPh sb="20" eb="23">
      <t>ジキュウリツ</t>
    </rPh>
    <rPh sb="24" eb="25">
      <t>コト</t>
    </rPh>
    <rPh sb="30" eb="31">
      <t>ワ</t>
    </rPh>
    <rPh sb="33" eb="35">
      <t>ケイジョウ</t>
    </rPh>
    <phoneticPr fontId="2"/>
  </si>
  <si>
    <t>*2　｢商業｣部門の商業ﾏｰｼﾞﾝは、他部門の商業ﾏｰｼﾞﾝの合計(ﾏｲﾅｽ値に変換)</t>
    <rPh sb="4" eb="6">
      <t>ショウギョウ</t>
    </rPh>
    <rPh sb="7" eb="9">
      <t>ブモン</t>
    </rPh>
    <rPh sb="10" eb="12">
      <t>ショウギョウ</t>
    </rPh>
    <rPh sb="19" eb="20">
      <t>ホカ</t>
    </rPh>
    <rPh sb="20" eb="22">
      <t>ブモン</t>
    </rPh>
    <rPh sb="23" eb="25">
      <t>ショウギョウ</t>
    </rPh>
    <rPh sb="31" eb="33">
      <t>ゴウケイ</t>
    </rPh>
    <rPh sb="38" eb="39">
      <t>アタイ</t>
    </rPh>
    <rPh sb="40" eb="42">
      <t>ヘンカン</t>
    </rPh>
    <phoneticPr fontId="2"/>
  </si>
  <si>
    <t>*4　｢運輸｣部門の貨物運賃は、他部門の貨物運賃の合計(ﾏｲﾅｽ値に変換)</t>
    <rPh sb="4" eb="6">
      <t>ウンユ</t>
    </rPh>
    <rPh sb="7" eb="9">
      <t>ブモン</t>
    </rPh>
    <rPh sb="10" eb="12">
      <t>カモツ</t>
    </rPh>
    <rPh sb="12" eb="14">
      <t>ウンチン</t>
    </rPh>
    <rPh sb="16" eb="17">
      <t>ホカ</t>
    </rPh>
    <rPh sb="17" eb="19">
      <t>ブモン</t>
    </rPh>
    <rPh sb="20" eb="22">
      <t>カモツ</t>
    </rPh>
    <rPh sb="22" eb="24">
      <t>ウンチン</t>
    </rPh>
    <rPh sb="25" eb="27">
      <t>ゴウケイ</t>
    </rPh>
    <rPh sb="32" eb="33">
      <t>アタイ</t>
    </rPh>
    <rPh sb="34" eb="36">
      <t>ヘンカン</t>
    </rPh>
    <phoneticPr fontId="2"/>
  </si>
  <si>
    <t>*1 生産誘発額：最終需要をまかなうために直接･間接に必要となる県内生産の額。</t>
    <rPh sb="3" eb="5">
      <t>セイサン</t>
    </rPh>
    <rPh sb="5" eb="8">
      <t>ユウハツガク</t>
    </rPh>
    <rPh sb="9" eb="11">
      <t>サイシュウ</t>
    </rPh>
    <rPh sb="11" eb="13">
      <t>ジュヨウ</t>
    </rPh>
    <rPh sb="21" eb="23">
      <t>チョクセツ</t>
    </rPh>
    <rPh sb="24" eb="26">
      <t>カンセツ</t>
    </rPh>
    <rPh sb="27" eb="29">
      <t>ヒツヨウ</t>
    </rPh>
    <rPh sb="32" eb="34">
      <t>ケンナイ</t>
    </rPh>
    <rPh sb="34" eb="36">
      <t>セイサン</t>
    </rPh>
    <rPh sb="37" eb="38">
      <t>ガク</t>
    </rPh>
    <phoneticPr fontId="2"/>
  </si>
  <si>
    <t>全国の調査結果(項目別構成比)をもとに、観光消費額の内訳を推計します。</t>
    <rPh sb="0" eb="1">
      <t>ゼン</t>
    </rPh>
    <rPh sb="1" eb="2">
      <t>クニ</t>
    </rPh>
    <rPh sb="3" eb="5">
      <t>チョウサ</t>
    </rPh>
    <rPh sb="5" eb="7">
      <t>ケッカ</t>
    </rPh>
    <rPh sb="8" eb="11">
      <t>コウモクベツ</t>
    </rPh>
    <rPh sb="11" eb="14">
      <t>コウセイヒ</t>
    </rPh>
    <rPh sb="20" eb="22">
      <t>カンコウ</t>
    </rPh>
    <rPh sb="22" eb="25">
      <t>ショウヒガク</t>
    </rPh>
    <rPh sb="26" eb="28">
      <t>ウチワケ</t>
    </rPh>
    <rPh sb="29" eb="31">
      <t>スイケイ</t>
    </rPh>
    <phoneticPr fontId="2"/>
  </si>
  <si>
    <r>
      <t>結果表</t>
    </r>
    <r>
      <rPr>
        <b/>
        <sz val="9"/>
        <color indexed="10"/>
        <rFont val="ＭＳ ゴシック"/>
        <family val="3"/>
        <charset val="128"/>
      </rPr>
      <t>（※算出に使用する観光消費額内訳は全国の調査結果を利用しています。）</t>
    </r>
    <rPh sb="0" eb="2">
      <t>ケッカ</t>
    </rPh>
    <rPh sb="2" eb="3">
      <t>オモテ</t>
    </rPh>
    <rPh sb="5" eb="7">
      <t>サンシュツ</t>
    </rPh>
    <rPh sb="8" eb="10">
      <t>シヨウ</t>
    </rPh>
    <rPh sb="12" eb="14">
      <t>カンコウ</t>
    </rPh>
    <rPh sb="14" eb="17">
      <t>ショウヒガク</t>
    </rPh>
    <rPh sb="17" eb="19">
      <t>ウチワケ</t>
    </rPh>
    <rPh sb="20" eb="22">
      <t>ゼンコク</t>
    </rPh>
    <rPh sb="23" eb="25">
      <t>チョウサ</t>
    </rPh>
    <rPh sb="25" eb="27">
      <t>ケッカ</t>
    </rPh>
    <rPh sb="28" eb="30">
      <t>リヨウ</t>
    </rPh>
    <phoneticPr fontId="2"/>
  </si>
  <si>
    <t>×粗付加価値率Ｂ、×雇用者所得率Ｃ、×投入係数Ｄ</t>
    <rPh sb="1" eb="2">
      <t>ソ</t>
    </rPh>
    <rPh sb="2" eb="4">
      <t>フカ</t>
    </rPh>
    <rPh sb="4" eb="6">
      <t>カチ</t>
    </rPh>
    <rPh sb="6" eb="7">
      <t>リツ</t>
    </rPh>
    <rPh sb="10" eb="13">
      <t>コヨウシャ</t>
    </rPh>
    <rPh sb="13" eb="15">
      <t>ショトク</t>
    </rPh>
    <rPh sb="15" eb="16">
      <t>リツ</t>
    </rPh>
    <rPh sb="19" eb="21">
      <t>トウニュウ</t>
    </rPh>
    <rPh sb="21" eb="23">
      <t>ケイスウ</t>
    </rPh>
    <phoneticPr fontId="2"/>
  </si>
  <si>
    <t>×自給率Ａ’</t>
    <rPh sb="1" eb="4">
      <t>ジキュウリツ</t>
    </rPh>
    <phoneticPr fontId="2"/>
  </si>
  <si>
    <t>(四捨五入のため合計と内訳は必ずしも一致しません｡)</t>
  </si>
  <si>
    <t>(四捨五入のため合計と内訳は必ずしも一致しません｡)</t>
    <phoneticPr fontId="2"/>
  </si>
  <si>
    <t>(Ｅ×⑥)</t>
    <phoneticPr fontId="2"/>
  </si>
  <si>
    <t>(Ｅ×⑬)</t>
    <phoneticPr fontId="2"/>
  </si>
  <si>
    <t>(単位：百万円)</t>
    <rPh sb="1" eb="3">
      <t>タンイ</t>
    </rPh>
    <rPh sb="4" eb="6">
      <t>ヒャクマン</t>
    </rPh>
    <rPh sb="6" eb="7">
      <t>エン</t>
    </rPh>
    <phoneticPr fontId="2"/>
  </si>
  <si>
    <t>需　要　額</t>
    <rPh sb="0" eb="1">
      <t>モトム</t>
    </rPh>
    <rPh sb="2" eb="3">
      <t>ヨウ</t>
    </rPh>
    <rPh sb="4" eb="5">
      <t>ガク</t>
    </rPh>
    <phoneticPr fontId="2"/>
  </si>
  <si>
    <t>(単位：人､四捨五入のため合計と内訳は必ずしも一致しません。)</t>
    <rPh sb="1" eb="3">
      <t>タンイ</t>
    </rPh>
    <rPh sb="4" eb="5">
      <t>ヒト</t>
    </rPh>
    <rPh sb="6" eb="10">
      <t>シシャゴニュウ</t>
    </rPh>
    <rPh sb="13" eb="15">
      <t>ゴウケイ</t>
    </rPh>
    <rPh sb="16" eb="18">
      <t>ウチワケ</t>
    </rPh>
    <rPh sb="19" eb="20">
      <t>カナラ</t>
    </rPh>
    <rPh sb="23" eb="25">
      <t>イッチ</t>
    </rPh>
    <phoneticPr fontId="2"/>
  </si>
  <si>
    <t>就　業　者 
誘　発　数</t>
    <rPh sb="0" eb="1">
      <t>シュウ</t>
    </rPh>
    <rPh sb="2" eb="3">
      <t>ギョウ</t>
    </rPh>
    <rPh sb="4" eb="5">
      <t>シャ</t>
    </rPh>
    <rPh sb="7" eb="8">
      <t>ユウ</t>
    </rPh>
    <rPh sb="9" eb="10">
      <t>ハツ</t>
    </rPh>
    <rPh sb="11" eb="12">
      <t>カズ</t>
    </rPh>
    <phoneticPr fontId="2"/>
  </si>
  <si>
    <t>雇　用　者
誘  発  数</t>
    <rPh sb="0" eb="1">
      <t>ヤトイ</t>
    </rPh>
    <rPh sb="2" eb="3">
      <t>ヨウ</t>
    </rPh>
    <rPh sb="4" eb="5">
      <t>シャ</t>
    </rPh>
    <rPh sb="6" eb="7">
      <t>ユウ</t>
    </rPh>
    <rPh sb="9" eb="10">
      <t>ハツ</t>
    </rPh>
    <rPh sb="12" eb="13">
      <t>カズ</t>
    </rPh>
    <phoneticPr fontId="2"/>
  </si>
  <si>
    <t>就業者誘発数1</t>
    <rPh sb="0" eb="3">
      <t>シュウギョウシャ</t>
    </rPh>
    <rPh sb="3" eb="5">
      <t>ユウハツ</t>
    </rPh>
    <rPh sb="5" eb="6">
      <t>カズ</t>
    </rPh>
    <phoneticPr fontId="2"/>
  </si>
  <si>
    <t>雇用者誘発数2</t>
    <rPh sb="0" eb="3">
      <t>コヨウシャ</t>
    </rPh>
    <rPh sb="3" eb="5">
      <t>ユウハツ</t>
    </rPh>
    <rPh sb="5" eb="6">
      <t>カズ</t>
    </rPh>
    <phoneticPr fontId="2"/>
  </si>
  <si>
    <t>飲食料品</t>
  </si>
  <si>
    <t>電子部品</t>
  </si>
  <si>
    <t>情報通信</t>
  </si>
  <si>
    <t>(単位：人､四捨五入のため合計と内訳は必ずしも一致しません。)</t>
    <rPh sb="4" eb="5">
      <t>ヒト</t>
    </rPh>
    <phoneticPr fontId="2"/>
  </si>
  <si>
    <t>直　接　効　果</t>
    <rPh sb="0" eb="1">
      <t>チョク</t>
    </rPh>
    <rPh sb="2" eb="3">
      <t>セツ</t>
    </rPh>
    <rPh sb="4" eb="5">
      <t>コウ</t>
    </rPh>
    <rPh sb="6" eb="7">
      <t>ハタシ</t>
    </rPh>
    <phoneticPr fontId="2"/>
  </si>
  <si>
    <t>就　業　者
誘　発　数</t>
    <rPh sb="0" eb="1">
      <t>シュウ</t>
    </rPh>
    <rPh sb="2" eb="3">
      <t>ギョウ</t>
    </rPh>
    <rPh sb="4" eb="5">
      <t>シャ</t>
    </rPh>
    <rPh sb="6" eb="7">
      <t>ユウ</t>
    </rPh>
    <rPh sb="8" eb="9">
      <t>ハツ</t>
    </rPh>
    <rPh sb="10" eb="11">
      <t>カズ</t>
    </rPh>
    <phoneticPr fontId="2"/>
  </si>
  <si>
    <t>雇　用　者
誘　発　数</t>
    <rPh sb="0" eb="1">
      <t>ヤトイ</t>
    </rPh>
    <rPh sb="2" eb="3">
      <t>ヨウ</t>
    </rPh>
    <rPh sb="4" eb="5">
      <t>シャ</t>
    </rPh>
    <rPh sb="6" eb="7">
      <t>ユウ</t>
    </rPh>
    <rPh sb="8" eb="9">
      <t>ハツ</t>
    </rPh>
    <rPh sb="10" eb="11">
      <t>カズ</t>
    </rPh>
    <phoneticPr fontId="2"/>
  </si>
  <si>
    <t>(ｼｰﾄ｢④係数｣参照)</t>
    <rPh sb="6" eb="8">
      <t>ケイスウ</t>
    </rPh>
    <rPh sb="9" eb="11">
      <t>サンショウ</t>
    </rPh>
    <phoneticPr fontId="2"/>
  </si>
  <si>
    <t>係　数</t>
    <rPh sb="0" eb="1">
      <t>カカリ</t>
    </rPh>
    <rPh sb="2" eb="3">
      <t>カズ</t>
    </rPh>
    <phoneticPr fontId="2"/>
  </si>
  <si>
    <t>　クリックすると、該当する係数へ移動します。</t>
    <rPh sb="9" eb="11">
      <t>ガイトウ</t>
    </rPh>
    <rPh sb="13" eb="15">
      <t>ケイスウ</t>
    </rPh>
    <rPh sb="16" eb="18">
      <t>イドウ</t>
    </rPh>
    <phoneticPr fontId="2"/>
  </si>
  <si>
    <t>係数Ａ　自給率</t>
    <rPh sb="0" eb="2">
      <t>ケイスウ</t>
    </rPh>
    <rPh sb="4" eb="7">
      <t>ジキュウリツ</t>
    </rPh>
    <phoneticPr fontId="2"/>
  </si>
  <si>
    <t>係数Ｂ　粗付加価値率</t>
    <rPh sb="0" eb="2">
      <t>ケイスウ</t>
    </rPh>
    <rPh sb="4" eb="5">
      <t>ソ</t>
    </rPh>
    <rPh sb="5" eb="7">
      <t>フカ</t>
    </rPh>
    <rPh sb="7" eb="9">
      <t>カチ</t>
    </rPh>
    <rPh sb="9" eb="10">
      <t>リツ</t>
    </rPh>
    <phoneticPr fontId="2"/>
  </si>
  <si>
    <t>係数Ｃ　雇用者所得率</t>
    <rPh sb="0" eb="2">
      <t>ケイスウ</t>
    </rPh>
    <rPh sb="4" eb="7">
      <t>コヨウシャ</t>
    </rPh>
    <rPh sb="7" eb="9">
      <t>ショトク</t>
    </rPh>
    <rPh sb="9" eb="10">
      <t>リツ</t>
    </rPh>
    <phoneticPr fontId="2"/>
  </si>
  <si>
    <t>係数Ｄ　投入係数</t>
    <rPh sb="0" eb="2">
      <t>ケイスウ</t>
    </rPh>
    <rPh sb="4" eb="6">
      <t>トウニュウ</t>
    </rPh>
    <rPh sb="6" eb="8">
      <t>ケイスウ</t>
    </rPh>
    <phoneticPr fontId="2"/>
  </si>
  <si>
    <t>係数Ｆ　消費転換係数</t>
    <rPh sb="0" eb="2">
      <t>ケイスウ</t>
    </rPh>
    <rPh sb="4" eb="6">
      <t>ショウヒ</t>
    </rPh>
    <rPh sb="6" eb="8">
      <t>テンカン</t>
    </rPh>
    <rPh sb="8" eb="10">
      <t>ケイスウ</t>
    </rPh>
    <phoneticPr fontId="2"/>
  </si>
  <si>
    <t>←シートのトップへ戻る</t>
    <rPh sb="9" eb="10">
      <t>モド</t>
    </rPh>
    <phoneticPr fontId="2"/>
  </si>
  <si>
    <t>係数Ｇ　民間消費支出構成</t>
    <rPh sb="0" eb="2">
      <t>ケイスウ</t>
    </rPh>
    <rPh sb="4" eb="6">
      <t>ミンカン</t>
    </rPh>
    <rPh sb="6" eb="8">
      <t>ショウヒ</t>
    </rPh>
    <rPh sb="8" eb="10">
      <t>シシュツ</t>
    </rPh>
    <rPh sb="10" eb="12">
      <t>コウセイ</t>
    </rPh>
    <phoneticPr fontId="2"/>
  </si>
  <si>
    <t>係数Ｈ　就業係数</t>
    <rPh sb="4" eb="6">
      <t>シュウギョウ</t>
    </rPh>
    <rPh sb="6" eb="8">
      <t>ケイスウ</t>
    </rPh>
    <phoneticPr fontId="2"/>
  </si>
  <si>
    <t>係数Ｉ　雇用係数</t>
    <rPh sb="4" eb="6">
      <t>コヨウ</t>
    </rPh>
    <phoneticPr fontId="2"/>
  </si>
  <si>
    <t>(1) 生産者価格評価表</t>
    <rPh sb="4" eb="7">
      <t>セイサンシャ</t>
    </rPh>
    <rPh sb="7" eb="9">
      <t>カカク</t>
    </rPh>
    <rPh sb="9" eb="11">
      <t>ヒョウカ</t>
    </rPh>
    <rPh sb="11" eb="12">
      <t>ヒョウ</t>
    </rPh>
    <phoneticPr fontId="2"/>
  </si>
  <si>
    <t>内生部門計　　</t>
  </si>
  <si>
    <t>家計外消費支出</t>
  </si>
  <si>
    <t>民間消費支出</t>
  </si>
  <si>
    <t>一般政府消費支出</t>
  </si>
  <si>
    <t>県内総固定資本形成(公的)</t>
  </si>
  <si>
    <t>県内総固定資本形成(民間)</t>
  </si>
  <si>
    <t>在庫純増</t>
  </si>
  <si>
    <t>県内最終需要計</t>
  </si>
  <si>
    <t>県内需要合計</t>
  </si>
  <si>
    <t>最終需要計</t>
  </si>
  <si>
    <t>需要合計</t>
  </si>
  <si>
    <t>最終需要部門計</t>
  </si>
  <si>
    <t>県内生産額</t>
  </si>
  <si>
    <t>移輸入率</t>
    <rPh sb="0" eb="1">
      <t>イ</t>
    </rPh>
    <rPh sb="1" eb="3">
      <t>ユニュウ</t>
    </rPh>
    <rPh sb="3" eb="4">
      <t>リツ</t>
    </rPh>
    <phoneticPr fontId="2"/>
  </si>
  <si>
    <t>自給率</t>
    <rPh sb="0" eb="3">
      <t>ジキュウリツ</t>
    </rPh>
    <phoneticPr fontId="2"/>
  </si>
  <si>
    <t>雇用者所得</t>
  </si>
  <si>
    <t>営業余剰</t>
  </si>
  <si>
    <t>資本減耗引当</t>
  </si>
  <si>
    <t>間接税(除関税)</t>
  </si>
  <si>
    <t>(控除)経常補助金</t>
  </si>
  <si>
    <t>粗付加価値部門計</t>
  </si>
  <si>
    <t>↑シートのトップへ戻る</t>
    <rPh sb="9" eb="10">
      <t>モド</t>
    </rPh>
    <phoneticPr fontId="2"/>
  </si>
  <si>
    <t>(2) 投入係数表</t>
    <rPh sb="4" eb="6">
      <t>トウニュウ</t>
    </rPh>
    <rPh sb="6" eb="8">
      <t>ケイスウ</t>
    </rPh>
    <rPh sb="8" eb="9">
      <t>ヒョウ</t>
    </rPh>
    <phoneticPr fontId="2"/>
  </si>
  <si>
    <t>33</t>
  </si>
  <si>
    <t>34</t>
  </si>
  <si>
    <t>35</t>
  </si>
  <si>
    <t>36</t>
  </si>
  <si>
    <t>37</t>
  </si>
  <si>
    <t>38</t>
  </si>
  <si>
    <t>39</t>
  </si>
  <si>
    <t>40</t>
  </si>
  <si>
    <t>41</t>
  </si>
  <si>
    <t>42</t>
  </si>
  <si>
    <t>43</t>
  </si>
  <si>
    <t>(4) 消費転換係数</t>
    <rPh sb="4" eb="6">
      <t>ショウヒ</t>
    </rPh>
    <rPh sb="6" eb="8">
      <t>テンカン</t>
    </rPh>
    <rPh sb="8" eb="10">
      <t>ケイスウ</t>
    </rPh>
    <phoneticPr fontId="2"/>
  </si>
  <si>
    <t>５か年
平 均</t>
    <rPh sb="2" eb="3">
      <t>ネン</t>
    </rPh>
    <rPh sb="4" eb="5">
      <t>ヒラ</t>
    </rPh>
    <rPh sb="6" eb="7">
      <t>ヒトシ</t>
    </rPh>
    <phoneticPr fontId="2"/>
  </si>
  <si>
    <t>実収入(円)*1　　Ａ</t>
    <rPh sb="0" eb="1">
      <t>ジツ</t>
    </rPh>
    <rPh sb="1" eb="2">
      <t>オサム</t>
    </rPh>
    <rPh sb="2" eb="3">
      <t>イリ</t>
    </rPh>
    <rPh sb="4" eb="5">
      <t>エン</t>
    </rPh>
    <phoneticPr fontId="2"/>
  </si>
  <si>
    <t>消費支出(円)*2　Ｂ</t>
    <rPh sb="0" eb="1">
      <t>ケ</t>
    </rPh>
    <rPh sb="1" eb="2">
      <t>ヒ</t>
    </rPh>
    <rPh sb="2" eb="3">
      <t>ササ</t>
    </rPh>
    <rPh sb="3" eb="4">
      <t>デ</t>
    </rPh>
    <rPh sb="5" eb="6">
      <t>エン</t>
    </rPh>
    <phoneticPr fontId="2"/>
  </si>
  <si>
    <t>消費転換係数Ｃ=Ｂ/Ａ</t>
    <rPh sb="0" eb="2">
      <t>ショウヒ</t>
    </rPh>
    <rPh sb="2" eb="4">
      <t>テンカン</t>
    </rPh>
    <rPh sb="4" eb="6">
      <t>ケイスウ</t>
    </rPh>
    <phoneticPr fontId="2"/>
  </si>
  <si>
    <t>*1 実収入:一般に言われる税込み収入であり，世帯員全員の現金収入を合計したものである</t>
    <rPh sb="3" eb="4">
      <t>ジツ</t>
    </rPh>
    <rPh sb="4" eb="6">
      <t>シュウニュウ</t>
    </rPh>
    <phoneticPr fontId="2"/>
  </si>
  <si>
    <t>*2 消費支出:いわゆる生活費のことであり，日常の生活を営むに当たり必要な商品やサービスを購入して実際に支払った金額である。</t>
    <rPh sb="3" eb="5">
      <t>ショウヒ</t>
    </rPh>
    <rPh sb="5" eb="7">
      <t>シシュツ</t>
    </rPh>
    <phoneticPr fontId="2"/>
  </si>
  <si>
    <t>(5)　就業係数･雇用係数</t>
    <rPh sb="4" eb="6">
      <t>シュウギョウ</t>
    </rPh>
    <rPh sb="6" eb="8">
      <t>ケイスウ</t>
    </rPh>
    <rPh sb="9" eb="11">
      <t>コヨウ</t>
    </rPh>
    <rPh sb="11" eb="13">
      <t>ケイスウ</t>
    </rPh>
    <phoneticPr fontId="2"/>
  </si>
  <si>
    <t>就業係数</t>
    <rPh sb="0" eb="2">
      <t>シュウギョウ</t>
    </rPh>
    <rPh sb="2" eb="4">
      <t>ケイスウ</t>
    </rPh>
    <phoneticPr fontId="2"/>
  </si>
  <si>
    <t>雇用係数</t>
    <rPh sb="0" eb="2">
      <t>コヨウ</t>
    </rPh>
    <rPh sb="2" eb="4">
      <t>ケイスウ</t>
    </rPh>
    <phoneticPr fontId="2"/>
  </si>
  <si>
    <t>従業者総数</t>
    <rPh sb="0" eb="2">
      <t>ジュウギョウ</t>
    </rPh>
    <rPh sb="2" eb="3">
      <t>シャ</t>
    </rPh>
    <rPh sb="3" eb="5">
      <t>ソウスウ</t>
    </rPh>
    <phoneticPr fontId="2"/>
  </si>
  <si>
    <t>個人業主</t>
    <rPh sb="0" eb="2">
      <t>コジン</t>
    </rPh>
    <rPh sb="2" eb="4">
      <t>ギョウシュ</t>
    </rPh>
    <phoneticPr fontId="2"/>
  </si>
  <si>
    <t>家族従業者</t>
    <rPh sb="0" eb="2">
      <t>カゾク</t>
    </rPh>
    <rPh sb="2" eb="5">
      <t>ジュウギョウシャ</t>
    </rPh>
    <phoneticPr fontId="2"/>
  </si>
  <si>
    <t>有給役員･
雇用者</t>
    <rPh sb="0" eb="2">
      <t>ユウキュウ</t>
    </rPh>
    <rPh sb="2" eb="4">
      <t>ヤクイン</t>
    </rPh>
    <rPh sb="6" eb="9">
      <t>コヨウシャ</t>
    </rPh>
    <phoneticPr fontId="2"/>
  </si>
  <si>
    <t>有給役員</t>
    <rPh sb="0" eb="2">
      <t>ユウキュウ</t>
    </rPh>
    <rPh sb="2" eb="4">
      <t>ヤクイン</t>
    </rPh>
    <phoneticPr fontId="2"/>
  </si>
  <si>
    <t>雇用者</t>
    <rPh sb="0" eb="3">
      <t>コヨウシャ</t>
    </rPh>
    <phoneticPr fontId="2"/>
  </si>
  <si>
    <t>部門分類説明</t>
    <rPh sb="0" eb="2">
      <t>ブモン</t>
    </rPh>
    <rPh sb="2" eb="4">
      <t>ブンルイ</t>
    </rPh>
    <rPh sb="4" eb="6">
      <t>セツメイ</t>
    </rPh>
    <phoneticPr fontId="2"/>
  </si>
  <si>
    <t>部　門　名</t>
  </si>
  <si>
    <t>詳　　細　　分　　類</t>
    <rPh sb="0" eb="1">
      <t>ショウ</t>
    </rPh>
    <rPh sb="3" eb="4">
      <t>ホソ</t>
    </rPh>
    <rPh sb="6" eb="7">
      <t>ブン</t>
    </rPh>
    <rPh sb="9" eb="10">
      <t>ルイ</t>
    </rPh>
    <phoneticPr fontId="2"/>
  </si>
  <si>
    <t>耕種農業</t>
  </si>
  <si>
    <t>穀類</t>
  </si>
  <si>
    <t>いも類</t>
  </si>
  <si>
    <t>豆類</t>
  </si>
  <si>
    <t>野菜</t>
  </si>
  <si>
    <t>果実</t>
  </si>
  <si>
    <t>その他の食用作物</t>
  </si>
  <si>
    <t>砂糖原料作物</t>
  </si>
  <si>
    <t>飲料用作物</t>
  </si>
  <si>
    <t>その他の食用耕種作物</t>
  </si>
  <si>
    <t>非食用作物</t>
  </si>
  <si>
    <t>飼料作物</t>
  </si>
  <si>
    <t>種苗</t>
  </si>
  <si>
    <t>その他の非食用耕種作物</t>
  </si>
  <si>
    <t>畜産</t>
  </si>
  <si>
    <t>酪農</t>
  </si>
  <si>
    <t>鶏卵</t>
  </si>
  <si>
    <t>肉鶏</t>
  </si>
  <si>
    <t>豚</t>
  </si>
  <si>
    <t>肉用牛</t>
  </si>
  <si>
    <t>その他の畜産</t>
  </si>
  <si>
    <t>獣医業</t>
  </si>
  <si>
    <t>林業</t>
  </si>
  <si>
    <t>育林</t>
  </si>
  <si>
    <t>素材</t>
  </si>
  <si>
    <t>特用林産物</t>
  </si>
  <si>
    <t>漁業</t>
  </si>
  <si>
    <t>海面漁業</t>
  </si>
  <si>
    <t>海面養殖業</t>
  </si>
  <si>
    <t>内水面漁業</t>
  </si>
  <si>
    <t>鉱業  　　　　　　　</t>
  </si>
  <si>
    <t>酪農品</t>
  </si>
  <si>
    <t>冷凍魚介類</t>
  </si>
  <si>
    <t>ねり製品</t>
  </si>
  <si>
    <t>精穀</t>
  </si>
  <si>
    <t>製粉</t>
  </si>
  <si>
    <t>めん類</t>
  </si>
  <si>
    <t>菓子類</t>
  </si>
  <si>
    <t>農産保存食料品</t>
  </si>
  <si>
    <t>砂糖</t>
  </si>
  <si>
    <t>調味料</t>
  </si>
  <si>
    <t>その他の食料品</t>
  </si>
  <si>
    <t>冷凍調理食品</t>
  </si>
  <si>
    <t>清酒</t>
  </si>
  <si>
    <t>その他の酒類</t>
  </si>
  <si>
    <t>その他の飲料</t>
  </si>
  <si>
    <t>清涼飲料</t>
  </si>
  <si>
    <t>製氷</t>
  </si>
  <si>
    <t>飼料</t>
  </si>
  <si>
    <t>たばこ</t>
  </si>
  <si>
    <t>繊維工業製品</t>
  </si>
  <si>
    <t>織物</t>
  </si>
  <si>
    <t>染色整理</t>
  </si>
  <si>
    <t>その他の繊維工業製品</t>
  </si>
  <si>
    <t>織物製衣服</t>
  </si>
  <si>
    <t>その他の繊維既製品</t>
  </si>
  <si>
    <t>寝具</t>
  </si>
  <si>
    <t>製材</t>
  </si>
  <si>
    <t>その他の木製品</t>
  </si>
  <si>
    <t>木製建具</t>
  </si>
  <si>
    <t>板紙</t>
  </si>
  <si>
    <t>加工紙</t>
  </si>
  <si>
    <t>紙加工品</t>
  </si>
  <si>
    <t>紙製容器</t>
  </si>
  <si>
    <t>その他の紙製容器</t>
  </si>
  <si>
    <t>その他の紙加工品</t>
  </si>
  <si>
    <t>化学肥料</t>
  </si>
  <si>
    <t>無機顔料</t>
  </si>
  <si>
    <t>塩</t>
  </si>
  <si>
    <t>その他の無機化学工業製品</t>
  </si>
  <si>
    <t>石油化学基礎製品</t>
  </si>
  <si>
    <t>石油化学系芳香族製品</t>
  </si>
  <si>
    <t>脂肪族中間物</t>
  </si>
  <si>
    <t>可塑剤</t>
  </si>
  <si>
    <t>その他の有機化学工業製品</t>
  </si>
  <si>
    <t>合成樹脂</t>
  </si>
  <si>
    <t>熱硬化性樹脂</t>
  </si>
  <si>
    <t>熱可塑性樹脂</t>
  </si>
  <si>
    <t>高機能性樹脂</t>
  </si>
  <si>
    <t>その他の合成樹脂</t>
  </si>
  <si>
    <t>化学繊維</t>
  </si>
  <si>
    <t>医薬品</t>
  </si>
  <si>
    <t>農薬</t>
  </si>
  <si>
    <t>その他の化学最終製品</t>
  </si>
  <si>
    <t>石油製品</t>
  </si>
  <si>
    <t>石炭製品</t>
  </si>
  <si>
    <t>舗装材料</t>
  </si>
  <si>
    <t>陶磁器</t>
  </si>
  <si>
    <t>耐火物</t>
  </si>
  <si>
    <t>その他の建設用土石製品</t>
  </si>
  <si>
    <t>研磨材</t>
  </si>
  <si>
    <t>銑鉄</t>
  </si>
  <si>
    <t>鋼材</t>
  </si>
  <si>
    <t>熱間圧延鋼材</t>
  </si>
  <si>
    <t>鋼管</t>
  </si>
  <si>
    <t>冷間仕上鋼材</t>
  </si>
  <si>
    <t>めっき鋼材</t>
  </si>
  <si>
    <t>鋳鍛鋼</t>
  </si>
  <si>
    <t>鋳鉄管</t>
  </si>
  <si>
    <t>その他の鉄鋼製品</t>
  </si>
  <si>
    <t>銅</t>
  </si>
  <si>
    <t>その他の非鉄金属地金</t>
  </si>
  <si>
    <t>非鉄金属加工製品</t>
  </si>
  <si>
    <t>その他の非鉄金属製品</t>
  </si>
  <si>
    <t>伸銅品</t>
  </si>
  <si>
    <t>非鉄金属素形材</t>
  </si>
  <si>
    <t>核燃料</t>
  </si>
  <si>
    <t>建設用金属製品</t>
  </si>
  <si>
    <t>建築用金属製品</t>
  </si>
  <si>
    <t>その他の金属製品</t>
  </si>
  <si>
    <t>原動機</t>
  </si>
  <si>
    <t>運搬機械</t>
  </si>
  <si>
    <t>機械工具</t>
  </si>
  <si>
    <t>化学機械</t>
  </si>
  <si>
    <t>金属工作機械</t>
  </si>
  <si>
    <t>金属加工機械</t>
  </si>
  <si>
    <t>繊維機械</t>
  </si>
  <si>
    <t>半導体製造装置</t>
  </si>
  <si>
    <t>金型</t>
  </si>
  <si>
    <t>事務用機械</t>
  </si>
  <si>
    <t>複写機</t>
  </si>
  <si>
    <t>その他の事務用機械</t>
  </si>
  <si>
    <t>回転電気機械</t>
  </si>
  <si>
    <t>電子応用装置</t>
  </si>
  <si>
    <t>電気計測器</t>
  </si>
  <si>
    <t>電球類</t>
  </si>
  <si>
    <t>電気照明器具</t>
  </si>
  <si>
    <t>電池</t>
  </si>
  <si>
    <t>その他の電気機械器具</t>
  </si>
  <si>
    <t>電気音響機器</t>
  </si>
  <si>
    <t>有線電気通信機器</t>
  </si>
  <si>
    <t>その他の電気通信機器</t>
  </si>
  <si>
    <t>半導体素子</t>
  </si>
  <si>
    <t>集積回路</t>
  </si>
  <si>
    <t>乗用車</t>
  </si>
  <si>
    <t>二輪自動車</t>
  </si>
  <si>
    <t>自動車部品</t>
  </si>
  <si>
    <t>鋼船</t>
  </si>
  <si>
    <t>その他の船舶</t>
  </si>
  <si>
    <t>舶用内燃機関</t>
  </si>
  <si>
    <t>船舶修理</t>
  </si>
  <si>
    <t>鉄道車両</t>
  </si>
  <si>
    <t>鉄道車両修理</t>
  </si>
  <si>
    <t>航空機</t>
  </si>
  <si>
    <t>航空機修理</t>
  </si>
  <si>
    <t>その他の輸送機械</t>
  </si>
  <si>
    <t>自転車</t>
  </si>
  <si>
    <t>時計</t>
  </si>
  <si>
    <t>医療用機械器具</t>
  </si>
  <si>
    <t>革製履物</t>
  </si>
  <si>
    <t>運動用品</t>
  </si>
  <si>
    <t>楽器</t>
  </si>
  <si>
    <t>情報記録物</t>
  </si>
  <si>
    <t>身辺細貨品</t>
  </si>
  <si>
    <t>武器</t>
  </si>
  <si>
    <t>住宅建築</t>
  </si>
  <si>
    <t>非住宅建築</t>
  </si>
  <si>
    <t>建設補修</t>
  </si>
  <si>
    <t>公共事業</t>
  </si>
  <si>
    <t>道路関係公共事業</t>
  </si>
  <si>
    <t>農林関係公共事業</t>
  </si>
  <si>
    <t>その他の土木建設</t>
  </si>
  <si>
    <t>鉄道軌道建設</t>
  </si>
  <si>
    <t>電力施設建設</t>
  </si>
  <si>
    <t>電気通信施設建設</t>
  </si>
  <si>
    <t>熱供給業</t>
  </si>
  <si>
    <t>水道</t>
  </si>
  <si>
    <t>工業用水</t>
  </si>
  <si>
    <t>廃棄物処理</t>
  </si>
  <si>
    <t>卸売</t>
  </si>
  <si>
    <t>小売</t>
  </si>
  <si>
    <t>金融</t>
  </si>
  <si>
    <t>保険</t>
  </si>
  <si>
    <t>生命保険</t>
  </si>
  <si>
    <t>損害保険</t>
  </si>
  <si>
    <t>不動産仲介及び賃貸</t>
  </si>
  <si>
    <t>不動産賃貸業</t>
  </si>
  <si>
    <t>住宅賃貸料</t>
  </si>
  <si>
    <t>鉄道輸送</t>
  </si>
  <si>
    <t>鉄道旅客輸送</t>
  </si>
  <si>
    <t>鉄道貨物輸送</t>
  </si>
  <si>
    <t>道路旅客輸送</t>
  </si>
  <si>
    <t>水運</t>
  </si>
  <si>
    <t>外洋輸送</t>
  </si>
  <si>
    <t>港湾運送</t>
  </si>
  <si>
    <t>航空輸送</t>
  </si>
  <si>
    <t>倉庫</t>
  </si>
  <si>
    <t>こん包</t>
  </si>
  <si>
    <t>道路輸送施設提供</t>
  </si>
  <si>
    <t>放送</t>
  </si>
  <si>
    <t>公共放送</t>
  </si>
  <si>
    <t>民間放送</t>
  </si>
  <si>
    <t>有線放送</t>
  </si>
  <si>
    <t>教育</t>
  </si>
  <si>
    <t>学校教育</t>
  </si>
  <si>
    <t>研究</t>
  </si>
  <si>
    <t>学術研究機関</t>
  </si>
  <si>
    <t>企業内研究開発</t>
  </si>
  <si>
    <t>広告</t>
  </si>
  <si>
    <t>貸自動車業</t>
  </si>
  <si>
    <t>機械修理</t>
  </si>
  <si>
    <t>映画館</t>
  </si>
  <si>
    <t>遊戯場</t>
  </si>
  <si>
    <t>その他の娯楽</t>
  </si>
  <si>
    <t>理容業</t>
  </si>
  <si>
    <t>美容業</t>
  </si>
  <si>
    <t>浴場業</t>
  </si>
  <si>
    <t>写真業</t>
  </si>
  <si>
    <t>冠婚葬祭業</t>
  </si>
  <si>
    <t>*5</t>
    <phoneticPr fontId="2"/>
  </si>
  <si>
    <t>１</t>
    <phoneticPr fontId="2"/>
  </si>
  <si>
    <t>２</t>
    <phoneticPr fontId="2"/>
  </si>
  <si>
    <t>３</t>
    <phoneticPr fontId="2"/>
  </si>
  <si>
    <t>４</t>
    <phoneticPr fontId="2"/>
  </si>
  <si>
    <t>５</t>
    <phoneticPr fontId="2"/>
  </si>
  <si>
    <t>６</t>
    <phoneticPr fontId="2"/>
  </si>
  <si>
    <t>７</t>
    <phoneticPr fontId="2"/>
  </si>
  <si>
    <t>８</t>
    <phoneticPr fontId="2"/>
  </si>
  <si>
    <t>(②×Ｈ)</t>
    <phoneticPr fontId="2"/>
  </si>
  <si>
    <t>(②×Ｉ)</t>
    <phoneticPr fontId="2"/>
  </si>
  <si>
    <t>(⑦×Ｈ)</t>
    <phoneticPr fontId="2"/>
  </si>
  <si>
    <t>(⑦×Ｉ)</t>
    <phoneticPr fontId="2"/>
  </si>
  <si>
    <t>(⑭×Ｈ)</t>
    <phoneticPr fontId="2"/>
  </si>
  <si>
    <t>(⑭×Ｉ)</t>
    <phoneticPr fontId="2"/>
  </si>
  <si>
    <t>(１+３+５)</t>
    <phoneticPr fontId="2"/>
  </si>
  <si>
    <t>(２+４+６)</t>
    <phoneticPr fontId="2"/>
  </si>
  <si>
    <t>移輸出</t>
    <rPh sb="0" eb="1">
      <t>イ</t>
    </rPh>
    <phoneticPr fontId="29"/>
  </si>
  <si>
    <t>(控除)移輸入</t>
    <rPh sb="4" eb="5">
      <t>イ</t>
    </rPh>
    <rPh sb="5" eb="7">
      <t>ユニュウ</t>
    </rPh>
    <phoneticPr fontId="29"/>
  </si>
  <si>
    <t>民間消費支出構成</t>
    <phoneticPr fontId="2"/>
  </si>
  <si>
    <t>1-移輸入率</t>
    <phoneticPr fontId="2"/>
  </si>
  <si>
    <t>｢37 民間消費支出｣の各項目÷｢37 民間消費支出｣の総額</t>
    <phoneticPr fontId="2"/>
  </si>
  <si>
    <t xml:space="preserve">   </t>
    <phoneticPr fontId="2"/>
  </si>
  <si>
    <r>
      <t>県内生産額</t>
    </r>
    <r>
      <rPr>
        <sz val="8"/>
        <rFont val="ＭＳ Ｐゴシック"/>
        <family val="3"/>
        <charset val="128"/>
      </rPr>
      <t>(単位:百万円､(1)生産者価格評価表より)</t>
    </r>
    <rPh sb="0" eb="2">
      <t>ケンナイ</t>
    </rPh>
    <rPh sb="2" eb="5">
      <t>セイサンガク</t>
    </rPh>
    <rPh sb="6" eb="8">
      <t>タンイ</t>
    </rPh>
    <rPh sb="9" eb="11">
      <t>ヒャクマン</t>
    </rPh>
    <rPh sb="11" eb="12">
      <t>エン</t>
    </rPh>
    <rPh sb="16" eb="19">
      <t>セイサンシャ</t>
    </rPh>
    <rPh sb="19" eb="21">
      <t>カカク</t>
    </rPh>
    <rPh sb="21" eb="23">
      <t>ヒョウカ</t>
    </rPh>
    <rPh sb="23" eb="24">
      <t>ヒョウ</t>
    </rPh>
    <phoneticPr fontId="2"/>
  </si>
  <si>
    <t>常用雇用</t>
    <rPh sb="0" eb="2">
      <t>ジョウヨウ</t>
    </rPh>
    <rPh sb="2" eb="4">
      <t>コヨウ</t>
    </rPh>
    <phoneticPr fontId="23"/>
  </si>
  <si>
    <t>臨時･日雇</t>
    <rPh sb="0" eb="2">
      <t>リンジ</t>
    </rPh>
    <rPh sb="3" eb="4">
      <t>ニチ</t>
    </rPh>
    <rPh sb="4" eb="5">
      <t>ヤトイ</t>
    </rPh>
    <phoneticPr fontId="23"/>
  </si>
  <si>
    <t>Ｉ</t>
    <phoneticPr fontId="2"/>
  </si>
  <si>
    <t>Ｊ=Ａ/Ｉ</t>
    <phoneticPr fontId="2"/>
  </si>
  <si>
    <t>Ｋ=Ｄ/Ｉ</t>
    <phoneticPr fontId="2"/>
  </si>
  <si>
    <r>
      <t>(自給率を一部変更</t>
    </r>
    <r>
      <rPr>
        <sz val="9"/>
        <color indexed="10"/>
        <rFont val="ＭＳ ゴシック"/>
        <family val="3"/>
        <charset val="128"/>
      </rPr>
      <t>(赤字)</t>
    </r>
    <r>
      <rPr>
        <sz val="9"/>
        <rFont val="ＭＳ ゴシック"/>
        <family val="3"/>
        <charset val="128"/>
      </rPr>
      <t>)</t>
    </r>
    <rPh sb="1" eb="4">
      <t>ジキュウリツ</t>
    </rPh>
    <rPh sb="5" eb="7">
      <t>イチブ</t>
    </rPh>
    <rPh sb="7" eb="9">
      <t>ヘンコウ</t>
    </rPh>
    <rPh sb="10" eb="11">
      <t>アカ</t>
    </rPh>
    <rPh sb="11" eb="12">
      <t>ジ</t>
    </rPh>
    <phoneticPr fontId="2"/>
  </si>
  <si>
    <t>(単位：百万円、就業者･雇用者：人　四捨五入のため合計と内訳は必ずしも一致しません。)</t>
    <phoneticPr fontId="2"/>
  </si>
  <si>
    <t>需要額(観光消費額)</t>
    <rPh sb="0" eb="2">
      <t>ジュヨウ</t>
    </rPh>
    <rPh sb="2" eb="3">
      <t>ガク</t>
    </rPh>
    <rPh sb="4" eb="6">
      <t>カンコウ</t>
    </rPh>
    <rPh sb="6" eb="8">
      <t>ショウヒ</t>
    </rPh>
    <rPh sb="8" eb="9">
      <t>ガク</t>
    </rPh>
    <phoneticPr fontId="2"/>
  </si>
  <si>
    <t>(観光消費額)</t>
    <rPh sb="1" eb="3">
      <t>カンコウ</t>
    </rPh>
    <rPh sb="3" eb="5">
      <t>ショウヒ</t>
    </rPh>
    <rPh sb="5" eb="6">
      <t>ガク</t>
    </rPh>
    <phoneticPr fontId="2"/>
  </si>
  <si>
    <t>【参考】需要額(観光消費額)は下の表のとおりです。</t>
    <rPh sb="1" eb="3">
      <t>サンコウ</t>
    </rPh>
    <rPh sb="4" eb="7">
      <t>ジュヨウガク</t>
    </rPh>
    <rPh sb="8" eb="10">
      <t>カンコウ</t>
    </rPh>
    <rPh sb="10" eb="13">
      <t>ショウヒガク</t>
    </rPh>
    <rPh sb="15" eb="16">
      <t>シタ</t>
    </rPh>
    <rPh sb="17" eb="18">
      <t>オモテ</t>
    </rPh>
    <phoneticPr fontId="2"/>
  </si>
  <si>
    <t>就業者誘発数3</t>
    <rPh sb="0" eb="3">
      <t>シュウギョウシャ</t>
    </rPh>
    <rPh sb="3" eb="5">
      <t>ユウハツ</t>
    </rPh>
    <rPh sb="5" eb="6">
      <t>カズ</t>
    </rPh>
    <phoneticPr fontId="2"/>
  </si>
  <si>
    <t>雇用者誘発数4</t>
    <rPh sb="0" eb="3">
      <t>コヨウシャ</t>
    </rPh>
    <rPh sb="3" eb="5">
      <t>ユウハツ</t>
    </rPh>
    <rPh sb="5" eb="6">
      <t>カズ</t>
    </rPh>
    <phoneticPr fontId="2"/>
  </si>
  <si>
    <t>就業者誘発数5</t>
    <rPh sb="0" eb="3">
      <t>シュウギョウシャ</t>
    </rPh>
    <rPh sb="3" eb="5">
      <t>ユウハツ</t>
    </rPh>
    <rPh sb="5" eb="6">
      <t>カズ</t>
    </rPh>
    <phoneticPr fontId="2"/>
  </si>
  <si>
    <t>雇用者誘発数6</t>
    <rPh sb="0" eb="3">
      <t>コヨウシャ</t>
    </rPh>
    <rPh sb="3" eb="5">
      <t>ユウハツ</t>
    </rPh>
    <rPh sb="5" eb="6">
      <t>カズ</t>
    </rPh>
    <phoneticPr fontId="2"/>
  </si>
  <si>
    <t>*4 就業者誘発数：生産誘発によって創出される個人業主､家族従業者､有給役員および雇用者(常用雇用者､臨時･日雇)の総数。</t>
    <phoneticPr fontId="2"/>
  </si>
  <si>
    <t>*5 雇用者誘発数：生産誘発によって創出される有給役員および雇用者(常用雇用､臨時･日雇)の総数。</t>
    <phoneticPr fontId="2"/>
  </si>
  <si>
    <t xml:space="preserve">＊｢貨物運賃｣を別掲
(係数Ａ～Iは､ｼｰﾄ｢④係数｣を参照)
</t>
    <rPh sb="2" eb="4">
      <t>カモツ</t>
    </rPh>
    <rPh sb="4" eb="6">
      <t>ウンチン</t>
    </rPh>
    <rPh sb="8" eb="10">
      <t>ベッケイ</t>
    </rPh>
    <rPh sb="13" eb="15">
      <t>ケイスウ</t>
    </rPh>
    <rPh sb="25" eb="27">
      <t>ケイスウ</t>
    </rPh>
    <rPh sb="29" eb="31">
      <t>サンショウ</t>
    </rPh>
    <phoneticPr fontId="2"/>
  </si>
  <si>
    <t>×逆行列係数(開放型)Ｅ　　　　　　</t>
    <rPh sb="1" eb="4">
      <t>ギャクギョウレツ</t>
    </rPh>
    <rPh sb="4" eb="6">
      <t>ケイスウ</t>
    </rPh>
    <rPh sb="7" eb="9">
      <t>カイホウ</t>
    </rPh>
    <rPh sb="9" eb="10">
      <t>カタ</t>
    </rPh>
    <phoneticPr fontId="2"/>
  </si>
  <si>
    <t>逆　行　列
係   　 数
（開放型）</t>
    <rPh sb="0" eb="1">
      <t>ギャク</t>
    </rPh>
    <rPh sb="2" eb="3">
      <t>ギョウ</t>
    </rPh>
    <rPh sb="4" eb="5">
      <t>レツ</t>
    </rPh>
    <rPh sb="6" eb="7">
      <t>カカリ</t>
    </rPh>
    <rPh sb="12" eb="13">
      <t>カズ</t>
    </rPh>
    <rPh sb="15" eb="17">
      <t>カイホウ</t>
    </rPh>
    <rPh sb="17" eb="18">
      <t>カタ</t>
    </rPh>
    <phoneticPr fontId="2"/>
  </si>
  <si>
    <t>係数Ｅ　逆行列係数(開放型)</t>
    <rPh sb="0" eb="2">
      <t>ケイスウ</t>
    </rPh>
    <rPh sb="4" eb="5">
      <t>ギャク</t>
    </rPh>
    <rPh sb="5" eb="7">
      <t>ギョウレツ</t>
    </rPh>
    <rPh sb="7" eb="9">
      <t>ケイスウ</t>
    </rPh>
    <rPh sb="10" eb="12">
      <t>カイホウ</t>
    </rPh>
    <rPh sb="12" eb="13">
      <t>カタ</t>
    </rPh>
    <phoneticPr fontId="2"/>
  </si>
  <si>
    <t>(3) 逆行列係数表(開放型)　　　　　　　</t>
    <rPh sb="4" eb="5">
      <t>ギャク</t>
    </rPh>
    <rPh sb="5" eb="7">
      <t>ギョウレツ</t>
    </rPh>
    <rPh sb="7" eb="9">
      <t>ケイスウ</t>
    </rPh>
    <rPh sb="9" eb="10">
      <t>ヒョウ</t>
    </rPh>
    <rPh sb="11" eb="13">
      <t>カイホウ</t>
    </rPh>
    <rPh sb="13" eb="14">
      <t>カタ</t>
    </rPh>
    <phoneticPr fontId="2"/>
  </si>
  <si>
    <t>その他費用</t>
    <rPh sb="2" eb="3">
      <t>ホカ</t>
    </rPh>
    <rPh sb="3" eb="5">
      <t>ヒヨウ</t>
    </rPh>
    <phoneticPr fontId="2"/>
  </si>
  <si>
    <t>対事業所サービス</t>
  </si>
  <si>
    <t>対個人サービス</t>
  </si>
  <si>
    <t>鉄道､ﾊﾞｽ､ﾀｸｼｰ､駐車場･有料道路料金等</t>
    <rPh sb="0" eb="2">
      <t>テツドウ</t>
    </rPh>
    <rPh sb="12" eb="15">
      <t>チュウシャジョウ</t>
    </rPh>
    <rPh sb="16" eb="18">
      <t>ユウリョウ</t>
    </rPh>
    <rPh sb="18" eb="20">
      <t>ドウロ</t>
    </rPh>
    <rPh sb="20" eb="22">
      <t>リョウキン</t>
    </rPh>
    <rPh sb="22" eb="23">
      <t>トウ</t>
    </rPh>
    <phoneticPr fontId="16"/>
  </si>
  <si>
    <t>陶磁器･ｶﾞﾗｽ製品等</t>
    <rPh sb="10" eb="11">
      <t>トウ</t>
    </rPh>
    <phoneticPr fontId="2"/>
  </si>
  <si>
    <t>パルプ・紙・木製品</t>
  </si>
  <si>
    <t>窯業・土石製品</t>
  </si>
  <si>
    <t>宿泊費(ｷｬﾝﾌﾟ場利用料含む)</t>
    <rPh sb="9" eb="10">
      <t>ジョウ</t>
    </rPh>
    <rPh sb="10" eb="12">
      <t>リヨウ</t>
    </rPh>
    <rPh sb="12" eb="13">
      <t>リョウ</t>
    </rPh>
    <rPh sb="13" eb="14">
      <t>フク</t>
    </rPh>
    <phoneticPr fontId="2"/>
  </si>
  <si>
    <t>立寄温泉､ｺﾞﾙﾌ場､ｽﾎﾟｰﾂ観戦･芸術鑑賞等</t>
    <rPh sb="0" eb="1">
      <t>タ</t>
    </rPh>
    <rPh sb="1" eb="2">
      <t>ヨ</t>
    </rPh>
    <rPh sb="2" eb="4">
      <t>オンセン</t>
    </rPh>
    <rPh sb="9" eb="10">
      <t>ジョウ</t>
    </rPh>
    <phoneticPr fontId="16"/>
  </si>
  <si>
    <t>石油・石炭製品</t>
  </si>
  <si>
    <t>はん用機械</t>
  </si>
  <si>
    <t>生産用機械</t>
  </si>
  <si>
    <t>業務用機械</t>
  </si>
  <si>
    <t>電力・ガス・熱供給</t>
  </si>
  <si>
    <t>金融・保険</t>
  </si>
  <si>
    <t>運輸・郵便</t>
  </si>
  <si>
    <t>教育・研究</t>
  </si>
  <si>
    <t>医療・福祉</t>
  </si>
  <si>
    <t>44</t>
  </si>
  <si>
    <t>45</t>
  </si>
  <si>
    <t>46</t>
  </si>
  <si>
    <t>47</t>
  </si>
  <si>
    <t>48</t>
  </si>
  <si>
    <t>49</t>
  </si>
  <si>
    <t>50</t>
  </si>
  <si>
    <t>51</t>
  </si>
  <si>
    <t>52</t>
  </si>
  <si>
    <t>正社員・
正職員</t>
    <rPh sb="0" eb="3">
      <t>セイシャイン</t>
    </rPh>
    <rPh sb="5" eb="8">
      <t>セイショクイン</t>
    </rPh>
    <phoneticPr fontId="3"/>
  </si>
  <si>
    <t>正社員・
正職員以外</t>
    <rPh sb="0" eb="3">
      <t>セイシャイン</t>
    </rPh>
    <rPh sb="5" eb="8">
      <t>セイショクイン</t>
    </rPh>
    <rPh sb="8" eb="10">
      <t>イガイ</t>
    </rPh>
    <phoneticPr fontId="3"/>
  </si>
  <si>
    <t>Ａ=Ｂ+Ｃ+Ｄ</t>
    <phoneticPr fontId="2"/>
  </si>
  <si>
    <t>Ｂ</t>
    <phoneticPr fontId="2"/>
  </si>
  <si>
    <t>Ｃ</t>
    <phoneticPr fontId="2"/>
  </si>
  <si>
    <t>Ｄ=Ｅ+Ｆ</t>
    <phoneticPr fontId="2"/>
  </si>
  <si>
    <t>Ｅ</t>
    <phoneticPr fontId="2"/>
  </si>
  <si>
    <t>Ｆ=Ｇ+Ｈ</t>
    <phoneticPr fontId="2"/>
  </si>
  <si>
    <t>Ｇ</t>
    <phoneticPr fontId="2"/>
  </si>
  <si>
    <t>Ｈ</t>
    <phoneticPr fontId="2"/>
  </si>
  <si>
    <t>飲食料品　　　　　　　</t>
    <rPh sb="0" eb="1">
      <t>イン</t>
    </rPh>
    <phoneticPr fontId="4"/>
  </si>
  <si>
    <t>繊維製品　　　　　　</t>
  </si>
  <si>
    <t>化学製品  　　　  　</t>
  </si>
  <si>
    <t>石油・石炭製品　　　</t>
  </si>
  <si>
    <t>窯業・土石製品　　</t>
  </si>
  <si>
    <t>鉄鋼　　　　　　　　</t>
  </si>
  <si>
    <t>非鉄金属　　　　　　</t>
  </si>
  <si>
    <t>金属製品　　　　　　</t>
  </si>
  <si>
    <t>はん用機械</t>
    <rPh sb="2" eb="3">
      <t>ヨウ</t>
    </rPh>
    <rPh sb="3" eb="5">
      <t>キカイ</t>
    </rPh>
    <phoneticPr fontId="2"/>
  </si>
  <si>
    <t>生産用機械</t>
    <rPh sb="0" eb="3">
      <t>セイサンヨウ</t>
    </rPh>
    <rPh sb="3" eb="5">
      <t>キカイ</t>
    </rPh>
    <phoneticPr fontId="2"/>
  </si>
  <si>
    <t>業務用機械</t>
    <rPh sb="0" eb="3">
      <t>ギョウムヨウ</t>
    </rPh>
    <rPh sb="3" eb="5">
      <t>キカイ</t>
    </rPh>
    <phoneticPr fontId="4"/>
  </si>
  <si>
    <t>電子部品</t>
    <rPh sb="0" eb="2">
      <t>デンシ</t>
    </rPh>
    <rPh sb="2" eb="4">
      <t>ブヒン</t>
    </rPh>
    <phoneticPr fontId="4"/>
  </si>
  <si>
    <t>電気機械</t>
    <rPh sb="0" eb="2">
      <t>デンキ</t>
    </rPh>
    <rPh sb="2" eb="4">
      <t>キカイ</t>
    </rPh>
    <phoneticPr fontId="2"/>
  </si>
  <si>
    <t>輸送機械</t>
    <rPh sb="0" eb="2">
      <t>ユソウ</t>
    </rPh>
    <rPh sb="2" eb="4">
      <t>キカイ</t>
    </rPh>
    <phoneticPr fontId="4"/>
  </si>
  <si>
    <t>廃棄物処理</t>
    <rPh sb="0" eb="3">
      <t>ハイキブツ</t>
    </rPh>
    <rPh sb="3" eb="5">
      <t>ショリ</t>
    </rPh>
    <phoneticPr fontId="2"/>
  </si>
  <si>
    <t>金融・保険　　　　　</t>
  </si>
  <si>
    <t>運輸・郵便　　　　　　　</t>
    <rPh sb="3" eb="5">
      <t>ユウビン</t>
    </rPh>
    <phoneticPr fontId="2"/>
  </si>
  <si>
    <t>情報通信</t>
    <rPh sb="0" eb="2">
      <t>ジョウホウ</t>
    </rPh>
    <rPh sb="2" eb="4">
      <t>ツウシン</t>
    </rPh>
    <phoneticPr fontId="4"/>
  </si>
  <si>
    <t>教育・研究　　　　　</t>
  </si>
  <si>
    <t>医療・福祉</t>
    <rPh sb="0" eb="2">
      <t>イリョウ</t>
    </rPh>
    <rPh sb="3" eb="5">
      <t>フクシ</t>
    </rPh>
    <phoneticPr fontId="4"/>
  </si>
  <si>
    <t>飲食料品　　　　　　　</t>
    <rPh sb="0" eb="1">
      <t>イン</t>
    </rPh>
    <phoneticPr fontId="2"/>
  </si>
  <si>
    <t>運輸・郵便</t>
    <rPh sb="0" eb="2">
      <t>ウンユ</t>
    </rPh>
    <rPh sb="3" eb="5">
      <t>ユウビン</t>
    </rPh>
    <phoneticPr fontId="1"/>
  </si>
  <si>
    <t>ﾚﾝﾀﾙ料(ｽｷｰ･自転車･ｷｬﾝﾌﾟ用品等)</t>
    <phoneticPr fontId="2"/>
  </si>
  <si>
    <t>３で推計した観光消費額を､滋賀県産業連関表(37分類)別に分類します。</t>
    <rPh sb="2" eb="4">
      <t>スイケイ</t>
    </rPh>
    <rPh sb="6" eb="8">
      <t>カンコウ</t>
    </rPh>
    <rPh sb="8" eb="11">
      <t>ショウヒガク</t>
    </rPh>
    <rPh sb="13" eb="16">
      <t>シガケン</t>
    </rPh>
    <rPh sb="16" eb="18">
      <t>サンギョウ</t>
    </rPh>
    <rPh sb="18" eb="21">
      <t>レンカンヒョウ</t>
    </rPh>
    <rPh sb="24" eb="26">
      <t>ブンルイ</t>
    </rPh>
    <rPh sb="27" eb="28">
      <t>ベツ</t>
    </rPh>
    <rPh sb="29" eb="31">
      <t>ブンルイ</t>
    </rPh>
    <phoneticPr fontId="2"/>
  </si>
  <si>
    <t>大分類(37分類)</t>
    <rPh sb="0" eb="1">
      <t>ダイ</t>
    </rPh>
    <rPh sb="1" eb="3">
      <t>ブンルイ</t>
    </rPh>
    <rPh sb="6" eb="8">
      <t>ブンルイ</t>
    </rPh>
    <phoneticPr fontId="2"/>
  </si>
  <si>
    <t>ｶﾒﾗ･時計･眼鏡､靴･ｶﾊﾞﾝ類､文具･玩具等</t>
    <rPh sb="10" eb="11">
      <t>グツ</t>
    </rPh>
    <rPh sb="16" eb="17">
      <t>、</t>
    </rPh>
    <rPh sb="17" eb="19">
      <t>ブング</t>
    </rPh>
    <rPh sb="19" eb="20">
      <t>・</t>
    </rPh>
    <rPh sb="20" eb="22">
      <t>ガング</t>
    </rPh>
    <rPh sb="22" eb="23">
      <t>トウ</t>
    </rPh>
    <phoneticPr fontId="2"/>
  </si>
  <si>
    <t>-</t>
    <phoneticPr fontId="2"/>
  </si>
  <si>
    <t>いも・豆類</t>
  </si>
  <si>
    <t>花き・花木類</t>
  </si>
  <si>
    <t>農業サービス</t>
  </si>
  <si>
    <t>特用林産物（狩猟業を含む。）</t>
  </si>
  <si>
    <t>海面漁業</t>
    <rPh sb="0" eb="2">
      <t>カイメン</t>
    </rPh>
    <rPh sb="2" eb="4">
      <t>ギョギョウ</t>
    </rPh>
    <phoneticPr fontId="30"/>
  </si>
  <si>
    <t>鉱業</t>
    <rPh sb="0" eb="2">
      <t>コウギョウ</t>
    </rPh>
    <phoneticPr fontId="37"/>
  </si>
  <si>
    <t>石炭・原油・天然ガス</t>
  </si>
  <si>
    <t>砂利・採石</t>
  </si>
  <si>
    <t>その他の鉱物</t>
    <rPh sb="2" eb="3">
      <t>タ</t>
    </rPh>
    <rPh sb="4" eb="6">
      <t>コウブツ</t>
    </rPh>
    <phoneticPr fontId="37"/>
  </si>
  <si>
    <t>飲食料品　　　　　　　</t>
    <rPh sb="0" eb="2">
      <t>インショク</t>
    </rPh>
    <phoneticPr fontId="37"/>
  </si>
  <si>
    <t>食肉</t>
    <rPh sb="0" eb="2">
      <t>ショクニク</t>
    </rPh>
    <phoneticPr fontId="30"/>
  </si>
  <si>
    <t>塩・干・くん製品</t>
  </si>
  <si>
    <t>水産びん・かん詰</t>
  </si>
  <si>
    <t>精穀・製粉</t>
  </si>
  <si>
    <t>めん・パン・菓子類</t>
  </si>
  <si>
    <t>パン類</t>
  </si>
  <si>
    <t>砂糖・油脂・調味料類</t>
  </si>
  <si>
    <t>レトルト食品</t>
  </si>
  <si>
    <t>飲料</t>
    <rPh sb="0" eb="2">
      <t>インリョウ</t>
    </rPh>
    <phoneticPr fontId="37"/>
  </si>
  <si>
    <t>酒類</t>
    <rPh sb="0" eb="1">
      <t>サケ</t>
    </rPh>
    <rPh sb="1" eb="2">
      <t>ルイ</t>
    </rPh>
    <phoneticPr fontId="37"/>
  </si>
  <si>
    <t>ウイスキー類</t>
  </si>
  <si>
    <t>茶・コーヒー</t>
  </si>
  <si>
    <t>飼料・有機質肥料（別掲を除く。）</t>
  </si>
  <si>
    <t>有機質肥料（別掲を除く。）</t>
  </si>
  <si>
    <t>繊維製品　</t>
  </si>
  <si>
    <t>紡績糸</t>
  </si>
  <si>
    <t>綿・スフ織物（合繊短繊維織物を含む。）</t>
  </si>
  <si>
    <t>絹・人絹織物（合繊長繊維織物を含む。）</t>
  </si>
  <si>
    <t>その他の織物</t>
  </si>
  <si>
    <t>ニット生地</t>
  </si>
  <si>
    <t>その他の繊維工業製品</t>
    <rPh sb="2" eb="3">
      <t>タ</t>
    </rPh>
    <rPh sb="4" eb="6">
      <t>センイ</t>
    </rPh>
    <rPh sb="6" eb="8">
      <t>コウギョウ</t>
    </rPh>
    <rPh sb="8" eb="10">
      <t>セイヒン</t>
    </rPh>
    <phoneticPr fontId="37"/>
  </si>
  <si>
    <t>衣服・その他の繊維既製品</t>
    <rPh sb="9" eb="10">
      <t>スデ</t>
    </rPh>
    <phoneticPr fontId="37"/>
  </si>
  <si>
    <t>ニット製衣服</t>
  </si>
  <si>
    <t>その他の衣服・身の回り品</t>
  </si>
  <si>
    <t>じゅうたん・床敷物</t>
  </si>
  <si>
    <t>木材・木製品</t>
    <rPh sb="0" eb="2">
      <t>モクザイ</t>
    </rPh>
    <phoneticPr fontId="30"/>
  </si>
  <si>
    <t>木材</t>
    <rPh sb="0" eb="2">
      <t>モクザイ</t>
    </rPh>
    <phoneticPr fontId="30"/>
  </si>
  <si>
    <t>木材チップ</t>
  </si>
  <si>
    <t>家具・装備品</t>
  </si>
  <si>
    <t>木製家具</t>
  </si>
  <si>
    <t>金属製家具</t>
  </si>
  <si>
    <t>パルプ・紙・板紙・加工紙</t>
  </si>
  <si>
    <t>パルプ</t>
  </si>
  <si>
    <t>古紙</t>
  </si>
  <si>
    <t>紙・板紙</t>
  </si>
  <si>
    <t>洋紙・和紙</t>
  </si>
  <si>
    <t>段ボール</t>
  </si>
  <si>
    <t>塗工紙・建設用加工紙</t>
  </si>
  <si>
    <t>段ボール箱</t>
  </si>
  <si>
    <t>紙製衛生材料・用品</t>
  </si>
  <si>
    <t>無機化学工業製品</t>
    <rPh sb="4" eb="6">
      <t>コウギョウ</t>
    </rPh>
    <rPh sb="6" eb="8">
      <t>セイヒン</t>
    </rPh>
    <phoneticPr fontId="37"/>
  </si>
  <si>
    <t>ソーダ工業製品</t>
  </si>
  <si>
    <t>その他の無機化学工業製品</t>
    <rPh sb="8" eb="10">
      <t>コウギョウ</t>
    </rPh>
    <phoneticPr fontId="37"/>
  </si>
  <si>
    <t>圧縮ガス・液化ガス</t>
  </si>
  <si>
    <t>石油化学基礎製品</t>
    <rPh sb="0" eb="2">
      <t>セキユ</t>
    </rPh>
    <rPh sb="6" eb="8">
      <t>セイヒン</t>
    </rPh>
    <phoneticPr fontId="37"/>
  </si>
  <si>
    <t>石油化学基礎製品</t>
    <rPh sb="0" eb="2">
      <t>セキユ</t>
    </rPh>
    <rPh sb="2" eb="4">
      <t>カガク</t>
    </rPh>
    <rPh sb="4" eb="6">
      <t>キソ</t>
    </rPh>
    <rPh sb="6" eb="8">
      <t>セイヒン</t>
    </rPh>
    <phoneticPr fontId="37"/>
  </si>
  <si>
    <t>合成ゴム</t>
  </si>
  <si>
    <t>その他の有機化学工業製品</t>
    <rPh sb="8" eb="10">
      <t>コウギョウ</t>
    </rPh>
    <phoneticPr fontId="37"/>
  </si>
  <si>
    <t>メタン誘導品</t>
  </si>
  <si>
    <t>合成繊維</t>
    <rPh sb="0" eb="2">
      <t>ゴウセイ</t>
    </rPh>
    <rPh sb="2" eb="4">
      <t>センイ</t>
    </rPh>
    <phoneticPr fontId="30"/>
  </si>
  <si>
    <t>医薬品</t>
    <rPh sb="0" eb="3">
      <t>イヤクヒン</t>
    </rPh>
    <phoneticPr fontId="37"/>
  </si>
  <si>
    <t>化学最終製品（医薬品を除く。）</t>
    <rPh sb="7" eb="9">
      <t>イヤク</t>
    </rPh>
    <rPh sb="9" eb="10">
      <t>ヒン</t>
    </rPh>
    <phoneticPr fontId="37"/>
  </si>
  <si>
    <t>化粧品・歯磨</t>
  </si>
  <si>
    <t>塗料・印刷インキ</t>
  </si>
  <si>
    <t>印刷インキ</t>
  </si>
  <si>
    <t>ゼラチン・接着剤</t>
  </si>
  <si>
    <t>プラスチック製品</t>
  </si>
  <si>
    <t>ゴム製品</t>
  </si>
  <si>
    <t>タイヤ・チューブ</t>
  </si>
  <si>
    <t>その他のゴム製品</t>
  </si>
  <si>
    <t>ゴム製・プラスチック製履物</t>
  </si>
  <si>
    <t>ガラス・ガラス製品</t>
  </si>
  <si>
    <t>板ガラス・安全ガラス</t>
  </si>
  <si>
    <t>ガラス繊維・同製品</t>
  </si>
  <si>
    <t>その他のガラス製品</t>
  </si>
  <si>
    <t>セメント・セメント製品</t>
  </si>
  <si>
    <t>セメント</t>
  </si>
  <si>
    <t>生コンクリート</t>
  </si>
  <si>
    <t>セメント製品</t>
  </si>
  <si>
    <t>その他の窯業・土石製品</t>
  </si>
  <si>
    <t>建設用土石製品</t>
  </si>
  <si>
    <t>炭素・黒鉛製品</t>
  </si>
  <si>
    <t>銑鉄・粗鋼</t>
  </si>
  <si>
    <t>フェロアロイ</t>
  </si>
  <si>
    <t>粗鋼（転炉）</t>
  </si>
  <si>
    <t>粗鋼（電気炉）</t>
  </si>
  <si>
    <t>鉄屑</t>
  </si>
  <si>
    <t>冷延・めっき鋼材</t>
  </si>
  <si>
    <t>鋳鉄品及び鍛工品（鉄）</t>
  </si>
  <si>
    <t>その他の鉄鋼製品</t>
    <rPh sb="2" eb="3">
      <t>タ</t>
    </rPh>
    <rPh sb="4" eb="6">
      <t>テッコウ</t>
    </rPh>
    <rPh sb="6" eb="8">
      <t>セイヒン</t>
    </rPh>
    <phoneticPr fontId="37"/>
  </si>
  <si>
    <t>鉄鋼シャースリット業</t>
  </si>
  <si>
    <t>非鉄金属製錬・精製</t>
  </si>
  <si>
    <t>鉛・亜鉛（再生を含む。）</t>
  </si>
  <si>
    <t>アルミニウム（再生を含む。）</t>
  </si>
  <si>
    <t>非鉄金属屑</t>
  </si>
  <si>
    <t>電線・ケーブル</t>
  </si>
  <si>
    <t>光ファイバケーブル</t>
  </si>
  <si>
    <t>アルミ圧延製品</t>
  </si>
  <si>
    <t>建設・建築用金属製品</t>
  </si>
  <si>
    <t>ボルト・ナット・リベット・スプリング</t>
  </si>
  <si>
    <t>金属製容器・製缶板金製品</t>
  </si>
  <si>
    <t>配管工事附属品・粉末や金製品・道具類</t>
    <rPh sb="4" eb="6">
      <t>フゾク</t>
    </rPh>
    <phoneticPr fontId="37"/>
  </si>
  <si>
    <t>はん用機械</t>
    <rPh sb="2" eb="3">
      <t>ヨウ</t>
    </rPh>
    <rPh sb="3" eb="5">
      <t>キカイ</t>
    </rPh>
    <phoneticPr fontId="37"/>
  </si>
  <si>
    <t>ボイラ・原動機</t>
  </si>
  <si>
    <t>ボイラ</t>
  </si>
  <si>
    <t>タービン</t>
  </si>
  <si>
    <t>ポンプ・圧縮機</t>
  </si>
  <si>
    <t>冷凍機・温湿調整装置</t>
  </si>
  <si>
    <t>その他のはん用機械</t>
    <rPh sb="2" eb="3">
      <t>タ</t>
    </rPh>
    <rPh sb="6" eb="7">
      <t>ヨウ</t>
    </rPh>
    <rPh sb="7" eb="9">
      <t>キカイ</t>
    </rPh>
    <phoneticPr fontId="37"/>
  </si>
  <si>
    <t>ベアリング</t>
  </si>
  <si>
    <t>生産用機械</t>
    <rPh sb="0" eb="2">
      <t>セイサン</t>
    </rPh>
    <rPh sb="2" eb="3">
      <t>ヨウ</t>
    </rPh>
    <rPh sb="3" eb="5">
      <t>キカイ</t>
    </rPh>
    <phoneticPr fontId="37"/>
  </si>
  <si>
    <t>農業用機械</t>
    <rPh sb="2" eb="3">
      <t>ヨウ</t>
    </rPh>
    <phoneticPr fontId="37"/>
  </si>
  <si>
    <t>建設・鉱山機械</t>
    <rPh sb="0" eb="2">
      <t>ケンセツ</t>
    </rPh>
    <rPh sb="3" eb="5">
      <t>コウザン</t>
    </rPh>
    <phoneticPr fontId="37"/>
  </si>
  <si>
    <t>生活関連産業用機械</t>
    <rPh sb="7" eb="9">
      <t>キカイ</t>
    </rPh>
    <phoneticPr fontId="37"/>
  </si>
  <si>
    <t>基礎素材産業用機械</t>
  </si>
  <si>
    <t>鋳造装置・プラスチック加工機械</t>
  </si>
  <si>
    <t>金属加工機械</t>
    <rPh sb="0" eb="2">
      <t>キンゾク</t>
    </rPh>
    <rPh sb="2" eb="4">
      <t>カコウ</t>
    </rPh>
    <rPh sb="4" eb="6">
      <t>キカイ</t>
    </rPh>
    <phoneticPr fontId="37"/>
  </si>
  <si>
    <t>その他の生産用機械</t>
  </si>
  <si>
    <t>真空装置・真空機器</t>
    <rPh sb="0" eb="2">
      <t>シンクウ</t>
    </rPh>
    <rPh sb="2" eb="4">
      <t>ソウチ</t>
    </rPh>
    <rPh sb="5" eb="7">
      <t>シンクウ</t>
    </rPh>
    <rPh sb="7" eb="9">
      <t>キキ</t>
    </rPh>
    <phoneticPr fontId="37"/>
  </si>
  <si>
    <t>ロボット</t>
  </si>
  <si>
    <t>その他の生産用機械</t>
    <rPh sb="4" eb="7">
      <t>セイサンヨウ</t>
    </rPh>
    <rPh sb="7" eb="9">
      <t>キカイ</t>
    </rPh>
    <phoneticPr fontId="37"/>
  </si>
  <si>
    <t>業務用機械</t>
    <rPh sb="0" eb="2">
      <t>ギョウム</t>
    </rPh>
    <rPh sb="2" eb="3">
      <t>ヨウ</t>
    </rPh>
    <rPh sb="3" eb="5">
      <t>キカイ</t>
    </rPh>
    <phoneticPr fontId="37"/>
  </si>
  <si>
    <t>計測機器</t>
    <rPh sb="0" eb="2">
      <t>ケイソク</t>
    </rPh>
    <rPh sb="2" eb="4">
      <t>キキ</t>
    </rPh>
    <phoneticPr fontId="37"/>
  </si>
  <si>
    <t>光学機械・レンズ</t>
    <rPh sb="0" eb="2">
      <t>コウガク</t>
    </rPh>
    <rPh sb="2" eb="4">
      <t>キカイ</t>
    </rPh>
    <phoneticPr fontId="37"/>
  </si>
  <si>
    <t>電子部品</t>
    <rPh sb="0" eb="2">
      <t>デンシ</t>
    </rPh>
    <rPh sb="2" eb="4">
      <t>ブヒン</t>
    </rPh>
    <phoneticPr fontId="37"/>
  </si>
  <si>
    <t>電子デバイス</t>
    <rPh sb="0" eb="2">
      <t>デンシ</t>
    </rPh>
    <phoneticPr fontId="37"/>
  </si>
  <si>
    <t>液晶パネル</t>
  </si>
  <si>
    <t>その他の電子部品</t>
    <rPh sb="2" eb="3">
      <t>タ</t>
    </rPh>
    <rPh sb="4" eb="6">
      <t>デンシ</t>
    </rPh>
    <rPh sb="6" eb="8">
      <t>ブヒン</t>
    </rPh>
    <phoneticPr fontId="37"/>
  </si>
  <si>
    <t>電子回路</t>
    <rPh sb="0" eb="2">
      <t>デンシ</t>
    </rPh>
    <rPh sb="2" eb="4">
      <t>カイロ</t>
    </rPh>
    <phoneticPr fontId="37"/>
  </si>
  <si>
    <t>その他の電子部品</t>
    <rPh sb="6" eb="7">
      <t>ブ</t>
    </rPh>
    <phoneticPr fontId="37"/>
  </si>
  <si>
    <t>電気機械　　　　　　</t>
  </si>
  <si>
    <t>産業用電気機器</t>
    <rPh sb="0" eb="3">
      <t>サンギョウヨウ</t>
    </rPh>
    <rPh sb="3" eb="5">
      <t>デンキ</t>
    </rPh>
    <rPh sb="5" eb="7">
      <t>キキ</t>
    </rPh>
    <phoneticPr fontId="37"/>
  </si>
  <si>
    <t>変圧器・変成器</t>
  </si>
  <si>
    <t>開閉制御装置・配電盤</t>
  </si>
  <si>
    <t>配線器具</t>
    <rPh sb="0" eb="2">
      <t>ハイセン</t>
    </rPh>
    <rPh sb="2" eb="4">
      <t>キグ</t>
    </rPh>
    <phoneticPr fontId="37"/>
  </si>
  <si>
    <t>内燃機関電装品</t>
    <rPh sb="0" eb="2">
      <t>ナイネン</t>
    </rPh>
    <rPh sb="2" eb="4">
      <t>キカン</t>
    </rPh>
    <rPh sb="4" eb="7">
      <t>デンソウヒン</t>
    </rPh>
    <phoneticPr fontId="37"/>
  </si>
  <si>
    <t>その他の産業用電気機器</t>
    <rPh sb="7" eb="9">
      <t>デンキ</t>
    </rPh>
    <rPh sb="9" eb="11">
      <t>キキ</t>
    </rPh>
    <phoneticPr fontId="37"/>
  </si>
  <si>
    <t>民生用電気機器</t>
    <rPh sb="5" eb="7">
      <t>キキ</t>
    </rPh>
    <phoneticPr fontId="37"/>
  </si>
  <si>
    <t>民生用電気機器</t>
    <rPh sb="0" eb="3">
      <t>ミンセイヨウ</t>
    </rPh>
    <rPh sb="3" eb="5">
      <t>デンキ</t>
    </rPh>
    <rPh sb="5" eb="7">
      <t>キキ</t>
    </rPh>
    <phoneticPr fontId="37"/>
  </si>
  <si>
    <t>民生用エアコンディショナ</t>
    <rPh sb="0" eb="2">
      <t>ミンセイ</t>
    </rPh>
    <rPh sb="2" eb="3">
      <t>ヨウ</t>
    </rPh>
    <phoneticPr fontId="37"/>
  </si>
  <si>
    <t>民生用電気機器（エアコンを除く。）</t>
    <rPh sb="0" eb="2">
      <t>ミンセイ</t>
    </rPh>
    <rPh sb="2" eb="3">
      <t>ヨウ</t>
    </rPh>
    <rPh sb="3" eb="5">
      <t>デンキ</t>
    </rPh>
    <rPh sb="5" eb="7">
      <t>キキ</t>
    </rPh>
    <phoneticPr fontId="37"/>
  </si>
  <si>
    <t>電子応用装置・電気計測器</t>
    <rPh sb="0" eb="2">
      <t>デンシ</t>
    </rPh>
    <rPh sb="2" eb="4">
      <t>オウヨウ</t>
    </rPh>
    <rPh sb="4" eb="6">
      <t>ソウチ</t>
    </rPh>
    <rPh sb="7" eb="9">
      <t>デンキ</t>
    </rPh>
    <rPh sb="9" eb="12">
      <t>ケイソクキ</t>
    </rPh>
    <phoneticPr fontId="37"/>
  </si>
  <si>
    <t>電子応用装置</t>
    <rPh sb="0" eb="2">
      <t>デンシ</t>
    </rPh>
    <rPh sb="2" eb="4">
      <t>オウヨウ</t>
    </rPh>
    <rPh sb="4" eb="6">
      <t>ソウチ</t>
    </rPh>
    <phoneticPr fontId="37"/>
  </si>
  <si>
    <t>電気計測器</t>
    <rPh sb="0" eb="2">
      <t>デンキ</t>
    </rPh>
    <rPh sb="2" eb="5">
      <t>ケイソクキ</t>
    </rPh>
    <phoneticPr fontId="37"/>
  </si>
  <si>
    <t>その他の電気機械</t>
    <rPh sb="2" eb="3">
      <t>タ</t>
    </rPh>
    <rPh sb="4" eb="6">
      <t>デンキ</t>
    </rPh>
    <rPh sb="6" eb="8">
      <t>キカイ</t>
    </rPh>
    <phoneticPr fontId="37"/>
  </si>
  <si>
    <t>ビデオ機器・デジタルカメラ</t>
  </si>
  <si>
    <t>携帯電話機</t>
    <rPh sb="0" eb="2">
      <t>ケイタイ</t>
    </rPh>
    <rPh sb="2" eb="4">
      <t>デンワ</t>
    </rPh>
    <rPh sb="4" eb="5">
      <t>キ</t>
    </rPh>
    <phoneticPr fontId="37"/>
  </si>
  <si>
    <t>無線電気通信機器（携帯電話機を除く。）</t>
    <rPh sb="9" eb="11">
      <t>ケイタイ</t>
    </rPh>
    <rPh sb="11" eb="13">
      <t>デンワ</t>
    </rPh>
    <rPh sb="13" eb="14">
      <t>キ</t>
    </rPh>
    <phoneticPr fontId="37"/>
  </si>
  <si>
    <t>電子計算機・同附属装置</t>
    <rPh sb="0" eb="2">
      <t>デンシ</t>
    </rPh>
    <rPh sb="2" eb="5">
      <t>ケイサンキ</t>
    </rPh>
    <rPh sb="6" eb="7">
      <t>ドウ</t>
    </rPh>
    <rPh sb="7" eb="9">
      <t>フゾク</t>
    </rPh>
    <rPh sb="9" eb="11">
      <t>ソウチ</t>
    </rPh>
    <phoneticPr fontId="37"/>
  </si>
  <si>
    <t>パーソナルコンピュータ</t>
  </si>
  <si>
    <t>電子計算機本体（パソコンを除く。）</t>
    <rPh sb="0" eb="2">
      <t>デンシ</t>
    </rPh>
    <rPh sb="2" eb="5">
      <t>ケイサンキ</t>
    </rPh>
    <rPh sb="5" eb="7">
      <t>ホンタイ</t>
    </rPh>
    <phoneticPr fontId="37"/>
  </si>
  <si>
    <t>電子計算機附属装置</t>
    <rPh sb="5" eb="7">
      <t>フゾク</t>
    </rPh>
    <phoneticPr fontId="37"/>
  </si>
  <si>
    <t>輸送機械  　　　　　</t>
  </si>
  <si>
    <t>乗用車</t>
    <rPh sb="0" eb="3">
      <t>ジョウヨウシャ</t>
    </rPh>
    <phoneticPr fontId="37"/>
  </si>
  <si>
    <t>その他の自動車</t>
    <rPh sb="2" eb="3">
      <t>タ</t>
    </rPh>
    <rPh sb="4" eb="7">
      <t>ジドウシャ</t>
    </rPh>
    <phoneticPr fontId="37"/>
  </si>
  <si>
    <t>トラック・バス・その他の自動車</t>
  </si>
  <si>
    <t>自動車部品・同附属品</t>
  </si>
  <si>
    <t>自動車用内燃機関</t>
  </si>
  <si>
    <t>船舶・同修理</t>
  </si>
  <si>
    <t>その他の輸送機械・同修理</t>
  </si>
  <si>
    <t>鉄道車両・同修理</t>
  </si>
  <si>
    <t>航空機・同修理</t>
  </si>
  <si>
    <t>印刷・製版・製本</t>
    <rPh sb="3" eb="5">
      <t>セイハン</t>
    </rPh>
    <rPh sb="6" eb="8">
      <t>セイホン</t>
    </rPh>
    <phoneticPr fontId="37"/>
  </si>
  <si>
    <t>印刷・製版・製本</t>
  </si>
  <si>
    <t>かばん・袋物・その他の革製品</t>
  </si>
  <si>
    <t>がん具・運動用品</t>
    <rPh sb="2" eb="3">
      <t>グ</t>
    </rPh>
    <rPh sb="4" eb="6">
      <t>ウンドウ</t>
    </rPh>
    <rPh sb="6" eb="8">
      <t>ヨウヒン</t>
    </rPh>
    <phoneticPr fontId="37"/>
  </si>
  <si>
    <t>がん具</t>
  </si>
  <si>
    <t>その他の製造工業製品</t>
    <rPh sb="2" eb="3">
      <t>タ</t>
    </rPh>
    <rPh sb="4" eb="6">
      <t>セイゾウ</t>
    </rPh>
    <rPh sb="6" eb="8">
      <t>コウギョウ</t>
    </rPh>
    <rPh sb="8" eb="10">
      <t>セイヒン</t>
    </rPh>
    <phoneticPr fontId="37"/>
  </si>
  <si>
    <t>筆記具・文具</t>
  </si>
  <si>
    <t>畳・わら加工品</t>
  </si>
  <si>
    <t>再生資源回収・加工処理</t>
    <rPh sb="0" eb="2">
      <t>サイセイ</t>
    </rPh>
    <rPh sb="2" eb="4">
      <t>シゲン</t>
    </rPh>
    <rPh sb="4" eb="6">
      <t>カイシュウ</t>
    </rPh>
    <rPh sb="7" eb="9">
      <t>カコウ</t>
    </rPh>
    <rPh sb="9" eb="11">
      <t>ショリ</t>
    </rPh>
    <phoneticPr fontId="37"/>
  </si>
  <si>
    <t>建築</t>
  </si>
  <si>
    <t>住宅建築（木造）</t>
  </si>
  <si>
    <t>住宅建築（非木造）</t>
  </si>
  <si>
    <t>非住宅建築（木造）</t>
  </si>
  <si>
    <t>非住宅建築（非木造）</t>
  </si>
  <si>
    <t>公共事業</t>
    <rPh sb="0" eb="2">
      <t>コウキョウ</t>
    </rPh>
    <rPh sb="2" eb="4">
      <t>ジギョウ</t>
    </rPh>
    <phoneticPr fontId="37"/>
  </si>
  <si>
    <t>河川・下水道・その他の公共事業</t>
  </si>
  <si>
    <t>その他の土木建設</t>
    <rPh sb="2" eb="3">
      <t>タ</t>
    </rPh>
    <rPh sb="4" eb="6">
      <t>ドボク</t>
    </rPh>
    <rPh sb="6" eb="8">
      <t>ケンセツ</t>
    </rPh>
    <phoneticPr fontId="37"/>
  </si>
  <si>
    <t>ガス・熱供給</t>
  </si>
  <si>
    <t>都市ガス</t>
  </si>
  <si>
    <t>上水道・簡易水道</t>
  </si>
  <si>
    <t>下水道</t>
  </si>
  <si>
    <t>廃棄物処理（公営）</t>
  </si>
  <si>
    <t>不動産仲介・管理業</t>
  </si>
  <si>
    <t>住宅賃貸料（帰属家賃）</t>
    <rPh sb="0" eb="2">
      <t>ジュウタク</t>
    </rPh>
    <rPh sb="2" eb="5">
      <t>チンタイリョウ</t>
    </rPh>
    <rPh sb="6" eb="8">
      <t>キゾク</t>
    </rPh>
    <rPh sb="8" eb="10">
      <t>ヤチン</t>
    </rPh>
    <phoneticPr fontId="37"/>
  </si>
  <si>
    <t>運輸・郵便　　　</t>
    <rPh sb="3" eb="5">
      <t>ユウビン</t>
    </rPh>
    <phoneticPr fontId="30"/>
  </si>
  <si>
    <t>道路輸送（自家輸送を除く。）</t>
    <rPh sb="7" eb="9">
      <t>ユソウ</t>
    </rPh>
    <phoneticPr fontId="37"/>
  </si>
  <si>
    <t>バス</t>
  </si>
  <si>
    <t>ハイヤー・タクシー</t>
  </si>
  <si>
    <t>道路貨物輸送（自家輸送を除く。）</t>
    <rPh sb="7" eb="9">
      <t>ジカ</t>
    </rPh>
    <rPh sb="9" eb="11">
      <t>ユソウ</t>
    </rPh>
    <phoneticPr fontId="37"/>
  </si>
  <si>
    <t>自家輸送</t>
  </si>
  <si>
    <t>自家輸送（旅客自動車）</t>
    <rPh sb="7" eb="10">
      <t>ジドウシャ</t>
    </rPh>
    <phoneticPr fontId="37"/>
  </si>
  <si>
    <t>自家輸送（旅客自動車）</t>
    <rPh sb="2" eb="4">
      <t>ユソウ</t>
    </rPh>
    <rPh sb="7" eb="10">
      <t>ジドウシャ</t>
    </rPh>
    <phoneticPr fontId="37"/>
  </si>
  <si>
    <t>自家輸送（貨物自動車）</t>
    <rPh sb="7" eb="10">
      <t>ジドウシャ</t>
    </rPh>
    <phoneticPr fontId="37"/>
  </si>
  <si>
    <t>自家輸送（貨物自動車）</t>
    <rPh sb="2" eb="4">
      <t>ユソウ</t>
    </rPh>
    <rPh sb="7" eb="10">
      <t>ジドウシャ</t>
    </rPh>
    <phoneticPr fontId="37"/>
  </si>
  <si>
    <t>沿海・内水面輸送</t>
  </si>
  <si>
    <t>国際航空輸送</t>
  </si>
  <si>
    <t>国内航空旅客輸送</t>
  </si>
  <si>
    <t>国内航空貨物輸送</t>
  </si>
  <si>
    <t>航空機使用事業</t>
  </si>
  <si>
    <t>貨物利用運送</t>
    <rPh sb="2" eb="4">
      <t>リヨウ</t>
    </rPh>
    <rPh sb="4" eb="6">
      <t>ウンソウ</t>
    </rPh>
    <phoneticPr fontId="37"/>
  </si>
  <si>
    <t>運輸附帯サービス</t>
    <rPh sb="2" eb="4">
      <t>フタイ</t>
    </rPh>
    <phoneticPr fontId="30"/>
  </si>
  <si>
    <t>その他の運輸附帯サービス</t>
    <rPh sb="6" eb="8">
      <t>フタイ</t>
    </rPh>
    <phoneticPr fontId="30"/>
  </si>
  <si>
    <t>水運施設管理</t>
  </si>
  <si>
    <t>水運附帯サービス</t>
    <rPh sb="2" eb="4">
      <t>フタイ</t>
    </rPh>
    <phoneticPr fontId="37"/>
  </si>
  <si>
    <t>航空施設管理（国公営）</t>
  </si>
  <si>
    <t>航空施設管理（産業）</t>
  </si>
  <si>
    <t>航空附帯サービス</t>
    <rPh sb="2" eb="4">
      <t>フタイ</t>
    </rPh>
    <phoneticPr fontId="37"/>
  </si>
  <si>
    <t>旅行・その他の運輸附帯サービス</t>
    <rPh sb="9" eb="11">
      <t>フタイ</t>
    </rPh>
    <phoneticPr fontId="37"/>
  </si>
  <si>
    <t>郵便・信書便</t>
    <rPh sb="3" eb="5">
      <t>シンショ</t>
    </rPh>
    <rPh sb="5" eb="6">
      <t>ビン</t>
    </rPh>
    <phoneticPr fontId="37"/>
  </si>
  <si>
    <t>情報通信</t>
    <rPh sb="0" eb="2">
      <t>ジョウホウ</t>
    </rPh>
    <rPh sb="2" eb="4">
      <t>ツウシン</t>
    </rPh>
    <phoneticPr fontId="37"/>
  </si>
  <si>
    <t>通信</t>
    <rPh sb="0" eb="2">
      <t>ツウシン</t>
    </rPh>
    <phoneticPr fontId="37"/>
  </si>
  <si>
    <t>固定電気通信</t>
    <rPh sb="0" eb="2">
      <t>コテイ</t>
    </rPh>
    <rPh sb="2" eb="4">
      <t>デンキ</t>
    </rPh>
    <rPh sb="4" eb="6">
      <t>ツウシン</t>
    </rPh>
    <phoneticPr fontId="37"/>
  </si>
  <si>
    <t>移動電気通信</t>
    <rPh sb="0" eb="2">
      <t>イドウ</t>
    </rPh>
    <rPh sb="2" eb="4">
      <t>デンキ</t>
    </rPh>
    <rPh sb="4" eb="6">
      <t>ツウシン</t>
    </rPh>
    <phoneticPr fontId="37"/>
  </si>
  <si>
    <t>情報サービス</t>
    <rPh sb="0" eb="2">
      <t>ジョウホウ</t>
    </rPh>
    <phoneticPr fontId="37"/>
  </si>
  <si>
    <t>情報サービス</t>
  </si>
  <si>
    <t>インターネット附随サービス</t>
    <rPh sb="7" eb="9">
      <t>フズイ</t>
    </rPh>
    <phoneticPr fontId="37"/>
  </si>
  <si>
    <t>映像・音声・文字情報制作</t>
    <rPh sb="0" eb="2">
      <t>エイゾウ</t>
    </rPh>
    <rPh sb="3" eb="5">
      <t>オンセイ</t>
    </rPh>
    <rPh sb="6" eb="8">
      <t>モジ</t>
    </rPh>
    <rPh sb="8" eb="10">
      <t>ジョウホウ</t>
    </rPh>
    <rPh sb="10" eb="12">
      <t>セイサク</t>
    </rPh>
    <phoneticPr fontId="37"/>
  </si>
  <si>
    <t>映像・音声・文字情報制作業</t>
    <rPh sb="0" eb="2">
      <t>エイゾウ</t>
    </rPh>
    <rPh sb="3" eb="5">
      <t>オンセイ</t>
    </rPh>
    <rPh sb="6" eb="8">
      <t>モジ</t>
    </rPh>
    <rPh sb="8" eb="10">
      <t>ジョウホウ</t>
    </rPh>
    <rPh sb="10" eb="12">
      <t>セイサク</t>
    </rPh>
    <rPh sb="12" eb="13">
      <t>ギョウ</t>
    </rPh>
    <phoneticPr fontId="37"/>
  </si>
  <si>
    <t>新聞</t>
    <rPh sb="0" eb="2">
      <t>シンブン</t>
    </rPh>
    <phoneticPr fontId="37"/>
  </si>
  <si>
    <t>出版</t>
    <rPh sb="0" eb="2">
      <t>シュッパン</t>
    </rPh>
    <phoneticPr fontId="37"/>
  </si>
  <si>
    <t>公務（中央）</t>
  </si>
  <si>
    <t>公務（地方）</t>
  </si>
  <si>
    <t>学校教育（国公立）</t>
  </si>
  <si>
    <t>学校教育（私立）</t>
  </si>
  <si>
    <t>社会教育・その他の教育</t>
  </si>
  <si>
    <t>社会教育（国公立）</t>
  </si>
  <si>
    <t>社会教育（非営利）</t>
  </si>
  <si>
    <t>その他の教育訓練機関（国公立）</t>
  </si>
  <si>
    <t>自然科学研究機関（国公立）</t>
  </si>
  <si>
    <t>自然科学研究機関（非営利）</t>
  </si>
  <si>
    <t>医療・福祉</t>
    <rPh sb="0" eb="2">
      <t>イリョウ</t>
    </rPh>
    <rPh sb="3" eb="5">
      <t>フクシ</t>
    </rPh>
    <phoneticPr fontId="37"/>
  </si>
  <si>
    <t>医療</t>
    <rPh sb="0" eb="2">
      <t>イリョウ</t>
    </rPh>
    <phoneticPr fontId="37"/>
  </si>
  <si>
    <t>保健衛生</t>
    <rPh sb="0" eb="2">
      <t>ホケン</t>
    </rPh>
    <rPh sb="2" eb="4">
      <t>エイセイ</t>
    </rPh>
    <phoneticPr fontId="37"/>
  </si>
  <si>
    <t>保健衛生（国公立）</t>
  </si>
  <si>
    <t>社会保険・社会福祉</t>
    <rPh sb="0" eb="2">
      <t>シャカイ</t>
    </rPh>
    <rPh sb="2" eb="4">
      <t>ホケン</t>
    </rPh>
    <rPh sb="5" eb="7">
      <t>シャカイ</t>
    </rPh>
    <rPh sb="7" eb="9">
      <t>フクシ</t>
    </rPh>
    <phoneticPr fontId="37"/>
  </si>
  <si>
    <t>社会保険事業</t>
  </si>
  <si>
    <t>社会福祉（国公立）</t>
  </si>
  <si>
    <t>社会福祉（非営利）</t>
  </si>
  <si>
    <t>社会福祉（産業）</t>
    <rPh sb="5" eb="7">
      <t>サンギョウ</t>
    </rPh>
    <phoneticPr fontId="37"/>
  </si>
  <si>
    <t>介護</t>
    <rPh sb="0" eb="2">
      <t>カイゴ</t>
    </rPh>
    <phoneticPr fontId="37"/>
  </si>
  <si>
    <t>介護（施設サービス）</t>
    <rPh sb="0" eb="2">
      <t>カイゴ</t>
    </rPh>
    <rPh sb="3" eb="5">
      <t>シセツ</t>
    </rPh>
    <phoneticPr fontId="37"/>
  </si>
  <si>
    <t>介護（施設サービスを除く。）</t>
    <rPh sb="0" eb="2">
      <t>カイゴ</t>
    </rPh>
    <rPh sb="3" eb="5">
      <t>シセツ</t>
    </rPh>
    <rPh sb="10" eb="11">
      <t>ノゾ</t>
    </rPh>
    <phoneticPr fontId="37"/>
  </si>
  <si>
    <t>対家計民間非営利団体（別掲を除く。）</t>
  </si>
  <si>
    <t>物品賃貸サービス</t>
  </si>
  <si>
    <t>物品賃貸業（貸自動車業を除く。）</t>
  </si>
  <si>
    <t>物品賃貸業（貸自動車を除く。）</t>
  </si>
  <si>
    <t>貸自動車業</t>
    <rPh sb="0" eb="1">
      <t>カ</t>
    </rPh>
    <rPh sb="1" eb="4">
      <t>ジドウシャ</t>
    </rPh>
    <rPh sb="4" eb="5">
      <t>ギョウ</t>
    </rPh>
    <phoneticPr fontId="37"/>
  </si>
  <si>
    <t>自動車整備・機械修理</t>
  </si>
  <si>
    <t>自動車整備</t>
    <rPh sb="0" eb="3">
      <t>ジドウシャ</t>
    </rPh>
    <rPh sb="3" eb="5">
      <t>セイビ</t>
    </rPh>
    <phoneticPr fontId="37"/>
  </si>
  <si>
    <t>自動車整備</t>
    <rPh sb="0" eb="3">
      <t>ジドウシャ</t>
    </rPh>
    <rPh sb="3" eb="5">
      <t>セイビ</t>
    </rPh>
    <phoneticPr fontId="30"/>
  </si>
  <si>
    <t>その他の対事業所サービス</t>
    <rPh sb="2" eb="3">
      <t>ホカ</t>
    </rPh>
    <rPh sb="4" eb="5">
      <t>タイ</t>
    </rPh>
    <rPh sb="5" eb="8">
      <t>ジギョウショ</t>
    </rPh>
    <phoneticPr fontId="37"/>
  </si>
  <si>
    <t>法務・財務・会計サービス</t>
  </si>
  <si>
    <t>土木建築サービス</t>
  </si>
  <si>
    <t>労働者派遣サービス</t>
  </si>
  <si>
    <t>建物サービス</t>
  </si>
  <si>
    <t>その他の対事業所サービス</t>
  </si>
  <si>
    <t>対個人サービス</t>
    <rPh sb="0" eb="1">
      <t>タイ</t>
    </rPh>
    <rPh sb="1" eb="3">
      <t>コジン</t>
    </rPh>
    <phoneticPr fontId="30"/>
  </si>
  <si>
    <t>宿泊業</t>
    <rPh sb="0" eb="2">
      <t>シュクハク</t>
    </rPh>
    <rPh sb="2" eb="3">
      <t>ギョウ</t>
    </rPh>
    <phoneticPr fontId="37"/>
  </si>
  <si>
    <t>飲食サービス</t>
    <rPh sb="0" eb="2">
      <t>インショク</t>
    </rPh>
    <phoneticPr fontId="37"/>
  </si>
  <si>
    <t>洗濯・理容・美容・浴場業</t>
    <rPh sb="0" eb="2">
      <t>センタク</t>
    </rPh>
    <rPh sb="3" eb="5">
      <t>リヨウ</t>
    </rPh>
    <rPh sb="6" eb="8">
      <t>ビヨウ</t>
    </rPh>
    <rPh sb="9" eb="11">
      <t>ヨクジョウ</t>
    </rPh>
    <rPh sb="11" eb="12">
      <t>ギョウ</t>
    </rPh>
    <phoneticPr fontId="37"/>
  </si>
  <si>
    <t>洗濯業</t>
  </si>
  <si>
    <t>その他の洗濯・理容・美容・浴場業</t>
    <rPh sb="2" eb="3">
      <t>タ</t>
    </rPh>
    <rPh sb="4" eb="6">
      <t>センタク</t>
    </rPh>
    <rPh sb="7" eb="9">
      <t>リヨウ</t>
    </rPh>
    <rPh sb="10" eb="12">
      <t>ビヨウ</t>
    </rPh>
    <rPh sb="13" eb="15">
      <t>ヨクジョウ</t>
    </rPh>
    <rPh sb="15" eb="16">
      <t>ギョウ</t>
    </rPh>
    <phoneticPr fontId="37"/>
  </si>
  <si>
    <t>娯楽サービス</t>
    <rPh sb="0" eb="2">
      <t>ゴラク</t>
    </rPh>
    <phoneticPr fontId="37"/>
  </si>
  <si>
    <t>興行場（映画館を除く。）・興行団</t>
    <rPh sb="0" eb="2">
      <t>コウギョウ</t>
    </rPh>
    <rPh sb="2" eb="3">
      <t>ジョウ</t>
    </rPh>
    <rPh sb="4" eb="7">
      <t>エイガカン</t>
    </rPh>
    <rPh sb="13" eb="15">
      <t>コウギョウ</t>
    </rPh>
    <rPh sb="15" eb="16">
      <t>ダン</t>
    </rPh>
    <phoneticPr fontId="37"/>
  </si>
  <si>
    <t>競輪・競馬等の競走場・競技団</t>
  </si>
  <si>
    <t>スポーツ施設提供業・公園・遊園地</t>
  </si>
  <si>
    <t>その他の対個人サービス</t>
  </si>
  <si>
    <t>個人教授業</t>
    <rPh sb="4" eb="5">
      <t>ギョウ</t>
    </rPh>
    <phoneticPr fontId="37"/>
  </si>
  <si>
    <t>各種修理業（別掲を除く。）</t>
  </si>
  <si>
    <t>事務用品</t>
    <rPh sb="0" eb="2">
      <t>ジム</t>
    </rPh>
    <rPh sb="2" eb="4">
      <t>ヨウヒン</t>
    </rPh>
    <phoneticPr fontId="37"/>
  </si>
  <si>
    <t>分類不明</t>
    <rPh sb="0" eb="2">
      <t>ブンルイ</t>
    </rPh>
    <rPh sb="2" eb="4">
      <t>フメイ</t>
    </rPh>
    <phoneticPr fontId="37"/>
  </si>
  <si>
    <t>01</t>
    <phoneticPr fontId="16"/>
  </si>
  <si>
    <t>農林漁業　　　　　</t>
    <rPh sb="2" eb="4">
      <t>ギョギョウ</t>
    </rPh>
    <phoneticPr fontId="2"/>
  </si>
  <si>
    <t>02</t>
    <phoneticPr fontId="16"/>
  </si>
  <si>
    <t>石炭・原油・天然ガス</t>
    <rPh sb="3" eb="5">
      <t>ゲンユ</t>
    </rPh>
    <rPh sb="6" eb="8">
      <t>テンネン</t>
    </rPh>
    <phoneticPr fontId="2"/>
  </si>
  <si>
    <t>その他の鉱業</t>
    <rPh sb="2" eb="3">
      <t>ホカ</t>
    </rPh>
    <rPh sb="4" eb="6">
      <t>コウギョウ</t>
    </rPh>
    <phoneticPr fontId="2"/>
  </si>
  <si>
    <t>03</t>
    <phoneticPr fontId="16"/>
  </si>
  <si>
    <t>畜産食料品</t>
    <rPh sb="2" eb="5">
      <t>ショクリョウヒン</t>
    </rPh>
    <phoneticPr fontId="2"/>
  </si>
  <si>
    <t>その他の畜産食料品</t>
    <rPh sb="2" eb="3">
      <t>ホカ</t>
    </rPh>
    <rPh sb="6" eb="9">
      <t>ショクリョウヒン</t>
    </rPh>
    <phoneticPr fontId="2"/>
  </si>
  <si>
    <t>水産食料品</t>
    <phoneticPr fontId="2"/>
  </si>
  <si>
    <t>04</t>
    <phoneticPr fontId="16"/>
  </si>
  <si>
    <t>紡績糸</t>
    <rPh sb="0" eb="2">
      <t>ボウセキ</t>
    </rPh>
    <rPh sb="2" eb="3">
      <t>イト</t>
    </rPh>
    <phoneticPr fontId="37"/>
  </si>
  <si>
    <t>繊維製・ニット製衣服</t>
    <rPh sb="0" eb="2">
      <t>センイ</t>
    </rPh>
    <rPh sb="2" eb="3">
      <t>セイ</t>
    </rPh>
    <rPh sb="7" eb="8">
      <t>セイ</t>
    </rPh>
    <phoneticPr fontId="2"/>
  </si>
  <si>
    <t>05</t>
    <phoneticPr fontId="16"/>
  </si>
  <si>
    <t>06</t>
    <phoneticPr fontId="16"/>
  </si>
  <si>
    <t>有機化学工業製品（石油化学基礎製品・合成樹脂を除く。）</t>
    <rPh sb="0" eb="2">
      <t>ユウキ</t>
    </rPh>
    <rPh sb="2" eb="4">
      <t>カガク</t>
    </rPh>
    <rPh sb="4" eb="6">
      <t>コウギョウ</t>
    </rPh>
    <rPh sb="6" eb="8">
      <t>セイヒン</t>
    </rPh>
    <rPh sb="9" eb="11">
      <t>セキユ</t>
    </rPh>
    <rPh sb="11" eb="13">
      <t>カガク</t>
    </rPh>
    <rPh sb="13" eb="15">
      <t>キソ</t>
    </rPh>
    <rPh sb="15" eb="17">
      <t>セイヒン</t>
    </rPh>
    <rPh sb="18" eb="20">
      <t>ゴウセイ</t>
    </rPh>
    <rPh sb="20" eb="22">
      <t>ジュシ</t>
    </rPh>
    <phoneticPr fontId="37"/>
  </si>
  <si>
    <t>脂肪族中間物・環式中間物・合成塗料・有機顔料</t>
    <rPh sb="0" eb="2">
      <t>シボウ</t>
    </rPh>
    <rPh sb="2" eb="3">
      <t>ゾク</t>
    </rPh>
    <rPh sb="3" eb="5">
      <t>チュウカン</t>
    </rPh>
    <rPh sb="5" eb="6">
      <t>ブツ</t>
    </rPh>
    <rPh sb="7" eb="8">
      <t>カン</t>
    </rPh>
    <rPh sb="8" eb="9">
      <t>シキ</t>
    </rPh>
    <rPh sb="9" eb="11">
      <t>チュウカン</t>
    </rPh>
    <rPh sb="11" eb="12">
      <t>ブツ</t>
    </rPh>
    <rPh sb="13" eb="15">
      <t>ゴウセイ</t>
    </rPh>
    <rPh sb="15" eb="17">
      <t>トリョウ</t>
    </rPh>
    <rPh sb="18" eb="20">
      <t>ユウキ</t>
    </rPh>
    <rPh sb="20" eb="22">
      <t>ガンリョウ</t>
    </rPh>
    <phoneticPr fontId="37"/>
  </si>
  <si>
    <t>化学繊維</t>
    <rPh sb="0" eb="2">
      <t>カガク</t>
    </rPh>
    <rPh sb="2" eb="4">
      <t>センイ</t>
    </rPh>
    <phoneticPr fontId="2"/>
  </si>
  <si>
    <t>油脂加工製品・界面活性剤</t>
    <phoneticPr fontId="2"/>
  </si>
  <si>
    <t>化粧品・歯磨</t>
    <rPh sb="0" eb="3">
      <t>ケショウヒン</t>
    </rPh>
    <rPh sb="4" eb="6">
      <t>ハミガ</t>
    </rPh>
    <phoneticPr fontId="2"/>
  </si>
  <si>
    <t>塗料</t>
    <phoneticPr fontId="2"/>
  </si>
  <si>
    <t>写真感光材料</t>
    <rPh sb="2" eb="4">
      <t>カンコウ</t>
    </rPh>
    <rPh sb="4" eb="6">
      <t>ザイリョウ</t>
    </rPh>
    <phoneticPr fontId="2"/>
  </si>
  <si>
    <t>07</t>
    <phoneticPr fontId="16"/>
  </si>
  <si>
    <t>08</t>
    <phoneticPr fontId="16"/>
  </si>
  <si>
    <t>プラスチック・ゴム製品</t>
    <rPh sb="9" eb="11">
      <t>セイヒン</t>
    </rPh>
    <phoneticPr fontId="2"/>
  </si>
  <si>
    <t>09</t>
    <phoneticPr fontId="16"/>
  </si>
  <si>
    <t>10</t>
    <phoneticPr fontId="16"/>
  </si>
  <si>
    <t>鋳鍛造品（鉄）</t>
    <rPh sb="5" eb="6">
      <t>テツ</t>
    </rPh>
    <phoneticPr fontId="2"/>
  </si>
  <si>
    <t>11</t>
    <phoneticPr fontId="16"/>
  </si>
  <si>
    <t>12</t>
    <phoneticPr fontId="16"/>
  </si>
  <si>
    <t>ガス・石油機器・暖厨・調理装置</t>
    <rPh sb="11" eb="13">
      <t>チョウリ</t>
    </rPh>
    <rPh sb="13" eb="15">
      <t>ソウチ</t>
    </rPh>
    <phoneticPr fontId="2"/>
  </si>
  <si>
    <t>13</t>
    <phoneticPr fontId="16"/>
  </si>
  <si>
    <t>14</t>
    <phoneticPr fontId="2"/>
  </si>
  <si>
    <t>15</t>
    <phoneticPr fontId="2"/>
  </si>
  <si>
    <t>サービス用・娯楽用機器</t>
    <rPh sb="6" eb="9">
      <t>ゴラクヨウ</t>
    </rPh>
    <phoneticPr fontId="2"/>
  </si>
  <si>
    <t>サービス用・娯楽用機器　</t>
    <rPh sb="6" eb="9">
      <t>ゴラクヨウ</t>
    </rPh>
    <phoneticPr fontId="2"/>
  </si>
  <si>
    <t>16</t>
    <phoneticPr fontId="2"/>
  </si>
  <si>
    <t>フラットパネル・電子管</t>
    <rPh sb="8" eb="10">
      <t>デンシ</t>
    </rPh>
    <rPh sb="10" eb="11">
      <t>カン</t>
    </rPh>
    <phoneticPr fontId="2"/>
  </si>
  <si>
    <t>記録メディア</t>
    <rPh sb="0" eb="2">
      <t>キロク</t>
    </rPh>
    <phoneticPr fontId="2"/>
  </si>
  <si>
    <t>17</t>
    <phoneticPr fontId="2"/>
  </si>
  <si>
    <t>18</t>
    <phoneticPr fontId="2"/>
  </si>
  <si>
    <t>通信・映像・音響機器</t>
    <rPh sb="0" eb="2">
      <t>ツウシン</t>
    </rPh>
    <rPh sb="3" eb="5">
      <t>エイゾウ</t>
    </rPh>
    <rPh sb="6" eb="8">
      <t>オンキョウ</t>
    </rPh>
    <rPh sb="8" eb="10">
      <t>キキ</t>
    </rPh>
    <phoneticPr fontId="37"/>
  </si>
  <si>
    <t>通信機械</t>
    <phoneticPr fontId="37"/>
  </si>
  <si>
    <t>ラジオ・テレビ受信機</t>
    <rPh sb="7" eb="9">
      <t>ジュシン</t>
    </rPh>
    <rPh sb="9" eb="10">
      <t>キ</t>
    </rPh>
    <phoneticPr fontId="2"/>
  </si>
  <si>
    <t>映像・音響機器</t>
    <rPh sb="0" eb="2">
      <t>エイゾウ</t>
    </rPh>
    <rPh sb="3" eb="5">
      <t>オンキョウ</t>
    </rPh>
    <rPh sb="5" eb="7">
      <t>キキ</t>
    </rPh>
    <phoneticPr fontId="2"/>
  </si>
  <si>
    <t>19</t>
    <phoneticPr fontId="2"/>
  </si>
  <si>
    <t>20</t>
    <phoneticPr fontId="16"/>
  </si>
  <si>
    <t>その他の製造工業製品</t>
    <phoneticPr fontId="2"/>
  </si>
  <si>
    <t>なめし革・革製品・毛皮</t>
    <rPh sb="5" eb="6">
      <t>カワ</t>
    </rPh>
    <rPh sb="6" eb="8">
      <t>セイヒン</t>
    </rPh>
    <rPh sb="9" eb="11">
      <t>ケガワ</t>
    </rPh>
    <phoneticPr fontId="2"/>
  </si>
  <si>
    <t>なめし革・革製品・毛皮（革製履物を除く）</t>
    <rPh sb="5" eb="6">
      <t>カワ</t>
    </rPh>
    <rPh sb="6" eb="8">
      <t>セイヒン</t>
    </rPh>
    <rPh sb="9" eb="11">
      <t>ケガワ</t>
    </rPh>
    <rPh sb="12" eb="13">
      <t>カワ</t>
    </rPh>
    <rPh sb="13" eb="14">
      <t>セイ</t>
    </rPh>
    <rPh sb="14" eb="16">
      <t>ハキモノ</t>
    </rPh>
    <rPh sb="17" eb="18">
      <t>ノゾ</t>
    </rPh>
    <phoneticPr fontId="2"/>
  </si>
  <si>
    <t>21</t>
    <phoneticPr fontId="2"/>
  </si>
  <si>
    <t>22</t>
    <phoneticPr fontId="2"/>
  </si>
  <si>
    <t>23</t>
    <phoneticPr fontId="16"/>
  </si>
  <si>
    <t>24</t>
    <phoneticPr fontId="16"/>
  </si>
  <si>
    <t>廃棄物処理</t>
    <phoneticPr fontId="2"/>
  </si>
  <si>
    <t>25</t>
    <phoneticPr fontId="16"/>
  </si>
  <si>
    <t>26</t>
    <phoneticPr fontId="16"/>
  </si>
  <si>
    <t>27</t>
    <phoneticPr fontId="16"/>
  </si>
  <si>
    <t>28</t>
    <phoneticPr fontId="2"/>
  </si>
  <si>
    <t>29</t>
    <phoneticPr fontId="16"/>
  </si>
  <si>
    <t>通信</t>
    <phoneticPr fontId="2"/>
  </si>
  <si>
    <t>電気通信に付随するサービス</t>
    <rPh sb="0" eb="2">
      <t>デンキ</t>
    </rPh>
    <rPh sb="5" eb="7">
      <t>フズイ</t>
    </rPh>
    <phoneticPr fontId="2"/>
  </si>
  <si>
    <t>30</t>
    <phoneticPr fontId="2"/>
  </si>
  <si>
    <t>31</t>
    <phoneticPr fontId="16"/>
  </si>
  <si>
    <t>学校給食（国公立）</t>
    <rPh sb="0" eb="2">
      <t>ガッコウ</t>
    </rPh>
    <rPh sb="2" eb="4">
      <t>キュウショク</t>
    </rPh>
    <rPh sb="5" eb="8">
      <t>コッコウリツ</t>
    </rPh>
    <phoneticPr fontId="2"/>
  </si>
  <si>
    <t>学校給食（私立）</t>
    <rPh sb="0" eb="2">
      <t>ガッコウ</t>
    </rPh>
    <rPh sb="2" eb="4">
      <t>キュウショク</t>
    </rPh>
    <rPh sb="5" eb="7">
      <t>シリツ</t>
    </rPh>
    <phoneticPr fontId="2"/>
  </si>
  <si>
    <t>その他の教育訓練機関</t>
    <phoneticPr fontId="2"/>
  </si>
  <si>
    <t>人文・社会科学研究機関（国公立）</t>
    <rPh sb="3" eb="5">
      <t>シャカイ</t>
    </rPh>
    <phoneticPr fontId="2"/>
  </si>
  <si>
    <t>人文・社会科学研究機関（非営利）</t>
    <rPh sb="3" eb="5">
      <t>シャカイ</t>
    </rPh>
    <phoneticPr fontId="2"/>
  </si>
  <si>
    <t>自然科学研究機関</t>
    <phoneticPr fontId="2"/>
  </si>
  <si>
    <t>人文・社会科学研究機関</t>
    <rPh sb="3" eb="5">
      <t>シャカイ</t>
    </rPh>
    <phoneticPr fontId="2"/>
  </si>
  <si>
    <t>32</t>
    <phoneticPr fontId="2"/>
  </si>
  <si>
    <t>保健衛生</t>
    <phoneticPr fontId="2"/>
  </si>
  <si>
    <t>保育所</t>
    <rPh sb="0" eb="2">
      <t>ホイク</t>
    </rPh>
    <rPh sb="2" eb="3">
      <t>ショ</t>
    </rPh>
    <phoneticPr fontId="2"/>
  </si>
  <si>
    <t>33</t>
    <phoneticPr fontId="2"/>
  </si>
  <si>
    <t>他に分類されない会員制団体</t>
    <rPh sb="0" eb="1">
      <t>ホカ</t>
    </rPh>
    <rPh sb="2" eb="4">
      <t>ブンルイ</t>
    </rPh>
    <rPh sb="8" eb="11">
      <t>カイインセイ</t>
    </rPh>
    <rPh sb="11" eb="13">
      <t>ダンタイ</t>
    </rPh>
    <phoneticPr fontId="37"/>
  </si>
  <si>
    <t>34</t>
    <phoneticPr fontId="2"/>
  </si>
  <si>
    <t>35</t>
    <phoneticPr fontId="16"/>
  </si>
  <si>
    <t>飲食店</t>
    <rPh sb="0" eb="2">
      <t>インショク</t>
    </rPh>
    <rPh sb="2" eb="3">
      <t>テン</t>
    </rPh>
    <phoneticPr fontId="37"/>
  </si>
  <si>
    <t>持ち帰り・配達飲食サービス</t>
    <rPh sb="0" eb="1">
      <t>モ</t>
    </rPh>
    <rPh sb="2" eb="3">
      <t>カエ</t>
    </rPh>
    <rPh sb="5" eb="7">
      <t>ハイタツ</t>
    </rPh>
    <rPh sb="7" eb="9">
      <t>インショク</t>
    </rPh>
    <phoneticPr fontId="2"/>
  </si>
  <si>
    <t>その他の対個人サービス</t>
    <phoneticPr fontId="2"/>
  </si>
  <si>
    <t>36</t>
    <phoneticPr fontId="2"/>
  </si>
  <si>
    <t>37</t>
    <phoneticPr fontId="2"/>
  </si>
  <si>
    <t>他に分類されない会員制団体</t>
    <rPh sb="0" eb="1">
      <t>タ</t>
    </rPh>
    <rPh sb="2" eb="4">
      <t>ブンルイ</t>
    </rPh>
    <rPh sb="8" eb="11">
      <t>カイインセイ</t>
    </rPh>
    <rPh sb="11" eb="13">
      <t>ダンタイ</t>
    </rPh>
    <phoneticPr fontId="2"/>
  </si>
  <si>
    <t>農林漁業　　　　</t>
    <rPh sb="2" eb="4">
      <t>ギョギョウ</t>
    </rPh>
    <phoneticPr fontId="2"/>
  </si>
  <si>
    <t>他に分類されない会員制団体</t>
    <rPh sb="0" eb="1">
      <t>タ</t>
    </rPh>
    <rPh sb="2" eb="4">
      <t>ブンルイ</t>
    </rPh>
    <rPh sb="8" eb="11">
      <t>カイインセイ</t>
    </rPh>
    <rPh sb="11" eb="13">
      <t>ダンタイ</t>
    </rPh>
    <phoneticPr fontId="2"/>
  </si>
  <si>
    <t>平成27年滋賀県産業連関表
大分類(37分類)</t>
    <rPh sb="0" eb="2">
      <t>ヘイセイ</t>
    </rPh>
    <rPh sb="4" eb="5">
      <t>ネン</t>
    </rPh>
    <rPh sb="5" eb="8">
      <t>シガケン</t>
    </rPh>
    <rPh sb="8" eb="10">
      <t>サンギョウ</t>
    </rPh>
    <rPh sb="10" eb="13">
      <t>レンカンヒョウ</t>
    </rPh>
    <rPh sb="14" eb="15">
      <t>ダイ</t>
    </rPh>
    <rPh sb="15" eb="17">
      <t>ブンルイ</t>
    </rPh>
    <rPh sb="20" eb="22">
      <t>ブンルイ</t>
    </rPh>
    <phoneticPr fontId="1"/>
  </si>
  <si>
    <t>プラスチック・ゴム製品</t>
    <rPh sb="9" eb="11">
      <t>セイヒン</t>
    </rPh>
    <phoneticPr fontId="2"/>
  </si>
  <si>
    <t>情報通信機器</t>
  </si>
  <si>
    <t>情報通信機器</t>
    <rPh sb="0" eb="2">
      <t>ジョウホウ</t>
    </rPh>
    <rPh sb="2" eb="4">
      <t>ツウシン</t>
    </rPh>
    <rPh sb="4" eb="6">
      <t>キキ</t>
    </rPh>
    <phoneticPr fontId="4"/>
  </si>
  <si>
    <t>情報通信機器</t>
    <phoneticPr fontId="2"/>
  </si>
  <si>
    <t>他に分類されない会員制団体</t>
    <rPh sb="0" eb="1">
      <t>タ</t>
    </rPh>
    <rPh sb="2" eb="4">
      <t>ブンルイ</t>
    </rPh>
    <rPh sb="8" eb="11">
      <t>カイインセイ</t>
    </rPh>
    <rPh sb="11" eb="13">
      <t>ダンタイ</t>
    </rPh>
    <phoneticPr fontId="2"/>
  </si>
  <si>
    <t>情報通信機器</t>
    <phoneticPr fontId="2"/>
  </si>
  <si>
    <t>農林漁業</t>
    <rPh sb="2" eb="4">
      <t>ギョギョウ</t>
    </rPh>
    <phoneticPr fontId="2"/>
  </si>
  <si>
    <t>情報通信機器</t>
    <phoneticPr fontId="2"/>
  </si>
  <si>
    <t>農林漁業</t>
    <rPh sb="2" eb="4">
      <t>ギョギョウ</t>
    </rPh>
    <phoneticPr fontId="2"/>
  </si>
  <si>
    <t>プラスチック・ゴム製品</t>
    <rPh sb="9" eb="11">
      <t>セイヒン</t>
    </rPh>
    <phoneticPr fontId="2"/>
  </si>
  <si>
    <t>情報通信機器</t>
    <phoneticPr fontId="2"/>
  </si>
  <si>
    <t>他に分類されない会員制団体</t>
    <rPh sb="0" eb="1">
      <t>タ</t>
    </rPh>
    <rPh sb="2" eb="4">
      <t>ブンルイ</t>
    </rPh>
    <rPh sb="8" eb="11">
      <t>カイインセイ</t>
    </rPh>
    <rPh sb="11" eb="13">
      <t>ダンタイ</t>
    </rPh>
    <phoneticPr fontId="2"/>
  </si>
  <si>
    <t>情報通信機器</t>
    <phoneticPr fontId="2"/>
  </si>
  <si>
    <t>（｢47 移輸入｣(絶対値))÷｢51 県内需要合計｣</t>
    <phoneticPr fontId="2"/>
  </si>
  <si>
    <t>*3 観光消費内訳額：｢2 観光消費額｣の｢観光消費額小計｣の各項目の金額×項目内構成比</t>
    <rPh sb="3" eb="5">
      <t>カンコウ</t>
    </rPh>
    <rPh sb="5" eb="7">
      <t>ショウヒ</t>
    </rPh>
    <rPh sb="7" eb="9">
      <t>ウチワケ</t>
    </rPh>
    <rPh sb="9" eb="10">
      <t>ガク</t>
    </rPh>
    <rPh sb="14" eb="16">
      <t>カンコウ</t>
    </rPh>
    <rPh sb="16" eb="19">
      <t>ショウヒガク</t>
    </rPh>
    <rPh sb="22" eb="24">
      <t>カンコウ</t>
    </rPh>
    <rPh sb="24" eb="27">
      <t>ショウヒガク</t>
    </rPh>
    <rPh sb="27" eb="29">
      <t>ショウケイ</t>
    </rPh>
    <rPh sb="31" eb="32">
      <t>カク</t>
    </rPh>
    <rPh sb="32" eb="34">
      <t>コウモク</t>
    </rPh>
    <rPh sb="35" eb="37">
      <t>キンガク</t>
    </rPh>
    <rPh sb="38" eb="40">
      <t>コウモク</t>
    </rPh>
    <rPh sb="40" eb="41">
      <t>ナイ</t>
    </rPh>
    <rPh sb="41" eb="44">
      <t>コウセイヒ</t>
    </rPh>
    <phoneticPr fontId="2"/>
  </si>
  <si>
    <t>その他娯楽等サービス</t>
    <rPh sb="2" eb="3">
      <t>タ</t>
    </rPh>
    <rPh sb="3" eb="5">
      <t>ゴラク</t>
    </rPh>
    <rPh sb="5" eb="6">
      <t>トウ</t>
    </rPh>
    <phoneticPr fontId="2"/>
  </si>
  <si>
    <t>*1　1人当たりの観光消費額：令和６年滋賀県観光統計調査｡</t>
    <rPh sb="3" eb="5">
      <t>ヒトリ</t>
    </rPh>
    <rPh sb="5" eb="6">
      <t>ア</t>
    </rPh>
    <rPh sb="9" eb="11">
      <t>カンコウ</t>
    </rPh>
    <rPh sb="11" eb="13">
      <t>ショウヒ</t>
    </rPh>
    <rPh sb="13" eb="14">
      <t>ガク</t>
    </rPh>
    <rPh sb="15" eb="17">
      <t>レイワ</t>
    </rPh>
    <rPh sb="18" eb="19">
      <t>ネン</t>
    </rPh>
    <rPh sb="19" eb="22">
      <t>シガケン</t>
    </rPh>
    <rPh sb="22" eb="24">
      <t>カンコウ</t>
    </rPh>
    <rPh sb="24" eb="26">
      <t>トウケイ</t>
    </rPh>
    <rPh sb="26" eb="28">
      <t>チョウサ</t>
    </rPh>
    <phoneticPr fontId="2"/>
  </si>
  <si>
    <t>令和２年(2020年)
滋賀県産業連関表(37分類)</t>
    <rPh sb="0" eb="2">
      <t>レイワ</t>
    </rPh>
    <rPh sb="3" eb="4">
      <t>ネン</t>
    </rPh>
    <rPh sb="4" eb="5">
      <t>ヘイネン</t>
    </rPh>
    <rPh sb="9" eb="10">
      <t>ネン</t>
    </rPh>
    <rPh sb="12" eb="15">
      <t>シガケン</t>
    </rPh>
    <rPh sb="15" eb="17">
      <t>サンギョウ</t>
    </rPh>
    <rPh sb="17" eb="20">
      <t>レンカンヒョウ</t>
    </rPh>
    <rPh sb="23" eb="25">
      <t>ブンルイ</t>
    </rPh>
    <phoneticPr fontId="1"/>
  </si>
  <si>
    <t>R２年
(2020)
平 均</t>
    <rPh sb="2" eb="3">
      <t>ネン</t>
    </rPh>
    <rPh sb="11" eb="12">
      <t>ヒラ</t>
    </rPh>
    <rPh sb="13" eb="14">
      <t>ヒトシ</t>
    </rPh>
    <phoneticPr fontId="2"/>
  </si>
  <si>
    <t>R３年
(2021)
平 均</t>
    <rPh sb="2" eb="3">
      <t>ネン</t>
    </rPh>
    <rPh sb="11" eb="12">
      <t>ヒラ</t>
    </rPh>
    <rPh sb="13" eb="14">
      <t>ヒトシ</t>
    </rPh>
    <phoneticPr fontId="2"/>
  </si>
  <si>
    <t>R４年
(2022)
平 均</t>
    <rPh sb="2" eb="3">
      <t>ネン</t>
    </rPh>
    <rPh sb="11" eb="12">
      <t>ヒラ</t>
    </rPh>
    <rPh sb="13" eb="14">
      <t>ヒトシ</t>
    </rPh>
    <phoneticPr fontId="2"/>
  </si>
  <si>
    <t>R5年
(2023)
平 均</t>
    <rPh sb="2" eb="3">
      <t>ネン</t>
    </rPh>
    <rPh sb="11" eb="12">
      <t>ヒラ</t>
    </rPh>
    <rPh sb="13" eb="14">
      <t>ヒトシ</t>
    </rPh>
    <phoneticPr fontId="2"/>
  </si>
  <si>
    <t>R６年
(2024)
平 均</t>
    <rPh sb="2" eb="3">
      <t>ネン</t>
    </rPh>
    <rPh sb="11" eb="12">
      <t>ヒラ</t>
    </rPh>
    <rPh sb="13" eb="14">
      <t>ヒトシ</t>
    </rPh>
    <phoneticPr fontId="2"/>
  </si>
  <si>
    <t>*2 項目内構成比：｢旅行･観光産業の経済効果に関する調査研究　2023年旅行・観光消費動向調査結果｣（2025年(令和７年)３月　国土交通省観光庁）の全国集計を加工</t>
    <rPh sb="3" eb="5">
      <t>コウモク</t>
    </rPh>
    <rPh sb="5" eb="6">
      <t>ナイ</t>
    </rPh>
    <rPh sb="6" eb="9">
      <t>コウセイヒ</t>
    </rPh>
    <rPh sb="11" eb="13">
      <t>リョコウ</t>
    </rPh>
    <rPh sb="14" eb="16">
      <t>カンコウ</t>
    </rPh>
    <rPh sb="16" eb="18">
      <t>サンギョウ</t>
    </rPh>
    <rPh sb="19" eb="21">
      <t>ケイザイ</t>
    </rPh>
    <rPh sb="21" eb="23">
      <t>コウカ</t>
    </rPh>
    <rPh sb="24" eb="25">
      <t>カン</t>
    </rPh>
    <rPh sb="27" eb="29">
      <t>チョウサ</t>
    </rPh>
    <rPh sb="29" eb="31">
      <t>ケンキュウ</t>
    </rPh>
    <rPh sb="58" eb="60">
      <t>レイワ</t>
    </rPh>
    <rPh sb="76" eb="78">
      <t>ゼンコク</t>
    </rPh>
    <rPh sb="78" eb="80">
      <t>シュウケイ</t>
    </rPh>
    <rPh sb="81" eb="83">
      <t>カコウ</t>
    </rPh>
    <phoneticPr fontId="2"/>
  </si>
  <si>
    <t>項目内構成比 *2</t>
    <rPh sb="0" eb="2">
      <t>コウモク</t>
    </rPh>
    <rPh sb="2" eb="3">
      <t>ナイ</t>
    </rPh>
    <rPh sb="3" eb="6">
      <t>コウセイヒ</t>
    </rPh>
    <phoneticPr fontId="1"/>
  </si>
  <si>
    <t>観光消費額内訳(百万円) *3</t>
    <rPh sb="0" eb="2">
      <t>カンコウ</t>
    </rPh>
    <rPh sb="2" eb="5">
      <t>ショウヒガク</t>
    </rPh>
    <rPh sb="5" eb="7">
      <t>ウチワケ</t>
    </rPh>
    <rPh sb="8" eb="10">
      <t>ヒャクマン</t>
    </rPh>
    <rPh sb="10" eb="11">
      <t>エン</t>
    </rPh>
    <phoneticPr fontId="2"/>
  </si>
  <si>
    <t>入場･観覧費</t>
    <phoneticPr fontId="2"/>
  </si>
  <si>
    <t>電気・ガス・熱供給　</t>
    <rPh sb="0" eb="2">
      <t>デンキ</t>
    </rPh>
    <phoneticPr fontId="2"/>
  </si>
  <si>
    <t>電気・ガス・熱供給</t>
  </si>
  <si>
    <t>電気・ガス・熱供給</t>
    <rPh sb="0" eb="2">
      <t>デンキ</t>
    </rPh>
    <phoneticPr fontId="2"/>
  </si>
  <si>
    <t>*1,*3　ともに｢令和２年(2020年)産業連関表(全国表)｣の｢購入者価格評価表｣中の｢商業ﾏｰｼﾞﾝ｣および｢貨物運賃｣をそれぞれ｢需要合計｣で割って算出</t>
    <rPh sb="10" eb="12">
      <t>レイワ</t>
    </rPh>
    <rPh sb="13" eb="14">
      <t>ネン</t>
    </rPh>
    <rPh sb="14" eb="15">
      <t>ヘイネン</t>
    </rPh>
    <rPh sb="19" eb="20">
      <t>ネン</t>
    </rPh>
    <rPh sb="21" eb="23">
      <t>サンギョウ</t>
    </rPh>
    <rPh sb="23" eb="26">
      <t>レンカンヒョウ</t>
    </rPh>
    <rPh sb="27" eb="29">
      <t>ゼンコク</t>
    </rPh>
    <rPh sb="29" eb="30">
      <t>ヒョウ</t>
    </rPh>
    <rPh sb="34" eb="37">
      <t>コウニュウシャ</t>
    </rPh>
    <rPh sb="37" eb="39">
      <t>カカク</t>
    </rPh>
    <rPh sb="39" eb="41">
      <t>ヒョウカ</t>
    </rPh>
    <rPh sb="41" eb="42">
      <t>ヒョウ</t>
    </rPh>
    <rPh sb="43" eb="44">
      <t>ナカ</t>
    </rPh>
    <rPh sb="46" eb="48">
      <t>ショウギョウ</t>
    </rPh>
    <rPh sb="58" eb="60">
      <t>カモツ</t>
    </rPh>
    <rPh sb="60" eb="62">
      <t>ウンチン</t>
    </rPh>
    <rPh sb="69" eb="71">
      <t>ジュヨウ</t>
    </rPh>
    <rPh sb="71" eb="73">
      <t>ゴウケイ</t>
    </rPh>
    <rPh sb="75" eb="76">
      <t>ワ</t>
    </rPh>
    <rPh sb="78" eb="80">
      <t>サンシュツ</t>
    </rPh>
    <phoneticPr fontId="2"/>
  </si>
  <si>
    <t>家計調査(大津市･2人以上の勤労者世帯)　R２年(2020)～R６年(2024)の５か年平均</t>
    <rPh sb="0" eb="2">
      <t>カケイ</t>
    </rPh>
    <rPh sb="2" eb="4">
      <t>チョウサ</t>
    </rPh>
    <rPh sb="5" eb="8">
      <t>オオツシ</t>
    </rPh>
    <rPh sb="23" eb="24">
      <t>ネン</t>
    </rPh>
    <rPh sb="33" eb="34">
      <t>ネン</t>
    </rPh>
    <rPh sb="43" eb="44">
      <t>ネン</t>
    </rPh>
    <rPh sb="44" eb="46">
      <t>ヘイキン</t>
    </rPh>
    <phoneticPr fontId="2"/>
  </si>
  <si>
    <t>(｢令和２年(2020年)滋賀県産業連関表｣の部門分類･ｺｰﾄﾞ表を一部改変)</t>
    <rPh sb="2" eb="4">
      <t>レイワ</t>
    </rPh>
    <rPh sb="5" eb="6">
      <t>ネン</t>
    </rPh>
    <rPh sb="6" eb="7">
      <t>ヘイネン</t>
    </rPh>
    <rPh sb="11" eb="12">
      <t>ネン</t>
    </rPh>
    <rPh sb="13" eb="16">
      <t>シガケン</t>
    </rPh>
    <rPh sb="16" eb="18">
      <t>サンギョウ</t>
    </rPh>
    <rPh sb="18" eb="20">
      <t>レンカン</t>
    </rPh>
    <rPh sb="20" eb="21">
      <t>ヒョウ</t>
    </rPh>
    <rPh sb="23" eb="25">
      <t>ブモン</t>
    </rPh>
    <rPh sb="25" eb="27">
      <t>ブンルイ</t>
    </rPh>
    <rPh sb="32" eb="33">
      <t>オモテ</t>
    </rPh>
    <rPh sb="34" eb="36">
      <t>イチブ</t>
    </rPh>
    <rPh sb="36" eb="38">
      <t>カイヘン</t>
    </rPh>
    <phoneticPr fontId="2"/>
  </si>
  <si>
    <t>米</t>
    <rPh sb="0" eb="1">
      <t>コメ</t>
    </rPh>
    <phoneticPr fontId="29"/>
  </si>
  <si>
    <t>麦類</t>
    <rPh sb="0" eb="2">
      <t>ムギルイ</t>
    </rPh>
    <phoneticPr fontId="29"/>
  </si>
  <si>
    <t>内水面養殖業</t>
  </si>
  <si>
    <t>その他の水産食料品</t>
    <rPh sb="6" eb="9">
      <t>ショクリョウヒン</t>
    </rPh>
    <phoneticPr fontId="29"/>
  </si>
  <si>
    <t>でん粉</t>
  </si>
  <si>
    <t>ぶどう糖・水あめ・異性化糖</t>
  </si>
  <si>
    <t>動植物油脂</t>
    <rPh sb="0" eb="1">
      <t>ウゴ</t>
    </rPh>
    <phoneticPr fontId="29"/>
  </si>
  <si>
    <t>そう菜・すし・弁当</t>
  </si>
  <si>
    <t>ビール類</t>
    <rPh sb="3" eb="4">
      <t>ルイ</t>
    </rPh>
    <phoneticPr fontId="5"/>
  </si>
  <si>
    <t>合板・集成材</t>
    <rPh sb="3" eb="6">
      <t>シュウセイザイ</t>
    </rPh>
    <phoneticPr fontId="29"/>
  </si>
  <si>
    <t>その他の家具・装備品</t>
    <rPh sb="2" eb="3">
      <t>タ</t>
    </rPh>
    <phoneticPr fontId="5"/>
  </si>
  <si>
    <t>その他のパルプ・紙・紙加工品</t>
    <rPh sb="2" eb="3">
      <t>タ</t>
    </rPh>
    <rPh sb="8" eb="9">
      <t>カミ</t>
    </rPh>
    <rPh sb="10" eb="11">
      <t>カミ</t>
    </rPh>
    <rPh sb="11" eb="14">
      <t>カコウヒン</t>
    </rPh>
    <phoneticPr fontId="5"/>
  </si>
  <si>
    <t>環式中間物・合成染料・有機顔料</t>
    <rPh sb="6" eb="8">
      <t>ゴウセイ</t>
    </rPh>
    <rPh sb="8" eb="10">
      <t>センリョウ</t>
    </rPh>
    <rPh sb="11" eb="13">
      <t>ユウキ</t>
    </rPh>
    <rPh sb="13" eb="15">
      <t>ガンリョウ</t>
    </rPh>
    <phoneticPr fontId="29"/>
  </si>
  <si>
    <t>情報通信機器</t>
    <rPh sb="0" eb="2">
      <t>ジョウホウ</t>
    </rPh>
    <rPh sb="2" eb="4">
      <t>ツウシン</t>
    </rPh>
    <rPh sb="4" eb="6">
      <t>キキ</t>
    </rPh>
    <phoneticPr fontId="37"/>
  </si>
  <si>
    <t>乗用車</t>
    <phoneticPr fontId="2"/>
  </si>
  <si>
    <t>電気</t>
    <rPh sb="0" eb="2">
      <t>デンキ</t>
    </rPh>
    <phoneticPr fontId="2"/>
  </si>
  <si>
    <t>電気（火力（バイオマス・廃棄物を含む。））</t>
  </si>
  <si>
    <t>電気（原子力）</t>
  </si>
  <si>
    <t>電気（水力、地熱、太陽光、風力等）</t>
  </si>
  <si>
    <t>水運施設管理（国公営）</t>
    <rPh sb="7" eb="10">
      <t>コッコウエイ</t>
    </rPh>
    <phoneticPr fontId="29"/>
  </si>
  <si>
    <t>医療（病院）</t>
    <rPh sb="3" eb="5">
      <t>ビョウイン</t>
    </rPh>
    <phoneticPr fontId="5"/>
  </si>
  <si>
    <t>医療（一般診療所）</t>
    <rPh sb="3" eb="7">
      <t>イッパンシンリョウ</t>
    </rPh>
    <rPh sb="7" eb="8">
      <t>ショ</t>
    </rPh>
    <phoneticPr fontId="5"/>
  </si>
  <si>
    <t>医療（歯科診療）</t>
    <rPh sb="3" eb="5">
      <t>シカ</t>
    </rPh>
    <rPh sb="5" eb="7">
      <t>シンリョウ</t>
    </rPh>
    <phoneticPr fontId="5"/>
  </si>
  <si>
    <t>医療（調剤）</t>
    <rPh sb="0" eb="2">
      <t>イリョウ</t>
    </rPh>
    <rPh sb="3" eb="5">
      <t>チョウザイ</t>
    </rPh>
    <phoneticPr fontId="29"/>
  </si>
  <si>
    <t>医療（その他の医療サービス）</t>
    <rPh sb="0" eb="2">
      <t>イリョウ</t>
    </rPh>
    <rPh sb="5" eb="6">
      <t>タ</t>
    </rPh>
    <rPh sb="7" eb="9">
      <t>イリョウ</t>
    </rPh>
    <phoneticPr fontId="5"/>
  </si>
  <si>
    <t>警備業</t>
    <rPh sb="0" eb="3">
      <t>ケイビギョウ</t>
    </rPh>
    <phoneticPr fontId="5"/>
  </si>
  <si>
    <t>と畜場(公営)★★</t>
  </si>
  <si>
    <t>と畜場</t>
  </si>
  <si>
    <t>獣医業</t>
    <rPh sb="0" eb="2">
      <t>ジュウイ</t>
    </rPh>
    <rPh sb="2" eb="3">
      <t>ギョウ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</si>
</sst>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numFmt numFmtId="177" formatCode="0.0_ "/>
    <numFmt numFmtId="178" formatCode="0.00_ "/>
    <numFmt numFmtId="179" formatCode="0.00000_ "/>
    <numFmt numFmtId="180" formatCode="#,##0_ "/>
    <numFmt numFmtId="181" formatCode="#,##0.0;[Red]\-#,##0.0"/>
    <numFmt numFmtId="182" formatCode="0.0%"/>
    <numFmt numFmtId="183" formatCode="#,##0_ ;[Red]\-#,##0\ "/>
    <numFmt numFmtId="184" formatCode="#,##0.00000;[Red]\-#,##0.00000"/>
  </numFmts>
  <fonts count="38">
    <font>
      <sz val="9"/>
      <name val="ＭＳ 明朝"/>
      <family val="1"/>
      <charset val="128"/>
    </font>
    <font>
      <sz val="9"/>
      <name val="ＭＳ 明朝"/>
      <family val="1"/>
      <charset val="128"/>
    </font>
    <font>
      <sz val="6"/>
      <name val="ＭＳ 明朝"/>
      <family val="1"/>
      <charset val="128"/>
    </font>
    <font>
      <u/>
      <sz val="11"/>
      <color indexed="12"/>
      <name val="ＭＳ Ｐゴシック"/>
      <family val="3"/>
      <charset val="128"/>
    </font>
    <font>
      <sz val="14"/>
      <name val="明朝"/>
      <family val="1"/>
      <charset val="128"/>
    </font>
    <font>
      <sz val="11"/>
      <name val="ＭＳ Ｐゴシック"/>
      <family val="3"/>
      <charset val="128"/>
    </font>
    <font>
      <sz val="9"/>
      <name val="ＭＳ ゴシック"/>
      <family val="3"/>
      <charset val="128"/>
    </font>
    <font>
      <b/>
      <sz val="9"/>
      <name val="ＭＳ ゴシック"/>
      <family val="3"/>
      <charset val="128"/>
    </font>
    <font>
      <b/>
      <sz val="14"/>
      <name val="ＭＳ ゴシック"/>
      <family val="3"/>
      <charset val="128"/>
    </font>
    <font>
      <sz val="11"/>
      <name val="ＭＳ ゴシック"/>
      <family val="3"/>
      <charset val="128"/>
    </font>
    <font>
      <b/>
      <sz val="11"/>
      <name val="ＭＳ ゴシック"/>
      <family val="3"/>
      <charset val="128"/>
    </font>
    <font>
      <b/>
      <sz val="12"/>
      <name val="ＭＳ ゴシック"/>
      <family val="3"/>
      <charset val="128"/>
    </font>
    <font>
      <sz val="10"/>
      <name val="ＭＳ ゴシック"/>
      <family val="3"/>
      <charset val="128"/>
    </font>
    <font>
      <sz val="10"/>
      <name val="ＭＳ 明朝"/>
      <family val="1"/>
      <charset val="128"/>
    </font>
    <font>
      <b/>
      <sz val="10"/>
      <name val="ＭＳ ゴシック"/>
      <family val="3"/>
      <charset val="128"/>
    </font>
    <font>
      <b/>
      <sz val="10"/>
      <name val="ＭＳ 明朝"/>
      <family val="1"/>
      <charset val="128"/>
    </font>
    <font>
      <sz val="6"/>
      <name val="ＭＳ Ｐゴシック"/>
      <family val="3"/>
      <charset val="128"/>
    </font>
    <font>
      <sz val="9"/>
      <name val="ＭＳ Ｐゴシック"/>
      <family val="3"/>
      <charset val="128"/>
    </font>
    <font>
      <sz val="9"/>
      <color indexed="10"/>
      <name val="ＭＳ ゴシック"/>
      <family val="3"/>
      <charset val="128"/>
    </font>
    <font>
      <b/>
      <sz val="10"/>
      <color indexed="30"/>
      <name val="ＭＳ ゴシック"/>
      <family val="3"/>
      <charset val="128"/>
    </font>
    <font>
      <b/>
      <sz val="11"/>
      <color indexed="8"/>
      <name val="ＭＳ ゴシック"/>
      <family val="3"/>
      <charset val="128"/>
    </font>
    <font>
      <sz val="9"/>
      <color indexed="8"/>
      <name val="ＭＳ ゴシック"/>
      <family val="3"/>
      <charset val="128"/>
    </font>
    <font>
      <b/>
      <sz val="10"/>
      <color indexed="12"/>
      <name val="ＭＳ ゴシック"/>
      <family val="3"/>
      <charset val="128"/>
    </font>
    <font>
      <sz val="11"/>
      <color indexed="8"/>
      <name val="ＭＳ Ｐゴシック"/>
      <family val="3"/>
      <charset val="128"/>
    </font>
    <font>
      <b/>
      <sz val="9"/>
      <color indexed="10"/>
      <name val="ＭＳ ゴシック"/>
      <family val="3"/>
      <charset val="128"/>
    </font>
    <font>
      <sz val="10"/>
      <color indexed="10"/>
      <name val="ＭＳ ゴシック"/>
      <family val="3"/>
      <charset val="128"/>
    </font>
    <font>
      <b/>
      <u/>
      <sz val="11"/>
      <color indexed="12"/>
      <name val="ＭＳ ゴシック"/>
      <family val="3"/>
      <charset val="128"/>
    </font>
    <font>
      <b/>
      <u/>
      <sz val="10"/>
      <color indexed="12"/>
      <name val="ＭＳ ゴシック"/>
      <family val="3"/>
      <charset val="128"/>
    </font>
    <font>
      <b/>
      <u/>
      <sz val="11"/>
      <color indexed="12"/>
      <name val="ＭＳ Ｐゴシック"/>
      <family val="3"/>
      <charset val="128"/>
    </font>
    <font>
      <b/>
      <sz val="16"/>
      <name val="ＭＳ ゴシック"/>
      <family val="3"/>
      <charset val="128"/>
    </font>
    <font>
      <sz val="8"/>
      <name val="ＭＳ Ｐゴシック"/>
      <family val="3"/>
      <charset val="128"/>
    </font>
    <font>
      <sz val="10"/>
      <name val="ＭＳ Ｐゴシック"/>
      <family val="3"/>
      <charset val="128"/>
    </font>
    <font>
      <b/>
      <sz val="9"/>
      <color indexed="8"/>
      <name val="ＭＳ ゴシック"/>
      <family val="3"/>
      <charset val="128"/>
    </font>
    <font>
      <sz val="9"/>
      <color indexed="9"/>
      <name val="ＭＳ ゴシック"/>
      <family val="3"/>
      <charset val="128"/>
    </font>
    <font>
      <sz val="9"/>
      <color indexed="12"/>
      <name val="ＭＳ ゴシック"/>
      <family val="3"/>
      <charset val="128"/>
    </font>
    <font>
      <b/>
      <sz val="11"/>
      <color indexed="12"/>
      <name val="ＭＳ ゴシック"/>
      <family val="3"/>
      <charset val="128"/>
    </font>
    <font>
      <sz val="9"/>
      <color theme="3"/>
      <name val="ＭＳ ゴシック"/>
      <family val="3"/>
      <charset val="128"/>
    </font>
    <font>
      <sz val="10"/>
      <color indexed="10"/>
      <name val="ＭＳ 明朝"/>
      <family val="1"/>
      <charset val="128"/>
    </font>
  </fonts>
  <fills count="17">
    <fill>
      <patternFill patternType="none"/>
    </fill>
    <fill>
      <patternFill patternType="gray125"/>
    </fill>
    <fill>
      <patternFill patternType="solid">
        <fgColor indexed="13"/>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52"/>
        <bgColor indexed="64"/>
      </patternFill>
    </fill>
    <fill>
      <patternFill patternType="solid">
        <fgColor indexed="42"/>
        <bgColor indexed="64"/>
      </patternFill>
    </fill>
    <fill>
      <patternFill patternType="solid">
        <fgColor indexed="50"/>
        <bgColor indexed="64"/>
      </patternFill>
    </fill>
    <fill>
      <patternFill patternType="solid">
        <fgColor indexed="11"/>
        <bgColor indexed="64"/>
      </patternFill>
    </fill>
    <fill>
      <patternFill patternType="solid">
        <fgColor indexed="46"/>
        <bgColor indexed="64"/>
      </patternFill>
    </fill>
    <fill>
      <patternFill patternType="solid">
        <fgColor indexed="22"/>
        <bgColor indexed="64"/>
      </patternFill>
    </fill>
    <fill>
      <patternFill patternType="solid">
        <fgColor indexed="47"/>
        <bgColor indexed="64"/>
      </patternFill>
    </fill>
    <fill>
      <patternFill patternType="solid">
        <fgColor indexed="27"/>
        <bgColor indexed="64"/>
      </patternFill>
    </fill>
    <fill>
      <patternFill patternType="solid">
        <fgColor theme="0" tint="-0.24994659260841701"/>
        <bgColor indexed="64"/>
      </patternFill>
    </fill>
    <fill>
      <patternFill patternType="solid">
        <fgColor rgb="FFFFFF00"/>
        <bgColor indexed="64"/>
      </patternFill>
    </fill>
    <fill>
      <patternFill patternType="solid">
        <fgColor theme="0" tint="-0.249977111117893"/>
        <bgColor indexed="64"/>
      </patternFill>
    </fill>
  </fills>
  <borders count="182">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medium">
        <color indexed="64"/>
      </top>
      <bottom style="dotted">
        <color indexed="64"/>
      </bottom>
      <diagonal/>
    </border>
    <border>
      <left style="medium">
        <color indexed="64"/>
      </left>
      <right/>
      <top style="medium">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top/>
      <bottom style="dotted">
        <color indexed="64"/>
      </bottom>
      <diagonal/>
    </border>
    <border>
      <left style="medium">
        <color indexed="64"/>
      </left>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right style="thin">
        <color indexed="64"/>
      </right>
      <top style="dotted">
        <color indexed="64"/>
      </top>
      <bottom/>
      <diagonal/>
    </border>
    <border>
      <left/>
      <right/>
      <top style="dotted">
        <color indexed="64"/>
      </top>
      <bottom/>
      <diagonal/>
    </border>
    <border>
      <left style="thin">
        <color indexed="64"/>
      </left>
      <right style="medium">
        <color indexed="64"/>
      </right>
      <top style="dotted">
        <color indexed="64"/>
      </top>
      <bottom/>
      <diagonal/>
    </border>
    <border>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diagonalDown="1">
      <left style="thin">
        <color indexed="64"/>
      </left>
      <right style="medium">
        <color indexed="64"/>
      </right>
      <top style="medium">
        <color indexed="64"/>
      </top>
      <bottom style="medium">
        <color indexed="64"/>
      </bottom>
      <diagonal style="thin">
        <color indexed="64"/>
      </diagonal>
    </border>
    <border>
      <left style="thin">
        <color indexed="64"/>
      </left>
      <right/>
      <top style="dotted">
        <color indexed="64"/>
      </top>
      <bottom/>
      <diagonal/>
    </border>
    <border>
      <left style="medium">
        <color indexed="64"/>
      </left>
      <right style="medium">
        <color indexed="64"/>
      </right>
      <top style="dotted">
        <color indexed="64"/>
      </top>
      <bottom/>
      <diagonal/>
    </border>
    <border>
      <left style="thin">
        <color indexed="64"/>
      </left>
      <right/>
      <top/>
      <bottom style="dotted">
        <color indexed="64"/>
      </bottom>
      <diagonal/>
    </border>
    <border>
      <left style="medium">
        <color indexed="64"/>
      </left>
      <right style="medium">
        <color indexed="64"/>
      </right>
      <top/>
      <bottom style="dotted">
        <color indexed="64"/>
      </bottom>
      <diagonal/>
    </border>
    <border diagonalDown="1">
      <left style="thin">
        <color indexed="64"/>
      </left>
      <right/>
      <top style="medium">
        <color indexed="64"/>
      </top>
      <bottom style="medium">
        <color indexed="64"/>
      </bottom>
      <diagonal style="thin">
        <color indexed="64"/>
      </diagonal>
    </border>
    <border>
      <left style="medium">
        <color indexed="64"/>
      </left>
      <right style="thin">
        <color indexed="64"/>
      </right>
      <top style="dotted">
        <color indexed="64"/>
      </top>
      <bottom/>
      <diagonal/>
    </border>
    <border>
      <left style="medium">
        <color indexed="64"/>
      </left>
      <right style="thin">
        <color indexed="64"/>
      </right>
      <top/>
      <bottom style="dotted">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diagonalDown="1">
      <left style="thin">
        <color indexed="64"/>
      </left>
      <right style="thin">
        <color indexed="64"/>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style="dotted">
        <color indexed="64"/>
      </left>
      <right/>
      <top style="medium">
        <color indexed="64"/>
      </top>
      <bottom style="thin">
        <color indexed="64"/>
      </bottom>
      <diagonal/>
    </border>
    <border>
      <left/>
      <right style="dotted">
        <color indexed="64"/>
      </right>
      <top style="medium">
        <color indexed="64"/>
      </top>
      <bottom style="thin">
        <color indexed="64"/>
      </bottom>
      <diagonal/>
    </border>
    <border>
      <left style="dotted">
        <color indexed="64"/>
      </left>
      <right/>
      <top/>
      <bottom style="medium">
        <color indexed="64"/>
      </bottom>
      <diagonal/>
    </border>
    <border>
      <left/>
      <right style="dotted">
        <color indexed="64"/>
      </right>
      <top/>
      <bottom style="medium">
        <color indexed="64"/>
      </bottom>
      <diagonal/>
    </border>
    <border>
      <left style="dotted">
        <color indexed="64"/>
      </left>
      <right/>
      <top/>
      <bottom/>
      <diagonal/>
    </border>
    <border>
      <left/>
      <right style="dotted">
        <color indexed="64"/>
      </right>
      <top/>
      <bottom/>
      <diagonal/>
    </border>
    <border>
      <left style="dotted">
        <color indexed="64"/>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thin">
        <color indexed="64"/>
      </left>
      <right style="medium">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style="dotted">
        <color indexed="64"/>
      </right>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dotted">
        <color indexed="64"/>
      </left>
      <right/>
      <top style="medium">
        <color indexed="64"/>
      </top>
      <bottom/>
      <diagonal/>
    </border>
    <border>
      <left/>
      <right style="dotted">
        <color indexed="64"/>
      </right>
      <top style="medium">
        <color indexed="64"/>
      </top>
      <bottom/>
      <diagonal/>
    </border>
    <border diagonalDown="1">
      <left style="medium">
        <color indexed="64"/>
      </left>
      <right style="medium">
        <color indexed="64"/>
      </right>
      <top style="medium">
        <color indexed="64"/>
      </top>
      <bottom style="thin">
        <color indexed="64"/>
      </bottom>
      <diagonal style="thin">
        <color indexed="64"/>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style="medium">
        <color indexed="64"/>
      </bottom>
      <diagonal/>
    </border>
    <border diagonalDown="1">
      <left style="medium">
        <color indexed="64"/>
      </left>
      <right style="thin">
        <color indexed="64"/>
      </right>
      <top style="medium">
        <color indexed="64"/>
      </top>
      <bottom/>
      <diagonal style="thin">
        <color indexed="64"/>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style="thin">
        <color indexed="64"/>
      </top>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medium">
        <color indexed="64"/>
      </top>
      <bottom style="dotted">
        <color indexed="64"/>
      </bottom>
      <diagonal/>
    </border>
    <border>
      <left/>
      <right style="thin">
        <color indexed="64"/>
      </right>
      <top style="thin">
        <color indexed="64"/>
      </top>
      <bottom style="dotted">
        <color indexed="64"/>
      </bottom>
      <diagonal/>
    </border>
    <border diagonalDown="1">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diagonalDown="1">
      <left/>
      <right style="thin">
        <color indexed="64"/>
      </right>
      <top style="medium">
        <color indexed="64"/>
      </top>
      <bottom style="medium">
        <color indexed="64"/>
      </bottom>
      <diagonal style="thin">
        <color indexed="64"/>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thin">
        <color indexed="64"/>
      </top>
      <bottom style="dotted">
        <color indexed="64"/>
      </bottom>
      <diagonal/>
    </border>
    <border>
      <left style="thin">
        <color indexed="64"/>
      </left>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thin">
        <color indexed="64"/>
      </top>
      <bottom style="medium">
        <color indexed="64"/>
      </bottom>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style="thin">
        <color indexed="64"/>
      </right>
      <top style="medium">
        <color indexed="64"/>
      </top>
      <bottom/>
      <diagonal style="thin">
        <color indexed="64"/>
      </diagonal>
    </border>
    <border diagonalDown="1">
      <left/>
      <right style="thin">
        <color indexed="64"/>
      </right>
      <top/>
      <bottom style="medium">
        <color indexed="64"/>
      </bottom>
      <diagonal style="thin">
        <color indexed="64"/>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dotted">
        <color indexed="64"/>
      </left>
      <right/>
      <top style="thin">
        <color indexed="64"/>
      </top>
      <bottom/>
      <diagonal/>
    </border>
    <border>
      <left/>
      <right style="dotted">
        <color indexed="64"/>
      </right>
      <top style="thin">
        <color indexed="64"/>
      </top>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diagonal style="thin">
        <color indexed="64"/>
      </diagonal>
    </border>
    <border diagonalDown="1">
      <left style="medium">
        <color indexed="64"/>
      </left>
      <right style="medium">
        <color indexed="64"/>
      </right>
      <top/>
      <bottom style="medium">
        <color indexed="64"/>
      </bottom>
      <diagonal style="thin">
        <color indexed="64"/>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thin">
        <color indexed="64"/>
      </left>
      <right style="medium">
        <color indexed="64"/>
      </right>
      <top/>
      <bottom style="hair">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7">
    <xf numFmtId="0" fontId="0" fillId="0" borderId="0"/>
    <xf numFmtId="9" fontId="1" fillId="0" borderId="0" applyFont="0" applyFill="0" applyBorder="0" applyAlignment="0" applyProtection="0"/>
    <xf numFmtId="0" fontId="3" fillId="0" borderId="0" applyNumberFormat="0" applyFill="0" applyBorder="0" applyAlignment="0" applyProtection="0">
      <alignment vertical="top"/>
      <protection locked="0"/>
    </xf>
    <xf numFmtId="38" fontId="1" fillId="0" borderId="0" applyFont="0" applyFill="0" applyBorder="0" applyAlignment="0" applyProtection="0"/>
    <xf numFmtId="0" fontId="5" fillId="0" borderId="0"/>
    <xf numFmtId="0" fontId="5" fillId="0" borderId="0"/>
    <xf numFmtId="0" fontId="4" fillId="0" borderId="0"/>
  </cellStyleXfs>
  <cellXfs count="1512">
    <xf numFmtId="0" fontId="0" fillId="0" borderId="0" xfId="0"/>
    <xf numFmtId="0" fontId="6" fillId="0" borderId="0" xfId="0" applyFont="1"/>
    <xf numFmtId="0" fontId="6" fillId="0" borderId="0" xfId="0" applyFont="1" applyAlignment="1">
      <alignment horizontal="center"/>
    </xf>
    <xf numFmtId="0" fontId="6" fillId="0" borderId="1" xfId="0" applyFont="1" applyBorder="1" applyAlignment="1">
      <alignment horizontal="center"/>
    </xf>
    <xf numFmtId="49" fontId="6" fillId="0" borderId="1" xfId="0" applyNumberFormat="1" applyFont="1" applyFill="1" applyBorder="1" applyAlignment="1">
      <alignment horizontal="right"/>
    </xf>
    <xf numFmtId="49" fontId="6" fillId="0" borderId="2" xfId="0" applyNumberFormat="1" applyFont="1" applyFill="1" applyBorder="1"/>
    <xf numFmtId="181" fontId="6" fillId="0" borderId="0" xfId="3" applyNumberFormat="1" applyFont="1"/>
    <xf numFmtId="181" fontId="6" fillId="0" borderId="3" xfId="3" applyNumberFormat="1" applyFont="1" applyBorder="1" applyAlignment="1">
      <alignment horizontal="center"/>
    </xf>
    <xf numFmtId="181" fontId="6" fillId="0" borderId="3" xfId="3" applyNumberFormat="1" applyFont="1" applyBorder="1"/>
    <xf numFmtId="181" fontId="6" fillId="0" borderId="4" xfId="3" applyNumberFormat="1" applyFont="1" applyBorder="1"/>
    <xf numFmtId="181" fontId="6" fillId="0" borderId="0" xfId="3" applyNumberFormat="1" applyFont="1" applyFill="1"/>
    <xf numFmtId="181" fontId="6" fillId="0" borderId="3" xfId="3" applyNumberFormat="1" applyFont="1" applyFill="1" applyBorder="1" applyAlignment="1">
      <alignment horizontal="center"/>
    </xf>
    <xf numFmtId="181" fontId="6" fillId="0" borderId="3" xfId="3" applyNumberFormat="1" applyFont="1" applyFill="1" applyBorder="1"/>
    <xf numFmtId="181" fontId="6" fillId="0" borderId="4" xfId="3" applyNumberFormat="1" applyFont="1" applyFill="1" applyBorder="1"/>
    <xf numFmtId="0" fontId="6" fillId="0" borderId="5" xfId="0" applyFont="1" applyBorder="1"/>
    <xf numFmtId="0" fontId="6" fillId="0" borderId="0" xfId="0" applyFont="1" applyBorder="1"/>
    <xf numFmtId="49" fontId="6" fillId="0" borderId="6" xfId="0" applyNumberFormat="1" applyFont="1" applyFill="1" applyBorder="1"/>
    <xf numFmtId="0" fontId="6" fillId="0" borderId="5" xfId="0" applyFont="1" applyBorder="1" applyAlignment="1">
      <alignment horizontal="left"/>
    </xf>
    <xf numFmtId="0" fontId="6" fillId="0" borderId="0" xfId="0" applyFont="1" applyBorder="1" applyAlignment="1">
      <alignment horizontal="left"/>
    </xf>
    <xf numFmtId="0" fontId="6" fillId="0" borderId="7" xfId="0" applyFont="1" applyBorder="1"/>
    <xf numFmtId="0" fontId="6" fillId="0" borderId="8" xfId="0" applyFont="1" applyBorder="1"/>
    <xf numFmtId="182" fontId="6" fillId="0" borderId="0" xfId="1" applyNumberFormat="1" applyFont="1"/>
    <xf numFmtId="38" fontId="6" fillId="0" borderId="0" xfId="0" applyNumberFormat="1" applyFont="1"/>
    <xf numFmtId="0" fontId="9" fillId="0" borderId="0" xfId="0" applyFont="1"/>
    <xf numFmtId="0" fontId="10" fillId="0" borderId="0" xfId="0" applyFont="1"/>
    <xf numFmtId="181" fontId="6" fillId="0" borderId="9" xfId="3" applyNumberFormat="1" applyFont="1" applyBorder="1"/>
    <xf numFmtId="179" fontId="6" fillId="0" borderId="0" xfId="0" applyNumberFormat="1" applyFont="1"/>
    <xf numFmtId="0" fontId="18" fillId="0" borderId="0" xfId="0" applyFont="1"/>
    <xf numFmtId="0" fontId="6" fillId="0" borderId="10" xfId="0" applyFont="1" applyBorder="1" applyAlignment="1">
      <alignment horizontal="center"/>
    </xf>
    <xf numFmtId="0" fontId="6" fillId="0" borderId="11" xfId="0" applyFont="1" applyBorder="1" applyAlignment="1">
      <alignment horizontal="center"/>
    </xf>
    <xf numFmtId="0" fontId="6" fillId="0" borderId="12" xfId="0" applyFont="1" applyBorder="1"/>
    <xf numFmtId="0" fontId="6" fillId="0" borderId="13" xfId="0" applyFont="1" applyBorder="1" applyAlignment="1">
      <alignment horizontal="left"/>
    </xf>
    <xf numFmtId="0" fontId="6" fillId="0" borderId="14" xfId="0" applyFont="1" applyBorder="1"/>
    <xf numFmtId="0" fontId="6" fillId="0" borderId="15" xfId="0" applyFont="1" applyBorder="1" applyAlignment="1">
      <alignment horizontal="left"/>
    </xf>
    <xf numFmtId="0" fontId="6" fillId="0" borderId="16" xfId="0" applyFont="1" applyBorder="1"/>
    <xf numFmtId="0" fontId="6" fillId="0" borderId="17" xfId="0" applyFont="1" applyBorder="1" applyAlignment="1">
      <alignment horizontal="left"/>
    </xf>
    <xf numFmtId="0" fontId="6" fillId="0" borderId="18" xfId="0" applyFont="1" applyBorder="1"/>
    <xf numFmtId="0" fontId="11" fillId="0" borderId="0" xfId="0" applyFont="1"/>
    <xf numFmtId="181" fontId="6" fillId="0" borderId="19" xfId="3" applyNumberFormat="1" applyFont="1" applyBorder="1" applyAlignment="1">
      <alignment horizontal="center"/>
    </xf>
    <xf numFmtId="181" fontId="6" fillId="0" borderId="20" xfId="3" applyNumberFormat="1" applyFont="1" applyBorder="1" applyAlignment="1">
      <alignment horizontal="center"/>
    </xf>
    <xf numFmtId="181" fontId="6" fillId="0" borderId="20" xfId="3" applyNumberFormat="1" applyFont="1" applyFill="1" applyBorder="1" applyAlignment="1">
      <alignment horizontal="center"/>
    </xf>
    <xf numFmtId="0" fontId="6" fillId="0" borderId="0" xfId="0" applyFont="1" applyFill="1" applyBorder="1"/>
    <xf numFmtId="0" fontId="6" fillId="0" borderId="0" xfId="0" applyFont="1" applyBorder="1" applyAlignment="1">
      <alignment horizontal="center"/>
    </xf>
    <xf numFmtId="0" fontId="12" fillId="0" borderId="0" xfId="0" applyFont="1"/>
    <xf numFmtId="0" fontId="12" fillId="2" borderId="21" xfId="0" applyFont="1" applyFill="1" applyBorder="1" applyAlignment="1">
      <alignment horizontal="center"/>
    </xf>
    <xf numFmtId="0" fontId="12" fillId="0" borderId="22" xfId="0" applyFont="1" applyFill="1" applyBorder="1"/>
    <xf numFmtId="0" fontId="12" fillId="0" borderId="23" xfId="0" applyFont="1" applyFill="1" applyBorder="1"/>
    <xf numFmtId="0" fontId="12" fillId="0" borderId="24" xfId="0" applyFont="1" applyFill="1" applyBorder="1"/>
    <xf numFmtId="0" fontId="12" fillId="0" borderId="1" xfId="0" applyFont="1" applyFill="1" applyBorder="1"/>
    <xf numFmtId="177" fontId="14" fillId="0" borderId="0" xfId="0" applyNumberFormat="1" applyFont="1" applyFill="1" applyBorder="1" applyAlignment="1">
      <alignment vertical="center"/>
    </xf>
    <xf numFmtId="0" fontId="12" fillId="0" borderId="0" xfId="0" applyFont="1" applyFill="1" applyBorder="1"/>
    <xf numFmtId="0" fontId="12" fillId="0" borderId="2" xfId="0" applyFont="1" applyFill="1" applyBorder="1"/>
    <xf numFmtId="0" fontId="12" fillId="0" borderId="25" xfId="0" applyFont="1" applyFill="1" applyBorder="1"/>
    <xf numFmtId="0" fontId="12" fillId="0" borderId="26" xfId="0" applyFont="1" applyFill="1" applyBorder="1"/>
    <xf numFmtId="0" fontId="12" fillId="0" borderId="27" xfId="0" applyFont="1" applyFill="1" applyBorder="1"/>
    <xf numFmtId="0" fontId="12" fillId="0" borderId="12" xfId="0" applyFont="1" applyFill="1" applyBorder="1"/>
    <xf numFmtId="0" fontId="12" fillId="0" borderId="5" xfId="0" applyFont="1" applyFill="1" applyBorder="1"/>
    <xf numFmtId="0" fontId="12" fillId="0" borderId="28" xfId="0" applyFont="1" applyFill="1" applyBorder="1"/>
    <xf numFmtId="0" fontId="12" fillId="0" borderId="29" xfId="0" applyFont="1" applyFill="1" applyBorder="1"/>
    <xf numFmtId="0" fontId="12" fillId="0" borderId="30" xfId="0" applyFont="1" applyFill="1" applyBorder="1"/>
    <xf numFmtId="0" fontId="12" fillId="0" borderId="31" xfId="0" applyFont="1" applyFill="1" applyBorder="1"/>
    <xf numFmtId="0" fontId="12" fillId="0" borderId="32" xfId="0" applyFont="1" applyFill="1" applyBorder="1"/>
    <xf numFmtId="0" fontId="12" fillId="0" borderId="33" xfId="0" applyFont="1" applyFill="1" applyBorder="1"/>
    <xf numFmtId="0" fontId="12" fillId="3" borderId="22" xfId="0" applyFont="1" applyFill="1" applyBorder="1"/>
    <xf numFmtId="0" fontId="12" fillId="3" borderId="23" xfId="0" applyFont="1" applyFill="1" applyBorder="1"/>
    <xf numFmtId="0" fontId="12" fillId="3" borderId="24" xfId="0" applyFont="1" applyFill="1" applyBorder="1"/>
    <xf numFmtId="0" fontId="12" fillId="0" borderId="9" xfId="0" applyFont="1" applyFill="1" applyBorder="1"/>
    <xf numFmtId="0" fontId="12" fillId="3" borderId="1" xfId="0" applyFont="1" applyFill="1" applyBorder="1"/>
    <xf numFmtId="177" fontId="14" fillId="3" borderId="26" xfId="0" applyNumberFormat="1" applyFont="1" applyFill="1" applyBorder="1" applyAlignment="1">
      <alignment vertical="center"/>
    </xf>
    <xf numFmtId="0" fontId="12" fillId="3" borderId="0" xfId="0" applyFont="1" applyFill="1" applyBorder="1"/>
    <xf numFmtId="0" fontId="12" fillId="3" borderId="2" xfId="0" applyFont="1" applyFill="1" applyBorder="1"/>
    <xf numFmtId="0" fontId="12" fillId="4" borderId="22" xfId="0" applyFont="1" applyFill="1" applyBorder="1"/>
    <xf numFmtId="0" fontId="12" fillId="4" borderId="23" xfId="0" applyFont="1" applyFill="1" applyBorder="1"/>
    <xf numFmtId="0" fontId="12" fillId="4" borderId="24" xfId="0" applyFont="1" applyFill="1" applyBorder="1"/>
    <xf numFmtId="0" fontId="12" fillId="0" borderId="34" xfId="0" applyFont="1" applyFill="1" applyBorder="1"/>
    <xf numFmtId="0" fontId="12" fillId="3" borderId="25" xfId="0" applyFont="1" applyFill="1" applyBorder="1"/>
    <xf numFmtId="177" fontId="14" fillId="4" borderId="26" xfId="0" applyNumberFormat="1" applyFont="1" applyFill="1" applyBorder="1" applyAlignment="1">
      <alignment vertical="center"/>
    </xf>
    <xf numFmtId="0" fontId="12" fillId="4" borderId="26" xfId="0" applyFont="1" applyFill="1" applyBorder="1"/>
    <xf numFmtId="0" fontId="12" fillId="4" borderId="27" xfId="0" applyFont="1" applyFill="1" applyBorder="1"/>
    <xf numFmtId="0" fontId="12" fillId="0" borderId="5" xfId="0" applyFont="1" applyBorder="1"/>
    <xf numFmtId="0" fontId="12" fillId="0" borderId="28" xfId="0" applyFont="1" applyBorder="1"/>
    <xf numFmtId="0" fontId="12" fillId="0" borderId="0" xfId="0" applyFont="1" applyBorder="1"/>
    <xf numFmtId="0" fontId="12" fillId="0" borderId="29" xfId="0" applyFont="1" applyBorder="1"/>
    <xf numFmtId="0" fontId="12" fillId="0" borderId="31" xfId="0" applyFont="1" applyBorder="1"/>
    <xf numFmtId="0" fontId="12" fillId="0" borderId="32" xfId="0" applyFont="1" applyBorder="1"/>
    <xf numFmtId="0" fontId="12" fillId="0" borderId="33" xfId="0" applyFont="1" applyBorder="1"/>
    <xf numFmtId="0" fontId="12" fillId="0" borderId="9" xfId="0" applyFont="1" applyBorder="1"/>
    <xf numFmtId="0" fontId="12" fillId="0" borderId="34" xfId="0" applyFont="1" applyBorder="1"/>
    <xf numFmtId="177" fontId="12" fillId="0" borderId="0" xfId="0" applyNumberFormat="1" applyFont="1" applyFill="1" applyBorder="1"/>
    <xf numFmtId="177" fontId="12" fillId="0" borderId="26" xfId="0" applyNumberFormat="1" applyFont="1" applyFill="1" applyBorder="1"/>
    <xf numFmtId="177" fontId="14" fillId="0" borderId="23" xfId="0" applyNumberFormat="1" applyFont="1" applyFill="1" applyBorder="1"/>
    <xf numFmtId="177" fontId="14" fillId="0" borderId="0" xfId="0" applyNumberFormat="1" applyFont="1" applyFill="1" applyBorder="1" applyAlignment="1"/>
    <xf numFmtId="177" fontId="14" fillId="3" borderId="0" xfId="0" applyNumberFormat="1" applyFont="1" applyFill="1" applyBorder="1" applyAlignment="1">
      <alignment vertical="center"/>
    </xf>
    <xf numFmtId="181" fontId="12" fillId="4" borderId="22" xfId="3" applyNumberFormat="1" applyFont="1" applyFill="1" applyBorder="1"/>
    <xf numFmtId="181" fontId="12" fillId="4" borderId="23" xfId="3" applyNumberFormat="1" applyFont="1" applyFill="1" applyBorder="1"/>
    <xf numFmtId="0" fontId="18" fillId="0" borderId="35" xfId="0" applyFont="1" applyFill="1" applyBorder="1" applyAlignment="1">
      <alignment horizontal="center"/>
    </xf>
    <xf numFmtId="0" fontId="18" fillId="0" borderId="24" xfId="0" applyFont="1" applyBorder="1" applyAlignment="1">
      <alignment horizontal="center"/>
    </xf>
    <xf numFmtId="0" fontId="18" fillId="2" borderId="36" xfId="0" applyFont="1" applyFill="1" applyBorder="1" applyAlignment="1">
      <alignment horizontal="center"/>
    </xf>
    <xf numFmtId="0" fontId="6" fillId="2" borderId="21" xfId="0" applyFont="1" applyFill="1" applyBorder="1" applyAlignment="1">
      <alignment horizontal="center"/>
    </xf>
    <xf numFmtId="0" fontId="12" fillId="2" borderId="0" xfId="0" applyFont="1" applyFill="1" applyBorder="1" applyAlignment="1">
      <alignment horizontal="center"/>
    </xf>
    <xf numFmtId="0" fontId="12" fillId="0" borderId="10" xfId="0" applyFont="1" applyBorder="1" applyAlignment="1">
      <alignment horizontal="center"/>
    </xf>
    <xf numFmtId="0" fontId="18" fillId="2" borderId="26" xfId="0" applyFont="1" applyFill="1" applyBorder="1" applyAlignment="1">
      <alignment horizontal="center"/>
    </xf>
    <xf numFmtId="0" fontId="18" fillId="2" borderId="37" xfId="0" applyFont="1" applyFill="1" applyBorder="1" applyAlignment="1">
      <alignment horizontal="center"/>
    </xf>
    <xf numFmtId="181" fontId="6" fillId="0" borderId="2" xfId="3" applyNumberFormat="1" applyFont="1" applyBorder="1"/>
    <xf numFmtId="49" fontId="6" fillId="0" borderId="38" xfId="0" applyNumberFormat="1" applyFont="1" applyFill="1" applyBorder="1" applyAlignment="1">
      <alignment horizontal="right"/>
    </xf>
    <xf numFmtId="49" fontId="6" fillId="0" borderId="39" xfId="0" applyNumberFormat="1" applyFont="1" applyFill="1" applyBorder="1"/>
    <xf numFmtId="49" fontId="6" fillId="0" borderId="18" xfId="0" applyNumberFormat="1" applyFont="1" applyFill="1" applyBorder="1" applyAlignment="1">
      <alignment horizontal="right"/>
    </xf>
    <xf numFmtId="49" fontId="6" fillId="0" borderId="40" xfId="0" applyNumberFormat="1" applyFont="1" applyFill="1" applyBorder="1"/>
    <xf numFmtId="0" fontId="6" fillId="0" borderId="0" xfId="0" applyFont="1" applyAlignment="1">
      <alignment vertical="center" wrapText="1"/>
    </xf>
    <xf numFmtId="181" fontId="6" fillId="0" borderId="24" xfId="3" applyNumberFormat="1" applyFont="1" applyBorder="1" applyAlignment="1">
      <alignment horizontal="center"/>
    </xf>
    <xf numFmtId="0" fontId="6" fillId="3" borderId="41" xfId="0" applyFont="1" applyFill="1" applyBorder="1" applyAlignment="1">
      <alignment wrapText="1"/>
    </xf>
    <xf numFmtId="0" fontId="6" fillId="4" borderId="41" xfId="0" applyFont="1" applyFill="1" applyBorder="1" applyAlignment="1">
      <alignment vertical="top" wrapText="1"/>
    </xf>
    <xf numFmtId="181" fontId="6" fillId="3" borderId="29" xfId="3" applyNumberFormat="1" applyFont="1" applyFill="1" applyBorder="1" applyAlignment="1">
      <alignment horizontal="center" vertical="top"/>
    </xf>
    <xf numFmtId="181" fontId="6" fillId="4" borderId="2" xfId="3" applyNumberFormat="1" applyFont="1" applyFill="1" applyBorder="1" applyAlignment="1">
      <alignment horizontal="center" vertical="top"/>
    </xf>
    <xf numFmtId="181" fontId="6" fillId="3" borderId="3" xfId="3" applyNumberFormat="1" applyFont="1" applyFill="1" applyBorder="1" applyAlignment="1">
      <alignment horizontal="center"/>
    </xf>
    <xf numFmtId="181" fontId="6" fillId="4" borderId="2" xfId="3" applyNumberFormat="1" applyFont="1" applyFill="1" applyBorder="1" applyAlignment="1">
      <alignment horizontal="center"/>
    </xf>
    <xf numFmtId="181" fontId="6" fillId="0" borderId="42" xfId="3" applyNumberFormat="1" applyFont="1" applyBorder="1" applyAlignment="1">
      <alignment horizontal="center"/>
    </xf>
    <xf numFmtId="181" fontId="6" fillId="0" borderId="2" xfId="3" applyNumberFormat="1" applyFont="1" applyBorder="1" applyAlignment="1">
      <alignment horizontal="center"/>
    </xf>
    <xf numFmtId="181" fontId="6" fillId="3" borderId="0" xfId="3" applyNumberFormat="1" applyFont="1" applyFill="1" applyBorder="1" applyAlignment="1">
      <alignment horizontal="center"/>
    </xf>
    <xf numFmtId="181" fontId="6" fillId="4" borderId="10" xfId="3" applyNumberFormat="1" applyFont="1" applyFill="1" applyBorder="1" applyAlignment="1">
      <alignment horizontal="center"/>
    </xf>
    <xf numFmtId="181" fontId="6" fillId="3" borderId="3" xfId="3" applyNumberFormat="1" applyFont="1" applyFill="1" applyBorder="1"/>
    <xf numFmtId="181" fontId="6" fillId="4" borderId="2" xfId="3" applyNumberFormat="1" applyFont="1" applyFill="1" applyBorder="1"/>
    <xf numFmtId="181" fontId="6" fillId="3" borderId="3" xfId="3" applyNumberFormat="1" applyFont="1" applyFill="1" applyBorder="1" applyAlignment="1">
      <alignment horizontal="left"/>
    </xf>
    <xf numFmtId="181" fontId="6" fillId="4" borderId="2" xfId="3" applyNumberFormat="1" applyFont="1" applyFill="1" applyBorder="1" applyAlignment="1">
      <alignment horizontal="left"/>
    </xf>
    <xf numFmtId="181" fontId="6" fillId="0" borderId="42" xfId="3" applyNumberFormat="1" applyFont="1" applyBorder="1"/>
    <xf numFmtId="181" fontId="6" fillId="3" borderId="0" xfId="3" applyNumberFormat="1" applyFont="1" applyFill="1" applyBorder="1" applyAlignment="1">
      <alignment horizontal="left"/>
    </xf>
    <xf numFmtId="181" fontId="6" fillId="4" borderId="10" xfId="3" applyNumberFormat="1" applyFont="1" applyFill="1" applyBorder="1" applyAlignment="1">
      <alignment horizontal="left"/>
    </xf>
    <xf numFmtId="181" fontId="6" fillId="3" borderId="4" xfId="3" applyNumberFormat="1" applyFont="1" applyFill="1" applyBorder="1"/>
    <xf numFmtId="181" fontId="6" fillId="4" borderId="27" xfId="3" applyNumberFormat="1" applyFont="1" applyFill="1" applyBorder="1"/>
    <xf numFmtId="181" fontId="6" fillId="0" borderId="43" xfId="3" applyNumberFormat="1" applyFont="1" applyBorder="1"/>
    <xf numFmtId="181" fontId="6" fillId="3" borderId="4" xfId="3" applyNumberFormat="1" applyFont="1" applyFill="1" applyBorder="1" applyAlignment="1">
      <alignment horizontal="left"/>
    </xf>
    <xf numFmtId="181" fontId="6" fillId="4" borderId="27" xfId="3" applyNumberFormat="1" applyFont="1" applyFill="1" applyBorder="1" applyAlignment="1">
      <alignment horizontal="left"/>
    </xf>
    <xf numFmtId="181" fontId="6" fillId="0" borderId="44" xfId="3" applyNumberFormat="1" applyFont="1" applyBorder="1"/>
    <xf numFmtId="181" fontId="6" fillId="0" borderId="27" xfId="3" applyNumberFormat="1" applyFont="1" applyBorder="1"/>
    <xf numFmtId="181" fontId="6" fillId="3" borderId="26" xfId="3" applyNumberFormat="1" applyFont="1" applyFill="1" applyBorder="1" applyAlignment="1">
      <alignment horizontal="left"/>
    </xf>
    <xf numFmtId="181" fontId="6" fillId="4" borderId="11" xfId="3" applyNumberFormat="1" applyFont="1" applyFill="1" applyBorder="1" applyAlignment="1">
      <alignment horizontal="left"/>
    </xf>
    <xf numFmtId="38" fontId="6" fillId="0" borderId="29" xfId="3" applyNumberFormat="1" applyFont="1" applyBorder="1"/>
    <xf numFmtId="38" fontId="6" fillId="3" borderId="3" xfId="3" applyNumberFormat="1" applyFont="1" applyFill="1" applyBorder="1"/>
    <xf numFmtId="38" fontId="6" fillId="4" borderId="2" xfId="3" applyNumberFormat="1" applyFont="1" applyFill="1" applyBorder="1"/>
    <xf numFmtId="38" fontId="6" fillId="0" borderId="3" xfId="3" applyNumberFormat="1" applyFont="1" applyBorder="1"/>
    <xf numFmtId="38" fontId="6" fillId="0" borderId="45" xfId="3" applyNumberFormat="1" applyFont="1" applyBorder="1"/>
    <xf numFmtId="38" fontId="6" fillId="0" borderId="46" xfId="3" applyNumberFormat="1" applyFont="1" applyBorder="1"/>
    <xf numFmtId="38" fontId="6" fillId="0" borderId="3" xfId="3" applyNumberFormat="1" applyFont="1" applyFill="1" applyBorder="1"/>
    <xf numFmtId="38" fontId="6" fillId="0" borderId="0" xfId="3" applyNumberFormat="1" applyFont="1" applyBorder="1"/>
    <xf numFmtId="38" fontId="6" fillId="3" borderId="0" xfId="3" applyNumberFormat="1" applyFont="1" applyFill="1" applyBorder="1"/>
    <xf numFmtId="38" fontId="6" fillId="4" borderId="10" xfId="3" applyNumberFormat="1" applyFont="1" applyFill="1" applyBorder="1"/>
    <xf numFmtId="38" fontId="6" fillId="3" borderId="45" xfId="3" applyNumberFormat="1" applyFont="1" applyFill="1" applyBorder="1"/>
    <xf numFmtId="38" fontId="6" fillId="3" borderId="46" xfId="3" applyNumberFormat="1" applyFont="1" applyFill="1" applyBorder="1"/>
    <xf numFmtId="38" fontId="6" fillId="0" borderId="52" xfId="3" applyNumberFormat="1" applyFont="1" applyBorder="1"/>
    <xf numFmtId="38" fontId="6" fillId="3" borderId="53" xfId="3" applyNumberFormat="1" applyFont="1" applyFill="1" applyBorder="1"/>
    <xf numFmtId="38" fontId="6" fillId="4" borderId="6" xfId="3" applyNumberFormat="1" applyFont="1" applyFill="1" applyBorder="1"/>
    <xf numFmtId="38" fontId="6" fillId="0" borderId="53" xfId="3" applyNumberFormat="1" applyFont="1" applyBorder="1"/>
    <xf numFmtId="38" fontId="6" fillId="0" borderId="53" xfId="3" applyNumberFormat="1" applyFont="1" applyFill="1" applyBorder="1"/>
    <xf numFmtId="38" fontId="6" fillId="0" borderId="8" xfId="3" applyNumberFormat="1" applyFont="1" applyBorder="1"/>
    <xf numFmtId="38" fontId="6" fillId="3" borderId="8" xfId="3" applyNumberFormat="1" applyFont="1" applyFill="1" applyBorder="1"/>
    <xf numFmtId="38" fontId="6" fillId="4" borderId="54" xfId="3" applyNumberFormat="1" applyFont="1" applyFill="1" applyBorder="1"/>
    <xf numFmtId="0" fontId="18" fillId="0" borderId="23" xfId="0" applyFont="1" applyBorder="1" applyAlignment="1">
      <alignment horizontal="center"/>
    </xf>
    <xf numFmtId="0" fontId="6" fillId="0" borderId="9" xfId="0" applyFont="1" applyBorder="1" applyAlignment="1">
      <alignment horizontal="center"/>
    </xf>
    <xf numFmtId="0" fontId="12" fillId="0" borderId="9" xfId="0" applyFont="1" applyBorder="1" applyAlignment="1">
      <alignment horizontal="center"/>
    </xf>
    <xf numFmtId="0" fontId="6" fillId="0" borderId="43" xfId="0" applyFont="1" applyBorder="1" applyAlignment="1">
      <alignment horizontal="center"/>
    </xf>
    <xf numFmtId="0" fontId="18" fillId="0" borderId="55" xfId="0" applyFont="1" applyBorder="1" applyAlignment="1">
      <alignment horizontal="center"/>
    </xf>
    <xf numFmtId="38" fontId="6" fillId="0" borderId="10" xfId="3" applyFont="1" applyBorder="1"/>
    <xf numFmtId="38" fontId="6" fillId="0" borderId="49" xfId="3" applyFont="1" applyBorder="1"/>
    <xf numFmtId="38" fontId="6" fillId="0" borderId="51" xfId="3" applyFont="1" applyBorder="1"/>
    <xf numFmtId="38" fontId="18" fillId="0" borderId="56" xfId="3" applyFont="1" applyBorder="1"/>
    <xf numFmtId="38" fontId="6" fillId="0" borderId="9" xfId="3" applyFont="1" applyBorder="1"/>
    <xf numFmtId="38" fontId="6" fillId="2" borderId="21" xfId="3" applyFont="1" applyFill="1" applyBorder="1"/>
    <xf numFmtId="38" fontId="6" fillId="0" borderId="57" xfId="3" applyFont="1" applyBorder="1"/>
    <xf numFmtId="38" fontId="6" fillId="2" borderId="58" xfId="3" applyFont="1" applyFill="1" applyBorder="1"/>
    <xf numFmtId="38" fontId="6" fillId="0" borderId="59" xfId="3" applyFont="1" applyBorder="1"/>
    <xf numFmtId="38" fontId="6" fillId="2" borderId="60" xfId="3" applyFont="1" applyFill="1" applyBorder="1"/>
    <xf numFmtId="38" fontId="18" fillId="0" borderId="10" xfId="3" applyFont="1" applyBorder="1"/>
    <xf numFmtId="38" fontId="18" fillId="0" borderId="61" xfId="3" applyFont="1" applyBorder="1"/>
    <xf numFmtId="49" fontId="6" fillId="0" borderId="0" xfId="0" applyNumberFormat="1" applyFont="1" applyFill="1" applyBorder="1" applyAlignment="1">
      <alignment horizontal="right"/>
    </xf>
    <xf numFmtId="0" fontId="6" fillId="0" borderId="0" xfId="0" applyFont="1" applyAlignment="1">
      <alignment horizontal="justify"/>
    </xf>
    <xf numFmtId="0" fontId="6" fillId="0" borderId="23" xfId="0" applyFont="1" applyBorder="1" applyAlignment="1">
      <alignment horizontal="justify" vertical="center" wrapText="1"/>
    </xf>
    <xf numFmtId="0" fontId="6" fillId="0" borderId="0" xfId="0" applyFont="1" applyBorder="1" applyAlignment="1">
      <alignment horizontal="justify" vertical="center" wrapText="1"/>
    </xf>
    <xf numFmtId="181" fontId="6" fillId="0" borderId="42" xfId="3" applyNumberFormat="1" applyFont="1" applyBorder="1" applyAlignment="1">
      <alignment horizontal="center" vertical="top"/>
    </xf>
    <xf numFmtId="49" fontId="6" fillId="0" borderId="48" xfId="0" applyNumberFormat="1" applyFont="1" applyFill="1" applyBorder="1" applyAlignment="1">
      <alignment horizontal="right"/>
    </xf>
    <xf numFmtId="49" fontId="6" fillId="0" borderId="17" xfId="0" applyNumberFormat="1" applyFont="1" applyFill="1" applyBorder="1" applyAlignment="1">
      <alignment horizontal="right"/>
    </xf>
    <xf numFmtId="38" fontId="6" fillId="0" borderId="42" xfId="3" applyNumberFormat="1" applyFont="1" applyBorder="1"/>
    <xf numFmtId="38" fontId="6" fillId="0" borderId="62" xfId="3" applyNumberFormat="1" applyFont="1" applyBorder="1"/>
    <xf numFmtId="38" fontId="6" fillId="0" borderId="63" xfId="3" applyNumberFormat="1" applyFont="1" applyBorder="1"/>
    <xf numFmtId="38" fontId="6" fillId="0" borderId="64" xfId="3" applyNumberFormat="1" applyFont="1" applyBorder="1"/>
    <xf numFmtId="38" fontId="6" fillId="2" borderId="65" xfId="3" applyNumberFormat="1" applyFont="1" applyFill="1" applyBorder="1"/>
    <xf numFmtId="0" fontId="12" fillId="0" borderId="2" xfId="0" applyFont="1" applyBorder="1"/>
    <xf numFmtId="0" fontId="12" fillId="0" borderId="22" xfId="0" applyFont="1" applyBorder="1"/>
    <xf numFmtId="0" fontId="14" fillId="0" borderId="23" xfId="0" applyFont="1" applyBorder="1"/>
    <xf numFmtId="0" fontId="12" fillId="0" borderId="23" xfId="0" applyFont="1" applyBorder="1"/>
    <xf numFmtId="0" fontId="12" fillId="0" borderId="24" xfId="0" applyFont="1" applyBorder="1"/>
    <xf numFmtId="0" fontId="12" fillId="0" borderId="1" xfId="0" applyFont="1" applyBorder="1"/>
    <xf numFmtId="0" fontId="14" fillId="0" borderId="0" xfId="0" applyFont="1" applyBorder="1"/>
    <xf numFmtId="177" fontId="12" fillId="0" borderId="0" xfId="0" applyNumberFormat="1" applyFont="1" applyBorder="1"/>
    <xf numFmtId="0" fontId="12" fillId="0" borderId="25" xfId="0" applyFont="1" applyBorder="1"/>
    <xf numFmtId="0" fontId="12" fillId="0" borderId="26" xfId="0" applyFont="1" applyBorder="1"/>
    <xf numFmtId="0" fontId="12" fillId="0" borderId="27" xfId="0" applyFont="1" applyBorder="1"/>
    <xf numFmtId="0" fontId="6" fillId="0" borderId="3" xfId="0" applyFont="1" applyBorder="1" applyAlignment="1">
      <alignment vertical="center"/>
    </xf>
    <xf numFmtId="0" fontId="6" fillId="0" borderId="46" xfId="0" applyFont="1" applyBorder="1" applyAlignment="1">
      <alignment vertical="center"/>
    </xf>
    <xf numFmtId="181" fontId="6" fillId="0" borderId="0" xfId="3" applyNumberFormat="1" applyFont="1" applyFill="1" applyBorder="1"/>
    <xf numFmtId="38" fontId="6" fillId="0" borderId="0" xfId="3" applyNumberFormat="1" applyFont="1" applyFill="1" applyBorder="1"/>
    <xf numFmtId="0" fontId="10" fillId="0" borderId="0" xfId="0" applyFont="1" applyAlignment="1">
      <alignment horizontal="left" vertical="center"/>
    </xf>
    <xf numFmtId="0" fontId="9" fillId="0" borderId="0" xfId="0" applyFont="1" applyAlignment="1">
      <alignment horizontal="left" vertical="center"/>
    </xf>
    <xf numFmtId="0" fontId="12" fillId="5" borderId="23" xfId="0" applyFont="1" applyFill="1" applyBorder="1"/>
    <xf numFmtId="0" fontId="12" fillId="5" borderId="24" xfId="0" applyFont="1" applyFill="1" applyBorder="1"/>
    <xf numFmtId="177" fontId="14" fillId="5" borderId="0" xfId="0" applyNumberFormat="1" applyFont="1" applyFill="1" applyBorder="1" applyAlignment="1">
      <alignment vertical="center"/>
    </xf>
    <xf numFmtId="0" fontId="12" fillId="5" borderId="0" xfId="0" applyFont="1" applyFill="1" applyBorder="1"/>
    <xf numFmtId="0" fontId="12" fillId="5" borderId="2" xfId="0" applyFont="1" applyFill="1" applyBorder="1"/>
    <xf numFmtId="0" fontId="12" fillId="5" borderId="26" xfId="0" applyFont="1" applyFill="1" applyBorder="1"/>
    <xf numFmtId="0" fontId="12" fillId="5" borderId="27" xfId="0" applyFont="1" applyFill="1" applyBorder="1"/>
    <xf numFmtId="0" fontId="12" fillId="5" borderId="22" xfId="0" applyFont="1" applyFill="1" applyBorder="1"/>
    <xf numFmtId="0" fontId="12" fillId="5" borderId="1" xfId="0" applyFont="1" applyFill="1" applyBorder="1"/>
    <xf numFmtId="0" fontId="12" fillId="5" borderId="25" xfId="0" applyFont="1" applyFill="1" applyBorder="1"/>
    <xf numFmtId="0" fontId="12" fillId="6" borderId="5" xfId="0" applyFont="1" applyFill="1" applyBorder="1"/>
    <xf numFmtId="0" fontId="12" fillId="6" borderId="28" xfId="0" applyFont="1" applyFill="1" applyBorder="1"/>
    <xf numFmtId="0" fontId="12" fillId="6" borderId="0" xfId="0" applyFont="1" applyFill="1" applyBorder="1"/>
    <xf numFmtId="0" fontId="12" fillId="6" borderId="29" xfId="0" applyFont="1" applyFill="1" applyBorder="1"/>
    <xf numFmtId="0" fontId="12" fillId="6" borderId="31" xfId="0" applyFont="1" applyFill="1" applyBorder="1"/>
    <xf numFmtId="0" fontId="12" fillId="6" borderId="32" xfId="0" applyFont="1" applyFill="1" applyBorder="1"/>
    <xf numFmtId="181" fontId="12" fillId="5" borderId="23" xfId="3" applyNumberFormat="1" applyFont="1" applyFill="1" applyBorder="1"/>
    <xf numFmtId="177" fontId="14" fillId="5" borderId="0" xfId="0" applyNumberFormat="1" applyFont="1" applyFill="1" applyBorder="1" applyAlignment="1"/>
    <xf numFmtId="0" fontId="6" fillId="7" borderId="23"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8" borderId="9" xfId="0" applyFont="1" applyFill="1" applyBorder="1" applyAlignment="1">
      <alignment horizontal="center"/>
    </xf>
    <xf numFmtId="0" fontId="6" fillId="8" borderId="10" xfId="0" applyFont="1" applyFill="1" applyBorder="1" applyAlignment="1">
      <alignment horizontal="center"/>
    </xf>
    <xf numFmtId="181" fontId="6" fillId="5" borderId="42" xfId="3" applyNumberFormat="1" applyFont="1" applyFill="1" applyBorder="1" applyAlignment="1">
      <alignment horizontal="center" vertical="top"/>
    </xf>
    <xf numFmtId="181" fontId="6" fillId="5" borderId="42" xfId="3" applyNumberFormat="1" applyFont="1" applyFill="1" applyBorder="1"/>
    <xf numFmtId="181" fontId="6" fillId="5" borderId="44" xfId="3" applyNumberFormat="1" applyFont="1" applyFill="1" applyBorder="1"/>
    <xf numFmtId="38" fontId="6" fillId="5" borderId="42" xfId="3" applyNumberFormat="1" applyFont="1" applyFill="1" applyBorder="1"/>
    <xf numFmtId="38" fontId="6" fillId="5" borderId="62" xfId="3" applyNumberFormat="1" applyFont="1" applyFill="1" applyBorder="1"/>
    <xf numFmtId="38" fontId="6" fillId="5" borderId="63" xfId="3" applyNumberFormat="1" applyFont="1" applyFill="1" applyBorder="1"/>
    <xf numFmtId="38" fontId="6" fillId="5" borderId="64" xfId="3" applyNumberFormat="1" applyFont="1" applyFill="1" applyBorder="1"/>
    <xf numFmtId="181" fontId="6" fillId="5" borderId="1" xfId="3" applyNumberFormat="1" applyFont="1" applyFill="1" applyBorder="1" applyAlignment="1">
      <alignment horizontal="center"/>
    </xf>
    <xf numFmtId="181" fontId="6" fillId="5" borderId="1" xfId="3" applyNumberFormat="1" applyFont="1" applyFill="1" applyBorder="1"/>
    <xf numFmtId="181" fontId="6" fillId="5" borderId="25" xfId="3" applyNumberFormat="1" applyFont="1" applyFill="1" applyBorder="1"/>
    <xf numFmtId="38" fontId="6" fillId="5" borderId="1" xfId="3" applyNumberFormat="1" applyFont="1" applyFill="1" applyBorder="1"/>
    <xf numFmtId="38" fontId="6" fillId="5" borderId="38" xfId="3" applyNumberFormat="1" applyFont="1" applyFill="1" applyBorder="1"/>
    <xf numFmtId="38" fontId="6" fillId="5" borderId="18" xfId="3" applyNumberFormat="1" applyFont="1" applyFill="1" applyBorder="1"/>
    <xf numFmtId="38" fontId="6" fillId="5" borderId="7" xfId="3" applyNumberFormat="1" applyFont="1" applyFill="1" applyBorder="1"/>
    <xf numFmtId="181" fontId="6" fillId="5" borderId="42" xfId="3" applyNumberFormat="1" applyFont="1" applyFill="1" applyBorder="1" applyAlignment="1">
      <alignment horizontal="center"/>
    </xf>
    <xf numFmtId="49" fontId="6" fillId="0" borderId="55" xfId="0" applyNumberFormat="1" applyFont="1" applyFill="1" applyBorder="1"/>
    <xf numFmtId="49" fontId="6" fillId="0" borderId="10" xfId="0" applyNumberFormat="1" applyFont="1" applyFill="1" applyBorder="1"/>
    <xf numFmtId="49" fontId="6" fillId="0" borderId="49" xfId="0" applyNumberFormat="1" applyFont="1" applyFill="1" applyBorder="1"/>
    <xf numFmtId="49" fontId="6" fillId="0" borderId="51" xfId="0" applyNumberFormat="1" applyFont="1" applyFill="1" applyBorder="1"/>
    <xf numFmtId="49" fontId="6" fillId="0" borderId="11" xfId="0" applyNumberFormat="1" applyFont="1" applyFill="1" applyBorder="1"/>
    <xf numFmtId="0" fontId="12" fillId="9" borderId="22" xfId="0" applyFont="1" applyFill="1" applyBorder="1"/>
    <xf numFmtId="0" fontId="12" fillId="9" borderId="23" xfId="0" applyFont="1" applyFill="1" applyBorder="1"/>
    <xf numFmtId="0" fontId="12" fillId="9" borderId="24" xfId="0" applyFont="1" applyFill="1" applyBorder="1"/>
    <xf numFmtId="0" fontId="12" fillId="9" borderId="1" xfId="0" applyFont="1" applyFill="1" applyBorder="1"/>
    <xf numFmtId="0" fontId="12" fillId="9" borderId="2" xfId="0" applyFont="1" applyFill="1" applyBorder="1"/>
    <xf numFmtId="0" fontId="12" fillId="8" borderId="22" xfId="0" applyFont="1" applyFill="1" applyBorder="1"/>
    <xf numFmtId="0" fontId="12" fillId="8" borderId="23" xfId="0" applyFont="1" applyFill="1" applyBorder="1"/>
    <xf numFmtId="0" fontId="12" fillId="8" borderId="24" xfId="0" applyFont="1" applyFill="1" applyBorder="1"/>
    <xf numFmtId="0" fontId="12" fillId="9" borderId="25" xfId="0" applyFont="1" applyFill="1" applyBorder="1"/>
    <xf numFmtId="0" fontId="12" fillId="8" borderId="27" xfId="0" applyFont="1" applyFill="1" applyBorder="1"/>
    <xf numFmtId="0" fontId="6" fillId="10" borderId="1" xfId="0" applyFont="1" applyFill="1" applyBorder="1" applyAlignment="1">
      <alignment horizontal="center"/>
    </xf>
    <xf numFmtId="0" fontId="12" fillId="10" borderId="1" xfId="0" applyFont="1" applyFill="1" applyBorder="1" applyAlignment="1">
      <alignment horizontal="center"/>
    </xf>
    <xf numFmtId="0" fontId="6" fillId="10" borderId="25" xfId="0" applyFont="1" applyFill="1" applyBorder="1" applyAlignment="1">
      <alignment horizontal="center"/>
    </xf>
    <xf numFmtId="179" fontId="6" fillId="10" borderId="42" xfId="0" applyNumberFormat="1" applyFont="1" applyFill="1" applyBorder="1"/>
    <xf numFmtId="179" fontId="6" fillId="10" borderId="62" xfId="0" applyNumberFormat="1" applyFont="1" applyFill="1" applyBorder="1"/>
    <xf numFmtId="179" fontId="6" fillId="10" borderId="63" xfId="0" applyNumberFormat="1" applyFont="1" applyFill="1" applyBorder="1"/>
    <xf numFmtId="0" fontId="6" fillId="10" borderId="66" xfId="0" applyFont="1" applyFill="1" applyBorder="1"/>
    <xf numFmtId="0" fontId="6" fillId="10" borderId="67" xfId="0" applyFont="1" applyFill="1" applyBorder="1" applyAlignment="1">
      <alignment horizontal="center"/>
    </xf>
    <xf numFmtId="0" fontId="6" fillId="10" borderId="22" xfId="0" applyFont="1" applyFill="1" applyBorder="1" applyAlignment="1"/>
    <xf numFmtId="0" fontId="6" fillId="10" borderId="23" xfId="0" applyFont="1" applyFill="1" applyBorder="1" applyAlignment="1">
      <alignment horizontal="center"/>
    </xf>
    <xf numFmtId="0" fontId="6" fillId="10" borderId="9" xfId="0" applyFont="1" applyFill="1" applyBorder="1" applyAlignment="1">
      <alignment horizontal="center"/>
    </xf>
    <xf numFmtId="0" fontId="6" fillId="10" borderId="3" xfId="0" applyFont="1" applyFill="1" applyBorder="1" applyAlignment="1">
      <alignment horizontal="center" vertical="top" wrapText="1"/>
    </xf>
    <xf numFmtId="0" fontId="6" fillId="9" borderId="68" xfId="0" applyFont="1" applyFill="1" applyBorder="1" applyAlignment="1">
      <alignment horizontal="center" wrapText="1"/>
    </xf>
    <xf numFmtId="0" fontId="6" fillId="8" borderId="33" xfId="0" applyFont="1" applyFill="1" applyBorder="1" applyAlignment="1">
      <alignment horizontal="center" wrapText="1"/>
    </xf>
    <xf numFmtId="0" fontId="6" fillId="8" borderId="69" xfId="0" applyFont="1" applyFill="1" applyBorder="1" applyAlignment="1">
      <alignment horizontal="center" wrapText="1"/>
    </xf>
    <xf numFmtId="0" fontId="6" fillId="9" borderId="28" xfId="0" applyFont="1" applyFill="1" applyBorder="1" applyAlignment="1">
      <alignment horizontal="center" wrapText="1"/>
    </xf>
    <xf numFmtId="0" fontId="6" fillId="9" borderId="42" xfId="0" applyFont="1" applyFill="1" applyBorder="1" applyAlignment="1">
      <alignment horizontal="center"/>
    </xf>
    <xf numFmtId="0" fontId="6" fillId="9" borderId="29" xfId="0" applyFont="1" applyFill="1" applyBorder="1" applyAlignment="1">
      <alignment horizontal="center"/>
    </xf>
    <xf numFmtId="0" fontId="6" fillId="10" borderId="3" xfId="0" applyFont="1" applyFill="1" applyBorder="1" applyAlignment="1">
      <alignment horizontal="center" vertical="center" wrapText="1"/>
    </xf>
    <xf numFmtId="0" fontId="6" fillId="10" borderId="0" xfId="0" applyFont="1" applyFill="1" applyBorder="1" applyAlignment="1">
      <alignment horizontal="center"/>
    </xf>
    <xf numFmtId="49" fontId="6" fillId="9" borderId="42" xfId="0" applyNumberFormat="1" applyFont="1" applyFill="1" applyBorder="1" applyAlignment="1">
      <alignment horizontal="center"/>
    </xf>
    <xf numFmtId="49" fontId="6" fillId="8" borderId="9" xfId="0" applyNumberFormat="1" applyFont="1" applyFill="1" applyBorder="1" applyAlignment="1">
      <alignment horizontal="center"/>
    </xf>
    <xf numFmtId="49" fontId="6" fillId="8" borderId="10" xfId="0" applyNumberFormat="1" applyFont="1" applyFill="1" applyBorder="1" applyAlignment="1">
      <alignment horizontal="center"/>
    </xf>
    <xf numFmtId="49" fontId="6" fillId="9" borderId="29" xfId="0" applyNumberFormat="1" applyFont="1" applyFill="1" applyBorder="1" applyAlignment="1">
      <alignment horizontal="center"/>
    </xf>
    <xf numFmtId="0" fontId="6" fillId="10" borderId="9" xfId="0" applyFont="1" applyFill="1" applyBorder="1"/>
    <xf numFmtId="0" fontId="6" fillId="10" borderId="3" xfId="0" applyFont="1" applyFill="1" applyBorder="1"/>
    <xf numFmtId="49" fontId="6" fillId="10" borderId="42" xfId="0" applyNumberFormat="1" applyFont="1" applyFill="1" applyBorder="1" applyAlignment="1">
      <alignment horizontal="center"/>
    </xf>
    <xf numFmtId="49" fontId="6" fillId="10" borderId="10" xfId="0" applyNumberFormat="1" applyFont="1" applyFill="1" applyBorder="1" applyAlignment="1">
      <alignment horizontal="center"/>
    </xf>
    <xf numFmtId="0" fontId="6" fillId="10" borderId="0" xfId="0" applyFont="1" applyFill="1" applyBorder="1"/>
    <xf numFmtId="0" fontId="6" fillId="10" borderId="43" xfId="0" applyFont="1" applyFill="1" applyBorder="1"/>
    <xf numFmtId="0" fontId="6" fillId="10" borderId="4" xfId="0" applyFont="1" applyFill="1" applyBorder="1"/>
    <xf numFmtId="0" fontId="6" fillId="10" borderId="26" xfId="0" applyFont="1" applyFill="1" applyBorder="1"/>
    <xf numFmtId="179" fontId="6" fillId="10" borderId="9" xfId="0" applyNumberFormat="1" applyFont="1" applyFill="1" applyBorder="1"/>
    <xf numFmtId="179" fontId="6" fillId="10" borderId="3" xfId="0" applyNumberFormat="1" applyFont="1" applyFill="1" applyBorder="1"/>
    <xf numFmtId="179" fontId="6" fillId="10" borderId="0" xfId="0" applyNumberFormat="1" applyFont="1" applyFill="1" applyBorder="1"/>
    <xf numFmtId="38" fontId="6" fillId="9" borderId="22" xfId="3" applyFont="1" applyFill="1" applyBorder="1"/>
    <xf numFmtId="38" fontId="6" fillId="8" borderId="67" xfId="3" applyFont="1" applyFill="1" applyBorder="1"/>
    <xf numFmtId="38" fontId="6" fillId="9" borderId="19" xfId="3" applyFont="1" applyFill="1" applyBorder="1"/>
    <xf numFmtId="38" fontId="6" fillId="8" borderId="24" xfId="3" applyFont="1" applyFill="1" applyBorder="1"/>
    <xf numFmtId="38" fontId="6" fillId="9" borderId="1" xfId="3" applyFont="1" applyFill="1" applyBorder="1"/>
    <xf numFmtId="38" fontId="6" fillId="8" borderId="55" xfId="3" applyFont="1" applyFill="1" applyBorder="1"/>
    <xf numFmtId="38" fontId="6" fillId="9" borderId="70" xfId="0" applyNumberFormat="1" applyFont="1" applyFill="1" applyBorder="1"/>
    <xf numFmtId="38" fontId="6" fillId="8" borderId="2" xfId="0" applyNumberFormat="1" applyFont="1" applyFill="1" applyBorder="1"/>
    <xf numFmtId="38" fontId="6" fillId="8" borderId="9" xfId="3" applyFont="1" applyFill="1" applyBorder="1"/>
    <xf numFmtId="38" fontId="6" fillId="9" borderId="42" xfId="3" applyFont="1" applyFill="1" applyBorder="1"/>
    <xf numFmtId="38" fontId="6" fillId="8" borderId="2" xfId="3" applyFont="1" applyFill="1" applyBorder="1"/>
    <xf numFmtId="38" fontId="6" fillId="8" borderId="10" xfId="3" applyFont="1" applyFill="1" applyBorder="1"/>
    <xf numFmtId="38" fontId="6" fillId="9" borderId="29" xfId="0" applyNumberFormat="1" applyFont="1" applyFill="1" applyBorder="1"/>
    <xf numFmtId="179" fontId="6" fillId="10" borderId="57" xfId="0" applyNumberFormat="1" applyFont="1" applyFill="1" applyBorder="1"/>
    <xf numFmtId="179" fontId="6" fillId="10" borderId="45" xfId="0" applyNumberFormat="1" applyFont="1" applyFill="1" applyBorder="1"/>
    <xf numFmtId="179" fontId="6" fillId="10" borderId="48" xfId="0" applyNumberFormat="1" applyFont="1" applyFill="1" applyBorder="1"/>
    <xf numFmtId="38" fontId="6" fillId="9" borderId="38" xfId="3" applyFont="1" applyFill="1" applyBorder="1"/>
    <xf numFmtId="38" fontId="6" fillId="8" borderId="57" xfId="3" applyFont="1" applyFill="1" applyBorder="1"/>
    <xf numFmtId="38" fontId="6" fillId="9" borderId="62" xfId="3" applyFont="1" applyFill="1" applyBorder="1"/>
    <xf numFmtId="38" fontId="6" fillId="8" borderId="39" xfId="3" applyFont="1" applyFill="1" applyBorder="1"/>
    <xf numFmtId="38" fontId="6" fillId="8" borderId="49" xfId="3" applyFont="1" applyFill="1" applyBorder="1"/>
    <xf numFmtId="38" fontId="6" fillId="9" borderId="47" xfId="0" applyNumberFormat="1" applyFont="1" applyFill="1" applyBorder="1"/>
    <xf numFmtId="38" fontId="6" fillId="8" borderId="39" xfId="0" applyNumberFormat="1" applyFont="1" applyFill="1" applyBorder="1"/>
    <xf numFmtId="179" fontId="6" fillId="10" borderId="59" xfId="0" applyNumberFormat="1" applyFont="1" applyFill="1" applyBorder="1"/>
    <xf numFmtId="179" fontId="6" fillId="10" borderId="46" xfId="0" applyNumberFormat="1" applyFont="1" applyFill="1" applyBorder="1"/>
    <xf numFmtId="179" fontId="6" fillId="10" borderId="17" xfId="0" applyNumberFormat="1" applyFont="1" applyFill="1" applyBorder="1"/>
    <xf numFmtId="38" fontId="6" fillId="9" borderId="18" xfId="3" applyFont="1" applyFill="1" applyBorder="1"/>
    <xf numFmtId="38" fontId="6" fillId="8" borderId="59" xfId="3" applyFont="1" applyFill="1" applyBorder="1"/>
    <xf numFmtId="38" fontId="6" fillId="9" borderId="63" xfId="3" applyFont="1" applyFill="1" applyBorder="1"/>
    <xf numFmtId="38" fontId="6" fillId="8" borderId="40" xfId="3" applyFont="1" applyFill="1" applyBorder="1"/>
    <xf numFmtId="38" fontId="6" fillId="8" borderId="51" xfId="3" applyFont="1" applyFill="1" applyBorder="1"/>
    <xf numFmtId="38" fontId="6" fillId="9" borderId="50" xfId="0" applyNumberFormat="1" applyFont="1" applyFill="1" applyBorder="1"/>
    <xf numFmtId="38" fontId="6" fillId="8" borderId="40" xfId="0" applyNumberFormat="1" applyFont="1" applyFill="1" applyBorder="1"/>
    <xf numFmtId="0" fontId="6" fillId="10" borderId="61" xfId="0" applyFont="1" applyFill="1" applyBorder="1"/>
    <xf numFmtId="0" fontId="6" fillId="10" borderId="71" xfId="0" applyFont="1" applyFill="1" applyBorder="1"/>
    <xf numFmtId="179" fontId="6" fillId="10" borderId="72" xfId="0" applyNumberFormat="1" applyFont="1" applyFill="1" applyBorder="1" applyAlignment="1">
      <alignment horizontal="center"/>
    </xf>
    <xf numFmtId="0" fontId="6" fillId="10" borderId="61" xfId="0" applyFont="1" applyFill="1" applyBorder="1" applyAlignment="1">
      <alignment horizontal="center"/>
    </xf>
    <xf numFmtId="179" fontId="6" fillId="10" borderId="8" xfId="0" applyNumberFormat="1" applyFont="1" applyFill="1" applyBorder="1"/>
    <xf numFmtId="38" fontId="6" fillId="9" borderId="7" xfId="0" applyNumberFormat="1" applyFont="1" applyFill="1" applyBorder="1"/>
    <xf numFmtId="38" fontId="6" fillId="8" borderId="73" xfId="0" applyNumberFormat="1" applyFont="1" applyFill="1" applyBorder="1"/>
    <xf numFmtId="38" fontId="6" fillId="9" borderId="64" xfId="0" applyNumberFormat="1" applyFont="1" applyFill="1" applyBorder="1"/>
    <xf numFmtId="38" fontId="6" fillId="8" borderId="6" xfId="0" applyNumberFormat="1" applyFont="1" applyFill="1" applyBorder="1"/>
    <xf numFmtId="38" fontId="6" fillId="8" borderId="54" xfId="0" applyNumberFormat="1" applyFont="1" applyFill="1" applyBorder="1"/>
    <xf numFmtId="38" fontId="6" fillId="9" borderId="52" xfId="0" applyNumberFormat="1" applyFont="1" applyFill="1" applyBorder="1"/>
    <xf numFmtId="49" fontId="9" fillId="0" borderId="0" xfId="0" applyNumberFormat="1" applyFont="1" applyFill="1"/>
    <xf numFmtId="0" fontId="9" fillId="0" borderId="0" xfId="0" applyFont="1" applyFill="1"/>
    <xf numFmtId="49" fontId="8" fillId="0" borderId="0" xfId="0" applyNumberFormat="1" applyFont="1" applyFill="1" applyAlignment="1">
      <alignment horizontal="left" vertical="center"/>
    </xf>
    <xf numFmtId="0" fontId="9" fillId="0" borderId="0" xfId="0" applyFont="1" applyFill="1" applyAlignment="1"/>
    <xf numFmtId="49" fontId="10" fillId="10" borderId="0" xfId="0" applyNumberFormat="1" applyFont="1" applyFill="1"/>
    <xf numFmtId="0" fontId="9" fillId="10" borderId="0" xfId="0" applyFont="1" applyFill="1"/>
    <xf numFmtId="49" fontId="9" fillId="10" borderId="0" xfId="0" applyNumberFormat="1" applyFont="1" applyFill="1" applyAlignment="1"/>
    <xf numFmtId="49" fontId="10" fillId="10" borderId="0" xfId="0" applyNumberFormat="1" applyFont="1" applyFill="1" applyAlignment="1"/>
    <xf numFmtId="49" fontId="9" fillId="10" borderId="0" xfId="0" applyNumberFormat="1" applyFont="1" applyFill="1"/>
    <xf numFmtId="0" fontId="10" fillId="10" borderId="0" xfId="0" applyFont="1" applyFill="1"/>
    <xf numFmtId="0" fontId="27" fillId="0" borderId="0" xfId="2" applyFont="1" applyFill="1" applyAlignment="1" applyProtection="1"/>
    <xf numFmtId="0" fontId="3" fillId="0" borderId="0" xfId="2" applyFont="1" applyFill="1" applyAlignment="1" applyProtection="1"/>
    <xf numFmtId="0" fontId="28" fillId="0" borderId="0" xfId="2" applyFont="1" applyFill="1" applyAlignment="1" applyProtection="1"/>
    <xf numFmtId="49" fontId="10" fillId="0" borderId="0" xfId="0" applyNumberFormat="1" applyFont="1" applyFill="1" applyAlignment="1"/>
    <xf numFmtId="49" fontId="6" fillId="0" borderId="0" xfId="0" applyNumberFormat="1" applyFont="1" applyFill="1"/>
    <xf numFmtId="0" fontId="6" fillId="0" borderId="0" xfId="0" applyFont="1" applyFill="1"/>
    <xf numFmtId="0" fontId="6" fillId="0" borderId="0" xfId="0" applyFont="1" applyFill="1" applyAlignment="1">
      <alignment horizontal="right"/>
    </xf>
    <xf numFmtId="49" fontId="6" fillId="0" borderId="35" xfId="0" applyNumberFormat="1" applyFont="1" applyFill="1" applyBorder="1" applyAlignment="1">
      <alignment horizontal="center"/>
    </xf>
    <xf numFmtId="49" fontId="6" fillId="0" borderId="74" xfId="0" applyNumberFormat="1" applyFont="1" applyFill="1" applyBorder="1" applyAlignment="1">
      <alignment horizontal="center"/>
    </xf>
    <xf numFmtId="49" fontId="6" fillId="0" borderId="75" xfId="0" applyNumberFormat="1" applyFont="1" applyFill="1" applyBorder="1" applyAlignment="1">
      <alignment horizontal="center"/>
    </xf>
    <xf numFmtId="49" fontId="6" fillId="0" borderId="76" xfId="0" applyNumberFormat="1" applyFont="1" applyFill="1" applyBorder="1" applyAlignment="1">
      <alignment horizontal="center"/>
    </xf>
    <xf numFmtId="49" fontId="6" fillId="0" borderId="0" xfId="0" applyNumberFormat="1" applyFont="1" applyFill="1" applyBorder="1"/>
    <xf numFmtId="49" fontId="6" fillId="10" borderId="36" xfId="0" applyNumberFormat="1" applyFont="1" applyFill="1" applyBorder="1" applyAlignment="1">
      <alignment horizontal="center"/>
    </xf>
    <xf numFmtId="49" fontId="6" fillId="10" borderId="21" xfId="0" applyNumberFormat="1" applyFont="1" applyFill="1" applyBorder="1" applyAlignment="1">
      <alignment horizontal="center"/>
    </xf>
    <xf numFmtId="49" fontId="6" fillId="0" borderId="26" xfId="0" applyNumberFormat="1" applyFont="1" applyFill="1" applyBorder="1" applyAlignment="1">
      <alignment horizontal="center" vertical="center" wrapText="1"/>
    </xf>
    <xf numFmtId="49" fontId="6" fillId="0" borderId="77" xfId="0" applyNumberFormat="1" applyFont="1" applyFill="1" applyBorder="1" applyAlignment="1">
      <alignment horizontal="center" vertical="center" wrapText="1"/>
    </xf>
    <xf numFmtId="49" fontId="6" fillId="0" borderId="78" xfId="0" applyNumberFormat="1" applyFont="1" applyFill="1" applyBorder="1" applyAlignment="1">
      <alignment horizontal="center" vertical="center" wrapText="1"/>
    </xf>
    <xf numFmtId="49" fontId="21" fillId="10" borderId="37" xfId="0" applyNumberFormat="1" applyFont="1" applyFill="1" applyBorder="1" applyAlignment="1">
      <alignment horizontal="center" vertical="top" wrapText="1"/>
    </xf>
    <xf numFmtId="180" fontId="6" fillId="0" borderId="0" xfId="3" applyNumberFormat="1" applyFont="1" applyFill="1" applyBorder="1"/>
    <xf numFmtId="180" fontId="6" fillId="0" borderId="79" xfId="3" applyNumberFormat="1" applyFont="1" applyFill="1" applyBorder="1"/>
    <xf numFmtId="180" fontId="6" fillId="0" borderId="80" xfId="3" applyNumberFormat="1" applyFont="1" applyFill="1" applyBorder="1"/>
    <xf numFmtId="180" fontId="6" fillId="0" borderId="3" xfId="3" applyNumberFormat="1" applyFont="1" applyFill="1" applyBorder="1"/>
    <xf numFmtId="180" fontId="6" fillId="11" borderId="0" xfId="3" applyNumberFormat="1" applyFont="1" applyFill="1" applyBorder="1"/>
    <xf numFmtId="180" fontId="6" fillId="0" borderId="81" xfId="3" applyNumberFormat="1" applyFont="1" applyFill="1" applyBorder="1"/>
    <xf numFmtId="180" fontId="6" fillId="11" borderId="81" xfId="3" applyNumberFormat="1" applyFont="1" applyFill="1" applyBorder="1"/>
    <xf numFmtId="180" fontId="6" fillId="0" borderId="2" xfId="3" applyNumberFormat="1" applyFont="1" applyFill="1" applyBorder="1"/>
    <xf numFmtId="180" fontId="6" fillId="0" borderId="21" xfId="3" applyNumberFormat="1" applyFont="1" applyFill="1" applyBorder="1"/>
    <xf numFmtId="179" fontId="6" fillId="11" borderId="1" xfId="0" applyNumberFormat="1" applyFont="1" applyFill="1" applyBorder="1"/>
    <xf numFmtId="179" fontId="6" fillId="10" borderId="21" xfId="0" applyNumberFormat="1" applyFont="1" applyFill="1" applyBorder="1"/>
    <xf numFmtId="180" fontId="6" fillId="0" borderId="17" xfId="3" applyNumberFormat="1" applyFont="1" applyFill="1" applyBorder="1"/>
    <xf numFmtId="180" fontId="6" fillId="0" borderId="82" xfId="3" applyNumberFormat="1" applyFont="1" applyFill="1" applyBorder="1"/>
    <xf numFmtId="180" fontId="6" fillId="0" borderId="83" xfId="3" applyNumberFormat="1" applyFont="1" applyFill="1" applyBorder="1"/>
    <xf numFmtId="180" fontId="6" fillId="0" borderId="46" xfId="3" applyNumberFormat="1" applyFont="1" applyFill="1" applyBorder="1"/>
    <xf numFmtId="180" fontId="6" fillId="11" borderId="17" xfId="3" applyNumberFormat="1" applyFont="1" applyFill="1" applyBorder="1"/>
    <xf numFmtId="180" fontId="6" fillId="0" borderId="84" xfId="3" applyNumberFormat="1" applyFont="1" applyFill="1" applyBorder="1"/>
    <xf numFmtId="180" fontId="6" fillId="11" borderId="84" xfId="3" applyNumberFormat="1" applyFont="1" applyFill="1" applyBorder="1"/>
    <xf numFmtId="180" fontId="6" fillId="0" borderId="40" xfId="3" applyNumberFormat="1" applyFont="1" applyFill="1" applyBorder="1"/>
    <xf numFmtId="180" fontId="6" fillId="0" borderId="60" xfId="3" applyNumberFormat="1" applyFont="1" applyFill="1" applyBorder="1"/>
    <xf numFmtId="179" fontId="6" fillId="10" borderId="58" xfId="0" applyNumberFormat="1" applyFont="1" applyFill="1" applyBorder="1"/>
    <xf numFmtId="179" fontId="6" fillId="10" borderId="60" xfId="0" applyNumberFormat="1" applyFont="1" applyFill="1" applyBorder="1"/>
    <xf numFmtId="180" fontId="6" fillId="0" borderId="48" xfId="3" applyNumberFormat="1" applyFont="1" applyFill="1" applyBorder="1"/>
    <xf numFmtId="180" fontId="6" fillId="0" borderId="85" xfId="3" applyNumberFormat="1" applyFont="1" applyFill="1" applyBorder="1"/>
    <xf numFmtId="180" fontId="6" fillId="0" borderId="86" xfId="3" applyNumberFormat="1" applyFont="1" applyFill="1" applyBorder="1"/>
    <xf numFmtId="180" fontId="6" fillId="0" borderId="45" xfId="3" applyNumberFormat="1" applyFont="1" applyFill="1" applyBorder="1"/>
    <xf numFmtId="180" fontId="6" fillId="11" borderId="48" xfId="3" applyNumberFormat="1" applyFont="1" applyFill="1" applyBorder="1"/>
    <xf numFmtId="180" fontId="6" fillId="0" borderId="87" xfId="3" applyNumberFormat="1" applyFont="1" applyFill="1" applyBorder="1"/>
    <xf numFmtId="180" fontId="6" fillId="11" borderId="87" xfId="3" applyNumberFormat="1" applyFont="1" applyFill="1" applyBorder="1"/>
    <xf numFmtId="180" fontId="6" fillId="0" borderId="39" xfId="3" applyNumberFormat="1" applyFont="1" applyFill="1" applyBorder="1"/>
    <xf numFmtId="180" fontId="6" fillId="0" borderId="58" xfId="3" applyNumberFormat="1" applyFont="1" applyFill="1" applyBorder="1"/>
    <xf numFmtId="49" fontId="6" fillId="0" borderId="30" xfId="0" applyNumberFormat="1" applyFont="1" applyFill="1" applyBorder="1" applyAlignment="1">
      <alignment horizontal="right"/>
    </xf>
    <xf numFmtId="49" fontId="6" fillId="0" borderId="88" xfId="0" applyNumberFormat="1" applyFont="1" applyFill="1" applyBorder="1"/>
    <xf numFmtId="180" fontId="6" fillId="0" borderId="31" xfId="3" applyNumberFormat="1" applyFont="1" applyFill="1" applyBorder="1"/>
    <xf numFmtId="180" fontId="6" fillId="0" borderId="89" xfId="3" applyNumberFormat="1" applyFont="1" applyFill="1" applyBorder="1"/>
    <xf numFmtId="180" fontId="6" fillId="0" borderId="90" xfId="3" applyNumberFormat="1" applyFont="1" applyFill="1" applyBorder="1"/>
    <xf numFmtId="49" fontId="6" fillId="0" borderId="25" xfId="0" applyNumberFormat="1" applyFont="1" applyFill="1" applyBorder="1" applyAlignment="1">
      <alignment horizontal="right"/>
    </xf>
    <xf numFmtId="180" fontId="6" fillId="0" borderId="9" xfId="3" applyNumberFormat="1" applyFont="1" applyFill="1" applyBorder="1"/>
    <xf numFmtId="180" fontId="6" fillId="0" borderId="22" xfId="3" applyNumberFormat="1" applyFont="1" applyFill="1" applyBorder="1"/>
    <xf numFmtId="180" fontId="6" fillId="0" borderId="1" xfId="3" applyNumberFormat="1" applyFont="1" applyFill="1" applyBorder="1"/>
    <xf numFmtId="180" fontId="6" fillId="0" borderId="34" xfId="3" applyNumberFormat="1" applyFont="1" applyFill="1" applyBorder="1"/>
    <xf numFmtId="49" fontId="6" fillId="0" borderId="7" xfId="0" applyNumberFormat="1" applyFont="1" applyFill="1" applyBorder="1" applyAlignment="1">
      <alignment horizontal="right"/>
    </xf>
    <xf numFmtId="49" fontId="6" fillId="0" borderId="54" xfId="0" applyNumberFormat="1" applyFont="1" applyFill="1" applyBorder="1"/>
    <xf numFmtId="180" fontId="6" fillId="0" borderId="8" xfId="3" applyNumberFormat="1" applyFont="1" applyFill="1" applyBorder="1"/>
    <xf numFmtId="180" fontId="6" fillId="0" borderId="92" xfId="3" applyNumberFormat="1" applyFont="1" applyFill="1" applyBorder="1"/>
    <xf numFmtId="180" fontId="6" fillId="0" borderId="93" xfId="3" applyNumberFormat="1" applyFont="1" applyFill="1" applyBorder="1"/>
    <xf numFmtId="180" fontId="6" fillId="0" borderId="73" xfId="3" applyNumberFormat="1" applyFont="1" applyFill="1" applyBorder="1"/>
    <xf numFmtId="49" fontId="6" fillId="10" borderId="35" xfId="0" applyNumberFormat="1" applyFont="1" applyFill="1" applyBorder="1" applyAlignment="1">
      <alignment horizontal="center"/>
    </xf>
    <xf numFmtId="49" fontId="6" fillId="10" borderId="74" xfId="0" applyNumberFormat="1" applyFont="1" applyFill="1" applyBorder="1" applyAlignment="1">
      <alignment horizontal="center"/>
    </xf>
    <xf numFmtId="49" fontId="6" fillId="10" borderId="75" xfId="0" applyNumberFormat="1" applyFont="1" applyFill="1" applyBorder="1" applyAlignment="1">
      <alignment horizontal="center"/>
    </xf>
    <xf numFmtId="49" fontId="6" fillId="10" borderId="76" xfId="0" applyNumberFormat="1" applyFont="1" applyFill="1" applyBorder="1" applyAlignment="1">
      <alignment horizontal="center"/>
    </xf>
    <xf numFmtId="49" fontId="6" fillId="10" borderId="94" xfId="0" applyNumberFormat="1" applyFont="1" applyFill="1" applyBorder="1" applyAlignment="1">
      <alignment horizontal="center"/>
    </xf>
    <xf numFmtId="49" fontId="6" fillId="0" borderId="1"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10" borderId="1" xfId="0" applyNumberFormat="1" applyFont="1" applyFill="1" applyBorder="1" applyAlignment="1">
      <alignment horizontal="right"/>
    </xf>
    <xf numFmtId="49" fontId="6" fillId="10" borderId="55" xfId="0" applyNumberFormat="1" applyFont="1" applyFill="1" applyBorder="1"/>
    <xf numFmtId="179" fontId="6" fillId="10" borderId="1" xfId="0" applyNumberFormat="1" applyFont="1" applyFill="1" applyBorder="1"/>
    <xf numFmtId="179" fontId="6" fillId="10" borderId="79" xfId="0" applyNumberFormat="1" applyFont="1" applyFill="1" applyBorder="1"/>
    <xf numFmtId="179" fontId="6" fillId="10" borderId="80" xfId="0" applyNumberFormat="1" applyFont="1" applyFill="1" applyBorder="1"/>
    <xf numFmtId="179" fontId="6" fillId="10" borderId="2" xfId="0" applyNumberFormat="1" applyFont="1" applyFill="1" applyBorder="1"/>
    <xf numFmtId="0" fontId="6" fillId="0" borderId="1" xfId="0" applyFont="1" applyFill="1" applyBorder="1"/>
    <xf numFmtId="49" fontId="6" fillId="10" borderId="10" xfId="0" applyNumberFormat="1" applyFont="1" applyFill="1" applyBorder="1"/>
    <xf numFmtId="49" fontId="6" fillId="10" borderId="38" xfId="0" applyNumberFormat="1" applyFont="1" applyFill="1" applyBorder="1" applyAlignment="1">
      <alignment horizontal="right"/>
    </xf>
    <xf numFmtId="49" fontId="6" fillId="10" borderId="49" xfId="0" applyNumberFormat="1" applyFont="1" applyFill="1" applyBorder="1"/>
    <xf numFmtId="179" fontId="6" fillId="10" borderId="38" xfId="0" applyNumberFormat="1" applyFont="1" applyFill="1" applyBorder="1"/>
    <xf numFmtId="179" fontId="6" fillId="10" borderId="85" xfId="0" applyNumberFormat="1" applyFont="1" applyFill="1" applyBorder="1"/>
    <xf numFmtId="179" fontId="6" fillId="10" borderId="86" xfId="0" applyNumberFormat="1" applyFont="1" applyFill="1" applyBorder="1"/>
    <xf numFmtId="179" fontId="6" fillId="10" borderId="39" xfId="0" applyNumberFormat="1" applyFont="1" applyFill="1" applyBorder="1"/>
    <xf numFmtId="49" fontId="6" fillId="10" borderId="18" xfId="0" applyNumberFormat="1" applyFont="1" applyFill="1" applyBorder="1" applyAlignment="1">
      <alignment horizontal="right"/>
    </xf>
    <xf numFmtId="49" fontId="6" fillId="10" borderId="51" xfId="0" applyNumberFormat="1" applyFont="1" applyFill="1" applyBorder="1"/>
    <xf numFmtId="179" fontId="6" fillId="10" borderId="18" xfId="0" applyNumberFormat="1" applyFont="1" applyFill="1" applyBorder="1"/>
    <xf numFmtId="179" fontId="6" fillId="10" borderId="82" xfId="0" applyNumberFormat="1" applyFont="1" applyFill="1" applyBorder="1"/>
    <xf numFmtId="179" fontId="6" fillId="10" borderId="83" xfId="0" applyNumberFormat="1" applyFont="1" applyFill="1" applyBorder="1"/>
    <xf numFmtId="179" fontId="6" fillId="10" borderId="40" xfId="0" applyNumberFormat="1" applyFont="1" applyFill="1" applyBorder="1"/>
    <xf numFmtId="49" fontId="6" fillId="10" borderId="30" xfId="0" applyNumberFormat="1" applyFont="1" applyFill="1" applyBorder="1" applyAlignment="1">
      <alignment horizontal="right"/>
    </xf>
    <xf numFmtId="49" fontId="6" fillId="10" borderId="88" xfId="0" applyNumberFormat="1" applyFont="1" applyFill="1" applyBorder="1"/>
    <xf numFmtId="179" fontId="6" fillId="10" borderId="30" xfId="0" applyNumberFormat="1" applyFont="1" applyFill="1" applyBorder="1"/>
    <xf numFmtId="179" fontId="6" fillId="10" borderId="31" xfId="0" applyNumberFormat="1" applyFont="1" applyFill="1" applyBorder="1"/>
    <xf numFmtId="179" fontId="6" fillId="10" borderId="89" xfId="0" applyNumberFormat="1" applyFont="1" applyFill="1" applyBorder="1"/>
    <xf numFmtId="179" fontId="6" fillId="10" borderId="90" xfId="0" applyNumberFormat="1" applyFont="1" applyFill="1" applyBorder="1"/>
    <xf numFmtId="179" fontId="6" fillId="10" borderId="95" xfId="0" applyNumberFormat="1" applyFont="1" applyFill="1" applyBorder="1"/>
    <xf numFmtId="179" fontId="6" fillId="0" borderId="25" xfId="0" applyNumberFormat="1" applyFont="1" applyFill="1" applyBorder="1"/>
    <xf numFmtId="179" fontId="6" fillId="0" borderId="26" xfId="0" applyNumberFormat="1" applyFont="1" applyFill="1" applyBorder="1"/>
    <xf numFmtId="179" fontId="6" fillId="0" borderId="77" xfId="0" applyNumberFormat="1" applyFont="1" applyFill="1" applyBorder="1"/>
    <xf numFmtId="179" fontId="6" fillId="0" borderId="78" xfId="0" applyNumberFormat="1" applyFont="1" applyFill="1" applyBorder="1"/>
    <xf numFmtId="179" fontId="6" fillId="0" borderId="27" xfId="0" applyNumberFormat="1" applyFont="1" applyFill="1" applyBorder="1"/>
    <xf numFmtId="49" fontId="6" fillId="0" borderId="22" xfId="0" applyNumberFormat="1" applyFont="1" applyFill="1" applyBorder="1" applyAlignment="1">
      <alignment horizontal="right"/>
    </xf>
    <xf numFmtId="179" fontId="6" fillId="0" borderId="22" xfId="0" applyNumberFormat="1" applyFont="1" applyFill="1" applyBorder="1"/>
    <xf numFmtId="179" fontId="6" fillId="0" borderId="23" xfId="0" applyNumberFormat="1" applyFont="1" applyFill="1" applyBorder="1"/>
    <xf numFmtId="179" fontId="6" fillId="0" borderId="96" xfId="0" applyNumberFormat="1" applyFont="1" applyFill="1" applyBorder="1"/>
    <xf numFmtId="179" fontId="6" fillId="0" borderId="97" xfId="0" applyNumberFormat="1" applyFont="1" applyFill="1" applyBorder="1"/>
    <xf numFmtId="179" fontId="6" fillId="0" borderId="24" xfId="0" applyNumberFormat="1" applyFont="1" applyFill="1" applyBorder="1"/>
    <xf numFmtId="179" fontId="6" fillId="0" borderId="1" xfId="0" applyNumberFormat="1" applyFont="1" applyFill="1" applyBorder="1"/>
    <xf numFmtId="179" fontId="6" fillId="0" borderId="0" xfId="0" applyNumberFormat="1" applyFont="1" applyFill="1" applyBorder="1"/>
    <xf numFmtId="179" fontId="6" fillId="0" borderId="79" xfId="0" applyNumberFormat="1" applyFont="1" applyFill="1" applyBorder="1"/>
    <xf numFmtId="179" fontId="6" fillId="0" borderId="80" xfId="0" applyNumberFormat="1" applyFont="1" applyFill="1" applyBorder="1"/>
    <xf numFmtId="179" fontId="6" fillId="0" borderId="2" xfId="0" applyNumberFormat="1" applyFont="1" applyFill="1" applyBorder="1"/>
    <xf numFmtId="179" fontId="6" fillId="0" borderId="30" xfId="0" applyNumberFormat="1" applyFont="1" applyFill="1" applyBorder="1"/>
    <xf numFmtId="179" fontId="6" fillId="0" borderId="31" xfId="0" applyNumberFormat="1" applyFont="1" applyFill="1" applyBorder="1"/>
    <xf numFmtId="179" fontId="6" fillId="0" borderId="89" xfId="0" applyNumberFormat="1" applyFont="1" applyFill="1" applyBorder="1"/>
    <xf numFmtId="179" fontId="6" fillId="0" borderId="90" xfId="0" applyNumberFormat="1" applyFont="1" applyFill="1" applyBorder="1"/>
    <xf numFmtId="179" fontId="6" fillId="0" borderId="95" xfId="0" applyNumberFormat="1" applyFont="1" applyFill="1" applyBorder="1"/>
    <xf numFmtId="49" fontId="6" fillId="10" borderId="25" xfId="0" applyNumberFormat="1" applyFont="1" applyFill="1" applyBorder="1" applyAlignment="1">
      <alignment horizontal="right"/>
    </xf>
    <xf numFmtId="49" fontId="6" fillId="10" borderId="11" xfId="0" applyNumberFormat="1" applyFont="1" applyFill="1" applyBorder="1"/>
    <xf numFmtId="179" fontId="6" fillId="10" borderId="25" xfId="0" applyNumberFormat="1" applyFont="1" applyFill="1" applyBorder="1"/>
    <xf numFmtId="179" fontId="6" fillId="10" borderId="26" xfId="0" applyNumberFormat="1" applyFont="1" applyFill="1" applyBorder="1"/>
    <xf numFmtId="179" fontId="6" fillId="10" borderId="77" xfId="0" applyNumberFormat="1" applyFont="1" applyFill="1" applyBorder="1"/>
    <xf numFmtId="179" fontId="6" fillId="10" borderId="78" xfId="0" applyNumberFormat="1" applyFont="1" applyFill="1" applyBorder="1"/>
    <xf numFmtId="179" fontId="6" fillId="10" borderId="27" xfId="0" applyNumberFormat="1" applyFont="1" applyFill="1" applyBorder="1"/>
    <xf numFmtId="179" fontId="6" fillId="0" borderId="7" xfId="0" applyNumberFormat="1" applyFont="1" applyFill="1" applyBorder="1"/>
    <xf numFmtId="179" fontId="6" fillId="0" borderId="8" xfId="0" applyNumberFormat="1" applyFont="1" applyFill="1" applyBorder="1"/>
    <xf numFmtId="179" fontId="6" fillId="0" borderId="92" xfId="0" applyNumberFormat="1" applyFont="1" applyFill="1" applyBorder="1"/>
    <xf numFmtId="179" fontId="6" fillId="0" borderId="93" xfId="0" applyNumberFormat="1" applyFont="1" applyFill="1" applyBorder="1"/>
    <xf numFmtId="179" fontId="6" fillId="0" borderId="6" xfId="0" applyNumberFormat="1" applyFont="1" applyFill="1" applyBorder="1"/>
    <xf numFmtId="0" fontId="10" fillId="0" borderId="0" xfId="0" applyFont="1" applyFill="1" applyAlignment="1">
      <alignment horizontal="left"/>
    </xf>
    <xf numFmtId="0" fontId="6" fillId="0" borderId="0" xfId="0" applyFont="1" applyFill="1" applyAlignment="1">
      <alignment horizontal="left"/>
    </xf>
    <xf numFmtId="0" fontId="9" fillId="0" borderId="0" xfId="5" applyFont="1" applyFill="1" applyAlignment="1">
      <alignment horizontal="left" shrinkToFit="1"/>
    </xf>
    <xf numFmtId="0" fontId="9" fillId="0" borderId="0" xfId="5" applyFont="1" applyFill="1" applyAlignment="1">
      <alignment shrinkToFit="1"/>
    </xf>
    <xf numFmtId="49" fontId="12" fillId="0" borderId="0" xfId="0" applyNumberFormat="1" applyFont="1" applyFill="1" applyAlignment="1">
      <alignment horizontal="justify" vertical="top" wrapText="1"/>
    </xf>
    <xf numFmtId="0" fontId="9" fillId="0" borderId="0" xfId="0" applyFont="1" applyAlignment="1">
      <alignment horizontal="center" vertical="center"/>
    </xf>
    <xf numFmtId="0" fontId="9" fillId="0" borderId="0" xfId="0" applyFont="1" applyAlignment="1">
      <alignment vertical="center"/>
    </xf>
    <xf numFmtId="0" fontId="9" fillId="0" borderId="36" xfId="0" applyFont="1" applyBorder="1" applyAlignment="1">
      <alignment horizontal="left"/>
    </xf>
    <xf numFmtId="38" fontId="9" fillId="0" borderId="19" xfId="3" applyFont="1" applyFill="1" applyBorder="1" applyAlignment="1">
      <alignment vertical="center"/>
    </xf>
    <xf numFmtId="38" fontId="9" fillId="0" borderId="20" xfId="3" applyFont="1" applyFill="1" applyBorder="1" applyAlignment="1">
      <alignment vertical="center"/>
    </xf>
    <xf numFmtId="38" fontId="9" fillId="0" borderId="55" xfId="3" applyFont="1" applyFill="1" applyBorder="1" applyAlignment="1">
      <alignment vertical="center"/>
    </xf>
    <xf numFmtId="38" fontId="9" fillId="10" borderId="98" xfId="3" applyFont="1" applyFill="1" applyBorder="1" applyAlignment="1">
      <alignment vertical="center"/>
    </xf>
    <xf numFmtId="0" fontId="9" fillId="0" borderId="99" xfId="0" applyFont="1" applyBorder="1" applyAlignment="1">
      <alignment horizontal="left"/>
    </xf>
    <xf numFmtId="38" fontId="9" fillId="0" borderId="100" xfId="3" applyFont="1" applyBorder="1"/>
    <xf numFmtId="38" fontId="9" fillId="0" borderId="101" xfId="3" applyFont="1" applyBorder="1"/>
    <xf numFmtId="38" fontId="9" fillId="0" borderId="102" xfId="3" applyFont="1" applyBorder="1"/>
    <xf numFmtId="38" fontId="9" fillId="10" borderId="103" xfId="0" applyNumberFormat="1" applyFont="1" applyFill="1" applyBorder="1"/>
    <xf numFmtId="0" fontId="9" fillId="0" borderId="104" xfId="0" applyFont="1" applyBorder="1" applyAlignment="1">
      <alignment horizontal="left"/>
    </xf>
    <xf numFmtId="184" fontId="9" fillId="0" borderId="105" xfId="3" applyNumberFormat="1" applyFont="1" applyBorder="1"/>
    <xf numFmtId="184" fontId="9" fillId="0" borderId="106" xfId="3" applyNumberFormat="1" applyFont="1" applyBorder="1"/>
    <xf numFmtId="184" fontId="9" fillId="0" borderId="107" xfId="3" applyNumberFormat="1" applyFont="1" applyBorder="1"/>
    <xf numFmtId="184" fontId="9" fillId="0" borderId="108" xfId="3" applyNumberFormat="1" applyFont="1" applyBorder="1"/>
    <xf numFmtId="184" fontId="9" fillId="10" borderId="104" xfId="0" applyNumberFormat="1" applyFont="1" applyFill="1" applyBorder="1"/>
    <xf numFmtId="49" fontId="12" fillId="0" borderId="0" xfId="0" applyNumberFormat="1" applyFont="1" applyFill="1" applyAlignment="1">
      <alignment vertical="top" wrapText="1"/>
    </xf>
    <xf numFmtId="49" fontId="10" fillId="0" borderId="0" xfId="0" applyNumberFormat="1" applyFont="1" applyFill="1"/>
    <xf numFmtId="38" fontId="12" fillId="0" borderId="70" xfId="3" applyFont="1" applyBorder="1" applyAlignment="1">
      <alignment vertical="top"/>
    </xf>
    <xf numFmtId="38" fontId="12" fillId="0" borderId="23" xfId="3" applyFont="1" applyBorder="1" applyAlignment="1">
      <alignment vertical="top"/>
    </xf>
    <xf numFmtId="38" fontId="12" fillId="0" borderId="20" xfId="3" applyFont="1" applyBorder="1" applyAlignment="1">
      <alignment vertical="top"/>
    </xf>
    <xf numFmtId="38" fontId="12" fillId="0" borderId="67" xfId="3" applyFont="1" applyBorder="1" applyAlignment="1">
      <alignment vertical="top"/>
    </xf>
    <xf numFmtId="38" fontId="12" fillId="0" borderId="29" xfId="3" applyFont="1" applyFill="1" applyBorder="1" applyAlignment="1">
      <alignment horizontal="center" vertical="top"/>
    </xf>
    <xf numFmtId="38" fontId="12" fillId="0" borderId="0" xfId="3" applyFont="1" applyBorder="1" applyAlignment="1">
      <alignment horizontal="center" vertical="top"/>
    </xf>
    <xf numFmtId="38" fontId="12" fillId="0" borderId="3" xfId="3" applyFont="1" applyBorder="1" applyAlignment="1">
      <alignment horizontal="center" vertical="top"/>
    </xf>
    <xf numFmtId="38" fontId="12" fillId="0" borderId="109" xfId="3" applyFont="1" applyBorder="1" applyAlignment="1">
      <alignment horizontal="center" vertical="top" wrapText="1"/>
    </xf>
    <xf numFmtId="38" fontId="12" fillId="0" borderId="33" xfId="3" applyFont="1" applyBorder="1" applyAlignment="1">
      <alignment horizontal="center" vertical="top"/>
    </xf>
    <xf numFmtId="38" fontId="12" fillId="0" borderId="5" xfId="3" applyFont="1" applyBorder="1" applyAlignment="1">
      <alignment horizontal="center" vertical="top"/>
    </xf>
    <xf numFmtId="38" fontId="12" fillId="0" borderId="41" xfId="3" applyFont="1" applyBorder="1" applyAlignment="1">
      <alignment horizontal="center" vertical="top"/>
    </xf>
    <xf numFmtId="38" fontId="31" fillId="0" borderId="0" xfId="3" applyFont="1" applyFill="1" applyBorder="1" applyAlignment="1">
      <alignment horizontal="center" vertical="top"/>
    </xf>
    <xf numFmtId="38" fontId="12" fillId="0" borderId="4" xfId="3" applyFont="1" applyBorder="1" applyAlignment="1">
      <alignment horizontal="center" vertical="top"/>
    </xf>
    <xf numFmtId="38" fontId="12" fillId="0" borderId="9" xfId="3" applyFont="1" applyBorder="1" applyAlignment="1">
      <alignment horizontal="center" vertical="top"/>
    </xf>
    <xf numFmtId="38" fontId="12" fillId="0" borderId="3" xfId="3" applyFont="1" applyBorder="1" applyAlignment="1">
      <alignment horizontal="center" vertical="top" wrapText="1"/>
    </xf>
    <xf numFmtId="0" fontId="6" fillId="10" borderId="107" xfId="0" applyFont="1" applyFill="1" applyBorder="1" applyAlignment="1">
      <alignment horizontal="center"/>
    </xf>
    <xf numFmtId="0" fontId="6" fillId="10" borderId="110" xfId="0" applyFont="1" applyFill="1" applyBorder="1" applyAlignment="1">
      <alignment horizontal="center"/>
    </xf>
    <xf numFmtId="0" fontId="12" fillId="0" borderId="55" xfId="0" quotePrefix="1" applyNumberFormat="1" applyFont="1" applyFill="1" applyBorder="1" applyAlignment="1"/>
    <xf numFmtId="38" fontId="12" fillId="0" borderId="23" xfId="0" applyNumberFormat="1" applyFont="1" applyBorder="1"/>
    <xf numFmtId="38" fontId="12" fillId="0" borderId="20" xfId="0" applyNumberFormat="1" applyFont="1" applyBorder="1"/>
    <xf numFmtId="38" fontId="6" fillId="0" borderId="1" xfId="3" applyFont="1" applyFill="1" applyBorder="1"/>
    <xf numFmtId="184" fontId="6" fillId="10" borderId="3" xfId="3" applyNumberFormat="1" applyFont="1" applyFill="1" applyBorder="1"/>
    <xf numFmtId="184" fontId="6" fillId="10" borderId="2" xfId="3" applyNumberFormat="1" applyFont="1" applyFill="1" applyBorder="1"/>
    <xf numFmtId="0" fontId="12" fillId="0" borderId="10" xfId="0" quotePrefix="1" applyNumberFormat="1" applyFont="1" applyFill="1" applyBorder="1" applyAlignment="1"/>
    <xf numFmtId="38" fontId="12" fillId="0" borderId="0" xfId="0" applyNumberFormat="1" applyFont="1" applyBorder="1"/>
    <xf numFmtId="38" fontId="12" fillId="0" borderId="3" xfId="0" applyNumberFormat="1" applyFont="1" applyBorder="1"/>
    <xf numFmtId="0" fontId="12" fillId="0" borderId="10" xfId="0" applyNumberFormat="1" applyFont="1" applyFill="1" applyBorder="1" applyAlignment="1"/>
    <xf numFmtId="0" fontId="12" fillId="0" borderId="88" xfId="0" quotePrefix="1" applyNumberFormat="1" applyFont="1" applyFill="1" applyBorder="1" applyAlignment="1"/>
    <xf numFmtId="38" fontId="12" fillId="0" borderId="30" xfId="0" applyNumberFormat="1" applyFont="1" applyBorder="1"/>
    <xf numFmtId="38" fontId="12" fillId="0" borderId="111" xfId="0" applyNumberFormat="1" applyFont="1" applyBorder="1"/>
    <xf numFmtId="38" fontId="12" fillId="0" borderId="31" xfId="0" applyNumberFormat="1" applyFont="1" applyBorder="1"/>
    <xf numFmtId="38" fontId="6" fillId="0" borderId="30" xfId="3" applyFont="1" applyFill="1" applyBorder="1"/>
    <xf numFmtId="0" fontId="12" fillId="0" borderId="105" xfId="0" applyFont="1" applyBorder="1"/>
    <xf numFmtId="0" fontId="12" fillId="0" borderId="112" xfId="0" applyFont="1" applyBorder="1"/>
    <xf numFmtId="38" fontId="12" fillId="0" borderId="25" xfId="0" applyNumberFormat="1" applyFont="1" applyBorder="1"/>
    <xf numFmtId="38" fontId="12" fillId="0" borderId="4" xfId="0" applyNumberFormat="1" applyFont="1" applyBorder="1"/>
    <xf numFmtId="38" fontId="12" fillId="0" borderId="26" xfId="0" applyNumberFormat="1" applyFont="1" applyBorder="1"/>
    <xf numFmtId="38" fontId="6" fillId="0" borderId="25" xfId="3" applyFont="1" applyFill="1" applyBorder="1"/>
    <xf numFmtId="0" fontId="12" fillId="0" borderId="0" xfId="0" applyFont="1" applyFill="1" applyAlignment="1">
      <alignment vertical="center"/>
    </xf>
    <xf numFmtId="0" fontId="14" fillId="12" borderId="113" xfId="0" applyFont="1" applyFill="1" applyBorder="1" applyAlignment="1">
      <alignment horizontal="center" vertical="center"/>
    </xf>
    <xf numFmtId="0" fontId="14" fillId="12" borderId="55" xfId="0" applyFont="1" applyFill="1" applyBorder="1" applyAlignment="1">
      <alignment horizontal="center" vertical="center"/>
    </xf>
    <xf numFmtId="49" fontId="7" fillId="12" borderId="22" xfId="0" applyNumberFormat="1" applyFont="1" applyFill="1" applyBorder="1" applyAlignment="1">
      <alignment horizontal="center" vertical="top"/>
    </xf>
    <xf numFmtId="0" fontId="7" fillId="12" borderId="55" xfId="0" applyFont="1" applyFill="1" applyBorder="1" applyAlignment="1">
      <alignment horizontal="left" vertical="top"/>
    </xf>
    <xf numFmtId="49" fontId="7" fillId="12" borderId="1" xfId="0" applyNumberFormat="1" applyFont="1" applyFill="1" applyBorder="1" applyAlignment="1">
      <alignment horizontal="center" vertical="top"/>
    </xf>
    <xf numFmtId="49" fontId="7" fillId="12" borderId="12" xfId="0" applyNumberFormat="1" applyFont="1" applyFill="1" applyBorder="1" applyAlignment="1">
      <alignment horizontal="center" vertical="top"/>
    </xf>
    <xf numFmtId="0" fontId="7" fillId="12" borderId="69" xfId="0" applyFont="1" applyFill="1" applyBorder="1" applyAlignment="1">
      <alignment horizontal="left" vertical="top"/>
    </xf>
    <xf numFmtId="0" fontId="7" fillId="12" borderId="88" xfId="0" applyFont="1" applyFill="1" applyBorder="1" applyAlignment="1">
      <alignment horizontal="left" vertical="top"/>
    </xf>
    <xf numFmtId="49" fontId="32" fillId="12" borderId="12" xfId="0" applyNumberFormat="1" applyFont="1" applyFill="1" applyBorder="1" applyAlignment="1">
      <alignment horizontal="center" vertical="top"/>
    </xf>
    <xf numFmtId="0" fontId="32" fillId="12" borderId="69" xfId="0" applyFont="1" applyFill="1" applyBorder="1" applyAlignment="1">
      <alignment horizontal="left" vertical="top"/>
    </xf>
    <xf numFmtId="49" fontId="32" fillId="12" borderId="1" xfId="0" applyNumberFormat="1" applyFont="1" applyFill="1" applyBorder="1" applyAlignment="1">
      <alignment horizontal="center" vertical="top"/>
    </xf>
    <xf numFmtId="0" fontId="32" fillId="12" borderId="10" xfId="0" applyFont="1" applyFill="1" applyBorder="1" applyAlignment="1">
      <alignment horizontal="left" vertical="top"/>
    </xf>
    <xf numFmtId="49" fontId="32" fillId="12" borderId="30" xfId="0" applyNumberFormat="1" applyFont="1" applyFill="1" applyBorder="1" applyAlignment="1">
      <alignment horizontal="center" vertical="top"/>
    </xf>
    <xf numFmtId="0" fontId="32" fillId="12" borderId="88" xfId="0" applyFont="1" applyFill="1" applyBorder="1" applyAlignment="1">
      <alignment horizontal="left" vertical="top"/>
    </xf>
    <xf numFmtId="49" fontId="32" fillId="12" borderId="42" xfId="0" applyNumberFormat="1" applyFont="1" applyFill="1" applyBorder="1" applyAlignment="1">
      <alignment horizontal="center" vertical="top"/>
    </xf>
    <xf numFmtId="49" fontId="24" fillId="12" borderId="1" xfId="0" applyNumberFormat="1" applyFont="1" applyFill="1" applyBorder="1" applyAlignment="1">
      <alignment horizontal="center" vertical="top"/>
    </xf>
    <xf numFmtId="0" fontId="24" fillId="12" borderId="42" xfId="0" applyFont="1" applyFill="1" applyBorder="1" applyAlignment="1">
      <alignment horizontal="center" vertical="top"/>
    </xf>
    <xf numFmtId="49" fontId="24" fillId="12" borderId="30" xfId="0" applyNumberFormat="1" applyFont="1" applyFill="1" applyBorder="1" applyAlignment="1">
      <alignment horizontal="center" vertical="top"/>
    </xf>
    <xf numFmtId="49" fontId="32" fillId="12" borderId="123" xfId="0" applyNumberFormat="1" applyFont="1" applyFill="1" applyBorder="1" applyAlignment="1">
      <alignment horizontal="center" vertical="top"/>
    </xf>
    <xf numFmtId="0" fontId="7" fillId="12" borderId="102" xfId="0" applyFont="1" applyFill="1" applyBorder="1" applyAlignment="1">
      <alignment horizontal="left" vertical="top"/>
    </xf>
    <xf numFmtId="49" fontId="32" fillId="12" borderId="105" xfId="0" applyNumberFormat="1" applyFont="1" applyFill="1" applyBorder="1" applyAlignment="1">
      <alignment horizontal="center" vertical="top"/>
    </xf>
    <xf numFmtId="0" fontId="7" fillId="12" borderId="110" xfId="0" applyFont="1" applyFill="1" applyBorder="1" applyAlignment="1">
      <alignment horizontal="left" vertical="top"/>
    </xf>
    <xf numFmtId="0" fontId="6" fillId="10" borderId="55" xfId="0" applyFont="1" applyFill="1" applyBorder="1" applyAlignment="1">
      <alignment horizontal="center"/>
    </xf>
    <xf numFmtId="0" fontId="6" fillId="10" borderId="10" xfId="0" applyFont="1" applyFill="1" applyBorder="1" applyAlignment="1">
      <alignment horizontal="center"/>
    </xf>
    <xf numFmtId="179" fontId="6" fillId="10" borderId="10" xfId="0" applyNumberFormat="1" applyFont="1" applyFill="1" applyBorder="1"/>
    <xf numFmtId="179" fontId="6" fillId="10" borderId="49" xfId="0" applyNumberFormat="1" applyFont="1" applyFill="1" applyBorder="1"/>
    <xf numFmtId="179" fontId="18" fillId="10" borderId="10" xfId="0" applyNumberFormat="1" applyFont="1" applyFill="1" applyBorder="1"/>
    <xf numFmtId="179" fontId="6" fillId="10" borderId="51" xfId="0" applyNumberFormat="1" applyFont="1" applyFill="1" applyBorder="1"/>
    <xf numFmtId="179" fontId="18" fillId="10" borderId="51" xfId="0" applyNumberFormat="1" applyFont="1" applyFill="1" applyBorder="1"/>
    <xf numFmtId="0" fontId="6" fillId="10" borderId="56" xfId="0" applyFont="1" applyFill="1" applyBorder="1"/>
    <xf numFmtId="49" fontId="34" fillId="0" borderId="10" xfId="0" applyNumberFormat="1" applyFont="1" applyFill="1" applyBorder="1"/>
    <xf numFmtId="49" fontId="21" fillId="0" borderId="10" xfId="0" applyNumberFormat="1" applyFont="1" applyFill="1" applyBorder="1"/>
    <xf numFmtId="179" fontId="34" fillId="10" borderId="10" xfId="0" applyNumberFormat="1" applyFont="1" applyFill="1" applyBorder="1"/>
    <xf numFmtId="0" fontId="6" fillId="10" borderId="3" xfId="0" applyFont="1" applyFill="1" applyBorder="1" applyAlignment="1">
      <alignment vertical="top" wrapText="1"/>
    </xf>
    <xf numFmtId="9" fontId="6" fillId="0" borderId="0" xfId="0" applyNumberFormat="1" applyFont="1"/>
    <xf numFmtId="179" fontId="21" fillId="10" borderId="10" xfId="0" applyNumberFormat="1" applyFont="1" applyFill="1" applyBorder="1"/>
    <xf numFmtId="179" fontId="21" fillId="10" borderId="49" xfId="0" applyNumberFormat="1" applyFont="1" applyFill="1" applyBorder="1"/>
    <xf numFmtId="0" fontId="6" fillId="10" borderId="10" xfId="0" applyFont="1" applyFill="1" applyBorder="1" applyAlignment="1">
      <alignment horizontal="left"/>
    </xf>
    <xf numFmtId="0" fontId="12" fillId="0" borderId="0" xfId="0" applyFont="1" applyBorder="1" applyAlignment="1"/>
    <xf numFmtId="38" fontId="6" fillId="0" borderId="9" xfId="3" applyNumberFormat="1" applyFont="1" applyBorder="1"/>
    <xf numFmtId="183" fontId="12" fillId="7" borderId="21" xfId="3" applyNumberFormat="1" applyFont="1" applyFill="1" applyBorder="1" applyAlignment="1" applyProtection="1">
      <alignment horizontal="right"/>
    </xf>
    <xf numFmtId="183" fontId="12" fillId="7" borderId="58" xfId="3" applyNumberFormat="1" applyFont="1" applyFill="1" applyBorder="1" applyAlignment="1" applyProtection="1">
      <alignment horizontal="right"/>
    </xf>
    <xf numFmtId="183" fontId="12" fillId="7" borderId="60" xfId="3" applyNumberFormat="1" applyFont="1" applyFill="1" applyBorder="1" applyAlignment="1" applyProtection="1">
      <alignment horizontal="right"/>
    </xf>
    <xf numFmtId="0" fontId="6" fillId="0" borderId="2" xfId="0" applyFont="1" applyBorder="1" applyAlignment="1">
      <alignment horizontal="center"/>
    </xf>
    <xf numFmtId="0" fontId="6" fillId="0" borderId="1" xfId="0" applyFont="1" applyBorder="1" applyAlignment="1">
      <alignment horizontal="left"/>
    </xf>
    <xf numFmtId="0" fontId="6" fillId="0" borderId="1" xfId="0" applyFont="1" applyBorder="1"/>
    <xf numFmtId="38" fontId="10" fillId="0" borderId="2" xfId="3" applyFont="1" applyFill="1" applyBorder="1" applyAlignment="1" applyProtection="1">
      <alignment horizontal="right" vertical="center"/>
    </xf>
    <xf numFmtId="49" fontId="12" fillId="0" borderId="0" xfId="0" applyNumberFormat="1" applyFont="1" applyFill="1" applyBorder="1" applyProtection="1"/>
    <xf numFmtId="183" fontId="12" fillId="0" borderId="0" xfId="3" applyNumberFormat="1" applyFont="1" applyFill="1" applyBorder="1" applyAlignment="1" applyProtection="1">
      <alignment horizontal="right"/>
    </xf>
    <xf numFmtId="183" fontId="12" fillId="0" borderId="26" xfId="3" applyNumberFormat="1" applyFont="1" applyFill="1" applyBorder="1" applyAlignment="1" applyProtection="1">
      <alignment horizontal="right"/>
    </xf>
    <xf numFmtId="0" fontId="13" fillId="0" borderId="0" xfId="0" applyFont="1" applyProtection="1"/>
    <xf numFmtId="0" fontId="12" fillId="0" borderId="0" xfId="0" applyFont="1" applyProtection="1"/>
    <xf numFmtId="0" fontId="13" fillId="0" borderId="22" xfId="0" applyFont="1" applyBorder="1" applyProtection="1"/>
    <xf numFmtId="0" fontId="8" fillId="0" borderId="24" xfId="0" applyFont="1" applyBorder="1" applyAlignment="1" applyProtection="1">
      <alignment horizontal="left" vertical="center"/>
    </xf>
    <xf numFmtId="0" fontId="8" fillId="0" borderId="0" xfId="0" applyFont="1" applyAlignment="1" applyProtection="1">
      <alignment horizontal="left" vertical="center"/>
    </xf>
    <xf numFmtId="0" fontId="13" fillId="0" borderId="24" xfId="0" applyFont="1" applyBorder="1" applyProtection="1"/>
    <xf numFmtId="0" fontId="13" fillId="0" borderId="1" xfId="0" applyFont="1" applyBorder="1" applyProtection="1"/>
    <xf numFmtId="0" fontId="8" fillId="0" borderId="2" xfId="0" applyFont="1" applyBorder="1" applyAlignment="1" applyProtection="1">
      <alignment horizontal="left" vertical="center"/>
    </xf>
    <xf numFmtId="0" fontId="13" fillId="0" borderId="2" xfId="0" applyFont="1" applyBorder="1" applyProtection="1"/>
    <xf numFmtId="0" fontId="12" fillId="0" borderId="0" xfId="0" applyFont="1" applyBorder="1" applyProtection="1"/>
    <xf numFmtId="0" fontId="12" fillId="0" borderId="2" xfId="0" applyFont="1" applyBorder="1" applyProtection="1"/>
    <xf numFmtId="0" fontId="12" fillId="0" borderId="1" xfId="0" applyFont="1" applyBorder="1" applyAlignment="1" applyProtection="1">
      <alignment vertical="top" wrapText="1"/>
    </xf>
    <xf numFmtId="0" fontId="12" fillId="0" borderId="0" xfId="0" applyFont="1" applyBorder="1" applyAlignment="1" applyProtection="1">
      <alignment vertical="top" wrapText="1"/>
    </xf>
    <xf numFmtId="0" fontId="13" fillId="0" borderId="0" xfId="0" applyFont="1" applyBorder="1" applyProtection="1"/>
    <xf numFmtId="0" fontId="19" fillId="0" borderId="2" xfId="0" applyFont="1" applyBorder="1" applyAlignment="1" applyProtection="1">
      <alignment horizontal="justify" vertical="top" wrapText="1"/>
    </xf>
    <xf numFmtId="0" fontId="19" fillId="0" borderId="0" xfId="0" applyFont="1" applyAlignment="1" applyProtection="1">
      <alignment horizontal="justify" vertical="top" wrapText="1"/>
    </xf>
    <xf numFmtId="0" fontId="13" fillId="5" borderId="1" xfId="0" applyFont="1" applyFill="1" applyBorder="1" applyProtection="1"/>
    <xf numFmtId="0" fontId="13" fillId="5" borderId="0" xfId="0" applyFont="1" applyFill="1" applyBorder="1" applyProtection="1"/>
    <xf numFmtId="0" fontId="12" fillId="5" borderId="24" xfId="0" applyFont="1" applyFill="1" applyBorder="1" applyAlignment="1" applyProtection="1">
      <alignment horizontal="center" vertical="center" wrapText="1"/>
    </xf>
    <xf numFmtId="0" fontId="22" fillId="0" borderId="0" xfId="0" applyFont="1" applyBorder="1" applyAlignment="1" applyProtection="1">
      <alignment horizontal="justify" vertical="top" wrapText="1"/>
    </xf>
    <xf numFmtId="0" fontId="12" fillId="5" borderId="95" xfId="0" applyFont="1" applyFill="1" applyBorder="1" applyAlignment="1" applyProtection="1">
      <alignment horizontal="center" vertical="center"/>
    </xf>
    <xf numFmtId="0" fontId="13" fillId="3" borderId="33" xfId="0" applyFont="1" applyFill="1" applyBorder="1" applyProtection="1"/>
    <xf numFmtId="0" fontId="12" fillId="3" borderId="116" xfId="0" applyFont="1" applyFill="1" applyBorder="1" applyAlignment="1" applyProtection="1">
      <alignment horizontal="center" vertical="center" wrapText="1"/>
    </xf>
    <xf numFmtId="0" fontId="13" fillId="3" borderId="9" xfId="0" applyFont="1" applyFill="1" applyBorder="1" applyProtection="1"/>
    <xf numFmtId="0" fontId="12" fillId="3" borderId="95" xfId="0" applyFont="1" applyFill="1" applyBorder="1" applyAlignment="1" applyProtection="1">
      <alignment horizontal="center" vertical="center"/>
    </xf>
    <xf numFmtId="0" fontId="12" fillId="4" borderId="116" xfId="0" applyFont="1" applyFill="1" applyBorder="1" applyAlignment="1" applyProtection="1">
      <alignment horizontal="center" vertical="center" wrapText="1"/>
    </xf>
    <xf numFmtId="0" fontId="13" fillId="5" borderId="25" xfId="0" applyFont="1" applyFill="1" applyBorder="1" applyProtection="1"/>
    <xf numFmtId="0" fontId="13" fillId="3" borderId="43" xfId="0" applyFont="1" applyFill="1" applyBorder="1" applyProtection="1"/>
    <xf numFmtId="0" fontId="12" fillId="4" borderId="27" xfId="0" applyFont="1" applyFill="1" applyBorder="1" applyAlignment="1" applyProtection="1">
      <alignment horizontal="center" vertical="center"/>
    </xf>
    <xf numFmtId="0" fontId="19" fillId="0" borderId="0" xfId="0" applyFont="1" applyBorder="1" applyAlignment="1" applyProtection="1">
      <alignment horizontal="justify" vertical="top" wrapText="1"/>
    </xf>
    <xf numFmtId="0" fontId="12" fillId="0" borderId="0" xfId="0" applyFont="1" applyFill="1" applyBorder="1" applyAlignment="1" applyProtection="1">
      <alignment horizontal="right"/>
    </xf>
    <xf numFmtId="0" fontId="13" fillId="0" borderId="1" xfId="0" applyFont="1" applyFill="1" applyBorder="1" applyProtection="1"/>
    <xf numFmtId="0" fontId="13" fillId="0" borderId="0" xfId="0" applyFont="1" applyFill="1" applyBorder="1" applyProtection="1"/>
    <xf numFmtId="0" fontId="12" fillId="0" borderId="2" xfId="0" applyFont="1" applyFill="1" applyBorder="1" applyAlignment="1" applyProtection="1">
      <alignment horizontal="right"/>
    </xf>
    <xf numFmtId="38" fontId="20" fillId="0" borderId="0" xfId="3" applyFont="1" applyFill="1" applyBorder="1" applyAlignment="1" applyProtection="1">
      <alignment horizontal="right" vertical="center"/>
    </xf>
    <xf numFmtId="38" fontId="20" fillId="0" borderId="2" xfId="3" applyFont="1" applyFill="1" applyBorder="1" applyAlignment="1" applyProtection="1">
      <alignment horizontal="right" vertical="center"/>
    </xf>
    <xf numFmtId="38" fontId="10" fillId="0" borderId="0" xfId="3" applyFont="1" applyFill="1" applyBorder="1" applyAlignment="1" applyProtection="1">
      <alignment horizontal="right" vertical="center"/>
    </xf>
    <xf numFmtId="0" fontId="15" fillId="0" borderId="0" xfId="0" applyFont="1" applyBorder="1" applyAlignment="1" applyProtection="1">
      <alignment horizontal="left" vertical="center"/>
    </xf>
    <xf numFmtId="0" fontId="12" fillId="0" borderId="0" xfId="0" applyFont="1" applyBorder="1" applyAlignment="1" applyProtection="1">
      <alignment horizontal="right" vertical="center"/>
    </xf>
    <xf numFmtId="49" fontId="12" fillId="0" borderId="0" xfId="0" applyNumberFormat="1" applyFont="1" applyFill="1" applyBorder="1" applyAlignment="1" applyProtection="1">
      <alignment horizontal="right"/>
    </xf>
    <xf numFmtId="183" fontId="12" fillId="0" borderId="2" xfId="3" applyNumberFormat="1" applyFont="1" applyFill="1" applyBorder="1" applyAlignment="1" applyProtection="1">
      <alignment horizontal="right"/>
    </xf>
    <xf numFmtId="0" fontId="12" fillId="0" borderId="0" xfId="0" applyFont="1" applyBorder="1" applyAlignment="1" applyProtection="1">
      <alignment horizontal="right"/>
    </xf>
    <xf numFmtId="49" fontId="10" fillId="0" borderId="0" xfId="0" applyNumberFormat="1" applyFont="1" applyFill="1" applyBorder="1" applyAlignment="1" applyProtection="1">
      <alignment horizontal="left"/>
    </xf>
    <xf numFmtId="0" fontId="25" fillId="7" borderId="36" xfId="0" applyFont="1" applyFill="1" applyBorder="1" applyAlignment="1" applyProtection="1">
      <alignment horizontal="center"/>
    </xf>
    <xf numFmtId="0" fontId="12" fillId="7" borderId="21" xfId="0" applyFont="1" applyFill="1" applyBorder="1" applyAlignment="1" applyProtection="1">
      <alignment horizontal="center"/>
    </xf>
    <xf numFmtId="0" fontId="12" fillId="7" borderId="37" xfId="0" applyFont="1" applyFill="1" applyBorder="1" applyAlignment="1" applyProtection="1">
      <alignment horizontal="center"/>
    </xf>
    <xf numFmtId="49" fontId="12" fillId="0" borderId="1" xfId="0" applyNumberFormat="1" applyFont="1" applyFill="1" applyBorder="1" applyAlignment="1" applyProtection="1">
      <alignment horizontal="right"/>
    </xf>
    <xf numFmtId="49" fontId="12" fillId="0" borderId="55" xfId="0" applyNumberFormat="1" applyFont="1" applyFill="1" applyBorder="1" applyProtection="1"/>
    <xf numFmtId="49" fontId="12" fillId="0" borderId="10" xfId="0" applyNumberFormat="1" applyFont="1" applyFill="1" applyBorder="1" applyProtection="1"/>
    <xf numFmtId="49" fontId="12" fillId="0" borderId="38" xfId="0" applyNumberFormat="1" applyFont="1" applyFill="1" applyBorder="1" applyAlignment="1" applyProtection="1">
      <alignment horizontal="right"/>
    </xf>
    <xf numFmtId="49" fontId="12" fillId="0" borderId="49" xfId="0" applyNumberFormat="1" applyFont="1" applyFill="1" applyBorder="1" applyProtection="1"/>
    <xf numFmtId="49" fontId="12" fillId="0" borderId="18" xfId="0" applyNumberFormat="1" applyFont="1" applyFill="1" applyBorder="1" applyAlignment="1" applyProtection="1">
      <alignment horizontal="right"/>
    </xf>
    <xf numFmtId="49" fontId="12" fillId="0" borderId="51" xfId="0" applyNumberFormat="1" applyFont="1" applyFill="1" applyBorder="1" applyProtection="1"/>
    <xf numFmtId="0" fontId="13" fillId="9" borderId="22" xfId="0" applyFont="1" applyFill="1" applyBorder="1" applyProtection="1"/>
    <xf numFmtId="0" fontId="13" fillId="9" borderId="23" xfId="0" applyFont="1" applyFill="1" applyBorder="1" applyProtection="1"/>
    <xf numFmtId="0" fontId="12" fillId="9" borderId="24" xfId="0" applyFont="1" applyFill="1" applyBorder="1" applyAlignment="1" applyProtection="1">
      <alignment horizontal="center" vertical="center" wrapText="1"/>
    </xf>
    <xf numFmtId="0" fontId="13" fillId="9" borderId="1" xfId="0" applyFont="1" applyFill="1" applyBorder="1" applyProtection="1"/>
    <xf numFmtId="0" fontId="13" fillId="9" borderId="0" xfId="0" applyFont="1" applyFill="1" applyBorder="1" applyProtection="1"/>
    <xf numFmtId="0" fontId="12" fillId="9" borderId="95" xfId="0" applyFont="1" applyFill="1" applyBorder="1" applyAlignment="1" applyProtection="1">
      <alignment horizontal="center" vertical="top"/>
    </xf>
    <xf numFmtId="0" fontId="13" fillId="8" borderId="33" xfId="0" applyFont="1" applyFill="1" applyBorder="1" applyProtection="1"/>
    <xf numFmtId="0" fontId="12" fillId="8" borderId="116" xfId="0" applyFont="1" applyFill="1" applyBorder="1" applyAlignment="1" applyProtection="1">
      <alignment horizontal="center" vertical="top" wrapText="1"/>
    </xf>
    <xf numFmtId="0" fontId="13" fillId="9" borderId="25" xfId="0" applyFont="1" applyFill="1" applyBorder="1" applyProtection="1"/>
    <xf numFmtId="0" fontId="13" fillId="8" borderId="43" xfId="0" applyFont="1" applyFill="1" applyBorder="1" applyProtection="1"/>
    <xf numFmtId="0" fontId="12" fillId="8" borderId="27" xfId="0" applyFont="1" applyFill="1" applyBorder="1" applyAlignment="1" applyProtection="1">
      <alignment horizontal="center" vertical="top"/>
    </xf>
    <xf numFmtId="0" fontId="12" fillId="0" borderId="0" xfId="0" applyFont="1" applyAlignment="1" applyProtection="1">
      <alignment vertical="center" wrapText="1"/>
    </xf>
    <xf numFmtId="49" fontId="12" fillId="0" borderId="11" xfId="0" applyNumberFormat="1" applyFont="1" applyFill="1" applyBorder="1" applyProtection="1"/>
    <xf numFmtId="0" fontId="12" fillId="0" borderId="7" xfId="0" applyFont="1" applyBorder="1" applyProtection="1"/>
    <xf numFmtId="49" fontId="12" fillId="0" borderId="6" xfId="0" applyNumberFormat="1" applyFont="1" applyFill="1" applyBorder="1" applyProtection="1"/>
    <xf numFmtId="183" fontId="12" fillId="7" borderId="65" xfId="3" applyNumberFormat="1" applyFont="1" applyFill="1" applyBorder="1" applyAlignment="1" applyProtection="1">
      <alignment horizontal="right"/>
    </xf>
    <xf numFmtId="0" fontId="13" fillId="0" borderId="25" xfId="0" applyFont="1" applyBorder="1" applyProtection="1"/>
    <xf numFmtId="49" fontId="12" fillId="0" borderId="26" xfId="0" applyNumberFormat="1" applyFont="1" applyFill="1" applyBorder="1" applyAlignment="1" applyProtection="1">
      <alignment horizontal="right"/>
    </xf>
    <xf numFmtId="49" fontId="12" fillId="0" borderId="26" xfId="0" applyNumberFormat="1" applyFont="1" applyFill="1" applyBorder="1" applyProtection="1"/>
    <xf numFmtId="183" fontId="12" fillId="0" borderId="27" xfId="3" applyNumberFormat="1" applyFont="1" applyFill="1" applyBorder="1" applyAlignment="1" applyProtection="1">
      <alignment horizontal="right"/>
    </xf>
    <xf numFmtId="0" fontId="13" fillId="0" borderId="26" xfId="0" applyFont="1" applyBorder="1" applyProtection="1"/>
    <xf numFmtId="0" fontId="13" fillId="0" borderId="27" xfId="0" applyFont="1" applyBorder="1" applyProtection="1"/>
    <xf numFmtId="0" fontId="12" fillId="0" borderId="0" xfId="0" applyFont="1" applyFill="1" applyBorder="1" applyProtection="1"/>
    <xf numFmtId="179" fontId="12" fillId="0" borderId="0" xfId="0" applyNumberFormat="1" applyFont="1" applyProtection="1"/>
    <xf numFmtId="0" fontId="6" fillId="10" borderId="3" xfId="0" applyFont="1" applyFill="1" applyBorder="1" applyAlignment="1">
      <alignment horizontal="center" vertical="center"/>
    </xf>
    <xf numFmtId="0" fontId="6" fillId="10" borderId="1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49" fontId="12" fillId="0" borderId="0" xfId="0" applyNumberFormat="1" applyFont="1" applyFill="1" applyAlignment="1">
      <alignment horizontal="left" vertical="top" wrapText="1"/>
    </xf>
    <xf numFmtId="49" fontId="6" fillId="0" borderId="168" xfId="0" applyNumberFormat="1" applyFont="1" applyFill="1" applyBorder="1" applyAlignment="1">
      <alignment horizontal="center"/>
    </xf>
    <xf numFmtId="49" fontId="6" fillId="0" borderId="25" xfId="0" applyNumberFormat="1" applyFont="1" applyFill="1" applyBorder="1" applyAlignment="1">
      <alignment horizontal="center" vertical="center" wrapText="1"/>
    </xf>
    <xf numFmtId="49" fontId="6" fillId="0" borderId="169" xfId="0" applyNumberFormat="1" applyFont="1" applyFill="1" applyBorder="1" applyAlignment="1">
      <alignment horizontal="center"/>
    </xf>
    <xf numFmtId="49" fontId="6" fillId="14" borderId="74" xfId="0" applyNumberFormat="1" applyFont="1" applyFill="1" applyBorder="1" applyAlignment="1">
      <alignment horizontal="center"/>
    </xf>
    <xf numFmtId="179" fontId="6" fillId="11" borderId="58" xfId="0" applyNumberFormat="1" applyFont="1" applyFill="1" applyBorder="1"/>
    <xf numFmtId="179" fontId="6" fillId="11" borderId="21" xfId="0" applyNumberFormat="1" applyFont="1" applyFill="1" applyBorder="1"/>
    <xf numFmtId="179" fontId="6" fillId="11" borderId="60" xfId="0" applyNumberFormat="1" applyFont="1" applyFill="1" applyBorder="1"/>
    <xf numFmtId="179" fontId="6" fillId="10" borderId="97" xfId="0" applyNumberFormat="1" applyFont="1" applyFill="1" applyBorder="1"/>
    <xf numFmtId="38" fontId="12" fillId="0" borderId="42" xfId="3" applyFont="1" applyFill="1" applyBorder="1" applyAlignment="1">
      <alignment horizontal="center" vertical="top"/>
    </xf>
    <xf numFmtId="38" fontId="12" fillId="0" borderId="170" xfId="3" applyFont="1" applyBorder="1" applyAlignment="1">
      <alignment horizontal="center" vertical="top"/>
    </xf>
    <xf numFmtId="38" fontId="12" fillId="0" borderId="120" xfId="3" applyFont="1" applyBorder="1" applyAlignment="1">
      <alignment horizontal="center" vertical="top"/>
    </xf>
    <xf numFmtId="38" fontId="12" fillId="0" borderId="1" xfId="3" applyFont="1" applyFill="1" applyBorder="1" applyAlignment="1">
      <alignment horizontal="center" vertical="top"/>
    </xf>
    <xf numFmtId="0" fontId="6" fillId="0" borderId="9" xfId="0" applyFont="1" applyFill="1" applyBorder="1"/>
    <xf numFmtId="184" fontId="6" fillId="10" borderId="107" xfId="3" applyNumberFormat="1" applyFont="1" applyFill="1" applyBorder="1"/>
    <xf numFmtId="184" fontId="6" fillId="10" borderId="112" xfId="3" applyNumberFormat="1" applyFont="1" applyFill="1" applyBorder="1"/>
    <xf numFmtId="0" fontId="6" fillId="0" borderId="10" xfId="0" quotePrefix="1" applyNumberFormat="1" applyFont="1" applyFill="1" applyBorder="1" applyAlignment="1"/>
    <xf numFmtId="0" fontId="6" fillId="0" borderId="0" xfId="0" applyFont="1" applyBorder="1" applyAlignment="1">
      <alignment horizontal="left"/>
    </xf>
    <xf numFmtId="49" fontId="6" fillId="0" borderId="1" xfId="0" applyNumberFormat="1" applyFont="1" applyFill="1" applyBorder="1" applyAlignment="1">
      <alignment horizontal="right"/>
    </xf>
    <xf numFmtId="49" fontId="6" fillId="0" borderId="0" xfId="0" applyNumberFormat="1" applyFont="1" applyFill="1" applyBorder="1" applyAlignment="1">
      <alignment horizontal="right"/>
    </xf>
    <xf numFmtId="0" fontId="6" fillId="0" borderId="2" xfId="0" applyFont="1" applyBorder="1" applyAlignment="1">
      <alignment horizontal="left"/>
    </xf>
    <xf numFmtId="49" fontId="6" fillId="0" borderId="18" xfId="0" applyNumberFormat="1" applyFont="1" applyFill="1" applyBorder="1" applyAlignment="1">
      <alignment horizontal="right"/>
    </xf>
    <xf numFmtId="0" fontId="6" fillId="0" borderId="5" xfId="0" applyFont="1" applyBorder="1" applyAlignment="1">
      <alignment horizontal="left"/>
    </xf>
    <xf numFmtId="0" fontId="6" fillId="0" borderId="116" xfId="0" applyFont="1" applyBorder="1" applyAlignment="1">
      <alignment horizontal="left"/>
    </xf>
    <xf numFmtId="49" fontId="26" fillId="10" borderId="0" xfId="2" applyNumberFormat="1" applyFont="1" applyFill="1" applyAlignment="1" applyProtection="1">
      <alignment horizontal="left"/>
    </xf>
    <xf numFmtId="0" fontId="36" fillId="0" borderId="0" xfId="0" applyFont="1" applyBorder="1"/>
    <xf numFmtId="38" fontId="6" fillId="2" borderId="37" xfId="3" applyFont="1" applyFill="1" applyBorder="1"/>
    <xf numFmtId="0" fontId="6" fillId="0" borderId="25" xfId="0" applyFont="1" applyFill="1" applyBorder="1" applyAlignment="1">
      <alignment horizontal="center"/>
    </xf>
    <xf numFmtId="0" fontId="7" fillId="12" borderId="10" xfId="0" applyFont="1" applyFill="1" applyBorder="1" applyAlignment="1">
      <alignment horizontal="left" vertical="top"/>
    </xf>
    <xf numFmtId="0" fontId="6" fillId="0" borderId="0" xfId="0" applyFont="1" applyBorder="1" applyAlignment="1"/>
    <xf numFmtId="0" fontId="6" fillId="0" borderId="2" xfId="0" applyFont="1" applyBorder="1" applyAlignment="1"/>
    <xf numFmtId="0" fontId="6" fillId="0" borderId="17" xfId="0" applyFont="1" applyBorder="1" applyAlignment="1"/>
    <xf numFmtId="0" fontId="6" fillId="0" borderId="40" xfId="0" applyFont="1" applyBorder="1" applyAlignment="1"/>
    <xf numFmtId="49" fontId="6" fillId="2" borderId="22" xfId="0" applyNumberFormat="1" applyFont="1" applyFill="1" applyBorder="1" applyAlignment="1"/>
    <xf numFmtId="49" fontId="6" fillId="2" borderId="70" xfId="0" applyNumberFormat="1" applyFont="1" applyFill="1" applyBorder="1" applyAlignment="1"/>
    <xf numFmtId="49" fontId="6" fillId="0" borderId="1" xfId="0" applyNumberFormat="1" applyFont="1" applyFill="1" applyBorder="1" applyAlignment="1"/>
    <xf numFmtId="49" fontId="6" fillId="0" borderId="29" xfId="0" applyNumberFormat="1" applyFont="1" applyFill="1" applyBorder="1" applyAlignment="1"/>
    <xf numFmtId="49" fontId="6" fillId="2" borderId="1" xfId="0" applyNumberFormat="1" applyFont="1" applyFill="1" applyBorder="1" applyAlignment="1"/>
    <xf numFmtId="49" fontId="6" fillId="2" borderId="29" xfId="0" applyNumberFormat="1" applyFont="1" applyFill="1" applyBorder="1" applyAlignment="1"/>
    <xf numFmtId="49" fontId="6" fillId="2" borderId="18" xfId="0" applyNumberFormat="1" applyFont="1" applyFill="1" applyBorder="1" applyAlignment="1"/>
    <xf numFmtId="49" fontId="6" fillId="2" borderId="50" xfId="0" applyNumberFormat="1" applyFont="1" applyFill="1" applyBorder="1" applyAlignment="1"/>
    <xf numFmtId="49" fontId="6" fillId="2" borderId="38" xfId="0" applyNumberFormat="1" applyFont="1" applyFill="1" applyBorder="1" applyAlignment="1"/>
    <xf numFmtId="49" fontId="6" fillId="2" borderId="47" xfId="0" applyNumberFormat="1" applyFont="1" applyFill="1" applyBorder="1" applyAlignment="1"/>
    <xf numFmtId="49" fontId="6" fillId="0" borderId="18" xfId="0" applyNumberFormat="1" applyFont="1" applyFill="1" applyBorder="1" applyAlignment="1"/>
    <xf numFmtId="49" fontId="6" fillId="0" borderId="50" xfId="0" applyNumberFormat="1" applyFont="1" applyFill="1" applyBorder="1" applyAlignment="1"/>
    <xf numFmtId="49" fontId="6" fillId="0" borderId="38" xfId="0" applyNumberFormat="1" applyFont="1" applyFill="1" applyBorder="1" applyAlignment="1"/>
    <xf numFmtId="49" fontId="6" fillId="0" borderId="47" xfId="0" applyNumberFormat="1" applyFont="1" applyFill="1" applyBorder="1" applyAlignment="1"/>
    <xf numFmtId="49" fontId="6" fillId="0" borderId="25" xfId="0" applyNumberFormat="1" applyFont="1" applyFill="1" applyBorder="1" applyAlignment="1"/>
    <xf numFmtId="49" fontId="6" fillId="0" borderId="126" xfId="0" applyNumberFormat="1" applyFont="1" applyFill="1" applyBorder="1" applyAlignment="1"/>
    <xf numFmtId="49" fontId="6" fillId="2" borderId="67" xfId="0" applyNumberFormat="1" applyFont="1" applyFill="1" applyBorder="1" applyAlignment="1"/>
    <xf numFmtId="49" fontId="6" fillId="2" borderId="23" xfId="0" applyNumberFormat="1" applyFont="1" applyFill="1" applyBorder="1" applyAlignment="1"/>
    <xf numFmtId="49" fontId="6" fillId="2" borderId="24" xfId="0" applyNumberFormat="1" applyFont="1" applyFill="1" applyBorder="1" applyAlignment="1"/>
    <xf numFmtId="49" fontId="6" fillId="0" borderId="9" xfId="0" applyNumberFormat="1" applyFont="1" applyFill="1" applyBorder="1" applyAlignment="1"/>
    <xf numFmtId="49" fontId="6" fillId="0" borderId="0" xfId="0" applyNumberFormat="1" applyFont="1" applyFill="1" applyBorder="1" applyAlignment="1"/>
    <xf numFmtId="49" fontId="6" fillId="0" borderId="2" xfId="0" applyNumberFormat="1" applyFont="1" applyFill="1" applyBorder="1" applyAlignment="1"/>
    <xf numFmtId="49" fontId="6" fillId="2" borderId="9" xfId="0" applyNumberFormat="1" applyFont="1" applyFill="1" applyBorder="1" applyAlignment="1"/>
    <xf numFmtId="49" fontId="6" fillId="2" borderId="0" xfId="0" applyNumberFormat="1" applyFont="1" applyFill="1" applyBorder="1" applyAlignment="1"/>
    <xf numFmtId="49" fontId="6" fillId="2" borderId="2" xfId="0" applyNumberFormat="1" applyFont="1" applyFill="1" applyBorder="1" applyAlignment="1"/>
    <xf numFmtId="49" fontId="6" fillId="2" borderId="59" xfId="0" applyNumberFormat="1" applyFont="1" applyFill="1" applyBorder="1" applyAlignment="1"/>
    <xf numFmtId="49" fontId="6" fillId="2" borderId="17" xfId="0" applyNumberFormat="1" applyFont="1" applyFill="1" applyBorder="1" applyAlignment="1"/>
    <xf numFmtId="49" fontId="6" fillId="2" borderId="40" xfId="0" applyNumberFormat="1" applyFont="1" applyFill="1" applyBorder="1" applyAlignment="1"/>
    <xf numFmtId="49" fontId="6" fillId="2" borderId="57" xfId="0" applyNumberFormat="1" applyFont="1" applyFill="1" applyBorder="1" applyAlignment="1"/>
    <xf numFmtId="49" fontId="6" fillId="2" borderId="48" xfId="0" applyNumberFormat="1" applyFont="1" applyFill="1" applyBorder="1" applyAlignment="1"/>
    <xf numFmtId="49" fontId="6" fillId="2" borderId="39" xfId="0" applyNumberFormat="1" applyFont="1" applyFill="1" applyBorder="1" applyAlignment="1"/>
    <xf numFmtId="49" fontId="6" fillId="0" borderId="59" xfId="0" applyNumberFormat="1" applyFont="1" applyFill="1" applyBorder="1" applyAlignment="1"/>
    <xf numFmtId="49" fontId="6" fillId="0" borderId="17" xfId="0" applyNumberFormat="1" applyFont="1" applyFill="1" applyBorder="1" applyAlignment="1"/>
    <xf numFmtId="49" fontId="6" fillId="0" borderId="40" xfId="0" applyNumberFormat="1" applyFont="1" applyFill="1" applyBorder="1" applyAlignment="1"/>
    <xf numFmtId="49" fontId="6" fillId="0" borderId="57" xfId="0" applyNumberFormat="1" applyFont="1" applyFill="1" applyBorder="1" applyAlignment="1"/>
    <xf numFmtId="49" fontId="6" fillId="0" borderId="48" xfId="0" applyNumberFormat="1" applyFont="1" applyFill="1" applyBorder="1" applyAlignment="1"/>
    <xf numFmtId="49" fontId="6" fillId="0" borderId="39" xfId="0" applyNumberFormat="1" applyFont="1" applyFill="1" applyBorder="1" applyAlignment="1"/>
    <xf numFmtId="49" fontId="6" fillId="0" borderId="43" xfId="0" applyNumberFormat="1" applyFont="1" applyFill="1" applyBorder="1" applyAlignment="1"/>
    <xf numFmtId="49" fontId="6" fillId="0" borderId="26" xfId="0" applyNumberFormat="1" applyFont="1" applyFill="1" applyBorder="1" applyAlignment="1"/>
    <xf numFmtId="49" fontId="6" fillId="0" borderId="27" xfId="0" applyNumberFormat="1" applyFont="1" applyFill="1" applyBorder="1" applyAlignment="1"/>
    <xf numFmtId="49" fontId="6" fillId="15" borderId="1" xfId="0" applyNumberFormat="1" applyFont="1" applyFill="1" applyBorder="1" applyAlignment="1"/>
    <xf numFmtId="49" fontId="6" fillId="15" borderId="29" xfId="0" applyNumberFormat="1" applyFont="1" applyFill="1" applyBorder="1" applyAlignment="1"/>
    <xf numFmtId="49" fontId="6" fillId="15" borderId="9" xfId="0" applyNumberFormat="1" applyFont="1" applyFill="1" applyBorder="1" applyAlignment="1"/>
    <xf numFmtId="49" fontId="6" fillId="15" borderId="0" xfId="0" applyNumberFormat="1" applyFont="1" applyFill="1" applyBorder="1" applyAlignment="1"/>
    <xf numFmtId="49" fontId="6" fillId="15" borderId="2" xfId="0" applyNumberFormat="1" applyFont="1" applyFill="1" applyBorder="1" applyAlignment="1"/>
    <xf numFmtId="49" fontId="6" fillId="15" borderId="18" xfId="0" applyNumberFormat="1" applyFont="1" applyFill="1" applyBorder="1" applyAlignment="1"/>
    <xf numFmtId="49" fontId="6" fillId="15" borderId="50" xfId="0" applyNumberFormat="1" applyFont="1" applyFill="1" applyBorder="1" applyAlignment="1"/>
    <xf numFmtId="49" fontId="6" fillId="15" borderId="59" xfId="0" applyNumberFormat="1" applyFont="1" applyFill="1" applyBorder="1" applyAlignment="1"/>
    <xf numFmtId="49" fontId="6" fillId="15" borderId="17" xfId="0" applyNumberFormat="1" applyFont="1" applyFill="1" applyBorder="1" applyAlignment="1"/>
    <xf numFmtId="49" fontId="6" fillId="15" borderId="40" xfId="0" applyNumberFormat="1" applyFont="1" applyFill="1" applyBorder="1" applyAlignment="1"/>
    <xf numFmtId="179" fontId="21" fillId="10" borderId="51" xfId="0" applyNumberFormat="1" applyFont="1" applyFill="1" applyBorder="1"/>
    <xf numFmtId="179" fontId="6" fillId="10" borderId="3" xfId="0" applyNumberFormat="1" applyFont="1" applyFill="1" applyBorder="1" applyAlignment="1">
      <alignment horizontal="right"/>
    </xf>
    <xf numFmtId="38" fontId="6" fillId="4" borderId="39" xfId="3" applyNumberFormat="1" applyFont="1" applyFill="1" applyBorder="1"/>
    <xf numFmtId="38" fontId="6" fillId="0" borderId="57" xfId="3" applyNumberFormat="1" applyFont="1" applyBorder="1"/>
    <xf numFmtId="38" fontId="6" fillId="0" borderId="47" xfId="3" applyNumberFormat="1" applyFont="1" applyBorder="1"/>
    <xf numFmtId="38" fontId="6" fillId="4" borderId="40" xfId="3" applyNumberFormat="1" applyFont="1" applyFill="1" applyBorder="1"/>
    <xf numFmtId="38" fontId="6" fillId="0" borderId="59" xfId="3" applyNumberFormat="1" applyFont="1" applyBorder="1"/>
    <xf numFmtId="38" fontId="6" fillId="0" borderId="50" xfId="3" applyNumberFormat="1" applyFont="1" applyBorder="1"/>
    <xf numFmtId="38" fontId="6" fillId="0" borderId="45" xfId="3" applyNumberFormat="1" applyFont="1" applyFill="1" applyBorder="1"/>
    <xf numFmtId="38" fontId="6" fillId="0" borderId="48" xfId="3" applyNumberFormat="1" applyFont="1" applyBorder="1"/>
    <xf numFmtId="38" fontId="6" fillId="3" borderId="48" xfId="3" applyNumberFormat="1" applyFont="1" applyFill="1" applyBorder="1"/>
    <xf numFmtId="38" fontId="6" fillId="4" borderId="49" xfId="3" applyNumberFormat="1" applyFont="1" applyFill="1" applyBorder="1"/>
    <xf numFmtId="38" fontId="6" fillId="0" borderId="46" xfId="3" applyNumberFormat="1" applyFont="1" applyFill="1" applyBorder="1"/>
    <xf numFmtId="38" fontId="6" fillId="0" borderId="17" xfId="3" applyNumberFormat="1" applyFont="1" applyBorder="1"/>
    <xf numFmtId="38" fontId="6" fillId="3" borderId="17" xfId="3" applyNumberFormat="1" applyFont="1" applyFill="1" applyBorder="1"/>
    <xf numFmtId="38" fontId="6" fillId="4" borderId="51" xfId="3" applyNumberFormat="1" applyFont="1" applyFill="1" applyBorder="1"/>
    <xf numFmtId="179" fontId="18" fillId="10" borderId="49" xfId="0" applyNumberFormat="1" applyFont="1" applyFill="1" applyBorder="1"/>
    <xf numFmtId="0" fontId="32" fillId="12" borderId="10" xfId="0" applyFont="1" applyFill="1" applyBorder="1" applyAlignment="1">
      <alignment vertical="top" wrapText="1"/>
    </xf>
    <xf numFmtId="0" fontId="7" fillId="12" borderId="10" xfId="0" applyFont="1" applyFill="1" applyBorder="1" applyAlignment="1">
      <alignment vertical="top" wrapText="1"/>
    </xf>
    <xf numFmtId="0" fontId="7" fillId="12" borderId="10" xfId="0" applyFont="1" applyFill="1" applyBorder="1" applyAlignment="1">
      <alignment vertical="top"/>
    </xf>
    <xf numFmtId="0" fontId="7" fillId="12" borderId="69" xfId="0" applyFont="1" applyFill="1" applyBorder="1" applyAlignment="1">
      <alignment vertical="top" wrapText="1"/>
    </xf>
    <xf numFmtId="179" fontId="6" fillId="10" borderId="104" xfId="0" applyNumberFormat="1" applyFont="1" applyFill="1" applyBorder="1"/>
    <xf numFmtId="179" fontId="6" fillId="11" borderId="104" xfId="0" applyNumberFormat="1" applyFont="1" applyFill="1" applyBorder="1"/>
    <xf numFmtId="49" fontId="6" fillId="0" borderId="105" xfId="0" applyNumberFormat="1" applyFont="1" applyFill="1" applyBorder="1" applyAlignment="1">
      <alignment horizontal="right"/>
    </xf>
    <xf numFmtId="49" fontId="6" fillId="0" borderId="110" xfId="0" applyNumberFormat="1" applyFont="1" applyFill="1" applyBorder="1"/>
    <xf numFmtId="180" fontId="6" fillId="0" borderId="152" xfId="3" applyNumberFormat="1" applyFont="1" applyFill="1" applyBorder="1"/>
    <xf numFmtId="180" fontId="6" fillId="0" borderId="175" xfId="3" applyNumberFormat="1" applyFont="1" applyFill="1" applyBorder="1"/>
    <xf numFmtId="180" fontId="6" fillId="0" borderId="176" xfId="3" applyNumberFormat="1" applyFont="1" applyFill="1" applyBorder="1"/>
    <xf numFmtId="180" fontId="6" fillId="0" borderId="107" xfId="3" applyNumberFormat="1" applyFont="1" applyFill="1" applyBorder="1"/>
    <xf numFmtId="180" fontId="6" fillId="11" borderId="152" xfId="3" applyNumberFormat="1" applyFont="1" applyFill="1" applyBorder="1"/>
    <xf numFmtId="180" fontId="6" fillId="0" borderId="177" xfId="3" applyNumberFormat="1" applyFont="1" applyFill="1" applyBorder="1"/>
    <xf numFmtId="180" fontId="6" fillId="11" borderId="177" xfId="3" applyNumberFormat="1" applyFont="1" applyFill="1" applyBorder="1"/>
    <xf numFmtId="180" fontId="6" fillId="0" borderId="112" xfId="3" applyNumberFormat="1" applyFont="1" applyFill="1" applyBorder="1"/>
    <xf numFmtId="180" fontId="6" fillId="0" borderId="104" xfId="3" applyNumberFormat="1" applyFont="1" applyFill="1" applyBorder="1"/>
    <xf numFmtId="38" fontId="12" fillId="0" borderId="67" xfId="0" applyNumberFormat="1" applyFont="1" applyBorder="1"/>
    <xf numFmtId="38" fontId="12" fillId="0" borderId="9" xfId="0" applyNumberFormat="1" applyFont="1" applyBorder="1"/>
    <xf numFmtId="38" fontId="12" fillId="0" borderId="34" xfId="0" applyNumberFormat="1" applyFont="1" applyBorder="1"/>
    <xf numFmtId="38" fontId="12" fillId="0" borderId="43" xfId="0" applyNumberFormat="1" applyFont="1" applyBorder="1"/>
    <xf numFmtId="0" fontId="6" fillId="0" borderId="122" xfId="0" applyFont="1" applyFill="1" applyBorder="1" applyAlignment="1">
      <alignment horizontal="left" wrapText="1"/>
    </xf>
    <xf numFmtId="49" fontId="6" fillId="0" borderId="179" xfId="0" applyNumberFormat="1" applyFont="1" applyFill="1" applyBorder="1" applyAlignment="1">
      <alignment horizontal="center"/>
    </xf>
    <xf numFmtId="49" fontId="6" fillId="0" borderId="180" xfId="0" applyNumberFormat="1" applyFont="1" applyFill="1" applyBorder="1" applyAlignment="1">
      <alignment horizontal="center"/>
    </xf>
    <xf numFmtId="49" fontId="6" fillId="0" borderId="181" xfId="0" applyNumberFormat="1" applyFont="1" applyFill="1" applyBorder="1" applyAlignment="1">
      <alignment horizontal="center"/>
    </xf>
    <xf numFmtId="49" fontId="6" fillId="0" borderId="9" xfId="0" applyNumberFormat="1" applyFont="1" applyFill="1" applyBorder="1" applyAlignment="1">
      <alignment horizontal="left"/>
    </xf>
    <xf numFmtId="49" fontId="6" fillId="0" borderId="0" xfId="0" applyNumberFormat="1" applyFont="1" applyFill="1" applyBorder="1" applyAlignment="1">
      <alignment horizontal="left"/>
    </xf>
    <xf numFmtId="0" fontId="6" fillId="0" borderId="29" xfId="0" applyFont="1" applyBorder="1" applyAlignment="1">
      <alignment horizontal="left" vertical="top"/>
    </xf>
    <xf numFmtId="0" fontId="6" fillId="0" borderId="28" xfId="0" applyFont="1" applyBorder="1" applyAlignment="1">
      <alignment horizontal="left" vertical="top"/>
    </xf>
    <xf numFmtId="0" fontId="7" fillId="12" borderId="69" xfId="0" applyFont="1" applyFill="1" applyBorder="1" applyAlignment="1">
      <alignment horizontal="left" vertical="top" wrapText="1"/>
    </xf>
    <xf numFmtId="0" fontId="17" fillId="0" borderId="23" xfId="0" applyFont="1" applyBorder="1" applyAlignment="1" applyProtection="1">
      <alignment horizontal="justify" vertical="top" wrapText="1"/>
    </xf>
    <xf numFmtId="0" fontId="17" fillId="0" borderId="0" xfId="0" applyFont="1" applyAlignment="1" applyProtection="1">
      <alignment horizontal="justify" vertical="top" wrapText="1"/>
    </xf>
    <xf numFmtId="0" fontId="12" fillId="0" borderId="0" xfId="0" applyFont="1" applyBorder="1" applyAlignment="1" applyProtection="1">
      <alignment horizontal="right"/>
    </xf>
    <xf numFmtId="0" fontId="12" fillId="0" borderId="26" xfId="0" applyFont="1" applyBorder="1" applyAlignment="1" applyProtection="1">
      <alignment horizontal="right" vertical="center"/>
    </xf>
    <xf numFmtId="0" fontId="13" fillId="7" borderId="127" xfId="0" applyFont="1" applyFill="1" applyBorder="1" applyAlignment="1" applyProtection="1">
      <alignment horizontal="center"/>
    </xf>
    <xf numFmtId="0" fontId="13" fillId="7" borderId="128" xfId="0" applyFont="1" applyFill="1" applyBorder="1" applyAlignment="1" applyProtection="1">
      <alignment horizontal="center"/>
    </xf>
    <xf numFmtId="0" fontId="13" fillId="7" borderId="129" xfId="0" applyFont="1" applyFill="1" applyBorder="1" applyAlignment="1" applyProtection="1">
      <alignment horizontal="center"/>
    </xf>
    <xf numFmtId="0" fontId="13" fillId="7" borderId="130" xfId="0" applyFont="1" applyFill="1" applyBorder="1" applyAlignment="1" applyProtection="1">
      <alignment horizontal="center"/>
    </xf>
    <xf numFmtId="0" fontId="13" fillId="7" borderId="131" xfId="0" applyFont="1" applyFill="1" applyBorder="1" applyAlignment="1" applyProtection="1">
      <alignment horizontal="center"/>
    </xf>
    <xf numFmtId="0" fontId="13" fillId="7" borderId="132" xfId="0" applyFont="1" applyFill="1" applyBorder="1" applyAlignment="1" applyProtection="1">
      <alignment horizontal="center"/>
    </xf>
    <xf numFmtId="0" fontId="14" fillId="7" borderId="67" xfId="0" applyFont="1" applyFill="1" applyBorder="1" applyAlignment="1" applyProtection="1">
      <alignment horizontal="center" vertical="center" wrapText="1"/>
    </xf>
    <xf numFmtId="0" fontId="14" fillId="7" borderId="43" xfId="0" applyFont="1" applyFill="1" applyBorder="1" applyAlignment="1" applyProtection="1">
      <alignment horizontal="center" vertical="center"/>
    </xf>
    <xf numFmtId="0" fontId="14" fillId="7" borderId="36" xfId="0" applyFont="1" applyFill="1" applyBorder="1" applyAlignment="1" applyProtection="1">
      <alignment horizontal="center" vertical="center" wrapText="1"/>
    </xf>
    <xf numFmtId="0" fontId="14" fillId="7" borderId="37" xfId="0" applyFont="1" applyFill="1" applyBorder="1" applyAlignment="1" applyProtection="1">
      <alignment horizontal="center" vertical="center"/>
    </xf>
    <xf numFmtId="38" fontId="10" fillId="9" borderId="67" xfId="3" applyFont="1" applyFill="1" applyBorder="1" applyAlignment="1" applyProtection="1">
      <alignment horizontal="right" vertical="center"/>
    </xf>
    <xf numFmtId="38" fontId="10" fillId="9" borderId="34" xfId="3" applyFont="1" applyFill="1" applyBorder="1" applyAlignment="1" applyProtection="1">
      <alignment horizontal="right" vertical="center"/>
    </xf>
    <xf numFmtId="38" fontId="10" fillId="9" borderId="36" xfId="3" applyFont="1" applyFill="1" applyBorder="1" applyAlignment="1" applyProtection="1">
      <alignment horizontal="right" vertical="center"/>
    </xf>
    <xf numFmtId="38" fontId="10" fillId="9" borderId="125" xfId="3" applyFont="1" applyFill="1" applyBorder="1" applyAlignment="1" applyProtection="1">
      <alignment horizontal="right" vertical="center"/>
    </xf>
    <xf numFmtId="38" fontId="10" fillId="8" borderId="33" xfId="3" applyFont="1" applyFill="1" applyBorder="1" applyAlignment="1" applyProtection="1">
      <alignment horizontal="right" vertical="center"/>
    </xf>
    <xf numFmtId="38" fontId="10" fillId="8" borderId="43" xfId="3" applyFont="1" applyFill="1" applyBorder="1" applyAlignment="1" applyProtection="1">
      <alignment horizontal="right" vertical="center"/>
    </xf>
    <xf numFmtId="0" fontId="14" fillId="7" borderId="70" xfId="0" applyFont="1" applyFill="1" applyBorder="1" applyAlignment="1" applyProtection="1">
      <alignment horizontal="center" vertical="center"/>
    </xf>
    <xf numFmtId="0" fontId="14" fillId="7" borderId="126" xfId="0" applyFont="1" applyFill="1" applyBorder="1" applyAlignment="1" applyProtection="1">
      <alignment horizontal="center" vertical="center"/>
    </xf>
    <xf numFmtId="0" fontId="14" fillId="7" borderId="20" xfId="0" applyFont="1" applyFill="1" applyBorder="1" applyAlignment="1" applyProtection="1">
      <alignment horizontal="center" vertical="center" wrapText="1"/>
    </xf>
    <xf numFmtId="0" fontId="14" fillId="7" borderId="4" xfId="0" applyFont="1" applyFill="1" applyBorder="1" applyAlignment="1" applyProtection="1">
      <alignment horizontal="center" vertical="center"/>
    </xf>
    <xf numFmtId="0" fontId="12" fillId="0" borderId="22" xfId="0" applyFont="1" applyBorder="1" applyAlignment="1" applyProtection="1">
      <alignment horizontal="center" vertical="center"/>
    </xf>
    <xf numFmtId="0" fontId="12" fillId="0" borderId="24" xfId="0" applyFont="1" applyBorder="1" applyAlignment="1" applyProtection="1">
      <alignment horizontal="center" vertical="center"/>
    </xf>
    <xf numFmtId="0" fontId="12" fillId="0" borderId="1" xfId="0" applyFont="1" applyBorder="1" applyAlignment="1" applyProtection="1">
      <alignment horizontal="center" vertical="center"/>
    </xf>
    <xf numFmtId="0" fontId="12" fillId="0" borderId="2" xfId="0" applyFont="1" applyBorder="1" applyAlignment="1" applyProtection="1">
      <alignment horizontal="center" vertical="center"/>
    </xf>
    <xf numFmtId="0" fontId="12" fillId="0" borderId="25" xfId="0" applyFont="1" applyBorder="1" applyAlignment="1" applyProtection="1">
      <alignment horizontal="center" vertical="center"/>
    </xf>
    <xf numFmtId="0" fontId="12" fillId="0" borderId="27" xfId="0" applyFont="1" applyBorder="1" applyAlignment="1" applyProtection="1">
      <alignment horizontal="center" vertical="center"/>
    </xf>
    <xf numFmtId="38" fontId="10" fillId="8" borderId="124" xfId="3" applyFont="1" applyFill="1" applyBorder="1" applyAlignment="1" applyProtection="1">
      <alignment horizontal="right" vertical="center"/>
    </xf>
    <xf numFmtId="38" fontId="10" fillId="8" borderId="37" xfId="3" applyFont="1" applyFill="1" applyBorder="1" applyAlignment="1" applyProtection="1">
      <alignment horizontal="right" vertical="center"/>
    </xf>
    <xf numFmtId="38" fontId="10" fillId="9" borderId="20" xfId="3" applyFont="1" applyFill="1" applyBorder="1" applyAlignment="1" applyProtection="1">
      <alignment horizontal="right" vertical="center"/>
    </xf>
    <xf numFmtId="38" fontId="10" fillId="9" borderId="111" xfId="3" applyFont="1" applyFill="1" applyBorder="1" applyAlignment="1" applyProtection="1">
      <alignment horizontal="right" vertical="center"/>
    </xf>
    <xf numFmtId="0" fontId="14" fillId="8" borderId="5" xfId="0" applyFont="1" applyFill="1" applyBorder="1" applyAlignment="1" applyProtection="1">
      <alignment horizontal="center" vertical="center" wrapText="1"/>
    </xf>
    <xf numFmtId="0" fontId="14" fillId="8" borderId="26" xfId="0" applyFont="1" applyFill="1" applyBorder="1" applyAlignment="1" applyProtection="1">
      <alignment horizontal="center" vertical="center"/>
    </xf>
    <xf numFmtId="38" fontId="10" fillId="8" borderId="28" xfId="3" applyFont="1" applyFill="1" applyBorder="1" applyAlignment="1" applyProtection="1">
      <alignment horizontal="right" vertical="center"/>
    </xf>
    <xf numFmtId="38" fontId="10" fillId="8" borderId="126" xfId="3" applyFont="1" applyFill="1" applyBorder="1" applyAlignment="1" applyProtection="1">
      <alignment horizontal="right" vertical="center"/>
    </xf>
    <xf numFmtId="38" fontId="10" fillId="8" borderId="109" xfId="3" applyFont="1" applyFill="1" applyBorder="1" applyAlignment="1" applyProtection="1">
      <alignment horizontal="right" vertical="center"/>
    </xf>
    <xf numFmtId="38" fontId="10" fillId="8" borderId="4" xfId="3" applyFont="1" applyFill="1" applyBorder="1" applyAlignment="1" applyProtection="1">
      <alignment horizontal="right" vertical="center"/>
    </xf>
    <xf numFmtId="0" fontId="14" fillId="9" borderId="23" xfId="0" applyFont="1" applyFill="1" applyBorder="1" applyAlignment="1" applyProtection="1">
      <alignment horizontal="center" vertical="center" wrapText="1"/>
    </xf>
    <xf numFmtId="0" fontId="14" fillId="9" borderId="31" xfId="0" applyFont="1" applyFill="1" applyBorder="1" applyAlignment="1" applyProtection="1">
      <alignment horizontal="center" vertical="center"/>
    </xf>
    <xf numFmtId="38" fontId="10" fillId="9" borderId="70" xfId="3" applyFont="1" applyFill="1" applyBorder="1" applyAlignment="1" applyProtection="1">
      <alignment horizontal="right" vertical="center"/>
    </xf>
    <xf numFmtId="38" fontId="10" fillId="9" borderId="32" xfId="3" applyFont="1" applyFill="1" applyBorder="1" applyAlignment="1" applyProtection="1">
      <alignment horizontal="right" vertical="center"/>
    </xf>
    <xf numFmtId="0" fontId="8" fillId="0" borderId="23" xfId="0" applyFont="1" applyBorder="1" applyAlignment="1" applyProtection="1">
      <alignment horizontal="left" vertical="center"/>
    </xf>
    <xf numFmtId="0" fontId="8" fillId="0" borderId="0" xfId="0" applyFont="1" applyBorder="1" applyAlignment="1" applyProtection="1">
      <alignment horizontal="left" vertical="center"/>
    </xf>
    <xf numFmtId="0" fontId="35" fillId="0" borderId="0" xfId="0" applyFont="1" applyBorder="1" applyAlignment="1" applyProtection="1">
      <alignment horizontal="justify" vertical="top" wrapText="1"/>
    </xf>
    <xf numFmtId="38" fontId="10" fillId="5" borderId="21" xfId="3" applyFont="1" applyFill="1" applyBorder="1" applyAlignment="1" applyProtection="1">
      <alignment horizontal="right" vertical="center"/>
    </xf>
    <xf numFmtId="38" fontId="10" fillId="5" borderId="125" xfId="3" applyFont="1" applyFill="1" applyBorder="1" applyAlignment="1" applyProtection="1">
      <alignment horizontal="right" vertical="center"/>
    </xf>
    <xf numFmtId="38" fontId="10" fillId="5" borderId="3" xfId="3" applyFont="1" applyFill="1" applyBorder="1" applyAlignment="1" applyProtection="1">
      <alignment horizontal="right" vertical="center"/>
    </xf>
    <xf numFmtId="38" fontId="10" fillId="5" borderId="111" xfId="3" applyFont="1" applyFill="1" applyBorder="1" applyAlignment="1" applyProtection="1">
      <alignment horizontal="right" vertical="center"/>
    </xf>
    <xf numFmtId="38" fontId="10" fillId="5" borderId="9" xfId="3" applyFont="1" applyFill="1" applyBorder="1" applyAlignment="1" applyProtection="1">
      <alignment horizontal="right" vertical="center"/>
    </xf>
    <xf numFmtId="38" fontId="10" fillId="5" borderId="34" xfId="3" applyFont="1" applyFill="1" applyBorder="1" applyAlignment="1" applyProtection="1">
      <alignment horizontal="right" vertical="center"/>
    </xf>
    <xf numFmtId="0" fontId="14" fillId="5" borderId="0" xfId="0" applyFont="1" applyFill="1" applyBorder="1" applyAlignment="1" applyProtection="1">
      <alignment horizontal="center" vertical="center" wrapText="1"/>
    </xf>
    <xf numFmtId="0" fontId="14" fillId="5" borderId="31" xfId="0" applyFont="1" applyFill="1" applyBorder="1" applyAlignment="1" applyProtection="1">
      <alignment horizontal="center" vertical="center"/>
    </xf>
    <xf numFmtId="38" fontId="10" fillId="5" borderId="29" xfId="3" applyFont="1" applyFill="1" applyBorder="1" applyAlignment="1" applyProtection="1">
      <alignment horizontal="right" vertical="center"/>
    </xf>
    <xf numFmtId="38" fontId="10" fillId="5" borderId="32" xfId="3" applyFont="1" applyFill="1" applyBorder="1" applyAlignment="1" applyProtection="1">
      <alignment horizontal="right" vertical="center"/>
    </xf>
    <xf numFmtId="0" fontId="10" fillId="0" borderId="0" xfId="0" applyFont="1" applyBorder="1" applyAlignment="1" applyProtection="1">
      <alignment horizontal="left" vertical="center"/>
    </xf>
    <xf numFmtId="38" fontId="10" fillId="4" borderId="124" xfId="3" applyFont="1" applyFill="1" applyBorder="1" applyAlignment="1" applyProtection="1">
      <alignment horizontal="right" vertical="center"/>
    </xf>
    <xf numFmtId="38" fontId="10" fillId="4" borderId="37" xfId="3" applyFont="1" applyFill="1" applyBorder="1" applyAlignment="1" applyProtection="1">
      <alignment horizontal="right" vertical="center"/>
    </xf>
    <xf numFmtId="0" fontId="14" fillId="3" borderId="5" xfId="0" applyFont="1" applyFill="1" applyBorder="1" applyAlignment="1" applyProtection="1">
      <alignment horizontal="center" vertical="center" wrapText="1"/>
    </xf>
    <xf numFmtId="0" fontId="14" fillId="3" borderId="31" xfId="0" applyFont="1" applyFill="1" applyBorder="1" applyAlignment="1" applyProtection="1">
      <alignment horizontal="center" vertical="center"/>
    </xf>
    <xf numFmtId="38" fontId="10" fillId="3" borderId="28" xfId="3" applyFont="1" applyFill="1" applyBorder="1" applyAlignment="1" applyProtection="1">
      <alignment horizontal="right" vertical="center"/>
    </xf>
    <xf numFmtId="38" fontId="10" fillId="3" borderId="32" xfId="3" applyFont="1" applyFill="1" applyBorder="1" applyAlignment="1" applyProtection="1">
      <alignment horizontal="right" vertical="center"/>
    </xf>
    <xf numFmtId="38" fontId="10" fillId="3" borderId="109" xfId="3" applyFont="1" applyFill="1" applyBorder="1" applyAlignment="1" applyProtection="1">
      <alignment horizontal="right" vertical="center"/>
    </xf>
    <xf numFmtId="38" fontId="10" fillId="3" borderId="111" xfId="3" applyFont="1" applyFill="1" applyBorder="1" applyAlignment="1" applyProtection="1">
      <alignment horizontal="right" vertical="center"/>
    </xf>
    <xf numFmtId="38" fontId="10" fillId="3" borderId="33" xfId="3" applyFont="1" applyFill="1" applyBorder="1" applyAlignment="1" applyProtection="1">
      <alignment horizontal="right" vertical="center"/>
    </xf>
    <xf numFmtId="38" fontId="10" fillId="3" borderId="34" xfId="3" applyFont="1" applyFill="1" applyBorder="1" applyAlignment="1" applyProtection="1">
      <alignment horizontal="right" vertical="center"/>
    </xf>
    <xf numFmtId="0" fontId="14" fillId="4" borderId="33" xfId="0" applyFont="1" applyFill="1" applyBorder="1" applyAlignment="1" applyProtection="1">
      <alignment horizontal="center" vertical="center" wrapText="1"/>
    </xf>
    <xf numFmtId="0" fontId="14" fillId="4" borderId="43" xfId="0" applyFont="1" applyFill="1" applyBorder="1" applyAlignment="1" applyProtection="1">
      <alignment horizontal="center" vertical="center"/>
    </xf>
    <xf numFmtId="38" fontId="10" fillId="4" borderId="28" xfId="3" applyFont="1" applyFill="1" applyBorder="1" applyAlignment="1" applyProtection="1">
      <alignment horizontal="right" vertical="center"/>
    </xf>
    <xf numFmtId="38" fontId="10" fillId="4" borderId="126" xfId="3" applyFont="1" applyFill="1" applyBorder="1" applyAlignment="1" applyProtection="1">
      <alignment horizontal="right" vertical="center"/>
    </xf>
    <xf numFmtId="38" fontId="10" fillId="4" borderId="109" xfId="3" applyFont="1" applyFill="1" applyBorder="1" applyAlignment="1" applyProtection="1">
      <alignment horizontal="right" vertical="center"/>
    </xf>
    <xf numFmtId="38" fontId="10" fillId="4" borderId="4" xfId="3" applyFont="1" applyFill="1" applyBorder="1" applyAlignment="1" applyProtection="1">
      <alignment horizontal="right" vertical="center"/>
    </xf>
    <xf numFmtId="49" fontId="10" fillId="0" borderId="0" xfId="0" applyNumberFormat="1" applyFont="1" applyFill="1" applyBorder="1" applyAlignment="1" applyProtection="1">
      <alignment horizontal="justify" vertical="top" wrapText="1"/>
    </xf>
    <xf numFmtId="38" fontId="20" fillId="2" borderId="24" xfId="3" applyFont="1" applyFill="1" applyBorder="1" applyAlignment="1" applyProtection="1">
      <alignment horizontal="right" vertical="center"/>
      <protection locked="0"/>
    </xf>
    <xf numFmtId="38" fontId="20" fillId="2" borderId="95" xfId="3" applyFont="1" applyFill="1" applyBorder="1" applyAlignment="1" applyProtection="1">
      <alignment horizontal="right" vertical="center"/>
      <protection locked="0"/>
    </xf>
    <xf numFmtId="38" fontId="20" fillId="2" borderId="2" xfId="3" applyFont="1" applyFill="1" applyBorder="1" applyAlignment="1" applyProtection="1">
      <alignment horizontal="right" vertical="center"/>
      <protection locked="0"/>
    </xf>
    <xf numFmtId="38" fontId="20" fillId="2" borderId="27" xfId="3" applyFont="1" applyFill="1" applyBorder="1" applyAlignment="1" applyProtection="1">
      <alignment horizontal="right" vertical="center"/>
      <protection locked="0"/>
    </xf>
    <xf numFmtId="38" fontId="10" fillId="0" borderId="2" xfId="3" applyFont="1" applyFill="1" applyBorder="1" applyAlignment="1" applyProtection="1">
      <alignment horizontal="right" vertical="center"/>
    </xf>
    <xf numFmtId="38" fontId="10" fillId="0" borderId="27" xfId="3" applyFont="1" applyFill="1" applyBorder="1" applyAlignment="1" applyProtection="1">
      <alignment horizontal="right" vertical="center"/>
    </xf>
    <xf numFmtId="0" fontId="17" fillId="0" borderId="0" xfId="0" applyFont="1" applyFill="1" applyBorder="1" applyAlignment="1" applyProtection="1">
      <alignment horizontal="left" vertical="top" wrapText="1"/>
    </xf>
    <xf numFmtId="0" fontId="14" fillId="6" borderId="22" xfId="0" applyFont="1" applyFill="1" applyBorder="1" applyAlignment="1" applyProtection="1">
      <alignment horizontal="center" vertical="center" wrapText="1"/>
    </xf>
    <xf numFmtId="0" fontId="14" fillId="6" borderId="23" xfId="0" applyFont="1" applyFill="1" applyBorder="1" applyAlignment="1" applyProtection="1">
      <alignment horizontal="center" vertical="center" wrapText="1"/>
    </xf>
    <xf numFmtId="0" fontId="14" fillId="6" borderId="24" xfId="0" applyFont="1" applyFill="1" applyBorder="1" applyAlignment="1" applyProtection="1">
      <alignment horizontal="center" vertical="center" wrapText="1"/>
    </xf>
    <xf numFmtId="0" fontId="14" fillId="6" borderId="25" xfId="0" applyFont="1" applyFill="1" applyBorder="1" applyAlignment="1" applyProtection="1">
      <alignment horizontal="center" vertical="center" wrapText="1"/>
    </xf>
    <xf numFmtId="0" fontId="14" fillId="6" borderId="26" xfId="0" applyFont="1" applyFill="1" applyBorder="1" applyAlignment="1" applyProtection="1">
      <alignment horizontal="center" vertical="center" wrapText="1"/>
    </xf>
    <xf numFmtId="0" fontId="14" fillId="6" borderId="27" xfId="0" applyFont="1" applyFill="1" applyBorder="1" applyAlignment="1" applyProtection="1">
      <alignment horizontal="center" vertical="center" wrapText="1"/>
    </xf>
    <xf numFmtId="178" fontId="10" fillId="6" borderId="36" xfId="0" applyNumberFormat="1" applyFont="1" applyFill="1" applyBorder="1" applyAlignment="1" applyProtection="1">
      <alignment horizontal="right" vertical="center"/>
    </xf>
    <xf numFmtId="178" fontId="10" fillId="6" borderId="37" xfId="0" applyNumberFormat="1" applyFont="1" applyFill="1" applyBorder="1" applyAlignment="1" applyProtection="1">
      <alignment horizontal="right" vertical="center"/>
    </xf>
    <xf numFmtId="0" fontId="17" fillId="0" borderId="23" xfId="0" applyFont="1" applyFill="1" applyBorder="1" applyAlignment="1" applyProtection="1">
      <alignment horizontal="left" vertical="top"/>
    </xf>
    <xf numFmtId="0" fontId="10" fillId="7" borderId="1" xfId="0" applyFont="1" applyFill="1" applyBorder="1" applyAlignment="1" applyProtection="1">
      <alignment horizontal="center" vertical="center"/>
    </xf>
    <xf numFmtId="0" fontId="10" fillId="7" borderId="2" xfId="0" applyFont="1" applyFill="1" applyBorder="1" applyAlignment="1" applyProtection="1">
      <alignment horizontal="center" vertical="center"/>
    </xf>
    <xf numFmtId="49" fontId="10" fillId="7" borderId="22" xfId="0" applyNumberFormat="1" applyFont="1" applyFill="1" applyBorder="1" applyAlignment="1" applyProtection="1">
      <alignment horizontal="center" vertical="center"/>
    </xf>
    <xf numFmtId="49" fontId="10" fillId="7" borderId="24" xfId="0" applyNumberFormat="1" applyFont="1" applyFill="1" applyBorder="1" applyAlignment="1" applyProtection="1">
      <alignment horizontal="center" vertical="center"/>
    </xf>
    <xf numFmtId="49" fontId="10" fillId="7" borderId="25" xfId="0" applyNumberFormat="1" applyFont="1" applyFill="1" applyBorder="1" applyAlignment="1" applyProtection="1">
      <alignment horizontal="center" vertical="center"/>
    </xf>
    <xf numFmtId="49" fontId="10" fillId="7" borderId="27" xfId="0" applyNumberFormat="1" applyFont="1" applyFill="1" applyBorder="1" applyAlignment="1" applyProtection="1">
      <alignment horizontal="center" vertical="center"/>
    </xf>
    <xf numFmtId="0" fontId="10" fillId="7" borderId="22" xfId="0" applyFont="1" applyFill="1" applyBorder="1" applyAlignment="1" applyProtection="1">
      <alignment horizontal="center" vertical="center"/>
    </xf>
    <xf numFmtId="0" fontId="10" fillId="7" borderId="24" xfId="0" applyFont="1" applyFill="1" applyBorder="1" applyAlignment="1" applyProtection="1">
      <alignment horizontal="center" vertical="center"/>
    </xf>
    <xf numFmtId="0" fontId="10" fillId="7" borderId="30" xfId="0" applyFont="1" applyFill="1" applyBorder="1" applyAlignment="1" applyProtection="1">
      <alignment horizontal="center" vertical="center"/>
    </xf>
    <xf numFmtId="0" fontId="10" fillId="7" borderId="95" xfId="0" applyFont="1" applyFill="1" applyBorder="1" applyAlignment="1" applyProtection="1">
      <alignment horizontal="center" vertical="center"/>
    </xf>
    <xf numFmtId="38" fontId="10" fillId="3" borderId="124" xfId="3" applyFont="1" applyFill="1" applyBorder="1" applyAlignment="1" applyProtection="1">
      <alignment horizontal="right" vertical="center"/>
    </xf>
    <xf numFmtId="38" fontId="10" fillId="3" borderId="125" xfId="3" applyFont="1" applyFill="1" applyBorder="1" applyAlignment="1" applyProtection="1">
      <alignment horizontal="right" vertical="center"/>
    </xf>
    <xf numFmtId="38" fontId="10" fillId="4" borderId="33" xfId="3" applyFont="1" applyFill="1" applyBorder="1" applyAlignment="1" applyProtection="1">
      <alignment horizontal="right" vertical="center"/>
    </xf>
    <xf numFmtId="38" fontId="10" fillId="4" borderId="43" xfId="3" applyFont="1" applyFill="1" applyBorder="1" applyAlignment="1" applyProtection="1">
      <alignment horizontal="right" vertical="center"/>
    </xf>
    <xf numFmtId="0" fontId="12" fillId="0" borderId="0" xfId="0" applyFont="1" applyBorder="1" applyAlignment="1">
      <alignment horizontal="right"/>
    </xf>
    <xf numFmtId="0" fontId="8" fillId="0" borderId="23" xfId="0" applyFont="1" applyBorder="1" applyAlignment="1">
      <alignment vertical="top"/>
    </xf>
    <xf numFmtId="0" fontId="8" fillId="0" borderId="0" xfId="0" applyFont="1" applyBorder="1" applyAlignment="1">
      <alignment vertical="top"/>
    </xf>
    <xf numFmtId="38" fontId="14" fillId="0" borderId="0" xfId="3" applyNumberFormat="1" applyFont="1" applyFill="1" applyBorder="1" applyAlignment="1">
      <alignment horizontal="right" vertical="center"/>
    </xf>
    <xf numFmtId="0" fontId="14" fillId="6" borderId="33" xfId="0" applyFont="1" applyFill="1" applyBorder="1" applyAlignment="1">
      <alignment horizontal="center" vertical="center" textRotation="255"/>
    </xf>
    <xf numFmtId="0" fontId="14" fillId="6" borderId="5" xfId="0" applyFont="1" applyFill="1" applyBorder="1" applyAlignment="1">
      <alignment horizontal="center" vertical="center" textRotation="255"/>
    </xf>
    <xf numFmtId="0" fontId="14" fillId="6" borderId="9" xfId="0" applyFont="1" applyFill="1" applyBorder="1" applyAlignment="1">
      <alignment horizontal="center" vertical="center" textRotation="255"/>
    </xf>
    <xf numFmtId="0" fontId="14" fillId="6" borderId="0" xfId="0" applyFont="1" applyFill="1" applyBorder="1" applyAlignment="1">
      <alignment horizontal="center" vertical="center" textRotation="255"/>
    </xf>
    <xf numFmtId="0" fontId="14" fillId="6" borderId="34" xfId="0" applyFont="1" applyFill="1" applyBorder="1" applyAlignment="1">
      <alignment horizontal="center" vertical="center" textRotation="255"/>
    </xf>
    <xf numFmtId="0" fontId="14" fillId="6" borderId="31" xfId="0" applyFont="1" applyFill="1" applyBorder="1" applyAlignment="1">
      <alignment horizontal="center" vertical="center" textRotation="255"/>
    </xf>
    <xf numFmtId="38" fontId="14" fillId="5" borderId="0" xfId="3" applyNumberFormat="1" applyFont="1" applyFill="1" applyBorder="1" applyAlignment="1">
      <alignment horizontal="right" vertical="center"/>
    </xf>
    <xf numFmtId="38" fontId="14" fillId="3" borderId="26" xfId="3" applyNumberFormat="1" applyFont="1" applyFill="1" applyBorder="1" applyAlignment="1">
      <alignment horizontal="right" vertical="center"/>
    </xf>
    <xf numFmtId="38" fontId="14" fillId="4" borderId="25" xfId="3" applyNumberFormat="1" applyFont="1" applyFill="1" applyBorder="1" applyAlignment="1">
      <alignment horizontal="right" vertical="center"/>
    </xf>
    <xf numFmtId="38" fontId="14" fillId="4" borderId="26" xfId="3" applyNumberFormat="1" applyFont="1" applyFill="1" applyBorder="1" applyAlignment="1">
      <alignment horizontal="right" vertical="center"/>
    </xf>
    <xf numFmtId="38" fontId="14" fillId="3" borderId="26" xfId="3" applyFont="1" applyFill="1" applyBorder="1" applyAlignment="1">
      <alignment horizontal="right"/>
    </xf>
    <xf numFmtId="38" fontId="14" fillId="5" borderId="0" xfId="3" applyNumberFormat="1" applyFont="1" applyFill="1" applyBorder="1" applyAlignment="1">
      <alignment horizontal="right"/>
    </xf>
    <xf numFmtId="0" fontId="12" fillId="0" borderId="33" xfId="0" applyFont="1" applyBorder="1" applyAlignment="1">
      <alignment horizontal="center" vertical="center"/>
    </xf>
    <xf numFmtId="0" fontId="12" fillId="0" borderId="5" xfId="0" applyFont="1" applyBorder="1" applyAlignment="1">
      <alignment horizontal="center" vertical="center"/>
    </xf>
    <xf numFmtId="0" fontId="12" fillId="0" borderId="116" xfId="0" applyFont="1" applyBorder="1" applyAlignment="1">
      <alignment horizontal="center" vertical="center"/>
    </xf>
    <xf numFmtId="0" fontId="0" fillId="6" borderId="5" xfId="0" applyFill="1" applyBorder="1"/>
    <xf numFmtId="0" fontId="0" fillId="6" borderId="9" xfId="0" applyFill="1" applyBorder="1"/>
    <xf numFmtId="0" fontId="0" fillId="6" borderId="0" xfId="0" applyFill="1" applyBorder="1"/>
    <xf numFmtId="0" fontId="0" fillId="6" borderId="34" xfId="0" applyFill="1" applyBorder="1"/>
    <xf numFmtId="0" fontId="0" fillId="6" borderId="31" xfId="0" applyFill="1" applyBorder="1"/>
    <xf numFmtId="38" fontId="14" fillId="5" borderId="0" xfId="3" applyFont="1" applyFill="1" applyBorder="1" applyAlignment="1">
      <alignment horizontal="right"/>
    </xf>
    <xf numFmtId="38" fontId="14" fillId="0" borderId="0" xfId="3" applyNumberFormat="1" applyFont="1" applyFill="1" applyBorder="1" applyAlignment="1">
      <alignment horizontal="right"/>
    </xf>
    <xf numFmtId="38" fontId="14" fillId="9" borderId="26" xfId="3" applyFont="1" applyFill="1" applyBorder="1" applyAlignment="1">
      <alignment horizontal="right"/>
    </xf>
    <xf numFmtId="38" fontId="14" fillId="8" borderId="25" xfId="3" applyFont="1" applyFill="1" applyBorder="1" applyAlignment="1">
      <alignment horizontal="right"/>
    </xf>
    <xf numFmtId="38" fontId="14" fillId="8" borderId="26" xfId="3" applyFont="1" applyFill="1" applyBorder="1" applyAlignment="1">
      <alignment horizontal="right"/>
    </xf>
    <xf numFmtId="0" fontId="12" fillId="0" borderId="0" xfId="0" applyFont="1" applyBorder="1" applyAlignment="1">
      <alignment horizontal="justify" vertical="top" wrapText="1"/>
    </xf>
    <xf numFmtId="0" fontId="12" fillId="0" borderId="26" xfId="0" applyFont="1" applyBorder="1" applyAlignment="1">
      <alignment horizontal="justify" vertical="top" wrapText="1"/>
    </xf>
    <xf numFmtId="38" fontId="14" fillId="4" borderId="25" xfId="3" applyFont="1" applyFill="1" applyBorder="1" applyAlignment="1">
      <alignment horizontal="right"/>
    </xf>
    <xf numFmtId="0" fontId="0" fillId="0" borderId="26" xfId="0" applyBorder="1"/>
    <xf numFmtId="38" fontId="6" fillId="0" borderId="53" xfId="3" applyFont="1" applyBorder="1" applyAlignment="1">
      <alignment horizontal="right"/>
    </xf>
    <xf numFmtId="38" fontId="6" fillId="0" borderId="73" xfId="3" applyFont="1" applyBorder="1" applyAlignment="1">
      <alignment horizontal="right"/>
    </xf>
    <xf numFmtId="38" fontId="6" fillId="0" borderId="1" xfId="3" applyFont="1" applyBorder="1" applyAlignment="1">
      <alignment horizontal="right"/>
    </xf>
    <xf numFmtId="38" fontId="6" fillId="0" borderId="0" xfId="3" applyFont="1" applyBorder="1" applyAlignment="1">
      <alignment horizontal="right"/>
    </xf>
    <xf numFmtId="38" fontId="6" fillId="0" borderId="2" xfId="3" applyFont="1" applyBorder="1" applyAlignment="1">
      <alignment horizontal="right"/>
    </xf>
    <xf numFmtId="38" fontId="6" fillId="2" borderId="1" xfId="3" applyFont="1" applyFill="1" applyBorder="1" applyAlignment="1">
      <alignment horizontal="right"/>
    </xf>
    <xf numFmtId="38" fontId="6" fillId="2" borderId="0" xfId="3" applyFont="1" applyFill="1" applyBorder="1" applyAlignment="1">
      <alignment horizontal="right"/>
    </xf>
    <xf numFmtId="38" fontId="6" fillId="2" borderId="2" xfId="3" applyFont="1" applyFill="1" applyBorder="1" applyAlignment="1">
      <alignment horizontal="right"/>
    </xf>
    <xf numFmtId="38" fontId="6" fillId="0" borderId="1" xfId="3" applyFont="1" applyFill="1" applyBorder="1" applyAlignment="1">
      <alignment horizontal="right"/>
    </xf>
    <xf numFmtId="38" fontId="6" fillId="0" borderId="0" xfId="3" applyFont="1" applyFill="1" applyBorder="1" applyAlignment="1">
      <alignment horizontal="right"/>
    </xf>
    <xf numFmtId="38" fontId="6" fillId="0" borderId="2" xfId="3" applyFont="1" applyFill="1" applyBorder="1" applyAlignment="1">
      <alignment horizontal="right"/>
    </xf>
    <xf numFmtId="38" fontId="6" fillId="2" borderId="38" xfId="3" applyFont="1" applyFill="1" applyBorder="1" applyAlignment="1">
      <alignment horizontal="right"/>
    </xf>
    <xf numFmtId="38" fontId="6" fillId="2" borderId="48" xfId="3" applyFont="1" applyFill="1" applyBorder="1" applyAlignment="1">
      <alignment horizontal="right"/>
    </xf>
    <xf numFmtId="38" fontId="6" fillId="2" borderId="39" xfId="3" applyFont="1" applyFill="1" applyBorder="1" applyAlignment="1">
      <alignment horizontal="right"/>
    </xf>
    <xf numFmtId="182" fontId="6" fillId="0" borderId="158" xfId="1" applyNumberFormat="1" applyFont="1" applyBorder="1" applyAlignment="1">
      <alignment horizontal="right"/>
    </xf>
    <xf numFmtId="182" fontId="6" fillId="0" borderId="159" xfId="1" applyNumberFormat="1" applyFont="1" applyBorder="1" applyAlignment="1">
      <alignment horizontal="right"/>
    </xf>
    <xf numFmtId="182" fontId="6" fillId="0" borderId="160" xfId="1" applyNumberFormat="1" applyFont="1" applyBorder="1" applyAlignment="1">
      <alignment horizontal="right"/>
    </xf>
    <xf numFmtId="182" fontId="6" fillId="0" borderId="161" xfId="1" applyNumberFormat="1" applyFont="1" applyBorder="1" applyAlignment="1">
      <alignment horizontal="right"/>
    </xf>
    <xf numFmtId="182" fontId="6" fillId="0" borderId="162" xfId="1" applyNumberFormat="1" applyFont="1" applyBorder="1" applyAlignment="1">
      <alignment horizontal="right"/>
    </xf>
    <xf numFmtId="0" fontId="6" fillId="0" borderId="0" xfId="0" applyFont="1" applyBorder="1" applyAlignment="1">
      <alignment horizontal="left"/>
    </xf>
    <xf numFmtId="0" fontId="6" fillId="0" borderId="158" xfId="0" applyFont="1" applyBorder="1" applyAlignment="1">
      <alignment horizontal="right"/>
    </xf>
    <xf numFmtId="0" fontId="6" fillId="0" borderId="159" xfId="0" applyFont="1" applyBorder="1" applyAlignment="1">
      <alignment horizontal="right"/>
    </xf>
    <xf numFmtId="0" fontId="6" fillId="0" borderId="160" xfId="0" applyFont="1" applyBorder="1" applyAlignment="1">
      <alignment horizontal="right"/>
    </xf>
    <xf numFmtId="0" fontId="6" fillId="0" borderId="161" xfId="0" applyFont="1" applyBorder="1" applyAlignment="1">
      <alignment horizontal="center"/>
    </xf>
    <xf numFmtId="0" fontId="6" fillId="0" borderId="159" xfId="0" applyFont="1" applyBorder="1" applyAlignment="1">
      <alignment horizontal="center"/>
    </xf>
    <xf numFmtId="0" fontId="6" fillId="0" borderId="162" xfId="0" applyFont="1" applyBorder="1" applyAlignment="1">
      <alignment horizontal="center"/>
    </xf>
    <xf numFmtId="0" fontId="6" fillId="0" borderId="158" xfId="0" applyFont="1" applyBorder="1" applyAlignment="1">
      <alignment horizontal="center"/>
    </xf>
    <xf numFmtId="182" fontId="6" fillId="0" borderId="33" xfId="1" applyNumberFormat="1" applyFont="1" applyBorder="1" applyAlignment="1">
      <alignment horizontal="right"/>
    </xf>
    <xf numFmtId="182" fontId="6" fillId="0" borderId="5" xfId="1" applyNumberFormat="1" applyFont="1" applyBorder="1" applyAlignment="1">
      <alignment horizontal="right"/>
    </xf>
    <xf numFmtId="182" fontId="6" fillId="0" borderId="116" xfId="1" applyNumberFormat="1" applyFont="1" applyBorder="1" applyAlignment="1">
      <alignment horizontal="right"/>
    </xf>
    <xf numFmtId="38" fontId="6" fillId="0" borderId="9" xfId="3" applyFont="1" applyBorder="1" applyAlignment="1">
      <alignment horizontal="right"/>
    </xf>
    <xf numFmtId="38" fontId="6" fillId="0" borderId="29" xfId="3" applyFont="1" applyBorder="1" applyAlignment="1">
      <alignment horizontal="right"/>
    </xf>
    <xf numFmtId="182" fontId="6" fillId="0" borderId="59" xfId="1" applyNumberFormat="1" applyFont="1" applyBorder="1" applyAlignment="1">
      <alignment horizontal="right"/>
    </xf>
    <xf numFmtId="182" fontId="6" fillId="0" borderId="17" xfId="1" applyNumberFormat="1" applyFont="1" applyBorder="1" applyAlignment="1">
      <alignment horizontal="right"/>
    </xf>
    <xf numFmtId="182" fontId="6" fillId="0" borderId="40" xfId="1" applyNumberFormat="1" applyFont="1" applyBorder="1" applyAlignment="1">
      <alignment horizontal="right"/>
    </xf>
    <xf numFmtId="38" fontId="6" fillId="0" borderId="161" xfId="3" applyFont="1" applyBorder="1" applyAlignment="1">
      <alignment horizontal="right"/>
    </xf>
    <xf numFmtId="38" fontId="6" fillId="0" borderId="159" xfId="3" applyFont="1" applyBorder="1" applyAlignment="1">
      <alignment horizontal="right"/>
    </xf>
    <xf numFmtId="38" fontId="6" fillId="0" borderId="162" xfId="3" applyFont="1" applyBorder="1" applyAlignment="1">
      <alignment horizontal="right"/>
    </xf>
    <xf numFmtId="38" fontId="6" fillId="0" borderId="158" xfId="3" applyFont="1" applyBorder="1" applyAlignment="1">
      <alignment horizontal="right"/>
    </xf>
    <xf numFmtId="38" fontId="6" fillId="0" borderId="160" xfId="3" applyFont="1" applyBorder="1" applyAlignment="1">
      <alignment horizontal="right"/>
    </xf>
    <xf numFmtId="0" fontId="6" fillId="7" borderId="44" xfId="0" applyFont="1" applyFill="1" applyBorder="1" applyAlignment="1">
      <alignment horizontal="center"/>
    </xf>
    <xf numFmtId="0" fontId="6" fillId="7" borderId="4" xfId="0" applyFont="1" applyFill="1" applyBorder="1" applyAlignment="1">
      <alignment horizontal="center"/>
    </xf>
    <xf numFmtId="38" fontId="6" fillId="0" borderId="34" xfId="3" applyFont="1" applyBorder="1" applyAlignment="1">
      <alignment horizontal="right"/>
    </xf>
    <xf numFmtId="38" fontId="6" fillId="0" borderId="31" xfId="3" applyFont="1" applyBorder="1" applyAlignment="1">
      <alignment horizontal="right"/>
    </xf>
    <xf numFmtId="38" fontId="6" fillId="0" borderId="95" xfId="3" applyFont="1" applyBorder="1" applyAlignment="1">
      <alignment horizontal="right"/>
    </xf>
    <xf numFmtId="0" fontId="6" fillId="7" borderId="43" xfId="0" applyFont="1" applyFill="1" applyBorder="1" applyAlignment="1">
      <alignment horizontal="center"/>
    </xf>
    <xf numFmtId="38" fontId="6" fillId="0" borderId="59" xfId="3" applyFont="1" applyBorder="1" applyAlignment="1">
      <alignment horizontal="right"/>
    </xf>
    <xf numFmtId="38" fontId="6" fillId="0" borderId="17" xfId="3" applyFont="1" applyBorder="1" applyAlignment="1">
      <alignment horizontal="right"/>
    </xf>
    <xf numFmtId="38" fontId="6" fillId="0" borderId="40" xfId="3" applyFont="1" applyBorder="1" applyAlignment="1">
      <alignment horizontal="right"/>
    </xf>
    <xf numFmtId="38" fontId="6" fillId="0" borderId="33" xfId="3" applyFont="1" applyBorder="1" applyAlignment="1">
      <alignment horizontal="right"/>
    </xf>
    <xf numFmtId="38" fontId="6" fillId="0" borderId="5" xfId="3" applyFont="1" applyBorder="1" applyAlignment="1">
      <alignment horizontal="right"/>
    </xf>
    <xf numFmtId="38" fontId="6" fillId="0" borderId="116" xfId="3" applyFont="1" applyBorder="1" applyAlignment="1">
      <alignment horizontal="right"/>
    </xf>
    <xf numFmtId="0" fontId="6" fillId="7" borderId="106" xfId="0" applyFont="1" applyFill="1" applyBorder="1" applyAlignment="1">
      <alignment horizontal="center"/>
    </xf>
    <xf numFmtId="0" fontId="6" fillId="7" borderId="152" xfId="0" applyFont="1" applyFill="1" applyBorder="1" applyAlignment="1">
      <alignment horizontal="center"/>
    </xf>
    <xf numFmtId="0" fontId="6" fillId="7" borderId="112" xfId="0" applyFont="1" applyFill="1" applyBorder="1" applyAlignment="1">
      <alignment horizontal="center"/>
    </xf>
    <xf numFmtId="38" fontId="6" fillId="0" borderId="149" xfId="3" applyFont="1" applyBorder="1" applyAlignment="1">
      <alignment horizontal="right"/>
    </xf>
    <xf numFmtId="38" fontId="6" fillId="0" borderId="147" xfId="3" applyFont="1" applyBorder="1" applyAlignment="1">
      <alignment horizontal="right"/>
    </xf>
    <xf numFmtId="38" fontId="6" fillId="0" borderId="146" xfId="3" applyFont="1" applyBorder="1" applyAlignment="1">
      <alignment horizontal="right"/>
    </xf>
    <xf numFmtId="38" fontId="6" fillId="0" borderId="15" xfId="3" applyFont="1" applyBorder="1" applyAlignment="1">
      <alignment horizontal="right"/>
    </xf>
    <xf numFmtId="38" fontId="6" fillId="0" borderId="144" xfId="3" applyFont="1" applyBorder="1" applyAlignment="1">
      <alignment horizontal="right"/>
    </xf>
    <xf numFmtId="38" fontId="6" fillId="0" borderId="13" xfId="3" applyFont="1" applyBorder="1" applyAlignment="1">
      <alignment horizontal="right"/>
    </xf>
    <xf numFmtId="38" fontId="6" fillId="0" borderId="138" xfId="3" applyFont="1" applyBorder="1" applyAlignment="1">
      <alignment horizontal="right"/>
    </xf>
    <xf numFmtId="38" fontId="6" fillId="0" borderId="151" xfId="3" applyFont="1" applyBorder="1" applyAlignment="1">
      <alignment horizontal="right"/>
    </xf>
    <xf numFmtId="38" fontId="6" fillId="0" borderId="109" xfId="3" applyFont="1" applyBorder="1" applyAlignment="1">
      <alignment horizontal="right"/>
    </xf>
    <xf numFmtId="38" fontId="6" fillId="0" borderId="7" xfId="3" applyFont="1" applyBorder="1" applyAlignment="1">
      <alignment horizontal="right"/>
    </xf>
    <xf numFmtId="38" fontId="6" fillId="0" borderId="8" xfId="3" applyFont="1" applyBorder="1" applyAlignment="1">
      <alignment horizontal="right"/>
    </xf>
    <xf numFmtId="38" fontId="6" fillId="0" borderId="6" xfId="3" applyFont="1" applyBorder="1" applyAlignment="1">
      <alignment horizontal="right"/>
    </xf>
    <xf numFmtId="0" fontId="6" fillId="0" borderId="8" xfId="0" applyFont="1" applyBorder="1" applyAlignment="1">
      <alignment horizontal="left"/>
    </xf>
    <xf numFmtId="0" fontId="6" fillId="0" borderId="6" xfId="0" applyFont="1" applyBorder="1" applyAlignment="1">
      <alignment horizontal="left"/>
    </xf>
    <xf numFmtId="0" fontId="6" fillId="7" borderId="25"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27" xfId="0" applyFont="1" applyFill="1" applyBorder="1" applyAlignment="1">
      <alignment horizontal="center" vertical="center" wrapText="1"/>
    </xf>
    <xf numFmtId="0" fontId="6" fillId="7" borderId="22" xfId="0" applyFont="1" applyFill="1" applyBorder="1" applyAlignment="1">
      <alignment horizontal="center" vertical="center" wrapText="1"/>
    </xf>
    <xf numFmtId="0" fontId="6" fillId="7" borderId="23" xfId="0" applyFont="1" applyFill="1" applyBorder="1" applyAlignment="1">
      <alignment horizontal="center" vertical="center" wrapText="1"/>
    </xf>
    <xf numFmtId="0" fontId="6" fillId="7" borderId="24" xfId="0" applyFont="1" applyFill="1" applyBorder="1" applyAlignment="1">
      <alignment horizontal="center" vertical="center" wrapText="1"/>
    </xf>
    <xf numFmtId="38" fontId="6" fillId="2" borderId="18" xfId="3" applyFont="1" applyFill="1" applyBorder="1" applyAlignment="1">
      <alignment horizontal="right"/>
    </xf>
    <xf numFmtId="38" fontId="6" fillId="2" borderId="17" xfId="3" applyFont="1" applyFill="1" applyBorder="1" applyAlignment="1">
      <alignment horizontal="right"/>
    </xf>
    <xf numFmtId="38" fontId="6" fillId="2" borderId="40" xfId="3" applyFont="1" applyFill="1" applyBorder="1" applyAlignment="1">
      <alignment horizontal="right"/>
    </xf>
    <xf numFmtId="38" fontId="6" fillId="0" borderId="25" xfId="3" applyFont="1" applyBorder="1" applyAlignment="1">
      <alignment horizontal="right"/>
    </xf>
    <xf numFmtId="38" fontId="6" fillId="0" borderId="26" xfId="3" applyFont="1" applyBorder="1" applyAlignment="1">
      <alignment horizontal="right"/>
    </xf>
    <xf numFmtId="38" fontId="6" fillId="0" borderId="27" xfId="3" applyFont="1" applyBorder="1" applyAlignment="1">
      <alignment horizontal="right"/>
    </xf>
    <xf numFmtId="38" fontId="6" fillId="0" borderId="38" xfId="3" applyFont="1" applyFill="1" applyBorder="1" applyAlignment="1">
      <alignment horizontal="right"/>
    </xf>
    <xf numFmtId="38" fontId="6" fillId="0" borderId="48" xfId="3" applyFont="1" applyFill="1" applyBorder="1" applyAlignment="1">
      <alignment horizontal="right"/>
    </xf>
    <xf numFmtId="38" fontId="6" fillId="0" borderId="39" xfId="3" applyFont="1" applyFill="1" applyBorder="1" applyAlignment="1">
      <alignment horizontal="right"/>
    </xf>
    <xf numFmtId="38" fontId="6" fillId="0" borderId="18" xfId="3" applyFont="1" applyFill="1" applyBorder="1" applyAlignment="1">
      <alignment horizontal="right"/>
    </xf>
    <xf numFmtId="38" fontId="6" fillId="0" borderId="17" xfId="3" applyFont="1" applyFill="1" applyBorder="1" applyAlignment="1">
      <alignment horizontal="right"/>
    </xf>
    <xf numFmtId="38" fontId="6" fillId="0" borderId="40" xfId="3" applyFont="1" applyFill="1" applyBorder="1" applyAlignment="1">
      <alignment horizontal="right"/>
    </xf>
    <xf numFmtId="38" fontId="6" fillId="15" borderId="18" xfId="3" applyFont="1" applyFill="1" applyBorder="1" applyAlignment="1">
      <alignment horizontal="right"/>
    </xf>
    <xf numFmtId="38" fontId="6" fillId="15" borderId="17" xfId="3" applyFont="1" applyFill="1" applyBorder="1" applyAlignment="1">
      <alignment horizontal="right"/>
    </xf>
    <xf numFmtId="38" fontId="6" fillId="15" borderId="40" xfId="3" applyFont="1" applyFill="1" applyBorder="1" applyAlignment="1">
      <alignment horizontal="right"/>
    </xf>
    <xf numFmtId="0" fontId="6" fillId="7" borderId="7" xfId="0" applyFont="1" applyFill="1" applyBorder="1" applyAlignment="1">
      <alignment horizontal="center" vertical="center"/>
    </xf>
    <xf numFmtId="0" fontId="6" fillId="7" borderId="8" xfId="0" applyFont="1" applyFill="1" applyBorder="1" applyAlignment="1">
      <alignment horizontal="center" vertical="center"/>
    </xf>
    <xf numFmtId="0" fontId="6" fillId="7" borderId="6" xfId="0" applyFont="1" applyFill="1" applyBorder="1" applyAlignment="1">
      <alignment horizontal="center" vertical="center"/>
    </xf>
    <xf numFmtId="38" fontId="6" fillId="0" borderId="25" xfId="0" applyNumberFormat="1" applyFont="1" applyBorder="1" applyAlignment="1">
      <alignment horizontal="right"/>
    </xf>
    <xf numFmtId="38" fontId="6" fillId="0" borderId="26" xfId="0" applyNumberFormat="1" applyFont="1" applyBorder="1" applyAlignment="1">
      <alignment horizontal="right"/>
    </xf>
    <xf numFmtId="38" fontId="6" fillId="0" borderId="27" xfId="0" applyNumberFormat="1" applyFont="1" applyBorder="1" applyAlignment="1">
      <alignment horizontal="right"/>
    </xf>
    <xf numFmtId="0" fontId="6" fillId="7" borderId="73" xfId="0" applyFont="1" applyFill="1" applyBorder="1" applyAlignment="1">
      <alignment horizontal="center" vertical="center"/>
    </xf>
    <xf numFmtId="38" fontId="6" fillId="2" borderId="73" xfId="3" applyFont="1" applyFill="1" applyBorder="1" applyAlignment="1">
      <alignment horizontal="right"/>
    </xf>
    <xf numFmtId="38" fontId="6" fillId="2" borderId="8" xfId="3" applyFont="1" applyFill="1" applyBorder="1" applyAlignment="1">
      <alignment horizontal="right"/>
    </xf>
    <xf numFmtId="38" fontId="6" fillId="2" borderId="6" xfId="3" applyFont="1" applyFill="1" applyBorder="1" applyAlignment="1">
      <alignment horizontal="right"/>
    </xf>
    <xf numFmtId="0" fontId="6" fillId="0" borderId="1" xfId="0" applyFont="1" applyBorder="1" applyAlignment="1">
      <alignment horizontal="center"/>
    </xf>
    <xf numFmtId="0" fontId="6" fillId="0" borderId="0" xfId="0" applyFont="1" applyBorder="1" applyAlignment="1">
      <alignment horizontal="center"/>
    </xf>
    <xf numFmtId="38" fontId="6" fillId="2" borderId="7" xfId="3" applyFont="1" applyFill="1" applyBorder="1" applyAlignment="1">
      <alignment horizontal="right"/>
    </xf>
    <xf numFmtId="0" fontId="6" fillId="0" borderId="26" xfId="0" applyFont="1" applyBorder="1" applyAlignment="1">
      <alignment horizontal="right"/>
    </xf>
    <xf numFmtId="0" fontId="6" fillId="7" borderId="3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7" borderId="95" xfId="0" applyFont="1" applyFill="1" applyBorder="1" applyAlignment="1">
      <alignment horizontal="center" vertical="center" wrapText="1"/>
    </xf>
    <xf numFmtId="0" fontId="0" fillId="7" borderId="23" xfId="0" applyFill="1" applyBorder="1"/>
    <xf numFmtId="0" fontId="0" fillId="7" borderId="24" xfId="0" applyFill="1" applyBorder="1"/>
    <xf numFmtId="0" fontId="0" fillId="7" borderId="1" xfId="0" applyFill="1" applyBorder="1"/>
    <xf numFmtId="0" fontId="0" fillId="7" borderId="0" xfId="0" applyFill="1" applyBorder="1"/>
    <xf numFmtId="0" fontId="0" fillId="7" borderId="2" xfId="0" applyFill="1" applyBorder="1"/>
    <xf numFmtId="0" fontId="0" fillId="7" borderId="25" xfId="0" applyFill="1" applyBorder="1"/>
    <xf numFmtId="0" fontId="0" fillId="7" borderId="26" xfId="0" applyFill="1" applyBorder="1"/>
    <xf numFmtId="0" fontId="0" fillId="7" borderId="27" xfId="0" applyFill="1" applyBorder="1"/>
    <xf numFmtId="0" fontId="6" fillId="7" borderId="26" xfId="0" applyFont="1" applyFill="1" applyBorder="1" applyAlignment="1">
      <alignment horizontal="center"/>
    </xf>
    <xf numFmtId="0" fontId="6" fillId="7" borderId="127" xfId="0" applyFont="1" applyFill="1" applyBorder="1" applyAlignment="1">
      <alignment horizontal="center"/>
    </xf>
    <xf numFmtId="0" fontId="6" fillId="7" borderId="128" xfId="0" applyFont="1" applyFill="1" applyBorder="1" applyAlignment="1">
      <alignment horizontal="center"/>
    </xf>
    <xf numFmtId="0" fontId="6" fillId="7" borderId="129" xfId="0" applyFont="1" applyFill="1" applyBorder="1" applyAlignment="1">
      <alignment horizontal="center"/>
    </xf>
    <xf numFmtId="0" fontId="6" fillId="7" borderId="153" xfId="0" applyFont="1" applyFill="1" applyBorder="1" applyAlignment="1">
      <alignment horizontal="center"/>
    </xf>
    <xf numFmtId="0" fontId="6" fillId="7" borderId="154" xfId="0" applyFont="1" applyFill="1" applyBorder="1" applyAlignment="1">
      <alignment horizontal="center"/>
    </xf>
    <xf numFmtId="0" fontId="6" fillId="7" borderId="155" xfId="0" applyFont="1" applyFill="1" applyBorder="1" applyAlignment="1">
      <alignment horizontal="center"/>
    </xf>
    <xf numFmtId="0" fontId="6" fillId="7" borderId="130" xfId="0" applyFont="1" applyFill="1" applyBorder="1" applyAlignment="1">
      <alignment horizontal="center"/>
    </xf>
    <xf numFmtId="0" fontId="6" fillId="7" borderId="131" xfId="0" applyFont="1" applyFill="1" applyBorder="1" applyAlignment="1">
      <alignment horizontal="center"/>
    </xf>
    <xf numFmtId="0" fontId="6" fillId="7" borderId="132" xfId="0" applyFont="1" applyFill="1" applyBorder="1" applyAlignment="1">
      <alignment horizontal="center"/>
    </xf>
    <xf numFmtId="0" fontId="6" fillId="7" borderId="25" xfId="0" applyFont="1" applyFill="1" applyBorder="1" applyAlignment="1">
      <alignment horizontal="center"/>
    </xf>
    <xf numFmtId="38" fontId="6" fillId="0" borderId="52" xfId="3" applyFont="1" applyBorder="1" applyAlignment="1">
      <alignment horizontal="right"/>
    </xf>
    <xf numFmtId="0" fontId="6" fillId="7" borderId="126" xfId="0" applyFont="1" applyFill="1" applyBorder="1" applyAlignment="1">
      <alignment horizontal="center"/>
    </xf>
    <xf numFmtId="0" fontId="6" fillId="0" borderId="23" xfId="0" applyFont="1" applyBorder="1" applyAlignment="1">
      <alignment horizontal="justify" vertical="top" wrapText="1"/>
    </xf>
    <xf numFmtId="0" fontId="6" fillId="0" borderId="0" xfId="0" applyFont="1" applyBorder="1" applyAlignment="1">
      <alignment horizontal="justify" vertical="top" wrapText="1"/>
    </xf>
    <xf numFmtId="49" fontId="6" fillId="0" borderId="9" xfId="0" applyNumberFormat="1" applyFont="1" applyBorder="1" applyAlignment="1">
      <alignment horizontal="right"/>
    </xf>
    <xf numFmtId="49" fontId="6" fillId="0" borderId="0" xfId="0" applyNumberFormat="1" applyFont="1" applyBorder="1" applyAlignment="1">
      <alignment horizontal="right"/>
    </xf>
    <xf numFmtId="0" fontId="6" fillId="0" borderId="16" xfId="0" applyFont="1" applyBorder="1" applyAlignment="1">
      <alignment horizontal="left"/>
    </xf>
    <xf numFmtId="0" fontId="6" fillId="0" borderId="15" xfId="0" applyFont="1" applyBorder="1" applyAlignment="1">
      <alignment horizontal="left"/>
    </xf>
    <xf numFmtId="49" fontId="6" fillId="0" borderId="33" xfId="0" applyNumberFormat="1" applyFont="1" applyBorder="1" applyAlignment="1">
      <alignment horizontal="right"/>
    </xf>
    <xf numFmtId="49" fontId="6" fillId="0" borderId="5" xfId="0" applyNumberFormat="1" applyFont="1" applyBorder="1" applyAlignment="1">
      <alignment horizontal="right"/>
    </xf>
    <xf numFmtId="0" fontId="6" fillId="0" borderId="2" xfId="0" applyFont="1" applyBorder="1" applyAlignment="1">
      <alignment horizontal="left"/>
    </xf>
    <xf numFmtId="0" fontId="6" fillId="0" borderId="59" xfId="0" applyFont="1" applyBorder="1" applyAlignment="1">
      <alignment horizontal="right"/>
    </xf>
    <xf numFmtId="0" fontId="6" fillId="0" borderId="17" xfId="0" applyFont="1" applyBorder="1" applyAlignment="1">
      <alignment horizontal="right"/>
    </xf>
    <xf numFmtId="0" fontId="6" fillId="0" borderId="147" xfId="0" applyFont="1" applyBorder="1" applyAlignment="1">
      <alignment horizontal="right"/>
    </xf>
    <xf numFmtId="0" fontId="6" fillId="0" borderId="13" xfId="0" applyFont="1" applyBorder="1" applyAlignment="1">
      <alignment horizontal="right"/>
    </xf>
    <xf numFmtId="182" fontId="6" fillId="0" borderId="1" xfId="1" applyNumberFormat="1" applyFont="1" applyBorder="1" applyAlignment="1">
      <alignment horizontal="right"/>
    </xf>
    <xf numFmtId="182" fontId="6" fillId="0" borderId="0" xfId="1" applyNumberFormat="1" applyFont="1" applyBorder="1" applyAlignment="1">
      <alignment horizontal="right"/>
    </xf>
    <xf numFmtId="182" fontId="6" fillId="0" borderId="29" xfId="1" applyNumberFormat="1" applyFont="1" applyBorder="1" applyAlignment="1">
      <alignment horizontal="right"/>
    </xf>
    <xf numFmtId="182" fontId="6" fillId="0" borderId="9" xfId="1" applyNumberFormat="1" applyFont="1" applyBorder="1" applyAlignment="1">
      <alignment horizontal="right"/>
    </xf>
    <xf numFmtId="182" fontId="6" fillId="0" borderId="2" xfId="1" applyNumberFormat="1" applyFont="1" applyBorder="1" applyAlignment="1">
      <alignment horizontal="right"/>
    </xf>
    <xf numFmtId="38" fontId="6" fillId="0" borderId="46" xfId="3" applyFont="1" applyBorder="1" applyAlignment="1">
      <alignment horizontal="right"/>
    </xf>
    <xf numFmtId="38" fontId="6" fillId="0" borderId="133" xfId="3" applyFont="1" applyBorder="1" applyAlignment="1">
      <alignment horizontal="right"/>
    </xf>
    <xf numFmtId="38" fontId="6" fillId="0" borderId="134" xfId="3" applyFont="1" applyBorder="1" applyAlignment="1">
      <alignment horizontal="right"/>
    </xf>
    <xf numFmtId="38" fontId="6" fillId="0" borderId="135" xfId="3" applyFont="1" applyBorder="1" applyAlignment="1">
      <alignment horizontal="right"/>
    </xf>
    <xf numFmtId="38" fontId="6" fillId="0" borderId="136" xfId="3" applyFont="1" applyBorder="1" applyAlignment="1">
      <alignment horizontal="right"/>
    </xf>
    <xf numFmtId="38" fontId="6" fillId="0" borderId="137" xfId="3" applyFont="1" applyBorder="1" applyAlignment="1">
      <alignment horizontal="right"/>
    </xf>
    <xf numFmtId="38" fontId="6" fillId="0" borderId="111" xfId="3" applyFont="1" applyBorder="1" applyAlignment="1">
      <alignment horizontal="right"/>
    </xf>
    <xf numFmtId="38" fontId="6" fillId="0" borderId="3" xfId="3" applyFont="1" applyBorder="1" applyAlignment="1">
      <alignment horizontal="right"/>
    </xf>
    <xf numFmtId="38" fontId="6" fillId="0" borderId="42" xfId="3" applyFont="1" applyBorder="1" applyAlignment="1">
      <alignment horizontal="right"/>
    </xf>
    <xf numFmtId="0" fontId="6" fillId="7" borderId="35" xfId="0" applyFont="1" applyFill="1" applyBorder="1" applyAlignment="1">
      <alignment horizontal="center"/>
    </xf>
    <xf numFmtId="0" fontId="6" fillId="7" borderId="74" xfId="0" applyFont="1" applyFill="1" applyBorder="1" applyAlignment="1">
      <alignment horizontal="center"/>
    </xf>
    <xf numFmtId="0" fontId="6" fillId="7" borderId="94" xfId="0" applyFont="1" applyFill="1" applyBorder="1" applyAlignment="1">
      <alignment horizontal="center"/>
    </xf>
    <xf numFmtId="38" fontId="6" fillId="0" borderId="148" xfId="3" applyFont="1" applyBorder="1" applyAlignment="1">
      <alignment horizontal="right"/>
    </xf>
    <xf numFmtId="38" fontId="6" fillId="0" borderId="150" xfId="3" applyFont="1" applyBorder="1" applyAlignment="1">
      <alignment horizontal="right"/>
    </xf>
    <xf numFmtId="38" fontId="6" fillId="0" borderId="12" xfId="3" applyFont="1" applyBorder="1" applyAlignment="1">
      <alignment horizontal="right"/>
    </xf>
    <xf numFmtId="38" fontId="6" fillId="0" borderId="28" xfId="3" applyFont="1" applyBorder="1" applyAlignment="1">
      <alignment horizontal="right"/>
    </xf>
    <xf numFmtId="38" fontId="6" fillId="0" borderId="63" xfId="3" applyFont="1" applyBorder="1" applyAlignment="1">
      <alignment horizontal="right"/>
    </xf>
    <xf numFmtId="38" fontId="6" fillId="0" borderId="30" xfId="3" applyFont="1" applyBorder="1" applyAlignment="1">
      <alignment horizontal="right"/>
    </xf>
    <xf numFmtId="38" fontId="6" fillId="0" borderId="32" xfId="3" applyFont="1" applyBorder="1" applyAlignment="1">
      <alignment horizontal="right"/>
    </xf>
    <xf numFmtId="38" fontId="6" fillId="0" borderId="122" xfId="3" applyFont="1" applyBorder="1" applyAlignment="1">
      <alignment horizontal="right"/>
    </xf>
    <xf numFmtId="38" fontId="6" fillId="0" borderId="68" xfId="3" applyFont="1" applyBorder="1" applyAlignment="1">
      <alignment horizontal="right"/>
    </xf>
    <xf numFmtId="182" fontId="6" fillId="0" borderId="136" xfId="1" applyNumberFormat="1" applyFont="1" applyBorder="1" applyAlignment="1">
      <alignment horizontal="right"/>
    </xf>
    <xf numFmtId="182" fontId="6" fillId="0" borderId="134" xfId="1" applyNumberFormat="1" applyFont="1" applyBorder="1" applyAlignment="1">
      <alignment horizontal="right"/>
    </xf>
    <xf numFmtId="182" fontId="6" fillId="0" borderId="137" xfId="1" applyNumberFormat="1" applyFont="1" applyBorder="1" applyAlignment="1">
      <alignment horizontal="right"/>
    </xf>
    <xf numFmtId="182" fontId="6" fillId="0" borderId="133" xfId="1" applyNumberFormat="1" applyFont="1" applyBorder="1" applyAlignment="1">
      <alignment horizontal="right"/>
    </xf>
    <xf numFmtId="182" fontId="6" fillId="0" borderId="135" xfId="1" applyNumberFormat="1" applyFont="1" applyBorder="1" applyAlignment="1">
      <alignment horizontal="right"/>
    </xf>
    <xf numFmtId="182" fontId="6" fillId="0" borderId="16" xfId="1" applyNumberFormat="1" applyFont="1" applyBorder="1" applyAlignment="1">
      <alignment horizontal="right"/>
    </xf>
    <xf numFmtId="182" fontId="6" fillId="0" borderId="15" xfId="1" applyNumberFormat="1" applyFont="1" applyBorder="1" applyAlignment="1">
      <alignment horizontal="right"/>
    </xf>
    <xf numFmtId="182" fontId="6" fillId="0" borderId="139" xfId="1" applyNumberFormat="1" applyFont="1" applyBorder="1" applyAlignment="1">
      <alignment horizontal="right"/>
    </xf>
    <xf numFmtId="182" fontId="6" fillId="0" borderId="18" xfId="1" applyNumberFormat="1" applyFont="1" applyBorder="1" applyAlignment="1">
      <alignment horizontal="right"/>
    </xf>
    <xf numFmtId="182" fontId="6" fillId="0" borderId="50" xfId="1" applyNumberFormat="1" applyFont="1" applyBorder="1" applyAlignment="1">
      <alignment horizontal="right"/>
    </xf>
    <xf numFmtId="0" fontId="6" fillId="7" borderId="22" xfId="0" applyFont="1" applyFill="1" applyBorder="1" applyAlignment="1">
      <alignment horizontal="center"/>
    </xf>
    <xf numFmtId="0" fontId="6" fillId="7" borderId="23" xfId="0" applyFont="1" applyFill="1" applyBorder="1" applyAlignment="1">
      <alignment horizontal="center"/>
    </xf>
    <xf numFmtId="0" fontId="6" fillId="7" borderId="24" xfId="0" applyFont="1" applyFill="1" applyBorder="1" applyAlignment="1">
      <alignment horizontal="center"/>
    </xf>
    <xf numFmtId="182" fontId="6" fillId="0" borderId="12" xfId="1" applyNumberFormat="1" applyFont="1" applyBorder="1" applyAlignment="1">
      <alignment horizontal="right"/>
    </xf>
    <xf numFmtId="182" fontId="6" fillId="0" borderId="28" xfId="1" applyNumberFormat="1" applyFont="1" applyBorder="1" applyAlignment="1">
      <alignment horizontal="right"/>
    </xf>
    <xf numFmtId="0" fontId="6" fillId="7" borderId="143" xfId="0" applyFont="1" applyFill="1" applyBorder="1" applyAlignment="1">
      <alignment horizontal="center"/>
    </xf>
    <xf numFmtId="0" fontId="6" fillId="7" borderId="107" xfId="0" applyFont="1" applyFill="1" applyBorder="1" applyAlignment="1">
      <alignment horizontal="center"/>
    </xf>
    <xf numFmtId="0" fontId="6" fillId="0" borderId="144" xfId="0" applyFont="1" applyBorder="1" applyAlignment="1">
      <alignment horizontal="left"/>
    </xf>
    <xf numFmtId="0" fontId="6" fillId="0" borderId="5" xfId="0" applyFont="1" applyBorder="1" applyAlignment="1">
      <alignment horizontal="left"/>
    </xf>
    <xf numFmtId="0" fontId="6" fillId="0" borderId="116" xfId="0" applyFont="1" applyBorder="1" applyAlignment="1">
      <alignment horizontal="left"/>
    </xf>
    <xf numFmtId="0" fontId="6" fillId="0" borderId="136" xfId="0" applyFont="1" applyBorder="1" applyAlignment="1">
      <alignment horizontal="center"/>
    </xf>
    <xf numFmtId="0" fontId="6" fillId="0" borderId="134" xfId="0" applyFont="1" applyBorder="1" applyAlignment="1">
      <alignment horizontal="center"/>
    </xf>
    <xf numFmtId="0" fontId="6" fillId="0" borderId="137" xfId="0" applyFont="1" applyBorder="1" applyAlignment="1">
      <alignment horizontal="center"/>
    </xf>
    <xf numFmtId="0" fontId="21" fillId="0" borderId="23" xfId="0" applyFont="1" applyBorder="1" applyAlignment="1">
      <alignment horizontal="justify" vertical="center" wrapText="1"/>
    </xf>
    <xf numFmtId="0" fontId="21" fillId="0" borderId="0" xfId="0" applyFont="1" applyBorder="1" applyAlignment="1">
      <alignment horizontal="justify" vertical="center" wrapText="1"/>
    </xf>
    <xf numFmtId="0" fontId="6" fillId="7" borderId="110" xfId="0" applyFont="1" applyFill="1" applyBorder="1" applyAlignment="1">
      <alignment horizontal="center"/>
    </xf>
    <xf numFmtId="182" fontId="6" fillId="0" borderId="14" xfId="1" applyNumberFormat="1" applyFont="1" applyBorder="1" applyAlignment="1">
      <alignment horizontal="right"/>
    </xf>
    <xf numFmtId="182" fontId="6" fillId="0" borderId="13" xfId="1" applyNumberFormat="1" applyFont="1" applyBorder="1" applyAlignment="1">
      <alignment horizontal="right"/>
    </xf>
    <xf numFmtId="182" fontId="6" fillId="0" borderId="145" xfId="1" applyNumberFormat="1" applyFont="1" applyBorder="1" applyAlignment="1">
      <alignment horizontal="right"/>
    </xf>
    <xf numFmtId="182" fontId="6" fillId="0" borderId="146" xfId="1" applyNumberFormat="1" applyFont="1" applyBorder="1" applyAlignment="1">
      <alignment horizontal="right"/>
    </xf>
    <xf numFmtId="182" fontId="6" fillId="0" borderId="144" xfId="1" applyNumberFormat="1" applyFont="1" applyBorder="1" applyAlignment="1">
      <alignment horizontal="right"/>
    </xf>
    <xf numFmtId="182" fontId="6" fillId="0" borderId="147" xfId="1" applyNumberFormat="1" applyFont="1" applyBorder="1" applyAlignment="1">
      <alignment horizontal="right"/>
    </xf>
    <xf numFmtId="182" fontId="6" fillId="0" borderId="138" xfId="1" applyNumberFormat="1" applyFont="1" applyBorder="1" applyAlignment="1">
      <alignment horizontal="right"/>
    </xf>
    <xf numFmtId="38" fontId="6" fillId="0" borderId="18" xfId="3" applyFont="1" applyBorder="1" applyAlignment="1">
      <alignment horizontal="right"/>
    </xf>
    <xf numFmtId="38" fontId="6" fillId="2" borderId="22" xfId="3" applyFont="1" applyFill="1" applyBorder="1" applyAlignment="1">
      <alignment horizontal="right"/>
    </xf>
    <xf numFmtId="38" fontId="6" fillId="2" borderId="23" xfId="3" applyFont="1" applyFill="1" applyBorder="1" applyAlignment="1">
      <alignment horizontal="right"/>
    </xf>
    <xf numFmtId="38" fontId="6" fillId="2" borderId="24" xfId="3" applyFont="1" applyFill="1" applyBorder="1" applyAlignment="1">
      <alignment horizontal="right"/>
    </xf>
    <xf numFmtId="182" fontId="6" fillId="0" borderId="61" xfId="1" applyNumberFormat="1" applyFont="1" applyBorder="1" applyAlignment="1">
      <alignment horizontal="right"/>
    </xf>
    <xf numFmtId="182" fontId="6" fillId="0" borderId="140" xfId="1" applyNumberFormat="1" applyFont="1" applyBorder="1" applyAlignment="1">
      <alignment horizontal="right"/>
    </xf>
    <xf numFmtId="182" fontId="6" fillId="0" borderId="141" xfId="1" applyNumberFormat="1" applyFont="1" applyBorder="1" applyAlignment="1">
      <alignment horizontal="right"/>
    </xf>
    <xf numFmtId="0" fontId="6" fillId="0" borderId="0" xfId="0" applyFont="1" applyAlignment="1">
      <alignment horizontal="left"/>
    </xf>
    <xf numFmtId="0" fontId="10" fillId="0" borderId="0" xfId="0" applyFont="1" applyAlignment="1">
      <alignment horizontal="left" vertical="center"/>
    </xf>
    <xf numFmtId="0" fontId="6" fillId="0" borderId="9" xfId="0" applyFont="1" applyBorder="1" applyAlignment="1">
      <alignment horizontal="right"/>
    </xf>
    <xf numFmtId="0" fontId="6" fillId="0" borderId="0" xfId="0" applyFont="1" applyBorder="1" applyAlignment="1">
      <alignment horizontal="right"/>
    </xf>
    <xf numFmtId="38" fontId="6" fillId="0" borderId="64" xfId="3" applyFont="1" applyBorder="1" applyAlignment="1">
      <alignment horizontal="right"/>
    </xf>
    <xf numFmtId="0" fontId="6" fillId="0" borderId="33" xfId="0" applyFont="1" applyBorder="1" applyAlignment="1">
      <alignment horizontal="right"/>
    </xf>
    <xf numFmtId="0" fontId="6" fillId="0" borderId="5" xfId="0" applyFont="1" applyBorder="1" applyAlignment="1">
      <alignment horizontal="right"/>
    </xf>
    <xf numFmtId="38" fontId="6" fillId="15" borderId="1" xfId="3" applyFont="1" applyFill="1" applyBorder="1" applyAlignment="1">
      <alignment horizontal="right"/>
    </xf>
    <xf numFmtId="38" fontId="6" fillId="15" borderId="0" xfId="3" applyFont="1" applyFill="1" applyBorder="1" applyAlignment="1">
      <alignment horizontal="right"/>
    </xf>
    <xf numFmtId="38" fontId="6" fillId="15" borderId="2" xfId="3" applyFont="1" applyFill="1" applyBorder="1" applyAlignment="1">
      <alignment horizontal="right"/>
    </xf>
    <xf numFmtId="182" fontId="6" fillId="0" borderId="72" xfId="1" applyNumberFormat="1" applyFont="1" applyBorder="1" applyAlignment="1">
      <alignment horizontal="right"/>
    </xf>
    <xf numFmtId="182" fontId="6" fillId="0" borderId="142" xfId="1" applyNumberFormat="1" applyFont="1" applyBorder="1" applyAlignment="1">
      <alignment horizontal="right"/>
    </xf>
    <xf numFmtId="0" fontId="6" fillId="0" borderId="72" xfId="0" applyFont="1" applyBorder="1" applyAlignment="1">
      <alignment horizontal="center"/>
    </xf>
    <xf numFmtId="0" fontId="6" fillId="0" borderId="140" xfId="0" applyFont="1" applyBorder="1" applyAlignment="1">
      <alignment horizontal="center"/>
    </xf>
    <xf numFmtId="0" fontId="6" fillId="0" borderId="141" xfId="0" applyFont="1" applyBorder="1" applyAlignment="1">
      <alignment horizontal="center"/>
    </xf>
    <xf numFmtId="0" fontId="8" fillId="0" borderId="0" xfId="0" applyFont="1" applyAlignment="1">
      <alignment horizontal="left" vertical="center"/>
    </xf>
    <xf numFmtId="0" fontId="6" fillId="0" borderId="30" xfId="0" applyFont="1" applyBorder="1" applyAlignment="1">
      <alignment horizontal="right"/>
    </xf>
    <xf numFmtId="0" fontId="6" fillId="0" borderId="31" xfId="0" applyFont="1" applyBorder="1" applyAlignment="1">
      <alignment horizontal="right"/>
    </xf>
    <xf numFmtId="0" fontId="6" fillId="0" borderId="32" xfId="0" applyFont="1" applyBorder="1" applyAlignment="1">
      <alignment horizontal="right"/>
    </xf>
    <xf numFmtId="0" fontId="6" fillId="0" borderId="133" xfId="0" applyFont="1" applyBorder="1" applyAlignment="1">
      <alignment horizontal="right"/>
    </xf>
    <xf numFmtId="0" fontId="6" fillId="0" borderId="134" xfId="0" applyFont="1" applyBorder="1" applyAlignment="1">
      <alignment horizontal="right"/>
    </xf>
    <xf numFmtId="0" fontId="6" fillId="0" borderId="135" xfId="0" applyFont="1" applyBorder="1" applyAlignment="1">
      <alignment horizontal="right"/>
    </xf>
    <xf numFmtId="0" fontId="6" fillId="0" borderId="22" xfId="0" applyFont="1" applyBorder="1" applyAlignment="1">
      <alignment horizontal="center"/>
    </xf>
    <xf numFmtId="0" fontId="6" fillId="0" borderId="23" xfId="0" applyFont="1" applyBorder="1" applyAlignment="1">
      <alignment horizontal="center"/>
    </xf>
    <xf numFmtId="0" fontId="6" fillId="0" borderId="12" xfId="0" applyFont="1" applyBorder="1" applyAlignment="1">
      <alignment horizontal="left" vertical="top"/>
    </xf>
    <xf numFmtId="0" fontId="6" fillId="0" borderId="5" xfId="0" applyFont="1" applyBorder="1" applyAlignment="1">
      <alignment horizontal="left" vertical="top"/>
    </xf>
    <xf numFmtId="0" fontId="6" fillId="0" borderId="28" xfId="0" applyFont="1" applyBorder="1" applyAlignment="1">
      <alignment horizontal="left" vertical="top"/>
    </xf>
    <xf numFmtId="0" fontId="6" fillId="0" borderId="1" xfId="0" applyFont="1" applyBorder="1" applyAlignment="1">
      <alignment horizontal="left" vertical="top"/>
    </xf>
    <xf numFmtId="0" fontId="6" fillId="0" borderId="0" xfId="0" applyFont="1" applyBorder="1" applyAlignment="1">
      <alignment horizontal="left" vertical="top"/>
    </xf>
    <xf numFmtId="0" fontId="6" fillId="0" borderId="29" xfId="0" applyFont="1" applyBorder="1" applyAlignment="1">
      <alignment horizontal="left" vertical="top"/>
    </xf>
    <xf numFmtId="0" fontId="6" fillId="0" borderId="18" xfId="0" applyFont="1" applyBorder="1" applyAlignment="1">
      <alignment horizontal="left" vertical="top"/>
    </xf>
    <xf numFmtId="0" fontId="6" fillId="0" borderId="17" xfId="0" applyFont="1" applyBorder="1" applyAlignment="1">
      <alignment horizontal="left" vertical="top"/>
    </xf>
    <xf numFmtId="0" fontId="6" fillId="0" borderId="50" xfId="0" applyFont="1" applyBorder="1" applyAlignment="1">
      <alignment horizontal="left" vertical="top"/>
    </xf>
    <xf numFmtId="0" fontId="6" fillId="0" borderId="7" xfId="0" applyFont="1" applyBorder="1" applyAlignment="1">
      <alignment horizontal="center"/>
    </xf>
    <xf numFmtId="0" fontId="6" fillId="0" borderId="8" xfId="0" applyFont="1" applyBorder="1" applyAlignment="1">
      <alignment horizontal="center"/>
    </xf>
    <xf numFmtId="0" fontId="6" fillId="0" borderId="13" xfId="0" applyFont="1" applyBorder="1" applyAlignment="1">
      <alignment horizontal="left"/>
    </xf>
    <xf numFmtId="0" fontId="6" fillId="0" borderId="138" xfId="0" applyFont="1" applyBorder="1" applyAlignment="1">
      <alignment horizontal="left"/>
    </xf>
    <xf numFmtId="0" fontId="6" fillId="0" borderId="133" xfId="0" applyFont="1" applyBorder="1" applyAlignment="1">
      <alignment horizontal="center"/>
    </xf>
    <xf numFmtId="38" fontId="6" fillId="0" borderId="126" xfId="3" applyFont="1" applyBorder="1" applyAlignment="1">
      <alignment horizontal="right"/>
    </xf>
    <xf numFmtId="38" fontId="6" fillId="0" borderId="43" xfId="3" applyFont="1" applyBorder="1" applyAlignment="1">
      <alignment horizontal="right"/>
    </xf>
    <xf numFmtId="0" fontId="6" fillId="0" borderId="30" xfId="0" applyFont="1" applyBorder="1" applyAlignment="1">
      <alignment horizontal="center"/>
    </xf>
    <xf numFmtId="0" fontId="6" fillId="0" borderId="31" xfId="0" applyFont="1" applyBorder="1" applyAlignment="1">
      <alignment horizontal="center"/>
    </xf>
    <xf numFmtId="0" fontId="6" fillId="0" borderId="95" xfId="0" applyFont="1" applyBorder="1" applyAlignment="1">
      <alignment horizontal="center"/>
    </xf>
    <xf numFmtId="0" fontId="6" fillId="0" borderId="34" xfId="0" applyFont="1" applyBorder="1" applyAlignment="1">
      <alignment horizontal="center"/>
    </xf>
    <xf numFmtId="0" fontId="6" fillId="7" borderId="67"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0" borderId="146" xfId="0" applyFont="1" applyBorder="1" applyAlignment="1">
      <alignment horizontal="right"/>
    </xf>
    <xf numFmtId="0" fontId="6" fillId="0" borderId="15" xfId="0" applyFont="1" applyBorder="1" applyAlignment="1">
      <alignment horizontal="right"/>
    </xf>
    <xf numFmtId="0" fontId="6" fillId="0" borderId="17" xfId="0" applyFont="1" applyBorder="1" applyAlignment="1">
      <alignment horizontal="left"/>
    </xf>
    <xf numFmtId="0" fontId="6" fillId="0" borderId="40" xfId="0" applyFont="1" applyBorder="1" applyAlignment="1">
      <alignment horizontal="left"/>
    </xf>
    <xf numFmtId="0" fontId="6" fillId="7" borderId="156" xfId="0" applyFont="1" applyFill="1" applyBorder="1" applyAlignment="1">
      <alignment horizontal="center"/>
    </xf>
    <xf numFmtId="0" fontId="6" fillId="7" borderId="157" xfId="0" applyFont="1" applyFill="1" applyBorder="1" applyAlignment="1">
      <alignment horizontal="center"/>
    </xf>
    <xf numFmtId="0" fontId="6" fillId="0" borderId="14" xfId="0" applyFont="1" applyBorder="1" applyAlignment="1">
      <alignment horizontal="left"/>
    </xf>
    <xf numFmtId="0" fontId="6" fillId="2" borderId="1" xfId="0" applyFont="1" applyFill="1" applyBorder="1" applyAlignment="1">
      <alignment horizontal="center"/>
    </xf>
    <xf numFmtId="0" fontId="6" fillId="2" borderId="0" xfId="0" applyFont="1" applyFill="1" applyBorder="1" applyAlignment="1">
      <alignment horizontal="center"/>
    </xf>
    <xf numFmtId="0" fontId="6" fillId="2" borderId="2" xfId="0" applyFont="1" applyFill="1" applyBorder="1" applyAlignment="1">
      <alignment horizontal="center"/>
    </xf>
    <xf numFmtId="0" fontId="12" fillId="2" borderId="1" xfId="0" applyFont="1" applyFill="1" applyBorder="1" applyAlignment="1">
      <alignment horizontal="center"/>
    </xf>
    <xf numFmtId="0" fontId="12" fillId="2" borderId="0" xfId="0" applyFont="1" applyFill="1" applyBorder="1" applyAlignment="1">
      <alignment horizontal="center"/>
    </xf>
    <xf numFmtId="0" fontId="12" fillId="2" borderId="2" xfId="0" applyFont="1" applyFill="1" applyBorder="1" applyAlignment="1">
      <alignment horizontal="center"/>
    </xf>
    <xf numFmtId="0" fontId="6" fillId="0" borderId="22" xfId="0" applyFont="1" applyBorder="1" applyAlignment="1">
      <alignment horizontal="center" vertical="center"/>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25" xfId="0" applyFont="1" applyBorder="1" applyAlignment="1">
      <alignment horizontal="center" vertical="center"/>
    </xf>
    <xf numFmtId="0" fontId="6" fillId="0" borderId="27" xfId="0" applyFont="1" applyBorder="1" applyAlignment="1">
      <alignment horizontal="center" vertical="center"/>
    </xf>
    <xf numFmtId="0" fontId="21" fillId="0" borderId="22" xfId="0" applyFont="1" applyBorder="1" applyAlignment="1">
      <alignment horizontal="justify" vertical="center" wrapText="1"/>
    </xf>
    <xf numFmtId="0" fontId="21" fillId="0" borderId="24" xfId="0" applyFont="1" applyBorder="1" applyAlignment="1">
      <alignment horizontal="justify" vertical="center" wrapText="1"/>
    </xf>
    <xf numFmtId="0" fontId="21" fillId="0" borderId="1" xfId="0" applyFont="1" applyBorder="1" applyAlignment="1">
      <alignment horizontal="justify" vertical="center" wrapText="1"/>
    </xf>
    <xf numFmtId="0" fontId="21" fillId="0" borderId="2" xfId="0" applyFont="1" applyBorder="1" applyAlignment="1">
      <alignment horizontal="justify" vertical="center" wrapText="1"/>
    </xf>
    <xf numFmtId="0" fontId="21" fillId="0" borderId="25" xfId="0" applyFont="1" applyBorder="1" applyAlignment="1">
      <alignment horizontal="justify" vertical="center" wrapText="1"/>
    </xf>
    <xf numFmtId="0" fontId="21" fillId="0" borderId="27" xfId="0" applyFont="1" applyBorder="1" applyAlignment="1">
      <alignment horizontal="justify" vertical="center" wrapText="1"/>
    </xf>
    <xf numFmtId="0" fontId="18" fillId="2" borderId="22" xfId="0" applyFont="1" applyFill="1" applyBorder="1" applyAlignment="1">
      <alignment horizontal="center"/>
    </xf>
    <xf numFmtId="0" fontId="18" fillId="2" borderId="23" xfId="0" applyFont="1" applyFill="1" applyBorder="1" applyAlignment="1">
      <alignment horizontal="center"/>
    </xf>
    <xf numFmtId="0" fontId="18" fillId="2" borderId="24" xfId="0" applyFont="1" applyFill="1" applyBorder="1" applyAlignment="1">
      <alignment horizontal="center"/>
    </xf>
    <xf numFmtId="0" fontId="6" fillId="0" borderId="0" xfId="0" applyFont="1" applyAlignment="1">
      <alignment horizontal="justify" vertical="top"/>
    </xf>
    <xf numFmtId="38" fontId="6" fillId="2" borderId="7" xfId="3" applyNumberFormat="1" applyFont="1" applyFill="1" applyBorder="1" applyAlignment="1">
      <alignment horizontal="right"/>
    </xf>
    <xf numFmtId="38" fontId="6" fillId="2" borderId="8" xfId="3" applyNumberFormat="1" applyFont="1" applyFill="1" applyBorder="1" applyAlignment="1">
      <alignment horizontal="right"/>
    </xf>
    <xf numFmtId="38" fontId="6" fillId="2" borderId="6" xfId="3" applyNumberFormat="1" applyFont="1" applyFill="1" applyBorder="1" applyAlignment="1">
      <alignment horizontal="right"/>
    </xf>
    <xf numFmtId="38" fontId="6" fillId="2" borderId="25" xfId="3" applyFont="1" applyFill="1" applyBorder="1" applyAlignment="1">
      <alignment horizontal="right"/>
    </xf>
    <xf numFmtId="38" fontId="6" fillId="2" borderId="26" xfId="3" applyFont="1" applyFill="1" applyBorder="1" applyAlignment="1">
      <alignment horizontal="right"/>
    </xf>
    <xf numFmtId="38" fontId="6" fillId="2" borderId="27" xfId="3" applyFont="1" applyFill="1" applyBorder="1" applyAlignment="1">
      <alignment horizontal="right"/>
    </xf>
    <xf numFmtId="38" fontId="6" fillId="0" borderId="20" xfId="3" applyNumberFormat="1" applyFont="1" applyBorder="1" applyAlignment="1">
      <alignment horizontal="right" vertical="center"/>
    </xf>
    <xf numFmtId="38" fontId="6" fillId="0" borderId="3" xfId="3" applyNumberFormat="1" applyFont="1" applyBorder="1" applyAlignment="1">
      <alignment horizontal="right" vertical="center"/>
    </xf>
    <xf numFmtId="38" fontId="6" fillId="0" borderId="4" xfId="3" applyNumberFormat="1" applyFont="1" applyBorder="1" applyAlignment="1">
      <alignment horizontal="right" vertical="center"/>
    </xf>
    <xf numFmtId="181" fontId="6" fillId="0" borderId="26" xfId="3" applyNumberFormat="1" applyFont="1" applyBorder="1" applyAlignment="1">
      <alignment horizontal="right"/>
    </xf>
    <xf numFmtId="181" fontId="6" fillId="3" borderId="109" xfId="3" applyNumberFormat="1" applyFont="1" applyFill="1" applyBorder="1" applyAlignment="1">
      <alignment horizontal="center" vertical="top" wrapText="1"/>
    </xf>
    <xf numFmtId="181" fontId="6" fillId="3" borderId="3" xfId="3" applyNumberFormat="1" applyFont="1" applyFill="1" applyBorder="1" applyAlignment="1">
      <alignment horizontal="center" vertical="top" wrapText="1"/>
    </xf>
    <xf numFmtId="181" fontId="6" fillId="3" borderId="3" xfId="3" applyNumberFormat="1" applyFont="1" applyFill="1" applyBorder="1" applyAlignment="1">
      <alignment horizontal="center" vertical="top"/>
    </xf>
    <xf numFmtId="181" fontId="6" fillId="4" borderId="69" xfId="3" applyNumberFormat="1" applyFont="1" applyFill="1" applyBorder="1" applyAlignment="1">
      <alignment horizontal="center" vertical="top" wrapText="1"/>
    </xf>
    <xf numFmtId="181" fontId="6" fillId="4" borderId="10" xfId="3" applyNumberFormat="1" applyFont="1" applyFill="1" applyBorder="1" applyAlignment="1">
      <alignment horizontal="center" vertical="top" wrapText="1"/>
    </xf>
    <xf numFmtId="181" fontId="6" fillId="5" borderId="68" xfId="3" applyNumberFormat="1" applyFont="1" applyFill="1" applyBorder="1" applyAlignment="1">
      <alignment horizontal="center" vertical="top" wrapText="1"/>
    </xf>
    <xf numFmtId="181" fontId="6" fillId="5" borderId="42" xfId="3" applyNumberFormat="1" applyFont="1" applyFill="1" applyBorder="1" applyAlignment="1">
      <alignment horizontal="center" vertical="top" wrapText="1"/>
    </xf>
    <xf numFmtId="181" fontId="7" fillId="6" borderId="35" xfId="3" applyNumberFormat="1" applyFont="1" applyFill="1" applyBorder="1" applyAlignment="1">
      <alignment horizontal="center"/>
    </xf>
    <xf numFmtId="181" fontId="7" fillId="6" borderId="74" xfId="3" applyNumberFormat="1" applyFont="1" applyFill="1" applyBorder="1" applyAlignment="1">
      <alignment horizontal="center"/>
    </xf>
    <xf numFmtId="181" fontId="7" fillId="6" borderId="94" xfId="3" applyNumberFormat="1" applyFont="1" applyFill="1" applyBorder="1" applyAlignment="1">
      <alignment horizontal="center"/>
    </xf>
    <xf numFmtId="181" fontId="6" fillId="0" borderId="42" xfId="3" applyNumberFormat="1" applyFont="1" applyBorder="1" applyAlignment="1">
      <alignment horizontal="center" vertical="top" wrapText="1"/>
    </xf>
    <xf numFmtId="181" fontId="6" fillId="0" borderId="42" xfId="3" applyNumberFormat="1" applyFont="1" applyBorder="1" applyAlignment="1">
      <alignment horizontal="center" vertical="top"/>
    </xf>
    <xf numFmtId="0" fontId="6" fillId="10" borderId="1" xfId="0" applyFont="1" applyFill="1" applyBorder="1" applyAlignment="1">
      <alignment horizontal="center" vertical="top" wrapText="1"/>
    </xf>
    <xf numFmtId="0" fontId="6" fillId="10" borderId="1" xfId="0" applyFont="1" applyFill="1" applyBorder="1" applyAlignment="1">
      <alignment horizontal="center" vertical="top"/>
    </xf>
    <xf numFmtId="181" fontId="6" fillId="0" borderId="3" xfId="3" applyNumberFormat="1" applyFont="1" applyBorder="1" applyAlignment="1">
      <alignment horizontal="center" vertical="top" wrapText="1"/>
    </xf>
    <xf numFmtId="181" fontId="6" fillId="5" borderId="42" xfId="3" applyNumberFormat="1" applyFont="1" applyFill="1" applyBorder="1" applyAlignment="1">
      <alignment horizontal="center" vertical="top"/>
    </xf>
    <xf numFmtId="181" fontId="6" fillId="3" borderId="28" xfId="3" applyNumberFormat="1" applyFont="1" applyFill="1" applyBorder="1" applyAlignment="1">
      <alignment horizontal="center" vertical="top" wrapText="1"/>
    </xf>
    <xf numFmtId="181" fontId="6" fillId="3" borderId="29" xfId="3" applyNumberFormat="1" applyFont="1" applyFill="1" applyBorder="1" applyAlignment="1">
      <alignment horizontal="center" vertical="top" wrapText="1"/>
    </xf>
    <xf numFmtId="181" fontId="6" fillId="3" borderId="29" xfId="3" applyNumberFormat="1" applyFont="1" applyFill="1" applyBorder="1" applyAlignment="1">
      <alignment horizontal="center" vertical="top"/>
    </xf>
    <xf numFmtId="181" fontId="6" fillId="0" borderId="3" xfId="3" applyNumberFormat="1" applyFont="1" applyBorder="1" applyAlignment="1">
      <alignment horizontal="center" vertical="top"/>
    </xf>
    <xf numFmtId="181" fontId="6" fillId="0" borderId="10" xfId="3" applyNumberFormat="1" applyFont="1" applyBorder="1" applyAlignment="1">
      <alignment horizontal="center" vertical="top" wrapText="1"/>
    </xf>
    <xf numFmtId="181" fontId="6" fillId="0" borderId="10" xfId="3" applyNumberFormat="1" applyFont="1" applyBorder="1" applyAlignment="1">
      <alignment horizontal="center" vertical="top"/>
    </xf>
    <xf numFmtId="181" fontId="6" fillId="4" borderId="10" xfId="3" applyNumberFormat="1" applyFont="1" applyFill="1" applyBorder="1" applyAlignment="1">
      <alignment horizontal="center" vertical="top"/>
    </xf>
    <xf numFmtId="0" fontId="6" fillId="10" borderId="3" xfId="0" applyFont="1" applyFill="1" applyBorder="1" applyAlignment="1">
      <alignment horizontal="center" vertical="top" wrapText="1"/>
    </xf>
    <xf numFmtId="0" fontId="6" fillId="10" borderId="3" xfId="0" applyFont="1" applyFill="1" applyBorder="1" applyAlignment="1">
      <alignment horizontal="center" vertical="top"/>
    </xf>
    <xf numFmtId="181" fontId="6" fillId="0" borderId="3" xfId="3" applyNumberFormat="1" applyFont="1" applyFill="1" applyBorder="1" applyAlignment="1">
      <alignment horizontal="center" vertical="top" wrapText="1"/>
    </xf>
    <xf numFmtId="181" fontId="6" fillId="0" borderId="3" xfId="3" applyNumberFormat="1" applyFont="1" applyFill="1" applyBorder="1" applyAlignment="1">
      <alignment horizontal="center" vertical="top"/>
    </xf>
    <xf numFmtId="0" fontId="6" fillId="10" borderId="3" xfId="0" applyFont="1" applyFill="1" applyBorder="1" applyAlignment="1">
      <alignment horizontal="left" vertical="top" wrapText="1"/>
    </xf>
    <xf numFmtId="0" fontId="6" fillId="10" borderId="4" xfId="0" applyFont="1" applyFill="1" applyBorder="1" applyAlignment="1">
      <alignment horizontal="left" vertical="top" wrapText="1"/>
    </xf>
    <xf numFmtId="0" fontId="6" fillId="0" borderId="22" xfId="0" applyFont="1" applyFill="1" applyBorder="1" applyAlignment="1">
      <alignment horizontal="center"/>
    </xf>
    <xf numFmtId="0" fontId="6" fillId="0" borderId="24" xfId="0" applyFont="1" applyFill="1" applyBorder="1" applyAlignment="1">
      <alignment horizontal="center"/>
    </xf>
    <xf numFmtId="0" fontId="6" fillId="0" borderId="1" xfId="0" applyFont="1" applyFill="1" applyBorder="1" applyAlignment="1">
      <alignment horizontal="center"/>
    </xf>
    <xf numFmtId="0" fontId="6" fillId="0" borderId="2" xfId="0" applyFont="1" applyFill="1" applyBorder="1" applyAlignment="1">
      <alignment horizontal="center"/>
    </xf>
    <xf numFmtId="0" fontId="6" fillId="0" borderId="25" xfId="0" applyFont="1" applyFill="1" applyBorder="1" applyAlignment="1">
      <alignment horizontal="center"/>
    </xf>
    <xf numFmtId="0" fontId="6" fillId="0" borderId="27" xfId="0" applyFont="1" applyFill="1" applyBorder="1" applyAlignment="1">
      <alignment horizontal="center"/>
    </xf>
    <xf numFmtId="0" fontId="6" fillId="10" borderId="10" xfId="0" applyFont="1" applyFill="1" applyBorder="1" applyAlignment="1">
      <alignment horizontal="left" vertical="top" wrapText="1"/>
    </xf>
    <xf numFmtId="0" fontId="6" fillId="10" borderId="11" xfId="0" applyFont="1" applyFill="1" applyBorder="1" applyAlignment="1">
      <alignment horizontal="left" vertical="top" wrapText="1"/>
    </xf>
    <xf numFmtId="49" fontId="6" fillId="10" borderId="10" xfId="0" applyNumberFormat="1" applyFont="1" applyFill="1" applyBorder="1" applyAlignment="1">
      <alignment horizontal="center" vertical="center" wrapText="1"/>
    </xf>
    <xf numFmtId="49" fontId="6" fillId="10" borderId="11" xfId="0" applyNumberFormat="1" applyFont="1" applyFill="1" applyBorder="1" applyAlignment="1">
      <alignment horizontal="center" vertical="center" wrapText="1"/>
    </xf>
    <xf numFmtId="181" fontId="6" fillId="0" borderId="42" xfId="3" applyNumberFormat="1" applyFont="1" applyBorder="1" applyAlignment="1">
      <alignment horizontal="justify" vertical="top" wrapText="1"/>
    </xf>
    <xf numFmtId="181" fontId="6" fillId="0" borderId="44" xfId="3" applyNumberFormat="1" applyFont="1" applyBorder="1" applyAlignment="1">
      <alignment horizontal="justify" vertical="top" wrapText="1"/>
    </xf>
    <xf numFmtId="0" fontId="6" fillId="0" borderId="22" xfId="0" applyFont="1" applyBorder="1" applyAlignment="1">
      <alignment horizontal="left" vertical="center" wrapText="1"/>
    </xf>
    <xf numFmtId="0" fontId="6" fillId="0" borderId="24" xfId="0"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25" xfId="0" applyFont="1" applyBorder="1" applyAlignment="1">
      <alignment horizontal="left" vertical="center" wrapText="1"/>
    </xf>
    <xf numFmtId="0" fontId="6" fillId="0" borderId="27" xfId="0" applyFont="1" applyBorder="1" applyAlignment="1">
      <alignment horizontal="left" vertical="center" wrapText="1"/>
    </xf>
    <xf numFmtId="0" fontId="6" fillId="10" borderId="109"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109" xfId="0" applyFont="1" applyFill="1" applyBorder="1" applyAlignment="1">
      <alignment horizontal="center" vertical="top" wrapText="1"/>
    </xf>
    <xf numFmtId="181" fontId="6" fillId="4" borderId="116" xfId="3" applyNumberFormat="1" applyFont="1" applyFill="1" applyBorder="1" applyAlignment="1">
      <alignment horizontal="center" vertical="top" wrapText="1"/>
    </xf>
    <xf numFmtId="181" fontId="6" fillId="4" borderId="2" xfId="3" applyNumberFormat="1" applyFont="1" applyFill="1" applyBorder="1" applyAlignment="1">
      <alignment horizontal="center" vertical="top" wrapText="1"/>
    </xf>
    <xf numFmtId="181" fontId="6" fillId="4" borderId="2" xfId="3" applyNumberFormat="1" applyFont="1" applyFill="1" applyBorder="1" applyAlignment="1">
      <alignment horizontal="center" vertical="top"/>
    </xf>
    <xf numFmtId="0" fontId="6" fillId="10" borderId="9" xfId="0" applyFont="1" applyFill="1" applyBorder="1" applyAlignment="1">
      <alignment horizontal="center" vertical="top" wrapText="1"/>
    </xf>
    <xf numFmtId="0" fontId="6" fillId="10" borderId="9" xfId="0" applyFont="1" applyFill="1" applyBorder="1" applyAlignment="1">
      <alignment horizontal="center" vertical="top"/>
    </xf>
    <xf numFmtId="49" fontId="6" fillId="10" borderId="1" xfId="0" applyNumberFormat="1" applyFont="1" applyFill="1" applyBorder="1" applyAlignment="1">
      <alignment horizontal="center" vertical="center" wrapText="1"/>
    </xf>
    <xf numFmtId="49" fontId="6" fillId="10" borderId="25" xfId="0" applyNumberFormat="1" applyFont="1" applyFill="1" applyBorder="1" applyAlignment="1">
      <alignment horizontal="center" vertical="center" wrapText="1"/>
    </xf>
    <xf numFmtId="179" fontId="6" fillId="10" borderId="19" xfId="0" applyNumberFormat="1" applyFont="1" applyFill="1" applyBorder="1" applyAlignment="1">
      <alignment horizontal="justify" vertical="top" wrapText="1"/>
    </xf>
    <xf numFmtId="179" fontId="6" fillId="10" borderId="42" xfId="0" applyNumberFormat="1" applyFont="1" applyFill="1" applyBorder="1" applyAlignment="1">
      <alignment horizontal="justify" vertical="top" wrapText="1"/>
    </xf>
    <xf numFmtId="179" fontId="6" fillId="10" borderId="55" xfId="0" applyNumberFormat="1" applyFont="1" applyFill="1" applyBorder="1" applyAlignment="1">
      <alignment horizontal="justify" vertical="top" wrapText="1"/>
    </xf>
    <xf numFmtId="179" fontId="6" fillId="10" borderId="10" xfId="0" applyNumberFormat="1" applyFont="1" applyFill="1" applyBorder="1" applyAlignment="1">
      <alignment horizontal="justify" vertical="top" wrapText="1"/>
    </xf>
    <xf numFmtId="184" fontId="6" fillId="10" borderId="20" xfId="3" applyNumberFormat="1" applyFont="1" applyFill="1" applyBorder="1" applyAlignment="1">
      <alignment horizontal="right" vertical="center"/>
    </xf>
    <xf numFmtId="184" fontId="6" fillId="10" borderId="3" xfId="3" applyNumberFormat="1" applyFont="1" applyFill="1" applyBorder="1" applyAlignment="1">
      <alignment horizontal="right" vertical="center"/>
    </xf>
    <xf numFmtId="184" fontId="6" fillId="10" borderId="4" xfId="3" applyNumberFormat="1" applyFont="1" applyFill="1" applyBorder="1" applyAlignment="1">
      <alignment horizontal="right" vertical="center"/>
    </xf>
    <xf numFmtId="0" fontId="6" fillId="0" borderId="0" xfId="0" applyFont="1" applyAlignment="1">
      <alignment horizontal="right"/>
    </xf>
    <xf numFmtId="0" fontId="7" fillId="6" borderId="35" xfId="0" applyFont="1" applyFill="1" applyBorder="1" applyAlignment="1">
      <alignment horizontal="center"/>
    </xf>
    <xf numFmtId="0" fontId="7" fillId="6" borderId="74" xfId="0" applyFont="1" applyFill="1" applyBorder="1" applyAlignment="1">
      <alignment horizontal="center"/>
    </xf>
    <xf numFmtId="0" fontId="7" fillId="6" borderId="22" xfId="0" applyFont="1" applyFill="1" applyBorder="1" applyAlignment="1">
      <alignment horizontal="center"/>
    </xf>
    <xf numFmtId="0" fontId="7" fillId="6" borderId="23" xfId="0" applyFont="1" applyFill="1" applyBorder="1" applyAlignment="1">
      <alignment horizontal="center"/>
    </xf>
    <xf numFmtId="0" fontId="7" fillId="6" borderId="94" xfId="0" applyFont="1" applyFill="1" applyBorder="1" applyAlignment="1">
      <alignment horizontal="center"/>
    </xf>
    <xf numFmtId="0" fontId="7" fillId="6" borderId="24" xfId="0" applyFont="1" applyFill="1" applyBorder="1" applyAlignment="1">
      <alignment horizontal="center"/>
    </xf>
    <xf numFmtId="0" fontId="6" fillId="9" borderId="42" xfId="0" applyFont="1" applyFill="1" applyBorder="1" applyAlignment="1">
      <alignment horizontal="left" vertical="top" wrapText="1"/>
    </xf>
    <xf numFmtId="0" fontId="6" fillId="9" borderId="44" xfId="0" applyFont="1" applyFill="1" applyBorder="1" applyAlignment="1">
      <alignment horizontal="left" vertical="top" wrapText="1"/>
    </xf>
    <xf numFmtId="0" fontId="6" fillId="8" borderId="9" xfId="0" applyFont="1" applyFill="1" applyBorder="1" applyAlignment="1">
      <alignment horizontal="left" vertical="top" wrapText="1"/>
    </xf>
    <xf numFmtId="0" fontId="6" fillId="8" borderId="43" xfId="0" applyFont="1" applyFill="1" applyBorder="1" applyAlignment="1">
      <alignment horizontal="left" vertical="top" wrapText="1"/>
    </xf>
    <xf numFmtId="0" fontId="6" fillId="8" borderId="10" xfId="0" applyFont="1" applyFill="1" applyBorder="1" applyAlignment="1">
      <alignment horizontal="left" vertical="top" wrapText="1"/>
    </xf>
    <xf numFmtId="0" fontId="6" fillId="8" borderId="11" xfId="0" applyFont="1" applyFill="1" applyBorder="1" applyAlignment="1">
      <alignment horizontal="left" vertical="top" wrapText="1"/>
    </xf>
    <xf numFmtId="0" fontId="6" fillId="9" borderId="29" xfId="0" applyFont="1" applyFill="1" applyBorder="1" applyAlignment="1">
      <alignment horizontal="left" vertical="top" wrapText="1"/>
    </xf>
    <xf numFmtId="0" fontId="6" fillId="9" borderId="126" xfId="0" applyFont="1" applyFill="1" applyBorder="1" applyAlignment="1">
      <alignment horizontal="left" vertical="top" wrapText="1"/>
    </xf>
    <xf numFmtId="49" fontId="26" fillId="10" borderId="0" xfId="2" applyNumberFormat="1" applyFont="1" applyFill="1" applyAlignment="1" applyProtection="1">
      <alignment horizontal="left"/>
    </xf>
    <xf numFmtId="38" fontId="12" fillId="0" borderId="9" xfId="3" applyFont="1" applyBorder="1" applyAlignment="1">
      <alignment horizontal="center" vertical="top" wrapText="1"/>
    </xf>
    <xf numFmtId="0" fontId="12" fillId="0" borderId="127" xfId="0" applyFont="1" applyBorder="1" applyAlignment="1">
      <alignment horizontal="center" vertical="top"/>
    </xf>
    <xf numFmtId="0" fontId="12" fillId="0" borderId="129" xfId="0" applyFont="1" applyBorder="1" applyAlignment="1">
      <alignment horizontal="center" vertical="top"/>
    </xf>
    <xf numFmtId="0" fontId="12" fillId="0" borderId="153" xfId="0" applyFont="1" applyBorder="1" applyAlignment="1">
      <alignment horizontal="center" vertical="top"/>
    </xf>
    <xf numFmtId="0" fontId="12" fillId="0" borderId="155" xfId="0" applyFont="1" applyBorder="1" applyAlignment="1">
      <alignment horizontal="center" vertical="top"/>
    </xf>
    <xf numFmtId="0" fontId="12" fillId="0" borderId="130" xfId="0" applyFont="1" applyBorder="1" applyAlignment="1">
      <alignment horizontal="center" vertical="top"/>
    </xf>
    <xf numFmtId="0" fontId="12" fillId="0" borderId="132" xfId="0" applyFont="1" applyBorder="1" applyAlignment="1">
      <alignment horizontal="center" vertical="top"/>
    </xf>
    <xf numFmtId="49" fontId="6" fillId="0" borderId="5"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10" borderId="164" xfId="0" applyNumberFormat="1" applyFont="1" applyFill="1" applyBorder="1" applyAlignment="1">
      <alignment horizontal="center" vertical="center" wrapText="1"/>
    </xf>
    <xf numFmtId="49" fontId="6" fillId="10" borderId="80" xfId="0" applyNumberFormat="1" applyFont="1" applyFill="1" applyBorder="1" applyAlignment="1">
      <alignment horizontal="center" vertical="center" wrapText="1"/>
    </xf>
    <xf numFmtId="49" fontId="6" fillId="10" borderId="78" xfId="0" applyNumberFormat="1" applyFont="1" applyFill="1" applyBorder="1" applyAlignment="1">
      <alignment horizontal="center" vertical="center" wrapText="1"/>
    </xf>
    <xf numFmtId="49" fontId="6" fillId="10" borderId="5" xfId="0" applyNumberFormat="1" applyFont="1" applyFill="1" applyBorder="1" applyAlignment="1">
      <alignment horizontal="center" vertical="center" wrapText="1"/>
    </xf>
    <xf numFmtId="49" fontId="6" fillId="10" borderId="0" xfId="0" applyNumberFormat="1" applyFont="1" applyFill="1" applyBorder="1" applyAlignment="1">
      <alignment horizontal="center" vertical="center" wrapText="1"/>
    </xf>
    <xf numFmtId="49" fontId="6" fillId="10" borderId="26" xfId="0" applyNumberFormat="1" applyFont="1" applyFill="1" applyBorder="1" applyAlignment="1">
      <alignment horizontal="center" vertical="center" wrapText="1"/>
    </xf>
    <xf numFmtId="0" fontId="6" fillId="0" borderId="19" xfId="0" applyFont="1" applyFill="1" applyBorder="1" applyAlignment="1">
      <alignment horizontal="left" wrapText="1"/>
    </xf>
    <xf numFmtId="0" fontId="6" fillId="0" borderId="42" xfId="0" applyFont="1" applyFill="1" applyBorder="1" applyAlignment="1">
      <alignment horizontal="left" wrapText="1"/>
    </xf>
    <xf numFmtId="49" fontId="12" fillId="0" borderId="0" xfId="0" applyNumberFormat="1" applyFont="1" applyFill="1" applyAlignment="1">
      <alignment horizontal="justify" vertical="top" wrapText="1"/>
    </xf>
    <xf numFmtId="0" fontId="6" fillId="10" borderId="20" xfId="0" applyFont="1" applyFill="1" applyBorder="1" applyAlignment="1">
      <alignment horizontal="center" vertical="center"/>
    </xf>
    <xf numFmtId="0" fontId="6" fillId="10" borderId="3" xfId="0" applyFont="1" applyFill="1" applyBorder="1" applyAlignment="1">
      <alignment horizontal="center" vertical="center"/>
    </xf>
    <xf numFmtId="0" fontId="6" fillId="10" borderId="55" xfId="0" applyFont="1" applyFill="1" applyBorder="1" applyAlignment="1">
      <alignment horizontal="center" vertical="center"/>
    </xf>
    <xf numFmtId="0" fontId="6" fillId="10" borderId="10" xfId="0" applyFont="1" applyFill="1" applyBorder="1" applyAlignment="1">
      <alignment horizontal="center" vertical="center"/>
    </xf>
    <xf numFmtId="49" fontId="6" fillId="0" borderId="164" xfId="0" applyNumberFormat="1" applyFont="1" applyFill="1" applyBorder="1" applyAlignment="1">
      <alignment horizontal="center" vertical="center" wrapText="1"/>
    </xf>
    <xf numFmtId="49" fontId="6" fillId="0" borderId="80" xfId="0" applyNumberFormat="1" applyFont="1" applyFill="1" applyBorder="1" applyAlignment="1">
      <alignment horizontal="center" vertical="center" wrapText="1"/>
    </xf>
    <xf numFmtId="49" fontId="6" fillId="0" borderId="163" xfId="0" applyNumberFormat="1" applyFont="1" applyFill="1" applyBorder="1" applyAlignment="1">
      <alignment horizontal="center" vertical="center" wrapText="1"/>
    </xf>
    <xf numFmtId="49" fontId="6" fillId="0" borderId="79" xfId="0" applyNumberFormat="1" applyFont="1" applyFill="1" applyBorder="1" applyAlignment="1">
      <alignment horizontal="center" vertical="center" wrapText="1"/>
    </xf>
    <xf numFmtId="38" fontId="12" fillId="0" borderId="109" xfId="3" applyFont="1" applyBorder="1" applyAlignment="1">
      <alignment horizontal="center" vertical="top" wrapText="1"/>
    </xf>
    <xf numFmtId="38" fontId="12" fillId="0" borderId="4" xfId="3" applyFont="1" applyBorder="1" applyAlignment="1">
      <alignment horizontal="center" vertical="top" wrapText="1"/>
    </xf>
    <xf numFmtId="38" fontId="12" fillId="0" borderId="28" xfId="3" applyFont="1" applyBorder="1" applyAlignment="1">
      <alignment horizontal="center" vertical="top" wrapText="1"/>
    </xf>
    <xf numFmtId="38" fontId="12" fillId="0" borderId="126" xfId="3" applyFont="1" applyBorder="1" applyAlignment="1">
      <alignment horizontal="center" vertical="top" wrapText="1"/>
    </xf>
    <xf numFmtId="0" fontId="27" fillId="13" borderId="0" xfId="2" applyFont="1" applyFill="1" applyAlignment="1" applyProtection="1">
      <alignment horizontal="center"/>
    </xf>
    <xf numFmtId="0" fontId="9" fillId="0" borderId="23" xfId="0" applyFont="1" applyBorder="1" applyAlignment="1">
      <alignment horizontal="center" vertical="center" wrapText="1"/>
    </xf>
    <xf numFmtId="0" fontId="9" fillId="0" borderId="0" xfId="0" applyFont="1" applyBorder="1" applyAlignment="1">
      <alignment horizontal="center" vertical="center" wrapText="1"/>
    </xf>
    <xf numFmtId="0" fontId="9" fillId="0" borderId="26" xfId="0" applyFont="1" applyBorder="1" applyAlignment="1">
      <alignment horizontal="center" vertical="center"/>
    </xf>
    <xf numFmtId="0" fontId="9" fillId="0" borderId="67" xfId="0" applyFont="1" applyBorder="1" applyAlignment="1">
      <alignment horizontal="center" vertical="center" wrapText="1"/>
    </xf>
    <xf numFmtId="0" fontId="9" fillId="0" borderId="9" xfId="0" applyFont="1" applyBorder="1" applyAlignment="1">
      <alignment horizontal="center" vertical="center" wrapText="1"/>
    </xf>
    <xf numFmtId="0" fontId="9" fillId="0" borderId="43" xfId="0" applyFont="1" applyBorder="1" applyAlignment="1">
      <alignment horizontal="center" vertical="center"/>
    </xf>
    <xf numFmtId="49" fontId="6" fillId="0" borderId="127" xfId="0" applyNumberFormat="1" applyFont="1" applyFill="1" applyBorder="1" applyAlignment="1">
      <alignment horizontal="center"/>
    </xf>
    <xf numFmtId="49" fontId="6" fillId="0" borderId="129" xfId="0" applyNumberFormat="1" applyFont="1" applyFill="1" applyBorder="1" applyAlignment="1">
      <alignment horizontal="center"/>
    </xf>
    <xf numFmtId="49" fontId="6" fillId="0" borderId="153" xfId="0" applyNumberFormat="1" applyFont="1" applyFill="1" applyBorder="1" applyAlignment="1">
      <alignment horizontal="center"/>
    </xf>
    <xf numFmtId="49" fontId="6" fillId="0" borderId="155" xfId="0" applyNumberFormat="1" applyFont="1" applyFill="1" applyBorder="1" applyAlignment="1">
      <alignment horizontal="center"/>
    </xf>
    <xf numFmtId="49" fontId="6" fillId="0" borderId="130" xfId="0" applyNumberFormat="1" applyFont="1" applyFill="1" applyBorder="1" applyAlignment="1">
      <alignment horizontal="center"/>
    </xf>
    <xf numFmtId="49" fontId="6" fillId="0" borderId="132" xfId="0" applyNumberFormat="1" applyFont="1" applyFill="1" applyBorder="1" applyAlignment="1">
      <alignment horizontal="center"/>
    </xf>
    <xf numFmtId="49" fontId="6" fillId="0" borderId="12"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6" fillId="10" borderId="127" xfId="0" applyNumberFormat="1" applyFont="1" applyFill="1" applyBorder="1" applyAlignment="1">
      <alignment horizontal="center"/>
    </xf>
    <xf numFmtId="49" fontId="6" fillId="10" borderId="129" xfId="0" applyNumberFormat="1" applyFont="1" applyFill="1" applyBorder="1" applyAlignment="1">
      <alignment horizontal="center"/>
    </xf>
    <xf numFmtId="49" fontId="6" fillId="10" borderId="153" xfId="0" applyNumberFormat="1" applyFont="1" applyFill="1" applyBorder="1" applyAlignment="1">
      <alignment horizontal="center"/>
    </xf>
    <xf numFmtId="49" fontId="6" fillId="10" borderId="155" xfId="0" applyNumberFormat="1" applyFont="1" applyFill="1" applyBorder="1" applyAlignment="1">
      <alignment horizontal="center"/>
    </xf>
    <xf numFmtId="49" fontId="6" fillId="10" borderId="130" xfId="0" applyNumberFormat="1" applyFont="1" applyFill="1" applyBorder="1" applyAlignment="1">
      <alignment horizontal="center"/>
    </xf>
    <xf numFmtId="49" fontId="6" fillId="10" borderId="132" xfId="0" applyNumberFormat="1" applyFont="1" applyFill="1" applyBorder="1" applyAlignment="1">
      <alignment horizontal="center"/>
    </xf>
    <xf numFmtId="49" fontId="12" fillId="0" borderId="0" xfId="0" applyNumberFormat="1" applyFont="1" applyFill="1" applyAlignment="1">
      <alignment horizontal="left" vertical="top" wrapText="1"/>
    </xf>
    <xf numFmtId="0" fontId="6" fillId="0" borderId="26" xfId="0" applyFont="1" applyFill="1" applyBorder="1" applyAlignment="1">
      <alignment horizontal="right"/>
    </xf>
    <xf numFmtId="49" fontId="6" fillId="10" borderId="163" xfId="0" applyNumberFormat="1" applyFont="1" applyFill="1" applyBorder="1" applyAlignment="1">
      <alignment horizontal="center" vertical="center" wrapText="1"/>
    </xf>
    <xf numFmtId="49" fontId="6" fillId="10" borderId="79" xfId="0" applyNumberFormat="1" applyFont="1" applyFill="1" applyBorder="1" applyAlignment="1">
      <alignment horizontal="center" vertical="center" wrapText="1"/>
    </xf>
    <xf numFmtId="49" fontId="6" fillId="10" borderId="77" xfId="0" applyNumberFormat="1" applyFont="1" applyFill="1" applyBorder="1" applyAlignment="1">
      <alignment horizontal="center" vertical="center" wrapText="1"/>
    </xf>
    <xf numFmtId="49" fontId="6" fillId="11" borderId="36" xfId="0" applyNumberFormat="1" applyFont="1" applyFill="1" applyBorder="1" applyAlignment="1">
      <alignment horizontal="center" vertical="center"/>
    </xf>
    <xf numFmtId="49" fontId="6" fillId="11" borderId="21"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wrapText="1"/>
    </xf>
    <xf numFmtId="49" fontId="6" fillId="0" borderId="37" xfId="0" applyNumberFormat="1" applyFont="1" applyFill="1" applyBorder="1" applyAlignment="1">
      <alignment horizontal="center" vertical="center" wrapText="1"/>
    </xf>
    <xf numFmtId="49" fontId="6" fillId="0" borderId="78" xfId="0" applyNumberFormat="1" applyFont="1" applyFill="1" applyBorder="1" applyAlignment="1">
      <alignment horizontal="center" vertical="center" wrapText="1"/>
    </xf>
    <xf numFmtId="0" fontId="9" fillId="10" borderId="36" xfId="0" applyFont="1" applyFill="1" applyBorder="1" applyAlignment="1">
      <alignment horizontal="center" vertical="center" wrapText="1"/>
    </xf>
    <xf numFmtId="0" fontId="9" fillId="10" borderId="21" xfId="0" applyFont="1" applyFill="1" applyBorder="1" applyAlignment="1">
      <alignment horizontal="center" vertical="center" wrapText="1"/>
    </xf>
    <xf numFmtId="0" fontId="9" fillId="10" borderId="37" xfId="0" applyFont="1" applyFill="1" applyBorder="1" applyAlignment="1">
      <alignment horizontal="center" vertical="center"/>
    </xf>
    <xf numFmtId="0" fontId="9" fillId="0" borderId="165" xfId="6" applyFont="1" applyFill="1" applyBorder="1" applyAlignment="1">
      <alignment horizontal="center" vertical="center" wrapText="1"/>
    </xf>
    <xf numFmtId="0" fontId="9" fillId="0" borderId="166" xfId="6" applyFont="1" applyFill="1" applyBorder="1" applyAlignment="1">
      <alignment horizontal="center" vertical="center" wrapText="1"/>
    </xf>
    <xf numFmtId="0" fontId="9" fillId="0" borderId="167" xfId="6" applyFont="1" applyFill="1" applyBorder="1" applyAlignment="1">
      <alignment horizontal="center" vertical="center" wrapText="1"/>
    </xf>
    <xf numFmtId="0" fontId="28" fillId="0" borderId="0" xfId="2" applyFont="1" applyFill="1" applyAlignment="1" applyProtection="1">
      <alignment horizontal="center"/>
    </xf>
    <xf numFmtId="49" fontId="6" fillId="0" borderId="81" xfId="0" applyNumberFormat="1" applyFont="1" applyFill="1" applyBorder="1" applyAlignment="1">
      <alignment horizontal="center" vertical="center" wrapText="1"/>
    </xf>
    <xf numFmtId="49" fontId="6" fillId="0" borderId="91" xfId="0" applyNumberFormat="1" applyFont="1" applyFill="1" applyBorder="1" applyAlignment="1">
      <alignment horizontal="center" vertical="center" wrapText="1"/>
    </xf>
    <xf numFmtId="49" fontId="6" fillId="10" borderId="12" xfId="0" applyNumberFormat="1" applyFont="1" applyFill="1" applyBorder="1" applyAlignment="1">
      <alignment horizontal="center" vertical="center" wrapText="1"/>
    </xf>
    <xf numFmtId="49" fontId="6" fillId="11" borderId="81" xfId="0" applyNumberFormat="1" applyFont="1" applyFill="1" applyBorder="1" applyAlignment="1">
      <alignment horizontal="center" vertical="center" wrapText="1"/>
    </xf>
    <xf numFmtId="49" fontId="6" fillId="11" borderId="91" xfId="0" applyNumberFormat="1" applyFont="1" applyFill="1" applyBorder="1" applyAlignment="1">
      <alignment horizontal="center" vertical="center" wrapText="1"/>
    </xf>
    <xf numFmtId="49" fontId="6" fillId="10" borderId="116" xfId="0" applyNumberFormat="1" applyFont="1" applyFill="1" applyBorder="1" applyAlignment="1">
      <alignment horizontal="center" vertical="center" wrapText="1"/>
    </xf>
    <xf numFmtId="49" fontId="6" fillId="10" borderId="2" xfId="0" applyNumberFormat="1" applyFont="1" applyFill="1" applyBorder="1" applyAlignment="1">
      <alignment horizontal="center" vertical="center" wrapText="1"/>
    </xf>
    <xf numFmtId="49" fontId="6" fillId="10" borderId="27" xfId="0" applyNumberFormat="1" applyFont="1" applyFill="1" applyBorder="1" applyAlignment="1">
      <alignment horizontal="center" vertical="center" wrapText="1"/>
    </xf>
    <xf numFmtId="49" fontId="6" fillId="11" borderId="80" xfId="0" applyNumberFormat="1" applyFont="1" applyFill="1" applyBorder="1" applyAlignment="1">
      <alignment horizontal="center" vertical="center" wrapText="1"/>
    </xf>
    <xf numFmtId="49" fontId="6" fillId="11" borderId="78" xfId="0" applyNumberFormat="1" applyFont="1" applyFill="1" applyBorder="1" applyAlignment="1">
      <alignment horizontal="center" vertical="center" wrapText="1"/>
    </xf>
    <xf numFmtId="49" fontId="6" fillId="0" borderId="109"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49" fontId="6" fillId="0" borderId="26" xfId="0" applyNumberFormat="1" applyFont="1" applyFill="1" applyBorder="1" applyAlignment="1">
      <alignment horizontal="center" vertical="center" wrapText="1"/>
    </xf>
    <xf numFmtId="49" fontId="6" fillId="11" borderId="21" xfId="0" applyNumberFormat="1" applyFont="1" applyFill="1" applyBorder="1" applyAlignment="1">
      <alignment horizontal="justify" vertical="top" wrapText="1"/>
    </xf>
    <xf numFmtId="49" fontId="6" fillId="11" borderId="37" xfId="0" applyNumberFormat="1" applyFont="1" applyFill="1" applyBorder="1" applyAlignment="1">
      <alignment horizontal="justify" vertical="top" wrapText="1"/>
    </xf>
    <xf numFmtId="49" fontId="6" fillId="10" borderId="21" xfId="0" applyNumberFormat="1" applyFont="1" applyFill="1" applyBorder="1" applyAlignment="1">
      <alignment horizontal="justify" vertical="top" wrapText="1"/>
    </xf>
    <xf numFmtId="49" fontId="6" fillId="10" borderId="37" xfId="0" applyNumberFormat="1" applyFont="1" applyFill="1" applyBorder="1" applyAlignment="1">
      <alignment horizontal="justify" vertical="top" wrapText="1"/>
    </xf>
    <xf numFmtId="49" fontId="6" fillId="10" borderId="21" xfId="0" applyNumberFormat="1" applyFont="1" applyFill="1" applyBorder="1" applyAlignment="1">
      <alignment horizontal="center" vertical="top"/>
    </xf>
    <xf numFmtId="49" fontId="6" fillId="0" borderId="9" xfId="0" applyNumberFormat="1" applyFont="1" applyFill="1" applyBorder="1" applyAlignment="1">
      <alignment horizontal="center" vertical="center" wrapText="1"/>
    </xf>
    <xf numFmtId="49" fontId="6" fillId="0" borderId="43" xfId="0" applyNumberFormat="1" applyFont="1" applyFill="1" applyBorder="1" applyAlignment="1">
      <alignment horizontal="center" vertical="center" wrapText="1"/>
    </xf>
    <xf numFmtId="49" fontId="6" fillId="11" borderId="0" xfId="0" applyNumberFormat="1" applyFont="1" applyFill="1" applyBorder="1" applyAlignment="1">
      <alignment horizontal="center" vertical="center" wrapText="1"/>
    </xf>
    <xf numFmtId="49" fontId="6" fillId="11" borderId="26" xfId="0" applyNumberFormat="1" applyFont="1" applyFill="1" applyBorder="1" applyAlignment="1">
      <alignment horizontal="center" vertical="center" wrapText="1"/>
    </xf>
    <xf numFmtId="49" fontId="6" fillId="0" borderId="0" xfId="0" applyNumberFormat="1" applyFont="1" applyFill="1" applyBorder="1" applyAlignment="1">
      <alignment horizontal="justify" vertical="top" wrapText="1"/>
    </xf>
    <xf numFmtId="49" fontId="6" fillId="0" borderId="0" xfId="0" applyNumberFormat="1" applyFont="1" applyFill="1" applyBorder="1" applyAlignment="1">
      <alignment horizontal="center" vertical="top"/>
    </xf>
    <xf numFmtId="49" fontId="8" fillId="0" borderId="0" xfId="0" applyNumberFormat="1" applyFont="1" applyFill="1" applyAlignment="1">
      <alignment horizontal="left" vertical="center"/>
    </xf>
    <xf numFmtId="49" fontId="27" fillId="13" borderId="0" xfId="2" applyNumberFormat="1" applyFont="1" applyFill="1" applyAlignment="1" applyProtection="1">
      <alignment horizontal="center"/>
    </xf>
    <xf numFmtId="0" fontId="14" fillId="12" borderId="23" xfId="0" applyFont="1" applyFill="1" applyBorder="1" applyAlignment="1">
      <alignment horizontal="center" vertical="center"/>
    </xf>
    <xf numFmtId="0" fontId="14" fillId="12" borderId="24" xfId="0" applyFont="1" applyFill="1" applyBorder="1" applyAlignment="1">
      <alignment horizontal="center" vertical="center"/>
    </xf>
    <xf numFmtId="0" fontId="7" fillId="12" borderId="69" xfId="0" applyFont="1" applyFill="1" applyBorder="1" applyAlignment="1">
      <alignment horizontal="left" vertical="top" wrapText="1"/>
    </xf>
    <xf numFmtId="0" fontId="7" fillId="12" borderId="10" xfId="0" applyFont="1" applyFill="1" applyBorder="1" applyAlignment="1">
      <alignment horizontal="left" vertical="top" wrapText="1"/>
    </xf>
    <xf numFmtId="38" fontId="6" fillId="0" borderId="22" xfId="3" applyFont="1" applyBorder="1" applyAlignment="1">
      <alignment horizontal="right"/>
    </xf>
    <xf numFmtId="38" fontId="6" fillId="0" borderId="23" xfId="3" applyFont="1" applyBorder="1" applyAlignment="1">
      <alignment horizontal="right"/>
    </xf>
    <xf numFmtId="38" fontId="6" fillId="0" borderId="70" xfId="3" applyFont="1" applyBorder="1" applyAlignment="1">
      <alignment horizontal="right"/>
    </xf>
    <xf numFmtId="38" fontId="6" fillId="0" borderId="67" xfId="3" quotePrefix="1" applyFont="1" applyBorder="1" applyAlignment="1">
      <alignment horizontal="right"/>
    </xf>
    <xf numFmtId="38" fontId="6" fillId="0" borderId="23" xfId="3" quotePrefix="1" applyFont="1" applyBorder="1" applyAlignment="1">
      <alignment horizontal="right"/>
    </xf>
    <xf numFmtId="38" fontId="6" fillId="0" borderId="24" xfId="3" quotePrefix="1" applyFont="1" applyBorder="1" applyAlignment="1">
      <alignment horizontal="right"/>
    </xf>
    <xf numFmtId="49" fontId="6" fillId="15" borderId="1" xfId="0" applyNumberFormat="1" applyFont="1" applyFill="1" applyBorder="1" applyAlignment="1">
      <alignment horizontal="right"/>
    </xf>
    <xf numFmtId="49" fontId="6" fillId="15" borderId="0" xfId="0" applyNumberFormat="1" applyFont="1" applyFill="1" applyBorder="1" applyAlignment="1">
      <alignment horizontal="right"/>
    </xf>
    <xf numFmtId="49" fontId="6" fillId="15" borderId="9" xfId="0" applyNumberFormat="1" applyFont="1" applyFill="1" applyBorder="1" applyAlignment="1">
      <alignment horizontal="left"/>
    </xf>
    <xf numFmtId="49" fontId="6" fillId="15" borderId="0" xfId="0" applyNumberFormat="1" applyFont="1" applyFill="1" applyBorder="1" applyAlignment="1">
      <alignment horizontal="left"/>
    </xf>
    <xf numFmtId="179" fontId="6" fillId="16" borderId="42" xfId="0" applyNumberFormat="1" applyFont="1" applyFill="1" applyBorder="1"/>
    <xf numFmtId="0" fontId="12"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vertical="center" shrinkToFit="1"/>
    </xf>
    <xf numFmtId="0" fontId="12" fillId="0" borderId="26" xfId="0" applyFont="1" applyBorder="1" applyAlignment="1">
      <alignment horizontal="right" vertical="center"/>
    </xf>
    <xf numFmtId="0" fontId="6" fillId="0" borderId="70" xfId="0" applyFont="1" applyBorder="1" applyAlignment="1">
      <alignment horizontal="left" vertical="top"/>
    </xf>
    <xf numFmtId="0" fontId="6" fillId="0" borderId="20" xfId="0" applyFont="1" applyBorder="1" applyAlignment="1">
      <alignment horizontal="left" vertical="top" wrapText="1"/>
    </xf>
    <xf numFmtId="0" fontId="6" fillId="0" borderId="24" xfId="0" applyFont="1" applyBorder="1" applyAlignment="1">
      <alignment horizontal="left" vertical="top" wrapText="1"/>
    </xf>
    <xf numFmtId="0" fontId="6" fillId="0" borderId="3" xfId="0" applyFont="1" applyBorder="1" applyAlignment="1">
      <alignment horizontal="left" vertical="top" wrapText="1"/>
    </xf>
    <xf numFmtId="0" fontId="6" fillId="0" borderId="114" xfId="0" applyFont="1" applyBorder="1" applyAlignment="1">
      <alignment horizontal="left" vertical="top" wrapText="1"/>
    </xf>
    <xf numFmtId="0" fontId="6" fillId="0" borderId="109" xfId="0" applyFont="1" applyBorder="1" applyAlignment="1">
      <alignment horizontal="left" vertical="top" wrapText="1"/>
    </xf>
    <xf numFmtId="0" fontId="6" fillId="0" borderId="115" xfId="0" applyFont="1" applyBorder="1" applyAlignment="1">
      <alignment horizontal="left" vertical="top" wrapText="1"/>
    </xf>
    <xf numFmtId="176" fontId="6" fillId="0" borderId="3" xfId="0" applyNumberFormat="1" applyFont="1" applyBorder="1" applyAlignment="1">
      <alignment horizontal="left" vertical="top" wrapText="1"/>
    </xf>
    <xf numFmtId="0" fontId="6" fillId="0" borderId="2" xfId="0" applyFont="1" applyBorder="1" applyAlignment="1">
      <alignment horizontal="left" vertical="top" wrapText="1"/>
    </xf>
    <xf numFmtId="0" fontId="6" fillId="0" borderId="116" xfId="0" applyFont="1" applyBorder="1" applyAlignment="1">
      <alignment horizontal="left" vertical="top" wrapText="1"/>
    </xf>
    <xf numFmtId="0" fontId="6" fillId="0" borderId="117" xfId="0" applyFont="1" applyBorder="1" applyAlignment="1">
      <alignment horizontal="left" vertical="top" wrapText="1"/>
    </xf>
    <xf numFmtId="176" fontId="6" fillId="0" borderId="111" xfId="0" applyNumberFormat="1" applyFont="1" applyBorder="1" applyAlignment="1">
      <alignment horizontal="left" vertical="top" wrapText="1"/>
    </xf>
    <xf numFmtId="0" fontId="6" fillId="0" borderId="95" xfId="0" applyFont="1" applyBorder="1" applyAlignment="1">
      <alignment horizontal="left" vertical="top" wrapText="1"/>
    </xf>
    <xf numFmtId="0" fontId="6" fillId="0" borderId="118" xfId="0" applyFont="1" applyBorder="1" applyAlignment="1">
      <alignment horizontal="left" vertical="top" wrapText="1"/>
    </xf>
    <xf numFmtId="0" fontId="6" fillId="0" borderId="119" xfId="0" applyFont="1" applyBorder="1" applyAlignment="1">
      <alignment horizontal="left" vertical="top" wrapText="1"/>
    </xf>
    <xf numFmtId="0" fontId="6" fillId="0" borderId="32" xfId="0" applyFont="1" applyBorder="1" applyAlignment="1">
      <alignment horizontal="left" vertical="top"/>
    </xf>
    <xf numFmtId="0" fontId="6" fillId="0" borderId="101" xfId="0" applyFont="1" applyBorder="1" applyAlignment="1">
      <alignment horizontal="left" vertical="top" wrapText="1"/>
    </xf>
    <xf numFmtId="0" fontId="6" fillId="0" borderId="111" xfId="0" applyFont="1" applyBorder="1" applyAlignment="1">
      <alignment horizontal="left" vertical="top" wrapText="1"/>
    </xf>
    <xf numFmtId="0" fontId="6" fillId="0" borderId="120" xfId="0" applyFont="1" applyBorder="1" applyAlignment="1">
      <alignment horizontal="left" vertical="top"/>
    </xf>
    <xf numFmtId="0" fontId="6" fillId="0" borderId="68" xfId="0" applyFont="1" applyBorder="1" applyAlignment="1">
      <alignment horizontal="left" vertical="top"/>
    </xf>
    <xf numFmtId="0" fontId="6" fillId="0" borderId="42" xfId="0" applyFont="1" applyBorder="1" applyAlignment="1">
      <alignment horizontal="left" vertical="top"/>
    </xf>
    <xf numFmtId="0" fontId="6" fillId="0" borderId="102" xfId="0" applyFont="1" applyBorder="1" applyAlignment="1">
      <alignment horizontal="left" vertical="top" wrapText="1"/>
    </xf>
    <xf numFmtId="0" fontId="6" fillId="0" borderId="109" xfId="0" applyFont="1" applyBorder="1" applyAlignment="1">
      <alignment horizontal="left" vertical="top" wrapText="1"/>
    </xf>
    <xf numFmtId="0" fontId="6" fillId="0" borderId="3" xfId="0" applyFont="1" applyBorder="1" applyAlignment="1">
      <alignment horizontal="left" vertical="top" wrapText="1"/>
    </xf>
    <xf numFmtId="0" fontId="6" fillId="0" borderId="171" xfId="0" applyFont="1" applyBorder="1" applyAlignment="1">
      <alignment horizontal="left" vertical="top" wrapText="1"/>
    </xf>
    <xf numFmtId="0" fontId="6" fillId="0" borderId="174" xfId="0" applyFont="1" applyBorder="1" applyAlignment="1">
      <alignment horizontal="left" vertical="top" wrapText="1"/>
    </xf>
    <xf numFmtId="0" fontId="6" fillId="0" borderId="173" xfId="0" applyFont="1" applyBorder="1" applyAlignment="1">
      <alignment horizontal="left" vertical="top" wrapText="1"/>
    </xf>
    <xf numFmtId="0" fontId="6" fillId="0" borderId="172" xfId="0" applyFont="1" applyBorder="1" applyAlignment="1">
      <alignment horizontal="left" vertical="top" wrapText="1"/>
    </xf>
    <xf numFmtId="0" fontId="6" fillId="0" borderId="68" xfId="0" applyFont="1" applyBorder="1" applyAlignment="1">
      <alignment horizontal="left" vertical="top"/>
    </xf>
    <xf numFmtId="0" fontId="6" fillId="0" borderId="42" xfId="0" applyFont="1" applyBorder="1" applyAlignment="1">
      <alignment horizontal="left" vertical="top"/>
    </xf>
    <xf numFmtId="0" fontId="6" fillId="0" borderId="68" xfId="0" applyFont="1" applyBorder="1" applyAlignment="1">
      <alignment horizontal="left" vertical="top" wrapText="1"/>
    </xf>
    <xf numFmtId="0" fontId="6" fillId="0" borderId="122" xfId="0" applyFont="1" applyBorder="1" applyAlignment="1">
      <alignment horizontal="left" vertical="top" wrapText="1"/>
    </xf>
    <xf numFmtId="0" fontId="6" fillId="0" borderId="111" xfId="0" applyFont="1" applyBorder="1" applyAlignment="1">
      <alignment horizontal="left" vertical="top" wrapText="1"/>
    </xf>
    <xf numFmtId="0" fontId="6" fillId="0" borderId="109" xfId="0" applyFont="1" applyBorder="1" applyAlignment="1">
      <alignment vertical="top" wrapText="1"/>
    </xf>
    <xf numFmtId="0" fontId="6" fillId="0" borderId="3" xfId="0" applyFont="1" applyBorder="1" applyAlignment="1">
      <alignment vertical="top" wrapText="1"/>
    </xf>
    <xf numFmtId="0" fontId="6" fillId="0" borderId="68" xfId="0" applyFont="1" applyBorder="1" applyAlignment="1">
      <alignment vertical="top" wrapText="1"/>
    </xf>
    <xf numFmtId="0" fontId="6" fillId="0" borderId="42" xfId="0" applyFont="1" applyBorder="1" applyAlignment="1">
      <alignment vertical="top"/>
    </xf>
    <xf numFmtId="0" fontId="12" fillId="0" borderId="122" xfId="0" applyFont="1" applyBorder="1" applyAlignment="1">
      <alignment vertical="center"/>
    </xf>
    <xf numFmtId="0" fontId="6" fillId="0" borderId="28" xfId="0" applyFont="1" applyBorder="1" applyAlignment="1">
      <alignment vertical="top" wrapText="1"/>
    </xf>
    <xf numFmtId="0" fontId="6" fillId="0" borderId="29" xfId="0" applyFont="1" applyBorder="1" applyAlignment="1">
      <alignment vertical="top" wrapText="1"/>
    </xf>
    <xf numFmtId="0" fontId="21" fillId="0" borderId="111" xfId="0" applyFont="1" applyBorder="1" applyAlignment="1">
      <alignment horizontal="left" vertical="top" wrapText="1"/>
    </xf>
    <xf numFmtId="0" fontId="6" fillId="0" borderId="42" xfId="0" applyFont="1" applyBorder="1" applyAlignment="1">
      <alignment horizontal="left" vertical="top" wrapText="1"/>
    </xf>
    <xf numFmtId="0" fontId="12" fillId="0" borderId="42" xfId="0" applyFont="1" applyBorder="1" applyAlignment="1">
      <alignment vertical="center"/>
    </xf>
    <xf numFmtId="0" fontId="6" fillId="0" borderId="122" xfId="0" applyFont="1" applyBorder="1" applyAlignment="1">
      <alignment horizontal="left" vertical="top"/>
    </xf>
    <xf numFmtId="0" fontId="6" fillId="0" borderId="69" xfId="0" applyFont="1" applyBorder="1" applyAlignment="1">
      <alignment horizontal="left" vertical="top" wrapText="1"/>
    </xf>
    <xf numFmtId="0" fontId="6" fillId="0" borderId="111" xfId="0" applyFont="1" applyBorder="1" applyAlignment="1">
      <alignment vertical="top" wrapText="1"/>
    </xf>
    <xf numFmtId="0" fontId="6" fillId="0" borderId="122" xfId="0" applyFont="1" applyBorder="1" applyAlignment="1">
      <alignment vertical="top" wrapText="1"/>
    </xf>
    <xf numFmtId="0" fontId="6" fillId="0" borderId="42" xfId="0" applyFont="1" applyBorder="1" applyAlignment="1">
      <alignment vertical="top" wrapText="1"/>
    </xf>
    <xf numFmtId="0" fontId="6" fillId="0" borderId="121" xfId="0" applyFont="1" applyBorder="1" applyAlignment="1">
      <alignment horizontal="left" vertical="top" wrapText="1"/>
    </xf>
    <xf numFmtId="0" fontId="21" fillId="0" borderId="29" xfId="0" applyFont="1" applyBorder="1" applyAlignment="1">
      <alignment horizontal="left" vertical="top"/>
    </xf>
    <xf numFmtId="0" fontId="21" fillId="0" borderId="172" xfId="0" applyFont="1" applyBorder="1" applyAlignment="1">
      <alignment horizontal="left" vertical="top" wrapText="1"/>
    </xf>
    <xf numFmtId="0" fontId="21" fillId="0" borderId="101" xfId="0" applyFont="1" applyBorder="1" applyAlignment="1">
      <alignment horizontal="left" vertical="top" wrapText="1"/>
    </xf>
    <xf numFmtId="0" fontId="21" fillId="0" borderId="119" xfId="0" applyFont="1" applyBorder="1" applyAlignment="1">
      <alignment horizontal="left" vertical="top" wrapText="1"/>
    </xf>
    <xf numFmtId="0" fontId="21" fillId="0" borderId="32" xfId="0" applyFont="1" applyBorder="1" applyAlignment="1">
      <alignment horizontal="left" vertical="top"/>
    </xf>
    <xf numFmtId="49" fontId="21" fillId="0" borderId="68" xfId="0" applyNumberFormat="1" applyFont="1" applyBorder="1" applyAlignment="1">
      <alignment vertical="top" wrapText="1"/>
    </xf>
    <xf numFmtId="0" fontId="21" fillId="0" borderId="109" xfId="0" applyFont="1" applyBorder="1" applyAlignment="1">
      <alignment horizontal="left" vertical="top" wrapText="1"/>
    </xf>
    <xf numFmtId="0" fontId="21" fillId="0" borderId="173" xfId="0" applyFont="1" applyBorder="1" applyAlignment="1">
      <alignment horizontal="left" vertical="top" wrapText="1"/>
    </xf>
    <xf numFmtId="49" fontId="21" fillId="0" borderId="42" xfId="0" applyNumberFormat="1" applyFont="1" applyBorder="1" applyAlignment="1">
      <alignment vertical="top" wrapText="1"/>
    </xf>
    <xf numFmtId="0" fontId="21" fillId="0" borderId="3" xfId="0" applyFont="1" applyBorder="1" applyAlignment="1">
      <alignment horizontal="left" vertical="top" wrapText="1"/>
    </xf>
    <xf numFmtId="0" fontId="21" fillId="0" borderId="171" xfId="0" applyFont="1" applyBorder="1" applyAlignment="1">
      <alignment horizontal="left" vertical="top" wrapText="1"/>
    </xf>
    <xf numFmtId="0" fontId="21" fillId="0" borderId="42" xfId="0" applyFont="1" applyBorder="1" applyAlignment="1">
      <alignment horizontal="left" vertical="top"/>
    </xf>
    <xf numFmtId="0" fontId="21" fillId="0" borderId="122" xfId="0" applyFont="1" applyBorder="1" applyAlignment="1">
      <alignment horizontal="left" vertical="top"/>
    </xf>
    <xf numFmtId="0" fontId="21" fillId="0" borderId="2" xfId="0" applyFont="1" applyBorder="1" applyAlignment="1">
      <alignment horizontal="left" vertical="top" wrapText="1"/>
    </xf>
    <xf numFmtId="0" fontId="21" fillId="0" borderId="68" xfId="0" applyFont="1" applyBorder="1" applyAlignment="1">
      <alignment horizontal="left" vertical="top"/>
    </xf>
    <xf numFmtId="0" fontId="21" fillId="0" borderId="115" xfId="0" applyFont="1" applyBorder="1" applyAlignment="1">
      <alignment horizontal="left" vertical="top" wrapText="1"/>
    </xf>
    <xf numFmtId="0" fontId="21" fillId="0" borderId="95" xfId="0" applyFont="1" applyBorder="1" applyAlignment="1">
      <alignment horizontal="left" vertical="top" wrapText="1"/>
    </xf>
    <xf numFmtId="0" fontId="21" fillId="0" borderId="28" xfId="0" applyFont="1" applyBorder="1" applyAlignment="1">
      <alignment horizontal="left" vertical="top"/>
    </xf>
    <xf numFmtId="0" fontId="21" fillId="0" borderId="102" xfId="0" applyFont="1" applyBorder="1" applyAlignment="1">
      <alignment horizontal="left" vertical="top" wrapText="1"/>
    </xf>
    <xf numFmtId="0" fontId="21" fillId="0" borderId="174" xfId="0" applyFont="1" applyBorder="1" applyAlignment="1">
      <alignment horizontal="left" vertical="top" wrapText="1"/>
    </xf>
    <xf numFmtId="0" fontId="21" fillId="0" borderId="117" xfId="0" applyFont="1" applyBorder="1" applyAlignment="1">
      <alignment horizontal="left" vertical="top" wrapText="1"/>
    </xf>
    <xf numFmtId="0" fontId="21" fillId="0" borderId="42" xfId="0" applyFont="1" applyBorder="1" applyAlignment="1">
      <alignment vertical="top" wrapText="1"/>
    </xf>
    <xf numFmtId="0" fontId="21" fillId="0" borderId="3" xfId="0" applyFont="1" applyBorder="1" applyAlignment="1">
      <alignment vertical="top" wrapText="1"/>
    </xf>
    <xf numFmtId="0" fontId="6" fillId="0" borderId="100" xfId="0" applyFont="1" applyBorder="1" applyAlignment="1">
      <alignment horizontal="left" vertical="top"/>
    </xf>
    <xf numFmtId="0" fontId="6" fillId="0" borderId="120" xfId="0" applyFont="1" applyBorder="1" applyAlignment="1">
      <alignment horizontal="left" vertical="top" wrapText="1"/>
    </xf>
    <xf numFmtId="0" fontId="6" fillId="0" borderId="10" xfId="0" applyFont="1" applyBorder="1" applyAlignment="1">
      <alignment horizontal="left" vertical="top" wrapText="1"/>
    </xf>
    <xf numFmtId="0" fontId="6" fillId="0" borderId="178" xfId="0" applyFont="1" applyBorder="1" applyAlignment="1">
      <alignment horizontal="left" vertical="top" wrapText="1"/>
    </xf>
    <xf numFmtId="0" fontId="6" fillId="0" borderId="28" xfId="0" applyFont="1" applyBorder="1" applyAlignment="1">
      <alignment horizontal="justify" vertical="top" wrapText="1"/>
    </xf>
    <xf numFmtId="0" fontId="6" fillId="0" borderId="3" xfId="0" applyFont="1" applyBorder="1" applyAlignment="1">
      <alignment horizontal="justify" vertical="top" wrapText="1"/>
    </xf>
    <xf numFmtId="0" fontId="6" fillId="0" borderId="32" xfId="0" applyFont="1" applyBorder="1" applyAlignment="1">
      <alignment vertical="top" wrapText="1"/>
    </xf>
    <xf numFmtId="0" fontId="6" fillId="0" borderId="42" xfId="0" applyFont="1" applyBorder="1" applyAlignment="1">
      <alignment horizontal="left" vertical="top" wrapText="1"/>
    </xf>
    <xf numFmtId="0" fontId="33" fillId="0" borderId="42" xfId="0" applyFont="1" applyBorder="1" applyAlignment="1">
      <alignment horizontal="left" vertical="top" wrapText="1"/>
    </xf>
    <xf numFmtId="0" fontId="33" fillId="0" borderId="42" xfId="0" applyFont="1" applyBorder="1" applyAlignment="1">
      <alignment horizontal="left" vertical="top"/>
    </xf>
    <xf numFmtId="0" fontId="6" fillId="0" borderId="108" xfId="0" applyFont="1" applyBorder="1" applyAlignment="1">
      <alignment horizontal="left" vertical="top"/>
    </xf>
    <xf numFmtId="0" fontId="6" fillId="0" borderId="107" xfId="0" applyFont="1" applyBorder="1" applyAlignment="1">
      <alignment horizontal="left" vertical="top" wrapText="1"/>
    </xf>
    <xf numFmtId="0" fontId="6" fillId="0" borderId="112" xfId="0" applyFont="1" applyBorder="1" applyAlignment="1">
      <alignment horizontal="left" vertical="top" wrapText="1"/>
    </xf>
    <xf numFmtId="0" fontId="14" fillId="0" borderId="0" xfId="0" applyFont="1" applyAlignment="1">
      <alignment vertical="center"/>
    </xf>
    <xf numFmtId="49" fontId="14" fillId="0" borderId="0" xfId="0" applyNumberFormat="1" applyFont="1" applyAlignment="1">
      <alignment horizontal="center" vertical="center"/>
    </xf>
    <xf numFmtId="49" fontId="12" fillId="0" borderId="0" xfId="0" applyNumberFormat="1" applyFont="1" applyAlignment="1">
      <alignment horizontal="center" vertical="center"/>
    </xf>
    <xf numFmtId="0" fontId="12" fillId="0" borderId="0" xfId="0" applyFont="1" applyAlignment="1">
      <alignment horizontal="center" vertical="center"/>
    </xf>
  </cellXfs>
  <cellStyles count="7">
    <cellStyle name="パーセント" xfId="1" builtinId="5"/>
    <cellStyle name="ハイパーリンク" xfId="2" builtinId="8"/>
    <cellStyle name="桁区切り" xfId="3" builtinId="6"/>
    <cellStyle name="標準" xfId="0" builtinId="0"/>
    <cellStyle name="標準 2" xfId="4" xr:uid="{00000000-0005-0000-0000-000004000000}"/>
    <cellStyle name="標準_a101" xfId="5" xr:uid="{00000000-0005-0000-0000-000005000000}"/>
    <cellStyle name="標準_用途分勤(案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7945205479452052E-2"/>
          <c:y val="7.9710426964542877E-2"/>
          <c:w val="0.77054794520547942"/>
          <c:h val="0.73188664758352995"/>
        </c:manualLayout>
      </c:layout>
      <c:barChart>
        <c:barDir val="col"/>
        <c:grouping val="clustered"/>
        <c:varyColors val="0"/>
        <c:ser>
          <c:idx val="0"/>
          <c:order val="0"/>
          <c:tx>
            <c:strRef>
              <c:f>①入力・結果!$M$7</c:f>
              <c:strCache>
                <c:ptCount val="1"/>
                <c:pt idx="0">
                  <c:v>生 　   産 
誘  発  額</c:v>
                </c:pt>
              </c:strCache>
            </c:strRef>
          </c:tx>
          <c:spPr>
            <a:solidFill>
              <a:srgbClr val="FF00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①入力・結果!$O$7:$R$7</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6806-4E7C-850A-B10B14A159C4}"/>
            </c:ext>
          </c:extLst>
        </c:ser>
        <c:ser>
          <c:idx val="1"/>
          <c:order val="1"/>
          <c:tx>
            <c:strRef>
              <c:f>①入力・結果!$M$9</c:f>
              <c:strCache>
                <c:ptCount val="1"/>
                <c:pt idx="0">
                  <c:v>粗付加価値
誘  発  額</c:v>
                </c:pt>
              </c:strCache>
            </c:strRef>
          </c:tx>
          <c:spPr>
            <a:solidFill>
              <a:srgbClr val="0070C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①入力・結果!$O$9:$R$9</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6806-4E7C-850A-B10B14A159C4}"/>
            </c:ext>
          </c:extLst>
        </c:ser>
        <c:ser>
          <c:idx val="2"/>
          <c:order val="2"/>
          <c:tx>
            <c:strRef>
              <c:f>①入力・結果!$M$11</c:f>
              <c:strCache>
                <c:ptCount val="1"/>
                <c:pt idx="0">
                  <c:v>雇用者所得
誘  発  額</c:v>
                </c:pt>
              </c:strCache>
            </c:strRef>
          </c:tx>
          <c:spPr>
            <a:solidFill>
              <a:srgbClr val="FFFF00"/>
            </a:solidFill>
          </c:spPr>
          <c:invertIfNegative val="0"/>
          <c:dLbls>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①入力・結果!$O$5:$R$5</c:f>
              <c:strCache>
                <c:ptCount val="4"/>
                <c:pt idx="0">
                  <c:v>直 接 効 果</c:v>
                </c:pt>
                <c:pt idx="1">
                  <c:v>第１次波及
効      果</c:v>
                </c:pt>
                <c:pt idx="2">
                  <c:v>第２次波及
効      果</c:v>
                </c:pt>
                <c:pt idx="3">
                  <c:v>合      計
（総合効果）</c:v>
                </c:pt>
              </c:strCache>
            </c:strRef>
          </c:cat>
          <c:val>
            <c:numRef>
              <c:f>①入力・結果!$O$11:$R$11</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2-6806-4E7C-850A-B10B14A159C4}"/>
            </c:ext>
          </c:extLst>
        </c:ser>
        <c:dLbls>
          <c:showLegendKey val="0"/>
          <c:showVal val="0"/>
          <c:showCatName val="0"/>
          <c:showSerName val="0"/>
          <c:showPercent val="0"/>
          <c:showBubbleSize val="0"/>
        </c:dLbls>
        <c:gapWidth val="150"/>
        <c:axId val="579862176"/>
        <c:axId val="579868704"/>
      </c:barChart>
      <c:catAx>
        <c:axId val="579862176"/>
        <c:scaling>
          <c:orientation val="minMax"/>
        </c:scaling>
        <c:delete val="0"/>
        <c:axPos val="b"/>
        <c:numFmt formatCode="General" sourceLinked="1"/>
        <c:majorTickMark val="out"/>
        <c:minorTickMark val="none"/>
        <c:tickLblPos val="nextTo"/>
        <c:txPr>
          <a:bodyPr/>
          <a:lstStyle/>
          <a:p>
            <a:pPr>
              <a:defRPr sz="800"/>
            </a:pPr>
            <a:endParaRPr lang="ja-JP"/>
          </a:p>
        </c:txPr>
        <c:crossAx val="579868704"/>
        <c:crosses val="autoZero"/>
        <c:auto val="1"/>
        <c:lblAlgn val="ctr"/>
        <c:lblOffset val="100"/>
        <c:noMultiLvlLbl val="0"/>
      </c:catAx>
      <c:valAx>
        <c:axId val="579868704"/>
        <c:scaling>
          <c:orientation val="minMax"/>
        </c:scaling>
        <c:delete val="0"/>
        <c:axPos val="l"/>
        <c:majorGridlines/>
        <c:numFmt formatCode="#,##0_);[Red]\(#,##0\)" sourceLinked="0"/>
        <c:majorTickMark val="out"/>
        <c:minorTickMark val="none"/>
        <c:tickLblPos val="nextTo"/>
        <c:crossAx val="579862176"/>
        <c:crosses val="autoZero"/>
        <c:crossBetween val="between"/>
      </c:valAx>
    </c:plotArea>
    <c:legend>
      <c:legendPos val="r"/>
      <c:layout>
        <c:manualLayout>
          <c:xMode val="edge"/>
          <c:yMode val="edge"/>
          <c:x val="0.8321917808219178"/>
          <c:y val="0.14130472821332116"/>
          <c:w val="0.15582191780821919"/>
          <c:h val="0.49275552512457677"/>
        </c:manualLayout>
      </c:layout>
      <c:overlay val="0"/>
    </c:legend>
    <c:plotVisOnly val="1"/>
    <c:dispBlanksAs val="gap"/>
    <c:showDLblsOverMax val="0"/>
  </c:chart>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191780821917804E-2"/>
          <c:y val="6.8292845590809809E-2"/>
          <c:w val="0.72945205479452058"/>
          <c:h val="0.7268309995021901"/>
        </c:manualLayout>
      </c:layout>
      <c:barChart>
        <c:barDir val="col"/>
        <c:grouping val="clustered"/>
        <c:varyColors val="0"/>
        <c:ser>
          <c:idx val="0"/>
          <c:order val="0"/>
          <c:tx>
            <c:strRef>
              <c:f>①入力・結果!$M$44</c:f>
              <c:strCache>
                <c:ptCount val="1"/>
                <c:pt idx="0">
                  <c:v>就　業　者 
誘　発　数</c:v>
                </c:pt>
              </c:strCache>
            </c:strRef>
          </c:tx>
          <c:spPr>
            <a:solidFill>
              <a:srgbClr val="00FF00"/>
            </a:solidFill>
            <a:ln w="25400">
              <a:noFill/>
            </a:ln>
          </c:spPr>
          <c:invertIfNegative val="0"/>
          <c:dLbls>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①入力・結果!$O$42:$R$43</c:f>
              <c:strCache>
                <c:ptCount val="4"/>
                <c:pt idx="0">
                  <c:v>直 接 効 果</c:v>
                </c:pt>
                <c:pt idx="1">
                  <c:v>第１次波及
効      果</c:v>
                </c:pt>
                <c:pt idx="2">
                  <c:v>第２次波及
効      果</c:v>
                </c:pt>
                <c:pt idx="3">
                  <c:v>合      計
（総合効果）</c:v>
                </c:pt>
              </c:strCache>
            </c:strRef>
          </c:cat>
          <c:val>
            <c:numRef>
              <c:f>①入力・結果!$O$44:$R$44</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0-CB1C-49EC-A5B4-A40F272F522B}"/>
            </c:ext>
          </c:extLst>
        </c:ser>
        <c:ser>
          <c:idx val="1"/>
          <c:order val="1"/>
          <c:tx>
            <c:strRef>
              <c:f>①入力・結果!$M$46</c:f>
              <c:strCache>
                <c:ptCount val="1"/>
                <c:pt idx="0">
                  <c:v>雇　用　者
誘  発  数</c:v>
                </c:pt>
              </c:strCache>
            </c:strRef>
          </c:tx>
          <c:spPr>
            <a:solidFill>
              <a:srgbClr val="99CC00"/>
            </a:solidFill>
            <a:ln w="25400">
              <a:noFill/>
            </a:ln>
          </c:spPr>
          <c:invertIfNegative val="0"/>
          <c:dLbls>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①入力・結果!$O$42:$R$43</c:f>
              <c:strCache>
                <c:ptCount val="4"/>
                <c:pt idx="0">
                  <c:v>直 接 効 果</c:v>
                </c:pt>
                <c:pt idx="1">
                  <c:v>第１次波及
効      果</c:v>
                </c:pt>
                <c:pt idx="2">
                  <c:v>第２次波及
効      果</c:v>
                </c:pt>
                <c:pt idx="3">
                  <c:v>合      計
（総合効果）</c:v>
                </c:pt>
              </c:strCache>
            </c:strRef>
          </c:cat>
          <c:val>
            <c:numRef>
              <c:f>①入力・結果!$O$46:$R$46</c:f>
              <c:numCache>
                <c:formatCode>#,##0_);[Red]\(#,##0\)</c:formatCode>
                <c:ptCount val="4"/>
                <c:pt idx="0">
                  <c:v>0</c:v>
                </c:pt>
                <c:pt idx="1">
                  <c:v>0</c:v>
                </c:pt>
                <c:pt idx="2">
                  <c:v>0</c:v>
                </c:pt>
                <c:pt idx="3">
                  <c:v>0</c:v>
                </c:pt>
              </c:numCache>
            </c:numRef>
          </c:val>
          <c:extLst>
            <c:ext xmlns:c16="http://schemas.microsoft.com/office/drawing/2014/chart" uri="{C3380CC4-5D6E-409C-BE32-E72D297353CC}">
              <c16:uniqueId val="{00000001-CB1C-49EC-A5B4-A40F272F522B}"/>
            </c:ext>
          </c:extLst>
        </c:ser>
        <c:dLbls>
          <c:showLegendKey val="0"/>
          <c:showVal val="0"/>
          <c:showCatName val="0"/>
          <c:showSerName val="0"/>
          <c:showPercent val="0"/>
          <c:showBubbleSize val="0"/>
        </c:dLbls>
        <c:gapWidth val="150"/>
        <c:axId val="579861632"/>
        <c:axId val="579870880"/>
      </c:barChart>
      <c:catAx>
        <c:axId val="579861632"/>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579870880"/>
        <c:crosses val="autoZero"/>
        <c:auto val="1"/>
        <c:lblAlgn val="ctr"/>
        <c:lblOffset val="100"/>
        <c:tickLblSkip val="1"/>
        <c:tickMarkSkip val="1"/>
        <c:noMultiLvlLbl val="0"/>
      </c:catAx>
      <c:valAx>
        <c:axId val="579870880"/>
        <c:scaling>
          <c:orientation val="minMax"/>
        </c:scaling>
        <c:delete val="0"/>
        <c:axPos val="l"/>
        <c:majorGridlines>
          <c:spPr>
            <a:ln w="3175">
              <a:solidFill>
                <a:srgbClr val="808080"/>
              </a:solidFill>
              <a:prstDash val="solid"/>
            </a:ln>
          </c:spPr>
        </c:majorGridlines>
        <c:numFmt formatCode="#,##0_);[Red]\(#,##0\)" sourceLinked="1"/>
        <c:majorTickMark val="out"/>
        <c:minorTickMark val="none"/>
        <c:tickLblPos val="nextTo"/>
        <c:spPr>
          <a:ln w="3175">
            <a:solidFill>
              <a:srgbClr val="808080"/>
            </a:solidFill>
            <a:prstDash val="solid"/>
          </a:ln>
        </c:spPr>
        <c:txPr>
          <a:bodyPr rot="0" vert="horz"/>
          <a:lstStyle/>
          <a:p>
            <a:pPr>
              <a:defRPr sz="925" b="0" i="0" u="none" strike="noStrike" baseline="0">
                <a:solidFill>
                  <a:srgbClr val="000000"/>
                </a:solidFill>
                <a:latin typeface="ＭＳ Ｐゴシック"/>
                <a:ea typeface="ＭＳ Ｐゴシック"/>
                <a:cs typeface="ＭＳ Ｐゴシック"/>
              </a:defRPr>
            </a:pPr>
            <a:endParaRPr lang="ja-JP"/>
          </a:p>
        </c:txPr>
        <c:crossAx val="579861632"/>
        <c:crosses val="autoZero"/>
        <c:crossBetween val="between"/>
      </c:valAx>
      <c:spPr>
        <a:noFill/>
        <a:ln w="25400">
          <a:noFill/>
        </a:ln>
      </c:spPr>
    </c:plotArea>
    <c:legend>
      <c:legendPos val="r"/>
      <c:layout>
        <c:manualLayout>
          <c:xMode val="edge"/>
          <c:yMode val="edge"/>
          <c:x val="0.84931506849315064"/>
          <c:y val="6.8292682926829273E-2"/>
          <c:w val="0.13869863013698636"/>
          <c:h val="0.49268395109147939"/>
        </c:manualLayout>
      </c:layout>
      <c:overlay val="0"/>
      <c:spPr>
        <a:noFill/>
        <a:ln w="25400">
          <a:noFill/>
        </a:ln>
      </c:spPr>
      <c:txPr>
        <a:bodyPr/>
        <a:lstStyle/>
        <a:p>
          <a:pPr>
            <a:defRPr sz="92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12700">
      <a:solidFill>
        <a:srgbClr val="808080"/>
      </a:solidFill>
      <a:prstDash val="solid"/>
    </a:ln>
  </c:spPr>
  <c:txPr>
    <a:bodyPr/>
    <a:lstStyle/>
    <a:p>
      <a:pPr>
        <a:defRPr sz="850" b="0" i="0" u="none" strike="noStrike" baseline="0">
          <a:solidFill>
            <a:srgbClr val="000000"/>
          </a:solidFill>
          <a:latin typeface="ＭＳ 明朝"/>
          <a:ea typeface="ＭＳ 明朝"/>
          <a:cs typeface="ＭＳ 明朝"/>
        </a:defRPr>
      </a:pPr>
      <a:endParaRPr lang="ja-JP"/>
    </a:p>
  </c:txPr>
  <c:printSettings>
    <c:headerFooter alignWithMargins="0"/>
    <c:pageMargins b="1" l="0.75" r="0.75" t="1" header="0.51200000000000001" footer="0.51200000000000001"/>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10</xdr:col>
      <xdr:colOff>19050</xdr:colOff>
      <xdr:row>22</xdr:row>
      <xdr:rowOff>0</xdr:rowOff>
    </xdr:from>
    <xdr:to>
      <xdr:col>18</xdr:col>
      <xdr:colOff>0</xdr:colOff>
      <xdr:row>39</xdr:row>
      <xdr:rowOff>0</xdr:rowOff>
    </xdr:to>
    <xdr:graphicFrame macro="">
      <xdr:nvGraphicFramePr>
        <xdr:cNvPr id="51255" name="グラフ 2">
          <a:extLst>
            <a:ext uri="{FF2B5EF4-FFF2-40B4-BE49-F238E27FC236}">
              <a16:creationId xmlns:a16="http://schemas.microsoft.com/office/drawing/2014/main" id="{00000000-0008-0000-0000-000037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52</xdr:row>
      <xdr:rowOff>19050</xdr:rowOff>
    </xdr:from>
    <xdr:to>
      <xdr:col>17</xdr:col>
      <xdr:colOff>1057275</xdr:colOff>
      <xdr:row>67</xdr:row>
      <xdr:rowOff>133350</xdr:rowOff>
    </xdr:to>
    <xdr:graphicFrame macro="">
      <xdr:nvGraphicFramePr>
        <xdr:cNvPr id="51256" name="グラフ 18">
          <a:extLst>
            <a:ext uri="{FF2B5EF4-FFF2-40B4-BE49-F238E27FC236}">
              <a16:creationId xmlns:a16="http://schemas.microsoft.com/office/drawing/2014/main" id="{00000000-0008-0000-0000-000038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25</xdr:col>
      <xdr:colOff>66675</xdr:colOff>
      <xdr:row>24</xdr:row>
      <xdr:rowOff>57151</xdr:rowOff>
    </xdr:from>
    <xdr:to>
      <xdr:col>29</xdr:col>
      <xdr:colOff>9525</xdr:colOff>
      <xdr:row>50</xdr:row>
      <xdr:rowOff>47625</xdr:rowOff>
    </xdr:to>
    <xdr:sp macro="" textlink="">
      <xdr:nvSpPr>
        <xdr:cNvPr id="2" name="屈折矢印 1">
          <a:extLst>
            <a:ext uri="{FF2B5EF4-FFF2-40B4-BE49-F238E27FC236}">
              <a16:creationId xmlns:a16="http://schemas.microsoft.com/office/drawing/2014/main" id="{00000000-0008-0000-0100-000002000000}"/>
            </a:ext>
          </a:extLst>
        </xdr:cNvPr>
        <xdr:cNvSpPr/>
      </xdr:nvSpPr>
      <xdr:spPr bwMode="auto">
        <a:xfrm rot="16200000" flipH="1">
          <a:off x="1738313" y="5538788"/>
          <a:ext cx="4029074" cy="514350"/>
        </a:xfrm>
        <a:prstGeom prst="bentUpArrow">
          <a:avLst>
            <a:gd name="adj1" fmla="val 32629"/>
            <a:gd name="adj2" fmla="val 32258"/>
            <a:gd name="adj3" fmla="val 22482"/>
          </a:avLst>
        </a:prstGeom>
        <a:solidFill>
          <a:srgbClr val="FF00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xdr:twoCellAnchor>
    <xdr:from>
      <xdr:col>6</xdr:col>
      <xdr:colOff>133350</xdr:colOff>
      <xdr:row>10</xdr:row>
      <xdr:rowOff>28575</xdr:rowOff>
    </xdr:from>
    <xdr:to>
      <xdr:col>9</xdr:col>
      <xdr:colOff>0</xdr:colOff>
      <xdr:row>12</xdr:row>
      <xdr:rowOff>114300</xdr:rowOff>
    </xdr:to>
    <xdr:sp macro="" textlink="">
      <xdr:nvSpPr>
        <xdr:cNvPr id="47473" name="下矢印 4">
          <a:extLst>
            <a:ext uri="{FF2B5EF4-FFF2-40B4-BE49-F238E27FC236}">
              <a16:creationId xmlns:a16="http://schemas.microsoft.com/office/drawing/2014/main" id="{00000000-0008-0000-0100-000071B90000}"/>
            </a:ext>
          </a:extLst>
        </xdr:cNvPr>
        <xdr:cNvSpPr>
          <a:spLocks noChangeArrowheads="1"/>
        </xdr:cNvSpPr>
      </xdr:nvSpPr>
      <xdr:spPr bwMode="auto">
        <a:xfrm>
          <a:off x="952500" y="158115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17</xdr:row>
      <xdr:rowOff>28575</xdr:rowOff>
    </xdr:from>
    <xdr:to>
      <xdr:col>9</xdr:col>
      <xdr:colOff>9525</xdr:colOff>
      <xdr:row>19</xdr:row>
      <xdr:rowOff>114300</xdr:rowOff>
    </xdr:to>
    <xdr:sp macro="" textlink="">
      <xdr:nvSpPr>
        <xdr:cNvPr id="47474" name="下矢印 5">
          <a:extLst>
            <a:ext uri="{FF2B5EF4-FFF2-40B4-BE49-F238E27FC236}">
              <a16:creationId xmlns:a16="http://schemas.microsoft.com/office/drawing/2014/main" id="{00000000-0008-0000-0100-000072B90000}"/>
            </a:ext>
          </a:extLst>
        </xdr:cNvPr>
        <xdr:cNvSpPr>
          <a:spLocks noChangeArrowheads="1"/>
        </xdr:cNvSpPr>
      </xdr:nvSpPr>
      <xdr:spPr bwMode="auto">
        <a:xfrm>
          <a:off x="962025" y="26670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24</xdr:row>
      <xdr:rowOff>38100</xdr:rowOff>
    </xdr:from>
    <xdr:to>
      <xdr:col>9</xdr:col>
      <xdr:colOff>9525</xdr:colOff>
      <xdr:row>26</xdr:row>
      <xdr:rowOff>123825</xdr:rowOff>
    </xdr:to>
    <xdr:sp macro="" textlink="">
      <xdr:nvSpPr>
        <xdr:cNvPr id="47475" name="下矢印 6">
          <a:extLst>
            <a:ext uri="{FF2B5EF4-FFF2-40B4-BE49-F238E27FC236}">
              <a16:creationId xmlns:a16="http://schemas.microsoft.com/office/drawing/2014/main" id="{00000000-0008-0000-0100-000073B90000}"/>
            </a:ext>
          </a:extLst>
        </xdr:cNvPr>
        <xdr:cNvSpPr>
          <a:spLocks noChangeArrowheads="1"/>
        </xdr:cNvSpPr>
      </xdr:nvSpPr>
      <xdr:spPr bwMode="auto">
        <a:xfrm>
          <a:off x="962025" y="37719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31</xdr:row>
      <xdr:rowOff>38100</xdr:rowOff>
    </xdr:from>
    <xdr:to>
      <xdr:col>9</xdr:col>
      <xdr:colOff>9525</xdr:colOff>
      <xdr:row>33</xdr:row>
      <xdr:rowOff>114300</xdr:rowOff>
    </xdr:to>
    <xdr:sp macro="" textlink="">
      <xdr:nvSpPr>
        <xdr:cNvPr id="47476" name="下矢印 7">
          <a:extLst>
            <a:ext uri="{FF2B5EF4-FFF2-40B4-BE49-F238E27FC236}">
              <a16:creationId xmlns:a16="http://schemas.microsoft.com/office/drawing/2014/main" id="{00000000-0008-0000-0100-000074B90000}"/>
            </a:ext>
          </a:extLst>
        </xdr:cNvPr>
        <xdr:cNvSpPr>
          <a:spLocks noChangeArrowheads="1"/>
        </xdr:cNvSpPr>
      </xdr:nvSpPr>
      <xdr:spPr bwMode="auto">
        <a:xfrm>
          <a:off x="962025" y="485775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twoCellAnchor>
    <xdr:from>
      <xdr:col>6</xdr:col>
      <xdr:colOff>133350</xdr:colOff>
      <xdr:row>52</xdr:row>
      <xdr:rowOff>28575</xdr:rowOff>
    </xdr:from>
    <xdr:to>
      <xdr:col>9</xdr:col>
      <xdr:colOff>0</xdr:colOff>
      <xdr:row>54</xdr:row>
      <xdr:rowOff>114300</xdr:rowOff>
    </xdr:to>
    <xdr:sp macro="" textlink="">
      <xdr:nvSpPr>
        <xdr:cNvPr id="47477" name="下矢印 9">
          <a:extLst>
            <a:ext uri="{FF2B5EF4-FFF2-40B4-BE49-F238E27FC236}">
              <a16:creationId xmlns:a16="http://schemas.microsoft.com/office/drawing/2014/main" id="{00000000-0008-0000-0100-000075B90000}"/>
            </a:ext>
          </a:extLst>
        </xdr:cNvPr>
        <xdr:cNvSpPr>
          <a:spLocks noChangeArrowheads="1"/>
        </xdr:cNvSpPr>
      </xdr:nvSpPr>
      <xdr:spPr bwMode="auto">
        <a:xfrm>
          <a:off x="952500" y="81153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59</xdr:row>
      <xdr:rowOff>28575</xdr:rowOff>
    </xdr:from>
    <xdr:to>
      <xdr:col>9</xdr:col>
      <xdr:colOff>9525</xdr:colOff>
      <xdr:row>61</xdr:row>
      <xdr:rowOff>114300</xdr:rowOff>
    </xdr:to>
    <xdr:sp macro="" textlink="">
      <xdr:nvSpPr>
        <xdr:cNvPr id="47478" name="下矢印 10">
          <a:extLst>
            <a:ext uri="{FF2B5EF4-FFF2-40B4-BE49-F238E27FC236}">
              <a16:creationId xmlns:a16="http://schemas.microsoft.com/office/drawing/2014/main" id="{00000000-0008-0000-0100-000076B90000}"/>
            </a:ext>
          </a:extLst>
        </xdr:cNvPr>
        <xdr:cNvSpPr>
          <a:spLocks noChangeArrowheads="1"/>
        </xdr:cNvSpPr>
      </xdr:nvSpPr>
      <xdr:spPr bwMode="auto">
        <a:xfrm>
          <a:off x="962025" y="920115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0</xdr:colOff>
      <xdr:row>66</xdr:row>
      <xdr:rowOff>28575</xdr:rowOff>
    </xdr:from>
    <xdr:to>
      <xdr:col>9</xdr:col>
      <xdr:colOff>9525</xdr:colOff>
      <xdr:row>68</xdr:row>
      <xdr:rowOff>114300</xdr:rowOff>
    </xdr:to>
    <xdr:sp macro="" textlink="">
      <xdr:nvSpPr>
        <xdr:cNvPr id="47479" name="下矢印 11">
          <a:extLst>
            <a:ext uri="{FF2B5EF4-FFF2-40B4-BE49-F238E27FC236}">
              <a16:creationId xmlns:a16="http://schemas.microsoft.com/office/drawing/2014/main" id="{00000000-0008-0000-0100-000077B90000}"/>
            </a:ext>
          </a:extLst>
        </xdr:cNvPr>
        <xdr:cNvSpPr>
          <a:spLocks noChangeArrowheads="1"/>
        </xdr:cNvSpPr>
      </xdr:nvSpPr>
      <xdr:spPr bwMode="auto">
        <a:xfrm>
          <a:off x="962025" y="10287000"/>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7</xdr:col>
      <xdr:colOff>9525</xdr:colOff>
      <xdr:row>73</xdr:row>
      <xdr:rowOff>38100</xdr:rowOff>
    </xdr:from>
    <xdr:to>
      <xdr:col>9</xdr:col>
      <xdr:colOff>19050</xdr:colOff>
      <xdr:row>75</xdr:row>
      <xdr:rowOff>123825</xdr:rowOff>
    </xdr:to>
    <xdr:sp macro="" textlink="">
      <xdr:nvSpPr>
        <xdr:cNvPr id="47480" name="下矢印 12">
          <a:extLst>
            <a:ext uri="{FF2B5EF4-FFF2-40B4-BE49-F238E27FC236}">
              <a16:creationId xmlns:a16="http://schemas.microsoft.com/office/drawing/2014/main" id="{00000000-0008-0000-0100-000078B90000}"/>
            </a:ext>
          </a:extLst>
        </xdr:cNvPr>
        <xdr:cNvSpPr>
          <a:spLocks noChangeArrowheads="1"/>
        </xdr:cNvSpPr>
      </xdr:nvSpPr>
      <xdr:spPr bwMode="auto">
        <a:xfrm>
          <a:off x="971550" y="11382375"/>
          <a:ext cx="295275" cy="390525"/>
        </a:xfrm>
        <a:prstGeom prst="downArrow">
          <a:avLst>
            <a:gd name="adj1" fmla="val 50000"/>
            <a:gd name="adj2" fmla="val 42390"/>
          </a:avLst>
        </a:prstGeom>
        <a:solidFill>
          <a:srgbClr val="FF0000"/>
        </a:solidFill>
        <a:ln w="9525" algn="ctr">
          <a:solidFill>
            <a:srgbClr val="000000"/>
          </a:solidFill>
          <a:round/>
          <a:headEnd/>
          <a:tailEnd/>
        </a:ln>
      </xdr:spPr>
    </xdr:sp>
    <xdr:clientData/>
  </xdr:twoCellAnchor>
  <xdr:twoCellAnchor>
    <xdr:from>
      <xdr:col>6</xdr:col>
      <xdr:colOff>85725</xdr:colOff>
      <xdr:row>38</xdr:row>
      <xdr:rowOff>38100</xdr:rowOff>
    </xdr:from>
    <xdr:to>
      <xdr:col>8</xdr:col>
      <xdr:colOff>95250</xdr:colOff>
      <xdr:row>40</xdr:row>
      <xdr:rowOff>114300</xdr:rowOff>
    </xdr:to>
    <xdr:sp macro="" textlink="">
      <xdr:nvSpPr>
        <xdr:cNvPr id="47481" name="下矢印 7">
          <a:extLst>
            <a:ext uri="{FF2B5EF4-FFF2-40B4-BE49-F238E27FC236}">
              <a16:creationId xmlns:a16="http://schemas.microsoft.com/office/drawing/2014/main" id="{00000000-0008-0000-0100-000079B90000}"/>
            </a:ext>
          </a:extLst>
        </xdr:cNvPr>
        <xdr:cNvSpPr>
          <a:spLocks noChangeArrowheads="1"/>
        </xdr:cNvSpPr>
      </xdr:nvSpPr>
      <xdr:spPr bwMode="auto">
        <a:xfrm>
          <a:off x="904875" y="594360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twoCellAnchor>
    <xdr:from>
      <xdr:col>14</xdr:col>
      <xdr:colOff>133350</xdr:colOff>
      <xdr:row>45</xdr:row>
      <xdr:rowOff>47625</xdr:rowOff>
    </xdr:from>
    <xdr:to>
      <xdr:col>17</xdr:col>
      <xdr:colOff>0</xdr:colOff>
      <xdr:row>47</xdr:row>
      <xdr:rowOff>123825</xdr:rowOff>
    </xdr:to>
    <xdr:sp macro="" textlink="">
      <xdr:nvSpPr>
        <xdr:cNvPr id="47482" name="下矢印 7">
          <a:extLst>
            <a:ext uri="{FF2B5EF4-FFF2-40B4-BE49-F238E27FC236}">
              <a16:creationId xmlns:a16="http://schemas.microsoft.com/office/drawing/2014/main" id="{00000000-0008-0000-0100-00007AB90000}"/>
            </a:ext>
          </a:extLst>
        </xdr:cNvPr>
        <xdr:cNvSpPr>
          <a:spLocks noChangeArrowheads="1"/>
        </xdr:cNvSpPr>
      </xdr:nvSpPr>
      <xdr:spPr bwMode="auto">
        <a:xfrm>
          <a:off x="2095500" y="7048500"/>
          <a:ext cx="295275" cy="381000"/>
        </a:xfrm>
        <a:prstGeom prst="downArrow">
          <a:avLst>
            <a:gd name="adj1" fmla="val 50000"/>
            <a:gd name="adj2" fmla="val 42389"/>
          </a:avLst>
        </a:prstGeom>
        <a:solidFill>
          <a:srgbClr val="FF0000"/>
        </a:solidFill>
        <a:ln w="9525" algn="ctr">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95250</xdr:colOff>
      <xdr:row>4</xdr:row>
      <xdr:rowOff>104775</xdr:rowOff>
    </xdr:from>
    <xdr:to>
      <xdr:col>7</xdr:col>
      <xdr:colOff>1352550</xdr:colOff>
      <xdr:row>13</xdr:row>
      <xdr:rowOff>9525</xdr:rowOff>
    </xdr:to>
    <xdr:sp macro="" textlink="">
      <xdr:nvSpPr>
        <xdr:cNvPr id="48212" name="AutoShape 84">
          <a:extLst>
            <a:ext uri="{FF2B5EF4-FFF2-40B4-BE49-F238E27FC236}">
              <a16:creationId xmlns:a16="http://schemas.microsoft.com/office/drawing/2014/main" id="{00000000-0008-0000-0400-000054BC0000}"/>
            </a:ext>
          </a:extLst>
        </xdr:cNvPr>
        <xdr:cNvSpPr>
          <a:spLocks noChangeArrowheads="1"/>
        </xdr:cNvSpPr>
      </xdr:nvSpPr>
      <xdr:spPr bwMode="auto">
        <a:xfrm>
          <a:off x="4010025" y="685800"/>
          <a:ext cx="1485900" cy="1343025"/>
        </a:xfrm>
        <a:prstGeom prst="wedgeRectCallout">
          <a:avLst>
            <a:gd name="adj1" fmla="val -71153"/>
            <a:gd name="adj2" fmla="val 47870"/>
          </a:avLst>
        </a:prstGeom>
        <a:solidFill>
          <a:srgbClr xmlns:mc="http://schemas.openxmlformats.org/markup-compatibility/2006" xmlns:a14="http://schemas.microsoft.com/office/drawing/2010/main" val="FFFF00" mc:Ignorable="a14" a14:legacySpreadsheetColorIndex="1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100"/>
            </a:lnSpc>
            <a:defRPr sz="1000"/>
          </a:pPr>
          <a:r>
            <a:rPr lang="ja-JP" altLang="en-US" sz="900" b="0" i="0" u="none" strike="noStrike" baseline="0">
              <a:solidFill>
                <a:srgbClr val="000000"/>
              </a:solidFill>
              <a:latin typeface="ＭＳ 明朝"/>
              <a:ea typeface="ＭＳ 明朝"/>
            </a:rPr>
            <a:t>　</a:t>
          </a:r>
          <a:r>
            <a:rPr lang="ja-JP" altLang="en-US" sz="900" b="0" i="0" u="none" strike="noStrike" baseline="0">
              <a:solidFill>
                <a:srgbClr val="000000"/>
              </a:solidFill>
              <a:latin typeface="ＭＳ ゴシック"/>
              <a:ea typeface="ＭＳ ゴシック"/>
            </a:rPr>
            <a:t>観光消費という性質上、</a:t>
          </a:r>
          <a:endParaRPr lang="ja-JP" altLang="en-US" sz="900" b="0" i="0" u="none" strike="noStrike" baseline="0">
            <a:solidFill>
              <a:srgbClr val="FF0000"/>
            </a:solidFill>
            <a:latin typeface="ＭＳ ゴシック"/>
            <a:ea typeface="ＭＳ ゴシック"/>
          </a:endParaRPr>
        </a:p>
        <a:p>
          <a:pPr algn="l" rtl="0">
            <a:lnSpc>
              <a:spcPts val="1100"/>
            </a:lnSpc>
            <a:defRPr sz="1000"/>
          </a:pPr>
          <a:r>
            <a:rPr lang="ja-JP" altLang="en-US" sz="900" b="0" i="0" u="none" strike="noStrike" baseline="0">
              <a:solidFill>
                <a:srgbClr val="FF0000"/>
              </a:solidFill>
              <a:latin typeface="ＭＳ ゴシック"/>
              <a:ea typeface="ＭＳ ゴシック"/>
            </a:rPr>
            <a:t>消費支出が県内産に対して行われたと考えられる部門については、自給率の調整を行っています｡(赤字部分｡ただし、ｶﾞｿﾘﾝ代｢07 石油･石炭製品｣は0％)</a:t>
          </a:r>
          <a:endParaRPr lang="ja-JP" altLang="en-US" sz="900" b="0" i="0" u="none" strike="noStrike" baseline="0">
            <a:solidFill>
              <a:srgbClr val="000000"/>
            </a:solidFill>
            <a:latin typeface="ＭＳ ゴシック"/>
            <a:ea typeface="ＭＳ ゴシック"/>
          </a:endParaRPr>
        </a:p>
        <a:p>
          <a:pPr algn="l" rtl="0">
            <a:defRPr sz="1000"/>
          </a:pPr>
          <a:r>
            <a:rPr lang="ja-JP" altLang="en-US" sz="900" b="0" i="0" u="none" strike="noStrike" baseline="0">
              <a:solidFill>
                <a:srgbClr val="000000"/>
              </a:solidFill>
              <a:latin typeface="ＭＳ ゴシック"/>
              <a:ea typeface="ＭＳ ゴシック"/>
            </a:rPr>
            <a:t>→【参照】ｼｰﾄ｢③-1計算(観光消費)｣</a:t>
          </a:r>
        </a:p>
        <a:p>
          <a:pPr algn="l" rtl="0">
            <a:lnSpc>
              <a:spcPts val="1100"/>
            </a:lnSpc>
            <a:defRPr sz="1000"/>
          </a:pPr>
          <a:endParaRPr lang="ja-JP" altLang="en-US" sz="900" b="0" i="0" u="none" strike="noStrike" baseline="0">
            <a:solidFill>
              <a:srgbClr val="000000"/>
            </a:solidFill>
            <a:latin typeface="ＭＳ ゴシック"/>
            <a:ea typeface="ＭＳ 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58</xdr:col>
      <xdr:colOff>190499</xdr:colOff>
      <xdr:row>13</xdr:row>
      <xdr:rowOff>0</xdr:rowOff>
    </xdr:from>
    <xdr:to>
      <xdr:col>60</xdr:col>
      <xdr:colOff>19049</xdr:colOff>
      <xdr:row>18</xdr:row>
      <xdr:rowOff>123825</xdr:rowOff>
    </xdr:to>
    <xdr:sp macro="" textlink="">
      <xdr:nvSpPr>
        <xdr:cNvPr id="3" name="上矢印吹き出し 2">
          <a:extLst>
            <a:ext uri="{FF2B5EF4-FFF2-40B4-BE49-F238E27FC236}">
              <a16:creationId xmlns:a16="http://schemas.microsoft.com/office/drawing/2014/main" id="{00000000-0008-0000-0500-000003000000}"/>
            </a:ext>
          </a:extLst>
        </xdr:cNvPr>
        <xdr:cNvSpPr/>
      </xdr:nvSpPr>
      <xdr:spPr bwMode="auto">
        <a:xfrm rot="10800000">
          <a:off x="35985449" y="2038350"/>
          <a:ext cx="1209675" cy="800100"/>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係数Ｇ</a:t>
          </a:r>
          <a:endParaRPr lang="ja-JP" altLang="en-US" sz="110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民間消費支出構成</a:t>
          </a:r>
        </a:p>
      </xdr:txBody>
    </xdr:sp>
    <xdr:clientData/>
  </xdr:twoCellAnchor>
  <xdr:twoCellAnchor>
    <xdr:from>
      <xdr:col>2</xdr:col>
      <xdr:colOff>619125</xdr:colOff>
      <xdr:row>110</xdr:row>
      <xdr:rowOff>28575</xdr:rowOff>
    </xdr:from>
    <xdr:to>
      <xdr:col>2</xdr:col>
      <xdr:colOff>1600200</xdr:colOff>
      <xdr:row>117</xdr:row>
      <xdr:rowOff>76200</xdr:rowOff>
    </xdr:to>
    <xdr:sp macro="" textlink="">
      <xdr:nvSpPr>
        <xdr:cNvPr id="5" name="下矢印吹き出し 4">
          <a:extLst>
            <a:ext uri="{FF2B5EF4-FFF2-40B4-BE49-F238E27FC236}">
              <a16:creationId xmlns:a16="http://schemas.microsoft.com/office/drawing/2014/main" id="{00000000-0008-0000-0500-000005000000}"/>
            </a:ext>
          </a:extLst>
        </xdr:cNvPr>
        <xdr:cNvSpPr/>
      </xdr:nvSpPr>
      <xdr:spPr bwMode="auto">
        <a:xfrm>
          <a:off x="942975" y="16659225"/>
          <a:ext cx="981075" cy="857250"/>
        </a:xfrm>
        <a:prstGeom prst="down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係数Ｃ</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雇用者所得率</a:t>
          </a: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2</xdr:col>
      <xdr:colOff>571500</xdr:colOff>
      <xdr:row>122</xdr:row>
      <xdr:rowOff>76199</xdr:rowOff>
    </xdr:from>
    <xdr:to>
      <xdr:col>2</xdr:col>
      <xdr:colOff>1552575</xdr:colOff>
      <xdr:row>128</xdr:row>
      <xdr:rowOff>0</xdr:rowOff>
    </xdr:to>
    <xdr:sp macro="" textlink="">
      <xdr:nvSpPr>
        <xdr:cNvPr id="6" name="上矢印吹き出し 5">
          <a:extLst>
            <a:ext uri="{FF2B5EF4-FFF2-40B4-BE49-F238E27FC236}">
              <a16:creationId xmlns:a16="http://schemas.microsoft.com/office/drawing/2014/main" id="{00000000-0008-0000-0500-000006000000}"/>
            </a:ext>
          </a:extLst>
        </xdr:cNvPr>
        <xdr:cNvSpPr/>
      </xdr:nvSpPr>
      <xdr:spPr bwMode="auto">
        <a:xfrm>
          <a:off x="895350" y="18326099"/>
          <a:ext cx="981075" cy="885826"/>
        </a:xfrm>
        <a:prstGeom prst="upArrowCallou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係数Ｂ</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粗付加価値率</a:t>
          </a:r>
          <a:endParaRPr lang="ja-JP" altLang="en-US" sz="1100" b="0" i="0" u="none" strike="noStrike" baseline="0">
            <a:solidFill>
              <a:srgbClr val="000000"/>
            </a:solidFill>
            <a:latin typeface="Calibri"/>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（列に変換）</a:t>
          </a:r>
        </a:p>
      </xdr:txBody>
    </xdr:sp>
    <xdr:clientData/>
  </xdr:twoCellAnchor>
  <xdr:twoCellAnchor>
    <xdr:from>
      <xdr:col>1</xdr:col>
      <xdr:colOff>95250</xdr:colOff>
      <xdr:row>74</xdr:row>
      <xdr:rowOff>76200</xdr:rowOff>
    </xdr:from>
    <xdr:to>
      <xdr:col>2</xdr:col>
      <xdr:colOff>1438275</xdr:colOff>
      <xdr:row>77</xdr:row>
      <xdr:rowOff>66675</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333375" y="11039475"/>
          <a:ext cx="1571625" cy="476250"/>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係数Ｄ</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投入係数</a:t>
          </a:r>
        </a:p>
      </xdr:txBody>
    </xdr:sp>
    <xdr:clientData/>
  </xdr:twoCellAnchor>
  <xdr:twoCellAnchor>
    <xdr:from>
      <xdr:col>1</xdr:col>
      <xdr:colOff>114300</xdr:colOff>
      <xdr:row>130</xdr:row>
      <xdr:rowOff>95250</xdr:rowOff>
    </xdr:from>
    <xdr:to>
      <xdr:col>2</xdr:col>
      <xdr:colOff>1495425</xdr:colOff>
      <xdr:row>133</xdr:row>
      <xdr:rowOff>95250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352425" y="19431000"/>
          <a:ext cx="1609725" cy="485775"/>
        </a:xfrm>
        <a:prstGeom prst="rect">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defRPr sz="1000"/>
          </a:pPr>
          <a:r>
            <a:rPr lang="ja-JP" altLang="en-US" sz="1100" b="1" i="0" u="none" strike="noStrike" baseline="0">
              <a:solidFill>
                <a:srgbClr val="000000"/>
              </a:solidFill>
              <a:latin typeface="ＭＳ Ｐゴシック"/>
              <a:ea typeface="ＭＳ Ｐゴシック"/>
            </a:rPr>
            <a:t>係数Ｅ</a:t>
          </a:r>
          <a:endParaRPr lang="ja-JP" altLang="en-US" sz="1100" b="1" i="0" u="none" strike="noStrike" baseline="0">
            <a:solidFill>
              <a:srgbClr val="000000"/>
            </a:solidFill>
            <a:latin typeface="Calibri"/>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逆行列係数(開放型)</a:t>
          </a:r>
        </a:p>
      </xdr:txBody>
    </xdr:sp>
    <xdr:clientData/>
  </xdr:twoCellAnchor>
  <mc:AlternateContent xmlns:mc="http://schemas.openxmlformats.org/markup-compatibility/2006">
    <mc:Choice xmlns:a14="http://schemas.microsoft.com/office/drawing/2010/main" Requires="a14">
      <xdr:twoCellAnchor editAs="oneCell">
        <xdr:from>
          <xdr:col>3</xdr:col>
          <xdr:colOff>209550</xdr:colOff>
          <xdr:row>127</xdr:row>
          <xdr:rowOff>88900</xdr:rowOff>
        </xdr:from>
        <xdr:to>
          <xdr:col>5</xdr:col>
          <xdr:colOff>228600</xdr:colOff>
          <xdr:row>129</xdr:row>
          <xdr:rowOff>28575</xdr:rowOff>
        </xdr:to>
        <xdr:sp macro="" textlink="">
          <xdr:nvSpPr>
            <xdr:cNvPr id="70664" name="Object 8" hidden="1">
              <a:extLst>
                <a:ext uri="{63B3BB69-23CF-44E3-9099-C40C66FF867C}">
                  <a14:compatExt spid="_x0000_s70664"/>
                </a:ext>
                <a:ext uri="{FF2B5EF4-FFF2-40B4-BE49-F238E27FC236}">
                  <a16:creationId xmlns:a16="http://schemas.microsoft.com/office/drawing/2014/main" id="{00000000-0008-0000-0500-00000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56</xdr:col>
      <xdr:colOff>771525</xdr:colOff>
      <xdr:row>13</xdr:row>
      <xdr:rowOff>0</xdr:rowOff>
    </xdr:from>
    <xdr:to>
      <xdr:col>58</xdr:col>
      <xdr:colOff>123825</xdr:colOff>
      <xdr:row>18</xdr:row>
      <xdr:rowOff>123825</xdr:rowOff>
    </xdr:to>
    <xdr:sp macro="" textlink="">
      <xdr:nvSpPr>
        <xdr:cNvPr id="12" name="上矢印吹き出し 11">
          <a:extLst>
            <a:ext uri="{FF2B5EF4-FFF2-40B4-BE49-F238E27FC236}">
              <a16:creationId xmlns:a16="http://schemas.microsoft.com/office/drawing/2014/main" id="{00000000-0008-0000-0500-00000C000000}"/>
            </a:ext>
          </a:extLst>
        </xdr:cNvPr>
        <xdr:cNvSpPr/>
      </xdr:nvSpPr>
      <xdr:spPr bwMode="auto">
        <a:xfrm rot="10800000">
          <a:off x="40243125" y="2219325"/>
          <a:ext cx="1133475" cy="962025"/>
        </a:xfrm>
        <a:prstGeom prst="upArrowCallout">
          <a:avLst>
            <a:gd name="adj1" fmla="val 25000"/>
            <a:gd name="adj2" fmla="val 25000"/>
            <a:gd name="adj3" fmla="val 25000"/>
            <a:gd name="adj4" fmla="val 55453"/>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defRPr sz="1000"/>
          </a:pPr>
          <a:r>
            <a:rPr lang="ja-JP" altLang="en-US" sz="1100" b="1" i="0" u="none" strike="noStrike" baseline="0">
              <a:solidFill>
                <a:srgbClr val="000000"/>
              </a:solidFill>
              <a:latin typeface="ＭＳ Ｐゴシック"/>
              <a:ea typeface="ＭＳ Ｐゴシック"/>
            </a:rPr>
            <a:t>係数</a:t>
          </a:r>
          <a:r>
            <a:rPr lang="en-US" altLang="ja-JP" sz="1100" b="1" i="0" u="none" strike="noStrike" baseline="0">
              <a:solidFill>
                <a:srgbClr val="000000"/>
              </a:solidFill>
              <a:latin typeface="ＭＳ Ｐゴシック"/>
              <a:ea typeface="ＭＳ Ｐゴシック"/>
            </a:rPr>
            <a:t>A</a:t>
          </a:r>
        </a:p>
        <a:p>
          <a:pPr algn="ctr" rtl="0">
            <a:lnSpc>
              <a:spcPts val="1300"/>
            </a:lnSpc>
            <a:defRPr sz="1000"/>
          </a:pPr>
          <a:r>
            <a:rPr lang="ja-JP" altLang="en-US" sz="1100" b="0" i="0" u="none" strike="noStrike" baseline="0">
              <a:solidFill>
                <a:srgbClr val="000000"/>
              </a:solidFill>
              <a:latin typeface="ＭＳ Ｐゴシック"/>
              <a:ea typeface="ＭＳ Ｐゴシック"/>
            </a:rPr>
            <a:t>自給率</a:t>
          </a:r>
          <a:endParaRPr lang="ja-JP" altLang="en-US" sz="1100" b="0" i="0" u="none" strike="noStrike" baseline="0">
            <a:solidFill>
              <a:srgbClr val="000000"/>
            </a:solidFill>
            <a:latin typeface="Calibri"/>
            <a:ea typeface="ＭＳ Ｐゴシック"/>
          </a:endParaRPr>
        </a:p>
      </xdr:txBody>
    </xdr:sp>
    <xdr:clientData/>
  </xdr:twoCellAnchor>
  <xdr:twoCellAnchor>
    <xdr:from>
      <xdr:col>7</xdr:col>
      <xdr:colOff>571500</xdr:colOff>
      <xdr:row>172</xdr:row>
      <xdr:rowOff>76200</xdr:rowOff>
    </xdr:from>
    <xdr:to>
      <xdr:col>9</xdr:col>
      <xdr:colOff>238124</xdr:colOff>
      <xdr:row>177</xdr:row>
      <xdr:rowOff>76200</xdr:rowOff>
    </xdr:to>
    <xdr:sp macro="" textlink="">
      <xdr:nvSpPr>
        <xdr:cNvPr id="13" name="下矢印吹き出し 12">
          <a:extLst>
            <a:ext uri="{FF2B5EF4-FFF2-40B4-BE49-F238E27FC236}">
              <a16:creationId xmlns:a16="http://schemas.microsoft.com/office/drawing/2014/main" id="{00000000-0008-0000-0500-00000D000000}"/>
            </a:ext>
          </a:extLst>
        </xdr:cNvPr>
        <xdr:cNvSpPr/>
      </xdr:nvSpPr>
      <xdr:spPr bwMode="auto">
        <a:xfrm>
          <a:off x="5476875" y="26527125"/>
          <a:ext cx="1133474" cy="847725"/>
        </a:xfrm>
        <a:prstGeom prst="downArrowCallout">
          <a:avLst>
            <a:gd name="adj1" fmla="val 31742"/>
            <a:gd name="adj2" fmla="val 25000"/>
            <a:gd name="adj3" fmla="val 18258"/>
            <a:gd name="adj4" fmla="val 69452"/>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t" upright="1"/>
        <a:lstStyle/>
        <a:p>
          <a:pPr algn="ctr" rtl="0">
            <a:lnSpc>
              <a:spcPts val="1200"/>
            </a:lnSpc>
            <a:defRPr sz="1000"/>
          </a:pPr>
          <a:endParaRPr lang="en-US" altLang="ja-JP" sz="1050" b="1" i="0" u="none" strike="noStrike" baseline="0">
            <a:solidFill>
              <a:srgbClr val="000000"/>
            </a:solidFill>
            <a:latin typeface="ＭＳ Ｐゴシック"/>
            <a:ea typeface="ＭＳ Ｐゴシック"/>
          </a:endParaRPr>
        </a:p>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F</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消費転換係数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13</xdr:col>
      <xdr:colOff>697056</xdr:colOff>
      <xdr:row>185</xdr:row>
      <xdr:rowOff>114300</xdr:rowOff>
    </xdr:from>
    <xdr:to>
      <xdr:col>14</xdr:col>
      <xdr:colOff>697056</xdr:colOff>
      <xdr:row>191</xdr:row>
      <xdr:rowOff>171450</xdr:rowOff>
    </xdr:to>
    <xdr:sp macro="" textlink="">
      <xdr:nvSpPr>
        <xdr:cNvPr id="14" name="下矢印吹き出し 13">
          <a:extLst>
            <a:ext uri="{FF2B5EF4-FFF2-40B4-BE49-F238E27FC236}">
              <a16:creationId xmlns:a16="http://schemas.microsoft.com/office/drawing/2014/main" id="{00000000-0008-0000-0500-00000E000000}"/>
            </a:ext>
          </a:extLst>
        </xdr:cNvPr>
        <xdr:cNvSpPr/>
      </xdr:nvSpPr>
      <xdr:spPr bwMode="auto">
        <a:xfrm>
          <a:off x="10022897" y="30888709"/>
          <a:ext cx="736023" cy="983673"/>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a:t>
          </a:r>
          <a:r>
            <a:rPr lang="en-US" altLang="ja-JP" sz="1050" b="1" i="0" u="none" strike="noStrike" baseline="0">
              <a:solidFill>
                <a:srgbClr val="000000"/>
              </a:solidFill>
              <a:latin typeface="ＭＳ Ｐゴシック"/>
              <a:ea typeface="ＭＳ Ｐゴシック"/>
            </a:rPr>
            <a:t>H</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就業係数</a:t>
          </a:r>
          <a:endParaRPr lang="ja-JP" altLang="en-US" sz="1000" b="0" i="0" u="none" strike="noStrike" baseline="0">
            <a:solidFill>
              <a:srgbClr val="000000"/>
            </a:solidFill>
            <a:latin typeface="ＭＳ Ｐゴシック"/>
            <a:ea typeface="ＭＳ Ｐゴシック"/>
          </a:endParaRPr>
        </a:p>
      </xdr:txBody>
    </xdr:sp>
    <xdr:clientData/>
  </xdr:twoCellAnchor>
  <xdr:twoCellAnchor>
    <xdr:from>
      <xdr:col>14</xdr:col>
      <xdr:colOff>729093</xdr:colOff>
      <xdr:row>185</xdr:row>
      <xdr:rowOff>114300</xdr:rowOff>
    </xdr:from>
    <xdr:to>
      <xdr:col>15</xdr:col>
      <xdr:colOff>697921</xdr:colOff>
      <xdr:row>191</xdr:row>
      <xdr:rowOff>171450</xdr:rowOff>
    </xdr:to>
    <xdr:sp macro="" textlink="">
      <xdr:nvSpPr>
        <xdr:cNvPr id="15" name="下矢印吹き出し 14">
          <a:extLst>
            <a:ext uri="{FF2B5EF4-FFF2-40B4-BE49-F238E27FC236}">
              <a16:creationId xmlns:a16="http://schemas.microsoft.com/office/drawing/2014/main" id="{00000000-0008-0000-0500-00000F000000}"/>
            </a:ext>
          </a:extLst>
        </xdr:cNvPr>
        <xdr:cNvSpPr/>
      </xdr:nvSpPr>
      <xdr:spPr bwMode="auto">
        <a:xfrm>
          <a:off x="10790957" y="30888709"/>
          <a:ext cx="704850" cy="983673"/>
        </a:xfrm>
        <a:prstGeom prst="downArrowCallout">
          <a:avLst>
            <a:gd name="adj1" fmla="val 25000"/>
            <a:gd name="adj2" fmla="val 19872"/>
            <a:gd name="adj3" fmla="val 16634"/>
            <a:gd name="adj4" fmla="val 73536"/>
          </a:avLst>
        </a:prstGeom>
        <a:solidFill>
          <a:srgbClr val="FFFF00"/>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rtl="0">
            <a:lnSpc>
              <a:spcPts val="1200"/>
            </a:lnSpc>
            <a:defRPr sz="1000"/>
          </a:pPr>
          <a:r>
            <a:rPr lang="ja-JP" altLang="en-US" sz="1050" b="1" i="0" u="none" strike="noStrike" baseline="0">
              <a:solidFill>
                <a:srgbClr val="000000"/>
              </a:solidFill>
              <a:latin typeface="ＭＳ Ｐゴシック"/>
              <a:ea typeface="ＭＳ Ｐゴシック"/>
            </a:rPr>
            <a:t>係数Ｉ</a:t>
          </a:r>
          <a:endParaRPr lang="ja-JP" altLang="en-US" sz="1050" b="1" i="0" u="none" strike="noStrike" baseline="0">
            <a:solidFill>
              <a:srgbClr val="000000"/>
            </a:solidFill>
            <a:latin typeface="Calibri"/>
            <a:ea typeface="ＭＳ Ｐゴシック"/>
          </a:endParaRPr>
        </a:p>
        <a:p>
          <a:pPr algn="ctr" rtl="0">
            <a:defRPr sz="1000"/>
          </a:pPr>
          <a:r>
            <a:rPr lang="ja-JP" altLang="en-US" sz="1050" b="0" i="0" u="none" strike="noStrike" baseline="0">
              <a:solidFill>
                <a:srgbClr val="000000"/>
              </a:solidFill>
              <a:latin typeface="ＭＳ Ｐゴシック"/>
              <a:ea typeface="ＭＳ Ｐゴシック"/>
            </a:rPr>
            <a:t>雇用係数</a:t>
          </a:r>
          <a:endParaRPr lang="ja-JP" altLang="en-US" sz="1000" b="0" i="0" u="none" strike="noStrike" baseline="0">
            <a:solidFill>
              <a:srgbClr val="000000"/>
            </a:solidFill>
            <a:latin typeface="ＭＳ Ｐゴシック"/>
            <a:ea typeface="ＭＳ Ｐゴシック"/>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toukei.pref.gunma.jp/toukei/sokuhou_temp/&#38745;&#23713;&#30476;/&#38745;&#23713;&#30476;&#20844;&#2084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入力"/>
      <sheetName val="結果"/>
      <sheetName val="間接1次"/>
      <sheetName val="間接2次"/>
      <sheetName val="波及合計"/>
      <sheetName val="登録"/>
      <sheetName val="各種係数"/>
      <sheetName val="投入係数"/>
      <sheetName val="逆行列係数"/>
      <sheetName val="建設係数"/>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S94"/>
  <sheetViews>
    <sheetView workbookViewId="0">
      <selection activeCell="E19" sqref="E19:E20"/>
    </sheetView>
  </sheetViews>
  <sheetFormatPr defaultColWidth="9.33203125" defaultRowHeight="12"/>
  <cols>
    <col min="1" max="2" width="1.77734375" style="589" customWidth="1"/>
    <col min="3" max="3" width="3.77734375" style="590" customWidth="1"/>
    <col min="4" max="4" width="32.77734375" style="590" customWidth="1"/>
    <col min="5" max="5" width="20.77734375" style="590" customWidth="1"/>
    <col min="6" max="8" width="2.109375" style="590" customWidth="1"/>
    <col min="9" max="12" width="1.77734375" style="589" customWidth="1"/>
    <col min="13" max="13" width="15.77734375" style="589" customWidth="1"/>
    <col min="14" max="14" width="2.77734375" style="589" customWidth="1"/>
    <col min="15" max="18" width="18.77734375" style="589" customWidth="1"/>
    <col min="19" max="19" width="1.77734375" style="589" customWidth="1"/>
    <col min="20" max="16384" width="9.33203125" style="589"/>
  </cols>
  <sheetData>
    <row r="1" spans="2:19" ht="12.5" thickBot="1"/>
    <row r="2" spans="2:19" ht="12.75" customHeight="1">
      <c r="B2" s="591"/>
      <c r="C2" s="843" t="s">
        <v>252</v>
      </c>
      <c r="D2" s="843"/>
      <c r="E2" s="843"/>
      <c r="F2" s="592"/>
      <c r="G2" s="593"/>
      <c r="H2" s="593"/>
      <c r="I2" s="591"/>
      <c r="J2" s="843" t="s">
        <v>276</v>
      </c>
      <c r="K2" s="843"/>
      <c r="L2" s="843"/>
      <c r="M2" s="843"/>
      <c r="N2" s="843"/>
      <c r="O2" s="843"/>
      <c r="P2" s="843"/>
      <c r="Q2" s="843"/>
      <c r="R2" s="843"/>
      <c r="S2" s="594"/>
    </row>
    <row r="3" spans="2:19" ht="12.75" customHeight="1">
      <c r="B3" s="595"/>
      <c r="C3" s="844"/>
      <c r="D3" s="844"/>
      <c r="E3" s="844"/>
      <c r="F3" s="596"/>
      <c r="G3" s="593"/>
      <c r="H3" s="593"/>
      <c r="I3" s="595"/>
      <c r="J3" s="844"/>
      <c r="K3" s="844"/>
      <c r="L3" s="844"/>
      <c r="M3" s="844"/>
      <c r="N3" s="844"/>
      <c r="O3" s="844"/>
      <c r="P3" s="844"/>
      <c r="Q3" s="844"/>
      <c r="R3" s="844"/>
      <c r="S3" s="597"/>
    </row>
    <row r="4" spans="2:19" ht="12.5" thickBot="1">
      <c r="B4" s="595"/>
      <c r="C4" s="598"/>
      <c r="D4" s="598"/>
      <c r="E4" s="598"/>
      <c r="F4" s="599"/>
      <c r="I4" s="600"/>
      <c r="J4" s="601"/>
      <c r="K4" s="602"/>
      <c r="L4" s="602"/>
      <c r="M4" s="802" t="s">
        <v>256</v>
      </c>
      <c r="N4" s="802"/>
      <c r="O4" s="802"/>
      <c r="P4" s="802"/>
      <c r="Q4" s="802"/>
      <c r="R4" s="802"/>
      <c r="S4" s="597"/>
    </row>
    <row r="5" spans="2:19" ht="12" customHeight="1">
      <c r="B5" s="595"/>
      <c r="C5" s="845" t="s">
        <v>255</v>
      </c>
      <c r="D5" s="845"/>
      <c r="E5" s="845"/>
      <c r="F5" s="603"/>
      <c r="G5" s="604"/>
      <c r="H5" s="604"/>
      <c r="I5" s="600"/>
      <c r="J5" s="601"/>
      <c r="K5" s="803"/>
      <c r="L5" s="804"/>
      <c r="M5" s="804"/>
      <c r="N5" s="805"/>
      <c r="O5" s="819" t="s">
        <v>156</v>
      </c>
      <c r="P5" s="821" t="s">
        <v>157</v>
      </c>
      <c r="Q5" s="809" t="s">
        <v>158</v>
      </c>
      <c r="R5" s="811" t="s">
        <v>260</v>
      </c>
      <c r="S5" s="597"/>
    </row>
    <row r="6" spans="2:19" ht="12.5" thickBot="1">
      <c r="B6" s="595"/>
      <c r="C6" s="845"/>
      <c r="D6" s="845"/>
      <c r="E6" s="845"/>
      <c r="F6" s="603"/>
      <c r="G6" s="604"/>
      <c r="H6" s="604"/>
      <c r="I6" s="600"/>
      <c r="J6" s="601"/>
      <c r="K6" s="806"/>
      <c r="L6" s="807"/>
      <c r="M6" s="807"/>
      <c r="N6" s="808"/>
      <c r="O6" s="820"/>
      <c r="P6" s="822"/>
      <c r="Q6" s="810"/>
      <c r="R6" s="812"/>
      <c r="S6" s="597"/>
    </row>
    <row r="7" spans="2:19">
      <c r="B7" s="595"/>
      <c r="C7" s="845"/>
      <c r="D7" s="845"/>
      <c r="E7" s="845"/>
      <c r="F7" s="603"/>
      <c r="G7" s="604"/>
      <c r="H7" s="604"/>
      <c r="I7" s="595"/>
      <c r="J7" s="602"/>
      <c r="K7" s="605"/>
      <c r="L7" s="606"/>
      <c r="M7" s="852" t="s">
        <v>159</v>
      </c>
      <c r="N7" s="607"/>
      <c r="O7" s="854">
        <f ca="1">+'③-3計算'!I52</f>
        <v>0</v>
      </c>
      <c r="P7" s="848">
        <f ca="1">+'③-3計算'!S52</f>
        <v>0</v>
      </c>
      <c r="Q7" s="850">
        <f ca="1">+'③-3計算'!AB52</f>
        <v>0</v>
      </c>
      <c r="R7" s="846">
        <f ca="1">+'③-3計算'!AE52</f>
        <v>0</v>
      </c>
      <c r="S7" s="597"/>
    </row>
    <row r="8" spans="2:19">
      <c r="B8" s="595"/>
      <c r="C8" s="608"/>
      <c r="D8" s="608"/>
      <c r="E8" s="608"/>
      <c r="F8" s="603"/>
      <c r="G8" s="604"/>
      <c r="H8" s="604"/>
      <c r="I8" s="600"/>
      <c r="J8" s="601"/>
      <c r="K8" s="605"/>
      <c r="L8" s="606"/>
      <c r="M8" s="853"/>
      <c r="N8" s="609" t="s">
        <v>190</v>
      </c>
      <c r="O8" s="855"/>
      <c r="P8" s="849"/>
      <c r="Q8" s="851"/>
      <c r="R8" s="847"/>
      <c r="S8" s="597"/>
    </row>
    <row r="9" spans="2:19" ht="12" customHeight="1">
      <c r="B9" s="595"/>
      <c r="C9" s="845" t="s">
        <v>257</v>
      </c>
      <c r="D9" s="845"/>
      <c r="E9" s="845"/>
      <c r="F9" s="603"/>
      <c r="G9" s="604"/>
      <c r="H9" s="604"/>
      <c r="I9" s="600"/>
      <c r="J9" s="601"/>
      <c r="K9" s="605"/>
      <c r="L9" s="610"/>
      <c r="M9" s="859" t="s">
        <v>160</v>
      </c>
      <c r="N9" s="611"/>
      <c r="O9" s="861">
        <f ca="1">+'③-3計算'!K52</f>
        <v>0</v>
      </c>
      <c r="P9" s="863">
        <f ca="1">+'③-3計算'!T52</f>
        <v>0</v>
      </c>
      <c r="Q9" s="865">
        <f ca="1">+'③-3計算'!AC52</f>
        <v>0</v>
      </c>
      <c r="R9" s="900">
        <f ca="1">+'③-3計算'!AF52</f>
        <v>0</v>
      </c>
      <c r="S9" s="597"/>
    </row>
    <row r="10" spans="2:19" ht="12" customHeight="1">
      <c r="B10" s="595"/>
      <c r="C10" s="845"/>
      <c r="D10" s="845"/>
      <c r="E10" s="845"/>
      <c r="F10" s="603"/>
      <c r="G10" s="604"/>
      <c r="H10" s="604"/>
      <c r="I10" s="600"/>
      <c r="J10" s="601"/>
      <c r="K10" s="605"/>
      <c r="L10" s="612"/>
      <c r="M10" s="860"/>
      <c r="N10" s="613" t="s">
        <v>191</v>
      </c>
      <c r="O10" s="862"/>
      <c r="P10" s="864"/>
      <c r="Q10" s="866"/>
      <c r="R10" s="901"/>
      <c r="S10" s="597"/>
    </row>
    <row r="11" spans="2:19" ht="12" customHeight="1">
      <c r="B11" s="595"/>
      <c r="C11" s="845"/>
      <c r="D11" s="845"/>
      <c r="E11" s="845"/>
      <c r="F11" s="603"/>
      <c r="G11" s="604"/>
      <c r="H11" s="604"/>
      <c r="I11" s="595"/>
      <c r="J11" s="602"/>
      <c r="K11" s="605"/>
      <c r="L11" s="612"/>
      <c r="M11" s="867" t="s">
        <v>161</v>
      </c>
      <c r="N11" s="614"/>
      <c r="O11" s="869">
        <f ca="1">+'③-3計算'!M52</f>
        <v>0</v>
      </c>
      <c r="P11" s="871">
        <f ca="1">+'③-3計算'!U52</f>
        <v>0</v>
      </c>
      <c r="Q11" s="902">
        <f ca="1">+'③-3計算'!AD52</f>
        <v>0</v>
      </c>
      <c r="R11" s="857">
        <f ca="1">+'③-3計算'!AG52</f>
        <v>0</v>
      </c>
      <c r="S11" s="597"/>
    </row>
    <row r="12" spans="2:19" ht="12" customHeight="1" thickBot="1">
      <c r="B12" s="595"/>
      <c r="C12" s="845"/>
      <c r="D12" s="845"/>
      <c r="E12" s="845"/>
      <c r="F12" s="603"/>
      <c r="G12" s="604"/>
      <c r="H12" s="604"/>
      <c r="I12" s="595"/>
      <c r="J12" s="602"/>
      <c r="K12" s="615"/>
      <c r="L12" s="616"/>
      <c r="M12" s="868"/>
      <c r="N12" s="617" t="s">
        <v>192</v>
      </c>
      <c r="O12" s="870"/>
      <c r="P12" s="872"/>
      <c r="Q12" s="903"/>
      <c r="R12" s="858"/>
      <c r="S12" s="597"/>
    </row>
    <row r="13" spans="2:19" ht="12.75" customHeight="1">
      <c r="B13" s="595"/>
      <c r="C13" s="856" t="s">
        <v>236</v>
      </c>
      <c r="D13" s="856"/>
      <c r="E13" s="618"/>
      <c r="F13" s="603"/>
      <c r="G13" s="619"/>
      <c r="H13" s="619"/>
      <c r="I13" s="620"/>
      <c r="J13" s="621"/>
      <c r="K13" s="889" t="s">
        <v>274</v>
      </c>
      <c r="L13" s="889"/>
      <c r="M13" s="889"/>
      <c r="N13" s="889"/>
      <c r="O13" s="889"/>
      <c r="P13" s="889"/>
      <c r="Q13" s="889"/>
      <c r="R13" s="889"/>
      <c r="S13" s="597"/>
    </row>
    <row r="14" spans="2:19" ht="13.5" thickBot="1">
      <c r="B14" s="595"/>
      <c r="C14" s="856"/>
      <c r="D14" s="856"/>
      <c r="E14" s="619" t="s">
        <v>233</v>
      </c>
      <c r="F14" s="622"/>
      <c r="G14" s="623"/>
      <c r="H14" s="623"/>
      <c r="I14" s="620"/>
      <c r="J14" s="621"/>
      <c r="K14" s="880" t="s">
        <v>258</v>
      </c>
      <c r="L14" s="880"/>
      <c r="M14" s="880"/>
      <c r="N14" s="880"/>
      <c r="O14" s="880"/>
      <c r="P14" s="880"/>
      <c r="Q14" s="880"/>
      <c r="R14" s="880"/>
      <c r="S14" s="597"/>
    </row>
    <row r="15" spans="2:19" ht="12.75" customHeight="1">
      <c r="B15" s="595"/>
      <c r="C15" s="896" t="s">
        <v>235</v>
      </c>
      <c r="D15" s="897"/>
      <c r="E15" s="874">
        <v>0</v>
      </c>
      <c r="F15" s="624"/>
      <c r="G15" s="623"/>
      <c r="H15" s="623"/>
      <c r="I15" s="620"/>
      <c r="J15" s="621"/>
      <c r="K15" s="880"/>
      <c r="L15" s="880"/>
      <c r="M15" s="880"/>
      <c r="N15" s="880"/>
      <c r="O15" s="880"/>
      <c r="P15" s="880"/>
      <c r="Q15" s="880"/>
      <c r="R15" s="880"/>
      <c r="S15" s="597"/>
    </row>
    <row r="16" spans="2:19" ht="12" customHeight="1">
      <c r="B16" s="595"/>
      <c r="C16" s="898"/>
      <c r="D16" s="899"/>
      <c r="E16" s="875"/>
      <c r="F16" s="624"/>
      <c r="G16" s="623"/>
      <c r="H16" s="623"/>
      <c r="I16" s="620"/>
      <c r="J16" s="621"/>
      <c r="K16" s="880" t="s">
        <v>259</v>
      </c>
      <c r="L16" s="880"/>
      <c r="M16" s="880"/>
      <c r="N16" s="880"/>
      <c r="O16" s="880"/>
      <c r="P16" s="880"/>
      <c r="Q16" s="880"/>
      <c r="R16" s="880"/>
      <c r="S16" s="597"/>
    </row>
    <row r="17" spans="2:19" ht="12" customHeight="1">
      <c r="B17" s="595"/>
      <c r="C17" s="890" t="s">
        <v>234</v>
      </c>
      <c r="D17" s="891"/>
      <c r="E17" s="876">
        <v>0</v>
      </c>
      <c r="F17" s="624"/>
      <c r="G17" s="623"/>
      <c r="H17" s="623"/>
      <c r="I17" s="620"/>
      <c r="J17" s="621"/>
      <c r="K17" s="880"/>
      <c r="L17" s="880"/>
      <c r="M17" s="880"/>
      <c r="N17" s="880"/>
      <c r="O17" s="880"/>
      <c r="P17" s="880"/>
      <c r="Q17" s="880"/>
      <c r="R17" s="880"/>
      <c r="S17" s="597"/>
    </row>
    <row r="18" spans="2:19" ht="13.5" thickBot="1">
      <c r="B18" s="595"/>
      <c r="C18" s="890"/>
      <c r="D18" s="891"/>
      <c r="E18" s="877"/>
      <c r="F18" s="624"/>
      <c r="G18" s="625"/>
      <c r="H18" s="625"/>
      <c r="I18" s="595"/>
      <c r="J18" s="602"/>
      <c r="K18" s="602"/>
      <c r="L18" s="602"/>
      <c r="M18" s="626"/>
      <c r="N18" s="626"/>
      <c r="O18" s="626"/>
      <c r="P18" s="626"/>
      <c r="Q18" s="626"/>
      <c r="R18" s="627" t="s">
        <v>163</v>
      </c>
      <c r="S18" s="597"/>
    </row>
    <row r="19" spans="2:19" ht="13.5" customHeight="1">
      <c r="B19" s="595"/>
      <c r="C19" s="892" t="s">
        <v>254</v>
      </c>
      <c r="D19" s="893"/>
      <c r="E19" s="878">
        <f>SUM(E15:E18)</f>
        <v>0</v>
      </c>
      <c r="F19" s="585"/>
      <c r="G19" s="625"/>
      <c r="H19" s="625"/>
      <c r="I19" s="595"/>
      <c r="J19" s="602"/>
      <c r="K19" s="881" t="s">
        <v>261</v>
      </c>
      <c r="L19" s="882"/>
      <c r="M19" s="882"/>
      <c r="N19" s="882"/>
      <c r="O19" s="882"/>
      <c r="P19" s="882"/>
      <c r="Q19" s="883"/>
      <c r="R19" s="887" t="e">
        <f ca="1">+R7/E68</f>
        <v>#DIV/0!</v>
      </c>
      <c r="S19" s="597"/>
    </row>
    <row r="20" spans="2:19" ht="13.5" thickBot="1">
      <c r="B20" s="595"/>
      <c r="C20" s="894"/>
      <c r="D20" s="895"/>
      <c r="E20" s="879"/>
      <c r="F20" s="585"/>
      <c r="G20" s="587"/>
      <c r="H20" s="587"/>
      <c r="I20" s="595"/>
      <c r="J20" s="602"/>
      <c r="K20" s="884"/>
      <c r="L20" s="885"/>
      <c r="M20" s="885"/>
      <c r="N20" s="885"/>
      <c r="O20" s="885"/>
      <c r="P20" s="885"/>
      <c r="Q20" s="886"/>
      <c r="R20" s="888"/>
      <c r="S20" s="597"/>
    </row>
    <row r="21" spans="2:19">
      <c r="B21" s="595"/>
      <c r="C21" s="628"/>
      <c r="D21" s="586"/>
      <c r="E21" s="587"/>
      <c r="F21" s="629"/>
      <c r="G21" s="587"/>
      <c r="H21" s="587"/>
      <c r="I21" s="595"/>
      <c r="J21" s="602"/>
      <c r="K21" s="602"/>
      <c r="L21" s="602"/>
      <c r="M21" s="602"/>
      <c r="N21" s="602"/>
      <c r="O21" s="602"/>
      <c r="P21" s="602"/>
      <c r="Q21" s="602"/>
      <c r="R21" s="602"/>
      <c r="S21" s="597"/>
    </row>
    <row r="22" spans="2:19">
      <c r="B22" s="595"/>
      <c r="C22" s="628"/>
      <c r="D22" s="586"/>
      <c r="E22" s="587"/>
      <c r="F22" s="629"/>
      <c r="G22" s="587"/>
      <c r="H22" s="587"/>
      <c r="I22" s="595"/>
      <c r="J22" s="602"/>
      <c r="K22" s="602"/>
      <c r="L22" s="602"/>
      <c r="M22" s="801" t="s">
        <v>256</v>
      </c>
      <c r="N22" s="801"/>
      <c r="O22" s="801"/>
      <c r="P22" s="801"/>
      <c r="Q22" s="801"/>
      <c r="R22" s="801"/>
      <c r="S22" s="597"/>
    </row>
    <row r="23" spans="2:19" ht="12" customHeight="1">
      <c r="B23" s="595"/>
      <c r="C23" s="873" t="s">
        <v>605</v>
      </c>
      <c r="D23" s="873"/>
      <c r="E23" s="873"/>
      <c r="F23" s="629"/>
      <c r="G23" s="587"/>
      <c r="H23" s="587"/>
      <c r="I23" s="595"/>
      <c r="J23" s="602"/>
      <c r="K23" s="602"/>
      <c r="L23" s="602"/>
      <c r="M23" s="602"/>
      <c r="N23" s="602"/>
      <c r="O23" s="602"/>
      <c r="P23" s="602"/>
      <c r="Q23" s="602"/>
      <c r="R23" s="602"/>
      <c r="S23" s="597"/>
    </row>
    <row r="24" spans="2:19">
      <c r="B24" s="595"/>
      <c r="C24" s="873"/>
      <c r="D24" s="873"/>
      <c r="E24" s="873"/>
      <c r="F24" s="629"/>
      <c r="G24" s="587"/>
      <c r="H24" s="587"/>
      <c r="I24" s="595"/>
      <c r="J24" s="602"/>
      <c r="K24" s="602"/>
      <c r="L24" s="602"/>
      <c r="M24" s="602"/>
      <c r="N24" s="602"/>
      <c r="O24" s="602"/>
      <c r="P24" s="602"/>
      <c r="Q24" s="602"/>
      <c r="R24" s="602"/>
      <c r="S24" s="597"/>
    </row>
    <row r="25" spans="2:19">
      <c r="B25" s="595"/>
      <c r="C25" s="873"/>
      <c r="D25" s="873"/>
      <c r="E25" s="873"/>
      <c r="F25" s="629"/>
      <c r="G25" s="587"/>
      <c r="H25" s="587"/>
      <c r="I25" s="595"/>
      <c r="J25" s="602"/>
      <c r="K25" s="602"/>
      <c r="L25" s="602"/>
      <c r="M25" s="602"/>
      <c r="N25" s="602"/>
      <c r="O25" s="602"/>
      <c r="P25" s="602"/>
      <c r="Q25" s="602"/>
      <c r="R25" s="602"/>
      <c r="S25" s="597"/>
    </row>
    <row r="26" spans="2:19" ht="13">
      <c r="B26" s="595"/>
      <c r="C26" s="631" t="s">
        <v>603</v>
      </c>
      <c r="D26" s="586"/>
      <c r="E26" s="587"/>
      <c r="F26" s="629"/>
      <c r="G26" s="587"/>
      <c r="H26" s="587"/>
      <c r="I26" s="595"/>
      <c r="J26" s="602"/>
      <c r="K26" s="602"/>
      <c r="L26" s="602"/>
      <c r="M26" s="602"/>
      <c r="N26" s="602"/>
      <c r="O26" s="602"/>
      <c r="P26" s="602"/>
      <c r="Q26" s="602"/>
      <c r="R26" s="602"/>
      <c r="S26" s="597"/>
    </row>
    <row r="27" spans="2:19" ht="12.5" thickBot="1">
      <c r="B27" s="595"/>
      <c r="C27" s="598"/>
      <c r="D27" s="598"/>
      <c r="E27" s="630" t="s">
        <v>283</v>
      </c>
      <c r="F27" s="629"/>
      <c r="G27" s="587"/>
      <c r="H27" s="587"/>
      <c r="I27" s="595"/>
      <c r="J27" s="602"/>
      <c r="K27" s="602"/>
      <c r="L27" s="602"/>
      <c r="M27" s="602"/>
      <c r="N27" s="602"/>
      <c r="O27" s="602"/>
      <c r="P27" s="602"/>
      <c r="Q27" s="602"/>
      <c r="R27" s="602"/>
      <c r="S27" s="597"/>
    </row>
    <row r="28" spans="2:19">
      <c r="B28" s="595"/>
      <c r="C28" s="823" t="s">
        <v>162</v>
      </c>
      <c r="D28" s="824"/>
      <c r="E28" s="632"/>
      <c r="F28" s="629"/>
      <c r="G28" s="587"/>
      <c r="H28" s="587"/>
      <c r="I28" s="595"/>
      <c r="J28" s="602"/>
      <c r="K28" s="602"/>
      <c r="L28" s="602"/>
      <c r="M28" s="602"/>
      <c r="N28" s="602"/>
      <c r="O28" s="602"/>
      <c r="P28" s="602"/>
      <c r="Q28" s="602"/>
      <c r="R28" s="602"/>
      <c r="S28" s="597"/>
    </row>
    <row r="29" spans="2:19">
      <c r="B29" s="595"/>
      <c r="C29" s="825"/>
      <c r="D29" s="826"/>
      <c r="E29" s="633" t="s">
        <v>284</v>
      </c>
      <c r="F29" s="629"/>
      <c r="G29" s="587"/>
      <c r="H29" s="587"/>
      <c r="I29" s="595"/>
      <c r="J29" s="602"/>
      <c r="K29" s="602"/>
      <c r="L29" s="602"/>
      <c r="M29" s="602"/>
      <c r="N29" s="602"/>
      <c r="O29" s="602"/>
      <c r="P29" s="602"/>
      <c r="Q29" s="602"/>
      <c r="R29" s="602"/>
      <c r="S29" s="597"/>
    </row>
    <row r="30" spans="2:19" ht="12.5" thickBot="1">
      <c r="B30" s="595"/>
      <c r="C30" s="827"/>
      <c r="D30" s="828"/>
      <c r="E30" s="634" t="s">
        <v>604</v>
      </c>
      <c r="F30" s="629"/>
      <c r="G30" s="587"/>
      <c r="H30" s="587"/>
      <c r="I30" s="595"/>
      <c r="J30" s="602"/>
      <c r="K30" s="602"/>
      <c r="L30" s="602"/>
      <c r="M30" s="602"/>
      <c r="N30" s="602"/>
      <c r="O30" s="602"/>
      <c r="P30" s="602"/>
      <c r="Q30" s="602"/>
      <c r="R30" s="602"/>
      <c r="S30" s="597"/>
    </row>
    <row r="31" spans="2:19">
      <c r="B31" s="595"/>
      <c r="C31" s="635" t="s">
        <v>55</v>
      </c>
      <c r="D31" s="636" t="s">
        <v>1046</v>
      </c>
      <c r="E31" s="579">
        <f ca="1">'③-1計算(観光消費)'!N71</f>
        <v>0</v>
      </c>
      <c r="F31" s="629"/>
      <c r="G31" s="587"/>
      <c r="H31" s="587"/>
      <c r="I31" s="595"/>
      <c r="J31" s="602"/>
      <c r="K31" s="602"/>
      <c r="L31" s="602"/>
      <c r="M31" s="602"/>
      <c r="N31" s="602"/>
      <c r="O31" s="602"/>
      <c r="P31" s="602"/>
      <c r="Q31" s="602"/>
      <c r="R31" s="602"/>
      <c r="S31" s="597"/>
    </row>
    <row r="32" spans="2:19">
      <c r="B32" s="595"/>
      <c r="C32" s="635" t="s">
        <v>56</v>
      </c>
      <c r="D32" s="637" t="s">
        <v>9</v>
      </c>
      <c r="E32" s="579">
        <f ca="1">'③-1計算(観光消費)'!N72</f>
        <v>0</v>
      </c>
      <c r="F32" s="629"/>
      <c r="G32" s="587"/>
      <c r="H32" s="587"/>
      <c r="I32" s="595"/>
      <c r="J32" s="602"/>
      <c r="K32" s="602"/>
      <c r="L32" s="602"/>
      <c r="M32" s="602"/>
      <c r="N32" s="602"/>
      <c r="O32" s="602"/>
      <c r="P32" s="602"/>
      <c r="Q32" s="602"/>
      <c r="R32" s="602"/>
      <c r="S32" s="597"/>
    </row>
    <row r="33" spans="2:19">
      <c r="B33" s="595"/>
      <c r="C33" s="635" t="s">
        <v>57</v>
      </c>
      <c r="D33" s="637" t="s">
        <v>290</v>
      </c>
      <c r="E33" s="579">
        <f ca="1">'③-1計算(観光消費)'!N73</f>
        <v>0</v>
      </c>
      <c r="F33" s="629"/>
      <c r="G33" s="587"/>
      <c r="H33" s="587"/>
      <c r="I33" s="595"/>
      <c r="J33" s="602"/>
      <c r="K33" s="602"/>
      <c r="L33" s="602"/>
      <c r="M33" s="602"/>
      <c r="N33" s="602"/>
      <c r="O33" s="602"/>
      <c r="P33" s="602"/>
      <c r="Q33" s="602"/>
      <c r="R33" s="602"/>
      <c r="S33" s="597"/>
    </row>
    <row r="34" spans="2:19">
      <c r="B34" s="595"/>
      <c r="C34" s="635" t="s">
        <v>58</v>
      </c>
      <c r="D34" s="637" t="s">
        <v>13</v>
      </c>
      <c r="E34" s="579">
        <f ca="1">'③-1計算(観光消費)'!N74</f>
        <v>0</v>
      </c>
      <c r="F34" s="629"/>
      <c r="G34" s="587"/>
      <c r="H34" s="587"/>
      <c r="I34" s="595"/>
      <c r="J34" s="602"/>
      <c r="K34" s="602"/>
      <c r="L34" s="602"/>
      <c r="M34" s="602"/>
      <c r="N34" s="602"/>
      <c r="O34" s="602"/>
      <c r="P34" s="602"/>
      <c r="Q34" s="602"/>
      <c r="R34" s="602"/>
      <c r="S34" s="597"/>
    </row>
    <row r="35" spans="2:19">
      <c r="B35" s="595"/>
      <c r="C35" s="635" t="s">
        <v>59</v>
      </c>
      <c r="D35" s="637" t="s">
        <v>622</v>
      </c>
      <c r="E35" s="579">
        <f ca="1">'③-1計算(観光消費)'!N75</f>
        <v>0</v>
      </c>
      <c r="F35" s="629"/>
      <c r="G35" s="587"/>
      <c r="H35" s="587"/>
      <c r="I35" s="595"/>
      <c r="J35" s="602"/>
      <c r="K35" s="602"/>
      <c r="L35" s="602"/>
      <c r="M35" s="602"/>
      <c r="N35" s="602"/>
      <c r="O35" s="602"/>
      <c r="P35" s="602"/>
      <c r="Q35" s="602"/>
      <c r="R35" s="602"/>
      <c r="S35" s="597"/>
    </row>
    <row r="36" spans="2:19">
      <c r="B36" s="595"/>
      <c r="C36" s="638" t="s">
        <v>60</v>
      </c>
      <c r="D36" s="639" t="s">
        <v>16</v>
      </c>
      <c r="E36" s="580">
        <f ca="1">'③-1計算(観光消費)'!N76</f>
        <v>0</v>
      </c>
      <c r="F36" s="629"/>
      <c r="G36" s="587"/>
      <c r="H36" s="587"/>
      <c r="I36" s="595"/>
      <c r="J36" s="602"/>
      <c r="K36" s="602"/>
      <c r="L36" s="602"/>
      <c r="M36" s="602"/>
      <c r="N36" s="602"/>
      <c r="O36" s="602"/>
      <c r="P36" s="602"/>
      <c r="Q36" s="602"/>
      <c r="R36" s="602"/>
      <c r="S36" s="597"/>
    </row>
    <row r="37" spans="2:19">
      <c r="B37" s="595"/>
      <c r="C37" s="635" t="s">
        <v>61</v>
      </c>
      <c r="D37" s="637" t="s">
        <v>626</v>
      </c>
      <c r="E37" s="579">
        <f ca="1">'③-1計算(観光消費)'!N77</f>
        <v>0</v>
      </c>
      <c r="F37" s="629"/>
      <c r="G37" s="587"/>
      <c r="H37" s="587"/>
      <c r="I37" s="595"/>
      <c r="J37" s="602"/>
      <c r="K37" s="602"/>
      <c r="L37" s="602"/>
      <c r="M37" s="602"/>
      <c r="N37" s="602"/>
      <c r="O37" s="602"/>
      <c r="P37" s="602"/>
      <c r="Q37" s="602"/>
      <c r="R37" s="602"/>
      <c r="S37" s="597"/>
    </row>
    <row r="38" spans="2:19">
      <c r="B38" s="595"/>
      <c r="C38" s="635" t="s">
        <v>62</v>
      </c>
      <c r="D38" s="637" t="s">
        <v>977</v>
      </c>
      <c r="E38" s="579">
        <f ca="1">'③-1計算(観光消費)'!N78</f>
        <v>0</v>
      </c>
      <c r="F38" s="629"/>
      <c r="G38" s="587"/>
      <c r="H38" s="587"/>
      <c r="I38" s="595"/>
      <c r="J38" s="602"/>
      <c r="K38" s="602"/>
      <c r="L38" s="602"/>
      <c r="M38" s="602"/>
      <c r="N38" s="602"/>
      <c r="O38" s="602"/>
      <c r="P38" s="602"/>
      <c r="Q38" s="602"/>
      <c r="R38" s="602"/>
      <c r="S38" s="597"/>
    </row>
    <row r="39" spans="2:19">
      <c r="B39" s="595"/>
      <c r="C39" s="635" t="s">
        <v>63</v>
      </c>
      <c r="D39" s="637" t="s">
        <v>623</v>
      </c>
      <c r="E39" s="579">
        <f ca="1">'③-1計算(観光消費)'!N79</f>
        <v>0</v>
      </c>
      <c r="F39" s="629"/>
      <c r="G39" s="587"/>
      <c r="H39" s="587"/>
      <c r="I39" s="595"/>
      <c r="J39" s="602"/>
      <c r="K39" s="602"/>
      <c r="L39" s="602"/>
      <c r="M39" s="602"/>
      <c r="N39" s="602"/>
      <c r="O39" s="602"/>
      <c r="P39" s="602"/>
      <c r="Q39" s="602"/>
      <c r="R39" s="602"/>
      <c r="S39" s="597"/>
    </row>
    <row r="40" spans="2:19">
      <c r="B40" s="595"/>
      <c r="C40" s="635" t="s">
        <v>64</v>
      </c>
      <c r="D40" s="637" t="s">
        <v>20</v>
      </c>
      <c r="E40" s="579">
        <f ca="1">'③-1計算(観光消費)'!N80</f>
        <v>0</v>
      </c>
      <c r="F40" s="629"/>
      <c r="G40" s="587"/>
      <c r="H40" s="587"/>
      <c r="I40" s="595"/>
      <c r="J40" s="602"/>
      <c r="K40" s="602"/>
      <c r="L40" s="602"/>
      <c r="M40" s="602"/>
      <c r="N40" s="602"/>
      <c r="O40" s="602"/>
      <c r="P40" s="602"/>
      <c r="Q40" s="602"/>
      <c r="R40" s="602"/>
      <c r="S40" s="597"/>
    </row>
    <row r="41" spans="2:19" ht="12.5" thickBot="1">
      <c r="B41" s="595"/>
      <c r="C41" s="638" t="s">
        <v>65</v>
      </c>
      <c r="D41" s="639" t="s">
        <v>22</v>
      </c>
      <c r="E41" s="580">
        <f ca="1">'③-1計算(観光消費)'!N81</f>
        <v>0</v>
      </c>
      <c r="F41" s="629"/>
      <c r="G41" s="587"/>
      <c r="H41" s="587"/>
      <c r="I41" s="595"/>
      <c r="J41" s="602"/>
      <c r="K41" s="602"/>
      <c r="L41" s="602"/>
      <c r="M41" s="802" t="s">
        <v>285</v>
      </c>
      <c r="N41" s="802"/>
      <c r="O41" s="802"/>
      <c r="P41" s="802"/>
      <c r="Q41" s="802"/>
      <c r="R41" s="802"/>
      <c r="S41" s="597"/>
    </row>
    <row r="42" spans="2:19" ht="12" customHeight="1">
      <c r="B42" s="595"/>
      <c r="C42" s="635" t="s">
        <v>66</v>
      </c>
      <c r="D42" s="637" t="s">
        <v>24</v>
      </c>
      <c r="E42" s="579">
        <f ca="1">'③-1計算(観光消費)'!N82</f>
        <v>0</v>
      </c>
      <c r="F42" s="629"/>
      <c r="G42" s="587"/>
      <c r="H42" s="587"/>
      <c r="I42" s="595"/>
      <c r="J42" s="602"/>
      <c r="K42" s="803"/>
      <c r="L42" s="804"/>
      <c r="M42" s="804"/>
      <c r="N42" s="805"/>
      <c r="O42" s="819" t="s">
        <v>156</v>
      </c>
      <c r="P42" s="821" t="s">
        <v>157</v>
      </c>
      <c r="Q42" s="809" t="s">
        <v>158</v>
      </c>
      <c r="R42" s="811" t="s">
        <v>260</v>
      </c>
      <c r="S42" s="597"/>
    </row>
    <row r="43" spans="2:19" ht="12.5" thickBot="1">
      <c r="B43" s="595"/>
      <c r="C43" s="635" t="s">
        <v>67</v>
      </c>
      <c r="D43" s="637" t="s">
        <v>627</v>
      </c>
      <c r="E43" s="579">
        <f ca="1">'③-1計算(観光消費)'!N83</f>
        <v>0</v>
      </c>
      <c r="F43" s="629"/>
      <c r="G43" s="587"/>
      <c r="H43" s="587"/>
      <c r="I43" s="595"/>
      <c r="J43" s="602"/>
      <c r="K43" s="806"/>
      <c r="L43" s="807"/>
      <c r="M43" s="807"/>
      <c r="N43" s="808"/>
      <c r="O43" s="820"/>
      <c r="P43" s="822"/>
      <c r="Q43" s="810"/>
      <c r="R43" s="812"/>
      <c r="S43" s="597"/>
    </row>
    <row r="44" spans="2:19" ht="12" customHeight="1">
      <c r="B44" s="595"/>
      <c r="C44" s="635" t="s">
        <v>68</v>
      </c>
      <c r="D44" s="637" t="s">
        <v>628</v>
      </c>
      <c r="E44" s="579">
        <f ca="1">'③-1計算(観光消費)'!N84</f>
        <v>0</v>
      </c>
      <c r="F44" s="629"/>
      <c r="G44" s="587"/>
      <c r="H44" s="587"/>
      <c r="I44" s="595"/>
      <c r="J44" s="602"/>
      <c r="K44" s="642"/>
      <c r="L44" s="643"/>
      <c r="M44" s="839" t="s">
        <v>286</v>
      </c>
      <c r="N44" s="644"/>
      <c r="O44" s="841">
        <f ca="1">+'③-3計算'!AI52</f>
        <v>0</v>
      </c>
      <c r="P44" s="831">
        <f ca="1">+'③-3計算'!AK52</f>
        <v>0</v>
      </c>
      <c r="Q44" s="813">
        <f ca="1">+'③-3計算'!AM52</f>
        <v>0</v>
      </c>
      <c r="R44" s="815">
        <f ca="1">+'③-3計算'!AO52</f>
        <v>0</v>
      </c>
      <c r="S44" s="597"/>
    </row>
    <row r="45" spans="2:19" ht="12" customHeight="1">
      <c r="B45" s="595"/>
      <c r="C45" s="640" t="s">
        <v>69</v>
      </c>
      <c r="D45" s="641" t="s">
        <v>629</v>
      </c>
      <c r="E45" s="581">
        <f ca="1">'③-1計算(観光消費)'!N85</f>
        <v>0</v>
      </c>
      <c r="F45" s="629"/>
      <c r="G45" s="587"/>
      <c r="H45" s="587"/>
      <c r="I45" s="595"/>
      <c r="J45" s="602"/>
      <c r="K45" s="645"/>
      <c r="L45" s="646"/>
      <c r="M45" s="840"/>
      <c r="N45" s="647" t="s">
        <v>193</v>
      </c>
      <c r="O45" s="842"/>
      <c r="P45" s="832"/>
      <c r="Q45" s="814"/>
      <c r="R45" s="816"/>
      <c r="S45" s="597"/>
    </row>
    <row r="46" spans="2:19" ht="12" customHeight="1">
      <c r="B46" s="595"/>
      <c r="C46" s="635" t="s">
        <v>70</v>
      </c>
      <c r="D46" s="637" t="s">
        <v>291</v>
      </c>
      <c r="E46" s="579">
        <f ca="1">'③-1計算(観光消費)'!N86</f>
        <v>0</v>
      </c>
      <c r="F46" s="629"/>
      <c r="G46" s="587"/>
      <c r="H46" s="587"/>
      <c r="I46" s="595"/>
      <c r="J46" s="602"/>
      <c r="K46" s="645"/>
      <c r="L46" s="648"/>
      <c r="M46" s="833" t="s">
        <v>287</v>
      </c>
      <c r="N46" s="649"/>
      <c r="O46" s="835">
        <f ca="1">+'③-3計算'!AJ52</f>
        <v>0</v>
      </c>
      <c r="P46" s="837">
        <f ca="1">+'③-3計算'!AL52</f>
        <v>0</v>
      </c>
      <c r="Q46" s="817">
        <f ca="1">+'③-3計算'!AN52</f>
        <v>0</v>
      </c>
      <c r="R46" s="829">
        <f ca="1">+'③-3計算'!AP52</f>
        <v>0</v>
      </c>
      <c r="S46" s="597"/>
    </row>
    <row r="47" spans="2:19" ht="12.75" customHeight="1" thickBot="1">
      <c r="B47" s="595"/>
      <c r="C47" s="635" t="s">
        <v>71</v>
      </c>
      <c r="D47" s="637" t="s">
        <v>53</v>
      </c>
      <c r="E47" s="579">
        <f ca="1">'③-1計算(観光消費)'!N87</f>
        <v>0</v>
      </c>
      <c r="F47" s="629"/>
      <c r="G47" s="587"/>
      <c r="H47" s="587"/>
      <c r="I47" s="595"/>
      <c r="J47" s="602"/>
      <c r="K47" s="650"/>
      <c r="L47" s="651"/>
      <c r="M47" s="834"/>
      <c r="N47" s="652" t="s">
        <v>572</v>
      </c>
      <c r="O47" s="836"/>
      <c r="P47" s="838"/>
      <c r="Q47" s="818"/>
      <c r="R47" s="830"/>
      <c r="S47" s="597"/>
    </row>
    <row r="48" spans="2:19" ht="12" customHeight="1">
      <c r="B48" s="595"/>
      <c r="C48" s="635" t="s">
        <v>73</v>
      </c>
      <c r="D48" s="637" t="s">
        <v>1041</v>
      </c>
      <c r="E48" s="579">
        <f ca="1">'③-1計算(観光消費)'!N88</f>
        <v>0</v>
      </c>
      <c r="F48" s="629"/>
      <c r="G48" s="587"/>
      <c r="H48" s="587"/>
      <c r="I48" s="595"/>
      <c r="J48" s="602"/>
      <c r="K48" s="799" t="s">
        <v>610</v>
      </c>
      <c r="L48" s="799"/>
      <c r="M48" s="799"/>
      <c r="N48" s="799"/>
      <c r="O48" s="799"/>
      <c r="P48" s="799"/>
      <c r="Q48" s="799"/>
      <c r="R48" s="799"/>
      <c r="S48" s="597"/>
    </row>
    <row r="49" spans="2:19">
      <c r="B49" s="595"/>
      <c r="C49" s="635" t="s">
        <v>74</v>
      </c>
      <c r="D49" s="637" t="s">
        <v>54</v>
      </c>
      <c r="E49" s="579">
        <f ca="1">'③-1計算(観光消費)'!N89</f>
        <v>0</v>
      </c>
      <c r="F49" s="629"/>
      <c r="G49" s="587"/>
      <c r="H49" s="587"/>
      <c r="I49" s="595"/>
      <c r="J49" s="602"/>
      <c r="K49" s="800"/>
      <c r="L49" s="800"/>
      <c r="M49" s="800"/>
      <c r="N49" s="800"/>
      <c r="O49" s="800"/>
      <c r="P49" s="800"/>
      <c r="Q49" s="800"/>
      <c r="R49" s="800"/>
      <c r="S49" s="597"/>
    </row>
    <row r="50" spans="2:19" ht="12" customHeight="1">
      <c r="B50" s="595"/>
      <c r="C50" s="635" t="s">
        <v>75</v>
      </c>
      <c r="D50" s="637" t="s">
        <v>30</v>
      </c>
      <c r="E50" s="579">
        <f ca="1">'③-1計算(観光消費)'!N90</f>
        <v>0</v>
      </c>
      <c r="F50" s="629"/>
      <c r="I50" s="595"/>
      <c r="J50" s="602"/>
      <c r="K50" s="800" t="s">
        <v>611</v>
      </c>
      <c r="L50" s="800"/>
      <c r="M50" s="800"/>
      <c r="N50" s="800"/>
      <c r="O50" s="800"/>
      <c r="P50" s="800"/>
      <c r="Q50" s="800"/>
      <c r="R50" s="800"/>
      <c r="S50" s="597"/>
    </row>
    <row r="51" spans="2:19">
      <c r="B51" s="595"/>
      <c r="C51" s="638" t="s">
        <v>77</v>
      </c>
      <c r="D51" s="639" t="s">
        <v>32</v>
      </c>
      <c r="E51" s="580">
        <f ca="1">'③-1計算(観光消費)'!N91</f>
        <v>0</v>
      </c>
      <c r="F51" s="629"/>
      <c r="G51" s="653"/>
      <c r="H51" s="653"/>
      <c r="I51" s="595"/>
      <c r="J51" s="602"/>
      <c r="K51" s="800"/>
      <c r="L51" s="800"/>
      <c r="M51" s="800"/>
      <c r="N51" s="800"/>
      <c r="O51" s="800"/>
      <c r="P51" s="800"/>
      <c r="Q51" s="800"/>
      <c r="R51" s="800"/>
      <c r="S51" s="597"/>
    </row>
    <row r="52" spans="2:19">
      <c r="B52" s="595"/>
      <c r="C52" s="635" t="s">
        <v>78</v>
      </c>
      <c r="D52" s="637" t="s">
        <v>630</v>
      </c>
      <c r="E52" s="579">
        <f ca="1">'③-1計算(観光消費)'!N92</f>
        <v>0</v>
      </c>
      <c r="F52" s="629"/>
      <c r="I52" s="595"/>
      <c r="J52" s="602"/>
      <c r="K52" s="602"/>
      <c r="L52" s="602"/>
      <c r="M52" s="801" t="s">
        <v>285</v>
      </c>
      <c r="N52" s="801"/>
      <c r="O52" s="801"/>
      <c r="P52" s="801"/>
      <c r="Q52" s="801"/>
      <c r="R52" s="801"/>
      <c r="S52" s="597"/>
    </row>
    <row r="53" spans="2:19">
      <c r="B53" s="595"/>
      <c r="C53" s="635" t="s">
        <v>80</v>
      </c>
      <c r="D53" s="637" t="s">
        <v>529</v>
      </c>
      <c r="E53" s="579">
        <f ca="1">'③-1計算(観光消費)'!N93</f>
        <v>0</v>
      </c>
      <c r="F53" s="629"/>
      <c r="I53" s="595"/>
      <c r="J53" s="602"/>
      <c r="K53" s="602"/>
      <c r="L53" s="602"/>
      <c r="M53" s="602"/>
      <c r="N53" s="602"/>
      <c r="O53" s="602"/>
      <c r="P53" s="602"/>
      <c r="Q53" s="602"/>
      <c r="R53" s="602"/>
      <c r="S53" s="597"/>
    </row>
    <row r="54" spans="2:19">
      <c r="B54" s="595"/>
      <c r="C54" s="635" t="s">
        <v>81</v>
      </c>
      <c r="D54" s="637" t="s">
        <v>531</v>
      </c>
      <c r="E54" s="579">
        <f ca="1">'③-1計算(観光消費)'!N94</f>
        <v>0</v>
      </c>
      <c r="F54" s="629"/>
      <c r="I54" s="595"/>
      <c r="J54" s="602"/>
      <c r="K54" s="602"/>
      <c r="L54" s="602"/>
      <c r="M54" s="602"/>
      <c r="N54" s="602"/>
      <c r="O54" s="602"/>
      <c r="P54" s="602"/>
      <c r="Q54" s="602"/>
      <c r="R54" s="602"/>
      <c r="S54" s="597"/>
    </row>
    <row r="55" spans="2:19">
      <c r="B55" s="595"/>
      <c r="C55" s="640" t="s">
        <v>82</v>
      </c>
      <c r="D55" s="641" t="s">
        <v>36</v>
      </c>
      <c r="E55" s="581">
        <f ca="1">'③-1計算(観光消費)'!N95</f>
        <v>0</v>
      </c>
      <c r="F55" s="629"/>
      <c r="I55" s="595"/>
      <c r="J55" s="602"/>
      <c r="K55" s="602"/>
      <c r="L55" s="602"/>
      <c r="M55" s="602"/>
      <c r="N55" s="602"/>
      <c r="O55" s="602"/>
      <c r="P55" s="602"/>
      <c r="Q55" s="602"/>
      <c r="R55" s="602"/>
      <c r="S55" s="597"/>
    </row>
    <row r="56" spans="2:19">
      <c r="B56" s="595"/>
      <c r="C56" s="635" t="s">
        <v>84</v>
      </c>
      <c r="D56" s="637" t="s">
        <v>631</v>
      </c>
      <c r="E56" s="579">
        <f ca="1">'③-1計算(観光消費)'!N96</f>
        <v>0</v>
      </c>
      <c r="F56" s="629"/>
      <c r="I56" s="595"/>
      <c r="J56" s="602"/>
      <c r="K56" s="602"/>
      <c r="L56" s="602"/>
      <c r="M56" s="602"/>
      <c r="N56" s="602"/>
      <c r="O56" s="602"/>
      <c r="P56" s="602"/>
      <c r="Q56" s="602"/>
      <c r="R56" s="602"/>
      <c r="S56" s="597"/>
    </row>
    <row r="57" spans="2:19">
      <c r="B57" s="595"/>
      <c r="C57" s="635" t="s">
        <v>85</v>
      </c>
      <c r="D57" s="637" t="s">
        <v>39</v>
      </c>
      <c r="E57" s="579">
        <f ca="1">'③-1計算(観光消費)'!N97</f>
        <v>0</v>
      </c>
      <c r="F57" s="629"/>
      <c r="I57" s="595"/>
      <c r="J57" s="602"/>
      <c r="K57" s="602"/>
      <c r="L57" s="602"/>
      <c r="M57" s="602"/>
      <c r="N57" s="602"/>
      <c r="O57" s="602"/>
      <c r="P57" s="602"/>
      <c r="Q57" s="602"/>
      <c r="R57" s="602"/>
      <c r="S57" s="597"/>
    </row>
    <row r="58" spans="2:19">
      <c r="B58" s="595"/>
      <c r="C58" s="635" t="s">
        <v>86</v>
      </c>
      <c r="D58" s="637" t="s">
        <v>632</v>
      </c>
      <c r="E58" s="579">
        <f ca="1">'③-1計算(観光消費)'!N98</f>
        <v>0</v>
      </c>
      <c r="F58" s="629"/>
      <c r="I58" s="595"/>
      <c r="J58" s="602"/>
      <c r="K58" s="602"/>
      <c r="L58" s="602"/>
      <c r="M58" s="602"/>
      <c r="N58" s="602"/>
      <c r="O58" s="602"/>
      <c r="P58" s="602"/>
      <c r="Q58" s="602"/>
      <c r="R58" s="602"/>
      <c r="S58" s="597"/>
    </row>
    <row r="59" spans="2:19">
      <c r="B59" s="595"/>
      <c r="C59" s="635" t="s">
        <v>87</v>
      </c>
      <c r="D59" s="637" t="s">
        <v>292</v>
      </c>
      <c r="E59" s="579">
        <f ca="1">'③-1計算(観光消費)'!N99</f>
        <v>0</v>
      </c>
      <c r="F59" s="629"/>
      <c r="I59" s="595"/>
      <c r="J59" s="602"/>
      <c r="K59" s="602"/>
      <c r="L59" s="602"/>
      <c r="M59" s="602"/>
      <c r="N59" s="602"/>
      <c r="O59" s="602"/>
      <c r="P59" s="602"/>
      <c r="Q59" s="602"/>
      <c r="R59" s="602"/>
      <c r="S59" s="597"/>
    </row>
    <row r="60" spans="2:19">
      <c r="B60" s="595"/>
      <c r="C60" s="635" t="s">
        <v>88</v>
      </c>
      <c r="D60" s="637" t="s">
        <v>43</v>
      </c>
      <c r="E60" s="579">
        <f ca="1">'③-1計算(観光消費)'!N100</f>
        <v>0</v>
      </c>
      <c r="F60" s="629"/>
      <c r="I60" s="595"/>
      <c r="J60" s="602"/>
      <c r="K60" s="602"/>
      <c r="L60" s="602"/>
      <c r="M60" s="602"/>
      <c r="N60" s="602"/>
      <c r="O60" s="602"/>
      <c r="P60" s="602"/>
      <c r="Q60" s="602"/>
      <c r="R60" s="602"/>
      <c r="S60" s="597"/>
    </row>
    <row r="61" spans="2:19">
      <c r="B61" s="595"/>
      <c r="C61" s="638" t="s">
        <v>89</v>
      </c>
      <c r="D61" s="639" t="s">
        <v>633</v>
      </c>
      <c r="E61" s="580">
        <f ca="1">'③-1計算(観光消費)'!N101</f>
        <v>0</v>
      </c>
      <c r="F61" s="629"/>
      <c r="I61" s="595"/>
      <c r="J61" s="602"/>
      <c r="K61" s="602"/>
      <c r="L61" s="602"/>
      <c r="M61" s="602"/>
      <c r="N61" s="602"/>
      <c r="O61" s="602"/>
      <c r="P61" s="602"/>
      <c r="Q61" s="602"/>
      <c r="R61" s="602"/>
      <c r="S61" s="597"/>
    </row>
    <row r="62" spans="2:19">
      <c r="B62" s="595"/>
      <c r="C62" s="635" t="s">
        <v>91</v>
      </c>
      <c r="D62" s="637" t="s">
        <v>634</v>
      </c>
      <c r="E62" s="579">
        <f ca="1">'③-1計算(観光消費)'!N102</f>
        <v>0</v>
      </c>
      <c r="F62" s="629"/>
      <c r="I62" s="595"/>
      <c r="J62" s="602"/>
      <c r="K62" s="602"/>
      <c r="L62" s="602"/>
      <c r="M62" s="602"/>
      <c r="N62" s="602"/>
      <c r="O62" s="602"/>
      <c r="P62" s="602"/>
      <c r="Q62" s="602"/>
      <c r="R62" s="602"/>
      <c r="S62" s="597"/>
    </row>
    <row r="63" spans="2:19">
      <c r="B63" s="595"/>
      <c r="C63" s="635" t="s">
        <v>333</v>
      </c>
      <c r="D63" s="637" t="s">
        <v>1036</v>
      </c>
      <c r="E63" s="579">
        <f ca="1">'③-1計算(観光消費)'!N103</f>
        <v>0</v>
      </c>
      <c r="F63" s="629"/>
      <c r="I63" s="595"/>
      <c r="J63" s="602"/>
      <c r="K63" s="602"/>
      <c r="L63" s="602"/>
      <c r="M63" s="602"/>
      <c r="N63" s="602"/>
      <c r="O63" s="602"/>
      <c r="P63" s="602"/>
      <c r="Q63" s="602"/>
      <c r="R63" s="602"/>
      <c r="S63" s="597"/>
    </row>
    <row r="64" spans="2:19">
      <c r="B64" s="595"/>
      <c r="C64" s="635" t="s">
        <v>334</v>
      </c>
      <c r="D64" s="637" t="s">
        <v>618</v>
      </c>
      <c r="E64" s="579">
        <f ca="1">'③-1計算(観光消費)'!N104</f>
        <v>0</v>
      </c>
      <c r="F64" s="629"/>
      <c r="I64" s="595"/>
      <c r="J64" s="602"/>
      <c r="K64" s="602"/>
      <c r="L64" s="602"/>
      <c r="M64" s="602"/>
      <c r="N64" s="602"/>
      <c r="O64" s="602"/>
      <c r="P64" s="602"/>
      <c r="Q64" s="602"/>
      <c r="R64" s="602"/>
      <c r="S64" s="597"/>
    </row>
    <row r="65" spans="2:19">
      <c r="B65" s="595"/>
      <c r="C65" s="640" t="s">
        <v>335</v>
      </c>
      <c r="D65" s="641" t="s">
        <v>619</v>
      </c>
      <c r="E65" s="581">
        <f ca="1">'③-1計算(観光消費)'!N105</f>
        <v>0</v>
      </c>
      <c r="F65" s="629"/>
      <c r="I65" s="595"/>
      <c r="J65" s="602"/>
      <c r="K65" s="602"/>
      <c r="L65" s="602"/>
      <c r="M65" s="602"/>
      <c r="N65" s="602"/>
      <c r="O65" s="602"/>
      <c r="P65" s="602"/>
      <c r="Q65" s="602"/>
      <c r="R65" s="602"/>
      <c r="S65" s="597"/>
    </row>
    <row r="66" spans="2:19">
      <c r="B66" s="595"/>
      <c r="C66" s="635" t="s">
        <v>336</v>
      </c>
      <c r="D66" s="637" t="s">
        <v>50</v>
      </c>
      <c r="E66" s="579">
        <f ca="1">'③-1計算(観光消費)'!N106</f>
        <v>0</v>
      </c>
      <c r="F66" s="629"/>
      <c r="I66" s="595"/>
      <c r="J66" s="602"/>
      <c r="K66" s="602"/>
      <c r="L66" s="602"/>
      <c r="M66" s="602"/>
      <c r="N66" s="602"/>
      <c r="O66" s="602"/>
      <c r="P66" s="602"/>
      <c r="Q66" s="602"/>
      <c r="R66" s="602"/>
      <c r="S66" s="597"/>
    </row>
    <row r="67" spans="2:19" ht="12.5" thickBot="1">
      <c r="B67" s="595"/>
      <c r="C67" s="635" t="s">
        <v>337</v>
      </c>
      <c r="D67" s="654" t="s">
        <v>51</v>
      </c>
      <c r="E67" s="579">
        <f ca="1">'③-1計算(観光消費)'!N107</f>
        <v>0</v>
      </c>
      <c r="F67" s="629"/>
      <c r="I67" s="595"/>
      <c r="J67" s="602"/>
      <c r="K67" s="602"/>
      <c r="L67" s="602"/>
      <c r="M67" s="602"/>
      <c r="N67" s="602"/>
      <c r="O67" s="602"/>
      <c r="P67" s="602"/>
      <c r="Q67" s="602"/>
      <c r="R67" s="602"/>
      <c r="S67" s="597"/>
    </row>
    <row r="68" spans="2:19" ht="12.5" thickBot="1">
      <c r="B68" s="595"/>
      <c r="C68" s="655"/>
      <c r="D68" s="656" t="s">
        <v>164</v>
      </c>
      <c r="E68" s="657">
        <f ca="1">'③-1計算(観光消費)'!N108</f>
        <v>0</v>
      </c>
      <c r="F68" s="629"/>
      <c r="I68" s="595"/>
      <c r="J68" s="602"/>
      <c r="K68" s="602"/>
      <c r="L68" s="602"/>
      <c r="M68" s="602"/>
      <c r="N68" s="602"/>
      <c r="O68" s="602"/>
      <c r="P68" s="602"/>
      <c r="Q68" s="602"/>
      <c r="R68" s="602"/>
      <c r="S68" s="597"/>
    </row>
    <row r="69" spans="2:19" ht="12.5" thickBot="1">
      <c r="B69" s="658"/>
      <c r="C69" s="659"/>
      <c r="D69" s="660"/>
      <c r="E69" s="588"/>
      <c r="F69" s="661"/>
      <c r="I69" s="658"/>
      <c r="J69" s="662"/>
      <c r="K69" s="662"/>
      <c r="L69" s="662"/>
      <c r="M69" s="662"/>
      <c r="N69" s="662"/>
      <c r="O69" s="662"/>
      <c r="P69" s="662"/>
      <c r="Q69" s="662"/>
      <c r="R69" s="662"/>
      <c r="S69" s="663"/>
    </row>
    <row r="70" spans="2:19">
      <c r="C70" s="628"/>
      <c r="D70" s="586"/>
      <c r="E70" s="587"/>
      <c r="F70" s="587"/>
    </row>
    <row r="71" spans="2:19">
      <c r="C71" s="628"/>
      <c r="D71" s="586"/>
      <c r="E71" s="587"/>
      <c r="F71" s="587"/>
    </row>
    <row r="72" spans="2:19">
      <c r="C72" s="628"/>
      <c r="D72" s="586"/>
      <c r="E72" s="587"/>
      <c r="F72" s="587"/>
    </row>
    <row r="73" spans="2:19">
      <c r="C73" s="628"/>
      <c r="D73" s="586"/>
      <c r="E73" s="587"/>
      <c r="F73" s="587"/>
    </row>
    <row r="74" spans="2:19">
      <c r="C74" s="628"/>
      <c r="D74" s="586"/>
      <c r="E74" s="587"/>
      <c r="F74" s="587"/>
    </row>
    <row r="75" spans="2:19">
      <c r="C75" s="628"/>
      <c r="D75" s="586"/>
      <c r="E75" s="587"/>
      <c r="F75" s="587"/>
    </row>
    <row r="76" spans="2:19">
      <c r="C76" s="628"/>
      <c r="D76" s="586"/>
      <c r="E76" s="587"/>
      <c r="F76" s="587"/>
    </row>
    <row r="77" spans="2:19">
      <c r="C77" s="628"/>
      <c r="D77" s="586"/>
      <c r="E77" s="587"/>
      <c r="F77" s="587"/>
    </row>
    <row r="78" spans="2:19">
      <c r="C78" s="628"/>
      <c r="D78" s="586"/>
      <c r="E78" s="587"/>
      <c r="F78" s="587"/>
    </row>
    <row r="79" spans="2:19">
      <c r="C79" s="628"/>
      <c r="D79" s="586"/>
      <c r="E79" s="587"/>
      <c r="F79" s="587"/>
    </row>
    <row r="80" spans="2:19">
      <c r="C80" s="628"/>
      <c r="D80" s="586"/>
      <c r="E80" s="587"/>
      <c r="F80" s="587"/>
    </row>
    <row r="81" spans="3:6">
      <c r="C81" s="628"/>
      <c r="D81" s="586"/>
      <c r="E81" s="587"/>
      <c r="F81" s="587"/>
    </row>
    <row r="82" spans="3:6">
      <c r="C82" s="628"/>
      <c r="D82" s="586"/>
      <c r="E82" s="587"/>
      <c r="F82" s="587"/>
    </row>
    <row r="83" spans="3:6">
      <c r="C83" s="628"/>
      <c r="D83" s="586"/>
      <c r="E83" s="587"/>
      <c r="F83" s="587"/>
    </row>
    <row r="84" spans="3:6">
      <c r="C84" s="628"/>
      <c r="D84" s="586"/>
      <c r="E84" s="587"/>
      <c r="F84" s="587"/>
    </row>
    <row r="85" spans="3:6">
      <c r="C85" s="628"/>
      <c r="D85" s="586"/>
      <c r="E85" s="587"/>
      <c r="F85" s="587"/>
    </row>
    <row r="86" spans="3:6">
      <c r="C86" s="628"/>
      <c r="D86" s="586"/>
      <c r="E86" s="587"/>
      <c r="F86" s="587"/>
    </row>
    <row r="87" spans="3:6">
      <c r="C87" s="628"/>
      <c r="D87" s="586"/>
      <c r="E87" s="587"/>
      <c r="F87" s="587"/>
    </row>
    <row r="88" spans="3:6">
      <c r="C88" s="628"/>
      <c r="D88" s="586"/>
      <c r="E88" s="587"/>
      <c r="F88" s="587"/>
    </row>
    <row r="89" spans="3:6">
      <c r="C89" s="628"/>
      <c r="D89" s="586"/>
      <c r="E89" s="587"/>
      <c r="F89" s="587"/>
    </row>
    <row r="90" spans="3:6">
      <c r="C90" s="628"/>
      <c r="D90" s="586"/>
      <c r="E90" s="587"/>
      <c r="F90" s="587"/>
    </row>
    <row r="91" spans="3:6">
      <c r="C91" s="628"/>
      <c r="D91" s="586"/>
      <c r="E91" s="587"/>
      <c r="F91" s="587"/>
    </row>
    <row r="92" spans="3:6">
      <c r="C92" s="664"/>
      <c r="D92" s="586"/>
      <c r="E92" s="587"/>
      <c r="F92" s="587"/>
    </row>
    <row r="94" spans="3:6">
      <c r="D94" s="665"/>
      <c r="E94" s="653"/>
      <c r="F94" s="653"/>
    </row>
  </sheetData>
  <sheetProtection selectLockedCells="1"/>
  <protectedRanges>
    <protectedRange sqref="E15:E18" name="範囲1"/>
  </protectedRanges>
  <mergeCells count="59">
    <mergeCell ref="C23:E25"/>
    <mergeCell ref="J2:R3"/>
    <mergeCell ref="M22:R22"/>
    <mergeCell ref="E15:E16"/>
    <mergeCell ref="E17:E18"/>
    <mergeCell ref="E19:E20"/>
    <mergeCell ref="K16:R17"/>
    <mergeCell ref="K19:Q20"/>
    <mergeCell ref="R19:R20"/>
    <mergeCell ref="K13:R13"/>
    <mergeCell ref="K14:R15"/>
    <mergeCell ref="C17:D18"/>
    <mergeCell ref="C19:D20"/>
    <mergeCell ref="C15:D16"/>
    <mergeCell ref="R9:R10"/>
    <mergeCell ref="Q11:Q12"/>
    <mergeCell ref="C13:D14"/>
    <mergeCell ref="R11:R12"/>
    <mergeCell ref="M9:M10"/>
    <mergeCell ref="O9:O10"/>
    <mergeCell ref="P9:P10"/>
    <mergeCell ref="Q9:Q10"/>
    <mergeCell ref="M11:M12"/>
    <mergeCell ref="O11:O12"/>
    <mergeCell ref="P11:P12"/>
    <mergeCell ref="C9:E12"/>
    <mergeCell ref="M4:R4"/>
    <mergeCell ref="K5:N6"/>
    <mergeCell ref="C2:E3"/>
    <mergeCell ref="C5:E7"/>
    <mergeCell ref="R7:R8"/>
    <mergeCell ref="O5:O6"/>
    <mergeCell ref="P5:P6"/>
    <mergeCell ref="Q5:Q6"/>
    <mergeCell ref="R5:R6"/>
    <mergeCell ref="P7:P8"/>
    <mergeCell ref="Q7:Q8"/>
    <mergeCell ref="M7:M8"/>
    <mergeCell ref="O7:O8"/>
    <mergeCell ref="C28:D30"/>
    <mergeCell ref="R46:R47"/>
    <mergeCell ref="P44:P45"/>
    <mergeCell ref="M46:M47"/>
    <mergeCell ref="O46:O47"/>
    <mergeCell ref="P46:P47"/>
    <mergeCell ref="M44:M45"/>
    <mergeCell ref="O44:O45"/>
    <mergeCell ref="K48:R49"/>
    <mergeCell ref="K50:R51"/>
    <mergeCell ref="M52:R52"/>
    <mergeCell ref="M41:R41"/>
    <mergeCell ref="K42:N43"/>
    <mergeCell ref="Q42:Q43"/>
    <mergeCell ref="R42:R43"/>
    <mergeCell ref="Q44:Q45"/>
    <mergeCell ref="R44:R45"/>
    <mergeCell ref="Q46:Q47"/>
    <mergeCell ref="O42:O43"/>
    <mergeCell ref="P42:P43"/>
  </mergeCells>
  <phoneticPr fontId="2"/>
  <pageMargins left="0.39370078740157483" right="0.39370078740157483" top="0.39370078740157483" bottom="0.23622047244094491" header="0.19685039370078741" footer="0.19685039370078741"/>
  <pageSetup paperSize="9" scale="68" orientation="portrait" r:id="rId1"/>
  <headerFooter alignWithMargins="0">
    <oddHeader>&amp;L&amp;"ＭＳ ゴシック,標準"&amp;F&amp;C&amp;"ＭＳ ゴシック,標準"&amp;A&amp;R&amp;"ＭＳ ゴシック,標準"&amp;D_&amp;T</oddHeader>
  </headerFooter>
  <ignoredErrors>
    <ignoredError sqref="E19 E3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Q84"/>
  <sheetViews>
    <sheetView workbookViewId="0"/>
  </sheetViews>
  <sheetFormatPr defaultColWidth="2.44140625" defaultRowHeight="12"/>
  <cols>
    <col min="1" max="1" width="1.77734375" style="43" customWidth="1"/>
    <col min="2" max="43" width="2.44140625" style="43" customWidth="1"/>
  </cols>
  <sheetData>
    <row r="1" spans="2:40" ht="12.5" thickBot="1"/>
    <row r="2" spans="2:40">
      <c r="B2" s="186"/>
      <c r="C2" s="905" t="s">
        <v>165</v>
      </c>
      <c r="D2" s="905"/>
      <c r="E2" s="905"/>
      <c r="F2" s="905"/>
      <c r="G2" s="905"/>
      <c r="H2" s="905"/>
      <c r="I2" s="187"/>
      <c r="J2" s="187"/>
      <c r="K2" s="188"/>
      <c r="L2" s="188"/>
      <c r="M2" s="188"/>
      <c r="N2" s="188"/>
      <c r="O2" s="188"/>
      <c r="P2" s="188"/>
      <c r="Q2" s="188"/>
      <c r="R2" s="188"/>
      <c r="S2" s="188"/>
      <c r="T2" s="188"/>
      <c r="U2" s="188"/>
      <c r="V2" s="188"/>
      <c r="W2" s="188"/>
      <c r="X2" s="188"/>
      <c r="Y2" s="188"/>
      <c r="Z2" s="188"/>
      <c r="AA2" s="188"/>
      <c r="AB2" s="188"/>
      <c r="AC2" s="188"/>
      <c r="AD2" s="188"/>
      <c r="AE2" s="188"/>
      <c r="AF2" s="188"/>
      <c r="AG2" s="188"/>
      <c r="AH2" s="188"/>
      <c r="AI2" s="188"/>
      <c r="AJ2" s="188"/>
      <c r="AK2" s="188"/>
      <c r="AL2" s="188"/>
      <c r="AM2" s="188"/>
      <c r="AN2" s="189"/>
    </row>
    <row r="3" spans="2:40">
      <c r="B3" s="190"/>
      <c r="C3" s="906"/>
      <c r="D3" s="906"/>
      <c r="E3" s="906"/>
      <c r="F3" s="906"/>
      <c r="G3" s="906"/>
      <c r="H3" s="906"/>
      <c r="I3" s="191"/>
      <c r="J3" s="19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185"/>
    </row>
    <row r="4" spans="2:40">
      <c r="B4" s="190"/>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185"/>
    </row>
    <row r="5" spans="2:40">
      <c r="B5" s="190"/>
      <c r="C5" s="81"/>
      <c r="D5" s="81"/>
      <c r="E5" s="81"/>
      <c r="F5" s="81"/>
      <c r="G5" s="933" t="s">
        <v>602</v>
      </c>
      <c r="H5" s="933"/>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3"/>
      <c r="AL5" s="81"/>
      <c r="AM5" s="81"/>
      <c r="AN5" s="185"/>
    </row>
    <row r="6" spans="2:40" ht="12.5" thickBot="1">
      <c r="B6" s="190"/>
      <c r="C6" s="81"/>
      <c r="D6" s="81"/>
      <c r="E6" s="81"/>
      <c r="F6" s="81"/>
      <c r="G6" s="934"/>
      <c r="H6" s="934"/>
      <c r="I6" s="934"/>
      <c r="J6" s="934"/>
      <c r="K6" s="934"/>
      <c r="L6" s="934"/>
      <c r="M6" s="934"/>
      <c r="N6" s="934"/>
      <c r="O6" s="934"/>
      <c r="P6" s="934"/>
      <c r="Q6" s="934"/>
      <c r="R6" s="934"/>
      <c r="S6" s="934"/>
      <c r="T6" s="934"/>
      <c r="U6" s="934"/>
      <c r="V6" s="934"/>
      <c r="W6" s="934"/>
      <c r="X6" s="934"/>
      <c r="Y6" s="934"/>
      <c r="Z6" s="934"/>
      <c r="AA6" s="934"/>
      <c r="AB6" s="934"/>
      <c r="AC6" s="934"/>
      <c r="AD6" s="934"/>
      <c r="AE6" s="934"/>
      <c r="AF6" s="934"/>
      <c r="AG6" s="934"/>
      <c r="AH6" s="934"/>
      <c r="AI6" s="934"/>
      <c r="AJ6" s="934"/>
      <c r="AK6" s="934"/>
      <c r="AL6" s="577"/>
      <c r="AM6" s="577"/>
      <c r="AN6" s="185"/>
    </row>
    <row r="7" spans="2:40">
      <c r="B7" s="190"/>
      <c r="C7" s="81"/>
      <c r="D7" s="81"/>
      <c r="E7" s="81"/>
      <c r="F7" s="81"/>
      <c r="G7" s="45"/>
      <c r="H7" s="46" t="s">
        <v>166</v>
      </c>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7"/>
      <c r="AM7" s="81"/>
      <c r="AN7" s="185"/>
    </row>
    <row r="8" spans="2:40">
      <c r="B8" s="190"/>
      <c r="C8" s="81"/>
      <c r="D8" s="81"/>
      <c r="E8" s="81"/>
      <c r="F8" s="81"/>
      <c r="G8" s="48"/>
      <c r="H8" s="907">
        <f ca="1">+'③-3計算'!D53</f>
        <v>0</v>
      </c>
      <c r="I8" s="907"/>
      <c r="J8" s="907"/>
      <c r="K8" s="907"/>
      <c r="L8" s="907"/>
      <c r="M8" s="49"/>
      <c r="N8" s="50"/>
      <c r="O8" s="50"/>
      <c r="P8" s="50"/>
      <c r="Q8" s="50"/>
      <c r="R8" s="50"/>
      <c r="S8" s="50"/>
      <c r="T8" s="50"/>
      <c r="U8" s="50"/>
      <c r="V8" s="50"/>
      <c r="W8" s="50"/>
      <c r="X8" s="50"/>
      <c r="Y8" s="50"/>
      <c r="Z8" s="50"/>
      <c r="AA8" s="50"/>
      <c r="AB8" s="50"/>
      <c r="AC8" s="50"/>
      <c r="AD8" s="50"/>
      <c r="AE8" s="50"/>
      <c r="AF8" s="50"/>
      <c r="AG8" s="50"/>
      <c r="AH8" s="50"/>
      <c r="AI8" s="50"/>
      <c r="AJ8" s="50"/>
      <c r="AK8" s="50"/>
      <c r="AL8" s="51"/>
      <c r="AM8" s="81"/>
      <c r="AN8" s="185"/>
    </row>
    <row r="9" spans="2:40">
      <c r="B9" s="190"/>
      <c r="C9" s="81"/>
      <c r="D9" s="81"/>
      <c r="E9" s="81"/>
      <c r="F9" s="81"/>
      <c r="G9" s="48"/>
      <c r="H9" s="50"/>
      <c r="I9" s="50"/>
      <c r="J9" s="50"/>
      <c r="K9" s="50"/>
      <c r="L9" s="50"/>
      <c r="M9" s="50"/>
      <c r="N9" s="50"/>
      <c r="O9" s="50"/>
      <c r="P9" s="50"/>
      <c r="Q9" s="50"/>
      <c r="R9" s="50"/>
      <c r="S9" s="50"/>
      <c r="T9" s="50"/>
      <c r="U9" s="50"/>
      <c r="V9" s="50"/>
      <c r="W9" s="50"/>
      <c r="X9" s="50"/>
      <c r="Y9" s="50"/>
      <c r="Z9" s="50"/>
      <c r="AA9" s="50"/>
      <c r="AB9" s="50"/>
      <c r="AC9" s="50"/>
      <c r="AD9" s="50"/>
      <c r="AE9" s="50"/>
      <c r="AF9" s="50"/>
      <c r="AG9" s="50"/>
      <c r="AH9" s="50"/>
      <c r="AI9" s="50"/>
      <c r="AJ9" s="50"/>
      <c r="AK9" s="50"/>
      <c r="AL9" s="51"/>
      <c r="AM9" s="81"/>
      <c r="AN9" s="185"/>
    </row>
    <row r="10" spans="2:40" ht="12.5" thickBot="1">
      <c r="B10" s="190"/>
      <c r="C10" s="81"/>
      <c r="D10" s="81"/>
      <c r="E10" s="81"/>
      <c r="F10" s="81"/>
      <c r="G10" s="52"/>
      <c r="H10" s="53"/>
      <c r="I10" s="53"/>
      <c r="J10" s="53"/>
      <c r="K10" s="53"/>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4"/>
      <c r="AM10" s="81"/>
      <c r="AN10" s="185"/>
    </row>
    <row r="11" spans="2:40">
      <c r="B11" s="190"/>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185"/>
    </row>
    <row r="12" spans="2:40">
      <c r="B12" s="190"/>
      <c r="C12" s="81"/>
      <c r="D12" s="81"/>
      <c r="E12" s="81"/>
      <c r="F12" s="81"/>
      <c r="G12" s="81"/>
      <c r="H12" s="81"/>
      <c r="I12" s="81"/>
      <c r="J12" s="81" t="s">
        <v>278</v>
      </c>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185"/>
    </row>
    <row r="13" spans="2:40" ht="12.5" thickBot="1">
      <c r="B13" s="190"/>
      <c r="C13" s="81"/>
      <c r="D13" s="908" t="s">
        <v>98</v>
      </c>
      <c r="E13" s="909"/>
      <c r="F13" s="909"/>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3"/>
      <c r="AN13" s="185"/>
    </row>
    <row r="14" spans="2:40">
      <c r="B14" s="190"/>
      <c r="C14" s="81"/>
      <c r="D14" s="910"/>
      <c r="E14" s="911"/>
      <c r="F14" s="911"/>
      <c r="G14" s="209"/>
      <c r="H14" s="202" t="s">
        <v>168</v>
      </c>
      <c r="I14" s="202"/>
      <c r="J14" s="202"/>
      <c r="K14" s="202"/>
      <c r="L14" s="202"/>
      <c r="M14" s="202"/>
      <c r="N14" s="202"/>
      <c r="O14" s="202"/>
      <c r="P14" s="202"/>
      <c r="Q14" s="202"/>
      <c r="R14" s="202"/>
      <c r="S14" s="202"/>
      <c r="T14" s="202"/>
      <c r="U14" s="202"/>
      <c r="V14" s="202"/>
      <c r="W14" s="202"/>
      <c r="X14" s="202"/>
      <c r="Y14" s="202"/>
      <c r="Z14" s="202"/>
      <c r="AA14" s="202"/>
      <c r="AB14" s="202"/>
      <c r="AC14" s="203"/>
      <c r="AD14" s="55"/>
      <c r="AE14" s="56" t="s">
        <v>101</v>
      </c>
      <c r="AF14" s="56"/>
      <c r="AG14" s="56"/>
      <c r="AH14" s="56"/>
      <c r="AI14" s="56"/>
      <c r="AJ14" s="56"/>
      <c r="AK14" s="56"/>
      <c r="AL14" s="57"/>
      <c r="AM14" s="215"/>
      <c r="AN14" s="185"/>
    </row>
    <row r="15" spans="2:40">
      <c r="B15" s="190"/>
      <c r="C15" s="81"/>
      <c r="D15" s="910"/>
      <c r="E15" s="911"/>
      <c r="F15" s="911"/>
      <c r="G15" s="210"/>
      <c r="H15" s="914">
        <f ca="1">+'③-3計算'!I52</f>
        <v>0</v>
      </c>
      <c r="I15" s="914"/>
      <c r="J15" s="914"/>
      <c r="K15" s="914"/>
      <c r="L15" s="914"/>
      <c r="M15" s="204"/>
      <c r="N15" s="205"/>
      <c r="O15" s="205"/>
      <c r="P15" s="205"/>
      <c r="Q15" s="205"/>
      <c r="R15" s="205"/>
      <c r="S15" s="205"/>
      <c r="T15" s="205"/>
      <c r="U15" s="205"/>
      <c r="V15" s="205"/>
      <c r="W15" s="205"/>
      <c r="X15" s="205"/>
      <c r="Y15" s="205"/>
      <c r="Z15" s="205"/>
      <c r="AA15" s="205"/>
      <c r="AB15" s="205"/>
      <c r="AC15" s="206"/>
      <c r="AD15" s="48"/>
      <c r="AE15" s="50"/>
      <c r="AF15" s="50"/>
      <c r="AG15" s="50"/>
      <c r="AH15" s="50"/>
      <c r="AI15" s="50"/>
      <c r="AJ15" s="50"/>
      <c r="AK15" s="50"/>
      <c r="AL15" s="58"/>
      <c r="AM15" s="215"/>
      <c r="AN15" s="185"/>
    </row>
    <row r="16" spans="2:40">
      <c r="B16" s="190"/>
      <c r="C16" s="81"/>
      <c r="D16" s="910"/>
      <c r="E16" s="911"/>
      <c r="F16" s="911"/>
      <c r="G16" s="210"/>
      <c r="H16" s="205"/>
      <c r="I16" s="205"/>
      <c r="J16" s="205"/>
      <c r="K16" s="205"/>
      <c r="L16" s="205"/>
      <c r="M16" s="205"/>
      <c r="N16" s="205"/>
      <c r="O16" s="205"/>
      <c r="P16" s="205"/>
      <c r="Q16" s="205"/>
      <c r="R16" s="205"/>
      <c r="S16" s="205"/>
      <c r="T16" s="205"/>
      <c r="U16" s="205"/>
      <c r="V16" s="205"/>
      <c r="W16" s="205"/>
      <c r="X16" s="205"/>
      <c r="Y16" s="205"/>
      <c r="Z16" s="205"/>
      <c r="AA16" s="205"/>
      <c r="AB16" s="205"/>
      <c r="AC16" s="206"/>
      <c r="AD16" s="48"/>
      <c r="AE16" s="50"/>
      <c r="AF16" s="50"/>
      <c r="AG16" s="50"/>
      <c r="AH16" s="50"/>
      <c r="AI16" s="50"/>
      <c r="AJ16" s="50"/>
      <c r="AK16" s="50"/>
      <c r="AL16" s="58"/>
      <c r="AM16" s="215"/>
      <c r="AN16" s="185"/>
    </row>
    <row r="17" spans="2:40" ht="12.5" thickBot="1">
      <c r="B17" s="190"/>
      <c r="C17" s="81"/>
      <c r="D17" s="910"/>
      <c r="E17" s="911"/>
      <c r="F17" s="911"/>
      <c r="G17" s="211"/>
      <c r="H17" s="207"/>
      <c r="I17" s="207"/>
      <c r="J17" s="207"/>
      <c r="K17" s="207"/>
      <c r="L17" s="207"/>
      <c r="M17" s="207"/>
      <c r="N17" s="207"/>
      <c r="O17" s="207"/>
      <c r="P17" s="207"/>
      <c r="Q17" s="207"/>
      <c r="R17" s="207"/>
      <c r="S17" s="207"/>
      <c r="T17" s="207"/>
      <c r="U17" s="207"/>
      <c r="V17" s="207"/>
      <c r="W17" s="207"/>
      <c r="X17" s="207"/>
      <c r="Y17" s="207"/>
      <c r="Z17" s="207"/>
      <c r="AA17" s="207"/>
      <c r="AB17" s="207"/>
      <c r="AC17" s="208"/>
      <c r="AD17" s="59"/>
      <c r="AE17" s="60"/>
      <c r="AF17" s="60"/>
      <c r="AG17" s="60"/>
      <c r="AH17" s="60"/>
      <c r="AI17" s="60"/>
      <c r="AJ17" s="60"/>
      <c r="AK17" s="60"/>
      <c r="AL17" s="61"/>
      <c r="AM17" s="215"/>
      <c r="AN17" s="185"/>
    </row>
    <row r="18" spans="2:40">
      <c r="B18" s="190"/>
      <c r="C18" s="81"/>
      <c r="D18" s="910"/>
      <c r="E18" s="911"/>
      <c r="F18" s="911"/>
      <c r="G18" s="214"/>
      <c r="H18" s="214"/>
      <c r="I18" s="214"/>
      <c r="J18" s="214"/>
      <c r="K18" s="214"/>
      <c r="L18" s="214"/>
      <c r="M18" s="214"/>
      <c r="N18" s="214"/>
      <c r="O18" s="214"/>
      <c r="P18" s="214"/>
      <c r="Q18" s="214"/>
      <c r="R18" s="214"/>
      <c r="S18" s="214"/>
      <c r="T18" s="214"/>
      <c r="U18" s="214"/>
      <c r="V18" s="214"/>
      <c r="W18" s="214"/>
      <c r="X18" s="214"/>
      <c r="Y18" s="214"/>
      <c r="Z18" s="214"/>
      <c r="AA18" s="214"/>
      <c r="AB18" s="214"/>
      <c r="AC18" s="214"/>
      <c r="AD18" s="214"/>
      <c r="AE18" s="214"/>
      <c r="AF18" s="214"/>
      <c r="AG18" s="214"/>
      <c r="AH18" s="214"/>
      <c r="AI18" s="214"/>
      <c r="AJ18" s="214"/>
      <c r="AK18" s="214"/>
      <c r="AL18" s="214"/>
      <c r="AM18" s="215"/>
      <c r="AN18" s="185"/>
    </row>
    <row r="19" spans="2:40">
      <c r="B19" s="190"/>
      <c r="C19" s="81"/>
      <c r="D19" s="910"/>
      <c r="E19" s="911"/>
      <c r="F19" s="911"/>
      <c r="G19" s="214"/>
      <c r="H19" s="214"/>
      <c r="I19" s="214"/>
      <c r="J19" s="214" t="s">
        <v>277</v>
      </c>
      <c r="K19" s="214"/>
      <c r="L19" s="214"/>
      <c r="M19" s="214"/>
      <c r="N19" s="214"/>
      <c r="O19" s="214"/>
      <c r="P19" s="214"/>
      <c r="Q19" s="214"/>
      <c r="R19" s="214"/>
      <c r="S19" s="214"/>
      <c r="T19" s="214"/>
      <c r="U19" s="214"/>
      <c r="V19" s="214"/>
      <c r="W19" s="214"/>
      <c r="X19" s="214"/>
      <c r="Y19" s="214"/>
      <c r="Z19" s="214"/>
      <c r="AA19" s="214"/>
      <c r="AB19" s="214"/>
      <c r="AC19" s="214"/>
      <c r="AD19" s="214"/>
      <c r="AE19" s="214"/>
      <c r="AF19" s="214"/>
      <c r="AG19" s="214"/>
      <c r="AH19" s="214"/>
      <c r="AI19" s="214"/>
      <c r="AJ19" s="214"/>
      <c r="AK19" s="214"/>
      <c r="AL19" s="214"/>
      <c r="AM19" s="215"/>
      <c r="AN19" s="185"/>
    </row>
    <row r="20" spans="2:40" ht="12.5" thickBot="1">
      <c r="B20" s="190"/>
      <c r="C20" s="81"/>
      <c r="D20" s="910"/>
      <c r="E20" s="911"/>
      <c r="F20" s="911"/>
      <c r="G20" s="214"/>
      <c r="H20" s="214"/>
      <c r="I20" s="214"/>
      <c r="J20" s="214"/>
      <c r="K20" s="214"/>
      <c r="L20" s="214"/>
      <c r="M20" s="214"/>
      <c r="N20" s="214"/>
      <c r="O20" s="214"/>
      <c r="P20" s="214"/>
      <c r="Q20" s="214"/>
      <c r="R20" s="214"/>
      <c r="S20" s="214"/>
      <c r="T20" s="214"/>
      <c r="U20" s="214"/>
      <c r="V20" s="214"/>
      <c r="W20" s="214"/>
      <c r="X20" s="214"/>
      <c r="Y20" s="214"/>
      <c r="Z20" s="214"/>
      <c r="AA20" s="214"/>
      <c r="AB20" s="214"/>
      <c r="AC20" s="214"/>
      <c r="AD20" s="214"/>
      <c r="AE20" s="214"/>
      <c r="AF20" s="214"/>
      <c r="AG20" s="214"/>
      <c r="AH20" s="214"/>
      <c r="AI20" s="214"/>
      <c r="AJ20" s="214"/>
      <c r="AK20" s="214"/>
      <c r="AL20" s="214"/>
      <c r="AM20" s="215"/>
      <c r="AN20" s="185"/>
    </row>
    <row r="21" spans="2:40">
      <c r="B21" s="190"/>
      <c r="C21" s="81"/>
      <c r="D21" s="910"/>
      <c r="E21" s="911"/>
      <c r="F21" s="911"/>
      <c r="G21" s="62"/>
      <c r="H21" s="56" t="s">
        <v>169</v>
      </c>
      <c r="I21" s="56"/>
      <c r="J21" s="56"/>
      <c r="K21" s="56"/>
      <c r="L21" s="56"/>
      <c r="M21" s="56"/>
      <c r="N21" s="56"/>
      <c r="O21" s="56"/>
      <c r="P21" s="56"/>
      <c r="Q21" s="56"/>
      <c r="R21" s="56"/>
      <c r="S21" s="63"/>
      <c r="T21" s="64" t="s">
        <v>170</v>
      </c>
      <c r="U21" s="64"/>
      <c r="V21" s="64"/>
      <c r="W21" s="64"/>
      <c r="X21" s="64"/>
      <c r="Y21" s="64"/>
      <c r="Z21" s="64"/>
      <c r="AA21" s="64"/>
      <c r="AB21" s="64"/>
      <c r="AC21" s="65"/>
      <c r="AD21" s="214"/>
      <c r="AE21" s="244"/>
      <c r="AF21" s="245" t="s">
        <v>288</v>
      </c>
      <c r="AG21" s="245"/>
      <c r="AH21" s="245"/>
      <c r="AI21" s="245"/>
      <c r="AJ21" s="245"/>
      <c r="AK21" s="245"/>
      <c r="AL21" s="246"/>
      <c r="AM21" s="215"/>
      <c r="AN21" s="185"/>
    </row>
    <row r="22" spans="2:40" ht="12.5" thickBot="1">
      <c r="B22" s="190"/>
      <c r="C22" s="81"/>
      <c r="D22" s="910"/>
      <c r="E22" s="911"/>
      <c r="F22" s="911"/>
      <c r="G22" s="66"/>
      <c r="H22" s="907">
        <f ca="1">+'③-3計算'!O52</f>
        <v>0</v>
      </c>
      <c r="I22" s="907"/>
      <c r="J22" s="907"/>
      <c r="K22" s="907"/>
      <c r="L22" s="907"/>
      <c r="M22" s="49"/>
      <c r="N22" s="50"/>
      <c r="O22" s="50"/>
      <c r="P22" s="50"/>
      <c r="Q22" s="50"/>
      <c r="R22" s="50"/>
      <c r="S22" s="67"/>
      <c r="T22" s="915">
        <f ca="1">+'③-3計算'!K52</f>
        <v>0</v>
      </c>
      <c r="U22" s="915"/>
      <c r="V22" s="915"/>
      <c r="W22" s="915"/>
      <c r="X22" s="915"/>
      <c r="Y22" s="68"/>
      <c r="Z22" s="69"/>
      <c r="AA22" s="69"/>
      <c r="AB22" s="69"/>
      <c r="AC22" s="70"/>
      <c r="AD22" s="214"/>
      <c r="AE22" s="247"/>
      <c r="AF22" s="930">
        <f ca="1">+'③-3計算'!AI52</f>
        <v>0</v>
      </c>
      <c r="AG22" s="930"/>
      <c r="AH22" s="930"/>
      <c r="AI22" s="930"/>
      <c r="AJ22" s="930"/>
      <c r="AK22" s="930"/>
      <c r="AL22" s="248"/>
      <c r="AM22" s="215"/>
      <c r="AN22" s="185"/>
    </row>
    <row r="23" spans="2:40">
      <c r="B23" s="190"/>
      <c r="C23" s="81"/>
      <c r="D23" s="910"/>
      <c r="E23" s="911"/>
      <c r="F23" s="911"/>
      <c r="G23" s="66"/>
      <c r="H23" s="50"/>
      <c r="I23" s="50"/>
      <c r="J23" s="50"/>
      <c r="K23" s="50"/>
      <c r="L23" s="50"/>
      <c r="M23" s="50"/>
      <c r="N23" s="50"/>
      <c r="O23" s="50"/>
      <c r="P23" s="50"/>
      <c r="Q23" s="50"/>
      <c r="R23" s="50"/>
      <c r="S23" s="67"/>
      <c r="T23" s="71" t="s">
        <v>171</v>
      </c>
      <c r="U23" s="72"/>
      <c r="V23" s="72"/>
      <c r="W23" s="72"/>
      <c r="X23" s="72"/>
      <c r="Y23" s="72"/>
      <c r="Z23" s="72"/>
      <c r="AA23" s="72"/>
      <c r="AB23" s="72"/>
      <c r="AC23" s="73"/>
      <c r="AD23" s="214"/>
      <c r="AE23" s="247"/>
      <c r="AF23" s="249" t="s">
        <v>289</v>
      </c>
      <c r="AG23" s="250"/>
      <c r="AH23" s="250"/>
      <c r="AI23" s="250"/>
      <c r="AJ23" s="250"/>
      <c r="AK23" s="250"/>
      <c r="AL23" s="251"/>
      <c r="AM23" s="215"/>
      <c r="AN23" s="185"/>
    </row>
    <row r="24" spans="2:40" ht="12.5" thickBot="1">
      <c r="B24" s="190"/>
      <c r="C24" s="81"/>
      <c r="D24" s="910"/>
      <c r="E24" s="911"/>
      <c r="F24" s="911"/>
      <c r="G24" s="74"/>
      <c r="H24" s="60"/>
      <c r="I24" s="60"/>
      <c r="J24" s="60"/>
      <c r="K24" s="60"/>
      <c r="L24" s="60"/>
      <c r="M24" s="60"/>
      <c r="N24" s="60"/>
      <c r="O24" s="60"/>
      <c r="P24" s="60"/>
      <c r="Q24" s="60"/>
      <c r="R24" s="60"/>
      <c r="S24" s="75"/>
      <c r="T24" s="916">
        <f ca="1">+'③-3計算'!M52</f>
        <v>0</v>
      </c>
      <c r="U24" s="917"/>
      <c r="V24" s="917"/>
      <c r="W24" s="917"/>
      <c r="X24" s="917"/>
      <c r="Y24" s="76"/>
      <c r="Z24" s="77"/>
      <c r="AA24" s="77"/>
      <c r="AB24" s="77"/>
      <c r="AC24" s="78"/>
      <c r="AD24" s="214"/>
      <c r="AE24" s="252"/>
      <c r="AF24" s="931">
        <f ca="1">+'③-3計算'!AJ52</f>
        <v>0</v>
      </c>
      <c r="AG24" s="932"/>
      <c r="AH24" s="932"/>
      <c r="AI24" s="932"/>
      <c r="AJ24" s="932"/>
      <c r="AK24" s="932"/>
      <c r="AL24" s="253"/>
      <c r="AM24" s="215"/>
      <c r="AN24" s="185"/>
    </row>
    <row r="25" spans="2:40">
      <c r="B25" s="190"/>
      <c r="C25" s="81"/>
      <c r="D25" s="912"/>
      <c r="E25" s="913"/>
      <c r="F25" s="913"/>
      <c r="G25" s="216"/>
      <c r="H25" s="216"/>
      <c r="I25" s="216"/>
      <c r="J25" s="216"/>
      <c r="K25" s="216"/>
      <c r="L25" s="216"/>
      <c r="M25" s="216"/>
      <c r="N25" s="216"/>
      <c r="O25" s="216"/>
      <c r="P25" s="216"/>
      <c r="Q25" s="216"/>
      <c r="R25" s="216"/>
      <c r="S25" s="216"/>
      <c r="T25" s="216"/>
      <c r="U25" s="216"/>
      <c r="V25" s="216"/>
      <c r="W25" s="216"/>
      <c r="X25" s="216"/>
      <c r="Y25" s="216"/>
      <c r="Z25" s="216"/>
      <c r="AA25" s="216"/>
      <c r="AB25" s="216"/>
      <c r="AC25" s="216"/>
      <c r="AD25" s="216"/>
      <c r="AE25" s="216"/>
      <c r="AF25" s="216"/>
      <c r="AG25" s="216"/>
      <c r="AH25" s="216"/>
      <c r="AI25" s="216"/>
      <c r="AJ25" s="216"/>
      <c r="AK25" s="216"/>
      <c r="AL25" s="216"/>
      <c r="AM25" s="217"/>
      <c r="AN25" s="185"/>
    </row>
    <row r="26" spans="2:40">
      <c r="B26" s="190"/>
      <c r="C26" s="81"/>
      <c r="D26" s="81"/>
      <c r="E26" s="81"/>
      <c r="F26" s="81"/>
      <c r="G26" s="81"/>
      <c r="H26" s="81"/>
      <c r="I26" s="81"/>
      <c r="J26" s="81" t="s">
        <v>167</v>
      </c>
      <c r="K26" s="81"/>
      <c r="L26" s="81"/>
      <c r="M26" s="81"/>
      <c r="N26" s="81"/>
      <c r="O26" s="81"/>
      <c r="P26" s="81"/>
      <c r="Q26" s="81"/>
      <c r="R26" s="81"/>
      <c r="S26" s="81"/>
      <c r="T26" s="81"/>
      <c r="U26" s="81"/>
      <c r="V26" s="81"/>
      <c r="W26" s="81"/>
      <c r="X26" s="81"/>
      <c r="Y26" s="81"/>
      <c r="Z26" s="81"/>
      <c r="AA26" s="81"/>
      <c r="AB26" s="81"/>
      <c r="AC26" s="81"/>
      <c r="AD26" s="81"/>
      <c r="AE26" s="81"/>
      <c r="AF26" s="81"/>
      <c r="AG26" s="81"/>
      <c r="AH26" s="81"/>
      <c r="AI26" s="81"/>
      <c r="AJ26" s="81"/>
      <c r="AK26" s="81"/>
      <c r="AL26" s="81"/>
      <c r="AM26" s="81"/>
      <c r="AN26" s="185"/>
    </row>
    <row r="27" spans="2:40" ht="12.5" thickBot="1">
      <c r="B27" s="190"/>
      <c r="C27" s="81"/>
      <c r="D27" s="81"/>
      <c r="E27" s="81"/>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185"/>
    </row>
    <row r="28" spans="2:40">
      <c r="B28" s="190"/>
      <c r="C28" s="81"/>
      <c r="D28" s="81"/>
      <c r="E28" s="81"/>
      <c r="F28" s="81"/>
      <c r="G28" s="45"/>
      <c r="H28" s="46" t="s">
        <v>172</v>
      </c>
      <c r="I28" s="46"/>
      <c r="J28" s="46"/>
      <c r="K28" s="46"/>
      <c r="L28" s="46"/>
      <c r="M28" s="46"/>
      <c r="N28" s="47"/>
      <c r="O28" s="79" t="s">
        <v>101</v>
      </c>
      <c r="P28" s="79"/>
      <c r="Q28" s="79"/>
      <c r="R28" s="80"/>
      <c r="S28" s="81"/>
      <c r="T28" s="81"/>
      <c r="U28" s="81"/>
      <c r="V28" s="81"/>
      <c r="W28" s="81"/>
      <c r="X28" s="81"/>
      <c r="Y28" s="81"/>
      <c r="Z28" s="81"/>
      <c r="AA28" s="81"/>
      <c r="AB28" s="81"/>
      <c r="AC28" s="81"/>
      <c r="AD28" s="81"/>
      <c r="AE28" s="81"/>
      <c r="AF28" s="81"/>
      <c r="AG28" s="81"/>
      <c r="AH28" s="81"/>
      <c r="AI28" s="81"/>
      <c r="AJ28" s="81"/>
      <c r="AK28" s="81"/>
      <c r="AL28" s="81"/>
      <c r="AM28" s="81"/>
      <c r="AN28" s="185"/>
    </row>
    <row r="29" spans="2:40">
      <c r="B29" s="190"/>
      <c r="C29" s="81"/>
      <c r="D29" s="81"/>
      <c r="E29" s="81"/>
      <c r="F29" s="81"/>
      <c r="G29" s="48"/>
      <c r="H29" s="907">
        <f ca="1">+'③-3計算'!Q52</f>
        <v>0</v>
      </c>
      <c r="I29" s="907"/>
      <c r="J29" s="907"/>
      <c r="K29" s="907"/>
      <c r="L29" s="907"/>
      <c r="M29" s="49"/>
      <c r="N29" s="51"/>
      <c r="O29" s="81"/>
      <c r="P29" s="81"/>
      <c r="Q29" s="81"/>
      <c r="R29" s="82"/>
      <c r="S29" s="81"/>
      <c r="T29" s="81"/>
      <c r="U29" s="81"/>
      <c r="V29" s="81"/>
      <c r="W29" s="81"/>
      <c r="X29" s="81"/>
      <c r="Y29" s="81"/>
      <c r="Z29" s="81"/>
      <c r="AA29" s="81"/>
      <c r="AB29" s="81"/>
      <c r="AC29" s="81"/>
      <c r="AD29" s="81"/>
      <c r="AE29" s="81"/>
      <c r="AF29" s="81"/>
      <c r="AG29" s="81"/>
      <c r="AH29" s="81"/>
      <c r="AI29" s="81"/>
      <c r="AJ29" s="81"/>
      <c r="AK29" s="81"/>
      <c r="AL29" s="81"/>
      <c r="AM29" s="81"/>
      <c r="AN29" s="185"/>
    </row>
    <row r="30" spans="2:40">
      <c r="B30" s="190"/>
      <c r="C30" s="81"/>
      <c r="D30" s="81"/>
      <c r="E30" s="81"/>
      <c r="F30" s="81"/>
      <c r="G30" s="48"/>
      <c r="H30" s="50"/>
      <c r="I30" s="50"/>
      <c r="J30" s="50"/>
      <c r="K30" s="50"/>
      <c r="L30" s="50"/>
      <c r="M30" s="50"/>
      <c r="N30" s="51"/>
      <c r="O30" s="81"/>
      <c r="P30" s="81"/>
      <c r="Q30" s="81"/>
      <c r="R30" s="82"/>
      <c r="S30" s="81"/>
      <c r="T30" s="81"/>
      <c r="U30" s="81"/>
      <c r="V30" s="81"/>
      <c r="W30" s="81"/>
      <c r="X30" s="81"/>
      <c r="Y30" s="81"/>
      <c r="Z30" s="81"/>
      <c r="AA30" s="81"/>
      <c r="AB30" s="81"/>
      <c r="AC30" s="81"/>
      <c r="AD30" s="81"/>
      <c r="AE30" s="81"/>
      <c r="AF30" s="81"/>
      <c r="AG30" s="81"/>
      <c r="AH30" s="81"/>
      <c r="AI30" s="81"/>
      <c r="AJ30" s="81"/>
      <c r="AK30" s="81"/>
      <c r="AL30" s="81"/>
      <c r="AM30" s="81"/>
      <c r="AN30" s="185"/>
    </row>
    <row r="31" spans="2:40" ht="12.5" thickBot="1">
      <c r="B31" s="190"/>
      <c r="C31" s="81"/>
      <c r="D31" s="81"/>
      <c r="E31" s="81"/>
      <c r="F31" s="81"/>
      <c r="G31" s="52"/>
      <c r="H31" s="53"/>
      <c r="I31" s="53"/>
      <c r="J31" s="53"/>
      <c r="K31" s="53"/>
      <c r="L31" s="53"/>
      <c r="M31" s="53"/>
      <c r="N31" s="54"/>
      <c r="O31" s="83"/>
      <c r="P31" s="83"/>
      <c r="Q31" s="83"/>
      <c r="R31" s="84"/>
      <c r="S31" s="81"/>
      <c r="T31" s="81"/>
      <c r="U31" s="81"/>
      <c r="V31" s="81"/>
      <c r="W31" s="81"/>
      <c r="X31" s="81"/>
      <c r="Y31" s="81"/>
      <c r="Z31" s="81"/>
      <c r="AA31" s="81"/>
      <c r="AB31" s="81"/>
      <c r="AC31" s="81"/>
      <c r="AD31" s="81"/>
      <c r="AE31" s="81"/>
      <c r="AF31" s="81"/>
      <c r="AG31" s="81"/>
      <c r="AH31" s="81"/>
      <c r="AI31" s="81"/>
      <c r="AJ31" s="81"/>
      <c r="AK31" s="81"/>
      <c r="AL31" s="81"/>
      <c r="AM31" s="81"/>
      <c r="AN31" s="185"/>
    </row>
    <row r="32" spans="2:40">
      <c r="B32" s="190"/>
      <c r="C32" s="81"/>
      <c r="D32" s="81"/>
      <c r="E32" s="81"/>
      <c r="F32" s="81"/>
      <c r="G32" s="81"/>
      <c r="H32" s="81"/>
      <c r="I32" s="81"/>
      <c r="J32" s="81"/>
      <c r="K32" s="81"/>
      <c r="L32" s="81"/>
      <c r="M32" s="81"/>
      <c r="N32" s="81"/>
      <c r="O32" s="81"/>
      <c r="P32" s="81"/>
      <c r="Q32" s="81"/>
      <c r="R32" s="81"/>
      <c r="S32" s="81"/>
      <c r="T32" s="81"/>
      <c r="U32" s="81"/>
      <c r="V32" s="81"/>
      <c r="W32" s="81"/>
      <c r="X32" s="81"/>
      <c r="Y32" s="81"/>
      <c r="Z32" s="81"/>
      <c r="AA32" s="81"/>
      <c r="AB32" s="81"/>
      <c r="AC32" s="81"/>
      <c r="AD32" s="81"/>
      <c r="AE32" s="81"/>
      <c r="AF32" s="81"/>
      <c r="AG32" s="81"/>
      <c r="AH32" s="81"/>
      <c r="AI32" s="81"/>
      <c r="AJ32" s="81"/>
      <c r="AK32" s="81"/>
      <c r="AL32" s="81"/>
      <c r="AM32" s="81"/>
      <c r="AN32" s="185"/>
    </row>
    <row r="33" spans="2:40">
      <c r="B33" s="190"/>
      <c r="C33" s="81"/>
      <c r="D33" s="81"/>
      <c r="E33" s="81"/>
      <c r="F33" s="81"/>
      <c r="G33" s="81"/>
      <c r="H33" s="81"/>
      <c r="I33" s="81"/>
      <c r="J33" s="81" t="s">
        <v>613</v>
      </c>
      <c r="K33" s="81"/>
      <c r="L33" s="81"/>
      <c r="M33" s="81"/>
      <c r="N33" s="81"/>
      <c r="O33" s="81"/>
      <c r="P33" s="81"/>
      <c r="Q33" s="81"/>
      <c r="R33" s="81"/>
      <c r="S33" s="81"/>
      <c r="T33" s="81"/>
      <c r="U33" s="81"/>
      <c r="V33" s="81"/>
      <c r="W33" s="81"/>
      <c r="X33" s="81"/>
      <c r="Y33" s="81"/>
      <c r="Z33" s="81"/>
      <c r="AA33" s="81"/>
      <c r="AB33" s="81"/>
      <c r="AC33" s="81"/>
      <c r="AD33" s="81"/>
      <c r="AE33" s="81"/>
      <c r="AF33" s="81"/>
      <c r="AG33" s="81"/>
      <c r="AH33" s="81"/>
      <c r="AI33" s="81"/>
      <c r="AJ33" s="81"/>
      <c r="AK33" s="81"/>
      <c r="AL33" s="81"/>
      <c r="AM33" s="81"/>
      <c r="AN33" s="185"/>
    </row>
    <row r="34" spans="2:40" ht="12.5" thickBot="1">
      <c r="B34" s="190"/>
      <c r="C34" s="81"/>
      <c r="D34" s="908" t="s">
        <v>99</v>
      </c>
      <c r="E34" s="923"/>
      <c r="F34" s="923"/>
      <c r="G34" s="212"/>
      <c r="H34" s="212"/>
      <c r="I34" s="212"/>
      <c r="J34" s="212"/>
      <c r="K34" s="212"/>
      <c r="L34" s="212"/>
      <c r="M34" s="212"/>
      <c r="N34" s="212"/>
      <c r="O34" s="212"/>
      <c r="P34" s="212"/>
      <c r="Q34" s="212"/>
      <c r="R34" s="212"/>
      <c r="S34" s="212"/>
      <c r="T34" s="212"/>
      <c r="U34" s="212"/>
      <c r="V34" s="212"/>
      <c r="W34" s="212"/>
      <c r="X34" s="212"/>
      <c r="Y34" s="212"/>
      <c r="Z34" s="212"/>
      <c r="AA34" s="212"/>
      <c r="AB34" s="212"/>
      <c r="AC34" s="212"/>
      <c r="AD34" s="212"/>
      <c r="AE34" s="212"/>
      <c r="AF34" s="212"/>
      <c r="AG34" s="212"/>
      <c r="AH34" s="212"/>
      <c r="AI34" s="212"/>
      <c r="AJ34" s="212"/>
      <c r="AK34" s="212"/>
      <c r="AL34" s="212"/>
      <c r="AM34" s="213"/>
      <c r="AN34" s="185"/>
    </row>
    <row r="35" spans="2:40">
      <c r="B35" s="190"/>
      <c r="C35" s="81"/>
      <c r="D35" s="924"/>
      <c r="E35" s="925"/>
      <c r="F35" s="925"/>
      <c r="G35" s="209"/>
      <c r="H35" s="202" t="s">
        <v>173</v>
      </c>
      <c r="I35" s="202"/>
      <c r="J35" s="202"/>
      <c r="K35" s="202"/>
      <c r="L35" s="202"/>
      <c r="M35" s="202"/>
      <c r="N35" s="202"/>
      <c r="O35" s="202"/>
      <c r="P35" s="202"/>
      <c r="Q35" s="202"/>
      <c r="R35" s="202"/>
      <c r="S35" s="202"/>
      <c r="T35" s="202"/>
      <c r="U35" s="202"/>
      <c r="V35" s="202"/>
      <c r="W35" s="202"/>
      <c r="X35" s="202"/>
      <c r="Y35" s="203"/>
      <c r="Z35" s="214"/>
      <c r="AA35" s="214"/>
      <c r="AB35" s="214"/>
      <c r="AC35" s="214"/>
      <c r="AD35" s="214"/>
      <c r="AE35" s="214"/>
      <c r="AF35" s="214"/>
      <c r="AG35" s="214"/>
      <c r="AH35" s="214"/>
      <c r="AI35" s="214"/>
      <c r="AJ35" s="214"/>
      <c r="AK35" s="214"/>
      <c r="AL35" s="214"/>
      <c r="AM35" s="215"/>
      <c r="AN35" s="185"/>
    </row>
    <row r="36" spans="2:40">
      <c r="B36" s="190"/>
      <c r="C36" s="81"/>
      <c r="D36" s="924"/>
      <c r="E36" s="925"/>
      <c r="F36" s="925"/>
      <c r="G36" s="210"/>
      <c r="H36" s="928">
        <f ca="1">'③-3計算'!$S$52</f>
        <v>0</v>
      </c>
      <c r="I36" s="928"/>
      <c r="J36" s="928"/>
      <c r="K36" s="928"/>
      <c r="L36" s="928"/>
      <c r="M36" s="205"/>
      <c r="N36" s="205"/>
      <c r="O36" s="205"/>
      <c r="P36" s="205"/>
      <c r="Q36" s="205"/>
      <c r="R36" s="205"/>
      <c r="S36" s="205"/>
      <c r="T36" s="205"/>
      <c r="U36" s="205"/>
      <c r="V36" s="205"/>
      <c r="W36" s="205"/>
      <c r="X36" s="205"/>
      <c r="Y36" s="206"/>
      <c r="Z36" s="214"/>
      <c r="AA36" s="214"/>
      <c r="AB36" s="214"/>
      <c r="AC36" s="214"/>
      <c r="AD36" s="214"/>
      <c r="AE36" s="214"/>
      <c r="AF36" s="214"/>
      <c r="AG36" s="214"/>
      <c r="AH36" s="214"/>
      <c r="AI36" s="214"/>
      <c r="AJ36" s="214"/>
      <c r="AK36" s="214"/>
      <c r="AL36" s="214"/>
      <c r="AM36" s="215"/>
      <c r="AN36" s="185"/>
    </row>
    <row r="37" spans="2:40">
      <c r="B37" s="190"/>
      <c r="C37" s="81"/>
      <c r="D37" s="924"/>
      <c r="E37" s="925"/>
      <c r="F37" s="925"/>
      <c r="G37" s="210"/>
      <c r="H37" s="205"/>
      <c r="I37" s="205"/>
      <c r="J37" s="205"/>
      <c r="K37" s="205"/>
      <c r="L37" s="205"/>
      <c r="M37" s="205"/>
      <c r="N37" s="205"/>
      <c r="O37" s="205"/>
      <c r="P37" s="205"/>
      <c r="Q37" s="205"/>
      <c r="R37" s="205"/>
      <c r="S37" s="205"/>
      <c r="T37" s="205"/>
      <c r="U37" s="205"/>
      <c r="V37" s="205"/>
      <c r="W37" s="205"/>
      <c r="X37" s="205"/>
      <c r="Y37" s="206"/>
      <c r="Z37" s="214"/>
      <c r="AA37" s="214"/>
      <c r="AB37" s="214"/>
      <c r="AC37" s="214"/>
      <c r="AD37" s="214"/>
      <c r="AE37" s="214"/>
      <c r="AF37" s="214"/>
      <c r="AG37" s="214"/>
      <c r="AH37" s="214"/>
      <c r="AI37" s="214"/>
      <c r="AJ37" s="214"/>
      <c r="AK37" s="214"/>
      <c r="AL37" s="214"/>
      <c r="AM37" s="215"/>
      <c r="AN37" s="185"/>
    </row>
    <row r="38" spans="2:40" ht="12.5" thickBot="1">
      <c r="B38" s="190"/>
      <c r="C38" s="81"/>
      <c r="D38" s="924"/>
      <c r="E38" s="925"/>
      <c r="F38" s="925"/>
      <c r="G38" s="211"/>
      <c r="H38" s="207"/>
      <c r="I38" s="207"/>
      <c r="J38" s="207"/>
      <c r="K38" s="207"/>
      <c r="L38" s="207"/>
      <c r="M38" s="207"/>
      <c r="N38" s="207"/>
      <c r="O38" s="207"/>
      <c r="P38" s="207"/>
      <c r="Q38" s="207"/>
      <c r="R38" s="207"/>
      <c r="S38" s="207"/>
      <c r="T38" s="207"/>
      <c r="U38" s="207"/>
      <c r="V38" s="207"/>
      <c r="W38" s="207"/>
      <c r="X38" s="207"/>
      <c r="Y38" s="208"/>
      <c r="Z38" s="214"/>
      <c r="AA38" s="214"/>
      <c r="AB38" s="214"/>
      <c r="AC38" s="214"/>
      <c r="AD38" s="214"/>
      <c r="AE38" s="214"/>
      <c r="AF38" s="214"/>
      <c r="AG38" s="214"/>
      <c r="AH38" s="214"/>
      <c r="AI38" s="214"/>
      <c r="AJ38" s="214"/>
      <c r="AK38" s="214"/>
      <c r="AL38" s="214"/>
      <c r="AM38" s="215"/>
      <c r="AN38" s="185"/>
    </row>
    <row r="39" spans="2:40">
      <c r="B39" s="190"/>
      <c r="C39" s="81"/>
      <c r="D39" s="924"/>
      <c r="E39" s="925"/>
      <c r="F39" s="925"/>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214"/>
      <c r="AM39" s="215"/>
      <c r="AN39" s="185"/>
    </row>
    <row r="40" spans="2:40">
      <c r="B40" s="190"/>
      <c r="C40" s="81"/>
      <c r="D40" s="924"/>
      <c r="E40" s="925"/>
      <c r="F40" s="925"/>
      <c r="G40" s="214"/>
      <c r="H40" s="214"/>
      <c r="I40" s="214"/>
      <c r="J40" s="214" t="s">
        <v>174</v>
      </c>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c r="AM40" s="215"/>
      <c r="AN40" s="185"/>
    </row>
    <row r="41" spans="2:40" ht="12.5" thickBot="1">
      <c r="B41" s="190"/>
      <c r="C41" s="81"/>
      <c r="D41" s="924"/>
      <c r="E41" s="925"/>
      <c r="F41" s="925"/>
      <c r="G41" s="214"/>
      <c r="H41" s="214"/>
      <c r="I41" s="214"/>
      <c r="J41" s="214"/>
      <c r="K41" s="214"/>
      <c r="L41" s="214"/>
      <c r="M41" s="214"/>
      <c r="N41" s="214"/>
      <c r="O41" s="214"/>
      <c r="P41" s="214"/>
      <c r="Q41" s="214"/>
      <c r="R41" s="214"/>
      <c r="S41" s="214"/>
      <c r="T41" s="214"/>
      <c r="U41" s="214"/>
      <c r="V41" s="214"/>
      <c r="W41" s="214"/>
      <c r="X41" s="214"/>
      <c r="Y41" s="214"/>
      <c r="Z41" s="214"/>
      <c r="AA41" s="214"/>
      <c r="AB41" s="214"/>
      <c r="AC41" s="214"/>
      <c r="AD41" s="214"/>
      <c r="AE41" s="214"/>
      <c r="AF41" s="214"/>
      <c r="AG41" s="214"/>
      <c r="AH41" s="214"/>
      <c r="AI41" s="214"/>
      <c r="AJ41" s="214"/>
      <c r="AK41" s="214"/>
      <c r="AL41" s="214"/>
      <c r="AM41" s="215"/>
      <c r="AN41" s="185"/>
    </row>
    <row r="42" spans="2:40">
      <c r="B42" s="190"/>
      <c r="C42" s="81"/>
      <c r="D42" s="924"/>
      <c r="E42" s="925"/>
      <c r="F42" s="925"/>
      <c r="G42" s="85"/>
      <c r="H42" s="79" t="s">
        <v>100</v>
      </c>
      <c r="I42" s="79"/>
      <c r="J42" s="79"/>
      <c r="K42" s="79"/>
      <c r="L42" s="79"/>
      <c r="M42" s="79"/>
      <c r="N42" s="79"/>
      <c r="O42" s="63"/>
      <c r="P42" s="64" t="s">
        <v>175</v>
      </c>
      <c r="Q42" s="64"/>
      <c r="R42" s="64"/>
      <c r="S42" s="64"/>
      <c r="T42" s="64"/>
      <c r="U42" s="64"/>
      <c r="V42" s="64"/>
      <c r="W42" s="64"/>
      <c r="X42" s="64"/>
      <c r="Y42" s="65"/>
      <c r="Z42" s="214"/>
      <c r="AA42" s="214"/>
      <c r="AB42" s="214"/>
      <c r="AC42" s="214"/>
      <c r="AD42" s="214"/>
      <c r="AE42" s="244"/>
      <c r="AF42" s="245" t="s">
        <v>606</v>
      </c>
      <c r="AG42" s="245"/>
      <c r="AH42" s="245"/>
      <c r="AI42" s="245"/>
      <c r="AJ42" s="245"/>
      <c r="AK42" s="245"/>
      <c r="AL42" s="246"/>
      <c r="AM42" s="215"/>
      <c r="AN42" s="185"/>
    </row>
    <row r="43" spans="2:40" ht="12.5" thickBot="1">
      <c r="B43" s="190"/>
      <c r="C43" s="81"/>
      <c r="D43" s="924"/>
      <c r="E43" s="925"/>
      <c r="F43" s="925"/>
      <c r="G43" s="86"/>
      <c r="H43" s="81"/>
      <c r="I43" s="81"/>
      <c r="J43" s="81"/>
      <c r="K43" s="81"/>
      <c r="L43" s="81"/>
      <c r="M43" s="81"/>
      <c r="N43" s="81"/>
      <c r="O43" s="67"/>
      <c r="P43" s="918">
        <f ca="1">'③-3計算'!$T$52</f>
        <v>0</v>
      </c>
      <c r="Q43" s="918"/>
      <c r="R43" s="918"/>
      <c r="S43" s="918"/>
      <c r="T43" s="918"/>
      <c r="U43" s="69"/>
      <c r="V43" s="69"/>
      <c r="W43" s="69"/>
      <c r="X43" s="69"/>
      <c r="Y43" s="70"/>
      <c r="Z43" s="214"/>
      <c r="AA43" s="214"/>
      <c r="AB43" s="214"/>
      <c r="AC43" s="214"/>
      <c r="AD43" s="214"/>
      <c r="AE43" s="247"/>
      <c r="AF43" s="930">
        <f ca="1">+'③-3計算'!AK52</f>
        <v>0</v>
      </c>
      <c r="AG43" s="930"/>
      <c r="AH43" s="930"/>
      <c r="AI43" s="930"/>
      <c r="AJ43" s="930"/>
      <c r="AK43" s="930"/>
      <c r="AL43" s="248"/>
      <c r="AM43" s="215"/>
      <c r="AN43" s="185"/>
    </row>
    <row r="44" spans="2:40">
      <c r="B44" s="190"/>
      <c r="C44" s="81"/>
      <c r="D44" s="924"/>
      <c r="E44" s="925"/>
      <c r="F44" s="925"/>
      <c r="G44" s="86"/>
      <c r="H44" s="81"/>
      <c r="I44" s="81"/>
      <c r="J44" s="81"/>
      <c r="K44" s="81"/>
      <c r="L44" s="81"/>
      <c r="M44" s="81"/>
      <c r="N44" s="81"/>
      <c r="O44" s="67"/>
      <c r="P44" s="71" t="s">
        <v>176</v>
      </c>
      <c r="Q44" s="72"/>
      <c r="R44" s="72"/>
      <c r="S44" s="72"/>
      <c r="T44" s="72"/>
      <c r="U44" s="72"/>
      <c r="V44" s="72"/>
      <c r="W44" s="72"/>
      <c r="X44" s="72"/>
      <c r="Y44" s="73"/>
      <c r="Z44" s="214"/>
      <c r="AA44" s="214"/>
      <c r="AB44" s="214"/>
      <c r="AC44" s="214"/>
      <c r="AD44" s="214"/>
      <c r="AE44" s="247"/>
      <c r="AF44" s="249" t="s">
        <v>607</v>
      </c>
      <c r="AG44" s="250"/>
      <c r="AH44" s="250"/>
      <c r="AI44" s="250"/>
      <c r="AJ44" s="250"/>
      <c r="AK44" s="250"/>
      <c r="AL44" s="251"/>
      <c r="AM44" s="215"/>
      <c r="AN44" s="185"/>
    </row>
    <row r="45" spans="2:40" ht="12.5" thickBot="1">
      <c r="B45" s="190"/>
      <c r="C45" s="81"/>
      <c r="D45" s="924"/>
      <c r="E45" s="925"/>
      <c r="F45" s="925"/>
      <c r="G45" s="87"/>
      <c r="H45" s="83"/>
      <c r="I45" s="83"/>
      <c r="J45" s="83"/>
      <c r="K45" s="83"/>
      <c r="L45" s="83"/>
      <c r="M45" s="83"/>
      <c r="N45" s="83"/>
      <c r="O45" s="75"/>
      <c r="P45" s="935">
        <f ca="1">'③-3計算'!$U$52</f>
        <v>0</v>
      </c>
      <c r="Q45" s="936"/>
      <c r="R45" s="936"/>
      <c r="S45" s="936"/>
      <c r="T45" s="936"/>
      <c r="U45" s="77"/>
      <c r="V45" s="77"/>
      <c r="W45" s="77"/>
      <c r="X45" s="77"/>
      <c r="Y45" s="78"/>
      <c r="Z45" s="214"/>
      <c r="AA45" s="214"/>
      <c r="AB45" s="214"/>
      <c r="AC45" s="214"/>
      <c r="AD45" s="214"/>
      <c r="AE45" s="252"/>
      <c r="AF45" s="931">
        <f ca="1">+'③-3計算'!AL52</f>
        <v>0</v>
      </c>
      <c r="AG45" s="932"/>
      <c r="AH45" s="932"/>
      <c r="AI45" s="932"/>
      <c r="AJ45" s="932"/>
      <c r="AK45" s="932"/>
      <c r="AL45" s="253"/>
      <c r="AM45" s="215"/>
      <c r="AN45" s="185"/>
    </row>
    <row r="46" spans="2:40">
      <c r="B46" s="190"/>
      <c r="C46" s="81"/>
      <c r="D46" s="926"/>
      <c r="E46" s="927"/>
      <c r="F46" s="927"/>
      <c r="G46" s="216"/>
      <c r="H46" s="216"/>
      <c r="I46" s="216"/>
      <c r="J46" s="216"/>
      <c r="K46" s="216"/>
      <c r="L46" s="216"/>
      <c r="M46" s="216"/>
      <c r="N46" s="216"/>
      <c r="O46" s="216"/>
      <c r="P46" s="216"/>
      <c r="Q46" s="216"/>
      <c r="R46" s="216"/>
      <c r="S46" s="216"/>
      <c r="T46" s="216"/>
      <c r="U46" s="216"/>
      <c r="V46" s="216"/>
      <c r="W46" s="216"/>
      <c r="X46" s="216"/>
      <c r="Y46" s="216"/>
      <c r="Z46" s="216"/>
      <c r="AA46" s="216"/>
      <c r="AB46" s="216"/>
      <c r="AC46" s="216"/>
      <c r="AD46" s="216"/>
      <c r="AE46" s="216"/>
      <c r="AF46" s="216"/>
      <c r="AG46" s="216"/>
      <c r="AH46" s="216"/>
      <c r="AI46" s="216"/>
      <c r="AJ46" s="216"/>
      <c r="AK46" s="216"/>
      <c r="AL46" s="216"/>
      <c r="AM46" s="217"/>
      <c r="AN46" s="185"/>
    </row>
    <row r="47" spans="2:40">
      <c r="B47" s="190"/>
      <c r="C47" s="81"/>
      <c r="D47" s="81"/>
      <c r="E47" s="81"/>
      <c r="F47" s="81"/>
      <c r="G47" s="81"/>
      <c r="H47" s="81"/>
      <c r="I47" s="81"/>
      <c r="J47" s="81"/>
      <c r="K47" s="81"/>
      <c r="L47" s="81"/>
      <c r="M47" s="81"/>
      <c r="N47" s="81"/>
      <c r="O47" s="81"/>
      <c r="P47" s="81"/>
      <c r="Q47" s="81"/>
      <c r="R47" s="81" t="s">
        <v>177</v>
      </c>
      <c r="S47" s="81"/>
      <c r="T47" s="81"/>
      <c r="U47" s="81"/>
      <c r="V47" s="81"/>
      <c r="W47" s="81"/>
      <c r="X47" s="81"/>
      <c r="Y47" s="81"/>
      <c r="Z47" s="81"/>
      <c r="AA47" s="81"/>
      <c r="AB47" s="81"/>
      <c r="AC47" s="81"/>
      <c r="AD47" s="81"/>
      <c r="AE47" s="81"/>
      <c r="AF47" s="81"/>
      <c r="AG47" s="81"/>
      <c r="AH47" s="81"/>
      <c r="AI47" s="81"/>
      <c r="AJ47" s="81"/>
      <c r="AK47" s="81"/>
      <c r="AL47" s="81"/>
      <c r="AM47" s="81"/>
      <c r="AN47" s="185"/>
    </row>
    <row r="48" spans="2:40" ht="12.5" thickBot="1">
      <c r="B48" s="190"/>
      <c r="C48" s="81"/>
      <c r="D48" s="81"/>
      <c r="E48" s="81"/>
      <c r="F48" s="81"/>
      <c r="G48" s="81"/>
      <c r="H48" s="81"/>
      <c r="I48" s="81"/>
      <c r="J48" s="81"/>
      <c r="K48" s="81"/>
      <c r="L48" s="81"/>
      <c r="M48" s="81"/>
      <c r="N48" s="81"/>
      <c r="O48" s="81"/>
      <c r="P48" s="81"/>
      <c r="Q48" s="81"/>
      <c r="R48" s="81" t="s">
        <v>178</v>
      </c>
      <c r="S48" s="81"/>
      <c r="T48" s="81"/>
      <c r="U48" s="81"/>
      <c r="V48" s="81"/>
      <c r="W48" s="81"/>
      <c r="X48" s="81"/>
      <c r="Y48" s="81"/>
      <c r="Z48" s="81"/>
      <c r="AA48" s="81"/>
      <c r="AB48" s="81"/>
      <c r="AC48" s="81"/>
      <c r="AD48" s="81"/>
      <c r="AE48" s="81"/>
      <c r="AF48" s="81"/>
      <c r="AG48" s="81"/>
      <c r="AH48" s="81"/>
      <c r="AI48" s="81"/>
      <c r="AJ48" s="81"/>
      <c r="AK48" s="81"/>
      <c r="AL48" s="81"/>
      <c r="AM48" s="81"/>
      <c r="AN48" s="185"/>
    </row>
    <row r="49" spans="2:40">
      <c r="B49" s="190"/>
      <c r="C49" s="81"/>
      <c r="D49" s="81"/>
      <c r="E49" s="81"/>
      <c r="F49" s="81"/>
      <c r="G49" s="45"/>
      <c r="H49" s="46" t="s">
        <v>179</v>
      </c>
      <c r="I49" s="46"/>
      <c r="J49" s="46"/>
      <c r="K49" s="46"/>
      <c r="L49" s="46"/>
      <c r="M49" s="46"/>
      <c r="N49" s="46"/>
      <c r="O49" s="46"/>
      <c r="P49" s="46"/>
      <c r="Q49" s="46"/>
      <c r="R49" s="46"/>
      <c r="S49" s="46"/>
      <c r="T49" s="46"/>
      <c r="U49" s="46"/>
      <c r="V49" s="46"/>
      <c r="W49" s="46"/>
      <c r="X49" s="46"/>
      <c r="Y49" s="47"/>
      <c r="Z49" s="81"/>
      <c r="AA49" s="81"/>
      <c r="AB49" s="81"/>
      <c r="AC49" s="81"/>
      <c r="AD49" s="81"/>
      <c r="AE49" s="81"/>
      <c r="AF49" s="81"/>
      <c r="AG49" s="81"/>
      <c r="AH49" s="81"/>
      <c r="AI49" s="81"/>
      <c r="AJ49" s="81"/>
      <c r="AK49" s="81"/>
      <c r="AL49" s="81"/>
      <c r="AM49" s="81"/>
      <c r="AN49" s="185"/>
    </row>
    <row r="50" spans="2:40">
      <c r="B50" s="190"/>
      <c r="C50" s="81"/>
      <c r="D50" s="81"/>
      <c r="E50" s="81"/>
      <c r="F50" s="81"/>
      <c r="G50" s="48"/>
      <c r="H50" s="907">
        <f ca="1">+'③-3計算'!V52</f>
        <v>0</v>
      </c>
      <c r="I50" s="907"/>
      <c r="J50" s="907"/>
      <c r="K50" s="907"/>
      <c r="L50" s="907"/>
      <c r="M50" s="49"/>
      <c r="N50" s="50"/>
      <c r="O50" s="50"/>
      <c r="P50" s="50"/>
      <c r="Q50" s="50"/>
      <c r="R50" s="50"/>
      <c r="S50" s="50"/>
      <c r="T50" s="50"/>
      <c r="U50" s="50"/>
      <c r="V50" s="50"/>
      <c r="W50" s="50"/>
      <c r="X50" s="50"/>
      <c r="Y50" s="51"/>
      <c r="Z50" s="81"/>
      <c r="AA50" s="81"/>
      <c r="AB50" s="81"/>
      <c r="AC50" s="81"/>
      <c r="AD50" s="81"/>
      <c r="AE50" s="81"/>
      <c r="AF50" s="81"/>
      <c r="AG50" s="81"/>
      <c r="AH50" s="81"/>
      <c r="AI50" s="81"/>
      <c r="AJ50" s="81"/>
      <c r="AK50" s="81"/>
      <c r="AL50" s="81"/>
      <c r="AM50" s="81"/>
      <c r="AN50" s="185"/>
    </row>
    <row r="51" spans="2:40">
      <c r="B51" s="190"/>
      <c r="C51" s="81"/>
      <c r="D51" s="81"/>
      <c r="E51" s="81"/>
      <c r="F51" s="81"/>
      <c r="G51" s="48"/>
      <c r="H51" s="50"/>
      <c r="I51" s="50"/>
      <c r="J51" s="50"/>
      <c r="K51" s="50"/>
      <c r="L51" s="50"/>
      <c r="M51" s="50"/>
      <c r="N51" s="50"/>
      <c r="O51" s="50"/>
      <c r="P51" s="50"/>
      <c r="Q51" s="50"/>
      <c r="R51" s="50"/>
      <c r="S51" s="50"/>
      <c r="T51" s="50"/>
      <c r="U51" s="50"/>
      <c r="V51" s="50"/>
      <c r="W51" s="50"/>
      <c r="X51" s="50"/>
      <c r="Y51" s="51"/>
      <c r="Z51" s="81"/>
      <c r="AA51" s="81"/>
      <c r="AB51" s="81"/>
      <c r="AC51" s="81"/>
      <c r="AD51" s="81"/>
      <c r="AE51" s="81"/>
      <c r="AF51" s="81"/>
      <c r="AG51" s="81"/>
      <c r="AH51" s="81"/>
      <c r="AI51" s="81"/>
      <c r="AJ51" s="81"/>
      <c r="AK51" s="81"/>
      <c r="AL51" s="81"/>
      <c r="AM51" s="81"/>
      <c r="AN51" s="185"/>
    </row>
    <row r="52" spans="2:40" ht="12.5" thickBot="1">
      <c r="B52" s="190"/>
      <c r="C52" s="81"/>
      <c r="D52" s="81"/>
      <c r="E52" s="81"/>
      <c r="F52" s="81"/>
      <c r="G52" s="52"/>
      <c r="H52" s="53"/>
      <c r="I52" s="53"/>
      <c r="J52" s="53"/>
      <c r="K52" s="53"/>
      <c r="L52" s="53"/>
      <c r="M52" s="53"/>
      <c r="N52" s="53"/>
      <c r="O52" s="53"/>
      <c r="P52" s="53"/>
      <c r="Q52" s="53"/>
      <c r="R52" s="53"/>
      <c r="S52" s="53"/>
      <c r="T52" s="53"/>
      <c r="U52" s="53"/>
      <c r="V52" s="53"/>
      <c r="W52" s="53"/>
      <c r="X52" s="53"/>
      <c r="Y52" s="54"/>
      <c r="Z52" s="81"/>
      <c r="AA52" s="81"/>
      <c r="AB52" s="81"/>
      <c r="AC52" s="81"/>
      <c r="AD52" s="81"/>
      <c r="AE52" s="81"/>
      <c r="AF52" s="81"/>
      <c r="AG52" s="81"/>
      <c r="AH52" s="81"/>
      <c r="AI52" s="81"/>
      <c r="AJ52" s="81"/>
      <c r="AK52" s="81"/>
      <c r="AL52" s="81"/>
      <c r="AM52" s="81"/>
      <c r="AN52" s="185"/>
    </row>
    <row r="53" spans="2:40">
      <c r="B53" s="190"/>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1"/>
      <c r="AI53" s="81"/>
      <c r="AJ53" s="81"/>
      <c r="AK53" s="81"/>
      <c r="AL53" s="81"/>
      <c r="AM53" s="81"/>
      <c r="AN53" s="185"/>
    </row>
    <row r="54" spans="2:40">
      <c r="B54" s="190"/>
      <c r="C54" s="81"/>
      <c r="D54" s="81"/>
      <c r="E54" s="81"/>
      <c r="F54" s="81"/>
      <c r="G54" s="81"/>
      <c r="H54" s="81"/>
      <c r="I54" s="81"/>
      <c r="J54" s="81" t="s">
        <v>180</v>
      </c>
      <c r="K54" s="81"/>
      <c r="L54" s="81"/>
      <c r="M54" s="81"/>
      <c r="N54" s="81"/>
      <c r="O54" s="81"/>
      <c r="P54" s="81"/>
      <c r="Q54" s="81"/>
      <c r="R54" s="81"/>
      <c r="S54" s="81"/>
      <c r="T54" s="81"/>
      <c r="U54" s="81"/>
      <c r="V54" s="81"/>
      <c r="W54" s="81"/>
      <c r="X54" s="81"/>
      <c r="Y54" s="81"/>
      <c r="Z54" s="81"/>
      <c r="AA54" s="81"/>
      <c r="AB54" s="81"/>
      <c r="AC54" s="81"/>
      <c r="AD54" s="81"/>
      <c r="AE54" s="81"/>
      <c r="AF54" s="81"/>
      <c r="AG54" s="81"/>
      <c r="AH54" s="81"/>
      <c r="AI54" s="81"/>
      <c r="AJ54" s="81"/>
      <c r="AK54" s="81"/>
      <c r="AL54" s="81"/>
      <c r="AM54" s="81"/>
      <c r="AN54" s="185"/>
    </row>
    <row r="55" spans="2:40" ht="12.5" thickBot="1">
      <c r="B55" s="190"/>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c r="AG55" s="81"/>
      <c r="AH55" s="81"/>
      <c r="AI55" s="81"/>
      <c r="AJ55" s="81"/>
      <c r="AK55" s="81"/>
      <c r="AL55" s="81"/>
      <c r="AM55" s="81"/>
      <c r="AN55" s="185"/>
    </row>
    <row r="56" spans="2:40">
      <c r="B56" s="190"/>
      <c r="C56" s="81"/>
      <c r="D56" s="81"/>
      <c r="E56" s="81"/>
      <c r="F56" s="81"/>
      <c r="G56" s="45"/>
      <c r="H56" s="46" t="s">
        <v>181</v>
      </c>
      <c r="I56" s="46"/>
      <c r="J56" s="46"/>
      <c r="K56" s="46"/>
      <c r="L56" s="46"/>
      <c r="M56" s="46"/>
      <c r="N56" s="46"/>
      <c r="O56" s="46"/>
      <c r="P56" s="46"/>
      <c r="Q56" s="46"/>
      <c r="R56" s="46"/>
      <c r="S56" s="46"/>
      <c r="T56" s="46"/>
      <c r="U56" s="46"/>
      <c r="V56" s="46"/>
      <c r="W56" s="46"/>
      <c r="X56" s="47"/>
      <c r="Y56" s="81"/>
      <c r="Z56" s="81"/>
      <c r="AA56" s="81"/>
      <c r="AB56" s="81"/>
      <c r="AC56" s="81"/>
      <c r="AD56" s="81"/>
      <c r="AE56" s="81"/>
      <c r="AF56" s="81"/>
      <c r="AG56" s="81"/>
      <c r="AH56" s="81"/>
      <c r="AI56" s="81"/>
      <c r="AJ56" s="81"/>
      <c r="AK56" s="81"/>
      <c r="AL56" s="81"/>
      <c r="AM56" s="81"/>
      <c r="AN56" s="185"/>
    </row>
    <row r="57" spans="2:40">
      <c r="B57" s="190"/>
      <c r="C57" s="81"/>
      <c r="D57" s="81"/>
      <c r="E57" s="81"/>
      <c r="F57" s="81"/>
      <c r="G57" s="48"/>
      <c r="H57" s="907">
        <f ca="1">+'③-3計算'!X52</f>
        <v>0</v>
      </c>
      <c r="I57" s="907"/>
      <c r="J57" s="907"/>
      <c r="K57" s="907"/>
      <c r="L57" s="907"/>
      <c r="M57" s="49"/>
      <c r="N57" s="50"/>
      <c r="O57" s="50"/>
      <c r="P57" s="50"/>
      <c r="Q57" s="50"/>
      <c r="R57" s="50"/>
      <c r="S57" s="50"/>
      <c r="T57" s="50"/>
      <c r="U57" s="50"/>
      <c r="V57" s="50"/>
      <c r="W57" s="50"/>
      <c r="X57" s="51"/>
      <c r="Y57" s="81"/>
      <c r="Z57" s="81"/>
      <c r="AA57" s="81"/>
      <c r="AB57" s="81"/>
      <c r="AC57" s="81"/>
      <c r="AD57" s="81"/>
      <c r="AE57" s="81"/>
      <c r="AF57" s="81"/>
      <c r="AG57" s="81"/>
      <c r="AH57" s="81"/>
      <c r="AI57" s="81"/>
      <c r="AJ57" s="81"/>
      <c r="AK57" s="81"/>
      <c r="AL57" s="81"/>
      <c r="AM57" s="81"/>
      <c r="AN57" s="185"/>
    </row>
    <row r="58" spans="2:40">
      <c r="B58" s="190"/>
      <c r="C58" s="81"/>
      <c r="D58" s="81"/>
      <c r="E58" s="81"/>
      <c r="F58" s="81"/>
      <c r="G58" s="48"/>
      <c r="H58" s="50"/>
      <c r="I58" s="88"/>
      <c r="J58" s="88"/>
      <c r="K58" s="88"/>
      <c r="L58" s="88"/>
      <c r="M58" s="88"/>
      <c r="N58" s="50"/>
      <c r="O58" s="50"/>
      <c r="P58" s="50"/>
      <c r="Q58" s="50"/>
      <c r="R58" s="50"/>
      <c r="S58" s="50"/>
      <c r="T58" s="50"/>
      <c r="U58" s="50"/>
      <c r="V58" s="50"/>
      <c r="W58" s="50"/>
      <c r="X58" s="51"/>
      <c r="Y58" s="81"/>
      <c r="Z58" s="81"/>
      <c r="AA58" s="81"/>
      <c r="AB58" s="81"/>
      <c r="AC58" s="81"/>
      <c r="AD58" s="81"/>
      <c r="AE58" s="81"/>
      <c r="AF58" s="81"/>
      <c r="AG58" s="81"/>
      <c r="AH58" s="81"/>
      <c r="AI58" s="81"/>
      <c r="AJ58" s="81"/>
      <c r="AK58" s="81"/>
      <c r="AL58" s="81"/>
      <c r="AM58" s="81"/>
      <c r="AN58" s="185"/>
    </row>
    <row r="59" spans="2:40" ht="12.5" thickBot="1">
      <c r="B59" s="190"/>
      <c r="C59" s="81"/>
      <c r="D59" s="81"/>
      <c r="E59" s="81"/>
      <c r="F59" s="81"/>
      <c r="G59" s="52"/>
      <c r="H59" s="53"/>
      <c r="I59" s="89"/>
      <c r="J59" s="89"/>
      <c r="K59" s="89"/>
      <c r="L59" s="89"/>
      <c r="M59" s="89"/>
      <c r="N59" s="53"/>
      <c r="O59" s="53"/>
      <c r="P59" s="53"/>
      <c r="Q59" s="53"/>
      <c r="R59" s="53"/>
      <c r="S59" s="53"/>
      <c r="T59" s="53"/>
      <c r="U59" s="53"/>
      <c r="V59" s="53"/>
      <c r="W59" s="53"/>
      <c r="X59" s="54"/>
      <c r="Y59" s="81"/>
      <c r="Z59" s="81"/>
      <c r="AA59" s="81"/>
      <c r="AB59" s="81"/>
      <c r="AC59" s="81"/>
      <c r="AD59" s="81"/>
      <c r="AE59" s="81"/>
      <c r="AF59" s="81"/>
      <c r="AG59" s="81"/>
      <c r="AH59" s="81"/>
      <c r="AI59" s="81"/>
      <c r="AJ59" s="81"/>
      <c r="AK59" s="81"/>
      <c r="AL59" s="81"/>
      <c r="AM59" s="81"/>
      <c r="AN59" s="185"/>
    </row>
    <row r="60" spans="2:40">
      <c r="B60" s="190"/>
      <c r="C60" s="81"/>
      <c r="D60" s="81"/>
      <c r="E60" s="81"/>
      <c r="F60" s="81"/>
      <c r="G60" s="81"/>
      <c r="H60" s="81"/>
      <c r="I60" s="192"/>
      <c r="J60" s="192"/>
      <c r="K60" s="192"/>
      <c r="L60" s="192"/>
      <c r="M60" s="192"/>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185"/>
    </row>
    <row r="61" spans="2:40">
      <c r="B61" s="190"/>
      <c r="C61" s="81"/>
      <c r="D61" s="81"/>
      <c r="E61" s="81"/>
      <c r="F61" s="81"/>
      <c r="G61" s="81"/>
      <c r="H61" s="81"/>
      <c r="I61" s="192"/>
      <c r="J61" s="192" t="s">
        <v>182</v>
      </c>
      <c r="K61" s="192"/>
      <c r="L61" s="192"/>
      <c r="M61" s="192"/>
      <c r="N61" s="81"/>
      <c r="O61" s="81"/>
      <c r="P61" s="81"/>
      <c r="Q61" s="81"/>
      <c r="R61" s="81"/>
      <c r="S61" s="81"/>
      <c r="T61" s="81"/>
      <c r="U61" s="81"/>
      <c r="V61" s="81"/>
      <c r="W61" s="81"/>
      <c r="X61" s="81"/>
      <c r="Y61" s="81"/>
      <c r="Z61" s="81"/>
      <c r="AA61" s="81"/>
      <c r="AB61" s="81"/>
      <c r="AC61" s="81"/>
      <c r="AD61" s="81"/>
      <c r="AE61" s="81"/>
      <c r="AF61" s="81"/>
      <c r="AG61" s="81"/>
      <c r="AH61" s="81"/>
      <c r="AI61" s="81"/>
      <c r="AJ61" s="81"/>
      <c r="AK61" s="81"/>
      <c r="AL61" s="81"/>
      <c r="AM61" s="81"/>
      <c r="AN61" s="185"/>
    </row>
    <row r="62" spans="2:40" ht="12.5" thickBot="1">
      <c r="B62" s="190"/>
      <c r="C62" s="81"/>
      <c r="D62" s="81"/>
      <c r="E62" s="81"/>
      <c r="F62" s="81"/>
      <c r="G62" s="81"/>
      <c r="H62" s="81"/>
      <c r="I62" s="192"/>
      <c r="J62" s="192"/>
      <c r="K62" s="192"/>
      <c r="L62" s="192"/>
      <c r="M62" s="192"/>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185"/>
    </row>
    <row r="63" spans="2:40">
      <c r="B63" s="190"/>
      <c r="C63" s="81"/>
      <c r="D63" s="81"/>
      <c r="E63" s="81"/>
      <c r="F63" s="81"/>
      <c r="G63" s="45"/>
      <c r="H63" s="46" t="s">
        <v>183</v>
      </c>
      <c r="I63" s="90"/>
      <c r="J63" s="90"/>
      <c r="K63" s="90"/>
      <c r="L63" s="90"/>
      <c r="M63" s="90"/>
      <c r="N63" s="46"/>
      <c r="O63" s="46"/>
      <c r="P63" s="46"/>
      <c r="Q63" s="46"/>
      <c r="R63" s="46"/>
      <c r="S63" s="46"/>
      <c r="T63" s="47"/>
      <c r="U63" s="79" t="s">
        <v>101</v>
      </c>
      <c r="V63" s="79"/>
      <c r="W63" s="79"/>
      <c r="X63" s="80"/>
      <c r="Y63" s="81"/>
      <c r="Z63" s="81"/>
      <c r="AA63" s="81"/>
      <c r="AB63" s="81"/>
      <c r="AC63" s="81"/>
      <c r="AD63" s="81"/>
      <c r="AE63" s="81"/>
      <c r="AF63" s="81"/>
      <c r="AG63" s="81"/>
      <c r="AH63" s="81"/>
      <c r="AI63" s="81"/>
      <c r="AJ63" s="81"/>
      <c r="AK63" s="81"/>
      <c r="AL63" s="81"/>
      <c r="AM63" s="81"/>
      <c r="AN63" s="185"/>
    </row>
    <row r="64" spans="2:40">
      <c r="B64" s="190"/>
      <c r="C64" s="81"/>
      <c r="D64" s="81"/>
      <c r="E64" s="81"/>
      <c r="F64" s="81"/>
      <c r="G64" s="48"/>
      <c r="H64" s="929">
        <f ca="1">+'③-3計算'!AA52</f>
        <v>0</v>
      </c>
      <c r="I64" s="929"/>
      <c r="J64" s="929"/>
      <c r="K64" s="929"/>
      <c r="L64" s="929"/>
      <c r="M64" s="91"/>
      <c r="N64" s="50"/>
      <c r="O64" s="50"/>
      <c r="P64" s="50"/>
      <c r="Q64" s="50"/>
      <c r="R64" s="50"/>
      <c r="S64" s="50"/>
      <c r="T64" s="51"/>
      <c r="U64" s="81"/>
      <c r="V64" s="81"/>
      <c r="W64" s="81"/>
      <c r="X64" s="82"/>
      <c r="Y64" s="81"/>
      <c r="Z64" s="81"/>
      <c r="AA64" s="81"/>
      <c r="AB64" s="81"/>
      <c r="AC64" s="81"/>
      <c r="AD64" s="81"/>
      <c r="AE64" s="81"/>
      <c r="AF64" s="81"/>
      <c r="AG64" s="81"/>
      <c r="AH64" s="81"/>
      <c r="AI64" s="81"/>
      <c r="AJ64" s="81"/>
      <c r="AK64" s="81"/>
      <c r="AL64" s="81"/>
      <c r="AM64" s="81"/>
      <c r="AN64" s="185"/>
    </row>
    <row r="65" spans="2:40">
      <c r="B65" s="190"/>
      <c r="C65" s="81"/>
      <c r="D65" s="81"/>
      <c r="E65" s="81"/>
      <c r="F65" s="81"/>
      <c r="G65" s="48"/>
      <c r="H65" s="50"/>
      <c r="I65" s="50"/>
      <c r="J65" s="50"/>
      <c r="K65" s="50"/>
      <c r="L65" s="50"/>
      <c r="M65" s="50"/>
      <c r="N65" s="50"/>
      <c r="O65" s="50"/>
      <c r="P65" s="50"/>
      <c r="Q65" s="50"/>
      <c r="R65" s="50"/>
      <c r="S65" s="50"/>
      <c r="T65" s="51"/>
      <c r="U65" s="81"/>
      <c r="V65" s="81"/>
      <c r="W65" s="81"/>
      <c r="X65" s="82"/>
      <c r="Y65" s="81"/>
      <c r="Z65" s="81"/>
      <c r="AA65" s="81"/>
      <c r="AB65" s="81"/>
      <c r="AC65" s="81"/>
      <c r="AD65" s="81"/>
      <c r="AE65" s="81"/>
      <c r="AF65" s="81"/>
      <c r="AG65" s="81"/>
      <c r="AH65" s="81"/>
      <c r="AI65" s="81"/>
      <c r="AJ65" s="81"/>
      <c r="AK65" s="81"/>
      <c r="AL65" s="81"/>
      <c r="AM65" s="81"/>
      <c r="AN65" s="185"/>
    </row>
    <row r="66" spans="2:40" ht="12.5" thickBot="1">
      <c r="B66" s="190"/>
      <c r="C66" s="81"/>
      <c r="D66" s="81"/>
      <c r="E66" s="81"/>
      <c r="F66" s="81"/>
      <c r="G66" s="52"/>
      <c r="H66" s="53"/>
      <c r="I66" s="53"/>
      <c r="J66" s="53"/>
      <c r="K66" s="53"/>
      <c r="L66" s="53"/>
      <c r="M66" s="53"/>
      <c r="N66" s="53"/>
      <c r="O66" s="53"/>
      <c r="P66" s="53"/>
      <c r="Q66" s="53"/>
      <c r="R66" s="53"/>
      <c r="S66" s="53"/>
      <c r="T66" s="54"/>
      <c r="U66" s="83"/>
      <c r="V66" s="83"/>
      <c r="W66" s="83"/>
      <c r="X66" s="84"/>
      <c r="Y66" s="81"/>
      <c r="Z66" s="81"/>
      <c r="AA66" s="81"/>
      <c r="AB66" s="81"/>
      <c r="AC66" s="81"/>
      <c r="AD66" s="81"/>
      <c r="AE66" s="81"/>
      <c r="AF66" s="81"/>
      <c r="AG66" s="81"/>
      <c r="AH66" s="81"/>
      <c r="AI66" s="81"/>
      <c r="AJ66" s="81"/>
      <c r="AK66" s="81"/>
      <c r="AL66" s="81"/>
      <c r="AM66" s="81"/>
      <c r="AN66" s="185"/>
    </row>
    <row r="67" spans="2:40">
      <c r="B67" s="190"/>
      <c r="C67" s="81"/>
      <c r="D67" s="81"/>
      <c r="E67" s="81"/>
      <c r="F67" s="81"/>
      <c r="G67" s="81"/>
      <c r="H67" s="81"/>
      <c r="I67" s="81"/>
      <c r="J67" s="81"/>
      <c r="K67" s="81"/>
      <c r="L67" s="81"/>
      <c r="M67" s="81"/>
      <c r="N67" s="81"/>
      <c r="O67" s="81"/>
      <c r="P67" s="81"/>
      <c r="Q67" s="81"/>
      <c r="R67" s="81"/>
      <c r="S67" s="81"/>
      <c r="T67" s="81"/>
      <c r="U67" s="81"/>
      <c r="V67" s="81"/>
      <c r="W67" s="81"/>
      <c r="X67" s="81"/>
      <c r="Y67" s="81"/>
      <c r="Z67" s="81"/>
      <c r="AA67" s="81"/>
      <c r="AB67" s="81"/>
      <c r="AC67" s="81"/>
      <c r="AD67" s="81"/>
      <c r="AE67" s="81"/>
      <c r="AF67" s="81"/>
      <c r="AG67" s="81"/>
      <c r="AH67" s="81"/>
      <c r="AI67" s="81"/>
      <c r="AJ67" s="81"/>
      <c r="AK67" s="81"/>
      <c r="AL67" s="81"/>
      <c r="AM67" s="81"/>
      <c r="AN67" s="185"/>
    </row>
    <row r="68" spans="2:40">
      <c r="B68" s="190"/>
      <c r="C68" s="81"/>
      <c r="D68" s="81"/>
      <c r="E68" s="81"/>
      <c r="F68" s="81"/>
      <c r="G68" s="81"/>
      <c r="H68" s="81"/>
      <c r="I68" s="81"/>
      <c r="J68" s="81" t="s">
        <v>613</v>
      </c>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185"/>
    </row>
    <row r="69" spans="2:40" ht="12.5" thickBot="1">
      <c r="B69" s="190"/>
      <c r="C69" s="81"/>
      <c r="D69" s="908" t="s">
        <v>154</v>
      </c>
      <c r="E69" s="909"/>
      <c r="F69" s="909"/>
      <c r="G69" s="212"/>
      <c r="H69" s="212"/>
      <c r="I69" s="212"/>
      <c r="J69" s="212"/>
      <c r="K69" s="212"/>
      <c r="L69" s="212"/>
      <c r="M69" s="212"/>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3"/>
      <c r="AN69" s="185"/>
    </row>
    <row r="70" spans="2:40">
      <c r="B70" s="190"/>
      <c r="C70" s="81"/>
      <c r="D70" s="910"/>
      <c r="E70" s="911"/>
      <c r="F70" s="911"/>
      <c r="G70" s="209"/>
      <c r="H70" s="218" t="s">
        <v>184</v>
      </c>
      <c r="I70" s="218"/>
      <c r="J70" s="218"/>
      <c r="K70" s="218"/>
      <c r="L70" s="218"/>
      <c r="M70" s="202"/>
      <c r="N70" s="202"/>
      <c r="O70" s="202"/>
      <c r="P70" s="202"/>
      <c r="Q70" s="202"/>
      <c r="R70" s="202"/>
      <c r="S70" s="202"/>
      <c r="T70" s="202"/>
      <c r="U70" s="202"/>
      <c r="V70" s="202"/>
      <c r="W70" s="203"/>
      <c r="X70" s="214"/>
      <c r="Y70" s="214"/>
      <c r="Z70" s="214"/>
      <c r="AA70" s="214"/>
      <c r="AB70" s="214"/>
      <c r="AC70" s="214"/>
      <c r="AD70" s="214"/>
      <c r="AE70" s="214"/>
      <c r="AF70" s="214"/>
      <c r="AG70" s="214"/>
      <c r="AH70" s="214"/>
      <c r="AI70" s="214"/>
      <c r="AJ70" s="214"/>
      <c r="AK70" s="214"/>
      <c r="AL70" s="214"/>
      <c r="AM70" s="215"/>
      <c r="AN70" s="185"/>
    </row>
    <row r="71" spans="2:40">
      <c r="B71" s="190"/>
      <c r="C71" s="81"/>
      <c r="D71" s="910"/>
      <c r="E71" s="911"/>
      <c r="F71" s="911"/>
      <c r="G71" s="210"/>
      <c r="H71" s="919">
        <f ca="1">+'③-3計算'!AB52</f>
        <v>0</v>
      </c>
      <c r="I71" s="919"/>
      <c r="J71" s="919"/>
      <c r="K71" s="919"/>
      <c r="L71" s="919"/>
      <c r="M71" s="219"/>
      <c r="N71" s="205"/>
      <c r="O71" s="205"/>
      <c r="P71" s="205"/>
      <c r="Q71" s="205"/>
      <c r="R71" s="205"/>
      <c r="S71" s="205"/>
      <c r="T71" s="205"/>
      <c r="U71" s="205"/>
      <c r="V71" s="205"/>
      <c r="W71" s="206"/>
      <c r="X71" s="214"/>
      <c r="Y71" s="214"/>
      <c r="Z71" s="214"/>
      <c r="AA71" s="214"/>
      <c r="AB71" s="214"/>
      <c r="AC71" s="214"/>
      <c r="AD71" s="214"/>
      <c r="AE71" s="214"/>
      <c r="AF71" s="214"/>
      <c r="AG71" s="214"/>
      <c r="AH71" s="214"/>
      <c r="AI71" s="214"/>
      <c r="AJ71" s="214"/>
      <c r="AK71" s="214"/>
      <c r="AL71" s="214"/>
      <c r="AM71" s="215"/>
      <c r="AN71" s="185"/>
    </row>
    <row r="72" spans="2:40">
      <c r="B72" s="190"/>
      <c r="C72" s="81"/>
      <c r="D72" s="910"/>
      <c r="E72" s="911"/>
      <c r="F72" s="911"/>
      <c r="G72" s="210"/>
      <c r="H72" s="205"/>
      <c r="I72" s="205"/>
      <c r="J72" s="205"/>
      <c r="K72" s="205"/>
      <c r="L72" s="205"/>
      <c r="M72" s="205"/>
      <c r="N72" s="205"/>
      <c r="O72" s="205"/>
      <c r="P72" s="205"/>
      <c r="Q72" s="205"/>
      <c r="R72" s="205"/>
      <c r="S72" s="205"/>
      <c r="T72" s="205"/>
      <c r="U72" s="205"/>
      <c r="V72" s="205"/>
      <c r="W72" s="206"/>
      <c r="X72" s="214"/>
      <c r="Y72" s="214"/>
      <c r="Z72" s="214"/>
      <c r="AA72" s="214"/>
      <c r="AB72" s="214"/>
      <c r="AC72" s="214"/>
      <c r="AD72" s="214"/>
      <c r="AE72" s="214"/>
      <c r="AF72" s="214"/>
      <c r="AG72" s="214"/>
      <c r="AH72" s="214"/>
      <c r="AI72" s="214"/>
      <c r="AJ72" s="214"/>
      <c r="AK72" s="214"/>
      <c r="AL72" s="214"/>
      <c r="AM72" s="215"/>
      <c r="AN72" s="185"/>
    </row>
    <row r="73" spans="2:40" ht="12.5" thickBot="1">
      <c r="B73" s="190"/>
      <c r="C73" s="81"/>
      <c r="D73" s="910"/>
      <c r="E73" s="911"/>
      <c r="F73" s="911"/>
      <c r="G73" s="211"/>
      <c r="H73" s="207"/>
      <c r="I73" s="207"/>
      <c r="J73" s="207"/>
      <c r="K73" s="207"/>
      <c r="L73" s="207"/>
      <c r="M73" s="207"/>
      <c r="N73" s="207"/>
      <c r="O73" s="207"/>
      <c r="P73" s="207"/>
      <c r="Q73" s="207"/>
      <c r="R73" s="207"/>
      <c r="S73" s="207"/>
      <c r="T73" s="207"/>
      <c r="U73" s="207"/>
      <c r="V73" s="207"/>
      <c r="W73" s="208"/>
      <c r="X73" s="214"/>
      <c r="Y73" s="214"/>
      <c r="Z73" s="214"/>
      <c r="AA73" s="214"/>
      <c r="AB73" s="214"/>
      <c r="AC73" s="214"/>
      <c r="AD73" s="214"/>
      <c r="AE73" s="214"/>
      <c r="AF73" s="214"/>
      <c r="AG73" s="214"/>
      <c r="AH73" s="214"/>
      <c r="AI73" s="214"/>
      <c r="AJ73" s="214"/>
      <c r="AK73" s="214"/>
      <c r="AL73" s="214"/>
      <c r="AM73" s="215"/>
      <c r="AN73" s="185"/>
    </row>
    <row r="74" spans="2:40">
      <c r="B74" s="190"/>
      <c r="C74" s="81"/>
      <c r="D74" s="910"/>
      <c r="E74" s="911"/>
      <c r="F74" s="911"/>
      <c r="G74" s="214"/>
      <c r="H74" s="214"/>
      <c r="I74" s="214"/>
      <c r="J74" s="214"/>
      <c r="K74" s="214"/>
      <c r="L74" s="214"/>
      <c r="M74" s="214"/>
      <c r="N74" s="214"/>
      <c r="O74" s="214"/>
      <c r="P74" s="214"/>
      <c r="Q74" s="214"/>
      <c r="R74" s="214"/>
      <c r="S74" s="214"/>
      <c r="T74" s="214"/>
      <c r="U74" s="214"/>
      <c r="V74" s="214"/>
      <c r="W74" s="214"/>
      <c r="X74" s="214"/>
      <c r="Y74" s="214"/>
      <c r="Z74" s="214"/>
      <c r="AA74" s="214"/>
      <c r="AB74" s="214"/>
      <c r="AC74" s="214"/>
      <c r="AD74" s="214"/>
      <c r="AE74" s="214"/>
      <c r="AF74" s="214"/>
      <c r="AG74" s="214"/>
      <c r="AH74" s="214"/>
      <c r="AI74" s="214"/>
      <c r="AJ74" s="214"/>
      <c r="AK74" s="214"/>
      <c r="AL74" s="214"/>
      <c r="AM74" s="215"/>
      <c r="AN74" s="185"/>
    </row>
    <row r="75" spans="2:40">
      <c r="B75" s="190"/>
      <c r="C75" s="81"/>
      <c r="D75" s="910"/>
      <c r="E75" s="911"/>
      <c r="F75" s="911"/>
      <c r="G75" s="214"/>
      <c r="H75" s="214"/>
      <c r="I75" s="214"/>
      <c r="J75" s="214" t="s">
        <v>185</v>
      </c>
      <c r="K75" s="214"/>
      <c r="L75" s="214"/>
      <c r="M75" s="214"/>
      <c r="N75" s="214"/>
      <c r="O75" s="214"/>
      <c r="P75" s="214"/>
      <c r="Q75" s="214"/>
      <c r="R75" s="214"/>
      <c r="S75" s="214"/>
      <c r="T75" s="214"/>
      <c r="U75" s="214"/>
      <c r="V75" s="214"/>
      <c r="W75" s="214"/>
      <c r="X75" s="214"/>
      <c r="Y75" s="214"/>
      <c r="Z75" s="214"/>
      <c r="AA75" s="214"/>
      <c r="AB75" s="214"/>
      <c r="AC75" s="214"/>
      <c r="AD75" s="214"/>
      <c r="AE75" s="214"/>
      <c r="AF75" s="214"/>
      <c r="AG75" s="214"/>
      <c r="AH75" s="214"/>
      <c r="AI75" s="214"/>
      <c r="AJ75" s="214"/>
      <c r="AK75" s="214"/>
      <c r="AL75" s="214"/>
      <c r="AM75" s="215"/>
      <c r="AN75" s="185"/>
    </row>
    <row r="76" spans="2:40" ht="12.5" thickBot="1">
      <c r="B76" s="190"/>
      <c r="C76" s="81"/>
      <c r="D76" s="910"/>
      <c r="E76" s="911"/>
      <c r="F76" s="911"/>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5"/>
      <c r="AN76" s="185"/>
    </row>
    <row r="77" spans="2:40">
      <c r="B77" s="190"/>
      <c r="C77" s="81"/>
      <c r="D77" s="910"/>
      <c r="E77" s="911"/>
      <c r="F77" s="911"/>
      <c r="G77" s="920" t="s">
        <v>100</v>
      </c>
      <c r="H77" s="921"/>
      <c r="I77" s="921"/>
      <c r="J77" s="921"/>
      <c r="K77" s="921"/>
      <c r="L77" s="921"/>
      <c r="M77" s="922"/>
      <c r="N77" s="63"/>
      <c r="O77" s="64" t="s">
        <v>186</v>
      </c>
      <c r="P77" s="64"/>
      <c r="Q77" s="64"/>
      <c r="R77" s="64"/>
      <c r="S77" s="64"/>
      <c r="T77" s="64"/>
      <c r="U77" s="64"/>
      <c r="V77" s="64"/>
      <c r="W77" s="65"/>
      <c r="X77" s="214"/>
      <c r="Y77" s="214"/>
      <c r="Z77" s="214"/>
      <c r="AA77" s="214"/>
      <c r="AB77" s="214"/>
      <c r="AC77" s="214"/>
      <c r="AD77" s="214"/>
      <c r="AE77" s="244"/>
      <c r="AF77" s="245" t="s">
        <v>608</v>
      </c>
      <c r="AG77" s="245"/>
      <c r="AH77" s="245"/>
      <c r="AI77" s="245"/>
      <c r="AJ77" s="245"/>
      <c r="AK77" s="245"/>
      <c r="AL77" s="246"/>
      <c r="AM77" s="215"/>
      <c r="AN77" s="185"/>
    </row>
    <row r="78" spans="2:40" ht="12.5" thickBot="1">
      <c r="B78" s="190"/>
      <c r="C78" s="81"/>
      <c r="D78" s="910"/>
      <c r="E78" s="911"/>
      <c r="F78" s="911"/>
      <c r="G78" s="86"/>
      <c r="H78" s="81"/>
      <c r="I78" s="81"/>
      <c r="J78" s="81"/>
      <c r="K78" s="81"/>
      <c r="L78" s="81"/>
      <c r="M78" s="81"/>
      <c r="N78" s="67"/>
      <c r="O78" s="915">
        <f ca="1">+'③-3計算'!AC52</f>
        <v>0</v>
      </c>
      <c r="P78" s="915"/>
      <c r="Q78" s="915"/>
      <c r="R78" s="915"/>
      <c r="S78" s="915"/>
      <c r="T78" s="68"/>
      <c r="U78" s="92"/>
      <c r="V78" s="69"/>
      <c r="W78" s="70"/>
      <c r="X78" s="214"/>
      <c r="Y78" s="214"/>
      <c r="Z78" s="214"/>
      <c r="AA78" s="214"/>
      <c r="AB78" s="214"/>
      <c r="AC78" s="214"/>
      <c r="AD78" s="214"/>
      <c r="AE78" s="247"/>
      <c r="AF78" s="930">
        <f ca="1">+'③-3計算'!AM52</f>
        <v>0</v>
      </c>
      <c r="AG78" s="930"/>
      <c r="AH78" s="930"/>
      <c r="AI78" s="930"/>
      <c r="AJ78" s="930"/>
      <c r="AK78" s="930"/>
      <c r="AL78" s="248"/>
      <c r="AM78" s="215"/>
      <c r="AN78" s="185"/>
    </row>
    <row r="79" spans="2:40">
      <c r="B79" s="190"/>
      <c r="C79" s="81"/>
      <c r="D79" s="910"/>
      <c r="E79" s="911"/>
      <c r="F79" s="911"/>
      <c r="G79" s="86"/>
      <c r="H79" s="81"/>
      <c r="I79" s="81"/>
      <c r="J79" s="81"/>
      <c r="K79" s="81"/>
      <c r="L79" s="81"/>
      <c r="M79" s="81"/>
      <c r="N79" s="67"/>
      <c r="O79" s="93" t="s">
        <v>187</v>
      </c>
      <c r="P79" s="94"/>
      <c r="Q79" s="94"/>
      <c r="R79" s="94"/>
      <c r="S79" s="94"/>
      <c r="T79" s="72"/>
      <c r="U79" s="72"/>
      <c r="V79" s="72"/>
      <c r="W79" s="73"/>
      <c r="X79" s="214"/>
      <c r="Y79" s="214"/>
      <c r="Z79" s="214"/>
      <c r="AA79" s="214"/>
      <c r="AB79" s="214"/>
      <c r="AC79" s="214"/>
      <c r="AD79" s="214"/>
      <c r="AE79" s="247"/>
      <c r="AF79" s="249" t="s">
        <v>609</v>
      </c>
      <c r="AG79" s="250"/>
      <c r="AH79" s="250"/>
      <c r="AI79" s="250"/>
      <c r="AJ79" s="250"/>
      <c r="AK79" s="250"/>
      <c r="AL79" s="251"/>
      <c r="AM79" s="215"/>
      <c r="AN79" s="185"/>
    </row>
    <row r="80" spans="2:40" ht="12.5" thickBot="1">
      <c r="B80" s="190"/>
      <c r="C80" s="81"/>
      <c r="D80" s="910"/>
      <c r="E80" s="911"/>
      <c r="F80" s="911"/>
      <c r="G80" s="87"/>
      <c r="H80" s="83"/>
      <c r="I80" s="83"/>
      <c r="J80" s="83"/>
      <c r="K80" s="83"/>
      <c r="L80" s="83"/>
      <c r="M80" s="83"/>
      <c r="N80" s="75"/>
      <c r="O80" s="916">
        <f ca="1">+'③-3計算'!AD52</f>
        <v>0</v>
      </c>
      <c r="P80" s="917"/>
      <c r="Q80" s="917"/>
      <c r="R80" s="917"/>
      <c r="S80" s="917"/>
      <c r="T80" s="76"/>
      <c r="U80" s="76"/>
      <c r="V80" s="77"/>
      <c r="W80" s="78"/>
      <c r="X80" s="214"/>
      <c r="Y80" s="214"/>
      <c r="Z80" s="214"/>
      <c r="AA80" s="214"/>
      <c r="AB80" s="214"/>
      <c r="AC80" s="214"/>
      <c r="AD80" s="214"/>
      <c r="AE80" s="252"/>
      <c r="AF80" s="931">
        <f ca="1">+'③-3計算'!AN52</f>
        <v>0</v>
      </c>
      <c r="AG80" s="932"/>
      <c r="AH80" s="932"/>
      <c r="AI80" s="932"/>
      <c r="AJ80" s="932"/>
      <c r="AK80" s="932"/>
      <c r="AL80" s="253"/>
      <c r="AM80" s="215"/>
      <c r="AN80" s="185"/>
    </row>
    <row r="81" spans="2:40">
      <c r="B81" s="190"/>
      <c r="C81" s="81"/>
      <c r="D81" s="912"/>
      <c r="E81" s="913"/>
      <c r="F81" s="913"/>
      <c r="G81" s="216"/>
      <c r="H81" s="216"/>
      <c r="I81" s="216"/>
      <c r="J81" s="216"/>
      <c r="K81" s="216"/>
      <c r="L81" s="216"/>
      <c r="M81" s="216"/>
      <c r="N81" s="216"/>
      <c r="O81" s="216"/>
      <c r="P81" s="216"/>
      <c r="Q81" s="216"/>
      <c r="R81" s="216"/>
      <c r="S81" s="216"/>
      <c r="T81" s="216"/>
      <c r="U81" s="216"/>
      <c r="V81" s="216"/>
      <c r="W81" s="216"/>
      <c r="X81" s="216"/>
      <c r="Y81" s="216"/>
      <c r="Z81" s="216"/>
      <c r="AA81" s="216"/>
      <c r="AB81" s="216"/>
      <c r="AC81" s="216"/>
      <c r="AD81" s="216"/>
      <c r="AE81" s="216"/>
      <c r="AF81" s="216"/>
      <c r="AG81" s="216"/>
      <c r="AH81" s="216"/>
      <c r="AI81" s="216"/>
      <c r="AJ81" s="216"/>
      <c r="AK81" s="216"/>
      <c r="AL81" s="216"/>
      <c r="AM81" s="217"/>
      <c r="AN81" s="185"/>
    </row>
    <row r="82" spans="2:40">
      <c r="B82" s="190"/>
      <c r="C82" s="81"/>
      <c r="D82" s="81"/>
      <c r="E82" s="81"/>
      <c r="F82" s="81"/>
      <c r="G82" s="81"/>
      <c r="H82" s="81"/>
      <c r="I82" s="81"/>
      <c r="J82" s="81"/>
      <c r="K82" s="81"/>
      <c r="L82" s="81"/>
      <c r="M82" s="81"/>
      <c r="N82" s="81"/>
      <c r="O82" s="81"/>
      <c r="P82" s="81"/>
      <c r="Q82" s="81"/>
      <c r="R82" s="81"/>
      <c r="S82" s="81"/>
      <c r="T82" s="81"/>
      <c r="U82" s="81"/>
      <c r="V82" s="81"/>
      <c r="W82" s="81"/>
      <c r="X82" s="81"/>
      <c r="Y82" s="81"/>
      <c r="Z82" s="81"/>
      <c r="AA82" s="81"/>
      <c r="AB82" s="81"/>
      <c r="AC82" s="81"/>
      <c r="AD82" s="81"/>
      <c r="AE82" s="81"/>
      <c r="AF82" s="81"/>
      <c r="AG82" s="81"/>
      <c r="AH82" s="81"/>
      <c r="AI82" s="81"/>
      <c r="AJ82" s="81"/>
      <c r="AK82" s="81"/>
      <c r="AL82" s="81"/>
      <c r="AM82" s="81"/>
      <c r="AN82" s="185"/>
    </row>
    <row r="83" spans="2:40">
      <c r="B83" s="190"/>
      <c r="C83" s="81"/>
      <c r="D83" s="904" t="s">
        <v>251</v>
      </c>
      <c r="E83" s="904"/>
      <c r="F83" s="904"/>
      <c r="G83" s="904"/>
      <c r="H83" s="904"/>
      <c r="I83" s="904"/>
      <c r="J83" s="904"/>
      <c r="K83" s="904"/>
      <c r="L83" s="904"/>
      <c r="M83" s="904"/>
      <c r="N83" s="904"/>
      <c r="O83" s="904"/>
      <c r="P83" s="904"/>
      <c r="Q83" s="904"/>
      <c r="R83" s="904"/>
      <c r="S83" s="904"/>
      <c r="T83" s="904"/>
      <c r="U83" s="904"/>
      <c r="V83" s="904"/>
      <c r="W83" s="904"/>
      <c r="X83" s="904"/>
      <c r="Y83" s="904"/>
      <c r="Z83" s="904"/>
      <c r="AA83" s="904"/>
      <c r="AB83" s="904"/>
      <c r="AC83" s="904"/>
      <c r="AD83" s="904"/>
      <c r="AE83" s="904"/>
      <c r="AF83" s="904"/>
      <c r="AG83" s="904"/>
      <c r="AH83" s="904"/>
      <c r="AI83" s="904"/>
      <c r="AJ83" s="904"/>
      <c r="AK83" s="904"/>
      <c r="AL83" s="904"/>
      <c r="AM83" s="904"/>
      <c r="AN83" s="185"/>
    </row>
    <row r="84" spans="2:40" ht="12.5" thickBot="1">
      <c r="B84" s="193"/>
      <c r="C84" s="194"/>
      <c r="D84" s="194"/>
      <c r="E84" s="194"/>
      <c r="F84" s="194"/>
      <c r="G84" s="194"/>
      <c r="H84" s="194"/>
      <c r="I84" s="194"/>
      <c r="J84" s="194"/>
      <c r="K84" s="194"/>
      <c r="L84" s="194"/>
      <c r="M84" s="194"/>
      <c r="N84" s="194"/>
      <c r="O84" s="194"/>
      <c r="P84" s="194"/>
      <c r="Q84" s="194"/>
      <c r="R84" s="194"/>
      <c r="S84" s="194"/>
      <c r="T84" s="194"/>
      <c r="U84" s="194"/>
      <c r="V84" s="194"/>
      <c r="W84" s="194"/>
      <c r="X84" s="194"/>
      <c r="Y84" s="194"/>
      <c r="Z84" s="194"/>
      <c r="AA84" s="194"/>
      <c r="AB84" s="194"/>
      <c r="AC84" s="194"/>
      <c r="AD84" s="194"/>
      <c r="AE84" s="194"/>
      <c r="AF84" s="194"/>
      <c r="AG84" s="194"/>
      <c r="AH84" s="194"/>
      <c r="AI84" s="194"/>
      <c r="AJ84" s="194"/>
      <c r="AK84" s="194"/>
      <c r="AL84" s="194"/>
      <c r="AM84" s="194"/>
      <c r="AN84" s="195"/>
    </row>
  </sheetData>
  <sheetProtection sheet="1" objects="1" scenarios="1" selectLockedCells="1" selectUnlockedCells="1"/>
  <mergeCells count="28">
    <mergeCell ref="H64:L64"/>
    <mergeCell ref="AF78:AK78"/>
    <mergeCell ref="AF80:AK80"/>
    <mergeCell ref="G5:AK6"/>
    <mergeCell ref="AF22:AK22"/>
    <mergeCell ref="AF24:AK24"/>
    <mergeCell ref="AF43:AK43"/>
    <mergeCell ref="AF45:AK45"/>
    <mergeCell ref="H22:L22"/>
    <mergeCell ref="T22:X22"/>
    <mergeCell ref="H29:L29"/>
    <mergeCell ref="P45:T45"/>
    <mergeCell ref="D83:AM83"/>
    <mergeCell ref="C2:H3"/>
    <mergeCell ref="H8:L8"/>
    <mergeCell ref="D13:F25"/>
    <mergeCell ref="H15:L15"/>
    <mergeCell ref="O78:S78"/>
    <mergeCell ref="O80:S80"/>
    <mergeCell ref="H50:L50"/>
    <mergeCell ref="T24:X24"/>
    <mergeCell ref="P43:T43"/>
    <mergeCell ref="D69:F81"/>
    <mergeCell ref="H71:L71"/>
    <mergeCell ref="G77:M77"/>
    <mergeCell ref="D34:F46"/>
    <mergeCell ref="H36:L36"/>
    <mergeCell ref="H57:L57"/>
  </mergeCells>
  <phoneticPr fontId="2"/>
  <pageMargins left="0.39370078740157483" right="0.39370078740157483" top="0.39370078740157483" bottom="0.23622047244094491" header="0.19685039370078741" footer="0.19685039370078741"/>
  <pageSetup paperSize="9" scale="71" orientation="portrait" r:id="rId1"/>
  <headerFooter alignWithMargins="0">
    <oddHeader>&amp;L&amp;"ＭＳ ゴシック,標準"&amp;F&amp;C&amp;"ＭＳ ゴシック,標準"&amp;A&amp;R&amp;"ＭＳ ゴシック,標準"&amp;D_&amp;T</oddHeader>
  </headerFooter>
  <ignoredErrors>
    <ignoredError sqref="AG78:AK80 AF23 AG22:AK23 AG43:AK45"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BR108"/>
  <sheetViews>
    <sheetView zoomScale="126" workbookViewId="0"/>
  </sheetViews>
  <sheetFormatPr defaultColWidth="2.44140625" defaultRowHeight="11"/>
  <cols>
    <col min="1" max="7" width="2.44140625" style="1" customWidth="1"/>
    <col min="8" max="8" width="3.6640625" style="1" customWidth="1"/>
    <col min="9" max="10" width="3.109375" style="1" customWidth="1"/>
    <col min="11" max="18" width="2.44140625" style="1" customWidth="1"/>
    <col min="19" max="19" width="3.77734375" style="1" customWidth="1"/>
    <col min="20" max="30" width="2.44140625" style="1" customWidth="1"/>
    <col min="31" max="32" width="2.6640625" style="1" customWidth="1"/>
    <col min="33" max="35" width="2.44140625" style="1"/>
    <col min="36" max="36" width="2" style="1" customWidth="1"/>
    <col min="37" max="42" width="2.44140625" style="1"/>
    <col min="43" max="43" width="4" style="1" bestFit="1" customWidth="1"/>
    <col min="44" max="53" width="2.44140625" style="1"/>
    <col min="54" max="54" width="3" style="1" bestFit="1" customWidth="1"/>
    <col min="55" max="16384" width="2.44140625" style="1"/>
  </cols>
  <sheetData>
    <row r="2" spans="2:38">
      <c r="B2" s="1159" t="s">
        <v>267</v>
      </c>
      <c r="C2" s="1159"/>
      <c r="D2" s="1159"/>
      <c r="E2" s="1159"/>
      <c r="F2" s="1159"/>
      <c r="G2" s="1159"/>
      <c r="H2" s="1159"/>
      <c r="I2" s="1159"/>
      <c r="J2" s="1159"/>
      <c r="K2" s="1159"/>
      <c r="L2" s="1159"/>
      <c r="M2" s="1159"/>
      <c r="N2" s="1159"/>
      <c r="O2" s="1159"/>
      <c r="P2" s="1159"/>
      <c r="Q2" s="1159"/>
      <c r="R2" s="1159"/>
      <c r="S2" s="1159"/>
      <c r="T2" s="1159"/>
      <c r="U2" s="1159"/>
      <c r="V2" s="1159"/>
      <c r="W2" s="1159"/>
      <c r="X2" s="1159"/>
      <c r="Y2" s="1159"/>
      <c r="Z2" s="1159"/>
      <c r="AA2" s="1159"/>
      <c r="AB2" s="1159"/>
      <c r="AC2" s="1159"/>
      <c r="AD2" s="1159"/>
      <c r="AE2" s="1159"/>
      <c r="AF2" s="1159"/>
      <c r="AG2" s="1159"/>
      <c r="AH2" s="1159"/>
      <c r="AI2" s="1159"/>
      <c r="AJ2" s="1159"/>
      <c r="AK2" s="1159"/>
      <c r="AL2" s="1159"/>
    </row>
    <row r="3" spans="2:38">
      <c r="B3" s="1159"/>
      <c r="C3" s="1159"/>
      <c r="D3" s="1159"/>
      <c r="E3" s="1159"/>
      <c r="F3" s="1159"/>
      <c r="G3" s="1159"/>
      <c r="H3" s="1159"/>
      <c r="I3" s="1159"/>
      <c r="J3" s="1159"/>
      <c r="K3" s="1159"/>
      <c r="L3" s="1159"/>
      <c r="M3" s="1159"/>
      <c r="N3" s="1159"/>
      <c r="O3" s="1159"/>
      <c r="P3" s="1159"/>
      <c r="Q3" s="1159"/>
      <c r="R3" s="1159"/>
      <c r="S3" s="1159"/>
      <c r="T3" s="1159"/>
      <c r="U3" s="1159"/>
      <c r="V3" s="1159"/>
      <c r="W3" s="1159"/>
      <c r="X3" s="1159"/>
      <c r="Y3" s="1159"/>
      <c r="Z3" s="1159"/>
      <c r="AA3" s="1159"/>
      <c r="AB3" s="1159"/>
      <c r="AC3" s="1159"/>
      <c r="AD3" s="1159"/>
      <c r="AE3" s="1159"/>
      <c r="AF3" s="1159"/>
      <c r="AG3" s="1159"/>
      <c r="AH3" s="1159"/>
      <c r="AI3" s="1159"/>
      <c r="AJ3" s="1159"/>
      <c r="AK3" s="1159"/>
      <c r="AL3" s="1159"/>
    </row>
    <row r="5" spans="2:38">
      <c r="B5" s="1145" t="s">
        <v>237</v>
      </c>
      <c r="C5" s="1145"/>
      <c r="D5" s="1145"/>
      <c r="E5" s="1145"/>
      <c r="F5" s="1145"/>
      <c r="G5" s="1145"/>
      <c r="H5" s="1145"/>
      <c r="I5" s="1145"/>
      <c r="J5" s="1145"/>
      <c r="K5" s="1145"/>
      <c r="L5" s="1145"/>
      <c r="M5" s="1145"/>
      <c r="N5" s="1145"/>
      <c r="O5" s="1145"/>
      <c r="P5" s="1145"/>
      <c r="Q5" s="1145"/>
      <c r="R5" s="1145"/>
      <c r="S5" s="1145"/>
      <c r="T5" s="1145"/>
    </row>
    <row r="6" spans="2:38">
      <c r="B6" s="1145"/>
      <c r="C6" s="1145"/>
      <c r="D6" s="1145"/>
      <c r="E6" s="1145"/>
      <c r="F6" s="1145"/>
      <c r="G6" s="1145"/>
      <c r="H6" s="1145"/>
      <c r="I6" s="1145"/>
      <c r="J6" s="1145"/>
      <c r="K6" s="1145"/>
      <c r="L6" s="1145"/>
      <c r="M6" s="1145"/>
      <c r="N6" s="1145"/>
      <c r="O6" s="1145"/>
      <c r="P6" s="1145"/>
      <c r="Q6" s="1145"/>
      <c r="R6" s="1145"/>
      <c r="S6" s="1145"/>
      <c r="T6" s="1145"/>
    </row>
    <row r="7" spans="2:38" ht="11.5" thickBot="1">
      <c r="P7" s="1040" t="s">
        <v>233</v>
      </c>
      <c r="Q7" s="1040"/>
      <c r="R7" s="1040"/>
      <c r="S7" s="1040"/>
      <c r="T7" s="1040"/>
      <c r="U7" s="1040"/>
      <c r="V7" s="1040"/>
    </row>
    <row r="8" spans="2:38" s="37" customFormat="1" ht="12" customHeight="1" thickBot="1">
      <c r="B8" s="1027" t="s">
        <v>108</v>
      </c>
      <c r="C8" s="1028"/>
      <c r="D8" s="1028"/>
      <c r="E8" s="1028"/>
      <c r="F8" s="1028"/>
      <c r="G8" s="1028"/>
      <c r="H8" s="1028"/>
      <c r="I8" s="1033" t="s">
        <v>102</v>
      </c>
      <c r="J8" s="1028"/>
      <c r="K8" s="1028"/>
      <c r="L8" s="1028"/>
      <c r="M8" s="1028"/>
      <c r="N8" s="1028"/>
      <c r="O8" s="1028"/>
      <c r="P8" s="1027" t="s">
        <v>164</v>
      </c>
      <c r="Q8" s="1028"/>
      <c r="R8" s="1028"/>
      <c r="S8" s="1028"/>
      <c r="T8" s="1028"/>
      <c r="U8" s="1028"/>
      <c r="V8" s="1029"/>
    </row>
    <row r="9" spans="2:38" s="37" customFormat="1" ht="12" customHeight="1" thickBot="1">
      <c r="B9" s="1039">
        <f>①入力・結果!E15</f>
        <v>0</v>
      </c>
      <c r="C9" s="1035"/>
      <c r="D9" s="1035"/>
      <c r="E9" s="1035"/>
      <c r="F9" s="1035"/>
      <c r="G9" s="1035"/>
      <c r="H9" s="1035"/>
      <c r="I9" s="1034">
        <f>①入力・結果!E17</f>
        <v>0</v>
      </c>
      <c r="J9" s="1035"/>
      <c r="K9" s="1035"/>
      <c r="L9" s="1035"/>
      <c r="M9" s="1035"/>
      <c r="N9" s="1035"/>
      <c r="O9" s="1036"/>
      <c r="P9" s="1030">
        <f>SUM(B9:O9)</f>
        <v>0</v>
      </c>
      <c r="Q9" s="1031"/>
      <c r="R9" s="1031"/>
      <c r="S9" s="1031"/>
      <c r="T9" s="1031"/>
      <c r="U9" s="1031"/>
      <c r="V9" s="1032"/>
    </row>
    <row r="10" spans="2:38">
      <c r="B10" s="15"/>
      <c r="C10" s="15"/>
      <c r="D10" s="15"/>
      <c r="E10" s="15"/>
      <c r="F10" s="15"/>
      <c r="G10" s="15"/>
      <c r="H10" s="15"/>
      <c r="I10" s="15"/>
      <c r="J10" s="15"/>
      <c r="K10" s="15"/>
      <c r="L10" s="15"/>
      <c r="M10" s="15"/>
      <c r="N10" s="15"/>
      <c r="O10" s="15"/>
      <c r="P10" s="15"/>
      <c r="Q10" s="15"/>
    </row>
    <row r="12" spans="2:38">
      <c r="B12" s="1145" t="s">
        <v>128</v>
      </c>
      <c r="C12" s="1145"/>
      <c r="D12" s="1145"/>
      <c r="E12" s="1145"/>
      <c r="F12" s="1145"/>
      <c r="G12" s="1145"/>
      <c r="H12" s="1145"/>
      <c r="I12" s="1145"/>
      <c r="J12" s="1145"/>
      <c r="K12" s="1145"/>
      <c r="L12" s="1145"/>
      <c r="M12" s="1145"/>
      <c r="N12" s="1145"/>
      <c r="O12" s="1145"/>
    </row>
    <row r="13" spans="2:38">
      <c r="B13" s="1145"/>
      <c r="C13" s="1145"/>
      <c r="D13" s="1145"/>
      <c r="E13" s="1145"/>
      <c r="F13" s="1145"/>
      <c r="G13" s="1145"/>
      <c r="H13" s="1145"/>
      <c r="I13" s="1145"/>
      <c r="J13" s="1145"/>
      <c r="K13" s="1145"/>
      <c r="L13" s="1145"/>
      <c r="M13" s="1145"/>
      <c r="N13" s="1145"/>
      <c r="O13" s="1145"/>
    </row>
    <row r="14" spans="2:38" ht="13">
      <c r="B14" s="200"/>
      <c r="C14" s="201" t="s">
        <v>268</v>
      </c>
      <c r="D14" s="200"/>
      <c r="E14" s="200"/>
      <c r="F14" s="200"/>
      <c r="G14" s="200"/>
      <c r="H14" s="200"/>
      <c r="I14" s="200"/>
      <c r="J14" s="200"/>
      <c r="K14" s="200"/>
      <c r="L14" s="200"/>
      <c r="M14" s="200"/>
      <c r="N14" s="200"/>
      <c r="O14" s="200"/>
    </row>
    <row r="15" spans="2:38" ht="11.5" thickBot="1">
      <c r="R15" s="1040" t="s">
        <v>280</v>
      </c>
      <c r="S15" s="1040"/>
      <c r="T15" s="1040"/>
      <c r="U15" s="1040"/>
      <c r="V15" s="1040"/>
      <c r="W15" s="1040"/>
      <c r="X15" s="1040"/>
      <c r="Y15" s="1040"/>
      <c r="Z15" s="1040"/>
      <c r="AA15" s="1040"/>
      <c r="AB15" s="1040"/>
      <c r="AC15" s="1040"/>
      <c r="AD15" s="1040"/>
      <c r="AE15" s="1040"/>
      <c r="AF15" s="1040"/>
      <c r="AG15" s="1040"/>
      <c r="AH15" s="1040"/>
      <c r="AI15" s="1040"/>
      <c r="AJ15" s="1040"/>
      <c r="AK15" s="1040"/>
      <c r="AL15" s="1040"/>
    </row>
    <row r="16" spans="2:38">
      <c r="B16" s="1053"/>
      <c r="C16" s="1054"/>
      <c r="D16" s="1054"/>
      <c r="E16" s="1054"/>
      <c r="F16" s="1054"/>
      <c r="G16" s="1055"/>
      <c r="H16" s="1009" t="s">
        <v>238</v>
      </c>
      <c r="I16" s="1010"/>
      <c r="J16" s="1010"/>
      <c r="K16" s="1010"/>
      <c r="L16" s="1010"/>
      <c r="M16" s="1010"/>
      <c r="N16" s="1010"/>
      <c r="O16" s="1010"/>
      <c r="P16" s="1010"/>
      <c r="Q16" s="1011"/>
      <c r="R16" s="1009" t="s">
        <v>239</v>
      </c>
      <c r="S16" s="1010"/>
      <c r="T16" s="1010"/>
      <c r="U16" s="1010"/>
      <c r="V16" s="1010"/>
      <c r="W16" s="1010"/>
      <c r="X16" s="1010"/>
      <c r="Y16" s="1010"/>
      <c r="Z16" s="1010"/>
      <c r="AA16" s="1010"/>
      <c r="AB16" s="1010"/>
      <c r="AC16" s="1010"/>
      <c r="AD16" s="1010"/>
      <c r="AE16" s="1010"/>
      <c r="AF16" s="1009" t="s">
        <v>127</v>
      </c>
      <c r="AG16" s="1044"/>
      <c r="AH16" s="1044"/>
      <c r="AI16" s="1044"/>
      <c r="AJ16" s="1044"/>
      <c r="AK16" s="1044"/>
      <c r="AL16" s="1045"/>
    </row>
    <row r="17" spans="2:70">
      <c r="B17" s="1056"/>
      <c r="C17" s="1057"/>
      <c r="D17" s="1057"/>
      <c r="E17" s="1057"/>
      <c r="F17" s="1057"/>
      <c r="G17" s="1058"/>
      <c r="H17" s="1041"/>
      <c r="I17" s="1042"/>
      <c r="J17" s="1042"/>
      <c r="K17" s="1042"/>
      <c r="L17" s="1042"/>
      <c r="M17" s="1042"/>
      <c r="N17" s="1042"/>
      <c r="O17" s="1042"/>
      <c r="P17" s="1042"/>
      <c r="Q17" s="1043"/>
      <c r="R17" s="1041"/>
      <c r="S17" s="1042"/>
      <c r="T17" s="1042"/>
      <c r="U17" s="1042"/>
      <c r="V17" s="1042"/>
      <c r="W17" s="1042"/>
      <c r="X17" s="1042"/>
      <c r="Y17" s="1042"/>
      <c r="Z17" s="1042"/>
      <c r="AA17" s="1042"/>
      <c r="AB17" s="1042"/>
      <c r="AC17" s="1042"/>
      <c r="AD17" s="1042"/>
      <c r="AE17" s="1042"/>
      <c r="AF17" s="1046"/>
      <c r="AG17" s="1047"/>
      <c r="AH17" s="1047"/>
      <c r="AI17" s="1047"/>
      <c r="AJ17" s="1047"/>
      <c r="AK17" s="1047"/>
      <c r="AL17" s="1048"/>
    </row>
    <row r="18" spans="2:70" ht="11.5" thickBot="1">
      <c r="B18" s="1059"/>
      <c r="C18" s="1060"/>
      <c r="D18" s="1060"/>
      <c r="E18" s="1060"/>
      <c r="F18" s="1060"/>
      <c r="G18" s="1061"/>
      <c r="H18" s="1052" t="s">
        <v>108</v>
      </c>
      <c r="I18" s="1052"/>
      <c r="J18" s="1052"/>
      <c r="K18" s="1052"/>
      <c r="L18" s="1064"/>
      <c r="M18" s="982" t="s">
        <v>102</v>
      </c>
      <c r="N18" s="1052"/>
      <c r="O18" s="1052"/>
      <c r="P18" s="1052"/>
      <c r="Q18" s="1052"/>
      <c r="R18" s="1062" t="s">
        <v>108</v>
      </c>
      <c r="S18" s="1052"/>
      <c r="T18" s="1052"/>
      <c r="U18" s="1052"/>
      <c r="V18" s="1052"/>
      <c r="W18" s="1052"/>
      <c r="X18" s="1052"/>
      <c r="Y18" s="982" t="s">
        <v>102</v>
      </c>
      <c r="Z18" s="1052"/>
      <c r="AA18" s="1052"/>
      <c r="AB18" s="1052"/>
      <c r="AC18" s="1052"/>
      <c r="AD18" s="1052"/>
      <c r="AE18" s="1052"/>
      <c r="AF18" s="1049"/>
      <c r="AG18" s="1050"/>
      <c r="AH18" s="1050"/>
      <c r="AI18" s="1050"/>
      <c r="AJ18" s="1050"/>
      <c r="AK18" s="1050"/>
      <c r="AL18" s="1051"/>
    </row>
    <row r="19" spans="2:70">
      <c r="B19" s="1166" t="s">
        <v>103</v>
      </c>
      <c r="C19" s="1167"/>
      <c r="D19" s="1167"/>
      <c r="E19" s="1167"/>
      <c r="F19" s="1167"/>
      <c r="G19" s="1167"/>
      <c r="H19" s="1408">
        <v>10396</v>
      </c>
      <c r="I19" s="1409"/>
      <c r="J19" s="1409"/>
      <c r="K19" s="1409"/>
      <c r="L19" s="1410"/>
      <c r="M19" s="1411" t="s">
        <v>107</v>
      </c>
      <c r="N19" s="1412"/>
      <c r="O19" s="1412"/>
      <c r="P19" s="1412"/>
      <c r="Q19" s="1413"/>
      <c r="R19" s="939">
        <f>+H19*$B$9/1000000</f>
        <v>0</v>
      </c>
      <c r="S19" s="940"/>
      <c r="T19" s="940"/>
      <c r="U19" s="940"/>
      <c r="V19" s="940"/>
      <c r="W19" s="940"/>
      <c r="X19" s="940"/>
      <c r="Y19" s="967" t="s">
        <v>107</v>
      </c>
      <c r="Z19" s="940"/>
      <c r="AA19" s="940"/>
      <c r="AB19" s="940"/>
      <c r="AC19" s="940"/>
      <c r="AD19" s="940"/>
      <c r="AE19" s="940"/>
      <c r="AF19" s="939">
        <f>+R19</f>
        <v>0</v>
      </c>
      <c r="AG19" s="940"/>
      <c r="AH19" s="940"/>
      <c r="AI19" s="940"/>
      <c r="AJ19" s="940"/>
      <c r="AK19" s="940"/>
      <c r="AL19" s="941"/>
    </row>
    <row r="20" spans="2:70">
      <c r="B20" s="1037" t="s">
        <v>104</v>
      </c>
      <c r="C20" s="1038"/>
      <c r="D20" s="1038"/>
      <c r="E20" s="1038"/>
      <c r="F20" s="1038"/>
      <c r="G20" s="1038"/>
      <c r="H20" s="939">
        <v>5117</v>
      </c>
      <c r="I20" s="940"/>
      <c r="J20" s="940"/>
      <c r="K20" s="940"/>
      <c r="L20" s="968"/>
      <c r="M20" s="967">
        <v>1767</v>
      </c>
      <c r="N20" s="940"/>
      <c r="O20" s="940"/>
      <c r="P20" s="940"/>
      <c r="Q20" s="941"/>
      <c r="R20" s="939">
        <f t="shared" ref="R20:R24" si="0">+H20*$B$9/1000000</f>
        <v>0</v>
      </c>
      <c r="S20" s="940"/>
      <c r="T20" s="940"/>
      <c r="U20" s="940"/>
      <c r="V20" s="940"/>
      <c r="W20" s="940"/>
      <c r="X20" s="940"/>
      <c r="Y20" s="967">
        <f>+$I$9*M20/1000000</f>
        <v>0</v>
      </c>
      <c r="Z20" s="940"/>
      <c r="AA20" s="940"/>
      <c r="AB20" s="940"/>
      <c r="AC20" s="940"/>
      <c r="AD20" s="940"/>
      <c r="AE20" s="940"/>
      <c r="AF20" s="939">
        <f>SUM(R20:AE20)</f>
        <v>0</v>
      </c>
      <c r="AG20" s="940"/>
      <c r="AH20" s="940"/>
      <c r="AI20" s="940"/>
      <c r="AJ20" s="940"/>
      <c r="AK20" s="940"/>
      <c r="AL20" s="941"/>
    </row>
    <row r="21" spans="2:70">
      <c r="B21" s="1037" t="s">
        <v>105</v>
      </c>
      <c r="C21" s="1038"/>
      <c r="D21" s="1038"/>
      <c r="E21" s="1038"/>
      <c r="F21" s="1038"/>
      <c r="G21" s="1038"/>
      <c r="H21" s="939">
        <v>1442</v>
      </c>
      <c r="I21" s="940"/>
      <c r="J21" s="940"/>
      <c r="K21" s="940"/>
      <c r="L21" s="968"/>
      <c r="M21" s="967">
        <v>773</v>
      </c>
      <c r="N21" s="940"/>
      <c r="O21" s="940"/>
      <c r="P21" s="940"/>
      <c r="Q21" s="941"/>
      <c r="R21" s="939">
        <f t="shared" si="0"/>
        <v>0</v>
      </c>
      <c r="S21" s="940"/>
      <c r="T21" s="940"/>
      <c r="U21" s="940"/>
      <c r="V21" s="940"/>
      <c r="W21" s="940"/>
      <c r="X21" s="940"/>
      <c r="Y21" s="967">
        <f>+$I$9*M21/1000000</f>
        <v>0</v>
      </c>
      <c r="Z21" s="940"/>
      <c r="AA21" s="940"/>
      <c r="AB21" s="940"/>
      <c r="AC21" s="940"/>
      <c r="AD21" s="940"/>
      <c r="AE21" s="940"/>
      <c r="AF21" s="939">
        <f>SUM(R21:AE21)</f>
        <v>0</v>
      </c>
      <c r="AG21" s="940"/>
      <c r="AH21" s="940"/>
      <c r="AI21" s="940"/>
      <c r="AJ21" s="940"/>
      <c r="AK21" s="940"/>
      <c r="AL21" s="941"/>
    </row>
    <row r="22" spans="2:70">
      <c r="B22" s="1037" t="s">
        <v>106</v>
      </c>
      <c r="C22" s="1038"/>
      <c r="D22" s="1038"/>
      <c r="E22" s="1038"/>
      <c r="F22" s="1038"/>
      <c r="G22" s="1038"/>
      <c r="H22" s="939">
        <v>2990</v>
      </c>
      <c r="I22" s="940"/>
      <c r="J22" s="940"/>
      <c r="K22" s="940"/>
      <c r="L22" s="968"/>
      <c r="M22" s="967">
        <v>1663</v>
      </c>
      <c r="N22" s="940"/>
      <c r="O22" s="940"/>
      <c r="P22" s="940"/>
      <c r="Q22" s="941"/>
      <c r="R22" s="939">
        <f t="shared" si="0"/>
        <v>0</v>
      </c>
      <c r="S22" s="940"/>
      <c r="T22" s="940"/>
      <c r="U22" s="940"/>
      <c r="V22" s="940"/>
      <c r="W22" s="940"/>
      <c r="X22" s="940"/>
      <c r="Y22" s="967">
        <f>+$I$9*M22/1000000</f>
        <v>0</v>
      </c>
      <c r="Z22" s="940"/>
      <c r="AA22" s="940"/>
      <c r="AB22" s="940"/>
      <c r="AC22" s="940"/>
      <c r="AD22" s="940"/>
      <c r="AE22" s="940"/>
      <c r="AF22" s="939">
        <f>SUM(R22:AE22)</f>
        <v>0</v>
      </c>
      <c r="AG22" s="940"/>
      <c r="AH22" s="940"/>
      <c r="AI22" s="940"/>
      <c r="AJ22" s="940"/>
      <c r="AK22" s="940"/>
      <c r="AL22" s="941"/>
    </row>
    <row r="23" spans="2:70">
      <c r="B23" s="1037" t="s">
        <v>240</v>
      </c>
      <c r="C23" s="1038"/>
      <c r="D23" s="1038"/>
      <c r="E23" s="1038"/>
      <c r="F23" s="1038"/>
      <c r="G23" s="1038"/>
      <c r="H23" s="939">
        <v>851</v>
      </c>
      <c r="I23" s="940"/>
      <c r="J23" s="940"/>
      <c r="K23" s="940"/>
      <c r="L23" s="968"/>
      <c r="M23" s="967">
        <v>450</v>
      </c>
      <c r="N23" s="940"/>
      <c r="O23" s="940"/>
      <c r="P23" s="940"/>
      <c r="Q23" s="941"/>
      <c r="R23" s="939">
        <f t="shared" si="0"/>
        <v>0</v>
      </c>
      <c r="S23" s="940"/>
      <c r="T23" s="940"/>
      <c r="U23" s="940"/>
      <c r="V23" s="940"/>
      <c r="W23" s="940"/>
      <c r="X23" s="940"/>
      <c r="Y23" s="967">
        <f>+$I$9*M23/1000000</f>
        <v>0</v>
      </c>
      <c r="Z23" s="940"/>
      <c r="AA23" s="940"/>
      <c r="AB23" s="940"/>
      <c r="AC23" s="940"/>
      <c r="AD23" s="940"/>
      <c r="AE23" s="940"/>
      <c r="AF23" s="939">
        <f>SUM(R23:AE23)</f>
        <v>0</v>
      </c>
      <c r="AG23" s="940"/>
      <c r="AH23" s="940"/>
      <c r="AI23" s="940"/>
      <c r="AJ23" s="940"/>
      <c r="AK23" s="940"/>
      <c r="AL23" s="941"/>
    </row>
    <row r="24" spans="2:70" ht="11.5" thickBot="1">
      <c r="B24" s="1037" t="s">
        <v>617</v>
      </c>
      <c r="C24" s="1038"/>
      <c r="D24" s="1038"/>
      <c r="E24" s="1038"/>
      <c r="F24" s="1038"/>
      <c r="G24" s="1038"/>
      <c r="H24" s="1015">
        <v>302</v>
      </c>
      <c r="I24" s="1016"/>
      <c r="J24" s="1016"/>
      <c r="K24" s="1016"/>
      <c r="L24" s="1182"/>
      <c r="M24" s="1183">
        <v>137</v>
      </c>
      <c r="N24" s="1016"/>
      <c r="O24" s="1016"/>
      <c r="P24" s="1016"/>
      <c r="Q24" s="1017"/>
      <c r="R24" s="939">
        <f t="shared" si="0"/>
        <v>0</v>
      </c>
      <c r="S24" s="940"/>
      <c r="T24" s="940"/>
      <c r="U24" s="940"/>
      <c r="V24" s="940"/>
      <c r="W24" s="940"/>
      <c r="X24" s="940"/>
      <c r="Y24" s="967">
        <f>+$I$9*M24/1000000</f>
        <v>0</v>
      </c>
      <c r="Z24" s="940"/>
      <c r="AA24" s="940"/>
      <c r="AB24" s="940"/>
      <c r="AC24" s="940"/>
      <c r="AD24" s="940"/>
      <c r="AE24" s="940"/>
      <c r="AF24" s="939">
        <f>SUM(R24:AE24)</f>
        <v>0</v>
      </c>
      <c r="AG24" s="940"/>
      <c r="AH24" s="940"/>
      <c r="AI24" s="940"/>
      <c r="AJ24" s="940"/>
      <c r="AK24" s="940"/>
      <c r="AL24" s="941"/>
    </row>
    <row r="25" spans="2:70" ht="11.5" thickBot="1">
      <c r="B25" s="1177" t="s">
        <v>109</v>
      </c>
      <c r="C25" s="1178"/>
      <c r="D25" s="1178"/>
      <c r="E25" s="1178"/>
      <c r="F25" s="1178"/>
      <c r="G25" s="1178"/>
      <c r="H25" s="1001">
        <v>21098</v>
      </c>
      <c r="I25" s="1002"/>
      <c r="J25" s="1002"/>
      <c r="K25" s="1002"/>
      <c r="L25" s="1063"/>
      <c r="M25" s="938">
        <v>4790</v>
      </c>
      <c r="N25" s="1002"/>
      <c r="O25" s="1002"/>
      <c r="P25" s="1002"/>
      <c r="Q25" s="1002"/>
      <c r="R25" s="1001">
        <f>SUM(R19:X24)</f>
        <v>0</v>
      </c>
      <c r="S25" s="1002"/>
      <c r="T25" s="1002"/>
      <c r="U25" s="1002"/>
      <c r="V25" s="1002"/>
      <c r="W25" s="1002"/>
      <c r="X25" s="1002"/>
      <c r="Y25" s="938">
        <f>SUM(Y20:AE24)</f>
        <v>0</v>
      </c>
      <c r="Z25" s="1002"/>
      <c r="AA25" s="1002"/>
      <c r="AB25" s="1002"/>
      <c r="AC25" s="1002"/>
      <c r="AD25" s="1002"/>
      <c r="AE25" s="1002"/>
      <c r="AF25" s="1001">
        <f>SUM(AF19:AL24)</f>
        <v>0</v>
      </c>
      <c r="AG25" s="1002"/>
      <c r="AH25" s="1002"/>
      <c r="AI25" s="1002"/>
      <c r="AJ25" s="1002"/>
      <c r="AK25" s="1002"/>
      <c r="AL25" s="1003"/>
    </row>
    <row r="26" spans="2:70">
      <c r="B26" s="1127" t="s">
        <v>1056</v>
      </c>
      <c r="C26" s="1127"/>
      <c r="D26" s="1127"/>
      <c r="E26" s="1127"/>
      <c r="F26" s="1127"/>
      <c r="G26" s="1127"/>
      <c r="H26" s="1127"/>
      <c r="I26" s="1127"/>
      <c r="J26" s="1127"/>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7"/>
    </row>
    <row r="27" spans="2:70">
      <c r="B27" s="1128"/>
      <c r="C27" s="1128"/>
      <c r="D27" s="1128"/>
      <c r="E27" s="1128"/>
      <c r="F27" s="1128"/>
      <c r="G27" s="1128"/>
      <c r="H27" s="1128"/>
      <c r="I27" s="1128"/>
      <c r="J27" s="1128"/>
      <c r="K27" s="1128"/>
      <c r="L27" s="1128"/>
      <c r="M27" s="1128"/>
      <c r="N27" s="1128"/>
      <c r="O27" s="1128"/>
      <c r="P27" s="1128"/>
      <c r="Q27" s="1128"/>
      <c r="R27" s="1128"/>
      <c r="S27" s="1128"/>
      <c r="T27" s="1128"/>
      <c r="U27" s="1128"/>
      <c r="V27" s="1128"/>
      <c r="W27" s="1128"/>
      <c r="X27" s="1128"/>
      <c r="Y27" s="1128"/>
      <c r="Z27" s="1128"/>
      <c r="AA27" s="1128"/>
      <c r="AB27" s="1128"/>
      <c r="AC27" s="1128"/>
      <c r="AD27" s="1128"/>
      <c r="AE27" s="1128"/>
      <c r="AF27" s="1128"/>
      <c r="AG27" s="1128"/>
      <c r="AH27" s="1128"/>
      <c r="AI27" s="1128"/>
      <c r="AJ27" s="1128"/>
      <c r="AK27" s="1128"/>
      <c r="AL27" s="1128"/>
    </row>
    <row r="29" spans="2:70">
      <c r="B29" s="1145" t="s">
        <v>269</v>
      </c>
      <c r="C29" s="1145"/>
      <c r="D29" s="1145"/>
      <c r="E29" s="1145"/>
      <c r="F29" s="1145"/>
      <c r="G29" s="1145"/>
      <c r="H29" s="1145"/>
      <c r="I29" s="1145"/>
      <c r="J29" s="1145"/>
      <c r="K29" s="1145"/>
      <c r="L29" s="1145"/>
      <c r="M29" s="1145"/>
      <c r="N29" s="1145"/>
      <c r="O29" s="1145"/>
      <c r="P29" s="1145"/>
      <c r="Q29" s="1145"/>
    </row>
    <row r="30" spans="2:70">
      <c r="B30" s="1145"/>
      <c r="C30" s="1145"/>
      <c r="D30" s="1145"/>
      <c r="E30" s="1145"/>
      <c r="F30" s="1145"/>
      <c r="G30" s="1145"/>
      <c r="H30" s="1145"/>
      <c r="I30" s="1145"/>
      <c r="J30" s="1145"/>
      <c r="K30" s="1145"/>
      <c r="L30" s="1145"/>
      <c r="M30" s="1145"/>
      <c r="N30" s="1145"/>
      <c r="O30" s="1145"/>
      <c r="P30" s="1145"/>
      <c r="Q30" s="1145"/>
    </row>
    <row r="31" spans="2:70" ht="13">
      <c r="B31" s="200"/>
      <c r="C31" s="201" t="s">
        <v>275</v>
      </c>
      <c r="D31" s="200"/>
      <c r="E31" s="200"/>
      <c r="F31" s="200"/>
      <c r="G31" s="200"/>
      <c r="H31" s="200"/>
      <c r="I31" s="200"/>
      <c r="J31" s="200"/>
      <c r="K31" s="200"/>
      <c r="L31" s="200"/>
      <c r="M31" s="200"/>
      <c r="N31" s="200"/>
      <c r="O31" s="200"/>
      <c r="P31" s="200"/>
      <c r="Q31" s="200"/>
    </row>
    <row r="32" spans="2:70" ht="11.5" thickBot="1">
      <c r="AX32" s="1040" t="s">
        <v>279</v>
      </c>
      <c r="AY32" s="1040"/>
      <c r="AZ32" s="1040"/>
      <c r="BA32" s="1040"/>
      <c r="BB32" s="1040"/>
      <c r="BC32" s="1040"/>
      <c r="BD32" s="1040"/>
      <c r="BE32" s="1040"/>
      <c r="BF32" s="1040"/>
      <c r="BG32" s="1040"/>
      <c r="BH32" s="1040"/>
      <c r="BI32" s="1040"/>
      <c r="BJ32" s="1040"/>
      <c r="BK32" s="1040"/>
      <c r="BL32" s="1040"/>
      <c r="BM32" s="1040"/>
      <c r="BN32" s="1040"/>
      <c r="BO32" s="1040"/>
      <c r="BP32" s="1040"/>
      <c r="BQ32" s="1040"/>
      <c r="BR32" s="1040"/>
    </row>
    <row r="33" spans="2:70" ht="11.25" customHeight="1">
      <c r="B33" s="1053"/>
      <c r="C33" s="1054"/>
      <c r="D33" s="1054"/>
      <c r="E33" s="1054"/>
      <c r="F33" s="1054"/>
      <c r="G33" s="1194"/>
      <c r="H33" s="1188" t="s">
        <v>1057</v>
      </c>
      <c r="I33" s="1010"/>
      <c r="J33" s="1010"/>
      <c r="K33" s="1010"/>
      <c r="L33" s="1010"/>
      <c r="M33" s="1010"/>
      <c r="N33" s="1010"/>
      <c r="O33" s="1010"/>
      <c r="P33" s="1010"/>
      <c r="Q33" s="1010"/>
      <c r="R33" s="1010"/>
      <c r="S33" s="1011"/>
      <c r="T33" s="220"/>
      <c r="U33" s="220"/>
      <c r="V33" s="1010" t="s">
        <v>250</v>
      </c>
      <c r="W33" s="1010"/>
      <c r="X33" s="1010"/>
      <c r="Y33" s="1010"/>
      <c r="Z33" s="1010"/>
      <c r="AA33" s="1010"/>
      <c r="AB33" s="1010"/>
      <c r="AC33" s="1010"/>
      <c r="AD33" s="1010"/>
      <c r="AE33" s="1010"/>
      <c r="AF33" s="1010"/>
      <c r="AG33" s="1010"/>
      <c r="AH33" s="1010"/>
      <c r="AI33" s="1010"/>
      <c r="AJ33" s="1010"/>
      <c r="AK33" s="1010"/>
      <c r="AL33" s="220"/>
      <c r="AM33" s="220"/>
      <c r="AN33" s="1114" t="s">
        <v>1064</v>
      </c>
      <c r="AO33" s="1115"/>
      <c r="AP33" s="1115"/>
      <c r="AQ33" s="1115"/>
      <c r="AR33" s="1115"/>
      <c r="AS33" s="1115"/>
      <c r="AT33" s="1115"/>
      <c r="AU33" s="1115"/>
      <c r="AV33" s="1115"/>
      <c r="AW33" s="1116"/>
      <c r="AX33" s="1092" t="s">
        <v>1065</v>
      </c>
      <c r="AY33" s="1093"/>
      <c r="AZ33" s="1093"/>
      <c r="BA33" s="1093"/>
      <c r="BB33" s="1093"/>
      <c r="BC33" s="1093"/>
      <c r="BD33" s="1093"/>
      <c r="BE33" s="1093"/>
      <c r="BF33" s="1093"/>
      <c r="BG33" s="1093"/>
      <c r="BH33" s="1093"/>
      <c r="BI33" s="1093"/>
      <c r="BJ33" s="1093"/>
      <c r="BK33" s="1093"/>
      <c r="BL33" s="1093"/>
      <c r="BM33" s="1093"/>
      <c r="BN33" s="1093"/>
      <c r="BO33" s="1093"/>
      <c r="BP33" s="1093"/>
      <c r="BQ33" s="1093"/>
      <c r="BR33" s="1094"/>
    </row>
    <row r="34" spans="2:70" ht="11.5" thickBot="1">
      <c r="B34" s="1059"/>
      <c r="C34" s="1060"/>
      <c r="D34" s="1060"/>
      <c r="E34" s="1060"/>
      <c r="F34" s="1060"/>
      <c r="G34" s="1195"/>
      <c r="H34" s="1189"/>
      <c r="I34" s="1007"/>
      <c r="J34" s="1007"/>
      <c r="K34" s="1007"/>
      <c r="L34" s="1007"/>
      <c r="M34" s="1007"/>
      <c r="N34" s="1007"/>
      <c r="O34" s="1007"/>
      <c r="P34" s="1007"/>
      <c r="Q34" s="1007"/>
      <c r="R34" s="1007"/>
      <c r="S34" s="1008"/>
      <c r="T34" s="221"/>
      <c r="U34" s="221"/>
      <c r="V34" s="1007"/>
      <c r="W34" s="1007"/>
      <c r="X34" s="1007"/>
      <c r="Y34" s="1007"/>
      <c r="Z34" s="1007"/>
      <c r="AA34" s="1007"/>
      <c r="AB34" s="1007"/>
      <c r="AC34" s="1007"/>
      <c r="AD34" s="1007"/>
      <c r="AE34" s="1007"/>
      <c r="AF34" s="1007"/>
      <c r="AG34" s="1007"/>
      <c r="AH34" s="1007"/>
      <c r="AI34" s="1007"/>
      <c r="AJ34" s="1007"/>
      <c r="AK34" s="1007"/>
      <c r="AL34" s="221"/>
      <c r="AM34" s="221"/>
      <c r="AN34" s="1119" t="s">
        <v>108</v>
      </c>
      <c r="AO34" s="1120"/>
      <c r="AP34" s="1120"/>
      <c r="AQ34" s="1120"/>
      <c r="AR34" s="1120"/>
      <c r="AS34" s="1120" t="s">
        <v>102</v>
      </c>
      <c r="AT34" s="1120"/>
      <c r="AU34" s="1120"/>
      <c r="AV34" s="1120"/>
      <c r="AW34" s="1129"/>
      <c r="AX34" s="977" t="s">
        <v>108</v>
      </c>
      <c r="AY34" s="978"/>
      <c r="AZ34" s="978"/>
      <c r="BA34" s="978"/>
      <c r="BB34" s="978"/>
      <c r="BC34" s="978"/>
      <c r="BD34" s="978"/>
      <c r="BE34" s="978" t="s">
        <v>102</v>
      </c>
      <c r="BF34" s="978"/>
      <c r="BG34" s="978"/>
      <c r="BH34" s="978"/>
      <c r="BI34" s="978"/>
      <c r="BJ34" s="978"/>
      <c r="BK34" s="982"/>
      <c r="BL34" s="989" t="s">
        <v>110</v>
      </c>
      <c r="BM34" s="990"/>
      <c r="BN34" s="990"/>
      <c r="BO34" s="990"/>
      <c r="BP34" s="990"/>
      <c r="BQ34" s="990"/>
      <c r="BR34" s="991"/>
    </row>
    <row r="35" spans="2:70">
      <c r="B35" s="1196" t="s">
        <v>112</v>
      </c>
      <c r="C35" s="1179"/>
      <c r="D35" s="1179"/>
      <c r="E35" s="1179"/>
      <c r="F35" s="1179"/>
      <c r="G35" s="1179"/>
      <c r="H35" s="1076">
        <v>35</v>
      </c>
      <c r="I35" s="1077"/>
      <c r="J35" s="1179" t="s">
        <v>244</v>
      </c>
      <c r="K35" s="1179"/>
      <c r="L35" s="1179"/>
      <c r="M35" s="1179"/>
      <c r="N35" s="1179"/>
      <c r="O35" s="1179"/>
      <c r="P35" s="1179"/>
      <c r="Q35" s="1179"/>
      <c r="R35" s="1179"/>
      <c r="S35" s="1180"/>
      <c r="T35" s="32" t="s">
        <v>624</v>
      </c>
      <c r="U35" s="31"/>
      <c r="V35" s="31"/>
      <c r="W35" s="31"/>
      <c r="X35" s="31"/>
      <c r="Y35" s="31"/>
      <c r="Z35" s="31"/>
      <c r="AA35" s="31"/>
      <c r="AB35" s="31"/>
      <c r="AC35" s="31"/>
      <c r="AD35" s="31"/>
      <c r="AE35" s="31"/>
      <c r="AF35" s="31"/>
      <c r="AG35" s="31"/>
      <c r="AH35" s="31"/>
      <c r="AI35" s="31"/>
      <c r="AJ35" s="31"/>
      <c r="AK35" s="31"/>
      <c r="AL35" s="31"/>
      <c r="AM35" s="31"/>
      <c r="AN35" s="1130">
        <v>1</v>
      </c>
      <c r="AO35" s="1131">
        <v>1</v>
      </c>
      <c r="AP35" s="1131">
        <v>1</v>
      </c>
      <c r="AQ35" s="1131">
        <v>1</v>
      </c>
      <c r="AR35" s="1132">
        <v>1</v>
      </c>
      <c r="AS35" s="1135">
        <v>0</v>
      </c>
      <c r="AT35" s="1131">
        <v>0</v>
      </c>
      <c r="AU35" s="1131">
        <v>0</v>
      </c>
      <c r="AV35" s="1131">
        <v>0</v>
      </c>
      <c r="AW35" s="1136">
        <v>0</v>
      </c>
      <c r="AX35" s="1095">
        <f>+R19*AN35</f>
        <v>0</v>
      </c>
      <c r="AY35" s="992"/>
      <c r="AZ35" s="992"/>
      <c r="BA35" s="992"/>
      <c r="BB35" s="992"/>
      <c r="BC35" s="992"/>
      <c r="BD35" s="992"/>
      <c r="BE35" s="992" t="s">
        <v>107</v>
      </c>
      <c r="BF35" s="992"/>
      <c r="BG35" s="992"/>
      <c r="BH35" s="992"/>
      <c r="BI35" s="992"/>
      <c r="BJ35" s="992"/>
      <c r="BK35" s="993"/>
      <c r="BL35" s="993">
        <f>SUM(AX35:BK35)</f>
        <v>0</v>
      </c>
      <c r="BM35" s="997"/>
      <c r="BN35" s="997"/>
      <c r="BO35" s="997"/>
      <c r="BP35" s="997"/>
      <c r="BQ35" s="997"/>
      <c r="BR35" s="998"/>
    </row>
    <row r="36" spans="2:70">
      <c r="B36" s="1160" t="s">
        <v>124</v>
      </c>
      <c r="C36" s="1161"/>
      <c r="D36" s="1161"/>
      <c r="E36" s="1161"/>
      <c r="F36" s="1161"/>
      <c r="G36" s="1162"/>
      <c r="H36" s="1124"/>
      <c r="I36" s="1125"/>
      <c r="J36" s="1125"/>
      <c r="K36" s="1125"/>
      <c r="L36" s="1125"/>
      <c r="M36" s="1125"/>
      <c r="N36" s="1125"/>
      <c r="O36" s="1125"/>
      <c r="P36" s="1125"/>
      <c r="Q36" s="1125"/>
      <c r="R36" s="1125"/>
      <c r="S36" s="1126"/>
      <c r="T36" s="1181"/>
      <c r="U36" s="1125"/>
      <c r="V36" s="1125"/>
      <c r="W36" s="1125"/>
      <c r="X36" s="1125"/>
      <c r="Y36" s="1125"/>
      <c r="Z36" s="1125"/>
      <c r="AA36" s="1125"/>
      <c r="AB36" s="1125"/>
      <c r="AC36" s="1125"/>
      <c r="AD36" s="1125"/>
      <c r="AE36" s="1125"/>
      <c r="AF36" s="1125"/>
      <c r="AG36" s="1125"/>
      <c r="AH36" s="1125"/>
      <c r="AI36" s="1125"/>
      <c r="AJ36" s="1125"/>
      <c r="AK36" s="1125"/>
      <c r="AL36" s="1125"/>
      <c r="AM36" s="1126"/>
      <c r="AN36" s="1107">
        <v>1</v>
      </c>
      <c r="AO36" s="1105">
        <v>1</v>
      </c>
      <c r="AP36" s="1105">
        <v>1</v>
      </c>
      <c r="AQ36" s="1105">
        <v>1</v>
      </c>
      <c r="AR36" s="1108">
        <v>1</v>
      </c>
      <c r="AS36" s="1104">
        <v>0</v>
      </c>
      <c r="AT36" s="1105">
        <v>0</v>
      </c>
      <c r="AU36" s="1105">
        <v>0</v>
      </c>
      <c r="AV36" s="1105">
        <v>0</v>
      </c>
      <c r="AW36" s="1106">
        <v>0</v>
      </c>
      <c r="AX36" s="1102">
        <f>SUM(AX35)</f>
        <v>0</v>
      </c>
      <c r="AY36" s="1089"/>
      <c r="AZ36" s="1089"/>
      <c r="BA36" s="1089"/>
      <c r="BB36" s="1089"/>
      <c r="BC36" s="1089"/>
      <c r="BD36" s="1089"/>
      <c r="BE36" s="1089" t="s">
        <v>107</v>
      </c>
      <c r="BF36" s="1089"/>
      <c r="BG36" s="1089"/>
      <c r="BH36" s="1089"/>
      <c r="BI36" s="1089"/>
      <c r="BJ36" s="1089"/>
      <c r="BK36" s="979"/>
      <c r="BL36" s="979">
        <f>SUM(BL35)</f>
        <v>0</v>
      </c>
      <c r="BM36" s="980"/>
      <c r="BN36" s="980"/>
      <c r="BO36" s="980"/>
      <c r="BP36" s="980"/>
      <c r="BQ36" s="980"/>
      <c r="BR36" s="981"/>
    </row>
    <row r="37" spans="2:70">
      <c r="B37" s="1069" t="s">
        <v>113</v>
      </c>
      <c r="C37" s="1070"/>
      <c r="D37" s="1070"/>
      <c r="E37" s="1070"/>
      <c r="F37" s="1070"/>
      <c r="G37" s="1070"/>
      <c r="H37" s="1190">
        <v>35</v>
      </c>
      <c r="I37" s="1191"/>
      <c r="J37" s="1070" t="s">
        <v>244</v>
      </c>
      <c r="K37" s="1070"/>
      <c r="L37" s="1070"/>
      <c r="M37" s="1070"/>
      <c r="N37" s="1070"/>
      <c r="O37" s="1070"/>
      <c r="P37" s="1070"/>
      <c r="Q37" s="1070"/>
      <c r="R37" s="1070"/>
      <c r="S37" s="1121"/>
      <c r="T37" s="34" t="s">
        <v>241</v>
      </c>
      <c r="U37" s="33"/>
      <c r="V37" s="33"/>
      <c r="W37" s="33"/>
      <c r="X37" s="33"/>
      <c r="Y37" s="33"/>
      <c r="Z37" s="33"/>
      <c r="AA37" s="33"/>
      <c r="AB37" s="33"/>
      <c r="AC37" s="33"/>
      <c r="AD37" s="33"/>
      <c r="AE37" s="33"/>
      <c r="AF37" s="33"/>
      <c r="AG37" s="33"/>
      <c r="AH37" s="33"/>
      <c r="AI37" s="33"/>
      <c r="AJ37" s="33"/>
      <c r="AK37" s="33"/>
      <c r="AL37" s="33"/>
      <c r="AM37" s="33"/>
      <c r="AN37" s="1109">
        <v>1</v>
      </c>
      <c r="AO37" s="1110">
        <v>1</v>
      </c>
      <c r="AP37" s="1110">
        <v>1</v>
      </c>
      <c r="AQ37" s="1110">
        <v>1</v>
      </c>
      <c r="AR37" s="1111">
        <v>1</v>
      </c>
      <c r="AS37" s="1133">
        <v>1</v>
      </c>
      <c r="AT37" s="1110">
        <v>1</v>
      </c>
      <c r="AU37" s="1110">
        <v>1</v>
      </c>
      <c r="AV37" s="1110">
        <v>1</v>
      </c>
      <c r="AW37" s="1134">
        <v>1</v>
      </c>
      <c r="AX37" s="1096">
        <f>+R20*AN37</f>
        <v>0</v>
      </c>
      <c r="AY37" s="999"/>
      <c r="AZ37" s="999"/>
      <c r="BA37" s="999"/>
      <c r="BB37" s="999"/>
      <c r="BC37" s="999"/>
      <c r="BD37" s="999"/>
      <c r="BE37" s="999">
        <f>+Y20*AS37</f>
        <v>0</v>
      </c>
      <c r="BF37" s="999"/>
      <c r="BG37" s="999"/>
      <c r="BH37" s="999"/>
      <c r="BI37" s="999"/>
      <c r="BJ37" s="999"/>
      <c r="BK37" s="994"/>
      <c r="BL37" s="994">
        <f t="shared" ref="BL37:BL53" si="1">SUM(AX37:BK37)</f>
        <v>0</v>
      </c>
      <c r="BM37" s="995"/>
      <c r="BN37" s="995"/>
      <c r="BO37" s="995"/>
      <c r="BP37" s="995"/>
      <c r="BQ37" s="995"/>
      <c r="BR37" s="996"/>
    </row>
    <row r="38" spans="2:70">
      <c r="B38" s="1163" t="s">
        <v>124</v>
      </c>
      <c r="C38" s="1164"/>
      <c r="D38" s="1164"/>
      <c r="E38" s="1164"/>
      <c r="F38" s="1164"/>
      <c r="G38" s="1165"/>
      <c r="H38" s="1124"/>
      <c r="I38" s="1125"/>
      <c r="J38" s="1125"/>
      <c r="K38" s="1125"/>
      <c r="L38" s="1125"/>
      <c r="M38" s="1125"/>
      <c r="N38" s="1125"/>
      <c r="O38" s="1125"/>
      <c r="P38" s="1125"/>
      <c r="Q38" s="1125"/>
      <c r="R38" s="1125"/>
      <c r="S38" s="1126"/>
      <c r="T38" s="1181"/>
      <c r="U38" s="1125"/>
      <c r="V38" s="1125"/>
      <c r="W38" s="1125"/>
      <c r="X38" s="1125"/>
      <c r="Y38" s="1125"/>
      <c r="Z38" s="1125"/>
      <c r="AA38" s="1125"/>
      <c r="AB38" s="1125"/>
      <c r="AC38" s="1125"/>
      <c r="AD38" s="1125"/>
      <c r="AE38" s="1125"/>
      <c r="AF38" s="1125"/>
      <c r="AG38" s="1125"/>
      <c r="AH38" s="1125"/>
      <c r="AI38" s="1125"/>
      <c r="AJ38" s="1125"/>
      <c r="AK38" s="1125"/>
      <c r="AL38" s="1125"/>
      <c r="AM38" s="1126"/>
      <c r="AN38" s="1107">
        <v>1</v>
      </c>
      <c r="AO38" s="1105">
        <v>1</v>
      </c>
      <c r="AP38" s="1105">
        <v>1</v>
      </c>
      <c r="AQ38" s="1105">
        <v>1</v>
      </c>
      <c r="AR38" s="1108">
        <v>1</v>
      </c>
      <c r="AS38" s="1104">
        <v>1</v>
      </c>
      <c r="AT38" s="1105">
        <v>1</v>
      </c>
      <c r="AU38" s="1105">
        <v>1</v>
      </c>
      <c r="AV38" s="1105">
        <v>1</v>
      </c>
      <c r="AW38" s="1106">
        <v>1</v>
      </c>
      <c r="AX38" s="1084">
        <f>SUM(AX37)</f>
        <v>0</v>
      </c>
      <c r="AY38" s="1085"/>
      <c r="AZ38" s="1085"/>
      <c r="BA38" s="1085"/>
      <c r="BB38" s="1085"/>
      <c r="BC38" s="1085"/>
      <c r="BD38" s="1086"/>
      <c r="BE38" s="1087">
        <f>SUM(BE37)</f>
        <v>0</v>
      </c>
      <c r="BF38" s="1085"/>
      <c r="BG38" s="1085"/>
      <c r="BH38" s="1085"/>
      <c r="BI38" s="1085"/>
      <c r="BJ38" s="1085"/>
      <c r="BK38" s="1085"/>
      <c r="BL38" s="1087">
        <f t="shared" si="1"/>
        <v>0</v>
      </c>
      <c r="BM38" s="1085"/>
      <c r="BN38" s="1085"/>
      <c r="BO38" s="1085"/>
      <c r="BP38" s="1085"/>
      <c r="BQ38" s="1085"/>
      <c r="BR38" s="1088"/>
    </row>
    <row r="39" spans="2:70">
      <c r="B39" s="1168" t="s">
        <v>111</v>
      </c>
      <c r="C39" s="1169"/>
      <c r="D39" s="1169"/>
      <c r="E39" s="1169"/>
      <c r="F39" s="1169"/>
      <c r="G39" s="1170"/>
      <c r="H39" s="1071" t="s">
        <v>119</v>
      </c>
      <c r="I39" s="1072"/>
      <c r="J39" s="1122" t="s">
        <v>242</v>
      </c>
      <c r="K39" s="1122"/>
      <c r="L39" s="1122"/>
      <c r="M39" s="1122"/>
      <c r="N39" s="1122"/>
      <c r="O39" s="1122"/>
      <c r="P39" s="1122"/>
      <c r="Q39" s="1122"/>
      <c r="R39" s="1122"/>
      <c r="S39" s="1123"/>
      <c r="T39" s="30" t="s">
        <v>246</v>
      </c>
      <c r="U39" s="17"/>
      <c r="V39" s="17"/>
      <c r="W39" s="17"/>
      <c r="X39" s="17"/>
      <c r="Y39" s="17"/>
      <c r="Z39" s="17"/>
      <c r="AA39" s="17"/>
      <c r="AB39" s="17"/>
      <c r="AC39" s="17"/>
      <c r="AD39" s="17"/>
      <c r="AE39" s="17"/>
      <c r="AF39" s="17"/>
      <c r="AG39" s="17"/>
      <c r="AH39" s="17"/>
      <c r="AI39" s="17"/>
      <c r="AJ39" s="17"/>
      <c r="AK39" s="17"/>
      <c r="AL39" s="17"/>
      <c r="AM39" s="17"/>
      <c r="AN39" s="1117">
        <v>0.20562214611872101</v>
      </c>
      <c r="AO39" s="965"/>
      <c r="AP39" s="965"/>
      <c r="AQ39" s="965"/>
      <c r="AR39" s="1118"/>
      <c r="AS39" s="964">
        <v>0.29920523609163202</v>
      </c>
      <c r="AT39" s="965"/>
      <c r="AU39" s="965"/>
      <c r="AV39" s="965"/>
      <c r="AW39" s="966"/>
      <c r="AX39" s="1097">
        <f>+$R$21*AN39</f>
        <v>0</v>
      </c>
      <c r="AY39" s="987"/>
      <c r="AZ39" s="987"/>
      <c r="BA39" s="987"/>
      <c r="BB39" s="987"/>
      <c r="BC39" s="987"/>
      <c r="BD39" s="1098"/>
      <c r="BE39" s="1000">
        <f>+$Y$21*AS39</f>
        <v>0</v>
      </c>
      <c r="BF39" s="1000"/>
      <c r="BG39" s="1000"/>
      <c r="BH39" s="1000"/>
      <c r="BI39" s="1000"/>
      <c r="BJ39" s="1000"/>
      <c r="BK39" s="986"/>
      <c r="BL39" s="986">
        <f t="shared" si="1"/>
        <v>0</v>
      </c>
      <c r="BM39" s="987"/>
      <c r="BN39" s="987"/>
      <c r="BO39" s="987"/>
      <c r="BP39" s="987"/>
      <c r="BQ39" s="987"/>
      <c r="BR39" s="988"/>
    </row>
    <row r="40" spans="2:70">
      <c r="B40" s="1171"/>
      <c r="C40" s="1172"/>
      <c r="D40" s="1172"/>
      <c r="E40" s="1172"/>
      <c r="F40" s="1172"/>
      <c r="G40" s="1173"/>
      <c r="H40" s="1146">
        <v>28</v>
      </c>
      <c r="I40" s="1147"/>
      <c r="J40" s="956" t="s">
        <v>675</v>
      </c>
      <c r="K40" s="956"/>
      <c r="L40" s="956"/>
      <c r="M40" s="956"/>
      <c r="N40" s="956"/>
      <c r="O40" s="956"/>
      <c r="P40" s="956"/>
      <c r="Q40" s="956"/>
      <c r="R40" s="956"/>
      <c r="S40" s="1073"/>
      <c r="T40" s="196" t="s">
        <v>620</v>
      </c>
      <c r="U40" s="18"/>
      <c r="V40" s="18"/>
      <c r="W40" s="18"/>
      <c r="X40" s="18"/>
      <c r="Y40" s="18"/>
      <c r="Z40" s="18"/>
      <c r="AA40" s="18"/>
      <c r="AB40" s="18"/>
      <c r="AC40" s="18"/>
      <c r="AD40" s="18"/>
      <c r="AE40" s="18"/>
      <c r="AF40" s="18"/>
      <c r="AG40" s="18"/>
      <c r="AH40" s="18"/>
      <c r="AI40" s="18"/>
      <c r="AJ40" s="18"/>
      <c r="AK40" s="18"/>
      <c r="AL40" s="18"/>
      <c r="AM40" s="18"/>
      <c r="AN40" s="1078">
        <v>0.71725171232876705</v>
      </c>
      <c r="AO40" s="1079"/>
      <c r="AP40" s="1079"/>
      <c r="AQ40" s="1079"/>
      <c r="AR40" s="1080"/>
      <c r="AS40" s="1081">
        <v>0.67118591242013403</v>
      </c>
      <c r="AT40" s="1079"/>
      <c r="AU40" s="1079"/>
      <c r="AV40" s="1079"/>
      <c r="AW40" s="1082"/>
      <c r="AX40" s="1091">
        <f t="shared" ref="AX40:AX41" si="2">+$R$21*AN40</f>
        <v>0</v>
      </c>
      <c r="AY40" s="1090"/>
      <c r="AZ40" s="1090"/>
      <c r="BA40" s="1090"/>
      <c r="BB40" s="1090"/>
      <c r="BC40" s="1090"/>
      <c r="BD40" s="1090"/>
      <c r="BE40" s="1090">
        <f>+$Y$21*AS40</f>
        <v>0</v>
      </c>
      <c r="BF40" s="1090"/>
      <c r="BG40" s="1090"/>
      <c r="BH40" s="1090"/>
      <c r="BI40" s="1090"/>
      <c r="BJ40" s="1090"/>
      <c r="BK40" s="967"/>
      <c r="BL40" s="967">
        <f t="shared" si="1"/>
        <v>0</v>
      </c>
      <c r="BM40" s="940"/>
      <c r="BN40" s="940"/>
      <c r="BO40" s="940"/>
      <c r="BP40" s="940"/>
      <c r="BQ40" s="940"/>
      <c r="BR40" s="941"/>
    </row>
    <row r="41" spans="2:70">
      <c r="B41" s="1174"/>
      <c r="C41" s="1175"/>
      <c r="D41" s="1175"/>
      <c r="E41" s="1175"/>
      <c r="F41" s="1175"/>
      <c r="G41" s="1176"/>
      <c r="H41" s="1074">
        <v>35</v>
      </c>
      <c r="I41" s="1075"/>
      <c r="J41" s="1192" t="s">
        <v>245</v>
      </c>
      <c r="K41" s="1192"/>
      <c r="L41" s="1192"/>
      <c r="M41" s="1192"/>
      <c r="N41" s="1192"/>
      <c r="O41" s="1192"/>
      <c r="P41" s="1192"/>
      <c r="Q41" s="1192"/>
      <c r="R41" s="1192"/>
      <c r="S41" s="1193"/>
      <c r="T41" s="36" t="s">
        <v>247</v>
      </c>
      <c r="U41" s="35"/>
      <c r="V41" s="35"/>
      <c r="W41" s="35"/>
      <c r="X41" s="35"/>
      <c r="Y41" s="35"/>
      <c r="Z41" s="35"/>
      <c r="AA41" s="35"/>
      <c r="AB41" s="35"/>
      <c r="AC41" s="35"/>
      <c r="AD41" s="35"/>
      <c r="AE41" s="35"/>
      <c r="AF41" s="35"/>
      <c r="AG41" s="35"/>
      <c r="AH41" s="35"/>
      <c r="AI41" s="35"/>
      <c r="AJ41" s="35"/>
      <c r="AK41" s="35"/>
      <c r="AL41" s="35"/>
      <c r="AM41" s="35"/>
      <c r="AN41" s="1112">
        <v>7.7126141552511407E-2</v>
      </c>
      <c r="AO41" s="970"/>
      <c r="AP41" s="970"/>
      <c r="AQ41" s="970"/>
      <c r="AR41" s="1113"/>
      <c r="AS41" s="969">
        <v>2.9608851488234399E-2</v>
      </c>
      <c r="AT41" s="970"/>
      <c r="AU41" s="970"/>
      <c r="AV41" s="970"/>
      <c r="AW41" s="971"/>
      <c r="AX41" s="1099">
        <f t="shared" si="2"/>
        <v>0</v>
      </c>
      <c r="AY41" s="1083"/>
      <c r="AZ41" s="1083"/>
      <c r="BA41" s="1083"/>
      <c r="BB41" s="1083"/>
      <c r="BC41" s="1083"/>
      <c r="BD41" s="1083"/>
      <c r="BE41" s="1083">
        <f>+$Y$21*AS41</f>
        <v>0</v>
      </c>
      <c r="BF41" s="1083"/>
      <c r="BG41" s="1083"/>
      <c r="BH41" s="1083"/>
      <c r="BI41" s="1083"/>
      <c r="BJ41" s="1083"/>
      <c r="BK41" s="983"/>
      <c r="BL41" s="983">
        <f t="shared" si="1"/>
        <v>0</v>
      </c>
      <c r="BM41" s="984"/>
      <c r="BN41" s="984"/>
      <c r="BO41" s="984"/>
      <c r="BP41" s="984"/>
      <c r="BQ41" s="984"/>
      <c r="BR41" s="985"/>
    </row>
    <row r="42" spans="2:70">
      <c r="B42" s="1163" t="s">
        <v>124</v>
      </c>
      <c r="C42" s="1164"/>
      <c r="D42" s="1164"/>
      <c r="E42" s="1164"/>
      <c r="F42" s="1164"/>
      <c r="G42" s="1165"/>
      <c r="H42" s="1187"/>
      <c r="I42" s="1185"/>
      <c r="J42" s="1185"/>
      <c r="K42" s="1185"/>
      <c r="L42" s="1185"/>
      <c r="M42" s="1185"/>
      <c r="N42" s="1185"/>
      <c r="O42" s="1185"/>
      <c r="P42" s="1185"/>
      <c r="Q42" s="1185"/>
      <c r="R42" s="1185"/>
      <c r="S42" s="1186"/>
      <c r="T42" s="1184"/>
      <c r="U42" s="1185"/>
      <c r="V42" s="1185"/>
      <c r="W42" s="1185"/>
      <c r="X42" s="1185"/>
      <c r="Y42" s="1185"/>
      <c r="Z42" s="1185"/>
      <c r="AA42" s="1185"/>
      <c r="AB42" s="1185"/>
      <c r="AC42" s="1185"/>
      <c r="AD42" s="1185"/>
      <c r="AE42" s="1185"/>
      <c r="AF42" s="1185"/>
      <c r="AG42" s="1185"/>
      <c r="AH42" s="1185"/>
      <c r="AI42" s="1185"/>
      <c r="AJ42" s="1185"/>
      <c r="AK42" s="1185"/>
      <c r="AL42" s="1185"/>
      <c r="AM42" s="1186"/>
      <c r="AN42" s="1107">
        <v>1</v>
      </c>
      <c r="AO42" s="1105">
        <v>1</v>
      </c>
      <c r="AP42" s="1105">
        <v>1</v>
      </c>
      <c r="AQ42" s="1105">
        <v>1</v>
      </c>
      <c r="AR42" s="1108">
        <v>1</v>
      </c>
      <c r="AS42" s="1104">
        <v>1</v>
      </c>
      <c r="AT42" s="1105">
        <v>1</v>
      </c>
      <c r="AU42" s="1105">
        <v>1</v>
      </c>
      <c r="AV42" s="1105">
        <v>1</v>
      </c>
      <c r="AW42" s="1106">
        <v>1</v>
      </c>
      <c r="AX42" s="1100">
        <f>SUM(AX39:BD41)</f>
        <v>0</v>
      </c>
      <c r="AY42" s="980"/>
      <c r="AZ42" s="980"/>
      <c r="BA42" s="980"/>
      <c r="BB42" s="980"/>
      <c r="BC42" s="980"/>
      <c r="BD42" s="1101"/>
      <c r="BE42" s="979">
        <f>SUM(BE39:BK41)</f>
        <v>0</v>
      </c>
      <c r="BF42" s="980"/>
      <c r="BG42" s="980"/>
      <c r="BH42" s="980"/>
      <c r="BI42" s="980"/>
      <c r="BJ42" s="980"/>
      <c r="BK42" s="980"/>
      <c r="BL42" s="979">
        <f t="shared" si="1"/>
        <v>0</v>
      </c>
      <c r="BM42" s="980"/>
      <c r="BN42" s="980"/>
      <c r="BO42" s="980"/>
      <c r="BP42" s="980"/>
      <c r="BQ42" s="980"/>
      <c r="BR42" s="981"/>
    </row>
    <row r="43" spans="2:70">
      <c r="B43" s="1168" t="s">
        <v>114</v>
      </c>
      <c r="C43" s="1169"/>
      <c r="D43" s="1169"/>
      <c r="E43" s="1169"/>
      <c r="F43" s="1169"/>
      <c r="G43" s="1170"/>
      <c r="H43" s="1071" t="s">
        <v>55</v>
      </c>
      <c r="I43" s="1072"/>
      <c r="J43" s="691" t="s">
        <v>1037</v>
      </c>
      <c r="K43" s="691"/>
      <c r="L43" s="691"/>
      <c r="M43" s="691"/>
      <c r="N43" s="691"/>
      <c r="O43" s="691"/>
      <c r="P43" s="691"/>
      <c r="Q43" s="691"/>
      <c r="R43" s="691"/>
      <c r="S43" s="692"/>
      <c r="T43" s="14" t="s">
        <v>3</v>
      </c>
      <c r="U43" s="17"/>
      <c r="V43" s="17"/>
      <c r="W43" s="17"/>
      <c r="X43" s="17"/>
      <c r="Y43" s="17"/>
      <c r="Z43" s="17"/>
      <c r="AA43" s="17"/>
      <c r="AB43" s="17"/>
      <c r="AC43" s="17"/>
      <c r="AD43" s="17"/>
      <c r="AE43" s="17"/>
      <c r="AF43" s="17"/>
      <c r="AG43" s="17"/>
      <c r="AH43" s="17"/>
      <c r="AI43" s="17"/>
      <c r="AJ43" s="17"/>
      <c r="AK43" s="17"/>
      <c r="AL43" s="17"/>
      <c r="AM43" s="17"/>
      <c r="AN43" s="1117">
        <v>9.1219204042956401E-2</v>
      </c>
      <c r="AO43" s="965"/>
      <c r="AP43" s="965"/>
      <c r="AQ43" s="965"/>
      <c r="AR43" s="1118"/>
      <c r="AS43" s="964">
        <v>0.14183266932270899</v>
      </c>
      <c r="AT43" s="965"/>
      <c r="AU43" s="965"/>
      <c r="AV43" s="965"/>
      <c r="AW43" s="966"/>
      <c r="AX43" s="1103">
        <f>+$R$22*AN43</f>
        <v>0</v>
      </c>
      <c r="AY43" s="1000"/>
      <c r="AZ43" s="1000"/>
      <c r="BA43" s="1000"/>
      <c r="BB43" s="1000"/>
      <c r="BC43" s="1000"/>
      <c r="BD43" s="1000"/>
      <c r="BE43" s="1000">
        <f>+$Y$22*AS43</f>
        <v>0</v>
      </c>
      <c r="BF43" s="1000"/>
      <c r="BG43" s="1000"/>
      <c r="BH43" s="1000"/>
      <c r="BI43" s="1000"/>
      <c r="BJ43" s="1000"/>
      <c r="BK43" s="986"/>
      <c r="BL43" s="986">
        <f t="shared" si="1"/>
        <v>0</v>
      </c>
      <c r="BM43" s="987"/>
      <c r="BN43" s="987"/>
      <c r="BO43" s="987"/>
      <c r="BP43" s="987"/>
      <c r="BQ43" s="987"/>
      <c r="BR43" s="988"/>
    </row>
    <row r="44" spans="2:70">
      <c r="B44" s="1171"/>
      <c r="C44" s="1172"/>
      <c r="D44" s="1172"/>
      <c r="E44" s="1172"/>
      <c r="F44" s="1172"/>
      <c r="G44" s="1173"/>
      <c r="H44" s="1067" t="s">
        <v>57</v>
      </c>
      <c r="I44" s="1068"/>
      <c r="J44" s="686" t="s">
        <v>674</v>
      </c>
      <c r="K44" s="686"/>
      <c r="L44" s="686"/>
      <c r="M44" s="686"/>
      <c r="N44" s="686"/>
      <c r="O44" s="686"/>
      <c r="P44" s="686"/>
      <c r="Q44" s="686"/>
      <c r="R44" s="686"/>
      <c r="S44" s="689"/>
      <c r="T44" s="15" t="s">
        <v>0</v>
      </c>
      <c r="U44" s="18"/>
      <c r="V44" s="18"/>
      <c r="W44" s="18"/>
      <c r="X44" s="18"/>
      <c r="Y44" s="18"/>
      <c r="Z44" s="18"/>
      <c r="AA44" s="18"/>
      <c r="AB44" s="18"/>
      <c r="AC44" s="18"/>
      <c r="AD44" s="18"/>
      <c r="AE44" s="18"/>
      <c r="AF44" s="18"/>
      <c r="AG44" s="18"/>
      <c r="AH44" s="18"/>
      <c r="AI44" s="18"/>
      <c r="AJ44" s="18"/>
      <c r="AK44" s="18"/>
      <c r="AL44" s="18"/>
      <c r="AM44" s="18"/>
      <c r="AN44" s="1078">
        <v>0.34529374605180002</v>
      </c>
      <c r="AO44" s="1079"/>
      <c r="AP44" s="1079"/>
      <c r="AQ44" s="1079"/>
      <c r="AR44" s="1080"/>
      <c r="AS44" s="1081">
        <v>0.30517928286852603</v>
      </c>
      <c r="AT44" s="1079"/>
      <c r="AU44" s="1079"/>
      <c r="AV44" s="1079"/>
      <c r="AW44" s="1082"/>
      <c r="AX44" s="1091">
        <f t="shared" ref="AX44:AX48" si="3">+$R$22*AN44</f>
        <v>0</v>
      </c>
      <c r="AY44" s="1090"/>
      <c r="AZ44" s="1090"/>
      <c r="BA44" s="1090"/>
      <c r="BB44" s="1090"/>
      <c r="BC44" s="1090"/>
      <c r="BD44" s="1090"/>
      <c r="BE44" s="1090">
        <f t="shared" ref="BE44:BE48" si="4">+$Y$22*AS44</f>
        <v>0</v>
      </c>
      <c r="BF44" s="1090"/>
      <c r="BG44" s="1090"/>
      <c r="BH44" s="1090"/>
      <c r="BI44" s="1090"/>
      <c r="BJ44" s="1090"/>
      <c r="BK44" s="967"/>
      <c r="BL44" s="967">
        <f t="shared" si="1"/>
        <v>0</v>
      </c>
      <c r="BM44" s="940"/>
      <c r="BN44" s="940"/>
      <c r="BO44" s="940"/>
      <c r="BP44" s="940"/>
      <c r="BQ44" s="940"/>
      <c r="BR44" s="941"/>
    </row>
    <row r="45" spans="2:70">
      <c r="B45" s="1171"/>
      <c r="C45" s="1172"/>
      <c r="D45" s="1172"/>
      <c r="E45" s="1172"/>
      <c r="F45" s="1172"/>
      <c r="G45" s="1173"/>
      <c r="H45" s="1067" t="s">
        <v>58</v>
      </c>
      <c r="I45" s="1068"/>
      <c r="J45" s="686" t="s">
        <v>655</v>
      </c>
      <c r="K45" s="686"/>
      <c r="L45" s="686"/>
      <c r="M45" s="686"/>
      <c r="N45" s="686"/>
      <c r="O45" s="686"/>
      <c r="P45" s="686"/>
      <c r="Q45" s="686"/>
      <c r="R45" s="686"/>
      <c r="S45" s="689"/>
      <c r="T45" s="15" t="s">
        <v>1</v>
      </c>
      <c r="U45" s="18"/>
      <c r="V45" s="18"/>
      <c r="W45" s="18"/>
      <c r="X45" s="18"/>
      <c r="Y45" s="18"/>
      <c r="Z45" s="18"/>
      <c r="AA45" s="18"/>
      <c r="AB45" s="18"/>
      <c r="AC45" s="18"/>
      <c r="AD45" s="18"/>
      <c r="AE45" s="18"/>
      <c r="AF45" s="18"/>
      <c r="AG45" s="18"/>
      <c r="AH45" s="18"/>
      <c r="AI45" s="18"/>
      <c r="AJ45" s="18"/>
      <c r="AK45" s="18"/>
      <c r="AL45" s="18"/>
      <c r="AM45" s="18"/>
      <c r="AN45" s="1078">
        <v>7.1636133922931097E-2</v>
      </c>
      <c r="AO45" s="1079"/>
      <c r="AP45" s="1079"/>
      <c r="AQ45" s="1079"/>
      <c r="AR45" s="1080"/>
      <c r="AS45" s="1081">
        <v>0.104913678618858</v>
      </c>
      <c r="AT45" s="1079"/>
      <c r="AU45" s="1079"/>
      <c r="AV45" s="1079"/>
      <c r="AW45" s="1082"/>
      <c r="AX45" s="1091">
        <f t="shared" si="3"/>
        <v>0</v>
      </c>
      <c r="AY45" s="1090"/>
      <c r="AZ45" s="1090"/>
      <c r="BA45" s="1090"/>
      <c r="BB45" s="1090"/>
      <c r="BC45" s="1090"/>
      <c r="BD45" s="1090"/>
      <c r="BE45" s="1090">
        <f t="shared" si="4"/>
        <v>0</v>
      </c>
      <c r="BF45" s="1090"/>
      <c r="BG45" s="1090"/>
      <c r="BH45" s="1090"/>
      <c r="BI45" s="1090"/>
      <c r="BJ45" s="1090"/>
      <c r="BK45" s="967"/>
      <c r="BL45" s="967">
        <f t="shared" si="1"/>
        <v>0</v>
      </c>
      <c r="BM45" s="940"/>
      <c r="BN45" s="940"/>
      <c r="BO45" s="940"/>
      <c r="BP45" s="940"/>
      <c r="BQ45" s="940"/>
      <c r="BR45" s="941"/>
    </row>
    <row r="46" spans="2:70">
      <c r="B46" s="1171"/>
      <c r="C46" s="1172"/>
      <c r="D46" s="1172"/>
      <c r="E46" s="1172"/>
      <c r="F46" s="1172"/>
      <c r="G46" s="1173"/>
      <c r="H46" s="1067" t="s">
        <v>60</v>
      </c>
      <c r="I46" s="1068"/>
      <c r="J46" s="686" t="s">
        <v>656</v>
      </c>
      <c r="K46" s="686"/>
      <c r="L46" s="686"/>
      <c r="M46" s="686"/>
      <c r="N46" s="686"/>
      <c r="O46" s="686"/>
      <c r="P46" s="686"/>
      <c r="Q46" s="686"/>
      <c r="R46" s="686"/>
      <c r="S46" s="689"/>
      <c r="T46" s="15" t="s">
        <v>4</v>
      </c>
      <c r="U46" s="18"/>
      <c r="V46" s="18"/>
      <c r="W46" s="18"/>
      <c r="X46" s="18"/>
      <c r="Y46" s="18"/>
      <c r="Z46" s="18"/>
      <c r="AA46" s="18"/>
      <c r="AB46" s="18"/>
      <c r="AC46" s="18"/>
      <c r="AD46" s="18"/>
      <c r="AE46" s="18"/>
      <c r="AF46" s="18"/>
      <c r="AG46" s="18"/>
      <c r="AH46" s="18"/>
      <c r="AI46" s="18"/>
      <c r="AJ46" s="18"/>
      <c r="AK46" s="18"/>
      <c r="AL46" s="18"/>
      <c r="AM46" s="18"/>
      <c r="AN46" s="1078">
        <v>1.2507896399241899E-2</v>
      </c>
      <c r="AO46" s="1079"/>
      <c r="AP46" s="1079"/>
      <c r="AQ46" s="1079"/>
      <c r="AR46" s="1080"/>
      <c r="AS46" s="1081">
        <v>1.54050464807437E-2</v>
      </c>
      <c r="AT46" s="1079"/>
      <c r="AU46" s="1079"/>
      <c r="AV46" s="1079"/>
      <c r="AW46" s="1082"/>
      <c r="AX46" s="1091">
        <f t="shared" si="3"/>
        <v>0</v>
      </c>
      <c r="AY46" s="1090"/>
      <c r="AZ46" s="1090"/>
      <c r="BA46" s="1090"/>
      <c r="BB46" s="1090"/>
      <c r="BC46" s="1090"/>
      <c r="BD46" s="1090"/>
      <c r="BE46" s="1090">
        <f>+$Y$22*AS46</f>
        <v>0</v>
      </c>
      <c r="BF46" s="1090"/>
      <c r="BG46" s="1090"/>
      <c r="BH46" s="1090"/>
      <c r="BI46" s="1090"/>
      <c r="BJ46" s="1090"/>
      <c r="BK46" s="967"/>
      <c r="BL46" s="967">
        <f t="shared" si="1"/>
        <v>0</v>
      </c>
      <c r="BM46" s="940"/>
      <c r="BN46" s="940"/>
      <c r="BO46" s="940"/>
      <c r="BP46" s="940"/>
      <c r="BQ46" s="940"/>
      <c r="BR46" s="941"/>
    </row>
    <row r="47" spans="2:70">
      <c r="B47" s="1171"/>
      <c r="C47" s="1172"/>
      <c r="D47" s="1172"/>
      <c r="E47" s="1172"/>
      <c r="F47" s="1172"/>
      <c r="G47" s="1173"/>
      <c r="H47" s="1067" t="s">
        <v>63</v>
      </c>
      <c r="I47" s="1068"/>
      <c r="J47" s="686" t="s">
        <v>658</v>
      </c>
      <c r="K47" s="686"/>
      <c r="L47" s="686"/>
      <c r="M47" s="686"/>
      <c r="N47" s="686"/>
      <c r="O47" s="686"/>
      <c r="P47" s="686"/>
      <c r="Q47" s="686"/>
      <c r="R47" s="686"/>
      <c r="S47" s="689"/>
      <c r="T47" s="15" t="s">
        <v>621</v>
      </c>
      <c r="U47" s="18"/>
      <c r="V47" s="18"/>
      <c r="W47" s="18"/>
      <c r="X47" s="18"/>
      <c r="Y47" s="18"/>
      <c r="Z47" s="18"/>
      <c r="AA47" s="18"/>
      <c r="AB47" s="18"/>
      <c r="AC47" s="18"/>
      <c r="AD47" s="18"/>
      <c r="AE47" s="18"/>
      <c r="AF47" s="18"/>
      <c r="AG47" s="18"/>
      <c r="AH47" s="18"/>
      <c r="AI47" s="18"/>
      <c r="AJ47" s="18"/>
      <c r="AK47" s="18"/>
      <c r="AL47" s="18"/>
      <c r="AM47" s="18"/>
      <c r="AN47" s="1078">
        <v>1.41503474415666E-2</v>
      </c>
      <c r="AO47" s="1079"/>
      <c r="AP47" s="1079"/>
      <c r="AQ47" s="1079"/>
      <c r="AR47" s="1080"/>
      <c r="AS47" s="1081">
        <v>1.4873837981407701E-2</v>
      </c>
      <c r="AT47" s="1079"/>
      <c r="AU47" s="1079"/>
      <c r="AV47" s="1079"/>
      <c r="AW47" s="1082"/>
      <c r="AX47" s="1091">
        <f t="shared" si="3"/>
        <v>0</v>
      </c>
      <c r="AY47" s="1090"/>
      <c r="AZ47" s="1090"/>
      <c r="BA47" s="1090"/>
      <c r="BB47" s="1090"/>
      <c r="BC47" s="1090"/>
      <c r="BD47" s="1090"/>
      <c r="BE47" s="1090">
        <f t="shared" si="4"/>
        <v>0</v>
      </c>
      <c r="BF47" s="1090"/>
      <c r="BG47" s="1090"/>
      <c r="BH47" s="1090"/>
      <c r="BI47" s="1090"/>
      <c r="BJ47" s="1090"/>
      <c r="BK47" s="967"/>
      <c r="BL47" s="967">
        <f t="shared" si="1"/>
        <v>0</v>
      </c>
      <c r="BM47" s="940"/>
      <c r="BN47" s="940"/>
      <c r="BO47" s="940"/>
      <c r="BP47" s="940"/>
      <c r="BQ47" s="940"/>
      <c r="BR47" s="941"/>
    </row>
    <row r="48" spans="2:70">
      <c r="B48" s="1171"/>
      <c r="C48" s="1172"/>
      <c r="D48" s="1172"/>
      <c r="E48" s="1172"/>
      <c r="F48" s="1172"/>
      <c r="G48" s="1173"/>
      <c r="H48" s="1067" t="s">
        <v>75</v>
      </c>
      <c r="I48" s="1068"/>
      <c r="J48" s="686" t="s">
        <v>30</v>
      </c>
      <c r="K48" s="686"/>
      <c r="L48" s="686"/>
      <c r="M48" s="686"/>
      <c r="N48" s="686"/>
      <c r="O48" s="686"/>
      <c r="P48" s="686"/>
      <c r="Q48" s="686"/>
      <c r="R48" s="686"/>
      <c r="S48" s="689"/>
      <c r="T48" s="15" t="s">
        <v>679</v>
      </c>
      <c r="U48" s="18"/>
      <c r="V48" s="18"/>
      <c r="W48" s="18"/>
      <c r="X48" s="18"/>
      <c r="Y48" s="18"/>
      <c r="Z48" s="18"/>
      <c r="AA48" s="18"/>
      <c r="AB48" s="18"/>
      <c r="AC48" s="18"/>
      <c r="AD48" s="18"/>
      <c r="AE48" s="18"/>
      <c r="AF48" s="18"/>
      <c r="AG48" s="18"/>
      <c r="AH48" s="18"/>
      <c r="AI48" s="18"/>
      <c r="AJ48" s="18"/>
      <c r="AK48" s="18"/>
      <c r="AL48" s="18"/>
      <c r="AM48" s="18"/>
      <c r="AN48" s="1078">
        <v>0.465192672141504</v>
      </c>
      <c r="AO48" s="1079"/>
      <c r="AP48" s="1079"/>
      <c r="AQ48" s="1079"/>
      <c r="AR48" s="1080"/>
      <c r="AS48" s="1081">
        <v>0.41779548472775602</v>
      </c>
      <c r="AT48" s="1079"/>
      <c r="AU48" s="1079"/>
      <c r="AV48" s="1079"/>
      <c r="AW48" s="1082"/>
      <c r="AX48" s="1091">
        <f t="shared" si="3"/>
        <v>0</v>
      </c>
      <c r="AY48" s="1090"/>
      <c r="AZ48" s="1090"/>
      <c r="BA48" s="1090"/>
      <c r="BB48" s="1090"/>
      <c r="BC48" s="1090"/>
      <c r="BD48" s="1090"/>
      <c r="BE48" s="1090">
        <f t="shared" si="4"/>
        <v>0</v>
      </c>
      <c r="BF48" s="1090"/>
      <c r="BG48" s="1090"/>
      <c r="BH48" s="1090"/>
      <c r="BI48" s="1090"/>
      <c r="BJ48" s="1090"/>
      <c r="BK48" s="967"/>
      <c r="BL48" s="967">
        <f t="shared" si="1"/>
        <v>0</v>
      </c>
      <c r="BM48" s="940"/>
      <c r="BN48" s="940"/>
      <c r="BO48" s="940"/>
      <c r="BP48" s="940"/>
      <c r="BQ48" s="940"/>
      <c r="BR48" s="941"/>
    </row>
    <row r="49" spans="2:70">
      <c r="B49" s="1163" t="s">
        <v>124</v>
      </c>
      <c r="C49" s="1164"/>
      <c r="D49" s="1164"/>
      <c r="E49" s="1164"/>
      <c r="F49" s="1164"/>
      <c r="G49" s="1165"/>
      <c r="H49" s="1124"/>
      <c r="I49" s="1125"/>
      <c r="J49" s="1125"/>
      <c r="K49" s="1125"/>
      <c r="L49" s="1125"/>
      <c r="M49" s="1125"/>
      <c r="N49" s="1125"/>
      <c r="O49" s="1125"/>
      <c r="P49" s="1125"/>
      <c r="Q49" s="1125"/>
      <c r="R49" s="1125"/>
      <c r="S49" s="1126"/>
      <c r="T49" s="1181"/>
      <c r="U49" s="1125"/>
      <c r="V49" s="1125"/>
      <c r="W49" s="1125"/>
      <c r="X49" s="1125"/>
      <c r="Y49" s="1125"/>
      <c r="Z49" s="1125"/>
      <c r="AA49" s="1125"/>
      <c r="AB49" s="1125"/>
      <c r="AC49" s="1125"/>
      <c r="AD49" s="1125"/>
      <c r="AE49" s="1125"/>
      <c r="AF49" s="1125"/>
      <c r="AG49" s="1125"/>
      <c r="AH49" s="1125"/>
      <c r="AI49" s="1125"/>
      <c r="AJ49" s="1125"/>
      <c r="AK49" s="1125"/>
      <c r="AL49" s="1125"/>
      <c r="AM49" s="1126"/>
      <c r="AN49" s="1107">
        <v>1</v>
      </c>
      <c r="AO49" s="1105">
        <v>1</v>
      </c>
      <c r="AP49" s="1105">
        <v>1</v>
      </c>
      <c r="AQ49" s="1105">
        <v>1</v>
      </c>
      <c r="AR49" s="1108">
        <v>1</v>
      </c>
      <c r="AS49" s="1104">
        <v>1</v>
      </c>
      <c r="AT49" s="1105">
        <v>1</v>
      </c>
      <c r="AU49" s="1105">
        <v>1</v>
      </c>
      <c r="AV49" s="1105">
        <v>1</v>
      </c>
      <c r="AW49" s="1106">
        <v>1</v>
      </c>
      <c r="AX49" s="1084">
        <f>SUM(AX43:BD48)</f>
        <v>0</v>
      </c>
      <c r="AY49" s="1085"/>
      <c r="AZ49" s="1085"/>
      <c r="BA49" s="1085"/>
      <c r="BB49" s="1085"/>
      <c r="BC49" s="1085"/>
      <c r="BD49" s="1086"/>
      <c r="BE49" s="1087">
        <f>SUM(BE43:BK48)</f>
        <v>0</v>
      </c>
      <c r="BF49" s="1085"/>
      <c r="BG49" s="1085"/>
      <c r="BH49" s="1085"/>
      <c r="BI49" s="1085"/>
      <c r="BJ49" s="1085"/>
      <c r="BK49" s="1085"/>
      <c r="BL49" s="1087">
        <f>SUM(BL43:BR48)</f>
        <v>0</v>
      </c>
      <c r="BM49" s="1085"/>
      <c r="BN49" s="1085"/>
      <c r="BO49" s="1085"/>
      <c r="BP49" s="1085"/>
      <c r="BQ49" s="1085"/>
      <c r="BR49" s="1088"/>
    </row>
    <row r="50" spans="2:70">
      <c r="B50" s="1171" t="s">
        <v>1066</v>
      </c>
      <c r="C50" s="1172"/>
      <c r="D50" s="1172"/>
      <c r="E50" s="1172"/>
      <c r="F50" s="1172"/>
      <c r="G50" s="1173"/>
      <c r="H50" s="1146" t="s">
        <v>86</v>
      </c>
      <c r="I50" s="1147"/>
      <c r="J50" s="698" t="s">
        <v>670</v>
      </c>
      <c r="K50" s="698"/>
      <c r="L50" s="698"/>
      <c r="M50" s="698"/>
      <c r="N50" s="698"/>
      <c r="O50" s="698"/>
      <c r="P50" s="698"/>
      <c r="Q50" s="698"/>
      <c r="R50" s="698"/>
      <c r="S50" s="699"/>
      <c r="T50" s="1" t="s">
        <v>248</v>
      </c>
      <c r="U50" s="18"/>
      <c r="V50" s="18"/>
      <c r="W50" s="18"/>
      <c r="X50" s="18"/>
      <c r="Y50" s="18"/>
      <c r="Z50" s="18"/>
      <c r="AA50" s="18"/>
      <c r="AB50" s="18"/>
      <c r="AC50" s="18"/>
      <c r="AD50" s="18"/>
      <c r="AE50" s="18"/>
      <c r="AF50" s="18"/>
      <c r="AG50" s="18"/>
      <c r="AH50" s="18"/>
      <c r="AI50" s="18"/>
      <c r="AJ50" s="18"/>
      <c r="AK50" s="18"/>
      <c r="AL50" s="18"/>
      <c r="AM50" s="18"/>
      <c r="AN50" s="1078">
        <v>2.1153288901767601E-2</v>
      </c>
      <c r="AO50" s="1079"/>
      <c r="AP50" s="1079"/>
      <c r="AQ50" s="1079"/>
      <c r="AR50" s="1080"/>
      <c r="AS50" s="1081">
        <v>3.6636918741193E-2</v>
      </c>
      <c r="AT50" s="1079"/>
      <c r="AU50" s="1079"/>
      <c r="AV50" s="1079"/>
      <c r="AW50" s="1082"/>
      <c r="AX50" s="1091">
        <f>+$R$23*AN50</f>
        <v>0</v>
      </c>
      <c r="AY50" s="1090"/>
      <c r="AZ50" s="1090"/>
      <c r="BA50" s="1090"/>
      <c r="BB50" s="1090"/>
      <c r="BC50" s="1090"/>
      <c r="BD50" s="1090"/>
      <c r="BE50" s="1090">
        <f>+$Y$23*AS50</f>
        <v>0</v>
      </c>
      <c r="BF50" s="1090"/>
      <c r="BG50" s="1090"/>
      <c r="BH50" s="1090"/>
      <c r="BI50" s="1090"/>
      <c r="BJ50" s="1090"/>
      <c r="BK50" s="967"/>
      <c r="BL50" s="967">
        <f t="shared" si="1"/>
        <v>0</v>
      </c>
      <c r="BM50" s="940"/>
      <c r="BN50" s="940"/>
      <c r="BO50" s="940"/>
      <c r="BP50" s="940"/>
      <c r="BQ50" s="940"/>
      <c r="BR50" s="941"/>
    </row>
    <row r="51" spans="2:70">
      <c r="B51" s="1171"/>
      <c r="C51" s="1172"/>
      <c r="D51" s="1172"/>
      <c r="E51" s="1172"/>
      <c r="F51" s="1172"/>
      <c r="G51" s="1173"/>
      <c r="H51" s="1146" t="s">
        <v>89</v>
      </c>
      <c r="I51" s="1147"/>
      <c r="J51" s="698" t="s">
        <v>672</v>
      </c>
      <c r="K51" s="698"/>
      <c r="L51" s="698"/>
      <c r="M51" s="698"/>
      <c r="N51" s="698"/>
      <c r="O51" s="698"/>
      <c r="P51" s="698"/>
      <c r="Q51" s="698"/>
      <c r="R51" s="698"/>
      <c r="S51" s="699"/>
      <c r="T51" s="196" t="s">
        <v>5</v>
      </c>
      <c r="U51" s="18"/>
      <c r="V51" s="18"/>
      <c r="W51" s="18"/>
      <c r="X51" s="18"/>
      <c r="Y51" s="18"/>
      <c r="Z51" s="18"/>
      <c r="AA51" s="18"/>
      <c r="AB51" s="18"/>
      <c r="AC51" s="18"/>
      <c r="AD51" s="18"/>
      <c r="AE51" s="18"/>
      <c r="AF51" s="18"/>
      <c r="AG51" s="18"/>
      <c r="AH51" s="18"/>
      <c r="AI51" s="18"/>
      <c r="AJ51" s="18"/>
      <c r="AK51" s="18"/>
      <c r="AL51" s="18"/>
      <c r="AM51" s="18"/>
      <c r="AN51" s="1078">
        <v>0.13358446827006701</v>
      </c>
      <c r="AO51" s="1079"/>
      <c r="AP51" s="1079"/>
      <c r="AQ51" s="1079"/>
      <c r="AR51" s="1080"/>
      <c r="AS51" s="1081">
        <v>9.1122592766557098E-2</v>
      </c>
      <c r="AT51" s="1079"/>
      <c r="AU51" s="1079"/>
      <c r="AV51" s="1079"/>
      <c r="AW51" s="1082"/>
      <c r="AX51" s="1091">
        <f>+$R$23*AN51</f>
        <v>0</v>
      </c>
      <c r="AY51" s="1090"/>
      <c r="AZ51" s="1090"/>
      <c r="BA51" s="1090"/>
      <c r="BB51" s="1090"/>
      <c r="BC51" s="1090"/>
      <c r="BD51" s="1090"/>
      <c r="BE51" s="1090">
        <f>+$Y$23*AS51</f>
        <v>0</v>
      </c>
      <c r="BF51" s="1090"/>
      <c r="BG51" s="1090"/>
      <c r="BH51" s="1090"/>
      <c r="BI51" s="1090"/>
      <c r="BJ51" s="1090"/>
      <c r="BK51" s="967"/>
      <c r="BL51" s="967">
        <f>SUM(AX51:BK51)</f>
        <v>0</v>
      </c>
      <c r="BM51" s="940"/>
      <c r="BN51" s="940"/>
      <c r="BO51" s="940"/>
      <c r="BP51" s="940"/>
      <c r="BQ51" s="940"/>
      <c r="BR51" s="941"/>
    </row>
    <row r="52" spans="2:70">
      <c r="B52" s="1171"/>
      <c r="C52" s="1172"/>
      <c r="D52" s="1172"/>
      <c r="E52" s="1172"/>
      <c r="F52" s="1172"/>
      <c r="G52" s="1173"/>
      <c r="H52" s="1146" t="s">
        <v>333</v>
      </c>
      <c r="I52" s="1147"/>
      <c r="J52" s="698" t="s">
        <v>1038</v>
      </c>
      <c r="K52" s="698"/>
      <c r="L52" s="698"/>
      <c r="M52" s="698"/>
      <c r="N52" s="698"/>
      <c r="O52" s="698"/>
      <c r="P52" s="698"/>
      <c r="Q52" s="698"/>
      <c r="R52" s="698"/>
      <c r="S52" s="699"/>
      <c r="T52" s="1" t="s">
        <v>2</v>
      </c>
      <c r="U52" s="18"/>
      <c r="V52" s="18"/>
      <c r="W52" s="18"/>
      <c r="X52" s="18"/>
      <c r="Y52" s="18"/>
      <c r="Z52" s="18"/>
      <c r="AA52" s="18"/>
      <c r="AB52" s="18"/>
      <c r="AC52" s="18"/>
      <c r="AD52" s="18"/>
      <c r="AE52" s="18"/>
      <c r="AF52" s="18"/>
      <c r="AG52" s="18"/>
      <c r="AH52" s="18"/>
      <c r="AI52" s="18"/>
      <c r="AJ52" s="18"/>
      <c r="AK52" s="18"/>
      <c r="AL52" s="18"/>
      <c r="AM52" s="18"/>
      <c r="AN52" s="1078">
        <v>1.9414662416690799E-2</v>
      </c>
      <c r="AO52" s="1079"/>
      <c r="AP52" s="1079"/>
      <c r="AQ52" s="1079"/>
      <c r="AR52" s="1080"/>
      <c r="AS52" s="1081">
        <v>2.5833724753405399E-2</v>
      </c>
      <c r="AT52" s="1079"/>
      <c r="AU52" s="1079"/>
      <c r="AV52" s="1079"/>
      <c r="AW52" s="1082"/>
      <c r="AX52" s="1091">
        <f>+$R$23*AN52</f>
        <v>0</v>
      </c>
      <c r="AY52" s="1090"/>
      <c r="AZ52" s="1090"/>
      <c r="BA52" s="1090"/>
      <c r="BB52" s="1090"/>
      <c r="BC52" s="1090"/>
      <c r="BD52" s="1090"/>
      <c r="BE52" s="1090">
        <f>+$Y$23*AS52</f>
        <v>0</v>
      </c>
      <c r="BF52" s="1090"/>
      <c r="BG52" s="1090"/>
      <c r="BH52" s="1090"/>
      <c r="BI52" s="1090"/>
      <c r="BJ52" s="1090"/>
      <c r="BK52" s="967"/>
      <c r="BL52" s="967">
        <f t="shared" si="1"/>
        <v>0</v>
      </c>
      <c r="BM52" s="940"/>
      <c r="BN52" s="940"/>
      <c r="BO52" s="940"/>
      <c r="BP52" s="940"/>
      <c r="BQ52" s="940"/>
      <c r="BR52" s="941"/>
    </row>
    <row r="53" spans="2:70">
      <c r="B53" s="1174"/>
      <c r="C53" s="1175"/>
      <c r="D53" s="1175"/>
      <c r="E53" s="1175"/>
      <c r="F53" s="1175"/>
      <c r="G53" s="1176"/>
      <c r="H53" s="1074" t="s">
        <v>335</v>
      </c>
      <c r="I53" s="1075"/>
      <c r="J53" s="700" t="s">
        <v>619</v>
      </c>
      <c r="K53" s="700"/>
      <c r="L53" s="700"/>
      <c r="M53" s="700"/>
      <c r="N53" s="700"/>
      <c r="O53" s="700"/>
      <c r="P53" s="700"/>
      <c r="Q53" s="700"/>
      <c r="R53" s="700"/>
      <c r="S53" s="701"/>
      <c r="T53" s="197" t="s">
        <v>625</v>
      </c>
      <c r="U53" s="35"/>
      <c r="V53" s="35"/>
      <c r="W53" s="35"/>
      <c r="X53" s="35"/>
      <c r="Y53" s="35"/>
      <c r="Z53" s="35"/>
      <c r="AA53" s="35"/>
      <c r="AB53" s="35"/>
      <c r="AC53" s="35"/>
      <c r="AD53" s="35"/>
      <c r="AE53" s="35"/>
      <c r="AF53" s="35"/>
      <c r="AG53" s="35"/>
      <c r="AH53" s="35"/>
      <c r="AI53" s="35"/>
      <c r="AJ53" s="35"/>
      <c r="AK53" s="35"/>
      <c r="AL53" s="35"/>
      <c r="AM53" s="35"/>
      <c r="AN53" s="1112">
        <v>0.82584758041147499</v>
      </c>
      <c r="AO53" s="970"/>
      <c r="AP53" s="970"/>
      <c r="AQ53" s="970"/>
      <c r="AR53" s="1113"/>
      <c r="AS53" s="969">
        <v>0.84640676373884405</v>
      </c>
      <c r="AT53" s="970"/>
      <c r="AU53" s="970"/>
      <c r="AV53" s="970"/>
      <c r="AW53" s="971"/>
      <c r="AX53" s="1099">
        <f>+$R$23*AN53</f>
        <v>0</v>
      </c>
      <c r="AY53" s="1083"/>
      <c r="AZ53" s="1083"/>
      <c r="BA53" s="1083"/>
      <c r="BB53" s="1083"/>
      <c r="BC53" s="1083"/>
      <c r="BD53" s="1083"/>
      <c r="BE53" s="1083">
        <f>+$Y$23*AS53</f>
        <v>0</v>
      </c>
      <c r="BF53" s="1083"/>
      <c r="BG53" s="1083"/>
      <c r="BH53" s="1083"/>
      <c r="BI53" s="1083"/>
      <c r="BJ53" s="1083"/>
      <c r="BK53" s="983"/>
      <c r="BL53" s="983">
        <f t="shared" si="1"/>
        <v>0</v>
      </c>
      <c r="BM53" s="984"/>
      <c r="BN53" s="984"/>
      <c r="BO53" s="984"/>
      <c r="BP53" s="984"/>
      <c r="BQ53" s="984"/>
      <c r="BR53" s="985"/>
    </row>
    <row r="54" spans="2:70">
      <c r="B54" s="1163" t="s">
        <v>124</v>
      </c>
      <c r="C54" s="1164"/>
      <c r="D54" s="1164"/>
      <c r="E54" s="1164"/>
      <c r="F54" s="1164"/>
      <c r="G54" s="1165"/>
      <c r="H54" s="1124"/>
      <c r="I54" s="1125"/>
      <c r="J54" s="1125"/>
      <c r="K54" s="1125"/>
      <c r="L54" s="1125"/>
      <c r="M54" s="1125"/>
      <c r="N54" s="1125"/>
      <c r="O54" s="1125"/>
      <c r="P54" s="1125"/>
      <c r="Q54" s="1125"/>
      <c r="R54" s="1125"/>
      <c r="S54" s="1126"/>
      <c r="T54" s="1181"/>
      <c r="U54" s="1125"/>
      <c r="V54" s="1125"/>
      <c r="W54" s="1125"/>
      <c r="X54" s="1125"/>
      <c r="Y54" s="1125"/>
      <c r="Z54" s="1125"/>
      <c r="AA54" s="1125"/>
      <c r="AB54" s="1125"/>
      <c r="AC54" s="1125"/>
      <c r="AD54" s="1125"/>
      <c r="AE54" s="1125"/>
      <c r="AF54" s="1125"/>
      <c r="AG54" s="1125"/>
      <c r="AH54" s="1125"/>
      <c r="AI54" s="1125"/>
      <c r="AJ54" s="1125"/>
      <c r="AK54" s="1125"/>
      <c r="AL54" s="1125"/>
      <c r="AM54" s="1126"/>
      <c r="AN54" s="1107">
        <v>1</v>
      </c>
      <c r="AO54" s="1105">
        <v>1</v>
      </c>
      <c r="AP54" s="1105">
        <v>1</v>
      </c>
      <c r="AQ54" s="1105">
        <v>1</v>
      </c>
      <c r="AR54" s="1108">
        <v>1</v>
      </c>
      <c r="AS54" s="1104">
        <v>1</v>
      </c>
      <c r="AT54" s="1105">
        <v>1</v>
      </c>
      <c r="AU54" s="1105">
        <v>1</v>
      </c>
      <c r="AV54" s="1105">
        <v>1</v>
      </c>
      <c r="AW54" s="1106">
        <v>1</v>
      </c>
      <c r="AX54" s="1084">
        <f>SUM(AX50:BD53)</f>
        <v>0</v>
      </c>
      <c r="AY54" s="1085"/>
      <c r="AZ54" s="1085"/>
      <c r="BA54" s="1085"/>
      <c r="BB54" s="1085"/>
      <c r="BC54" s="1085"/>
      <c r="BD54" s="1086"/>
      <c r="BE54" s="1087">
        <f>SUM(BE50:BK53)</f>
        <v>0</v>
      </c>
      <c r="BF54" s="1085"/>
      <c r="BG54" s="1085"/>
      <c r="BH54" s="1085"/>
      <c r="BI54" s="1085"/>
      <c r="BJ54" s="1085"/>
      <c r="BK54" s="1085"/>
      <c r="BL54" s="1087">
        <f t="shared" ref="BL54:BL58" si="5">SUM(AX54:BK54)</f>
        <v>0</v>
      </c>
      <c r="BM54" s="1085"/>
      <c r="BN54" s="1085"/>
      <c r="BO54" s="1085"/>
      <c r="BP54" s="1085"/>
      <c r="BQ54" s="1085"/>
      <c r="BR54" s="1088"/>
    </row>
    <row r="55" spans="2:70" s="15" customFormat="1">
      <c r="B55" s="1171" t="s">
        <v>617</v>
      </c>
      <c r="C55" s="1172"/>
      <c r="D55" s="1172"/>
      <c r="E55" s="1172"/>
      <c r="F55" s="1172"/>
      <c r="G55" s="1173"/>
      <c r="H55" s="1149" t="s">
        <v>86</v>
      </c>
      <c r="I55" s="1150"/>
      <c r="J55" s="18" t="s">
        <v>670</v>
      </c>
      <c r="K55" s="42"/>
      <c r="L55" s="42"/>
      <c r="M55" s="42"/>
      <c r="N55" s="42"/>
      <c r="O55" s="42"/>
      <c r="P55" s="42"/>
      <c r="Q55" s="42"/>
      <c r="R55" s="42"/>
      <c r="S55" s="582"/>
      <c r="T55" s="583"/>
      <c r="U55" s="42"/>
      <c r="V55" s="42"/>
      <c r="W55" s="42"/>
      <c r="X55" s="42"/>
      <c r="Y55" s="42"/>
      <c r="Z55" s="42"/>
      <c r="AA55" s="42"/>
      <c r="AB55" s="42"/>
      <c r="AC55" s="42"/>
      <c r="AD55" s="42"/>
      <c r="AE55" s="42"/>
      <c r="AF55" s="42"/>
      <c r="AG55" s="42"/>
      <c r="AH55" s="42"/>
      <c r="AI55" s="42"/>
      <c r="AJ55" s="42"/>
      <c r="AK55" s="42"/>
      <c r="AL55" s="42"/>
      <c r="AM55" s="582"/>
      <c r="AN55" s="1117">
        <v>0.42679558011049701</v>
      </c>
      <c r="AO55" s="965"/>
      <c r="AP55" s="965"/>
      <c r="AQ55" s="965"/>
      <c r="AR55" s="1118"/>
      <c r="AS55" s="964">
        <v>0.41515151515151499</v>
      </c>
      <c r="AT55" s="965"/>
      <c r="AU55" s="965"/>
      <c r="AV55" s="965"/>
      <c r="AW55" s="966"/>
      <c r="AX55" s="939">
        <f>+$R$24*AN55</f>
        <v>0</v>
      </c>
      <c r="AY55" s="940"/>
      <c r="AZ55" s="940"/>
      <c r="BA55" s="940"/>
      <c r="BB55" s="940"/>
      <c r="BC55" s="940"/>
      <c r="BD55" s="968"/>
      <c r="BE55" s="967">
        <f>+$Y$24*AS55</f>
        <v>0</v>
      </c>
      <c r="BF55" s="940"/>
      <c r="BG55" s="940"/>
      <c r="BH55" s="940"/>
      <c r="BI55" s="940"/>
      <c r="BJ55" s="940"/>
      <c r="BK55" s="968"/>
      <c r="BL55" s="967">
        <f t="shared" si="5"/>
        <v>0</v>
      </c>
      <c r="BM55" s="940"/>
      <c r="BN55" s="940"/>
      <c r="BO55" s="940"/>
      <c r="BP55" s="940"/>
      <c r="BQ55" s="940"/>
      <c r="BR55" s="941"/>
    </row>
    <row r="56" spans="2:70" s="15" customFormat="1">
      <c r="B56" s="1171"/>
      <c r="C56" s="1172"/>
      <c r="D56" s="1172"/>
      <c r="E56" s="1172"/>
      <c r="F56" s="1172"/>
      <c r="G56" s="1173"/>
      <c r="H56" s="1146" t="s">
        <v>334</v>
      </c>
      <c r="I56" s="1147"/>
      <c r="J56" s="18" t="s">
        <v>618</v>
      </c>
      <c r="K56" s="42"/>
      <c r="L56" s="42"/>
      <c r="M56" s="42"/>
      <c r="N56" s="42"/>
      <c r="O56" s="42"/>
      <c r="P56" s="42"/>
      <c r="Q56" s="42"/>
      <c r="R56" s="42"/>
      <c r="S56" s="582"/>
      <c r="T56" s="583" t="s">
        <v>676</v>
      </c>
      <c r="U56" s="42"/>
      <c r="V56" s="42"/>
      <c r="W56" s="42"/>
      <c r="X56" s="42"/>
      <c r="Y56" s="42"/>
      <c r="Z56" s="42"/>
      <c r="AA56" s="42"/>
      <c r="AB56" s="42"/>
      <c r="AC56" s="42"/>
      <c r="AD56" s="42"/>
      <c r="AE56" s="42"/>
      <c r="AF56" s="42"/>
      <c r="AG56" s="42"/>
      <c r="AH56" s="42"/>
      <c r="AI56" s="42"/>
      <c r="AJ56" s="42"/>
      <c r="AK56" s="42"/>
      <c r="AL56" s="42"/>
      <c r="AM56" s="582"/>
      <c r="AN56" s="1078">
        <v>6.21546961325967E-2</v>
      </c>
      <c r="AO56" s="1079"/>
      <c r="AP56" s="1079"/>
      <c r="AQ56" s="1079"/>
      <c r="AR56" s="1080"/>
      <c r="AS56" s="1081">
        <v>7.8787878787878796E-2</v>
      </c>
      <c r="AT56" s="1079"/>
      <c r="AU56" s="1079"/>
      <c r="AV56" s="1079"/>
      <c r="AW56" s="1082"/>
      <c r="AX56" s="939">
        <f>+$R$24*AN56</f>
        <v>0</v>
      </c>
      <c r="AY56" s="940"/>
      <c r="AZ56" s="940"/>
      <c r="BA56" s="940"/>
      <c r="BB56" s="940"/>
      <c r="BC56" s="940"/>
      <c r="BD56" s="968"/>
      <c r="BE56" s="967">
        <f>+$Y$24*AS56</f>
        <v>0</v>
      </c>
      <c r="BF56" s="940"/>
      <c r="BG56" s="940"/>
      <c r="BH56" s="940"/>
      <c r="BI56" s="940"/>
      <c r="BJ56" s="940"/>
      <c r="BK56" s="968"/>
      <c r="BL56" s="967">
        <f t="shared" si="5"/>
        <v>0</v>
      </c>
      <c r="BM56" s="940"/>
      <c r="BN56" s="940"/>
      <c r="BO56" s="940"/>
      <c r="BP56" s="940"/>
      <c r="BQ56" s="940"/>
      <c r="BR56" s="941"/>
    </row>
    <row r="57" spans="2:70" s="15" customFormat="1">
      <c r="B57" s="1171"/>
      <c r="C57" s="1172"/>
      <c r="D57" s="1172"/>
      <c r="E57" s="1172"/>
      <c r="F57" s="1172"/>
      <c r="G57" s="1173"/>
      <c r="H57" s="1074" t="s">
        <v>335</v>
      </c>
      <c r="I57" s="1075"/>
      <c r="J57" s="18" t="s">
        <v>619</v>
      </c>
      <c r="K57" s="42"/>
      <c r="L57" s="42"/>
      <c r="M57" s="42"/>
      <c r="N57" s="42"/>
      <c r="O57" s="42"/>
      <c r="P57" s="42"/>
      <c r="Q57" s="42"/>
      <c r="R57" s="42"/>
      <c r="S57" s="582"/>
      <c r="T57" s="583" t="s">
        <v>1055</v>
      </c>
      <c r="U57" s="42"/>
      <c r="V57" s="42"/>
      <c r="W57" s="42"/>
      <c r="X57" s="42"/>
      <c r="Y57" s="42"/>
      <c r="Z57" s="42"/>
      <c r="AA57" s="42"/>
      <c r="AB57" s="42"/>
      <c r="AC57" s="42"/>
      <c r="AD57" s="42"/>
      <c r="AE57" s="42"/>
      <c r="AF57" s="42"/>
      <c r="AG57" s="42"/>
      <c r="AH57" s="42"/>
      <c r="AI57" s="42"/>
      <c r="AJ57" s="42"/>
      <c r="AK57" s="42"/>
      <c r="AL57" s="42"/>
      <c r="AM57" s="582"/>
      <c r="AN57" s="1112">
        <v>0.51104972375690605</v>
      </c>
      <c r="AO57" s="970"/>
      <c r="AP57" s="970"/>
      <c r="AQ57" s="970"/>
      <c r="AR57" s="1113"/>
      <c r="AS57" s="969">
        <v>0.50606060606060599</v>
      </c>
      <c r="AT57" s="970"/>
      <c r="AU57" s="970"/>
      <c r="AV57" s="970"/>
      <c r="AW57" s="971"/>
      <c r="AX57" s="939">
        <f>+$R$24*AN57</f>
        <v>0</v>
      </c>
      <c r="AY57" s="940"/>
      <c r="AZ57" s="940"/>
      <c r="BA57" s="940"/>
      <c r="BB57" s="940"/>
      <c r="BC57" s="940"/>
      <c r="BD57" s="968"/>
      <c r="BE57" s="967">
        <f>+$Y$24*AS57</f>
        <v>0</v>
      </c>
      <c r="BF57" s="940"/>
      <c r="BG57" s="940"/>
      <c r="BH57" s="940"/>
      <c r="BI57" s="940"/>
      <c r="BJ57" s="940"/>
      <c r="BK57" s="968"/>
      <c r="BL57" s="967">
        <f t="shared" si="5"/>
        <v>0</v>
      </c>
      <c r="BM57" s="940"/>
      <c r="BN57" s="940"/>
      <c r="BO57" s="940"/>
      <c r="BP57" s="940"/>
      <c r="BQ57" s="940"/>
      <c r="BR57" s="941"/>
    </row>
    <row r="58" spans="2:70" s="15" customFormat="1" ht="11.5" thickBot="1">
      <c r="B58" s="957" t="s">
        <v>124</v>
      </c>
      <c r="C58" s="958"/>
      <c r="D58" s="958"/>
      <c r="E58" s="958"/>
      <c r="F58" s="958"/>
      <c r="G58" s="959"/>
      <c r="H58" s="960"/>
      <c r="I58" s="961"/>
      <c r="J58" s="961"/>
      <c r="K58" s="961"/>
      <c r="L58" s="961"/>
      <c r="M58" s="961"/>
      <c r="N58" s="961"/>
      <c r="O58" s="961"/>
      <c r="P58" s="961"/>
      <c r="Q58" s="961"/>
      <c r="R58" s="961"/>
      <c r="S58" s="962"/>
      <c r="T58" s="963"/>
      <c r="U58" s="961"/>
      <c r="V58" s="961"/>
      <c r="W58" s="961"/>
      <c r="X58" s="961"/>
      <c r="Y58" s="961"/>
      <c r="Z58" s="961"/>
      <c r="AA58" s="961"/>
      <c r="AB58" s="961"/>
      <c r="AC58" s="961"/>
      <c r="AD58" s="961"/>
      <c r="AE58" s="961"/>
      <c r="AF58" s="961"/>
      <c r="AG58" s="961"/>
      <c r="AH58" s="961"/>
      <c r="AI58" s="961"/>
      <c r="AJ58" s="961"/>
      <c r="AK58" s="961"/>
      <c r="AL58" s="961"/>
      <c r="AM58" s="962"/>
      <c r="AN58" s="951">
        <v>1</v>
      </c>
      <c r="AO58" s="952">
        <v>1</v>
      </c>
      <c r="AP58" s="952">
        <v>1</v>
      </c>
      <c r="AQ58" s="952">
        <v>1</v>
      </c>
      <c r="AR58" s="953">
        <v>1</v>
      </c>
      <c r="AS58" s="954">
        <v>1</v>
      </c>
      <c r="AT58" s="952">
        <v>1</v>
      </c>
      <c r="AU58" s="952">
        <v>1</v>
      </c>
      <c r="AV58" s="952">
        <v>1</v>
      </c>
      <c r="AW58" s="955">
        <v>1</v>
      </c>
      <c r="AX58" s="975">
        <f>SUM(AX55:BD57)</f>
        <v>0</v>
      </c>
      <c r="AY58" s="973"/>
      <c r="AZ58" s="973"/>
      <c r="BA58" s="973"/>
      <c r="BB58" s="973"/>
      <c r="BC58" s="973"/>
      <c r="BD58" s="976"/>
      <c r="BE58" s="972">
        <f>SUM(BE55:BK57)</f>
        <v>0</v>
      </c>
      <c r="BF58" s="973"/>
      <c r="BG58" s="973"/>
      <c r="BH58" s="973"/>
      <c r="BI58" s="973"/>
      <c r="BJ58" s="973"/>
      <c r="BK58" s="976"/>
      <c r="BL58" s="972">
        <f t="shared" si="5"/>
        <v>0</v>
      </c>
      <c r="BM58" s="973"/>
      <c r="BN58" s="973"/>
      <c r="BO58" s="973"/>
      <c r="BP58" s="973"/>
      <c r="BQ58" s="973"/>
      <c r="BR58" s="974"/>
    </row>
    <row r="59" spans="2:70" ht="11.5" thickBot="1">
      <c r="B59" s="19"/>
      <c r="C59" s="20"/>
      <c r="D59" s="20"/>
      <c r="E59" s="20"/>
      <c r="F59" s="20"/>
      <c r="G59" s="20"/>
      <c r="H59" s="1004" t="s">
        <v>243</v>
      </c>
      <c r="I59" s="1004"/>
      <c r="J59" s="1004"/>
      <c r="K59" s="1004"/>
      <c r="L59" s="1004"/>
      <c r="M59" s="1004"/>
      <c r="N59" s="1004"/>
      <c r="O59" s="1004"/>
      <c r="P59" s="1004"/>
      <c r="Q59" s="1004"/>
      <c r="R59" s="1004"/>
      <c r="S59" s="1005"/>
      <c r="T59" s="1156"/>
      <c r="U59" s="1157"/>
      <c r="V59" s="1157"/>
      <c r="W59" s="1157"/>
      <c r="X59" s="1157"/>
      <c r="Y59" s="1157"/>
      <c r="Z59" s="1157"/>
      <c r="AA59" s="1157"/>
      <c r="AB59" s="1157"/>
      <c r="AC59" s="1157"/>
      <c r="AD59" s="1157"/>
      <c r="AE59" s="1157"/>
      <c r="AF59" s="1157"/>
      <c r="AG59" s="1157"/>
      <c r="AH59" s="1157"/>
      <c r="AI59" s="1157"/>
      <c r="AJ59" s="1157"/>
      <c r="AK59" s="1157"/>
      <c r="AL59" s="1157"/>
      <c r="AM59" s="1158"/>
      <c r="AN59" s="1154"/>
      <c r="AO59" s="1142"/>
      <c r="AP59" s="1142"/>
      <c r="AQ59" s="1142"/>
      <c r="AR59" s="1155"/>
      <c r="AS59" s="1141"/>
      <c r="AT59" s="1142"/>
      <c r="AU59" s="1142"/>
      <c r="AV59" s="1142"/>
      <c r="AW59" s="1143"/>
      <c r="AX59" s="1148">
        <f>+AX36+AX38+AX42+AX49+AX54+AX58</f>
        <v>0</v>
      </c>
      <c r="AY59" s="937"/>
      <c r="AZ59" s="937"/>
      <c r="BA59" s="937"/>
      <c r="BB59" s="937"/>
      <c r="BC59" s="937"/>
      <c r="BD59" s="937"/>
      <c r="BE59" s="937">
        <f>BE38+BE42+BE49+BE54+BE58</f>
        <v>0</v>
      </c>
      <c r="BF59" s="937"/>
      <c r="BG59" s="937"/>
      <c r="BH59" s="937"/>
      <c r="BI59" s="937"/>
      <c r="BJ59" s="937"/>
      <c r="BK59" s="938"/>
      <c r="BL59" s="938">
        <f>+BL36+BL38+BL42+BL49+BL54+BL58</f>
        <v>0</v>
      </c>
      <c r="BM59" s="1002"/>
      <c r="BN59" s="1002"/>
      <c r="BO59" s="1002"/>
      <c r="BP59" s="1002"/>
      <c r="BQ59" s="1002"/>
      <c r="BR59" s="1003"/>
    </row>
    <row r="60" spans="2:70">
      <c r="T60" s="1065" t="s">
        <v>1063</v>
      </c>
      <c r="U60" s="1065"/>
      <c r="V60" s="1065"/>
      <c r="W60" s="1065"/>
      <c r="X60" s="1065"/>
      <c r="Y60" s="1065"/>
      <c r="Z60" s="1065"/>
      <c r="AA60" s="1065"/>
      <c r="AB60" s="1065"/>
      <c r="AC60" s="1065"/>
      <c r="AD60" s="1065"/>
      <c r="AE60" s="1065"/>
      <c r="AF60" s="1065"/>
      <c r="AG60" s="1065"/>
      <c r="AH60" s="1065"/>
      <c r="AI60" s="1065"/>
      <c r="AJ60" s="1065"/>
      <c r="AK60" s="1065"/>
      <c r="AL60" s="1065"/>
      <c r="AM60" s="1065"/>
      <c r="AN60" s="1065"/>
      <c r="AO60" s="1065"/>
      <c r="AP60" s="1065"/>
      <c r="AQ60" s="1065"/>
      <c r="AR60" s="1065"/>
      <c r="AS60" s="1065"/>
      <c r="AT60" s="1065"/>
      <c r="AU60" s="1065"/>
      <c r="AV60" s="1065"/>
      <c r="AW60" s="1065"/>
      <c r="AX60" s="1065"/>
      <c r="AY60" s="1065"/>
      <c r="AZ60" s="1065"/>
      <c r="BA60" s="1065"/>
      <c r="BB60" s="1065"/>
      <c r="BC60" s="1065"/>
      <c r="BD60" s="1065"/>
      <c r="BE60" s="1065"/>
      <c r="BF60" s="1065"/>
      <c r="BG60" s="1065"/>
      <c r="BH60" s="1065"/>
      <c r="BI60" s="1065"/>
      <c r="BJ60" s="1065"/>
      <c r="BK60" s="1065"/>
      <c r="BL60" s="1065"/>
      <c r="BM60" s="1065"/>
      <c r="BN60" s="1065"/>
      <c r="BO60" s="1065"/>
      <c r="BP60" s="1065"/>
      <c r="BQ60" s="1065"/>
      <c r="BR60" s="1065"/>
    </row>
    <row r="61" spans="2:70">
      <c r="T61" s="1066"/>
      <c r="U61" s="1066"/>
      <c r="V61" s="1066"/>
      <c r="W61" s="1066"/>
      <c r="X61" s="1066"/>
      <c r="Y61" s="1066"/>
      <c r="Z61" s="1066"/>
      <c r="AA61" s="1066"/>
      <c r="AB61" s="1066"/>
      <c r="AC61" s="1066"/>
      <c r="AD61" s="1066"/>
      <c r="AE61" s="1066"/>
      <c r="AF61" s="1066"/>
      <c r="AG61" s="1066"/>
      <c r="AH61" s="1066"/>
      <c r="AI61" s="1066"/>
      <c r="AJ61" s="1066"/>
      <c r="AK61" s="1066"/>
      <c r="AL61" s="1066"/>
      <c r="AM61" s="1066"/>
      <c r="AN61" s="1066"/>
      <c r="AO61" s="1066"/>
      <c r="AP61" s="1066"/>
      <c r="AQ61" s="1066"/>
      <c r="AR61" s="1066"/>
      <c r="AS61" s="1066"/>
      <c r="AT61" s="1066"/>
      <c r="AU61" s="1066"/>
      <c r="AV61" s="1066"/>
      <c r="AW61" s="1066"/>
      <c r="AX61" s="1066"/>
      <c r="AY61" s="1066"/>
      <c r="AZ61" s="1066"/>
      <c r="BA61" s="1066"/>
      <c r="BB61" s="1066"/>
      <c r="BC61" s="1066"/>
      <c r="BD61" s="1066"/>
      <c r="BE61" s="1066"/>
      <c r="BF61" s="1066"/>
      <c r="BG61" s="1066"/>
      <c r="BH61" s="1066"/>
      <c r="BI61" s="1066"/>
      <c r="BJ61" s="1066"/>
      <c r="BK61" s="1066"/>
      <c r="BL61" s="1066"/>
      <c r="BM61" s="1066"/>
      <c r="BN61" s="1066"/>
      <c r="BO61" s="1066"/>
      <c r="BP61" s="1066"/>
      <c r="BQ61" s="1066"/>
      <c r="BR61" s="1066"/>
    </row>
    <row r="62" spans="2:70">
      <c r="T62" s="1144" t="s">
        <v>1054</v>
      </c>
      <c r="U62" s="1144"/>
      <c r="V62" s="1144"/>
      <c r="W62" s="1144"/>
      <c r="X62" s="1144"/>
      <c r="Y62" s="1144"/>
      <c r="Z62" s="1144"/>
      <c r="AA62" s="1144"/>
      <c r="AB62" s="1144"/>
      <c r="AC62" s="1144"/>
      <c r="AD62" s="1144"/>
      <c r="AE62" s="1144"/>
      <c r="AF62" s="1144"/>
      <c r="AG62" s="1144"/>
      <c r="AH62" s="1144"/>
      <c r="AI62" s="1144"/>
      <c r="AJ62" s="1144"/>
      <c r="AK62" s="1144"/>
      <c r="AL62" s="1144"/>
      <c r="AM62" s="1144"/>
      <c r="AN62" s="1144"/>
      <c r="AO62" s="1144"/>
      <c r="AP62" s="1144"/>
      <c r="AQ62" s="1144"/>
      <c r="AR62" s="1144"/>
      <c r="AS62" s="1144"/>
      <c r="AT62" s="1144"/>
      <c r="AU62" s="1144"/>
      <c r="AV62" s="1144"/>
      <c r="AW62" s="1144"/>
      <c r="AX62" s="1144"/>
      <c r="AY62" s="1144"/>
      <c r="AZ62" s="1144"/>
      <c r="BA62" s="1144"/>
      <c r="BB62" s="1144"/>
      <c r="BC62" s="1144"/>
      <c r="BD62" s="1144"/>
      <c r="BE62" s="1144"/>
      <c r="BF62" s="1144"/>
      <c r="BG62" s="1144"/>
      <c r="BH62" s="1144"/>
      <c r="BI62" s="1144"/>
      <c r="BJ62" s="1144"/>
      <c r="BK62" s="1144"/>
      <c r="BL62" s="1144"/>
      <c r="BM62" s="1144"/>
      <c r="BN62" s="1144"/>
      <c r="BO62" s="1144"/>
      <c r="BP62" s="1144"/>
      <c r="BQ62" s="1144"/>
      <c r="BR62" s="1144"/>
    </row>
    <row r="63" spans="2:70">
      <c r="T63" s="21"/>
      <c r="U63" s="21"/>
    </row>
    <row r="64" spans="2:70" ht="13.5" customHeight="1">
      <c r="B64" s="1145" t="s">
        <v>270</v>
      </c>
      <c r="C64" s="1145"/>
      <c r="D64" s="1145"/>
      <c r="E64" s="1145"/>
      <c r="F64" s="1145"/>
      <c r="G64" s="1145"/>
      <c r="H64" s="1145"/>
      <c r="I64" s="1145"/>
      <c r="J64" s="1145"/>
      <c r="K64" s="1145"/>
      <c r="L64" s="1145"/>
      <c r="M64" s="1145"/>
      <c r="N64" s="1145"/>
      <c r="O64" s="1145"/>
      <c r="P64" s="1145"/>
      <c r="Q64" s="1145"/>
      <c r="R64" s="1145"/>
      <c r="S64" s="1145"/>
      <c r="T64" s="1145"/>
      <c r="U64" s="1145"/>
      <c r="V64" s="1145"/>
      <c r="W64" s="1145"/>
      <c r="X64" s="1145"/>
      <c r="Y64" s="1145"/>
      <c r="Z64" s="1145"/>
      <c r="AA64" s="1145"/>
    </row>
    <row r="65" spans="2:27" ht="13.5" customHeight="1">
      <c r="B65" s="1145"/>
      <c r="C65" s="1145"/>
      <c r="D65" s="1145"/>
      <c r="E65" s="1145"/>
      <c r="F65" s="1145"/>
      <c r="G65" s="1145"/>
      <c r="H65" s="1145"/>
      <c r="I65" s="1145"/>
      <c r="J65" s="1145"/>
      <c r="K65" s="1145"/>
      <c r="L65" s="1145"/>
      <c r="M65" s="1145"/>
      <c r="N65" s="1145"/>
      <c r="O65" s="1145"/>
      <c r="P65" s="1145"/>
      <c r="Q65" s="1145"/>
      <c r="R65" s="1145"/>
      <c r="S65" s="1145"/>
      <c r="T65" s="1145"/>
      <c r="U65" s="1145"/>
      <c r="V65" s="1145"/>
      <c r="W65" s="1145"/>
      <c r="X65" s="1145"/>
      <c r="Y65" s="1145"/>
      <c r="Z65" s="1145"/>
      <c r="AA65" s="1145"/>
    </row>
    <row r="66" spans="2:27" ht="13">
      <c r="B66" s="24"/>
      <c r="C66" s="23" t="s">
        <v>677</v>
      </c>
      <c r="X66" s="21"/>
      <c r="Y66" s="21"/>
    </row>
    <row r="67" spans="2:27" ht="13">
      <c r="B67" s="24"/>
      <c r="C67" s="23"/>
      <c r="X67" s="21"/>
      <c r="Y67" s="21"/>
    </row>
    <row r="68" spans="2:27">
      <c r="B68" s="956" t="s">
        <v>279</v>
      </c>
      <c r="C68" s="956"/>
      <c r="D68" s="956"/>
      <c r="E68" s="956"/>
      <c r="F68" s="956"/>
      <c r="G68" s="956"/>
      <c r="H68" s="956"/>
      <c r="I68" s="956"/>
      <c r="J68" s="956"/>
      <c r="K68" s="956"/>
      <c r="L68" s="956"/>
      <c r="M68" s="956"/>
      <c r="N68" s="956"/>
      <c r="O68" s="956"/>
      <c r="P68" s="956"/>
      <c r="Q68" s="956"/>
      <c r="R68" s="956"/>
      <c r="S68" s="956"/>
      <c r="T68" s="956"/>
      <c r="U68" s="956"/>
      <c r="V68" s="956"/>
      <c r="X68" s="21"/>
      <c r="Y68" s="21"/>
    </row>
    <row r="69" spans="2:27">
      <c r="B69" s="1009" t="s">
        <v>1039</v>
      </c>
      <c r="C69" s="1010"/>
      <c r="D69" s="1010"/>
      <c r="E69" s="1010"/>
      <c r="F69" s="1010"/>
      <c r="G69" s="1010"/>
      <c r="H69" s="1010"/>
      <c r="I69" s="1010"/>
      <c r="J69" s="1010"/>
      <c r="K69" s="1010"/>
      <c r="L69" s="1010"/>
      <c r="M69" s="1011"/>
      <c r="N69" s="1009" t="s">
        <v>265</v>
      </c>
      <c r="O69" s="1010"/>
      <c r="P69" s="1010"/>
      <c r="Q69" s="1010"/>
      <c r="R69" s="1010"/>
      <c r="S69" s="1011"/>
    </row>
    <row r="70" spans="2:27" ht="11.5" thickBot="1">
      <c r="B70" s="1006" t="s">
        <v>678</v>
      </c>
      <c r="C70" s="1007"/>
      <c r="D70" s="1007"/>
      <c r="E70" s="1007"/>
      <c r="F70" s="1007"/>
      <c r="G70" s="1007"/>
      <c r="H70" s="1007"/>
      <c r="I70" s="1007"/>
      <c r="J70" s="1007"/>
      <c r="K70" s="1007"/>
      <c r="L70" s="1007"/>
      <c r="M70" s="1008"/>
      <c r="N70" s="1006"/>
      <c r="O70" s="1007"/>
      <c r="P70" s="1007"/>
      <c r="Q70" s="1007"/>
      <c r="R70" s="1007"/>
      <c r="S70" s="1008"/>
    </row>
    <row r="71" spans="2:27">
      <c r="B71" s="702" t="s">
        <v>55</v>
      </c>
      <c r="C71" s="703"/>
      <c r="D71" s="718" t="s">
        <v>1037</v>
      </c>
      <c r="E71" s="719"/>
      <c r="F71" s="719"/>
      <c r="G71" s="719"/>
      <c r="H71" s="719"/>
      <c r="I71" s="719"/>
      <c r="J71" s="719"/>
      <c r="K71" s="719"/>
      <c r="L71" s="719"/>
      <c r="M71" s="720"/>
      <c r="N71" s="1138">
        <f t="shared" ref="N71:N107" ca="1" si="6">SUMIF($H$35:$S$58,B71,$BL$35:$BR$58)</f>
        <v>0</v>
      </c>
      <c r="O71" s="1139"/>
      <c r="P71" s="1139"/>
      <c r="Q71" s="1139"/>
      <c r="R71" s="1139"/>
      <c r="S71" s="1140"/>
      <c r="W71" s="22"/>
    </row>
    <row r="72" spans="2:27">
      <c r="B72" s="704" t="s">
        <v>56</v>
      </c>
      <c r="C72" s="705"/>
      <c r="D72" s="721" t="s">
        <v>393</v>
      </c>
      <c r="E72" s="722"/>
      <c r="F72" s="722"/>
      <c r="G72" s="722"/>
      <c r="H72" s="722"/>
      <c r="I72" s="722"/>
      <c r="J72" s="722"/>
      <c r="K72" s="722"/>
      <c r="L72" s="722"/>
      <c r="M72" s="723"/>
      <c r="N72" s="939">
        <f t="shared" ca="1" si="6"/>
        <v>0</v>
      </c>
      <c r="O72" s="940"/>
      <c r="P72" s="940"/>
      <c r="Q72" s="940"/>
      <c r="R72" s="940"/>
      <c r="S72" s="941"/>
    </row>
    <row r="73" spans="2:27">
      <c r="B73" s="706" t="s">
        <v>57</v>
      </c>
      <c r="C73" s="707"/>
      <c r="D73" s="724" t="s">
        <v>654</v>
      </c>
      <c r="E73" s="725"/>
      <c r="F73" s="725"/>
      <c r="G73" s="725"/>
      <c r="H73" s="725"/>
      <c r="I73" s="725"/>
      <c r="J73" s="725"/>
      <c r="K73" s="725"/>
      <c r="L73" s="725"/>
      <c r="M73" s="726"/>
      <c r="N73" s="942">
        <f t="shared" ca="1" si="6"/>
        <v>0</v>
      </c>
      <c r="O73" s="943"/>
      <c r="P73" s="943"/>
      <c r="Q73" s="943"/>
      <c r="R73" s="943"/>
      <c r="S73" s="944"/>
    </row>
    <row r="74" spans="2:27">
      <c r="B74" s="706" t="s">
        <v>58</v>
      </c>
      <c r="C74" s="707"/>
      <c r="D74" s="724" t="s">
        <v>655</v>
      </c>
      <c r="E74" s="725"/>
      <c r="F74" s="725"/>
      <c r="G74" s="725"/>
      <c r="H74" s="725"/>
      <c r="I74" s="725"/>
      <c r="J74" s="725"/>
      <c r="K74" s="725"/>
      <c r="L74" s="725"/>
      <c r="M74" s="726"/>
      <c r="N74" s="942">
        <f t="shared" ca="1" si="6"/>
        <v>0</v>
      </c>
      <c r="O74" s="943"/>
      <c r="P74" s="943"/>
      <c r="Q74" s="943"/>
      <c r="R74" s="943"/>
      <c r="S74" s="944"/>
    </row>
    <row r="75" spans="2:27">
      <c r="B75" s="712" t="s">
        <v>59</v>
      </c>
      <c r="C75" s="713"/>
      <c r="D75" s="733" t="s">
        <v>622</v>
      </c>
      <c r="E75" s="734"/>
      <c r="F75" s="734"/>
      <c r="G75" s="734"/>
      <c r="H75" s="734"/>
      <c r="I75" s="734"/>
      <c r="J75" s="734"/>
      <c r="K75" s="734"/>
      <c r="L75" s="734"/>
      <c r="M75" s="735"/>
      <c r="N75" s="945">
        <f t="shared" ca="1" si="6"/>
        <v>0</v>
      </c>
      <c r="O75" s="946"/>
      <c r="P75" s="946"/>
      <c r="Q75" s="946"/>
      <c r="R75" s="946"/>
      <c r="S75" s="947"/>
    </row>
    <row r="76" spans="2:27">
      <c r="B76" s="710" t="s">
        <v>60</v>
      </c>
      <c r="C76" s="711"/>
      <c r="D76" s="730" t="s">
        <v>656</v>
      </c>
      <c r="E76" s="731"/>
      <c r="F76" s="731"/>
      <c r="G76" s="731"/>
      <c r="H76" s="731"/>
      <c r="I76" s="731"/>
      <c r="J76" s="731"/>
      <c r="K76" s="731"/>
      <c r="L76" s="731"/>
      <c r="M76" s="732"/>
      <c r="N76" s="948">
        <f t="shared" ca="1" si="6"/>
        <v>0</v>
      </c>
      <c r="O76" s="949"/>
      <c r="P76" s="949"/>
      <c r="Q76" s="949"/>
      <c r="R76" s="949"/>
      <c r="S76" s="950"/>
    </row>
    <row r="77" spans="2:27">
      <c r="B77" s="706" t="s">
        <v>61</v>
      </c>
      <c r="C77" s="707"/>
      <c r="D77" s="724" t="s">
        <v>657</v>
      </c>
      <c r="E77" s="725"/>
      <c r="F77" s="725"/>
      <c r="G77" s="725"/>
      <c r="H77" s="725"/>
      <c r="I77" s="725"/>
      <c r="J77" s="725"/>
      <c r="K77" s="725"/>
      <c r="L77" s="725"/>
      <c r="M77" s="726"/>
      <c r="N77" s="942">
        <f t="shared" ca="1" si="6"/>
        <v>0</v>
      </c>
      <c r="O77" s="943"/>
      <c r="P77" s="943"/>
      <c r="Q77" s="943"/>
      <c r="R77" s="943"/>
      <c r="S77" s="944"/>
    </row>
    <row r="78" spans="2:27">
      <c r="B78" s="704" t="s">
        <v>62</v>
      </c>
      <c r="C78" s="705"/>
      <c r="D78" s="721" t="s">
        <v>1040</v>
      </c>
      <c r="E78" s="722"/>
      <c r="F78" s="722"/>
      <c r="G78" s="722"/>
      <c r="H78" s="722"/>
      <c r="I78" s="722"/>
      <c r="J78" s="722"/>
      <c r="K78" s="722"/>
      <c r="L78" s="722"/>
      <c r="M78" s="723"/>
      <c r="N78" s="945">
        <f t="shared" ca="1" si="6"/>
        <v>0</v>
      </c>
      <c r="O78" s="946"/>
      <c r="P78" s="946"/>
      <c r="Q78" s="946"/>
      <c r="R78" s="946"/>
      <c r="S78" s="947"/>
    </row>
    <row r="79" spans="2:27">
      <c r="B79" s="742" t="s">
        <v>63</v>
      </c>
      <c r="C79" s="743"/>
      <c r="D79" s="744" t="s">
        <v>658</v>
      </c>
      <c r="E79" s="745"/>
      <c r="F79" s="745"/>
      <c r="G79" s="745"/>
      <c r="H79" s="745"/>
      <c r="I79" s="745"/>
      <c r="J79" s="745"/>
      <c r="K79" s="745"/>
      <c r="L79" s="745"/>
      <c r="M79" s="746"/>
      <c r="N79" s="1151">
        <f t="shared" ca="1" si="6"/>
        <v>0</v>
      </c>
      <c r="O79" s="1152"/>
      <c r="P79" s="1152"/>
      <c r="Q79" s="1152"/>
      <c r="R79" s="1152"/>
      <c r="S79" s="1153"/>
    </row>
    <row r="80" spans="2:27">
      <c r="B80" s="712" t="s">
        <v>64</v>
      </c>
      <c r="C80" s="713"/>
      <c r="D80" s="733" t="s">
        <v>659</v>
      </c>
      <c r="E80" s="734"/>
      <c r="F80" s="734"/>
      <c r="G80" s="734"/>
      <c r="H80" s="734"/>
      <c r="I80" s="734"/>
      <c r="J80" s="734"/>
      <c r="K80" s="734"/>
      <c r="L80" s="734"/>
      <c r="M80" s="735"/>
      <c r="N80" s="1137">
        <f t="shared" ca="1" si="6"/>
        <v>0</v>
      </c>
      <c r="O80" s="984"/>
      <c r="P80" s="984"/>
      <c r="Q80" s="984"/>
      <c r="R80" s="984"/>
      <c r="S80" s="985"/>
    </row>
    <row r="81" spans="2:19">
      <c r="B81" s="714" t="s">
        <v>65</v>
      </c>
      <c r="C81" s="715"/>
      <c r="D81" s="736" t="s">
        <v>660</v>
      </c>
      <c r="E81" s="737"/>
      <c r="F81" s="737"/>
      <c r="G81" s="737"/>
      <c r="H81" s="737"/>
      <c r="I81" s="737"/>
      <c r="J81" s="737"/>
      <c r="K81" s="737"/>
      <c r="L81" s="737"/>
      <c r="M81" s="738"/>
      <c r="N81" s="939">
        <f t="shared" ca="1" si="6"/>
        <v>0</v>
      </c>
      <c r="O81" s="940"/>
      <c r="P81" s="940"/>
      <c r="Q81" s="940"/>
      <c r="R81" s="940"/>
      <c r="S81" s="941"/>
    </row>
    <row r="82" spans="2:19">
      <c r="B82" s="704" t="s">
        <v>66</v>
      </c>
      <c r="C82" s="705"/>
      <c r="D82" s="721" t="s">
        <v>661</v>
      </c>
      <c r="E82" s="722"/>
      <c r="F82" s="722"/>
      <c r="G82" s="722"/>
      <c r="H82" s="722"/>
      <c r="I82" s="722"/>
      <c r="J82" s="722"/>
      <c r="K82" s="722"/>
      <c r="L82" s="722"/>
      <c r="M82" s="723"/>
      <c r="N82" s="939">
        <f t="shared" ca="1" si="6"/>
        <v>0</v>
      </c>
      <c r="O82" s="940"/>
      <c r="P82" s="940"/>
      <c r="Q82" s="940"/>
      <c r="R82" s="940"/>
      <c r="S82" s="941"/>
    </row>
    <row r="83" spans="2:19">
      <c r="B83" s="704" t="s">
        <v>67</v>
      </c>
      <c r="C83" s="705"/>
      <c r="D83" s="721" t="s">
        <v>662</v>
      </c>
      <c r="E83" s="722"/>
      <c r="F83" s="722"/>
      <c r="G83" s="722"/>
      <c r="H83" s="722"/>
      <c r="I83" s="722"/>
      <c r="J83" s="722"/>
      <c r="K83" s="722"/>
      <c r="L83" s="722"/>
      <c r="M83" s="723"/>
      <c r="N83" s="945">
        <f t="shared" ca="1" si="6"/>
        <v>0</v>
      </c>
      <c r="O83" s="946"/>
      <c r="P83" s="946"/>
      <c r="Q83" s="946"/>
      <c r="R83" s="946"/>
      <c r="S83" s="947"/>
    </row>
    <row r="84" spans="2:19">
      <c r="B84" s="704" t="s">
        <v>68</v>
      </c>
      <c r="C84" s="705"/>
      <c r="D84" s="721" t="s">
        <v>663</v>
      </c>
      <c r="E84" s="722"/>
      <c r="F84" s="722"/>
      <c r="G84" s="722"/>
      <c r="H84" s="722"/>
      <c r="I84" s="722"/>
      <c r="J84" s="722"/>
      <c r="K84" s="722"/>
      <c r="L84" s="722"/>
      <c r="M84" s="723"/>
      <c r="N84" s="939">
        <f t="shared" ca="1" si="6"/>
        <v>0</v>
      </c>
      <c r="O84" s="940"/>
      <c r="P84" s="940"/>
      <c r="Q84" s="940"/>
      <c r="R84" s="940"/>
      <c r="S84" s="941"/>
    </row>
    <row r="85" spans="2:19">
      <c r="B85" s="712" t="s">
        <v>69</v>
      </c>
      <c r="C85" s="713"/>
      <c r="D85" s="733" t="s">
        <v>664</v>
      </c>
      <c r="E85" s="734"/>
      <c r="F85" s="734"/>
      <c r="G85" s="734"/>
      <c r="H85" s="734"/>
      <c r="I85" s="734"/>
      <c r="J85" s="734"/>
      <c r="K85" s="734"/>
      <c r="L85" s="734"/>
      <c r="M85" s="735"/>
      <c r="N85" s="945">
        <f t="shared" ca="1" si="6"/>
        <v>0</v>
      </c>
      <c r="O85" s="946"/>
      <c r="P85" s="946"/>
      <c r="Q85" s="946"/>
      <c r="R85" s="946"/>
      <c r="S85" s="947"/>
    </row>
    <row r="86" spans="2:19">
      <c r="B86" s="714" t="s">
        <v>70</v>
      </c>
      <c r="C86" s="715"/>
      <c r="D86" s="736" t="s">
        <v>665</v>
      </c>
      <c r="E86" s="737"/>
      <c r="F86" s="737"/>
      <c r="G86" s="737"/>
      <c r="H86" s="737"/>
      <c r="I86" s="737"/>
      <c r="J86" s="737"/>
      <c r="K86" s="737"/>
      <c r="L86" s="737"/>
      <c r="M86" s="738"/>
      <c r="N86" s="1018">
        <f t="shared" ca="1" si="6"/>
        <v>0</v>
      </c>
      <c r="O86" s="1019"/>
      <c r="P86" s="1019"/>
      <c r="Q86" s="1019"/>
      <c r="R86" s="1019"/>
      <c r="S86" s="1020"/>
    </row>
    <row r="87" spans="2:19">
      <c r="B87" s="704" t="s">
        <v>71</v>
      </c>
      <c r="C87" s="705"/>
      <c r="D87" s="721" t="s">
        <v>666</v>
      </c>
      <c r="E87" s="722"/>
      <c r="F87" s="722"/>
      <c r="G87" s="722"/>
      <c r="H87" s="722"/>
      <c r="I87" s="722"/>
      <c r="J87" s="722"/>
      <c r="K87" s="722"/>
      <c r="L87" s="722"/>
      <c r="M87" s="723"/>
      <c r="N87" s="945">
        <f t="shared" ca="1" si="6"/>
        <v>0</v>
      </c>
      <c r="O87" s="946"/>
      <c r="P87" s="946"/>
      <c r="Q87" s="946"/>
      <c r="R87" s="946"/>
      <c r="S87" s="947"/>
    </row>
    <row r="88" spans="2:19">
      <c r="B88" s="704" t="s">
        <v>73</v>
      </c>
      <c r="C88" s="705"/>
      <c r="D88" s="721" t="s">
        <v>1042</v>
      </c>
      <c r="E88" s="722"/>
      <c r="F88" s="722"/>
      <c r="G88" s="722"/>
      <c r="H88" s="722"/>
      <c r="I88" s="722"/>
      <c r="J88" s="722"/>
      <c r="K88" s="722"/>
      <c r="L88" s="722"/>
      <c r="M88" s="723"/>
      <c r="N88" s="945">
        <f t="shared" ca="1" si="6"/>
        <v>0</v>
      </c>
      <c r="O88" s="946"/>
      <c r="P88" s="946"/>
      <c r="Q88" s="946"/>
      <c r="R88" s="946"/>
      <c r="S88" s="947"/>
    </row>
    <row r="89" spans="2:19">
      <c r="B89" s="704" t="s">
        <v>74</v>
      </c>
      <c r="C89" s="705"/>
      <c r="D89" s="721" t="s">
        <v>667</v>
      </c>
      <c r="E89" s="722"/>
      <c r="F89" s="722"/>
      <c r="G89" s="722"/>
      <c r="H89" s="722"/>
      <c r="I89" s="722"/>
      <c r="J89" s="722"/>
      <c r="K89" s="722"/>
      <c r="L89" s="722"/>
      <c r="M89" s="723"/>
      <c r="N89" s="939">
        <f t="shared" ca="1" si="6"/>
        <v>0</v>
      </c>
      <c r="O89" s="940"/>
      <c r="P89" s="940"/>
      <c r="Q89" s="940"/>
      <c r="R89" s="940"/>
      <c r="S89" s="941"/>
    </row>
    <row r="90" spans="2:19">
      <c r="B90" s="747" t="s">
        <v>75</v>
      </c>
      <c r="C90" s="748"/>
      <c r="D90" s="749" t="s">
        <v>30</v>
      </c>
      <c r="E90" s="750"/>
      <c r="F90" s="750"/>
      <c r="G90" s="750"/>
      <c r="H90" s="750"/>
      <c r="I90" s="750"/>
      <c r="J90" s="750"/>
      <c r="K90" s="750"/>
      <c r="L90" s="750"/>
      <c r="M90" s="751"/>
      <c r="N90" s="1024">
        <f t="shared" ca="1" si="6"/>
        <v>0</v>
      </c>
      <c r="O90" s="1025"/>
      <c r="P90" s="1025"/>
      <c r="Q90" s="1025"/>
      <c r="R90" s="1025"/>
      <c r="S90" s="1026"/>
    </row>
    <row r="91" spans="2:19">
      <c r="B91" s="714" t="s">
        <v>77</v>
      </c>
      <c r="C91" s="715"/>
      <c r="D91" s="736" t="s">
        <v>72</v>
      </c>
      <c r="E91" s="737"/>
      <c r="F91" s="737"/>
      <c r="G91" s="737"/>
      <c r="H91" s="737"/>
      <c r="I91" s="737"/>
      <c r="J91" s="737"/>
      <c r="K91" s="737"/>
      <c r="L91" s="737"/>
      <c r="M91" s="738"/>
      <c r="N91" s="939">
        <f t="shared" ca="1" si="6"/>
        <v>0</v>
      </c>
      <c r="O91" s="940"/>
      <c r="P91" s="940"/>
      <c r="Q91" s="940"/>
      <c r="R91" s="940"/>
      <c r="S91" s="941"/>
    </row>
    <row r="92" spans="2:19">
      <c r="B92" s="704" t="s">
        <v>78</v>
      </c>
      <c r="C92" s="705"/>
      <c r="D92" s="721" t="s">
        <v>1067</v>
      </c>
      <c r="E92" s="722"/>
      <c r="F92" s="722"/>
      <c r="G92" s="722"/>
      <c r="H92" s="722"/>
      <c r="I92" s="722"/>
      <c r="J92" s="722"/>
      <c r="K92" s="722"/>
      <c r="L92" s="722"/>
      <c r="M92" s="723"/>
      <c r="N92" s="939">
        <f t="shared" ca="1" si="6"/>
        <v>0</v>
      </c>
      <c r="O92" s="940"/>
      <c r="P92" s="940"/>
      <c r="Q92" s="940"/>
      <c r="R92" s="940"/>
      <c r="S92" s="941"/>
    </row>
    <row r="93" spans="2:19">
      <c r="B93" s="704" t="s">
        <v>80</v>
      </c>
      <c r="C93" s="705"/>
      <c r="D93" s="721" t="s">
        <v>529</v>
      </c>
      <c r="E93" s="722"/>
      <c r="F93" s="722"/>
      <c r="G93" s="722"/>
      <c r="H93" s="722"/>
      <c r="I93" s="722"/>
      <c r="J93" s="722"/>
      <c r="K93" s="722"/>
      <c r="L93" s="722"/>
      <c r="M93" s="723"/>
      <c r="N93" s="945">
        <f t="shared" ca="1" si="6"/>
        <v>0</v>
      </c>
      <c r="O93" s="946"/>
      <c r="P93" s="946"/>
      <c r="Q93" s="946"/>
      <c r="R93" s="946"/>
      <c r="S93" s="947"/>
    </row>
    <row r="94" spans="2:19">
      <c r="B94" s="704" t="s">
        <v>81</v>
      </c>
      <c r="C94" s="705"/>
      <c r="D94" s="721" t="s">
        <v>668</v>
      </c>
      <c r="E94" s="722"/>
      <c r="F94" s="722"/>
      <c r="G94" s="722"/>
      <c r="H94" s="722"/>
      <c r="I94" s="722"/>
      <c r="J94" s="722"/>
      <c r="K94" s="722"/>
      <c r="L94" s="722"/>
      <c r="M94" s="723"/>
      <c r="N94" s="939">
        <f t="shared" ca="1" si="6"/>
        <v>0</v>
      </c>
      <c r="O94" s="940"/>
      <c r="P94" s="940"/>
      <c r="Q94" s="940"/>
      <c r="R94" s="940"/>
      <c r="S94" s="941"/>
    </row>
    <row r="95" spans="2:19">
      <c r="B95" s="712" t="s">
        <v>82</v>
      </c>
      <c r="C95" s="713"/>
      <c r="D95" s="733" t="s">
        <v>76</v>
      </c>
      <c r="E95" s="734"/>
      <c r="F95" s="734"/>
      <c r="G95" s="734"/>
      <c r="H95" s="734"/>
      <c r="I95" s="734"/>
      <c r="J95" s="734"/>
      <c r="K95" s="734"/>
      <c r="L95" s="734"/>
      <c r="M95" s="735"/>
      <c r="N95" s="945">
        <f t="shared" ca="1" si="6"/>
        <v>0</v>
      </c>
      <c r="O95" s="946"/>
      <c r="P95" s="946"/>
      <c r="Q95" s="946"/>
      <c r="R95" s="946"/>
      <c r="S95" s="947"/>
    </row>
    <row r="96" spans="2:19">
      <c r="B96" s="714" t="s">
        <v>84</v>
      </c>
      <c r="C96" s="715"/>
      <c r="D96" s="736" t="s">
        <v>669</v>
      </c>
      <c r="E96" s="737"/>
      <c r="F96" s="737"/>
      <c r="G96" s="737"/>
      <c r="H96" s="737"/>
      <c r="I96" s="737"/>
      <c r="J96" s="737"/>
      <c r="K96" s="737"/>
      <c r="L96" s="737"/>
      <c r="M96" s="738"/>
      <c r="N96" s="1018">
        <f t="shared" ca="1" si="6"/>
        <v>0</v>
      </c>
      <c r="O96" s="1019"/>
      <c r="P96" s="1019"/>
      <c r="Q96" s="1019"/>
      <c r="R96" s="1019"/>
      <c r="S96" s="1020"/>
    </row>
    <row r="97" spans="2:19">
      <c r="B97" s="704" t="s">
        <v>85</v>
      </c>
      <c r="C97" s="705"/>
      <c r="D97" s="721" t="s">
        <v>79</v>
      </c>
      <c r="E97" s="722"/>
      <c r="F97" s="722"/>
      <c r="G97" s="722"/>
      <c r="H97" s="722"/>
      <c r="I97" s="722"/>
      <c r="J97" s="722"/>
      <c r="K97" s="722"/>
      <c r="L97" s="722"/>
      <c r="M97" s="723"/>
      <c r="N97" s="945">
        <f t="shared" ca="1" si="6"/>
        <v>0</v>
      </c>
      <c r="O97" s="946"/>
      <c r="P97" s="946"/>
      <c r="Q97" s="946"/>
      <c r="R97" s="946"/>
      <c r="S97" s="947"/>
    </row>
    <row r="98" spans="2:19">
      <c r="B98" s="706" t="s">
        <v>86</v>
      </c>
      <c r="C98" s="707"/>
      <c r="D98" s="724" t="s">
        <v>670</v>
      </c>
      <c r="E98" s="725"/>
      <c r="F98" s="725"/>
      <c r="G98" s="725"/>
      <c r="H98" s="725"/>
      <c r="I98" s="725"/>
      <c r="J98" s="725"/>
      <c r="K98" s="725"/>
      <c r="L98" s="725"/>
      <c r="M98" s="726"/>
      <c r="N98" s="942">
        <f t="shared" ca="1" si="6"/>
        <v>0</v>
      </c>
      <c r="O98" s="943"/>
      <c r="P98" s="943"/>
      <c r="Q98" s="943"/>
      <c r="R98" s="943"/>
      <c r="S98" s="944"/>
    </row>
    <row r="99" spans="2:19">
      <c r="B99" s="704" t="s">
        <v>87</v>
      </c>
      <c r="C99" s="705"/>
      <c r="D99" s="721" t="s">
        <v>671</v>
      </c>
      <c r="E99" s="722"/>
      <c r="F99" s="722"/>
      <c r="G99" s="722"/>
      <c r="H99" s="722"/>
      <c r="I99" s="722"/>
      <c r="J99" s="722"/>
      <c r="K99" s="722"/>
      <c r="L99" s="722"/>
      <c r="M99" s="723"/>
      <c r="N99" s="945">
        <f t="shared" ca="1" si="6"/>
        <v>0</v>
      </c>
      <c r="O99" s="946"/>
      <c r="P99" s="946"/>
      <c r="Q99" s="946"/>
      <c r="R99" s="946"/>
      <c r="S99" s="947"/>
    </row>
    <row r="100" spans="2:19">
      <c r="B100" s="712" t="s">
        <v>88</v>
      </c>
      <c r="C100" s="713"/>
      <c r="D100" s="733" t="s">
        <v>83</v>
      </c>
      <c r="E100" s="734"/>
      <c r="F100" s="734"/>
      <c r="G100" s="734"/>
      <c r="H100" s="734"/>
      <c r="I100" s="734"/>
      <c r="J100" s="734"/>
      <c r="K100" s="734"/>
      <c r="L100" s="734"/>
      <c r="M100" s="735"/>
      <c r="N100" s="1021">
        <f t="shared" ca="1" si="6"/>
        <v>0</v>
      </c>
      <c r="O100" s="1022"/>
      <c r="P100" s="1022"/>
      <c r="Q100" s="1022"/>
      <c r="R100" s="1022"/>
      <c r="S100" s="1023"/>
    </row>
    <row r="101" spans="2:19">
      <c r="B101" s="710" t="s">
        <v>89</v>
      </c>
      <c r="C101" s="711"/>
      <c r="D101" s="730" t="s">
        <v>672</v>
      </c>
      <c r="E101" s="731"/>
      <c r="F101" s="731"/>
      <c r="G101" s="731"/>
      <c r="H101" s="731"/>
      <c r="I101" s="731"/>
      <c r="J101" s="731"/>
      <c r="K101" s="731"/>
      <c r="L101" s="731"/>
      <c r="M101" s="732"/>
      <c r="N101" s="942">
        <f t="shared" ca="1" si="6"/>
        <v>0</v>
      </c>
      <c r="O101" s="943"/>
      <c r="P101" s="943"/>
      <c r="Q101" s="943"/>
      <c r="R101" s="943"/>
      <c r="S101" s="944"/>
    </row>
    <row r="102" spans="2:19">
      <c r="B102" s="687" t="s">
        <v>91</v>
      </c>
      <c r="C102" s="688"/>
      <c r="D102" s="794" t="s">
        <v>673</v>
      </c>
      <c r="E102" s="795"/>
      <c r="F102" s="795"/>
      <c r="G102" s="795"/>
      <c r="H102" s="795"/>
      <c r="I102" s="795"/>
      <c r="J102" s="795"/>
      <c r="K102" s="795"/>
      <c r="L102" s="795"/>
      <c r="M102" s="795"/>
      <c r="N102" s="945">
        <f t="shared" ca="1" si="6"/>
        <v>0</v>
      </c>
      <c r="O102" s="946"/>
      <c r="P102" s="946"/>
      <c r="Q102" s="946"/>
      <c r="R102" s="946"/>
      <c r="S102" s="947"/>
    </row>
    <row r="103" spans="2:19">
      <c r="B103" s="1414" t="s">
        <v>333</v>
      </c>
      <c r="C103" s="1415"/>
      <c r="D103" s="1416" t="s">
        <v>1038</v>
      </c>
      <c r="E103" s="1417"/>
      <c r="F103" s="1417"/>
      <c r="G103" s="1417"/>
      <c r="H103" s="1417"/>
      <c r="I103" s="1417"/>
      <c r="J103" s="1417"/>
      <c r="K103" s="1417"/>
      <c r="L103" s="1417"/>
      <c r="M103" s="1417"/>
      <c r="N103" s="1151">
        <f t="shared" ca="1" si="6"/>
        <v>0</v>
      </c>
      <c r="O103" s="1152"/>
      <c r="P103" s="1152"/>
      <c r="Q103" s="1152"/>
      <c r="R103" s="1152"/>
      <c r="S103" s="1153"/>
    </row>
    <row r="104" spans="2:19">
      <c r="B104" s="1414" t="s">
        <v>334</v>
      </c>
      <c r="C104" s="1415"/>
      <c r="D104" s="1416" t="s">
        <v>618</v>
      </c>
      <c r="E104" s="1417"/>
      <c r="F104" s="1417"/>
      <c r="G104" s="1417"/>
      <c r="H104" s="1417"/>
      <c r="I104" s="1417"/>
      <c r="J104" s="1417"/>
      <c r="K104" s="1417"/>
      <c r="L104" s="1417"/>
      <c r="M104" s="1417"/>
      <c r="N104" s="1151">
        <f t="shared" ca="1" si="6"/>
        <v>0</v>
      </c>
      <c r="O104" s="1152"/>
      <c r="P104" s="1152"/>
      <c r="Q104" s="1152"/>
      <c r="R104" s="1152"/>
      <c r="S104" s="1153"/>
    </row>
    <row r="105" spans="2:19">
      <c r="B105" s="708" t="s">
        <v>335</v>
      </c>
      <c r="C105" s="709"/>
      <c r="D105" s="727" t="s">
        <v>619</v>
      </c>
      <c r="E105" s="728"/>
      <c r="F105" s="728"/>
      <c r="G105" s="728"/>
      <c r="H105" s="728"/>
      <c r="I105" s="728"/>
      <c r="J105" s="728"/>
      <c r="K105" s="728"/>
      <c r="L105" s="728"/>
      <c r="M105" s="729"/>
      <c r="N105" s="1012">
        <f t="shared" ca="1" si="6"/>
        <v>0</v>
      </c>
      <c r="O105" s="1013"/>
      <c r="P105" s="1013"/>
      <c r="Q105" s="1013"/>
      <c r="R105" s="1013"/>
      <c r="S105" s="1014"/>
    </row>
    <row r="106" spans="2:19">
      <c r="B106" s="704" t="s">
        <v>336</v>
      </c>
      <c r="C106" s="705"/>
      <c r="D106" s="721" t="s">
        <v>90</v>
      </c>
      <c r="E106" s="722"/>
      <c r="F106" s="722"/>
      <c r="G106" s="722"/>
      <c r="H106" s="722"/>
      <c r="I106" s="722"/>
      <c r="J106" s="722"/>
      <c r="K106" s="722"/>
      <c r="L106" s="722"/>
      <c r="M106" s="723"/>
      <c r="N106" s="939">
        <f t="shared" ca="1" si="6"/>
        <v>0</v>
      </c>
      <c r="O106" s="940"/>
      <c r="P106" s="940"/>
      <c r="Q106" s="940"/>
      <c r="R106" s="940"/>
      <c r="S106" s="941"/>
    </row>
    <row r="107" spans="2:19" ht="11.5" thickBot="1">
      <c r="B107" s="716" t="s">
        <v>337</v>
      </c>
      <c r="C107" s="717"/>
      <c r="D107" s="739" t="s">
        <v>92</v>
      </c>
      <c r="E107" s="740"/>
      <c r="F107" s="740"/>
      <c r="G107" s="740"/>
      <c r="H107" s="740"/>
      <c r="I107" s="740"/>
      <c r="J107" s="740"/>
      <c r="K107" s="740"/>
      <c r="L107" s="740"/>
      <c r="M107" s="741"/>
      <c r="N107" s="1015">
        <f t="shared" ca="1" si="6"/>
        <v>0</v>
      </c>
      <c r="O107" s="1016"/>
      <c r="P107" s="1016"/>
      <c r="Q107" s="1016"/>
      <c r="R107" s="1016"/>
      <c r="S107" s="1017"/>
    </row>
    <row r="108" spans="2:19" ht="11.5" thickBot="1">
      <c r="B108" s="19"/>
      <c r="C108" s="1004" t="s">
        <v>249</v>
      </c>
      <c r="D108" s="1004"/>
      <c r="E108" s="1004"/>
      <c r="F108" s="1004"/>
      <c r="G108" s="1004"/>
      <c r="H108" s="1004"/>
      <c r="I108" s="1004"/>
      <c r="J108" s="1004"/>
      <c r="K108" s="1004"/>
      <c r="L108" s="1004"/>
      <c r="M108" s="1005"/>
      <c r="N108" s="1001">
        <f ca="1">SUM(N71:S107)</f>
        <v>0</v>
      </c>
      <c r="O108" s="1002"/>
      <c r="P108" s="1002"/>
      <c r="Q108" s="1002"/>
      <c r="R108" s="1002"/>
      <c r="S108" s="1003"/>
    </row>
  </sheetData>
  <sheetProtection sheet="1" selectLockedCells="1"/>
  <mergeCells count="294">
    <mergeCell ref="B24:G24"/>
    <mergeCell ref="H24:L24"/>
    <mergeCell ref="M24:Q24"/>
    <mergeCell ref="R24:X24"/>
    <mergeCell ref="T42:AM42"/>
    <mergeCell ref="B50:G53"/>
    <mergeCell ref="B38:G38"/>
    <mergeCell ref="B55:G57"/>
    <mergeCell ref="H56:I56"/>
    <mergeCell ref="H57:I57"/>
    <mergeCell ref="Y24:AE24"/>
    <mergeCell ref="H40:I40"/>
    <mergeCell ref="H41:I41"/>
    <mergeCell ref="B42:G42"/>
    <mergeCell ref="H42:S42"/>
    <mergeCell ref="T49:AM49"/>
    <mergeCell ref="H33:S34"/>
    <mergeCell ref="H37:I37"/>
    <mergeCell ref="J41:S41"/>
    <mergeCell ref="R25:X25"/>
    <mergeCell ref="V33:AK34"/>
    <mergeCell ref="B33:G34"/>
    <mergeCell ref="Y25:AE25"/>
    <mergeCell ref="B35:G35"/>
    <mergeCell ref="B2:AL3"/>
    <mergeCell ref="AS54:AW54"/>
    <mergeCell ref="B36:G36"/>
    <mergeCell ref="B54:G54"/>
    <mergeCell ref="B8:H8"/>
    <mergeCell ref="B19:G19"/>
    <mergeCell ref="AN53:AR53"/>
    <mergeCell ref="AN50:AR50"/>
    <mergeCell ref="AN51:AR51"/>
    <mergeCell ref="B29:Q30"/>
    <mergeCell ref="B5:T6"/>
    <mergeCell ref="P7:V7"/>
    <mergeCell ref="B12:O13"/>
    <mergeCell ref="B43:G48"/>
    <mergeCell ref="B39:G41"/>
    <mergeCell ref="B25:G25"/>
    <mergeCell ref="J35:S35"/>
    <mergeCell ref="T36:AM36"/>
    <mergeCell ref="T38:AM38"/>
    <mergeCell ref="H36:S36"/>
    <mergeCell ref="AS36:AW36"/>
    <mergeCell ref="B49:G49"/>
    <mergeCell ref="AN49:AR49"/>
    <mergeCell ref="T54:AM54"/>
    <mergeCell ref="BE42:BK42"/>
    <mergeCell ref="H59:S59"/>
    <mergeCell ref="H54:S54"/>
    <mergeCell ref="H46:I46"/>
    <mergeCell ref="H47:I47"/>
    <mergeCell ref="H52:I52"/>
    <mergeCell ref="H49:S49"/>
    <mergeCell ref="H44:I44"/>
    <mergeCell ref="H45:I45"/>
    <mergeCell ref="H43:I43"/>
    <mergeCell ref="AS47:AW47"/>
    <mergeCell ref="AS44:AW44"/>
    <mergeCell ref="AS45:AW45"/>
    <mergeCell ref="AS46:AW46"/>
    <mergeCell ref="T59:AM59"/>
    <mergeCell ref="AN52:AR52"/>
    <mergeCell ref="AX52:BD52"/>
    <mergeCell ref="AX49:BD49"/>
    <mergeCell ref="AN43:AR43"/>
    <mergeCell ref="AS43:AW43"/>
    <mergeCell ref="AN42:AR42"/>
    <mergeCell ref="AN47:AR47"/>
    <mergeCell ref="AN48:AR48"/>
    <mergeCell ref="AN44:AR44"/>
    <mergeCell ref="AS52:AW52"/>
    <mergeCell ref="T62:BR62"/>
    <mergeCell ref="B64:AA65"/>
    <mergeCell ref="H50:I50"/>
    <mergeCell ref="H51:I51"/>
    <mergeCell ref="AS51:AW51"/>
    <mergeCell ref="AS50:AW50"/>
    <mergeCell ref="AX53:BD53"/>
    <mergeCell ref="AX59:BD59"/>
    <mergeCell ref="BL53:BR53"/>
    <mergeCell ref="BL59:BR59"/>
    <mergeCell ref="H55:I55"/>
    <mergeCell ref="AN54:AR54"/>
    <mergeCell ref="AN59:AR59"/>
    <mergeCell ref="AN55:AR55"/>
    <mergeCell ref="AN57:AR57"/>
    <mergeCell ref="AS53:AW53"/>
    <mergeCell ref="BE52:BK52"/>
    <mergeCell ref="AN33:AW33"/>
    <mergeCell ref="AN39:AR39"/>
    <mergeCell ref="AN34:AR34"/>
    <mergeCell ref="AN38:AR38"/>
    <mergeCell ref="J37:S37"/>
    <mergeCell ref="J39:S39"/>
    <mergeCell ref="H38:S38"/>
    <mergeCell ref="AN46:AR46"/>
    <mergeCell ref="H20:L20"/>
    <mergeCell ref="H21:L21"/>
    <mergeCell ref="B26:AL27"/>
    <mergeCell ref="B20:G20"/>
    <mergeCell ref="H22:L22"/>
    <mergeCell ref="M23:Q23"/>
    <mergeCell ref="B23:G23"/>
    <mergeCell ref="M21:Q21"/>
    <mergeCell ref="M22:Q22"/>
    <mergeCell ref="Y22:AE22"/>
    <mergeCell ref="AS34:AW34"/>
    <mergeCell ref="AS40:AW40"/>
    <mergeCell ref="AS39:AW39"/>
    <mergeCell ref="AN35:AR35"/>
    <mergeCell ref="AS37:AW37"/>
    <mergeCell ref="AS35:AW35"/>
    <mergeCell ref="AN45:AR45"/>
    <mergeCell ref="AS48:AW48"/>
    <mergeCell ref="AS49:AW49"/>
    <mergeCell ref="AS41:AW41"/>
    <mergeCell ref="AN36:AR36"/>
    <mergeCell ref="AN37:AR37"/>
    <mergeCell ref="AN40:AR40"/>
    <mergeCell ref="AN41:AR41"/>
    <mergeCell ref="AS42:AW42"/>
    <mergeCell ref="AS38:AW38"/>
    <mergeCell ref="AX35:BD35"/>
    <mergeCell ref="AX37:BD37"/>
    <mergeCell ref="AX39:BD39"/>
    <mergeCell ref="AX40:BD40"/>
    <mergeCell ref="AX41:BD41"/>
    <mergeCell ref="AX44:BD44"/>
    <mergeCell ref="AX38:BD38"/>
    <mergeCell ref="AX42:BD42"/>
    <mergeCell ref="AX36:BD36"/>
    <mergeCell ref="AX43:BD43"/>
    <mergeCell ref="BL48:BR48"/>
    <mergeCell ref="BL50:BR50"/>
    <mergeCell ref="BL51:BR51"/>
    <mergeCell ref="BE49:BK49"/>
    <mergeCell ref="BE51:BK51"/>
    <mergeCell ref="BE50:BK50"/>
    <mergeCell ref="BE48:BK48"/>
    <mergeCell ref="BL49:BR49"/>
    <mergeCell ref="BE43:BK43"/>
    <mergeCell ref="BE44:BK44"/>
    <mergeCell ref="BL46:BR46"/>
    <mergeCell ref="BL47:BR47"/>
    <mergeCell ref="H48:I48"/>
    <mergeCell ref="B37:G37"/>
    <mergeCell ref="H39:I39"/>
    <mergeCell ref="J40:S40"/>
    <mergeCell ref="H53:I53"/>
    <mergeCell ref="H35:I35"/>
    <mergeCell ref="AX32:BR32"/>
    <mergeCell ref="AN56:AR56"/>
    <mergeCell ref="AS56:AW56"/>
    <mergeCell ref="BL56:BR56"/>
    <mergeCell ref="BE53:BK53"/>
    <mergeCell ref="AX54:BD54"/>
    <mergeCell ref="BL54:BR54"/>
    <mergeCell ref="BE54:BK54"/>
    <mergeCell ref="BE38:BK38"/>
    <mergeCell ref="BE36:BK36"/>
    <mergeCell ref="BL38:BR38"/>
    <mergeCell ref="BE40:BK40"/>
    <mergeCell ref="BE41:BK41"/>
    <mergeCell ref="AX48:BD48"/>
    <mergeCell ref="BL55:BR55"/>
    <mergeCell ref="AX33:BR33"/>
    <mergeCell ref="BL52:BR52"/>
    <mergeCell ref="AX51:BD51"/>
    <mergeCell ref="Y23:AE23"/>
    <mergeCell ref="R18:X18"/>
    <mergeCell ref="R19:X19"/>
    <mergeCell ref="H25:L25"/>
    <mergeCell ref="H18:L18"/>
    <mergeCell ref="H19:L19"/>
    <mergeCell ref="H23:L23"/>
    <mergeCell ref="AF23:AL23"/>
    <mergeCell ref="AF25:AL25"/>
    <mergeCell ref="Y19:AE19"/>
    <mergeCell ref="Y20:AE20"/>
    <mergeCell ref="AF24:AL24"/>
    <mergeCell ref="M25:Q25"/>
    <mergeCell ref="R23:X23"/>
    <mergeCell ref="P8:V8"/>
    <mergeCell ref="P9:V9"/>
    <mergeCell ref="I8:O8"/>
    <mergeCell ref="I9:O9"/>
    <mergeCell ref="Y21:AE21"/>
    <mergeCell ref="B21:G21"/>
    <mergeCell ref="B22:G22"/>
    <mergeCell ref="R22:X22"/>
    <mergeCell ref="R21:X21"/>
    <mergeCell ref="B9:H9"/>
    <mergeCell ref="R15:AL15"/>
    <mergeCell ref="R20:X20"/>
    <mergeCell ref="H16:Q17"/>
    <mergeCell ref="AF19:AL19"/>
    <mergeCell ref="AF20:AL20"/>
    <mergeCell ref="AF21:AL21"/>
    <mergeCell ref="AF22:AL22"/>
    <mergeCell ref="AF16:AL18"/>
    <mergeCell ref="Y18:AE18"/>
    <mergeCell ref="B16:G18"/>
    <mergeCell ref="R16:AE17"/>
    <mergeCell ref="M18:Q18"/>
    <mergeCell ref="M19:Q19"/>
    <mergeCell ref="M20:Q20"/>
    <mergeCell ref="N108:S108"/>
    <mergeCell ref="C108:M108"/>
    <mergeCell ref="B70:M70"/>
    <mergeCell ref="N69:S70"/>
    <mergeCell ref="N101:S101"/>
    <mergeCell ref="N105:S105"/>
    <mergeCell ref="N106:S106"/>
    <mergeCell ref="N107:S107"/>
    <mergeCell ref="N97:S97"/>
    <mergeCell ref="N98:S98"/>
    <mergeCell ref="N95:S95"/>
    <mergeCell ref="N96:S96"/>
    <mergeCell ref="N99:S99"/>
    <mergeCell ref="N100:S100"/>
    <mergeCell ref="N88:S88"/>
    <mergeCell ref="N89:S89"/>
    <mergeCell ref="N90:S90"/>
    <mergeCell ref="N91:S91"/>
    <mergeCell ref="N93:S93"/>
    <mergeCell ref="N94:S94"/>
    <mergeCell ref="N83:S83"/>
    <mergeCell ref="N84:S84"/>
    <mergeCell ref="N85:S85"/>
    <mergeCell ref="N86:S86"/>
    <mergeCell ref="AX34:BD34"/>
    <mergeCell ref="AX55:BD55"/>
    <mergeCell ref="BL36:BR36"/>
    <mergeCell ref="BE34:BK34"/>
    <mergeCell ref="BL40:BR40"/>
    <mergeCell ref="BL41:BR41"/>
    <mergeCell ref="BL44:BR44"/>
    <mergeCell ref="BL42:BR42"/>
    <mergeCell ref="BL43:BR43"/>
    <mergeCell ref="BL34:BR34"/>
    <mergeCell ref="BL39:BR39"/>
    <mergeCell ref="BE35:BK35"/>
    <mergeCell ref="BL37:BR37"/>
    <mergeCell ref="BL35:BR35"/>
    <mergeCell ref="BE37:BK37"/>
    <mergeCell ref="BE39:BK39"/>
    <mergeCell ref="BL45:BR45"/>
    <mergeCell ref="AX50:BD50"/>
    <mergeCell ref="BE45:BK45"/>
    <mergeCell ref="BE46:BK46"/>
    <mergeCell ref="AX46:BD46"/>
    <mergeCell ref="AX47:BD47"/>
    <mergeCell ref="AX45:BD45"/>
    <mergeCell ref="BE47:BK47"/>
    <mergeCell ref="AS55:AW55"/>
    <mergeCell ref="BE55:BK55"/>
    <mergeCell ref="AS57:AW57"/>
    <mergeCell ref="AX56:BD56"/>
    <mergeCell ref="AX57:BD57"/>
    <mergeCell ref="BE56:BK56"/>
    <mergeCell ref="BE57:BK57"/>
    <mergeCell ref="BL57:BR57"/>
    <mergeCell ref="BL58:BR58"/>
    <mergeCell ref="AX58:BD58"/>
    <mergeCell ref="BE58:BK58"/>
    <mergeCell ref="N102:S102"/>
    <mergeCell ref="N103:S103"/>
    <mergeCell ref="N104:S104"/>
    <mergeCell ref="AN58:AR58"/>
    <mergeCell ref="AS58:AW58"/>
    <mergeCell ref="N92:S92"/>
    <mergeCell ref="N87:S87"/>
    <mergeCell ref="B68:V68"/>
    <mergeCell ref="B58:G58"/>
    <mergeCell ref="H58:S58"/>
    <mergeCell ref="T58:AM58"/>
    <mergeCell ref="T60:BR61"/>
    <mergeCell ref="N80:S80"/>
    <mergeCell ref="N71:S71"/>
    <mergeCell ref="N72:S72"/>
    <mergeCell ref="AS59:AW59"/>
    <mergeCell ref="N79:S79"/>
    <mergeCell ref="B69:M69"/>
    <mergeCell ref="BE59:BK59"/>
    <mergeCell ref="N81:S81"/>
    <mergeCell ref="N82:S82"/>
    <mergeCell ref="N73:S73"/>
    <mergeCell ref="N74:S74"/>
    <mergeCell ref="N75:S75"/>
    <mergeCell ref="N76:S76"/>
    <mergeCell ref="N77:S77"/>
    <mergeCell ref="N78:S78"/>
  </mergeCells>
  <phoneticPr fontId="2"/>
  <pageMargins left="0.39370078740157483" right="0.39370078740157483" top="0.39370078740157483" bottom="0.23622047244094491" header="0.19685039370078741" footer="0.19685039370078741"/>
  <pageSetup paperSize="9" scale="65" orientation="portrait" r:id="rId1"/>
  <headerFooter alignWithMargins="0">
    <oddHeader>&amp;L&amp;"ＭＳ ゴシック,標準"&amp;F&amp;C&amp;"ＭＳ ゴシック,標準"&amp;A&amp;R&amp;"ＭＳ ゴシック,標準"&amp;D_&amp;T</oddHeader>
  </headerFooter>
  <rowBreaks count="1" manualBreakCount="1">
    <brk id="63" max="70" man="1"/>
  </rowBreaks>
  <ignoredErrors>
    <ignoredError sqref="Y25 BL36 BL49 BE59" formula="1"/>
    <ignoredError sqref="C105 H39 K39:S42 J39 H42 C106:C107 I39:I42 J41:J42 C71:C101 H49:S49 H44:S45 H50:S51 H43:I43 K43:S43 H53:S55 H52:I52 K52:S52 H46:S47 H48:S48 H56:S5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R53"/>
  <sheetViews>
    <sheetView workbookViewId="0"/>
  </sheetViews>
  <sheetFormatPr defaultColWidth="9.33203125" defaultRowHeight="11"/>
  <cols>
    <col min="1" max="1" width="2.77734375" style="1" customWidth="1"/>
    <col min="2" max="2" width="4" style="1" bestFit="1" customWidth="1"/>
    <col min="3" max="3" width="27.109375" style="1" bestFit="1" customWidth="1"/>
    <col min="4" max="9" width="2.77734375" style="1" customWidth="1"/>
    <col min="10" max="14" width="15.77734375" style="1" customWidth="1"/>
    <col min="15" max="15" width="4" style="1" bestFit="1" customWidth="1"/>
    <col min="16" max="16" width="25.77734375" style="1" customWidth="1"/>
    <col min="17" max="17" width="15.77734375" style="1" customWidth="1"/>
    <col min="18" max="16384" width="9.33203125" style="1"/>
  </cols>
  <sheetData>
    <row r="2" spans="2:18">
      <c r="B2" s="1159" t="s">
        <v>188</v>
      </c>
      <c r="C2" s="1159"/>
      <c r="D2" s="22"/>
      <c r="E2" s="22"/>
      <c r="F2" s="22"/>
      <c r="G2" s="22"/>
      <c r="H2" s="22"/>
      <c r="I2" s="22"/>
    </row>
    <row r="3" spans="2:18">
      <c r="B3" s="1159"/>
      <c r="C3" s="1159"/>
    </row>
    <row r="4" spans="2:18" ht="11.5" thickBot="1">
      <c r="K4" s="1040" t="s">
        <v>155</v>
      </c>
      <c r="L4" s="1040"/>
      <c r="M4" s="1040"/>
      <c r="N4" s="1040"/>
      <c r="O4" s="1040"/>
      <c r="P4" s="1040"/>
      <c r="Q4" s="1040"/>
    </row>
    <row r="5" spans="2:18">
      <c r="B5" s="1203" t="s">
        <v>162</v>
      </c>
      <c r="C5" s="1204"/>
      <c r="D5" s="1215" t="s">
        <v>125</v>
      </c>
      <c r="E5" s="1216"/>
      <c r="F5" s="1216"/>
      <c r="G5" s="1216"/>
      <c r="H5" s="1216"/>
      <c r="I5" s="1217"/>
      <c r="J5" s="95"/>
      <c r="K5" s="96"/>
      <c r="L5" s="95"/>
      <c r="M5" s="156"/>
      <c r="N5" s="160"/>
      <c r="O5" s="1209" t="s">
        <v>266</v>
      </c>
      <c r="P5" s="1210"/>
      <c r="Q5" s="97" t="s">
        <v>126</v>
      </c>
      <c r="R5" s="27"/>
    </row>
    <row r="6" spans="2:18">
      <c r="B6" s="1205"/>
      <c r="C6" s="1206"/>
      <c r="D6" s="1197" t="s">
        <v>189</v>
      </c>
      <c r="E6" s="1198"/>
      <c r="F6" s="1198"/>
      <c r="G6" s="1198"/>
      <c r="H6" s="1198"/>
      <c r="I6" s="1199"/>
      <c r="J6" s="254" t="s">
        <v>115</v>
      </c>
      <c r="K6" s="28" t="s">
        <v>116</v>
      </c>
      <c r="L6" s="254" t="s">
        <v>117</v>
      </c>
      <c r="M6" s="157" t="s">
        <v>118</v>
      </c>
      <c r="N6" s="28" t="s">
        <v>124</v>
      </c>
      <c r="O6" s="1211"/>
      <c r="P6" s="1212"/>
      <c r="Q6" s="98" t="s">
        <v>189</v>
      </c>
    </row>
    <row r="7" spans="2:18">
      <c r="B7" s="1205"/>
      <c r="C7" s="1206"/>
      <c r="D7" s="1197" t="s">
        <v>264</v>
      </c>
      <c r="E7" s="1198"/>
      <c r="F7" s="1198"/>
      <c r="G7" s="1198"/>
      <c r="H7" s="1198"/>
      <c r="I7" s="1199"/>
      <c r="J7" s="254" t="s">
        <v>190</v>
      </c>
      <c r="K7" s="28" t="s">
        <v>191</v>
      </c>
      <c r="L7" s="254" t="s">
        <v>192</v>
      </c>
      <c r="M7" s="157" t="s">
        <v>193</v>
      </c>
      <c r="N7" s="28"/>
      <c r="O7" s="1211"/>
      <c r="P7" s="1212"/>
      <c r="Q7" s="98" t="s">
        <v>264</v>
      </c>
    </row>
    <row r="8" spans="2:18" ht="12">
      <c r="B8" s="1205"/>
      <c r="C8" s="1206"/>
      <c r="D8" s="1200" t="s">
        <v>120</v>
      </c>
      <c r="E8" s="1201"/>
      <c r="F8" s="1201"/>
      <c r="G8" s="1201"/>
      <c r="H8" s="1201"/>
      <c r="I8" s="1202"/>
      <c r="J8" s="255" t="s">
        <v>194</v>
      </c>
      <c r="K8" s="100" t="s">
        <v>121</v>
      </c>
      <c r="L8" s="255" t="s">
        <v>195</v>
      </c>
      <c r="M8" s="158" t="s">
        <v>122</v>
      </c>
      <c r="N8" s="100" t="s">
        <v>123</v>
      </c>
      <c r="O8" s="1211"/>
      <c r="P8" s="1212"/>
      <c r="Q8" s="44" t="s">
        <v>136</v>
      </c>
    </row>
    <row r="9" spans="2:18" ht="12">
      <c r="B9" s="1205"/>
      <c r="C9" s="1206"/>
      <c r="D9" s="99"/>
      <c r="E9" s="99"/>
      <c r="F9" s="99"/>
      <c r="G9" s="99"/>
      <c r="H9" s="99"/>
      <c r="I9" s="99"/>
      <c r="J9" s="255"/>
      <c r="K9" s="100" t="s">
        <v>196</v>
      </c>
      <c r="L9" s="255"/>
      <c r="M9" s="158" t="s">
        <v>197</v>
      </c>
      <c r="N9" s="100" t="s">
        <v>198</v>
      </c>
      <c r="O9" s="1211"/>
      <c r="P9" s="1212"/>
      <c r="Q9" s="44" t="s">
        <v>199</v>
      </c>
    </row>
    <row r="10" spans="2:18" ht="11.5" thickBot="1">
      <c r="B10" s="1207"/>
      <c r="C10" s="1208"/>
      <c r="D10" s="101"/>
      <c r="E10" s="101"/>
      <c r="F10" s="101"/>
      <c r="G10" s="101"/>
      <c r="H10" s="101"/>
      <c r="I10" s="101"/>
      <c r="J10" s="256"/>
      <c r="K10" s="29"/>
      <c r="L10" s="256"/>
      <c r="M10" s="159"/>
      <c r="N10" s="29"/>
      <c r="O10" s="1213"/>
      <c r="P10" s="1214"/>
      <c r="Q10" s="102"/>
    </row>
    <row r="11" spans="2:18">
      <c r="B11" s="4" t="s">
        <v>55</v>
      </c>
      <c r="C11" s="239" t="s">
        <v>7</v>
      </c>
      <c r="D11" s="1138">
        <f ca="1">+'③-1計算(観光消費)'!N71</f>
        <v>0</v>
      </c>
      <c r="E11" s="1139"/>
      <c r="F11" s="1139"/>
      <c r="G11" s="1139"/>
      <c r="H11" s="1139"/>
      <c r="I11" s="1140"/>
      <c r="J11" s="257">
        <v>0.23807402745164494</v>
      </c>
      <c r="K11" s="161">
        <f t="shared" ref="K11:K30" ca="1" si="0">+D11*J11</f>
        <v>0</v>
      </c>
      <c r="L11" s="257">
        <v>5.1044566559345417E-2</v>
      </c>
      <c r="M11" s="165">
        <f t="shared" ref="M11:M33" ca="1" si="1">+D11*L11</f>
        <v>0</v>
      </c>
      <c r="N11" s="161">
        <f ca="1">+K11+M11</f>
        <v>0</v>
      </c>
      <c r="O11" s="4" t="s">
        <v>55</v>
      </c>
      <c r="P11" s="5" t="s">
        <v>7</v>
      </c>
      <c r="Q11" s="166">
        <f ca="1">+D11-N11</f>
        <v>0</v>
      </c>
    </row>
    <row r="12" spans="2:18">
      <c r="B12" s="4" t="s">
        <v>56</v>
      </c>
      <c r="C12" s="240" t="s">
        <v>9</v>
      </c>
      <c r="D12" s="942">
        <f ca="1">+'③-1計算(観光消費)'!N72</f>
        <v>0</v>
      </c>
      <c r="E12" s="943"/>
      <c r="F12" s="943"/>
      <c r="G12" s="943"/>
      <c r="H12" s="943"/>
      <c r="I12" s="944"/>
      <c r="J12" s="257">
        <v>1.2770746140326476E-2</v>
      </c>
      <c r="K12" s="161">
        <f t="shared" ca="1" si="0"/>
        <v>0</v>
      </c>
      <c r="L12" s="257">
        <v>7.5258892106161573E-2</v>
      </c>
      <c r="M12" s="165">
        <f t="shared" ca="1" si="1"/>
        <v>0</v>
      </c>
      <c r="N12" s="161">
        <f t="shared" ref="N12:N47" ca="1" si="2">+K12+M12</f>
        <v>0</v>
      </c>
      <c r="O12" s="4" t="s">
        <v>56</v>
      </c>
      <c r="P12" s="5" t="s">
        <v>9</v>
      </c>
      <c r="Q12" s="166">
        <f t="shared" ref="Q12:Q33" ca="1" si="3">+D12-N12</f>
        <v>0</v>
      </c>
    </row>
    <row r="13" spans="2:18">
      <c r="B13" s="4" t="s">
        <v>57</v>
      </c>
      <c r="C13" s="240" t="s">
        <v>290</v>
      </c>
      <c r="D13" s="942">
        <f ca="1">+'③-1計算(観光消費)'!N73</f>
        <v>0</v>
      </c>
      <c r="E13" s="943"/>
      <c r="F13" s="943"/>
      <c r="G13" s="943"/>
      <c r="H13" s="943"/>
      <c r="I13" s="944"/>
      <c r="J13" s="257">
        <v>0.31897309753028824</v>
      </c>
      <c r="K13" s="161">
        <f t="shared" ca="1" si="0"/>
        <v>0</v>
      </c>
      <c r="L13" s="257">
        <v>3.4974624312594543E-2</v>
      </c>
      <c r="M13" s="165">
        <f t="shared" ca="1" si="1"/>
        <v>0</v>
      </c>
      <c r="N13" s="161">
        <f t="shared" ca="1" si="2"/>
        <v>0</v>
      </c>
      <c r="O13" s="4" t="s">
        <v>57</v>
      </c>
      <c r="P13" s="5" t="s">
        <v>290</v>
      </c>
      <c r="Q13" s="166">
        <f t="shared" ca="1" si="3"/>
        <v>0</v>
      </c>
    </row>
    <row r="14" spans="2:18">
      <c r="B14" s="4" t="s">
        <v>58</v>
      </c>
      <c r="C14" s="240" t="s">
        <v>13</v>
      </c>
      <c r="D14" s="942">
        <f ca="1">+'③-1計算(観光消費)'!N74</f>
        <v>0</v>
      </c>
      <c r="E14" s="943"/>
      <c r="F14" s="943"/>
      <c r="G14" s="943"/>
      <c r="H14" s="943"/>
      <c r="I14" s="944"/>
      <c r="J14" s="257">
        <v>0.43289059271188135</v>
      </c>
      <c r="K14" s="161">
        <f t="shared" ca="1" si="0"/>
        <v>0</v>
      </c>
      <c r="L14" s="257">
        <v>3.1830295429605665E-2</v>
      </c>
      <c r="M14" s="165">
        <f t="shared" ca="1" si="1"/>
        <v>0</v>
      </c>
      <c r="N14" s="161">
        <f t="shared" ca="1" si="2"/>
        <v>0</v>
      </c>
      <c r="O14" s="4" t="s">
        <v>58</v>
      </c>
      <c r="P14" s="5" t="s">
        <v>13</v>
      </c>
      <c r="Q14" s="166">
        <f t="shared" ca="1" si="3"/>
        <v>0</v>
      </c>
    </row>
    <row r="15" spans="2:18">
      <c r="B15" s="4" t="s">
        <v>59</v>
      </c>
      <c r="C15" s="240" t="s">
        <v>622</v>
      </c>
      <c r="D15" s="942">
        <f ca="1">+'③-1計算(観光消費)'!N75</f>
        <v>0</v>
      </c>
      <c r="E15" s="943"/>
      <c r="F15" s="943"/>
      <c r="G15" s="943"/>
      <c r="H15" s="943"/>
      <c r="I15" s="944"/>
      <c r="J15" s="257">
        <v>0.22777229487782322</v>
      </c>
      <c r="K15" s="161">
        <f t="shared" ca="1" si="0"/>
        <v>0</v>
      </c>
      <c r="L15" s="257">
        <v>6.8733174530178631E-2</v>
      </c>
      <c r="M15" s="165">
        <f t="shared" ca="1" si="1"/>
        <v>0</v>
      </c>
      <c r="N15" s="161">
        <f t="shared" ca="1" si="2"/>
        <v>0</v>
      </c>
      <c r="O15" s="4" t="s">
        <v>59</v>
      </c>
      <c r="P15" s="5" t="s">
        <v>622</v>
      </c>
      <c r="Q15" s="166">
        <f t="shared" ca="1" si="3"/>
        <v>0</v>
      </c>
    </row>
    <row r="16" spans="2:18">
      <c r="B16" s="104" t="s">
        <v>60</v>
      </c>
      <c r="C16" s="241" t="s">
        <v>16</v>
      </c>
      <c r="D16" s="948">
        <f ca="1">+'③-1計算(観光消費)'!N76</f>
        <v>0</v>
      </c>
      <c r="E16" s="949"/>
      <c r="F16" s="949"/>
      <c r="G16" s="949"/>
      <c r="H16" s="949"/>
      <c r="I16" s="950"/>
      <c r="J16" s="258">
        <v>0.2102043499767286</v>
      </c>
      <c r="K16" s="162">
        <f t="shared" ca="1" si="0"/>
        <v>0</v>
      </c>
      <c r="L16" s="258">
        <v>2.9858347125721881E-2</v>
      </c>
      <c r="M16" s="167">
        <f t="shared" ca="1" si="1"/>
        <v>0</v>
      </c>
      <c r="N16" s="162">
        <f t="shared" ca="1" si="2"/>
        <v>0</v>
      </c>
      <c r="O16" s="104" t="s">
        <v>60</v>
      </c>
      <c r="P16" s="105" t="s">
        <v>16</v>
      </c>
      <c r="Q16" s="168">
        <f t="shared" ca="1" si="3"/>
        <v>0</v>
      </c>
    </row>
    <row r="17" spans="2:17">
      <c r="B17" s="4" t="s">
        <v>61</v>
      </c>
      <c r="C17" s="240" t="s">
        <v>626</v>
      </c>
      <c r="D17" s="942">
        <f ca="1">+'③-1計算(観光消費)'!N77</f>
        <v>0</v>
      </c>
      <c r="E17" s="943"/>
      <c r="F17" s="943"/>
      <c r="G17" s="943"/>
      <c r="H17" s="943"/>
      <c r="I17" s="944"/>
      <c r="J17" s="257">
        <v>0.18250225591508584</v>
      </c>
      <c r="K17" s="161">
        <f t="shared" ca="1" si="0"/>
        <v>0</v>
      </c>
      <c r="L17" s="257">
        <v>2.3247396138689074E-2</v>
      </c>
      <c r="M17" s="165">
        <f t="shared" ca="1" si="1"/>
        <v>0</v>
      </c>
      <c r="N17" s="161">
        <f t="shared" ca="1" si="2"/>
        <v>0</v>
      </c>
      <c r="O17" s="4" t="s">
        <v>61</v>
      </c>
      <c r="P17" s="5" t="s">
        <v>626</v>
      </c>
      <c r="Q17" s="166">
        <f ca="1">+D17-N17</f>
        <v>0</v>
      </c>
    </row>
    <row r="18" spans="2:17">
      <c r="B18" s="4" t="s">
        <v>62</v>
      </c>
      <c r="C18" s="240" t="s">
        <v>1040</v>
      </c>
      <c r="D18" s="942">
        <f ca="1">+'③-1計算(観光消費)'!N78</f>
        <v>0</v>
      </c>
      <c r="E18" s="943"/>
      <c r="F18" s="943"/>
      <c r="G18" s="943"/>
      <c r="H18" s="943"/>
      <c r="I18" s="944"/>
      <c r="J18" s="257">
        <v>0.18507577961222504</v>
      </c>
      <c r="K18" s="161">
        <f t="shared" ca="1" si="0"/>
        <v>0</v>
      </c>
      <c r="L18" s="257">
        <v>3.2262756151137946E-2</v>
      </c>
      <c r="M18" s="165">
        <f t="shared" ca="1" si="1"/>
        <v>0</v>
      </c>
      <c r="N18" s="161">
        <f t="shared" ca="1" si="2"/>
        <v>0</v>
      </c>
      <c r="O18" s="4" t="s">
        <v>62</v>
      </c>
      <c r="P18" s="5" t="s">
        <v>1040</v>
      </c>
      <c r="Q18" s="166">
        <f t="shared" ca="1" si="3"/>
        <v>0</v>
      </c>
    </row>
    <row r="19" spans="2:17">
      <c r="B19" s="4" t="s">
        <v>63</v>
      </c>
      <c r="C19" s="240" t="s">
        <v>623</v>
      </c>
      <c r="D19" s="942">
        <f ca="1">+'③-1計算(観光消費)'!N79</f>
        <v>0</v>
      </c>
      <c r="E19" s="943"/>
      <c r="F19" s="943"/>
      <c r="G19" s="943"/>
      <c r="H19" s="943"/>
      <c r="I19" s="944"/>
      <c r="J19" s="257">
        <v>0.17883092711958865</v>
      </c>
      <c r="K19" s="161">
        <f t="shared" ca="1" si="0"/>
        <v>0</v>
      </c>
      <c r="L19" s="257">
        <v>6.6266390469080241E-2</v>
      </c>
      <c r="M19" s="165">
        <f t="shared" ca="1" si="1"/>
        <v>0</v>
      </c>
      <c r="N19" s="161">
        <f t="shared" ca="1" si="2"/>
        <v>0</v>
      </c>
      <c r="O19" s="4" t="s">
        <v>63</v>
      </c>
      <c r="P19" s="5" t="s">
        <v>623</v>
      </c>
      <c r="Q19" s="166">
        <f t="shared" ca="1" si="3"/>
        <v>0</v>
      </c>
    </row>
    <row r="20" spans="2:17">
      <c r="B20" s="106" t="s">
        <v>64</v>
      </c>
      <c r="C20" s="242" t="s">
        <v>20</v>
      </c>
      <c r="D20" s="1012">
        <f ca="1">+'③-1計算(観光消費)'!N80</f>
        <v>0</v>
      </c>
      <c r="E20" s="1013"/>
      <c r="F20" s="1013"/>
      <c r="G20" s="1013"/>
      <c r="H20" s="1013"/>
      <c r="I20" s="1014"/>
      <c r="J20" s="259">
        <v>4.4136106688233458E-2</v>
      </c>
      <c r="K20" s="163">
        <f t="shared" ca="1" si="0"/>
        <v>0</v>
      </c>
      <c r="L20" s="259">
        <v>3.2261733262567288E-2</v>
      </c>
      <c r="M20" s="169">
        <f t="shared" ca="1" si="1"/>
        <v>0</v>
      </c>
      <c r="N20" s="163">
        <f t="shared" ca="1" si="2"/>
        <v>0</v>
      </c>
      <c r="O20" s="106" t="s">
        <v>64</v>
      </c>
      <c r="P20" s="107" t="s">
        <v>20</v>
      </c>
      <c r="Q20" s="170">
        <f t="shared" ca="1" si="3"/>
        <v>0</v>
      </c>
    </row>
    <row r="21" spans="2:17">
      <c r="B21" s="4" t="s">
        <v>65</v>
      </c>
      <c r="C21" s="240" t="s">
        <v>22</v>
      </c>
      <c r="D21" s="942">
        <f ca="1">+'③-1計算(観光消費)'!N81</f>
        <v>0</v>
      </c>
      <c r="E21" s="943"/>
      <c r="F21" s="943"/>
      <c r="G21" s="943"/>
      <c r="H21" s="943"/>
      <c r="I21" s="944"/>
      <c r="J21" s="257">
        <v>8.3708278944950448E-2</v>
      </c>
      <c r="K21" s="161">
        <f t="shared" ca="1" si="0"/>
        <v>0</v>
      </c>
      <c r="L21" s="257">
        <v>3.285179864509119E-2</v>
      </c>
      <c r="M21" s="165">
        <f t="shared" ca="1" si="1"/>
        <v>0</v>
      </c>
      <c r="N21" s="161">
        <f t="shared" ca="1" si="2"/>
        <v>0</v>
      </c>
      <c r="O21" s="4" t="s">
        <v>65</v>
      </c>
      <c r="P21" s="5" t="s">
        <v>22</v>
      </c>
      <c r="Q21" s="166">
        <f t="shared" ca="1" si="3"/>
        <v>0</v>
      </c>
    </row>
    <row r="22" spans="2:17">
      <c r="B22" s="4" t="s">
        <v>66</v>
      </c>
      <c r="C22" s="240" t="s">
        <v>24</v>
      </c>
      <c r="D22" s="942">
        <f ca="1">+'③-1計算(観光消費)'!N82</f>
        <v>0</v>
      </c>
      <c r="E22" s="943"/>
      <c r="F22" s="943"/>
      <c r="G22" s="943"/>
      <c r="H22" s="943"/>
      <c r="I22" s="944"/>
      <c r="J22" s="257">
        <v>0.10045502275113756</v>
      </c>
      <c r="K22" s="161">
        <f t="shared" ca="1" si="0"/>
        <v>0</v>
      </c>
      <c r="L22" s="257">
        <v>4.5405048030179286E-2</v>
      </c>
      <c r="M22" s="165">
        <f t="shared" ca="1" si="1"/>
        <v>0</v>
      </c>
      <c r="N22" s="161">
        <f t="shared" ca="1" si="2"/>
        <v>0</v>
      </c>
      <c r="O22" s="4" t="s">
        <v>66</v>
      </c>
      <c r="P22" s="5" t="s">
        <v>24</v>
      </c>
      <c r="Q22" s="166">
        <f t="shared" ca="1" si="3"/>
        <v>0</v>
      </c>
    </row>
    <row r="23" spans="2:17">
      <c r="B23" s="4" t="s">
        <v>67</v>
      </c>
      <c r="C23" s="240" t="s">
        <v>627</v>
      </c>
      <c r="D23" s="942">
        <f ca="1">+'③-1計算(観光消費)'!N83</f>
        <v>0</v>
      </c>
      <c r="E23" s="943"/>
      <c r="F23" s="943"/>
      <c r="G23" s="943"/>
      <c r="H23" s="943"/>
      <c r="I23" s="944"/>
      <c r="J23" s="257">
        <v>0.12361904485748253</v>
      </c>
      <c r="K23" s="161">
        <f t="shared" ca="1" si="0"/>
        <v>0</v>
      </c>
      <c r="L23" s="257">
        <v>1.523762577203004E-2</v>
      </c>
      <c r="M23" s="165">
        <f t="shared" ca="1" si="1"/>
        <v>0</v>
      </c>
      <c r="N23" s="161">
        <f t="shared" ca="1" si="2"/>
        <v>0</v>
      </c>
      <c r="O23" s="4" t="s">
        <v>67</v>
      </c>
      <c r="P23" s="5" t="s">
        <v>627</v>
      </c>
      <c r="Q23" s="166">
        <f t="shared" ca="1" si="3"/>
        <v>0</v>
      </c>
    </row>
    <row r="24" spans="2:17">
      <c r="B24" s="4" t="s">
        <v>68</v>
      </c>
      <c r="C24" s="240" t="s">
        <v>628</v>
      </c>
      <c r="D24" s="942">
        <f ca="1">+'③-1計算(観光消費)'!N84</f>
        <v>0</v>
      </c>
      <c r="E24" s="943"/>
      <c r="F24" s="943"/>
      <c r="G24" s="943"/>
      <c r="H24" s="943"/>
      <c r="I24" s="944"/>
      <c r="J24" s="257">
        <v>0.13307588939694828</v>
      </c>
      <c r="K24" s="161">
        <f t="shared" ca="1" si="0"/>
        <v>0</v>
      </c>
      <c r="L24" s="257">
        <v>1.3002141799019451E-2</v>
      </c>
      <c r="M24" s="165">
        <f t="shared" ca="1" si="1"/>
        <v>0</v>
      </c>
      <c r="N24" s="161">
        <f t="shared" ca="1" si="2"/>
        <v>0</v>
      </c>
      <c r="O24" s="4" t="s">
        <v>68</v>
      </c>
      <c r="P24" s="5" t="s">
        <v>628</v>
      </c>
      <c r="Q24" s="166">
        <f t="shared" ca="1" si="3"/>
        <v>0</v>
      </c>
    </row>
    <row r="25" spans="2:17">
      <c r="B25" s="4" t="s">
        <v>69</v>
      </c>
      <c r="C25" s="240" t="s">
        <v>629</v>
      </c>
      <c r="D25" s="942">
        <f ca="1">+'③-1計算(観光消費)'!N85</f>
        <v>0</v>
      </c>
      <c r="E25" s="943"/>
      <c r="F25" s="943"/>
      <c r="G25" s="943"/>
      <c r="H25" s="943"/>
      <c r="I25" s="944"/>
      <c r="J25" s="257">
        <v>0.20693643904416342</v>
      </c>
      <c r="K25" s="161">
        <f t="shared" ca="1" si="0"/>
        <v>0</v>
      </c>
      <c r="L25" s="257">
        <v>1.5492303281362767E-2</v>
      </c>
      <c r="M25" s="165">
        <f t="shared" ca="1" si="1"/>
        <v>0</v>
      </c>
      <c r="N25" s="161">
        <f t="shared" ca="1" si="2"/>
        <v>0</v>
      </c>
      <c r="O25" s="4" t="s">
        <v>69</v>
      </c>
      <c r="P25" s="5" t="s">
        <v>629</v>
      </c>
      <c r="Q25" s="166">
        <f t="shared" ca="1" si="3"/>
        <v>0</v>
      </c>
    </row>
    <row r="26" spans="2:17">
      <c r="B26" s="104" t="s">
        <v>70</v>
      </c>
      <c r="C26" s="241" t="s">
        <v>291</v>
      </c>
      <c r="D26" s="948">
        <f ca="1">+'③-1計算(観光消費)'!N86</f>
        <v>0</v>
      </c>
      <c r="E26" s="949"/>
      <c r="F26" s="949"/>
      <c r="G26" s="949"/>
      <c r="H26" s="949"/>
      <c r="I26" s="950"/>
      <c r="J26" s="258">
        <v>6.7975530575738172E-2</v>
      </c>
      <c r="K26" s="162">
        <f t="shared" ca="1" si="0"/>
        <v>0</v>
      </c>
      <c r="L26" s="258">
        <v>1.0992469247587287E-2</v>
      </c>
      <c r="M26" s="167">
        <f t="shared" ca="1" si="1"/>
        <v>0</v>
      </c>
      <c r="N26" s="162">
        <f t="shared" ca="1" si="2"/>
        <v>0</v>
      </c>
      <c r="O26" s="104" t="s">
        <v>70</v>
      </c>
      <c r="P26" s="105" t="s">
        <v>291</v>
      </c>
      <c r="Q26" s="168">
        <f t="shared" ca="1" si="3"/>
        <v>0</v>
      </c>
    </row>
    <row r="27" spans="2:17">
      <c r="B27" s="4" t="s">
        <v>71</v>
      </c>
      <c r="C27" s="240" t="s">
        <v>53</v>
      </c>
      <c r="D27" s="942">
        <f ca="1">+'③-1計算(観光消費)'!N87</f>
        <v>0</v>
      </c>
      <c r="E27" s="943"/>
      <c r="F27" s="943"/>
      <c r="G27" s="943"/>
      <c r="H27" s="943"/>
      <c r="I27" s="944"/>
      <c r="J27" s="257">
        <v>0.18806433917009355</v>
      </c>
      <c r="K27" s="161">
        <f t="shared" ca="1" si="0"/>
        <v>0</v>
      </c>
      <c r="L27" s="257">
        <v>1.1047533625104607E-2</v>
      </c>
      <c r="M27" s="165">
        <f t="shared" ca="1" si="1"/>
        <v>0</v>
      </c>
      <c r="N27" s="161">
        <f t="shared" ca="1" si="2"/>
        <v>0</v>
      </c>
      <c r="O27" s="4" t="s">
        <v>71</v>
      </c>
      <c r="P27" s="5" t="s">
        <v>53</v>
      </c>
      <c r="Q27" s="166">
        <f t="shared" ca="1" si="3"/>
        <v>0</v>
      </c>
    </row>
    <row r="28" spans="2:17">
      <c r="B28" s="4" t="s">
        <v>73</v>
      </c>
      <c r="C28" s="240" t="s">
        <v>1043</v>
      </c>
      <c r="D28" s="942">
        <f ca="1">+'③-1計算(観光消費)'!N88</f>
        <v>0</v>
      </c>
      <c r="E28" s="943"/>
      <c r="F28" s="943"/>
      <c r="G28" s="943"/>
      <c r="H28" s="943"/>
      <c r="I28" s="944"/>
      <c r="J28" s="257">
        <v>0.19345981196454651</v>
      </c>
      <c r="K28" s="161">
        <f t="shared" ca="1" si="0"/>
        <v>0</v>
      </c>
      <c r="L28" s="257">
        <v>8.7422352933258854E-3</v>
      </c>
      <c r="M28" s="165">
        <f t="shared" ca="1" si="1"/>
        <v>0</v>
      </c>
      <c r="N28" s="161">
        <f t="shared" ca="1" si="2"/>
        <v>0</v>
      </c>
      <c r="O28" s="4" t="s">
        <v>73</v>
      </c>
      <c r="P28" s="5" t="s">
        <v>1045</v>
      </c>
      <c r="Q28" s="166">
        <f t="shared" ca="1" si="3"/>
        <v>0</v>
      </c>
    </row>
    <row r="29" spans="2:17">
      <c r="B29" s="4" t="s">
        <v>74</v>
      </c>
      <c r="C29" s="240" t="s">
        <v>54</v>
      </c>
      <c r="D29" s="942">
        <f ca="1">+'③-1計算(観光消費)'!N89</f>
        <v>0</v>
      </c>
      <c r="E29" s="943"/>
      <c r="F29" s="943"/>
      <c r="G29" s="943"/>
      <c r="H29" s="943"/>
      <c r="I29" s="944"/>
      <c r="J29" s="257">
        <v>9.5804938719456903E-2</v>
      </c>
      <c r="K29" s="161">
        <f t="shared" ca="1" si="0"/>
        <v>0</v>
      </c>
      <c r="L29" s="257">
        <v>1.8393663790497412E-2</v>
      </c>
      <c r="M29" s="165">
        <f t="shared" ca="1" si="1"/>
        <v>0</v>
      </c>
      <c r="N29" s="161">
        <f t="shared" ca="1" si="2"/>
        <v>0</v>
      </c>
      <c r="O29" s="4" t="s">
        <v>74</v>
      </c>
      <c r="P29" s="5" t="s">
        <v>54</v>
      </c>
      <c r="Q29" s="166">
        <f t="shared" ca="1" si="3"/>
        <v>0</v>
      </c>
    </row>
    <row r="30" spans="2:17">
      <c r="B30" s="106" t="s">
        <v>75</v>
      </c>
      <c r="C30" s="242" t="s">
        <v>30</v>
      </c>
      <c r="D30" s="1012">
        <f ca="1">+'③-1計算(観光消費)'!N90</f>
        <v>0</v>
      </c>
      <c r="E30" s="1013"/>
      <c r="F30" s="1013"/>
      <c r="G30" s="1013"/>
      <c r="H30" s="1013"/>
      <c r="I30" s="1014"/>
      <c r="J30" s="259">
        <v>0.31022632680150286</v>
      </c>
      <c r="K30" s="163">
        <f t="shared" ca="1" si="0"/>
        <v>0</v>
      </c>
      <c r="L30" s="259">
        <v>4.8668136516007113E-2</v>
      </c>
      <c r="M30" s="169">
        <f t="shared" ca="1" si="1"/>
        <v>0</v>
      </c>
      <c r="N30" s="163">
        <f t="shared" ca="1" si="2"/>
        <v>0</v>
      </c>
      <c r="O30" s="106" t="s">
        <v>75</v>
      </c>
      <c r="P30" s="107" t="s">
        <v>30</v>
      </c>
      <c r="Q30" s="170">
        <f ca="1">+D30-N30</f>
        <v>0</v>
      </c>
    </row>
    <row r="31" spans="2:17">
      <c r="B31" s="4" t="s">
        <v>77</v>
      </c>
      <c r="C31" s="240" t="s">
        <v>32</v>
      </c>
      <c r="D31" s="942">
        <f ca="1">+'③-1計算(観光消費)'!N91</f>
        <v>0</v>
      </c>
      <c r="E31" s="943"/>
      <c r="F31" s="943"/>
      <c r="G31" s="943"/>
      <c r="H31" s="943"/>
      <c r="I31" s="944"/>
      <c r="J31" s="257">
        <v>0</v>
      </c>
      <c r="K31" s="161">
        <f t="shared" ref="K31:K47" ca="1" si="4">+D31*J31</f>
        <v>0</v>
      </c>
      <c r="L31" s="257">
        <v>0</v>
      </c>
      <c r="M31" s="165">
        <f t="shared" ca="1" si="1"/>
        <v>0</v>
      </c>
      <c r="N31" s="161">
        <f t="shared" ca="1" si="2"/>
        <v>0</v>
      </c>
      <c r="O31" s="4" t="s">
        <v>77</v>
      </c>
      <c r="P31" s="5" t="s">
        <v>32</v>
      </c>
      <c r="Q31" s="166">
        <f t="shared" ca="1" si="3"/>
        <v>0</v>
      </c>
    </row>
    <row r="32" spans="2:17">
      <c r="B32" s="4" t="s">
        <v>78</v>
      </c>
      <c r="C32" s="240" t="s">
        <v>1069</v>
      </c>
      <c r="D32" s="942">
        <f ca="1">+'③-1計算(観光消費)'!N92</f>
        <v>0</v>
      </c>
      <c r="E32" s="943"/>
      <c r="F32" s="943"/>
      <c r="G32" s="943"/>
      <c r="H32" s="943"/>
      <c r="I32" s="944"/>
      <c r="J32" s="257">
        <v>0</v>
      </c>
      <c r="K32" s="161">
        <f t="shared" ca="1" si="4"/>
        <v>0</v>
      </c>
      <c r="L32" s="257">
        <v>0</v>
      </c>
      <c r="M32" s="165">
        <f t="shared" ca="1" si="1"/>
        <v>0</v>
      </c>
      <c r="N32" s="161">
        <f t="shared" ca="1" si="2"/>
        <v>0</v>
      </c>
      <c r="O32" s="4" t="s">
        <v>78</v>
      </c>
      <c r="P32" s="5" t="s">
        <v>1068</v>
      </c>
      <c r="Q32" s="166">
        <f t="shared" ca="1" si="3"/>
        <v>0</v>
      </c>
    </row>
    <row r="33" spans="2:17">
      <c r="B33" s="4" t="s">
        <v>80</v>
      </c>
      <c r="C33" s="240" t="s">
        <v>529</v>
      </c>
      <c r="D33" s="942">
        <f ca="1">+'③-1計算(観光消費)'!N93</f>
        <v>0</v>
      </c>
      <c r="E33" s="943"/>
      <c r="F33" s="943"/>
      <c r="G33" s="943"/>
      <c r="H33" s="943"/>
      <c r="I33" s="944"/>
      <c r="J33" s="257">
        <v>0</v>
      </c>
      <c r="K33" s="161">
        <f t="shared" ca="1" si="4"/>
        <v>0</v>
      </c>
      <c r="L33" s="257">
        <v>0</v>
      </c>
      <c r="M33" s="165">
        <f t="shared" ca="1" si="1"/>
        <v>0</v>
      </c>
      <c r="N33" s="171">
        <f ca="1">+K33+M33</f>
        <v>0</v>
      </c>
      <c r="O33" s="4" t="s">
        <v>80</v>
      </c>
      <c r="P33" s="5" t="s">
        <v>529</v>
      </c>
      <c r="Q33" s="166">
        <f t="shared" ca="1" si="3"/>
        <v>0</v>
      </c>
    </row>
    <row r="34" spans="2:17">
      <c r="B34" s="4" t="s">
        <v>81</v>
      </c>
      <c r="C34" s="240" t="s">
        <v>531</v>
      </c>
      <c r="D34" s="942">
        <f ca="1">+'③-1計算(観光消費)'!N94</f>
        <v>0</v>
      </c>
      <c r="E34" s="943"/>
      <c r="F34" s="943"/>
      <c r="G34" s="943"/>
      <c r="H34" s="943"/>
      <c r="I34" s="944"/>
      <c r="J34" s="257">
        <v>0</v>
      </c>
      <c r="K34" s="161">
        <f t="shared" ca="1" si="4"/>
        <v>0</v>
      </c>
      <c r="L34" s="257">
        <v>0</v>
      </c>
      <c r="M34" s="165">
        <f t="shared" ref="M34:M47" ca="1" si="5">+D34*L34</f>
        <v>0</v>
      </c>
      <c r="N34" s="161">
        <f t="shared" ca="1" si="2"/>
        <v>0</v>
      </c>
      <c r="O34" s="4" t="s">
        <v>81</v>
      </c>
      <c r="P34" s="5" t="s">
        <v>531</v>
      </c>
      <c r="Q34" s="166">
        <f ca="1">+D34-N34</f>
        <v>0</v>
      </c>
    </row>
    <row r="35" spans="2:17">
      <c r="B35" s="4" t="s">
        <v>82</v>
      </c>
      <c r="C35" s="240" t="s">
        <v>36</v>
      </c>
      <c r="D35" s="942">
        <f ca="1">+'③-1計算(観光消費)'!N95</f>
        <v>0</v>
      </c>
      <c r="E35" s="943"/>
      <c r="F35" s="943"/>
      <c r="G35" s="943"/>
      <c r="H35" s="943"/>
      <c r="I35" s="944"/>
      <c r="J35" s="1418">
        <v>0</v>
      </c>
      <c r="K35" s="161">
        <f ca="1">-SUM(K11:K34,K36:K47)</f>
        <v>0</v>
      </c>
      <c r="L35" s="257">
        <v>0</v>
      </c>
      <c r="M35" s="165">
        <f ca="1">+D35*L35</f>
        <v>0</v>
      </c>
      <c r="N35" s="161">
        <f ca="1">+K35+M35</f>
        <v>0</v>
      </c>
      <c r="O35" s="4" t="s">
        <v>82</v>
      </c>
      <c r="P35" s="5" t="s">
        <v>36</v>
      </c>
      <c r="Q35" s="166">
        <f t="shared" ref="Q35:Q37" ca="1" si="6">+D35-N35</f>
        <v>0</v>
      </c>
    </row>
    <row r="36" spans="2:17">
      <c r="B36" s="104" t="s">
        <v>84</v>
      </c>
      <c r="C36" s="241" t="s">
        <v>631</v>
      </c>
      <c r="D36" s="948">
        <f ca="1">+'③-1計算(観光消費)'!N96</f>
        <v>0</v>
      </c>
      <c r="E36" s="949"/>
      <c r="F36" s="949"/>
      <c r="G36" s="949"/>
      <c r="H36" s="949"/>
      <c r="I36" s="950"/>
      <c r="J36" s="258">
        <v>0</v>
      </c>
      <c r="K36" s="162">
        <f t="shared" ca="1" si="4"/>
        <v>0</v>
      </c>
      <c r="L36" s="258">
        <v>0</v>
      </c>
      <c r="M36" s="167">
        <f t="shared" ca="1" si="5"/>
        <v>0</v>
      </c>
      <c r="N36" s="162">
        <f t="shared" ca="1" si="2"/>
        <v>0</v>
      </c>
      <c r="O36" s="104" t="s">
        <v>84</v>
      </c>
      <c r="P36" s="105" t="s">
        <v>631</v>
      </c>
      <c r="Q36" s="168">
        <f t="shared" ca="1" si="6"/>
        <v>0</v>
      </c>
    </row>
    <row r="37" spans="2:17">
      <c r="B37" s="4" t="s">
        <v>85</v>
      </c>
      <c r="C37" s="240" t="s">
        <v>39</v>
      </c>
      <c r="D37" s="942">
        <f ca="1">+'③-1計算(観光消費)'!N97</f>
        <v>0</v>
      </c>
      <c r="E37" s="943"/>
      <c r="F37" s="943"/>
      <c r="G37" s="943"/>
      <c r="H37" s="943"/>
      <c r="I37" s="944"/>
      <c r="J37" s="257">
        <v>0</v>
      </c>
      <c r="K37" s="161">
        <f t="shared" ca="1" si="4"/>
        <v>0</v>
      </c>
      <c r="L37" s="257">
        <v>0</v>
      </c>
      <c r="M37" s="165">
        <f t="shared" ca="1" si="5"/>
        <v>0</v>
      </c>
      <c r="N37" s="161">
        <f t="shared" ca="1" si="2"/>
        <v>0</v>
      </c>
      <c r="O37" s="4" t="s">
        <v>85</v>
      </c>
      <c r="P37" s="5" t="s">
        <v>39</v>
      </c>
      <c r="Q37" s="166">
        <f t="shared" ca="1" si="6"/>
        <v>0</v>
      </c>
    </row>
    <row r="38" spans="2:17">
      <c r="B38" s="4" t="s">
        <v>86</v>
      </c>
      <c r="C38" s="240" t="s">
        <v>632</v>
      </c>
      <c r="D38" s="942">
        <f ca="1">+'③-1計算(観光消費)'!N98</f>
        <v>0</v>
      </c>
      <c r="E38" s="943"/>
      <c r="F38" s="943"/>
      <c r="G38" s="943"/>
      <c r="H38" s="943"/>
      <c r="I38" s="944"/>
      <c r="J38" s="257">
        <v>0</v>
      </c>
      <c r="K38" s="161">
        <f t="shared" ca="1" si="4"/>
        <v>0</v>
      </c>
      <c r="L38" s="1418">
        <v>0</v>
      </c>
      <c r="M38" s="165">
        <f ca="1">-SUM(M11:M37,M39:M47)</f>
        <v>0</v>
      </c>
      <c r="N38" s="161">
        <f t="shared" ca="1" si="2"/>
        <v>0</v>
      </c>
      <c r="O38" s="4" t="s">
        <v>86</v>
      </c>
      <c r="P38" s="5" t="s">
        <v>632</v>
      </c>
      <c r="Q38" s="166">
        <f ca="1">+D38</f>
        <v>0</v>
      </c>
    </row>
    <row r="39" spans="2:17">
      <c r="B39" s="4" t="s">
        <v>87</v>
      </c>
      <c r="C39" s="240" t="s">
        <v>292</v>
      </c>
      <c r="D39" s="942">
        <f ca="1">+'③-1計算(観光消費)'!N99</f>
        <v>0</v>
      </c>
      <c r="E39" s="943"/>
      <c r="F39" s="943"/>
      <c r="G39" s="943"/>
      <c r="H39" s="943"/>
      <c r="I39" s="944"/>
      <c r="J39" s="257">
        <v>3.4860428283664195E-2</v>
      </c>
      <c r="K39" s="161">
        <f t="shared" ca="1" si="4"/>
        <v>0</v>
      </c>
      <c r="L39" s="257">
        <v>4.8157099782349484E-3</v>
      </c>
      <c r="M39" s="165">
        <f t="shared" ca="1" si="5"/>
        <v>0</v>
      </c>
      <c r="N39" s="161">
        <f t="shared" ca="1" si="2"/>
        <v>0</v>
      </c>
      <c r="O39" s="584"/>
      <c r="P39" s="694" t="s">
        <v>118</v>
      </c>
      <c r="Q39" s="166">
        <f ca="1">-N38</f>
        <v>0</v>
      </c>
    </row>
    <row r="40" spans="2:17">
      <c r="B40" s="106" t="s">
        <v>88</v>
      </c>
      <c r="C40" s="242" t="s">
        <v>43</v>
      </c>
      <c r="D40" s="1012">
        <f ca="1">+'③-1計算(観光消費)'!N100</f>
        <v>0</v>
      </c>
      <c r="E40" s="1013"/>
      <c r="F40" s="1013"/>
      <c r="G40" s="1013"/>
      <c r="H40" s="1013"/>
      <c r="I40" s="1014"/>
      <c r="J40" s="259">
        <v>0</v>
      </c>
      <c r="K40" s="163">
        <f t="shared" ca="1" si="4"/>
        <v>0</v>
      </c>
      <c r="L40" s="259">
        <v>0</v>
      </c>
      <c r="M40" s="169">
        <f t="shared" ca="1" si="5"/>
        <v>0</v>
      </c>
      <c r="N40" s="163">
        <f t="shared" ca="1" si="2"/>
        <v>0</v>
      </c>
      <c r="O40" s="4" t="s">
        <v>87</v>
      </c>
      <c r="P40" s="5" t="s">
        <v>292</v>
      </c>
      <c r="Q40" s="166">
        <f ca="1">+D39-N39</f>
        <v>0</v>
      </c>
    </row>
    <row r="41" spans="2:17">
      <c r="B41" s="4" t="s">
        <v>89</v>
      </c>
      <c r="C41" s="240" t="s">
        <v>633</v>
      </c>
      <c r="D41" s="942">
        <f ca="1">+'③-1計算(観光消費)'!N101</f>
        <v>0</v>
      </c>
      <c r="E41" s="943"/>
      <c r="F41" s="943"/>
      <c r="G41" s="943"/>
      <c r="H41" s="943"/>
      <c r="I41" s="944"/>
      <c r="J41" s="257">
        <v>0</v>
      </c>
      <c r="K41" s="161">
        <f t="shared" ca="1" si="4"/>
        <v>0</v>
      </c>
      <c r="L41" s="257">
        <v>1.4608411105731505E-5</v>
      </c>
      <c r="M41" s="165">
        <f t="shared" ca="1" si="5"/>
        <v>0</v>
      </c>
      <c r="N41" s="161">
        <f t="shared" ca="1" si="2"/>
        <v>0</v>
      </c>
      <c r="O41" s="106" t="s">
        <v>88</v>
      </c>
      <c r="P41" s="107" t="s">
        <v>43</v>
      </c>
      <c r="Q41" s="170">
        <f t="shared" ref="Q41:Q48" ca="1" si="7">+D40-N40</f>
        <v>0</v>
      </c>
    </row>
    <row r="42" spans="2:17">
      <c r="B42" s="4" t="s">
        <v>91</v>
      </c>
      <c r="C42" s="240" t="s">
        <v>634</v>
      </c>
      <c r="D42" s="942">
        <f ca="1">+'③-1計算(観光消費)'!N102</f>
        <v>0</v>
      </c>
      <c r="E42" s="943"/>
      <c r="F42" s="943"/>
      <c r="G42" s="943"/>
      <c r="H42" s="943"/>
      <c r="I42" s="944"/>
      <c r="J42" s="257">
        <v>0</v>
      </c>
      <c r="K42" s="161">
        <f t="shared" ca="1" si="4"/>
        <v>0</v>
      </c>
      <c r="L42" s="257">
        <v>0</v>
      </c>
      <c r="M42" s="165">
        <f t="shared" ca="1" si="5"/>
        <v>0</v>
      </c>
      <c r="N42" s="161">
        <f t="shared" ca="1" si="2"/>
        <v>0</v>
      </c>
      <c r="O42" s="104" t="s">
        <v>89</v>
      </c>
      <c r="P42" s="105" t="s">
        <v>633</v>
      </c>
      <c r="Q42" s="168">
        <f t="shared" ca="1" si="7"/>
        <v>0</v>
      </c>
    </row>
    <row r="43" spans="2:17">
      <c r="B43" s="4" t="s">
        <v>333</v>
      </c>
      <c r="C43" s="240" t="s">
        <v>1044</v>
      </c>
      <c r="D43" s="942">
        <f ca="1">+'③-1計算(観光消費)'!N103</f>
        <v>0</v>
      </c>
      <c r="E43" s="943"/>
      <c r="F43" s="943"/>
      <c r="G43" s="943"/>
      <c r="H43" s="943"/>
      <c r="I43" s="944"/>
      <c r="J43" s="257">
        <v>0</v>
      </c>
      <c r="K43" s="161">
        <f t="shared" ca="1" si="4"/>
        <v>0</v>
      </c>
      <c r="L43" s="257">
        <v>0</v>
      </c>
      <c r="M43" s="165">
        <f t="shared" ca="1" si="5"/>
        <v>0</v>
      </c>
      <c r="N43" s="161">
        <f t="shared" ca="1" si="2"/>
        <v>0</v>
      </c>
      <c r="O43" s="4" t="s">
        <v>91</v>
      </c>
      <c r="P43" s="5" t="s">
        <v>634</v>
      </c>
      <c r="Q43" s="166">
        <f t="shared" ca="1" si="7"/>
        <v>0</v>
      </c>
    </row>
    <row r="44" spans="2:17">
      <c r="B44" s="4" t="s">
        <v>334</v>
      </c>
      <c r="C44" s="240" t="s">
        <v>618</v>
      </c>
      <c r="D44" s="942">
        <f ca="1">+'③-1計算(観光消費)'!N104</f>
        <v>0</v>
      </c>
      <c r="E44" s="943"/>
      <c r="F44" s="943"/>
      <c r="G44" s="943"/>
      <c r="H44" s="943"/>
      <c r="I44" s="944"/>
      <c r="J44" s="257">
        <v>0</v>
      </c>
      <c r="K44" s="161">
        <f t="shared" ca="1" si="4"/>
        <v>0</v>
      </c>
      <c r="L44" s="257">
        <v>0</v>
      </c>
      <c r="M44" s="165">
        <f t="shared" ca="1" si="5"/>
        <v>0</v>
      </c>
      <c r="N44" s="161">
        <f t="shared" ca="1" si="2"/>
        <v>0</v>
      </c>
      <c r="O44" s="4" t="s">
        <v>333</v>
      </c>
      <c r="P44" s="5" t="s">
        <v>1044</v>
      </c>
      <c r="Q44" s="166">
        <f t="shared" ca="1" si="7"/>
        <v>0</v>
      </c>
    </row>
    <row r="45" spans="2:17">
      <c r="B45" s="4" t="s">
        <v>335</v>
      </c>
      <c r="C45" s="240" t="s">
        <v>619</v>
      </c>
      <c r="D45" s="942">
        <f ca="1">+'③-1計算(観光消費)'!N105</f>
        <v>0</v>
      </c>
      <c r="E45" s="943"/>
      <c r="F45" s="943"/>
      <c r="G45" s="943"/>
      <c r="H45" s="943"/>
      <c r="I45" s="944"/>
      <c r="J45" s="257">
        <v>2.4990378704198883E-5</v>
      </c>
      <c r="K45" s="161">
        <f t="shared" ca="1" si="4"/>
        <v>0</v>
      </c>
      <c r="L45" s="257">
        <v>9.9961514816795531E-6</v>
      </c>
      <c r="M45" s="165">
        <f t="shared" ca="1" si="5"/>
        <v>0</v>
      </c>
      <c r="N45" s="161">
        <f t="shared" ca="1" si="2"/>
        <v>0</v>
      </c>
      <c r="O45" s="4" t="s">
        <v>334</v>
      </c>
      <c r="P45" s="5" t="s">
        <v>618</v>
      </c>
      <c r="Q45" s="166">
        <f t="shared" ca="1" si="7"/>
        <v>0</v>
      </c>
    </row>
    <row r="46" spans="2:17">
      <c r="B46" s="104" t="s">
        <v>336</v>
      </c>
      <c r="C46" s="241" t="s">
        <v>50</v>
      </c>
      <c r="D46" s="948">
        <f ca="1">+'③-1計算(観光消費)'!N106</f>
        <v>0</v>
      </c>
      <c r="E46" s="949"/>
      <c r="F46" s="949"/>
      <c r="G46" s="949"/>
      <c r="H46" s="949"/>
      <c r="I46" s="950"/>
      <c r="J46" s="258">
        <v>0</v>
      </c>
      <c r="K46" s="162">
        <f t="shared" ca="1" si="4"/>
        <v>0</v>
      </c>
      <c r="L46" s="258">
        <v>0</v>
      </c>
      <c r="M46" s="167">
        <f t="shared" ca="1" si="5"/>
        <v>0</v>
      </c>
      <c r="N46" s="162">
        <f t="shared" ca="1" si="2"/>
        <v>0</v>
      </c>
      <c r="O46" s="106" t="s">
        <v>335</v>
      </c>
      <c r="P46" s="107" t="s">
        <v>619</v>
      </c>
      <c r="Q46" s="170">
        <f ca="1">+D45-N45</f>
        <v>0</v>
      </c>
    </row>
    <row r="47" spans="2:17" ht="11.5" thickBot="1">
      <c r="B47" s="4" t="s">
        <v>337</v>
      </c>
      <c r="C47" s="243" t="s">
        <v>51</v>
      </c>
      <c r="D47" s="1222">
        <f ca="1">+'③-1計算(観光消費)'!N107</f>
        <v>0</v>
      </c>
      <c r="E47" s="1223"/>
      <c r="F47" s="1223"/>
      <c r="G47" s="1223"/>
      <c r="H47" s="1223"/>
      <c r="I47" s="1224"/>
      <c r="J47" s="257">
        <v>1.5758226488978715E-2</v>
      </c>
      <c r="K47" s="161">
        <f t="shared" ca="1" si="4"/>
        <v>0</v>
      </c>
      <c r="L47" s="257">
        <v>3.6042864060296005E-2</v>
      </c>
      <c r="M47" s="165">
        <f t="shared" ca="1" si="5"/>
        <v>0</v>
      </c>
      <c r="N47" s="161">
        <f t="shared" ca="1" si="2"/>
        <v>0</v>
      </c>
      <c r="O47" s="4" t="s">
        <v>336</v>
      </c>
      <c r="P47" s="5" t="s">
        <v>50</v>
      </c>
      <c r="Q47" s="168">
        <f t="shared" ca="1" si="7"/>
        <v>0</v>
      </c>
    </row>
    <row r="48" spans="2:17" ht="11.5" thickBot="1">
      <c r="B48" s="19"/>
      <c r="C48" s="16" t="s">
        <v>164</v>
      </c>
      <c r="D48" s="1219">
        <f ca="1">'③-1計算(観光消費)'!N108</f>
        <v>0</v>
      </c>
      <c r="E48" s="1220"/>
      <c r="F48" s="1220"/>
      <c r="G48" s="1220"/>
      <c r="H48" s="1220"/>
      <c r="I48" s="1221"/>
      <c r="J48" s="260"/>
      <c r="K48" s="164"/>
      <c r="L48" s="260"/>
      <c r="M48" s="172"/>
      <c r="N48" s="164"/>
      <c r="O48" s="4" t="s">
        <v>337</v>
      </c>
      <c r="P48" s="5" t="s">
        <v>51</v>
      </c>
      <c r="Q48" s="695">
        <f t="shared" ca="1" si="7"/>
        <v>0</v>
      </c>
    </row>
    <row r="49" spans="3:17" ht="11.25" customHeight="1" thickBot="1">
      <c r="J49" s="1065" t="s">
        <v>1070</v>
      </c>
      <c r="K49" s="1065"/>
      <c r="L49" s="1065"/>
      <c r="M49" s="1065"/>
      <c r="N49" s="1065"/>
      <c r="O49" s="19"/>
      <c r="P49" s="16" t="s">
        <v>164</v>
      </c>
      <c r="Q49" s="184">
        <f ca="1">SUM(Q11:Q48)</f>
        <v>0</v>
      </c>
    </row>
    <row r="50" spans="3:17">
      <c r="C50" s="26"/>
      <c r="D50" s="108"/>
      <c r="E50" s="108"/>
      <c r="F50" s="108"/>
      <c r="G50" s="108"/>
      <c r="H50" s="108"/>
      <c r="I50" s="108"/>
      <c r="J50" s="1066"/>
      <c r="K50" s="1066"/>
      <c r="L50" s="1066"/>
      <c r="M50" s="1066"/>
      <c r="N50" s="1066"/>
      <c r="O50" s="175"/>
      <c r="P50" s="175"/>
      <c r="Q50" s="175"/>
    </row>
    <row r="51" spans="3:17" ht="11.25" customHeight="1">
      <c r="J51" s="1218" t="s">
        <v>272</v>
      </c>
      <c r="K51" s="1218"/>
      <c r="L51" s="1218"/>
      <c r="M51" s="1218"/>
      <c r="N51" s="1218"/>
      <c r="O51" s="176"/>
      <c r="P51" s="176"/>
      <c r="Q51" s="176"/>
    </row>
    <row r="52" spans="3:17" ht="11.25" customHeight="1">
      <c r="J52" s="1218" t="s">
        <v>273</v>
      </c>
      <c r="K52" s="1218"/>
      <c r="L52" s="1218"/>
      <c r="M52" s="1218"/>
      <c r="N52" s="1218"/>
      <c r="O52" s="174"/>
      <c r="P52" s="174"/>
      <c r="Q52" s="174"/>
    </row>
    <row r="53" spans="3:17">
      <c r="J53" s="1144" t="s">
        <v>271</v>
      </c>
      <c r="K53" s="1144"/>
      <c r="L53" s="1144"/>
      <c r="M53" s="1144"/>
      <c r="N53" s="1144"/>
      <c r="O53" s="174"/>
      <c r="P53" s="174"/>
      <c r="Q53" s="174"/>
    </row>
  </sheetData>
  <sheetProtection sheet="1" selectLockedCells="1" selectUnlockedCells="1"/>
  <mergeCells count="50">
    <mergeCell ref="J53:N53"/>
    <mergeCell ref="J49:N50"/>
    <mergeCell ref="J51:N51"/>
    <mergeCell ref="J52:N52"/>
    <mergeCell ref="D32:I32"/>
    <mergeCell ref="D41:I41"/>
    <mergeCell ref="D45:I45"/>
    <mergeCell ref="D48:I48"/>
    <mergeCell ref="D46:I46"/>
    <mergeCell ref="D47:I47"/>
    <mergeCell ref="D42:I42"/>
    <mergeCell ref="D43:I43"/>
    <mergeCell ref="D44:I44"/>
    <mergeCell ref="D40:I40"/>
    <mergeCell ref="D34:I34"/>
    <mergeCell ref="D35:I35"/>
    <mergeCell ref="D36:I36"/>
    <mergeCell ref="D38:I38"/>
    <mergeCell ref="D39:I39"/>
    <mergeCell ref="D23:I23"/>
    <mergeCell ref="D24:I24"/>
    <mergeCell ref="D22:I22"/>
    <mergeCell ref="D37:I37"/>
    <mergeCell ref="K4:Q4"/>
    <mergeCell ref="D25:I25"/>
    <mergeCell ref="D26:I26"/>
    <mergeCell ref="D27:I27"/>
    <mergeCell ref="D28:I28"/>
    <mergeCell ref="D14:I14"/>
    <mergeCell ref="D20:I20"/>
    <mergeCell ref="D21:I21"/>
    <mergeCell ref="D29:I29"/>
    <mergeCell ref="D30:I30"/>
    <mergeCell ref="D33:I33"/>
    <mergeCell ref="D31:I31"/>
    <mergeCell ref="O5:P10"/>
    <mergeCell ref="D5:I5"/>
    <mergeCell ref="D7:I7"/>
    <mergeCell ref="D6:I6"/>
    <mergeCell ref="D8:I8"/>
    <mergeCell ref="B2:C3"/>
    <mergeCell ref="D12:I12"/>
    <mergeCell ref="B5:C10"/>
    <mergeCell ref="D11:I11"/>
    <mergeCell ref="D13:I13"/>
    <mergeCell ref="D19:I19"/>
    <mergeCell ref="D16:I16"/>
    <mergeCell ref="D17:I17"/>
    <mergeCell ref="D18:I18"/>
    <mergeCell ref="D15:I15"/>
  </mergeCells>
  <phoneticPr fontId="2"/>
  <pageMargins left="0.39370078740157483" right="0.39370078740157483" top="0.39370078740157483" bottom="0.23622047244094491" header="0.19685039370078741" footer="0.19685039370078741"/>
  <pageSetup paperSize="9" scale="67" orientation="portrait" r:id="rId1"/>
  <headerFooter alignWithMargins="0">
    <oddHeader>&amp;L&amp;"ＭＳ ゴシック,標準"&amp;F&amp;C&amp;"ＭＳ ゴシック,標準"&amp;A&amp;R&amp;"ＭＳ ゴシック,標準"&amp;D_&amp;T</oddHeader>
  </headerFooter>
  <ignoredErrors>
    <ignoredError sqref="B4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2:AP91"/>
  <sheetViews>
    <sheetView tabSelected="1" workbookViewId="0"/>
  </sheetViews>
  <sheetFormatPr defaultColWidth="9.33203125" defaultRowHeight="11"/>
  <cols>
    <col min="1" max="1" width="1" style="1" customWidth="1"/>
    <col min="2" max="2" width="4" style="1" bestFit="1" customWidth="1"/>
    <col min="3" max="3" width="24.44140625" style="1" customWidth="1"/>
    <col min="4" max="4" width="13.33203125" style="6" customWidth="1"/>
    <col min="5" max="6" width="12.77734375" style="1" customWidth="1"/>
    <col min="7" max="7" width="4" style="1" bestFit="1" customWidth="1"/>
    <col min="8" max="8" width="24.44140625" style="1" customWidth="1"/>
    <col min="9" max="9" width="13.33203125" style="6" customWidth="1"/>
    <col min="10" max="10" width="13.33203125" style="1" customWidth="1"/>
    <col min="11" max="11" width="13.33203125" style="6" customWidth="1"/>
    <col min="12" max="12" width="13.33203125" style="1" customWidth="1"/>
    <col min="13" max="13" width="13.33203125" style="6" customWidth="1"/>
    <col min="14" max="14" width="13.33203125" style="1" customWidth="1"/>
    <col min="15" max="15" width="13.33203125" style="6" customWidth="1"/>
    <col min="16" max="16" width="13.33203125" style="1" customWidth="1"/>
    <col min="17" max="17" width="13.33203125" style="6" customWidth="1"/>
    <col min="18" max="18" width="13.33203125" style="1" customWidth="1"/>
    <col min="19" max="22" width="13.33203125" style="6" customWidth="1"/>
    <col min="23" max="23" width="13.33203125" style="1" customWidth="1"/>
    <col min="24" max="24" width="13.33203125" style="6" customWidth="1"/>
    <col min="25" max="25" width="13.33203125" style="1" customWidth="1"/>
    <col min="26" max="26" width="13.33203125" style="10" customWidth="1"/>
    <col min="27" max="33" width="13.33203125" style="6" customWidth="1"/>
    <col min="34" max="34" width="9.33203125" style="1"/>
    <col min="35" max="42" width="13.33203125" style="1" customWidth="1"/>
    <col min="43" max="16384" width="9.33203125" style="1"/>
  </cols>
  <sheetData>
    <row r="2" spans="2:42">
      <c r="B2" s="1159" t="s">
        <v>200</v>
      </c>
      <c r="C2" s="1159"/>
    </row>
    <row r="3" spans="2:42">
      <c r="B3" s="1159"/>
      <c r="C3" s="1159"/>
    </row>
    <row r="4" spans="2:42" ht="11.5" thickBot="1">
      <c r="AC4" s="1228" t="s">
        <v>155</v>
      </c>
      <c r="AD4" s="1228"/>
      <c r="AE4" s="1228"/>
      <c r="AF4" s="1228"/>
      <c r="AG4" s="1228"/>
      <c r="AI4" s="1293" t="s">
        <v>293</v>
      </c>
      <c r="AJ4" s="1293"/>
      <c r="AK4" s="1293"/>
      <c r="AL4" s="1293"/>
      <c r="AM4" s="1293"/>
      <c r="AN4" s="1293"/>
      <c r="AO4" s="1293"/>
      <c r="AP4" s="1293"/>
    </row>
    <row r="5" spans="2:42" s="2" customFormat="1">
      <c r="B5" s="1270" t="s">
        <v>612</v>
      </c>
      <c r="C5" s="1271"/>
      <c r="D5" s="38"/>
      <c r="E5" s="261"/>
      <c r="F5" s="561"/>
      <c r="G5" s="1258"/>
      <c r="H5" s="1259"/>
      <c r="I5" s="1236" t="s">
        <v>133</v>
      </c>
      <c r="J5" s="1237"/>
      <c r="K5" s="1237"/>
      <c r="L5" s="1237"/>
      <c r="M5" s="1238"/>
      <c r="N5" s="262"/>
      <c r="O5" s="39"/>
      <c r="P5" s="261" t="s">
        <v>262</v>
      </c>
      <c r="Q5" s="39"/>
      <c r="R5" s="261"/>
      <c r="S5" s="1236" t="s">
        <v>99</v>
      </c>
      <c r="T5" s="1237"/>
      <c r="U5" s="1238"/>
      <c r="V5" s="38"/>
      <c r="W5" s="261"/>
      <c r="X5" s="39"/>
      <c r="Y5" s="263"/>
      <c r="Z5" s="40"/>
      <c r="AA5" s="109"/>
      <c r="AB5" s="1236" t="s">
        <v>154</v>
      </c>
      <c r="AC5" s="1237"/>
      <c r="AD5" s="1238"/>
      <c r="AE5" s="1236" t="s">
        <v>150</v>
      </c>
      <c r="AF5" s="1237"/>
      <c r="AG5" s="1238"/>
      <c r="AI5" s="1294" t="s">
        <v>294</v>
      </c>
      <c r="AJ5" s="1295"/>
      <c r="AK5" s="1296" t="s">
        <v>99</v>
      </c>
      <c r="AL5" s="1297"/>
      <c r="AM5" s="1294" t="s">
        <v>154</v>
      </c>
      <c r="AN5" s="1298"/>
      <c r="AO5" s="1297" t="s">
        <v>150</v>
      </c>
      <c r="AP5" s="1299"/>
    </row>
    <row r="6" spans="2:42" s="2" customFormat="1" ht="22">
      <c r="B6" s="1272"/>
      <c r="C6" s="1273"/>
      <c r="D6" s="1239" t="s">
        <v>201</v>
      </c>
      <c r="E6" s="264" t="s">
        <v>202</v>
      </c>
      <c r="F6" s="562" t="s">
        <v>202</v>
      </c>
      <c r="G6" s="1260"/>
      <c r="H6" s="1261"/>
      <c r="I6" s="1235" t="s">
        <v>132</v>
      </c>
      <c r="J6" s="110"/>
      <c r="K6" s="1245" t="s">
        <v>134</v>
      </c>
      <c r="L6" s="111"/>
      <c r="M6" s="1279" t="s">
        <v>130</v>
      </c>
      <c r="N6" s="1241" t="s">
        <v>203</v>
      </c>
      <c r="O6" s="1243" t="s">
        <v>135</v>
      </c>
      <c r="P6" s="264" t="s">
        <v>202</v>
      </c>
      <c r="Q6" s="1243" t="s">
        <v>204</v>
      </c>
      <c r="R6" s="1282" t="s">
        <v>614</v>
      </c>
      <c r="S6" s="1234" t="s">
        <v>205</v>
      </c>
      <c r="T6" s="1229" t="s">
        <v>206</v>
      </c>
      <c r="U6" s="1232" t="s">
        <v>207</v>
      </c>
      <c r="V6" s="1239" t="s">
        <v>208</v>
      </c>
      <c r="W6" s="1252" t="s">
        <v>209</v>
      </c>
      <c r="X6" s="1243" t="s">
        <v>210</v>
      </c>
      <c r="Y6" s="1252" t="s">
        <v>211</v>
      </c>
      <c r="Z6" s="1254" t="s">
        <v>212</v>
      </c>
      <c r="AA6" s="1249" t="s">
        <v>213</v>
      </c>
      <c r="AB6" s="1234" t="s">
        <v>214</v>
      </c>
      <c r="AC6" s="1229" t="s">
        <v>206</v>
      </c>
      <c r="AD6" s="1232" t="s">
        <v>215</v>
      </c>
      <c r="AE6" s="1234" t="s">
        <v>214</v>
      </c>
      <c r="AF6" s="1229" t="s">
        <v>216</v>
      </c>
      <c r="AG6" s="1232" t="s">
        <v>215</v>
      </c>
      <c r="AH6" s="3"/>
      <c r="AI6" s="266" t="s">
        <v>295</v>
      </c>
      <c r="AJ6" s="267" t="s">
        <v>296</v>
      </c>
      <c r="AK6" s="266" t="s">
        <v>295</v>
      </c>
      <c r="AL6" s="267" t="s">
        <v>296</v>
      </c>
      <c r="AM6" s="266" t="s">
        <v>295</v>
      </c>
      <c r="AN6" s="268" t="s">
        <v>296</v>
      </c>
      <c r="AO6" s="269" t="s">
        <v>295</v>
      </c>
      <c r="AP6" s="268" t="s">
        <v>296</v>
      </c>
    </row>
    <row r="7" spans="2:42" s="2" customFormat="1">
      <c r="B7" s="1272"/>
      <c r="C7" s="1273"/>
      <c r="D7" s="1239"/>
      <c r="E7" s="264"/>
      <c r="F7" s="562"/>
      <c r="G7" s="1260"/>
      <c r="H7" s="1261"/>
      <c r="I7" s="1235"/>
      <c r="J7" s="1276" t="s">
        <v>129</v>
      </c>
      <c r="K7" s="1246"/>
      <c r="L7" s="1278" t="s">
        <v>131</v>
      </c>
      <c r="M7" s="1280"/>
      <c r="N7" s="1241"/>
      <c r="O7" s="1243"/>
      <c r="P7" s="264"/>
      <c r="Q7" s="1243"/>
      <c r="R7" s="1282"/>
      <c r="S7" s="1235"/>
      <c r="T7" s="1230"/>
      <c r="U7" s="1233"/>
      <c r="V7" s="1239"/>
      <c r="W7" s="1252"/>
      <c r="X7" s="1243"/>
      <c r="Y7" s="1252"/>
      <c r="Z7" s="1254"/>
      <c r="AA7" s="1249"/>
      <c r="AB7" s="1235"/>
      <c r="AC7" s="1230"/>
      <c r="AD7" s="1233"/>
      <c r="AE7" s="1235"/>
      <c r="AF7" s="1230"/>
      <c r="AG7" s="1233"/>
      <c r="AH7" s="42"/>
      <c r="AI7" s="270"/>
      <c r="AJ7" s="222"/>
      <c r="AK7" s="270"/>
      <c r="AL7" s="222"/>
      <c r="AM7" s="270"/>
      <c r="AN7" s="223"/>
      <c r="AO7" s="271"/>
      <c r="AP7" s="223"/>
    </row>
    <row r="8" spans="2:42" s="2" customFormat="1">
      <c r="B8" s="1272"/>
      <c r="C8" s="1273"/>
      <c r="D8" s="1240"/>
      <c r="E8" s="264"/>
      <c r="F8" s="562"/>
      <c r="G8" s="1260"/>
      <c r="H8" s="1261"/>
      <c r="I8" s="1244"/>
      <c r="J8" s="1277"/>
      <c r="K8" s="1247"/>
      <c r="L8" s="1252"/>
      <c r="M8" s="1281"/>
      <c r="N8" s="1242"/>
      <c r="O8" s="1243"/>
      <c r="P8" s="264"/>
      <c r="Q8" s="1248"/>
      <c r="R8" s="1283"/>
      <c r="S8" s="1244"/>
      <c r="T8" s="1231"/>
      <c r="U8" s="1251"/>
      <c r="V8" s="1240"/>
      <c r="W8" s="1253"/>
      <c r="X8" s="1248"/>
      <c r="Y8" s="1253"/>
      <c r="Z8" s="1255"/>
      <c r="AA8" s="1250"/>
      <c r="AB8" s="1235"/>
      <c r="AC8" s="1231"/>
      <c r="AD8" s="1233"/>
      <c r="AE8" s="1235"/>
      <c r="AF8" s="1230"/>
      <c r="AG8" s="1233"/>
      <c r="AI8" s="270"/>
      <c r="AJ8" s="222"/>
      <c r="AK8" s="270"/>
      <c r="AL8" s="222"/>
      <c r="AM8" s="270"/>
      <c r="AN8" s="223"/>
      <c r="AO8" s="271"/>
      <c r="AP8" s="223"/>
    </row>
    <row r="9" spans="2:42" s="2" customFormat="1">
      <c r="B9" s="1272"/>
      <c r="C9" s="1273"/>
      <c r="D9" s="177" t="s">
        <v>120</v>
      </c>
      <c r="E9" s="264" t="s">
        <v>93</v>
      </c>
      <c r="F9" s="562" t="s">
        <v>253</v>
      </c>
      <c r="G9" s="1260"/>
      <c r="H9" s="1261"/>
      <c r="I9" s="224" t="s">
        <v>121</v>
      </c>
      <c r="J9" s="272" t="s">
        <v>94</v>
      </c>
      <c r="K9" s="112" t="s">
        <v>122</v>
      </c>
      <c r="L9" s="265" t="s">
        <v>95</v>
      </c>
      <c r="M9" s="113" t="s">
        <v>123</v>
      </c>
      <c r="N9" s="254" t="s">
        <v>97</v>
      </c>
      <c r="O9" s="7" t="s">
        <v>136</v>
      </c>
      <c r="P9" s="264" t="s">
        <v>93</v>
      </c>
      <c r="Q9" s="7" t="s">
        <v>137</v>
      </c>
      <c r="R9" s="264" t="s">
        <v>96</v>
      </c>
      <c r="S9" s="231" t="s">
        <v>138</v>
      </c>
      <c r="T9" s="114" t="s">
        <v>139</v>
      </c>
      <c r="U9" s="115" t="s">
        <v>140</v>
      </c>
      <c r="V9" s="116" t="s">
        <v>141</v>
      </c>
      <c r="W9" s="273" t="s">
        <v>142</v>
      </c>
      <c r="X9" s="7" t="s">
        <v>143</v>
      </c>
      <c r="Y9" s="273" t="s">
        <v>144</v>
      </c>
      <c r="Z9" s="11" t="s">
        <v>145</v>
      </c>
      <c r="AA9" s="117" t="s">
        <v>146</v>
      </c>
      <c r="AB9" s="238" t="s">
        <v>147</v>
      </c>
      <c r="AC9" s="118" t="s">
        <v>148</v>
      </c>
      <c r="AD9" s="119" t="s">
        <v>149</v>
      </c>
      <c r="AE9" s="231" t="s">
        <v>151</v>
      </c>
      <c r="AF9" s="114" t="s">
        <v>152</v>
      </c>
      <c r="AG9" s="115" t="s">
        <v>153</v>
      </c>
      <c r="AI9" s="274" t="s">
        <v>573</v>
      </c>
      <c r="AJ9" s="275" t="s">
        <v>574</v>
      </c>
      <c r="AK9" s="274" t="s">
        <v>575</v>
      </c>
      <c r="AL9" s="275" t="s">
        <v>576</v>
      </c>
      <c r="AM9" s="274" t="s">
        <v>577</v>
      </c>
      <c r="AN9" s="276" t="s">
        <v>578</v>
      </c>
      <c r="AO9" s="277" t="s">
        <v>579</v>
      </c>
      <c r="AP9" s="276" t="s">
        <v>580</v>
      </c>
    </row>
    <row r="10" spans="2:42" s="2" customFormat="1" ht="11.25" customHeight="1">
      <c r="B10" s="1272"/>
      <c r="C10" s="1273"/>
      <c r="D10" s="177"/>
      <c r="E10" s="264"/>
      <c r="F10" s="562"/>
      <c r="G10" s="1260"/>
      <c r="H10" s="1261"/>
      <c r="I10" s="224" t="s">
        <v>263</v>
      </c>
      <c r="J10" s="272"/>
      <c r="K10" s="112" t="s">
        <v>217</v>
      </c>
      <c r="L10" s="265"/>
      <c r="M10" s="113" t="s">
        <v>218</v>
      </c>
      <c r="N10" s="273"/>
      <c r="O10" s="7" t="s">
        <v>219</v>
      </c>
      <c r="P10" s="264"/>
      <c r="Q10" s="7" t="s">
        <v>220</v>
      </c>
      <c r="R10" s="576"/>
      <c r="S10" s="231" t="s">
        <v>281</v>
      </c>
      <c r="T10" s="114" t="s">
        <v>221</v>
      </c>
      <c r="U10" s="115" t="s">
        <v>222</v>
      </c>
      <c r="V10" s="116" t="s">
        <v>223</v>
      </c>
      <c r="W10" s="572"/>
      <c r="X10" s="7" t="s">
        <v>224</v>
      </c>
      <c r="Y10" s="273"/>
      <c r="Z10" s="11" t="s">
        <v>225</v>
      </c>
      <c r="AA10" s="117" t="s">
        <v>226</v>
      </c>
      <c r="AB10" s="238" t="s">
        <v>282</v>
      </c>
      <c r="AC10" s="118" t="s">
        <v>227</v>
      </c>
      <c r="AD10" s="119" t="s">
        <v>228</v>
      </c>
      <c r="AE10" s="231" t="s">
        <v>229</v>
      </c>
      <c r="AF10" s="114" t="s">
        <v>230</v>
      </c>
      <c r="AG10" s="115" t="s">
        <v>231</v>
      </c>
      <c r="AI10" s="270" t="s">
        <v>581</v>
      </c>
      <c r="AJ10" s="222" t="s">
        <v>582</v>
      </c>
      <c r="AK10" s="270" t="s">
        <v>583</v>
      </c>
      <c r="AL10" s="222" t="s">
        <v>584</v>
      </c>
      <c r="AM10" s="270" t="s">
        <v>585</v>
      </c>
      <c r="AN10" s="223" t="s">
        <v>586</v>
      </c>
      <c r="AO10" s="271" t="s">
        <v>587</v>
      </c>
      <c r="AP10" s="223" t="s">
        <v>588</v>
      </c>
    </row>
    <row r="11" spans="2:42">
      <c r="B11" s="1272"/>
      <c r="C11" s="1273"/>
      <c r="D11" s="1268" t="s">
        <v>232</v>
      </c>
      <c r="E11" s="278"/>
      <c r="F11" s="1264" t="s">
        <v>601</v>
      </c>
      <c r="G11" s="1260"/>
      <c r="H11" s="1261"/>
      <c r="I11" s="225"/>
      <c r="J11" s="279"/>
      <c r="K11" s="120"/>
      <c r="L11" s="279"/>
      <c r="M11" s="121"/>
      <c r="N11" s="280"/>
      <c r="O11" s="8"/>
      <c r="P11" s="278"/>
      <c r="Q11" s="25"/>
      <c r="R11" s="281"/>
      <c r="S11" s="232"/>
      <c r="T11" s="122"/>
      <c r="U11" s="123"/>
      <c r="V11" s="124"/>
      <c r="W11" s="1256"/>
      <c r="X11" s="8"/>
      <c r="Y11" s="282"/>
      <c r="Z11" s="12"/>
      <c r="AA11" s="103"/>
      <c r="AB11" s="225"/>
      <c r="AC11" s="125"/>
      <c r="AD11" s="126"/>
      <c r="AE11" s="232"/>
      <c r="AF11" s="120"/>
      <c r="AG11" s="121"/>
      <c r="AI11" s="1300" t="s">
        <v>297</v>
      </c>
      <c r="AJ11" s="1302" t="s">
        <v>297</v>
      </c>
      <c r="AK11" s="1300" t="s">
        <v>297</v>
      </c>
      <c r="AL11" s="1302" t="s">
        <v>297</v>
      </c>
      <c r="AM11" s="1300" t="s">
        <v>297</v>
      </c>
      <c r="AN11" s="1304" t="s">
        <v>297</v>
      </c>
      <c r="AO11" s="1306"/>
      <c r="AP11" s="1304"/>
    </row>
    <row r="12" spans="2:42" ht="12" customHeight="1">
      <c r="B12" s="1272"/>
      <c r="C12" s="1273"/>
      <c r="D12" s="1268"/>
      <c r="E12" s="278"/>
      <c r="F12" s="1264"/>
      <c r="G12" s="1260"/>
      <c r="H12" s="1261"/>
      <c r="I12" s="225"/>
      <c r="J12" s="279"/>
      <c r="K12" s="120"/>
      <c r="L12" s="279"/>
      <c r="M12" s="121"/>
      <c r="N12" s="1284"/>
      <c r="O12" s="8"/>
      <c r="P12" s="278"/>
      <c r="Q12" s="25"/>
      <c r="R12" s="1266"/>
      <c r="S12" s="232"/>
      <c r="T12" s="122"/>
      <c r="U12" s="123"/>
      <c r="V12" s="124"/>
      <c r="W12" s="1256"/>
      <c r="X12" s="8"/>
      <c r="Y12" s="282"/>
      <c r="Z12" s="12"/>
      <c r="AA12" s="103"/>
      <c r="AB12" s="225"/>
      <c r="AC12" s="125"/>
      <c r="AD12" s="126"/>
      <c r="AE12" s="232"/>
      <c r="AF12" s="120"/>
      <c r="AG12" s="121"/>
      <c r="AI12" s="1300"/>
      <c r="AJ12" s="1302"/>
      <c r="AK12" s="1300"/>
      <c r="AL12" s="1302"/>
      <c r="AM12" s="1300"/>
      <c r="AN12" s="1304"/>
      <c r="AO12" s="1306"/>
      <c r="AP12" s="1304"/>
    </row>
    <row r="13" spans="2:42">
      <c r="B13" s="1272"/>
      <c r="C13" s="1273"/>
      <c r="D13" s="1268"/>
      <c r="E13" s="278"/>
      <c r="F13" s="1264"/>
      <c r="G13" s="1260"/>
      <c r="H13" s="1261"/>
      <c r="I13" s="225"/>
      <c r="J13" s="279"/>
      <c r="K13" s="120"/>
      <c r="L13" s="279"/>
      <c r="M13" s="121"/>
      <c r="N13" s="1284"/>
      <c r="O13" s="8"/>
      <c r="P13" s="278"/>
      <c r="Q13" s="25"/>
      <c r="R13" s="1266"/>
      <c r="S13" s="232"/>
      <c r="T13" s="122"/>
      <c r="U13" s="123"/>
      <c r="V13" s="124"/>
      <c r="W13" s="1256"/>
      <c r="X13" s="8"/>
      <c r="Y13" s="282"/>
      <c r="Z13" s="12"/>
      <c r="AA13" s="103"/>
      <c r="AB13" s="225"/>
      <c r="AC13" s="125"/>
      <c r="AD13" s="126"/>
      <c r="AE13" s="232"/>
      <c r="AF13" s="120"/>
      <c r="AG13" s="121"/>
      <c r="AI13" s="1300"/>
      <c r="AJ13" s="1302"/>
      <c r="AK13" s="1300"/>
      <c r="AL13" s="1302"/>
      <c r="AM13" s="1300"/>
      <c r="AN13" s="1304"/>
      <c r="AO13" s="1306"/>
      <c r="AP13" s="1304"/>
    </row>
    <row r="14" spans="2:42" ht="11.5" thickBot="1">
      <c r="B14" s="1274"/>
      <c r="C14" s="1275"/>
      <c r="D14" s="1269"/>
      <c r="E14" s="283"/>
      <c r="F14" s="1265"/>
      <c r="G14" s="1262"/>
      <c r="H14" s="1263"/>
      <c r="I14" s="226"/>
      <c r="J14" s="284"/>
      <c r="K14" s="127"/>
      <c r="L14" s="284"/>
      <c r="M14" s="128"/>
      <c r="N14" s="1285"/>
      <c r="O14" s="9"/>
      <c r="P14" s="283"/>
      <c r="Q14" s="129"/>
      <c r="R14" s="1267"/>
      <c r="S14" s="233"/>
      <c r="T14" s="130"/>
      <c r="U14" s="131"/>
      <c r="V14" s="132"/>
      <c r="W14" s="1257"/>
      <c r="X14" s="9"/>
      <c r="Y14" s="285"/>
      <c r="Z14" s="13"/>
      <c r="AA14" s="133"/>
      <c r="AB14" s="226"/>
      <c r="AC14" s="134"/>
      <c r="AD14" s="135"/>
      <c r="AE14" s="233"/>
      <c r="AF14" s="127"/>
      <c r="AG14" s="128"/>
      <c r="AI14" s="1301"/>
      <c r="AJ14" s="1303"/>
      <c r="AK14" s="1301"/>
      <c r="AL14" s="1303"/>
      <c r="AM14" s="1301"/>
      <c r="AN14" s="1305"/>
      <c r="AO14" s="1307"/>
      <c r="AP14" s="1305"/>
    </row>
    <row r="15" spans="2:42">
      <c r="B15" s="4" t="s">
        <v>55</v>
      </c>
      <c r="C15" s="239" t="s">
        <v>1046</v>
      </c>
      <c r="D15" s="180">
        <f ca="1">'③-2計算(価格変換)'!Q11</f>
        <v>0</v>
      </c>
      <c r="E15" s="286">
        <f>④係数!BF24</f>
        <v>0.29768001161030833</v>
      </c>
      <c r="F15" s="565">
        <v>1</v>
      </c>
      <c r="G15" s="173" t="s">
        <v>55</v>
      </c>
      <c r="H15" s="5" t="s">
        <v>7</v>
      </c>
      <c r="I15" s="227">
        <f ca="1">+D15*F15</f>
        <v>0</v>
      </c>
      <c r="J15" s="287">
        <f t="array" ref="J15:J51">TRANSPOSE(④係数!D123:AN123)</f>
        <v>0.55123258741826753</v>
      </c>
      <c r="K15" s="137">
        <f ca="1">+I15*J15</f>
        <v>0</v>
      </c>
      <c r="L15" s="287">
        <f t="array" ref="L15:L51">TRANSPOSE(④係数!D118:AN118)</f>
        <v>0.1586863230854621</v>
      </c>
      <c r="M15" s="138">
        <f ca="1">+I15*L15</f>
        <v>0</v>
      </c>
      <c r="N15" s="1286" t="s">
        <v>297</v>
      </c>
      <c r="O15" s="139">
        <f t="array" aca="1" ref="O15:O51" ca="1">MMULT(④係数!D79:AN115,'③-3計算'!I15:I51)</f>
        <v>0</v>
      </c>
      <c r="P15" s="286">
        <f>+E15</f>
        <v>0.29768001161030833</v>
      </c>
      <c r="Q15" s="578">
        <f ca="1">+O15*P15</f>
        <v>0</v>
      </c>
      <c r="R15" s="1288" t="s">
        <v>297</v>
      </c>
      <c r="S15" s="234">
        <f t="array" aca="1" ref="S15:S51" ca="1">MMULT(④係数!D135:AN171,'③-3計算'!Q15:Q51)</f>
        <v>0</v>
      </c>
      <c r="T15" s="137">
        <f ca="1">+S15*J15</f>
        <v>0</v>
      </c>
      <c r="U15" s="138">
        <f ca="1">+S15*L15</f>
        <v>0</v>
      </c>
      <c r="V15" s="136">
        <f ca="1">+M15+U15</f>
        <v>0</v>
      </c>
      <c r="W15" s="1290">
        <f>+④係数!I184</f>
        <v>0.5084245592646035</v>
      </c>
      <c r="X15" s="1225">
        <f ca="1">+V52*W15</f>
        <v>0</v>
      </c>
      <c r="Y15" s="288">
        <f>+④係数!BH24</f>
        <v>1.3069590317170613E-2</v>
      </c>
      <c r="Z15" s="142">
        <f ca="1">+$X$15*Y15</f>
        <v>0</v>
      </c>
      <c r="AA15" s="143">
        <f ca="1">+Z15*P15</f>
        <v>0</v>
      </c>
      <c r="AB15" s="227">
        <f t="array" aca="1" ref="AB15:AB51" ca="1">MMULT(④係数!D135:AN171,'③-3計算'!AA15:AA51)</f>
        <v>0</v>
      </c>
      <c r="AC15" s="144">
        <f ca="1">+AB15*J15</f>
        <v>0</v>
      </c>
      <c r="AD15" s="145">
        <f t="shared" ref="AD15" ca="1" si="0">+AB15*L15</f>
        <v>0</v>
      </c>
      <c r="AE15" s="234">
        <f t="shared" ref="AE15" ca="1" si="1">+I15+S15+AB15</f>
        <v>0</v>
      </c>
      <c r="AF15" s="137">
        <f t="shared" ref="AF15" ca="1" si="2">+K15+T15+AC15</f>
        <v>0</v>
      </c>
      <c r="AG15" s="138">
        <f t="shared" ref="AG15" ca="1" si="3">+M15+U15+AD15</f>
        <v>0</v>
      </c>
      <c r="AI15" s="289">
        <f ca="1">+I15*④係数!O199</f>
        <v>0</v>
      </c>
      <c r="AJ15" s="290">
        <f ca="1">+I15*④係数!P199</f>
        <v>0</v>
      </c>
      <c r="AK15" s="291">
        <f ca="1">+S15*④係数!O199</f>
        <v>0</v>
      </c>
      <c r="AL15" s="292">
        <f ca="1">+S15*④係数!P199</f>
        <v>0</v>
      </c>
      <c r="AM15" s="293">
        <f ca="1">+AB15*④係数!O199</f>
        <v>0</v>
      </c>
      <c r="AN15" s="294">
        <f ca="1">+AB15*④係数!P199</f>
        <v>0</v>
      </c>
      <c r="AO15" s="295">
        <f t="shared" ref="AO15:AP46" ca="1" si="4">+AI15+AK15+AM15</f>
        <v>0</v>
      </c>
      <c r="AP15" s="296">
        <f t="shared" ca="1" si="4"/>
        <v>0</v>
      </c>
    </row>
    <row r="16" spans="2:42">
      <c r="B16" s="4" t="s">
        <v>56</v>
      </c>
      <c r="C16" s="240" t="s">
        <v>9</v>
      </c>
      <c r="D16" s="180">
        <f ca="1">'③-2計算(価格変換)'!Q12</f>
        <v>0</v>
      </c>
      <c r="E16" s="286">
        <f>④係数!BF25</f>
        <v>6.148113646949227E-2</v>
      </c>
      <c r="F16" s="563">
        <f t="shared" ref="F16:F52" si="5">+E16</f>
        <v>6.148113646949227E-2</v>
      </c>
      <c r="G16" s="173" t="s">
        <v>56</v>
      </c>
      <c r="H16" s="5" t="s">
        <v>9</v>
      </c>
      <c r="I16" s="227">
        <f t="shared" ref="I16:I41" ca="1" si="6">+D16*F16</f>
        <v>0</v>
      </c>
      <c r="J16" s="287">
        <v>0.58823529411764708</v>
      </c>
      <c r="K16" s="137">
        <f t="shared" ref="K16:K51" ca="1" si="7">+I16*J16</f>
        <v>0</v>
      </c>
      <c r="L16" s="287">
        <v>0.23666210670314639</v>
      </c>
      <c r="M16" s="138">
        <f t="shared" ref="M16:M51" ca="1" si="8">+I16*L16</f>
        <v>0</v>
      </c>
      <c r="N16" s="1287"/>
      <c r="O16" s="139">
        <f ca="1"/>
        <v>0</v>
      </c>
      <c r="P16" s="286">
        <f t="shared" ref="P16:P42" si="9">+E16</f>
        <v>6.148113646949227E-2</v>
      </c>
      <c r="Q16" s="578">
        <f t="shared" ref="Q16:Q51" ca="1" si="10">+O16*P16</f>
        <v>0</v>
      </c>
      <c r="R16" s="1289"/>
      <c r="S16" s="234">
        <f ca="1"/>
        <v>0</v>
      </c>
      <c r="T16" s="137">
        <f t="shared" ref="T16:T51" ca="1" si="11">+S16*J16</f>
        <v>0</v>
      </c>
      <c r="U16" s="138">
        <f t="shared" ref="U16:U51" ca="1" si="12">+S16*L16</f>
        <v>0</v>
      </c>
      <c r="V16" s="136">
        <f t="shared" ref="V16:V51" ca="1" si="13">+M16+U16</f>
        <v>0</v>
      </c>
      <c r="W16" s="1291"/>
      <c r="X16" s="1226"/>
      <c r="Y16" s="288">
        <f>+④係数!BH25</f>
        <v>-1.588115383474431E-5</v>
      </c>
      <c r="Z16" s="142">
        <f t="shared" ref="Z16:Z51" ca="1" si="14">+$X$15*Y16</f>
        <v>0</v>
      </c>
      <c r="AA16" s="143">
        <f t="shared" ref="AA16:AA51" ca="1" si="15">+Z16*P16</f>
        <v>0</v>
      </c>
      <c r="AB16" s="227">
        <f ca="1"/>
        <v>0</v>
      </c>
      <c r="AC16" s="144">
        <f t="shared" ref="AC16:AC51" ca="1" si="16">+AB16*J16</f>
        <v>0</v>
      </c>
      <c r="AD16" s="145">
        <f t="shared" ref="AD16:AD51" ca="1" si="17">+AB16*L16</f>
        <v>0</v>
      </c>
      <c r="AE16" s="234">
        <f t="shared" ref="AE16:AE49" ca="1" si="18">+I16+S16+AB16</f>
        <v>0</v>
      </c>
      <c r="AF16" s="137">
        <f t="shared" ref="AF16:AF49" ca="1" si="19">+K16+T16+AC16</f>
        <v>0</v>
      </c>
      <c r="AG16" s="138">
        <f t="shared" ref="AG16:AG49" ca="1" si="20">+M16+U16+AD16</f>
        <v>0</v>
      </c>
      <c r="AI16" s="293">
        <f ca="1">+I16*④係数!O200</f>
        <v>0</v>
      </c>
      <c r="AJ16" s="297">
        <f ca="1">+I16*④係数!P200</f>
        <v>0</v>
      </c>
      <c r="AK16" s="298">
        <f ca="1">+S16*④係数!O200</f>
        <v>0</v>
      </c>
      <c r="AL16" s="299">
        <f ca="1">+S16*④係数!P200</f>
        <v>0</v>
      </c>
      <c r="AM16" s="293">
        <f ca="1">+AB16*④係数!O200</f>
        <v>0</v>
      </c>
      <c r="AN16" s="300">
        <f ca="1">+AB16*④係数!P200</f>
        <v>0</v>
      </c>
      <c r="AO16" s="301">
        <f t="shared" ca="1" si="4"/>
        <v>0</v>
      </c>
      <c r="AP16" s="296">
        <f t="shared" ca="1" si="4"/>
        <v>0</v>
      </c>
    </row>
    <row r="17" spans="2:42">
      <c r="B17" s="4" t="s">
        <v>57</v>
      </c>
      <c r="C17" s="240" t="s">
        <v>290</v>
      </c>
      <c r="D17" s="180">
        <f ca="1">'③-2計算(価格変換)'!Q13</f>
        <v>0</v>
      </c>
      <c r="E17" s="286">
        <f>④係数!BF26</f>
        <v>0.13160627240332867</v>
      </c>
      <c r="F17" s="565">
        <v>1</v>
      </c>
      <c r="G17" s="173" t="s">
        <v>57</v>
      </c>
      <c r="H17" s="5" t="s">
        <v>290</v>
      </c>
      <c r="I17" s="227">
        <f t="shared" ca="1" si="6"/>
        <v>0</v>
      </c>
      <c r="J17" s="287">
        <v>0.45006832444834333</v>
      </c>
      <c r="K17" s="137">
        <f t="shared" ca="1" si="7"/>
        <v>0</v>
      </c>
      <c r="L17" s="287">
        <v>0.12391608745529388</v>
      </c>
      <c r="M17" s="138">
        <f t="shared" ca="1" si="8"/>
        <v>0</v>
      </c>
      <c r="N17" s="288"/>
      <c r="O17" s="139">
        <f ca="1"/>
        <v>0</v>
      </c>
      <c r="P17" s="286">
        <f t="shared" si="9"/>
        <v>0.13160627240332867</v>
      </c>
      <c r="Q17" s="578">
        <f t="shared" ca="1" si="10"/>
        <v>0</v>
      </c>
      <c r="R17" s="286"/>
      <c r="S17" s="234">
        <f ca="1"/>
        <v>0</v>
      </c>
      <c r="T17" s="137">
        <f t="shared" ca="1" si="11"/>
        <v>0</v>
      </c>
      <c r="U17" s="138">
        <f t="shared" ca="1" si="12"/>
        <v>0</v>
      </c>
      <c r="V17" s="136">
        <f t="shared" ca="1" si="13"/>
        <v>0</v>
      </c>
      <c r="W17" s="1291"/>
      <c r="X17" s="1226"/>
      <c r="Y17" s="288">
        <f>+④係数!BH26</f>
        <v>9.3663449584378222E-2</v>
      </c>
      <c r="Z17" s="142">
        <f t="shared" ca="1" si="14"/>
        <v>0</v>
      </c>
      <c r="AA17" s="143">
        <f t="shared" ca="1" si="15"/>
        <v>0</v>
      </c>
      <c r="AB17" s="227">
        <f ca="1"/>
        <v>0</v>
      </c>
      <c r="AC17" s="144">
        <f t="shared" ca="1" si="16"/>
        <v>0</v>
      </c>
      <c r="AD17" s="145">
        <f t="shared" ca="1" si="17"/>
        <v>0</v>
      </c>
      <c r="AE17" s="234">
        <f t="shared" ca="1" si="18"/>
        <v>0</v>
      </c>
      <c r="AF17" s="137">
        <f t="shared" ca="1" si="19"/>
        <v>0</v>
      </c>
      <c r="AG17" s="138">
        <f t="shared" ca="1" si="20"/>
        <v>0</v>
      </c>
      <c r="AI17" s="293">
        <f ca="1">+I17*④係数!O201</f>
        <v>0</v>
      </c>
      <c r="AJ17" s="297">
        <f ca="1">+I17*④係数!P201</f>
        <v>0</v>
      </c>
      <c r="AK17" s="298">
        <f ca="1">+S17*④係数!O201</f>
        <v>0</v>
      </c>
      <c r="AL17" s="299">
        <f ca="1">+S17*④係数!P201</f>
        <v>0</v>
      </c>
      <c r="AM17" s="293">
        <f ca="1">+AB17*④係数!O201</f>
        <v>0</v>
      </c>
      <c r="AN17" s="300">
        <f ca="1">+AB17*④係数!P201</f>
        <v>0</v>
      </c>
      <c r="AO17" s="301">
        <f t="shared" ca="1" si="4"/>
        <v>0</v>
      </c>
      <c r="AP17" s="296">
        <f t="shared" ca="1" si="4"/>
        <v>0</v>
      </c>
    </row>
    <row r="18" spans="2:42">
      <c r="B18" s="4" t="s">
        <v>58</v>
      </c>
      <c r="C18" s="240" t="s">
        <v>13</v>
      </c>
      <c r="D18" s="180">
        <f ca="1">'③-2計算(価格変換)'!Q14</f>
        <v>0</v>
      </c>
      <c r="E18" s="286">
        <f>④係数!BF27</f>
        <v>0.14349676687900537</v>
      </c>
      <c r="F18" s="565">
        <v>1</v>
      </c>
      <c r="G18" s="173" t="s">
        <v>58</v>
      </c>
      <c r="H18" s="5" t="s">
        <v>13</v>
      </c>
      <c r="I18" s="227">
        <f t="shared" ca="1" si="6"/>
        <v>0</v>
      </c>
      <c r="J18" s="287">
        <v>0.41740226986128626</v>
      </c>
      <c r="K18" s="137">
        <f t="shared" ca="1" si="7"/>
        <v>0</v>
      </c>
      <c r="L18" s="287">
        <v>0.22811955803759082</v>
      </c>
      <c r="M18" s="138">
        <f t="shared" ca="1" si="8"/>
        <v>0</v>
      </c>
      <c r="N18" s="288"/>
      <c r="O18" s="139">
        <f ca="1"/>
        <v>0</v>
      </c>
      <c r="P18" s="286">
        <f t="shared" si="9"/>
        <v>0.14349676687900537</v>
      </c>
      <c r="Q18" s="578">
        <f t="shared" ca="1" si="10"/>
        <v>0</v>
      </c>
      <c r="R18" s="286"/>
      <c r="S18" s="234">
        <f ca="1"/>
        <v>0</v>
      </c>
      <c r="T18" s="137">
        <f t="shared" ca="1" si="11"/>
        <v>0</v>
      </c>
      <c r="U18" s="138">
        <f t="shared" ca="1" si="12"/>
        <v>0</v>
      </c>
      <c r="V18" s="136">
        <f t="shared" ca="1" si="13"/>
        <v>0</v>
      </c>
      <c r="W18" s="1291"/>
      <c r="X18" s="1226"/>
      <c r="Y18" s="288">
        <f>+④係数!BH27</f>
        <v>1.3995191905765429E-2</v>
      </c>
      <c r="Z18" s="142">
        <f t="shared" ca="1" si="14"/>
        <v>0</v>
      </c>
      <c r="AA18" s="143">
        <f t="shared" ca="1" si="15"/>
        <v>0</v>
      </c>
      <c r="AB18" s="227">
        <f ca="1"/>
        <v>0</v>
      </c>
      <c r="AC18" s="144">
        <f t="shared" ca="1" si="16"/>
        <v>0</v>
      </c>
      <c r="AD18" s="145">
        <f t="shared" ca="1" si="17"/>
        <v>0</v>
      </c>
      <c r="AE18" s="234">
        <f t="shared" ca="1" si="18"/>
        <v>0</v>
      </c>
      <c r="AF18" s="137">
        <f t="shared" ca="1" si="19"/>
        <v>0</v>
      </c>
      <c r="AG18" s="138">
        <f t="shared" ca="1" si="20"/>
        <v>0</v>
      </c>
      <c r="AI18" s="293">
        <f ca="1">+I18*④係数!O202</f>
        <v>0</v>
      </c>
      <c r="AJ18" s="297">
        <f ca="1">+I18*④係数!P202</f>
        <v>0</v>
      </c>
      <c r="AK18" s="298">
        <f ca="1">+S18*④係数!O202</f>
        <v>0</v>
      </c>
      <c r="AL18" s="299">
        <f ca="1">+S18*④係数!P202</f>
        <v>0</v>
      </c>
      <c r="AM18" s="293">
        <f ca="1">+AB18*④係数!O202</f>
        <v>0</v>
      </c>
      <c r="AN18" s="300">
        <f ca="1">+AB18*④係数!P202</f>
        <v>0</v>
      </c>
      <c r="AO18" s="301">
        <f t="shared" ca="1" si="4"/>
        <v>0</v>
      </c>
      <c r="AP18" s="296">
        <f t="shared" ca="1" si="4"/>
        <v>0</v>
      </c>
    </row>
    <row r="19" spans="2:42">
      <c r="B19" s="4" t="s">
        <v>59</v>
      </c>
      <c r="C19" s="240" t="s">
        <v>622</v>
      </c>
      <c r="D19" s="180">
        <f ca="1">'③-2計算(価格変換)'!Q15</f>
        <v>0</v>
      </c>
      <c r="E19" s="286">
        <f>④係数!BF28</f>
        <v>0.21737642274761426</v>
      </c>
      <c r="F19" s="565">
        <v>1</v>
      </c>
      <c r="G19" s="173" t="s">
        <v>59</v>
      </c>
      <c r="H19" s="5" t="s">
        <v>622</v>
      </c>
      <c r="I19" s="227">
        <f t="shared" ca="1" si="6"/>
        <v>0</v>
      </c>
      <c r="J19" s="287">
        <v>0.33560362654663728</v>
      </c>
      <c r="K19" s="137">
        <f t="shared" ca="1" si="7"/>
        <v>0</v>
      </c>
      <c r="L19" s="287">
        <v>0.14641417057798703</v>
      </c>
      <c r="M19" s="138">
        <f t="shared" ca="1" si="8"/>
        <v>0</v>
      </c>
      <c r="N19" s="288"/>
      <c r="O19" s="139">
        <f ca="1"/>
        <v>0</v>
      </c>
      <c r="P19" s="286">
        <f t="shared" si="9"/>
        <v>0.21737642274761426</v>
      </c>
      <c r="Q19" s="578">
        <f t="shared" ca="1" si="10"/>
        <v>0</v>
      </c>
      <c r="R19" s="286"/>
      <c r="S19" s="234">
        <f ca="1"/>
        <v>0</v>
      </c>
      <c r="T19" s="137">
        <f t="shared" ca="1" si="11"/>
        <v>0</v>
      </c>
      <c r="U19" s="138">
        <f t="shared" ca="1" si="12"/>
        <v>0</v>
      </c>
      <c r="V19" s="136">
        <f t="shared" ca="1" si="13"/>
        <v>0</v>
      </c>
      <c r="W19" s="1291"/>
      <c r="X19" s="1226"/>
      <c r="Y19" s="288">
        <f>+④係数!BH28</f>
        <v>1.3762667842071813E-3</v>
      </c>
      <c r="Z19" s="142">
        <f t="shared" ca="1" si="14"/>
        <v>0</v>
      </c>
      <c r="AA19" s="143">
        <f t="shared" ca="1" si="15"/>
        <v>0</v>
      </c>
      <c r="AB19" s="227">
        <f ca="1"/>
        <v>0</v>
      </c>
      <c r="AC19" s="144">
        <f t="shared" ca="1" si="16"/>
        <v>0</v>
      </c>
      <c r="AD19" s="145">
        <f t="shared" ca="1" si="17"/>
        <v>0</v>
      </c>
      <c r="AE19" s="234">
        <f t="shared" ca="1" si="18"/>
        <v>0</v>
      </c>
      <c r="AF19" s="137">
        <f t="shared" ca="1" si="19"/>
        <v>0</v>
      </c>
      <c r="AG19" s="138">
        <f t="shared" ca="1" si="20"/>
        <v>0</v>
      </c>
      <c r="AI19" s="293">
        <f ca="1">+I19*④係数!O203</f>
        <v>0</v>
      </c>
      <c r="AJ19" s="297">
        <f ca="1">+I19*④係数!P203</f>
        <v>0</v>
      </c>
      <c r="AK19" s="298">
        <f ca="1">+S19*④係数!O203</f>
        <v>0</v>
      </c>
      <c r="AL19" s="299">
        <f ca="1">+S19*④係数!P203</f>
        <v>0</v>
      </c>
      <c r="AM19" s="293">
        <f ca="1">+AB19*④係数!O203</f>
        <v>0</v>
      </c>
      <c r="AN19" s="300">
        <f ca="1">+AB19*④係数!P203</f>
        <v>0</v>
      </c>
      <c r="AO19" s="301">
        <f t="shared" ca="1" si="4"/>
        <v>0</v>
      </c>
      <c r="AP19" s="296">
        <f t="shared" ca="1" si="4"/>
        <v>0</v>
      </c>
    </row>
    <row r="20" spans="2:42">
      <c r="B20" s="104" t="s">
        <v>60</v>
      </c>
      <c r="C20" s="241" t="s">
        <v>16</v>
      </c>
      <c r="D20" s="181">
        <f ca="1">'③-2計算(価格変換)'!Q16</f>
        <v>0</v>
      </c>
      <c r="E20" s="302">
        <f>④係数!BF29</f>
        <v>8.396730845027478E-2</v>
      </c>
      <c r="F20" s="575">
        <f t="shared" si="5"/>
        <v>8.396730845027478E-2</v>
      </c>
      <c r="G20" s="178" t="s">
        <v>60</v>
      </c>
      <c r="H20" s="105" t="s">
        <v>16</v>
      </c>
      <c r="I20" s="228">
        <f t="shared" ca="1" si="6"/>
        <v>0</v>
      </c>
      <c r="J20" s="303">
        <v>0.62343604135864583</v>
      </c>
      <c r="K20" s="146">
        <f t="shared" ca="1" si="7"/>
        <v>0</v>
      </c>
      <c r="L20" s="303">
        <v>0.12893836239672388</v>
      </c>
      <c r="M20" s="754">
        <f t="shared" ca="1" si="8"/>
        <v>0</v>
      </c>
      <c r="N20" s="304"/>
      <c r="O20" s="140">
        <f ca="1"/>
        <v>0</v>
      </c>
      <c r="P20" s="302">
        <f t="shared" si="9"/>
        <v>8.396730845027478E-2</v>
      </c>
      <c r="Q20" s="755">
        <f t="shared" ca="1" si="10"/>
        <v>0</v>
      </c>
      <c r="R20" s="302"/>
      <c r="S20" s="235">
        <f ca="1"/>
        <v>0</v>
      </c>
      <c r="T20" s="146">
        <f t="shared" ca="1" si="11"/>
        <v>0</v>
      </c>
      <c r="U20" s="754">
        <f t="shared" ca="1" si="12"/>
        <v>0</v>
      </c>
      <c r="V20" s="756">
        <f t="shared" ca="1" si="13"/>
        <v>0</v>
      </c>
      <c r="W20" s="1291"/>
      <c r="X20" s="1226"/>
      <c r="Y20" s="302">
        <f>+④係数!BH29</f>
        <v>9.1876969600175468E-3</v>
      </c>
      <c r="Z20" s="760">
        <f t="shared" ca="1" si="14"/>
        <v>0</v>
      </c>
      <c r="AA20" s="761">
        <f t="shared" ca="1" si="15"/>
        <v>0</v>
      </c>
      <c r="AB20" s="228">
        <f ca="1"/>
        <v>0</v>
      </c>
      <c r="AC20" s="762">
        <f t="shared" ca="1" si="16"/>
        <v>0</v>
      </c>
      <c r="AD20" s="763">
        <f t="shared" ca="1" si="17"/>
        <v>0</v>
      </c>
      <c r="AE20" s="235">
        <f t="shared" ca="1" si="18"/>
        <v>0</v>
      </c>
      <c r="AF20" s="146">
        <f t="shared" ca="1" si="19"/>
        <v>0</v>
      </c>
      <c r="AG20" s="754">
        <f t="shared" ca="1" si="20"/>
        <v>0</v>
      </c>
      <c r="AI20" s="305">
        <f ca="1">+I20*④係数!O204</f>
        <v>0</v>
      </c>
      <c r="AJ20" s="306">
        <f ca="1">+I20*④係数!P204</f>
        <v>0</v>
      </c>
      <c r="AK20" s="307">
        <f ca="1">+S20*④係数!O204</f>
        <v>0</v>
      </c>
      <c r="AL20" s="308">
        <f ca="1">+S20*④係数!P204</f>
        <v>0</v>
      </c>
      <c r="AM20" s="305">
        <f ca="1">+AB20*④係数!O204</f>
        <v>0</v>
      </c>
      <c r="AN20" s="309">
        <f ca="1">+AB20*④係数!P204</f>
        <v>0</v>
      </c>
      <c r="AO20" s="310">
        <f t="shared" ca="1" si="4"/>
        <v>0</v>
      </c>
      <c r="AP20" s="311">
        <f t="shared" ca="1" si="4"/>
        <v>0</v>
      </c>
    </row>
    <row r="21" spans="2:42">
      <c r="B21" s="4" t="s">
        <v>61</v>
      </c>
      <c r="C21" s="240" t="s">
        <v>626</v>
      </c>
      <c r="D21" s="180">
        <f ca="1">'③-2計算(価格変換)'!Q17</f>
        <v>0</v>
      </c>
      <c r="E21" s="286">
        <f>④係数!BF30</f>
        <v>4.4689753405145582E-2</v>
      </c>
      <c r="F21" s="565">
        <v>0</v>
      </c>
      <c r="G21" s="688" t="s">
        <v>61</v>
      </c>
      <c r="H21" s="5" t="s">
        <v>626</v>
      </c>
      <c r="I21" s="227">
        <f t="shared" ca="1" si="6"/>
        <v>0</v>
      </c>
      <c r="J21" s="287">
        <v>0.46261925411968779</v>
      </c>
      <c r="K21" s="137">
        <f t="shared" ca="1" si="7"/>
        <v>0</v>
      </c>
      <c r="L21" s="287">
        <v>7.8751084128360793E-2</v>
      </c>
      <c r="M21" s="138">
        <f t="shared" ca="1" si="8"/>
        <v>0</v>
      </c>
      <c r="N21" s="288"/>
      <c r="O21" s="139">
        <f ca="1"/>
        <v>0</v>
      </c>
      <c r="P21" s="286">
        <f t="shared" si="9"/>
        <v>4.4689753405145582E-2</v>
      </c>
      <c r="Q21" s="578">
        <f t="shared" ca="1" si="10"/>
        <v>0</v>
      </c>
      <c r="R21" s="286"/>
      <c r="S21" s="234">
        <f ca="1"/>
        <v>0</v>
      </c>
      <c r="T21" s="137">
        <f t="shared" ca="1" si="11"/>
        <v>0</v>
      </c>
      <c r="U21" s="138">
        <f t="shared" ca="1" si="12"/>
        <v>0</v>
      </c>
      <c r="V21" s="136">
        <f t="shared" ca="1" si="13"/>
        <v>0</v>
      </c>
      <c r="W21" s="1291"/>
      <c r="X21" s="1226"/>
      <c r="Y21" s="286">
        <f>+④係数!BH30</f>
        <v>1.055976872245706E-2</v>
      </c>
      <c r="Z21" s="142">
        <f t="shared" ca="1" si="14"/>
        <v>0</v>
      </c>
      <c r="AA21" s="143">
        <f t="shared" ca="1" si="15"/>
        <v>0</v>
      </c>
      <c r="AB21" s="227">
        <f ca="1"/>
        <v>0</v>
      </c>
      <c r="AC21" s="144">
        <f t="shared" ca="1" si="16"/>
        <v>0</v>
      </c>
      <c r="AD21" s="145">
        <f t="shared" ca="1" si="17"/>
        <v>0</v>
      </c>
      <c r="AE21" s="234">
        <f t="shared" ca="1" si="18"/>
        <v>0</v>
      </c>
      <c r="AF21" s="137">
        <f t="shared" ca="1" si="19"/>
        <v>0</v>
      </c>
      <c r="AG21" s="138">
        <f t="shared" ca="1" si="20"/>
        <v>0</v>
      </c>
      <c r="AI21" s="293">
        <f ca="1">+I21*④係数!O205</f>
        <v>0</v>
      </c>
      <c r="AJ21" s="297">
        <f ca="1">+I21*④係数!P205</f>
        <v>0</v>
      </c>
      <c r="AK21" s="298">
        <f ca="1">+S21*④係数!O205</f>
        <v>0</v>
      </c>
      <c r="AL21" s="299">
        <f ca="1">+S21*④係数!P205</f>
        <v>0</v>
      </c>
      <c r="AM21" s="293">
        <f ca="1">+AB21*④係数!O205</f>
        <v>0</v>
      </c>
      <c r="AN21" s="300">
        <f ca="1">+AB21*④係数!P205</f>
        <v>0</v>
      </c>
      <c r="AO21" s="301">
        <f t="shared" ca="1" si="4"/>
        <v>0</v>
      </c>
      <c r="AP21" s="296">
        <f t="shared" ca="1" si="4"/>
        <v>0</v>
      </c>
    </row>
    <row r="22" spans="2:42">
      <c r="B22" s="4" t="s">
        <v>62</v>
      </c>
      <c r="C22" s="240" t="s">
        <v>977</v>
      </c>
      <c r="D22" s="180">
        <f ca="1">'③-2計算(価格変換)'!Q18</f>
        <v>0</v>
      </c>
      <c r="E22" s="286">
        <f>④係数!BF31</f>
        <v>0.18165110779360183</v>
      </c>
      <c r="F22" s="574">
        <f t="shared" si="5"/>
        <v>0.18165110779360183</v>
      </c>
      <c r="G22" s="688" t="s">
        <v>62</v>
      </c>
      <c r="H22" s="5" t="s">
        <v>977</v>
      </c>
      <c r="I22" s="227">
        <f t="shared" ca="1" si="6"/>
        <v>0</v>
      </c>
      <c r="J22" s="287">
        <v>0.44509131253558343</v>
      </c>
      <c r="K22" s="137">
        <f t="shared" ca="1" si="7"/>
        <v>0</v>
      </c>
      <c r="L22" s="287">
        <v>0.20667581495160656</v>
      </c>
      <c r="M22" s="138">
        <f t="shared" ca="1" si="8"/>
        <v>0</v>
      </c>
      <c r="N22" s="288"/>
      <c r="O22" s="139">
        <f ca="1"/>
        <v>0</v>
      </c>
      <c r="P22" s="286">
        <f t="shared" si="9"/>
        <v>0.18165110779360183</v>
      </c>
      <c r="Q22" s="578">
        <f t="shared" ca="1" si="10"/>
        <v>0</v>
      </c>
      <c r="R22" s="286"/>
      <c r="S22" s="234">
        <f ca="1"/>
        <v>0</v>
      </c>
      <c r="T22" s="137">
        <f t="shared" ca="1" si="11"/>
        <v>0</v>
      </c>
      <c r="U22" s="138">
        <f t="shared" ca="1" si="12"/>
        <v>0</v>
      </c>
      <c r="V22" s="136">
        <f t="shared" ca="1" si="13"/>
        <v>0</v>
      </c>
      <c r="W22" s="1291"/>
      <c r="X22" s="1226"/>
      <c r="Y22" s="286">
        <f>+④係数!BH31</f>
        <v>3.2160834737417106E-3</v>
      </c>
      <c r="Z22" s="142">
        <f t="shared" ca="1" si="14"/>
        <v>0</v>
      </c>
      <c r="AA22" s="143">
        <f t="shared" ca="1" si="15"/>
        <v>0</v>
      </c>
      <c r="AB22" s="227">
        <f ca="1"/>
        <v>0</v>
      </c>
      <c r="AC22" s="144">
        <f t="shared" ca="1" si="16"/>
        <v>0</v>
      </c>
      <c r="AD22" s="145">
        <f t="shared" ca="1" si="17"/>
        <v>0</v>
      </c>
      <c r="AE22" s="234">
        <f t="shared" ca="1" si="18"/>
        <v>0</v>
      </c>
      <c r="AF22" s="137">
        <f t="shared" ca="1" si="19"/>
        <v>0</v>
      </c>
      <c r="AG22" s="138">
        <f t="shared" ca="1" si="20"/>
        <v>0</v>
      </c>
      <c r="AI22" s="293">
        <f ca="1">+I22*④係数!O206</f>
        <v>0</v>
      </c>
      <c r="AJ22" s="297">
        <f ca="1">+I22*④係数!P206</f>
        <v>0</v>
      </c>
      <c r="AK22" s="298">
        <f ca="1">+S22*④係数!O206</f>
        <v>0</v>
      </c>
      <c r="AL22" s="299">
        <f ca="1">+S22*④係数!P206</f>
        <v>0</v>
      </c>
      <c r="AM22" s="293">
        <f ca="1">+AB22*④係数!O206</f>
        <v>0</v>
      </c>
      <c r="AN22" s="300">
        <f ca="1">+AB22*④係数!P206</f>
        <v>0</v>
      </c>
      <c r="AO22" s="301">
        <f t="shared" ca="1" si="4"/>
        <v>0</v>
      </c>
      <c r="AP22" s="296">
        <f t="shared" ca="1" si="4"/>
        <v>0</v>
      </c>
    </row>
    <row r="23" spans="2:42">
      <c r="B23" s="4" t="s">
        <v>63</v>
      </c>
      <c r="C23" s="240" t="s">
        <v>623</v>
      </c>
      <c r="D23" s="180">
        <f ca="1">'③-2計算(価格変換)'!Q19</f>
        <v>0</v>
      </c>
      <c r="E23" s="286">
        <f>④係数!BF32</f>
        <v>0.31153291686689089</v>
      </c>
      <c r="F23" s="565">
        <v>1</v>
      </c>
      <c r="G23" s="688" t="s">
        <v>63</v>
      </c>
      <c r="H23" s="5" t="s">
        <v>623</v>
      </c>
      <c r="I23" s="227">
        <f t="shared" ca="1" si="6"/>
        <v>0</v>
      </c>
      <c r="J23" s="287">
        <v>0.51254167916306481</v>
      </c>
      <c r="K23" s="137">
        <f t="shared" ca="1" si="7"/>
        <v>0</v>
      </c>
      <c r="L23" s="287">
        <v>0.2461337614452305</v>
      </c>
      <c r="M23" s="138">
        <f t="shared" ca="1" si="8"/>
        <v>0</v>
      </c>
      <c r="N23" s="288"/>
      <c r="O23" s="139">
        <f ca="1"/>
        <v>0</v>
      </c>
      <c r="P23" s="286">
        <f t="shared" si="9"/>
        <v>0.31153291686689089</v>
      </c>
      <c r="Q23" s="578">
        <f t="shared" ca="1" si="10"/>
        <v>0</v>
      </c>
      <c r="R23" s="286"/>
      <c r="S23" s="234">
        <f ca="1"/>
        <v>0</v>
      </c>
      <c r="T23" s="137">
        <f t="shared" ca="1" si="11"/>
        <v>0</v>
      </c>
      <c r="U23" s="138">
        <f t="shared" ca="1" si="12"/>
        <v>0</v>
      </c>
      <c r="V23" s="136">
        <f t="shared" ca="1" si="13"/>
        <v>0</v>
      </c>
      <c r="W23" s="1291"/>
      <c r="X23" s="1226"/>
      <c r="Y23" s="286">
        <f>+④係数!BH32</f>
        <v>6.9337716931317601E-4</v>
      </c>
      <c r="Z23" s="142">
        <f t="shared" ca="1" si="14"/>
        <v>0</v>
      </c>
      <c r="AA23" s="143">
        <f t="shared" ca="1" si="15"/>
        <v>0</v>
      </c>
      <c r="AB23" s="227">
        <f ca="1"/>
        <v>0</v>
      </c>
      <c r="AC23" s="144">
        <f t="shared" ca="1" si="16"/>
        <v>0</v>
      </c>
      <c r="AD23" s="145">
        <f t="shared" ca="1" si="17"/>
        <v>0</v>
      </c>
      <c r="AE23" s="234">
        <f t="shared" ca="1" si="18"/>
        <v>0</v>
      </c>
      <c r="AF23" s="137">
        <f t="shared" ca="1" si="19"/>
        <v>0</v>
      </c>
      <c r="AG23" s="138">
        <f t="shared" ca="1" si="20"/>
        <v>0</v>
      </c>
      <c r="AI23" s="293">
        <f ca="1">+I23*④係数!O207</f>
        <v>0</v>
      </c>
      <c r="AJ23" s="297">
        <f ca="1">+I23*④係数!P207</f>
        <v>0</v>
      </c>
      <c r="AK23" s="298">
        <f ca="1">+S23*④係数!O207</f>
        <v>0</v>
      </c>
      <c r="AL23" s="299">
        <f ca="1">+S23*④係数!P207</f>
        <v>0</v>
      </c>
      <c r="AM23" s="293">
        <f ca="1">+AB23*④係数!O207</f>
        <v>0</v>
      </c>
      <c r="AN23" s="300">
        <f ca="1">+AB23*④係数!P207</f>
        <v>0</v>
      </c>
      <c r="AO23" s="301">
        <f t="shared" ca="1" si="4"/>
        <v>0</v>
      </c>
      <c r="AP23" s="296">
        <f t="shared" ca="1" si="4"/>
        <v>0</v>
      </c>
    </row>
    <row r="24" spans="2:42">
      <c r="B24" s="106" t="s">
        <v>64</v>
      </c>
      <c r="C24" s="242" t="s">
        <v>20</v>
      </c>
      <c r="D24" s="182">
        <f ca="1">'③-2計算(価格変換)'!Q20</f>
        <v>0</v>
      </c>
      <c r="E24" s="312">
        <f>④係数!BF33</f>
        <v>0.13691733655244309</v>
      </c>
      <c r="F24" s="566">
        <f t="shared" si="5"/>
        <v>0.13691733655244309</v>
      </c>
      <c r="G24" s="179" t="s">
        <v>64</v>
      </c>
      <c r="H24" s="107" t="s">
        <v>20</v>
      </c>
      <c r="I24" s="229">
        <f t="shared" ca="1" si="6"/>
        <v>0</v>
      </c>
      <c r="J24" s="313">
        <v>0.37170588567236612</v>
      </c>
      <c r="K24" s="147">
        <f t="shared" ca="1" si="7"/>
        <v>0</v>
      </c>
      <c r="L24" s="313">
        <v>0.19068901303538174</v>
      </c>
      <c r="M24" s="757">
        <f t="shared" ca="1" si="8"/>
        <v>0</v>
      </c>
      <c r="N24" s="314"/>
      <c r="O24" s="141">
        <f ca="1"/>
        <v>0</v>
      </c>
      <c r="P24" s="312">
        <f t="shared" si="9"/>
        <v>0.13691733655244309</v>
      </c>
      <c r="Q24" s="758">
        <f t="shared" ca="1" si="10"/>
        <v>0</v>
      </c>
      <c r="R24" s="312"/>
      <c r="S24" s="236">
        <f ca="1"/>
        <v>0</v>
      </c>
      <c r="T24" s="147">
        <f t="shared" ca="1" si="11"/>
        <v>0</v>
      </c>
      <c r="U24" s="757">
        <f t="shared" ca="1" si="12"/>
        <v>0</v>
      </c>
      <c r="V24" s="759">
        <f t="shared" ca="1" si="13"/>
        <v>0</v>
      </c>
      <c r="W24" s="1291"/>
      <c r="X24" s="1226"/>
      <c r="Y24" s="312">
        <f>+④係数!BH33</f>
        <v>-1.0397661095577877E-4</v>
      </c>
      <c r="Z24" s="764">
        <f t="shared" ca="1" si="14"/>
        <v>0</v>
      </c>
      <c r="AA24" s="765">
        <f t="shared" ca="1" si="15"/>
        <v>0</v>
      </c>
      <c r="AB24" s="229">
        <f ca="1"/>
        <v>0</v>
      </c>
      <c r="AC24" s="766">
        <f t="shared" ca="1" si="16"/>
        <v>0</v>
      </c>
      <c r="AD24" s="767">
        <f t="shared" ca="1" si="17"/>
        <v>0</v>
      </c>
      <c r="AE24" s="236">
        <f t="shared" ca="1" si="18"/>
        <v>0</v>
      </c>
      <c r="AF24" s="147">
        <f t="shared" ca="1" si="19"/>
        <v>0</v>
      </c>
      <c r="AG24" s="757">
        <f t="shared" ca="1" si="20"/>
        <v>0</v>
      </c>
      <c r="AI24" s="315">
        <f ca="1">+I24*④係数!O208</f>
        <v>0</v>
      </c>
      <c r="AJ24" s="316">
        <f ca="1">+I24*④係数!P208</f>
        <v>0</v>
      </c>
      <c r="AK24" s="317">
        <f ca="1">+S24*④係数!O208</f>
        <v>0</v>
      </c>
      <c r="AL24" s="318">
        <f ca="1">+S24*④係数!P208</f>
        <v>0</v>
      </c>
      <c r="AM24" s="315">
        <f ca="1">+AB24*④係数!O208</f>
        <v>0</v>
      </c>
      <c r="AN24" s="319">
        <f ca="1">+AB24*④係数!P208</f>
        <v>0</v>
      </c>
      <c r="AO24" s="320">
        <f t="shared" ca="1" si="4"/>
        <v>0</v>
      </c>
      <c r="AP24" s="321">
        <f t="shared" ca="1" si="4"/>
        <v>0</v>
      </c>
    </row>
    <row r="25" spans="2:42">
      <c r="B25" s="4" t="s">
        <v>65</v>
      </c>
      <c r="C25" s="240" t="s">
        <v>22</v>
      </c>
      <c r="D25" s="180">
        <f ca="1">'③-2計算(価格変換)'!Q21</f>
        <v>0</v>
      </c>
      <c r="E25" s="286">
        <f>④係数!BF34</f>
        <v>0.15946956684675684</v>
      </c>
      <c r="F25" s="563">
        <f t="shared" si="5"/>
        <v>0.15946956684675684</v>
      </c>
      <c r="G25" s="173" t="s">
        <v>65</v>
      </c>
      <c r="H25" s="5" t="s">
        <v>22</v>
      </c>
      <c r="I25" s="227">
        <f t="shared" ca="1" si="6"/>
        <v>0</v>
      </c>
      <c r="J25" s="287">
        <v>0.40668949803345211</v>
      </c>
      <c r="K25" s="137">
        <f t="shared" ca="1" si="7"/>
        <v>0</v>
      </c>
      <c r="L25" s="287">
        <v>0.1780292001164677</v>
      </c>
      <c r="M25" s="138">
        <f t="shared" ca="1" si="8"/>
        <v>0</v>
      </c>
      <c r="N25" s="288"/>
      <c r="O25" s="139">
        <f ca="1"/>
        <v>0</v>
      </c>
      <c r="P25" s="286">
        <f t="shared" si="9"/>
        <v>0.15946956684675684</v>
      </c>
      <c r="Q25" s="578">
        <f t="shared" ca="1" si="10"/>
        <v>0</v>
      </c>
      <c r="R25" s="286"/>
      <c r="S25" s="234">
        <f ca="1"/>
        <v>0</v>
      </c>
      <c r="T25" s="137">
        <f t="shared" ca="1" si="11"/>
        <v>0</v>
      </c>
      <c r="U25" s="138">
        <f t="shared" ca="1" si="12"/>
        <v>0</v>
      </c>
      <c r="V25" s="136">
        <f t="shared" ca="1" si="13"/>
        <v>0</v>
      </c>
      <c r="W25" s="1291"/>
      <c r="X25" s="1226"/>
      <c r="Y25" s="288">
        <f>+④係数!BH34</f>
        <v>5.8520553658972902E-4</v>
      </c>
      <c r="Z25" s="142">
        <f t="shared" ca="1" si="14"/>
        <v>0</v>
      </c>
      <c r="AA25" s="143">
        <f t="shared" ca="1" si="15"/>
        <v>0</v>
      </c>
      <c r="AB25" s="227">
        <f ca="1"/>
        <v>0</v>
      </c>
      <c r="AC25" s="144">
        <f t="shared" ca="1" si="16"/>
        <v>0</v>
      </c>
      <c r="AD25" s="145">
        <f t="shared" ca="1" si="17"/>
        <v>0</v>
      </c>
      <c r="AE25" s="234">
        <f t="shared" ca="1" si="18"/>
        <v>0</v>
      </c>
      <c r="AF25" s="137">
        <f t="shared" ca="1" si="19"/>
        <v>0</v>
      </c>
      <c r="AG25" s="138">
        <f t="shared" ca="1" si="20"/>
        <v>0</v>
      </c>
      <c r="AI25" s="293">
        <f ca="1">+I25*④係数!O209</f>
        <v>0</v>
      </c>
      <c r="AJ25" s="297">
        <f ca="1">+I25*④係数!P209</f>
        <v>0</v>
      </c>
      <c r="AK25" s="298">
        <f ca="1">+S25*④係数!O209</f>
        <v>0</v>
      </c>
      <c r="AL25" s="299">
        <f ca="1">+S25*④係数!P209</f>
        <v>0</v>
      </c>
      <c r="AM25" s="293">
        <f ca="1">+AB25*④係数!O209</f>
        <v>0</v>
      </c>
      <c r="AN25" s="300">
        <f ca="1">+AB25*④係数!P209</f>
        <v>0</v>
      </c>
      <c r="AO25" s="301">
        <f t="shared" ca="1" si="4"/>
        <v>0</v>
      </c>
      <c r="AP25" s="296">
        <f t="shared" ca="1" si="4"/>
        <v>0</v>
      </c>
    </row>
    <row r="26" spans="2:42">
      <c r="B26" s="4" t="s">
        <v>66</v>
      </c>
      <c r="C26" s="240" t="s">
        <v>24</v>
      </c>
      <c r="D26" s="180">
        <f ca="1">'③-2計算(価格変換)'!Q22</f>
        <v>0</v>
      </c>
      <c r="E26" s="286">
        <f>④係数!BF35</f>
        <v>8.1598058633549186E-2</v>
      </c>
      <c r="F26" s="563">
        <f t="shared" si="5"/>
        <v>8.1598058633549186E-2</v>
      </c>
      <c r="G26" s="173" t="s">
        <v>66</v>
      </c>
      <c r="H26" s="5" t="s">
        <v>24</v>
      </c>
      <c r="I26" s="227">
        <f t="shared" ca="1" si="6"/>
        <v>0</v>
      </c>
      <c r="J26" s="287">
        <v>0.4502897125972164</v>
      </c>
      <c r="K26" s="137">
        <f t="shared" ca="1" si="7"/>
        <v>0</v>
      </c>
      <c r="L26" s="287">
        <v>0.25725126546800486</v>
      </c>
      <c r="M26" s="138">
        <f t="shared" ca="1" si="8"/>
        <v>0</v>
      </c>
      <c r="N26" s="288"/>
      <c r="O26" s="139">
        <f ca="1"/>
        <v>0</v>
      </c>
      <c r="P26" s="286">
        <f t="shared" si="9"/>
        <v>8.1598058633549186E-2</v>
      </c>
      <c r="Q26" s="578">
        <f t="shared" ca="1" si="10"/>
        <v>0</v>
      </c>
      <c r="R26" s="286"/>
      <c r="S26" s="234">
        <f ca="1"/>
        <v>0</v>
      </c>
      <c r="T26" s="137">
        <f t="shared" ca="1" si="11"/>
        <v>0</v>
      </c>
      <c r="U26" s="138">
        <f t="shared" ca="1" si="12"/>
        <v>0</v>
      </c>
      <c r="V26" s="136">
        <f t="shared" ca="1" si="13"/>
        <v>0</v>
      </c>
      <c r="W26" s="1291"/>
      <c r="X26" s="1226"/>
      <c r="Y26" s="288">
        <f>+④係数!BH35</f>
        <v>8.8365137091813144E-4</v>
      </c>
      <c r="Z26" s="142">
        <f t="shared" ca="1" si="14"/>
        <v>0</v>
      </c>
      <c r="AA26" s="143">
        <f t="shared" ca="1" si="15"/>
        <v>0</v>
      </c>
      <c r="AB26" s="227">
        <f ca="1"/>
        <v>0</v>
      </c>
      <c r="AC26" s="144">
        <f t="shared" ca="1" si="16"/>
        <v>0</v>
      </c>
      <c r="AD26" s="145">
        <f t="shared" ca="1" si="17"/>
        <v>0</v>
      </c>
      <c r="AE26" s="234">
        <f t="shared" ca="1" si="18"/>
        <v>0</v>
      </c>
      <c r="AF26" s="137">
        <f t="shared" ca="1" si="19"/>
        <v>0</v>
      </c>
      <c r="AG26" s="138">
        <f t="shared" ca="1" si="20"/>
        <v>0</v>
      </c>
      <c r="AI26" s="293">
        <f ca="1">+I26*④係数!O210</f>
        <v>0</v>
      </c>
      <c r="AJ26" s="297">
        <f ca="1">+I26*④係数!P210</f>
        <v>0</v>
      </c>
      <c r="AK26" s="298">
        <f ca="1">+S26*④係数!O210</f>
        <v>0</v>
      </c>
      <c r="AL26" s="299">
        <f ca="1">+S26*④係数!P210</f>
        <v>0</v>
      </c>
      <c r="AM26" s="293">
        <f ca="1">+AB26*④係数!O210</f>
        <v>0</v>
      </c>
      <c r="AN26" s="300">
        <f ca="1">+AB26*④係数!P210</f>
        <v>0</v>
      </c>
      <c r="AO26" s="301">
        <f t="shared" ca="1" si="4"/>
        <v>0</v>
      </c>
      <c r="AP26" s="296">
        <f t="shared" ca="1" si="4"/>
        <v>0</v>
      </c>
    </row>
    <row r="27" spans="2:42">
      <c r="B27" s="4" t="s">
        <v>67</v>
      </c>
      <c r="C27" s="240" t="s">
        <v>627</v>
      </c>
      <c r="D27" s="180">
        <f ca="1">'③-2計算(価格変換)'!Q23</f>
        <v>0</v>
      </c>
      <c r="E27" s="286">
        <f>④係数!BF36</f>
        <v>0.12109773546867009</v>
      </c>
      <c r="F27" s="563">
        <f t="shared" si="5"/>
        <v>0.12109773546867009</v>
      </c>
      <c r="G27" s="173" t="s">
        <v>67</v>
      </c>
      <c r="H27" s="5" t="s">
        <v>627</v>
      </c>
      <c r="I27" s="227">
        <f t="shared" ca="1" si="6"/>
        <v>0</v>
      </c>
      <c r="J27" s="287">
        <v>0.36984580770711212</v>
      </c>
      <c r="K27" s="137">
        <f t="shared" ca="1" si="7"/>
        <v>0</v>
      </c>
      <c r="L27" s="287">
        <v>0.15378354448028772</v>
      </c>
      <c r="M27" s="138">
        <f t="shared" ca="1" si="8"/>
        <v>0</v>
      </c>
      <c r="N27" s="288"/>
      <c r="O27" s="139">
        <f ca="1"/>
        <v>0</v>
      </c>
      <c r="P27" s="286">
        <f t="shared" si="9"/>
        <v>0.12109773546867009</v>
      </c>
      <c r="Q27" s="578">
        <f t="shared" ca="1" si="10"/>
        <v>0</v>
      </c>
      <c r="R27" s="286"/>
      <c r="S27" s="234">
        <f ca="1"/>
        <v>0</v>
      </c>
      <c r="T27" s="137">
        <f t="shared" ca="1" si="11"/>
        <v>0</v>
      </c>
      <c r="U27" s="138">
        <f t="shared" ca="1" si="12"/>
        <v>0</v>
      </c>
      <c r="V27" s="136">
        <f t="shared" ca="1" si="13"/>
        <v>0</v>
      </c>
      <c r="W27" s="1291"/>
      <c r="X27" s="1226"/>
      <c r="Y27" s="288">
        <f>+④係数!BH36</f>
        <v>4.3148795324588313E-5</v>
      </c>
      <c r="Z27" s="142">
        <f t="shared" ca="1" si="14"/>
        <v>0</v>
      </c>
      <c r="AA27" s="143">
        <f t="shared" ca="1" si="15"/>
        <v>0</v>
      </c>
      <c r="AB27" s="227">
        <f ca="1"/>
        <v>0</v>
      </c>
      <c r="AC27" s="144">
        <f t="shared" ca="1" si="16"/>
        <v>0</v>
      </c>
      <c r="AD27" s="145">
        <f t="shared" ca="1" si="17"/>
        <v>0</v>
      </c>
      <c r="AE27" s="234">
        <f t="shared" ca="1" si="18"/>
        <v>0</v>
      </c>
      <c r="AF27" s="137">
        <f t="shared" ca="1" si="19"/>
        <v>0</v>
      </c>
      <c r="AG27" s="138">
        <f t="shared" ca="1" si="20"/>
        <v>0</v>
      </c>
      <c r="AI27" s="293">
        <f ca="1">+I27*④係数!O211</f>
        <v>0</v>
      </c>
      <c r="AJ27" s="297">
        <f ca="1">+I27*④係数!P211</f>
        <v>0</v>
      </c>
      <c r="AK27" s="298">
        <f ca="1">+S27*④係数!O211</f>
        <v>0</v>
      </c>
      <c r="AL27" s="299">
        <f ca="1">+S27*④係数!P211</f>
        <v>0</v>
      </c>
      <c r="AM27" s="293">
        <f ca="1">+AB27*④係数!O211</f>
        <v>0</v>
      </c>
      <c r="AN27" s="300">
        <f ca="1">+AB27*④係数!P211</f>
        <v>0</v>
      </c>
      <c r="AO27" s="301">
        <f t="shared" ca="1" si="4"/>
        <v>0</v>
      </c>
      <c r="AP27" s="296">
        <f t="shared" ca="1" si="4"/>
        <v>0</v>
      </c>
    </row>
    <row r="28" spans="2:42">
      <c r="B28" s="4" t="s">
        <v>68</v>
      </c>
      <c r="C28" s="240" t="s">
        <v>628</v>
      </c>
      <c r="D28" s="180">
        <f ca="1">'③-2計算(価格変換)'!Q24</f>
        <v>0</v>
      </c>
      <c r="E28" s="286">
        <f>④係数!BF37</f>
        <v>5.3612467471711334E-2</v>
      </c>
      <c r="F28" s="563">
        <f t="shared" si="5"/>
        <v>5.3612467471711334E-2</v>
      </c>
      <c r="G28" s="173" t="s">
        <v>68</v>
      </c>
      <c r="H28" s="5" t="s">
        <v>628</v>
      </c>
      <c r="I28" s="227">
        <f t="shared" ca="1" si="6"/>
        <v>0</v>
      </c>
      <c r="J28" s="287">
        <v>0.35152014332492348</v>
      </c>
      <c r="K28" s="137">
        <f t="shared" ca="1" si="7"/>
        <v>0</v>
      </c>
      <c r="L28" s="287">
        <v>0.1903097992377476</v>
      </c>
      <c r="M28" s="138">
        <f t="shared" ca="1" si="8"/>
        <v>0</v>
      </c>
      <c r="N28" s="288"/>
      <c r="O28" s="139">
        <f ca="1"/>
        <v>0</v>
      </c>
      <c r="P28" s="286">
        <f t="shared" si="9"/>
        <v>5.3612467471711334E-2</v>
      </c>
      <c r="Q28" s="578">
        <f t="shared" ca="1" si="10"/>
        <v>0</v>
      </c>
      <c r="R28" s="286"/>
      <c r="S28" s="234">
        <f ca="1"/>
        <v>0</v>
      </c>
      <c r="T28" s="137">
        <f t="shared" ca="1" si="11"/>
        <v>0</v>
      </c>
      <c r="U28" s="138">
        <f t="shared" ca="1" si="12"/>
        <v>0</v>
      </c>
      <c r="V28" s="136">
        <f t="shared" ca="1" si="13"/>
        <v>0</v>
      </c>
      <c r="W28" s="1291"/>
      <c r="X28" s="1226"/>
      <c r="Y28" s="288">
        <f>+④係数!BH37</f>
        <v>9.8882655952181538E-6</v>
      </c>
      <c r="Z28" s="142">
        <f t="shared" ca="1" si="14"/>
        <v>0</v>
      </c>
      <c r="AA28" s="143">
        <f t="shared" ca="1" si="15"/>
        <v>0</v>
      </c>
      <c r="AB28" s="227">
        <f ca="1"/>
        <v>0</v>
      </c>
      <c r="AC28" s="144">
        <f t="shared" ca="1" si="16"/>
        <v>0</v>
      </c>
      <c r="AD28" s="145">
        <f t="shared" ca="1" si="17"/>
        <v>0</v>
      </c>
      <c r="AE28" s="234">
        <f t="shared" ca="1" si="18"/>
        <v>0</v>
      </c>
      <c r="AF28" s="137">
        <f t="shared" ca="1" si="19"/>
        <v>0</v>
      </c>
      <c r="AG28" s="138">
        <f t="shared" ca="1" si="20"/>
        <v>0</v>
      </c>
      <c r="AI28" s="293">
        <f ca="1">+I28*④係数!O212</f>
        <v>0</v>
      </c>
      <c r="AJ28" s="297">
        <f ca="1">+I28*④係数!P212</f>
        <v>0</v>
      </c>
      <c r="AK28" s="298">
        <f ca="1">+S28*④係数!O212</f>
        <v>0</v>
      </c>
      <c r="AL28" s="299">
        <f ca="1">+S28*④係数!P212</f>
        <v>0</v>
      </c>
      <c r="AM28" s="293">
        <f ca="1">+AB28*④係数!O212</f>
        <v>0</v>
      </c>
      <c r="AN28" s="300">
        <f ca="1">+AB28*④係数!P212</f>
        <v>0</v>
      </c>
      <c r="AO28" s="301">
        <f t="shared" ca="1" si="4"/>
        <v>0</v>
      </c>
      <c r="AP28" s="296">
        <f t="shared" ca="1" si="4"/>
        <v>0</v>
      </c>
    </row>
    <row r="29" spans="2:42">
      <c r="B29" s="4" t="s">
        <v>69</v>
      </c>
      <c r="C29" s="240" t="s">
        <v>629</v>
      </c>
      <c r="D29" s="180">
        <f ca="1">'③-2計算(価格変換)'!Q25</f>
        <v>0</v>
      </c>
      <c r="E29" s="286">
        <f>④係数!BF38</f>
        <v>0.16545249253708261</v>
      </c>
      <c r="F29" s="563">
        <f t="shared" si="5"/>
        <v>0.16545249253708261</v>
      </c>
      <c r="G29" s="173" t="s">
        <v>69</v>
      </c>
      <c r="H29" s="5" t="s">
        <v>629</v>
      </c>
      <c r="I29" s="227">
        <f t="shared" ca="1" si="6"/>
        <v>0</v>
      </c>
      <c r="J29" s="287">
        <v>0.48453873989986618</v>
      </c>
      <c r="K29" s="137">
        <f t="shared" ca="1" si="7"/>
        <v>0</v>
      </c>
      <c r="L29" s="287">
        <v>0.20114509492886531</v>
      </c>
      <c r="M29" s="138">
        <f t="shared" ca="1" si="8"/>
        <v>0</v>
      </c>
      <c r="N29" s="288"/>
      <c r="O29" s="139">
        <f ca="1"/>
        <v>0</v>
      </c>
      <c r="P29" s="286">
        <f t="shared" si="9"/>
        <v>0.16545249253708261</v>
      </c>
      <c r="Q29" s="578">
        <f t="shared" ca="1" si="10"/>
        <v>0</v>
      </c>
      <c r="R29" s="286"/>
      <c r="S29" s="234">
        <f ca="1"/>
        <v>0</v>
      </c>
      <c r="T29" s="137">
        <f t="shared" ca="1" si="11"/>
        <v>0</v>
      </c>
      <c r="U29" s="138">
        <f t="shared" ca="1" si="12"/>
        <v>0</v>
      </c>
      <c r="V29" s="136">
        <f t="shared" ca="1" si="13"/>
        <v>0</v>
      </c>
      <c r="W29" s="1291"/>
      <c r="X29" s="1226"/>
      <c r="Y29" s="288">
        <f>+④係数!BH38</f>
        <v>2.0375820014388924E-4</v>
      </c>
      <c r="Z29" s="142">
        <f t="shared" ca="1" si="14"/>
        <v>0</v>
      </c>
      <c r="AA29" s="143">
        <f t="shared" ca="1" si="15"/>
        <v>0</v>
      </c>
      <c r="AB29" s="227">
        <f ca="1"/>
        <v>0</v>
      </c>
      <c r="AC29" s="144">
        <f t="shared" ca="1" si="16"/>
        <v>0</v>
      </c>
      <c r="AD29" s="145">
        <f t="shared" ca="1" si="17"/>
        <v>0</v>
      </c>
      <c r="AE29" s="234">
        <f t="shared" ca="1" si="18"/>
        <v>0</v>
      </c>
      <c r="AF29" s="137">
        <f t="shared" ca="1" si="19"/>
        <v>0</v>
      </c>
      <c r="AG29" s="138">
        <f t="shared" ca="1" si="20"/>
        <v>0</v>
      </c>
      <c r="AI29" s="293">
        <f ca="1">+I29*④係数!O213</f>
        <v>0</v>
      </c>
      <c r="AJ29" s="297">
        <f ca="1">+I29*④係数!P213</f>
        <v>0</v>
      </c>
      <c r="AK29" s="298">
        <f ca="1">+S29*④係数!O213</f>
        <v>0</v>
      </c>
      <c r="AL29" s="299">
        <f ca="1">+S29*④係数!P213</f>
        <v>0</v>
      </c>
      <c r="AM29" s="293">
        <f ca="1">+AB29*④係数!O213</f>
        <v>0</v>
      </c>
      <c r="AN29" s="300">
        <f ca="1">+AB29*④係数!P213</f>
        <v>0</v>
      </c>
      <c r="AO29" s="301">
        <f t="shared" ca="1" si="4"/>
        <v>0</v>
      </c>
      <c r="AP29" s="296">
        <f t="shared" ca="1" si="4"/>
        <v>0</v>
      </c>
    </row>
    <row r="30" spans="2:42">
      <c r="B30" s="104" t="s">
        <v>70</v>
      </c>
      <c r="C30" s="241" t="s">
        <v>291</v>
      </c>
      <c r="D30" s="181">
        <f ca="1">'③-2計算(価格変換)'!Q26</f>
        <v>0</v>
      </c>
      <c r="E30" s="302">
        <f>④係数!BF39</f>
        <v>0.11537724456179521</v>
      </c>
      <c r="F30" s="564">
        <f t="shared" si="5"/>
        <v>0.11537724456179521</v>
      </c>
      <c r="G30" s="178" t="s">
        <v>70</v>
      </c>
      <c r="H30" s="105" t="s">
        <v>291</v>
      </c>
      <c r="I30" s="228">
        <f t="shared" ca="1" si="6"/>
        <v>0</v>
      </c>
      <c r="J30" s="303">
        <v>0.31845019454194218</v>
      </c>
      <c r="K30" s="146">
        <f t="shared" ca="1" si="7"/>
        <v>0</v>
      </c>
      <c r="L30" s="303">
        <v>0.27374636084129189</v>
      </c>
      <c r="M30" s="754">
        <f t="shared" ca="1" si="8"/>
        <v>0</v>
      </c>
      <c r="N30" s="304"/>
      <c r="O30" s="140">
        <f ca="1"/>
        <v>0</v>
      </c>
      <c r="P30" s="302">
        <f t="shared" si="9"/>
        <v>0.11537724456179521</v>
      </c>
      <c r="Q30" s="755">
        <f t="shared" ca="1" si="10"/>
        <v>0</v>
      </c>
      <c r="R30" s="302"/>
      <c r="S30" s="235">
        <f ca="1"/>
        <v>0</v>
      </c>
      <c r="T30" s="146">
        <f t="shared" ca="1" si="11"/>
        <v>0</v>
      </c>
      <c r="U30" s="754">
        <f t="shared" ca="1" si="12"/>
        <v>0</v>
      </c>
      <c r="V30" s="756">
        <f t="shared" ca="1" si="13"/>
        <v>0</v>
      </c>
      <c r="W30" s="1291"/>
      <c r="X30" s="1226"/>
      <c r="Y30" s="302">
        <f>+④係数!BH39</f>
        <v>9.4387989772536936E-5</v>
      </c>
      <c r="Z30" s="760">
        <f t="shared" ca="1" si="14"/>
        <v>0</v>
      </c>
      <c r="AA30" s="761">
        <f t="shared" ca="1" si="15"/>
        <v>0</v>
      </c>
      <c r="AB30" s="228">
        <f ca="1"/>
        <v>0</v>
      </c>
      <c r="AC30" s="762">
        <f t="shared" ca="1" si="16"/>
        <v>0</v>
      </c>
      <c r="AD30" s="763">
        <f t="shared" ca="1" si="17"/>
        <v>0</v>
      </c>
      <c r="AE30" s="235">
        <f t="shared" ca="1" si="18"/>
        <v>0</v>
      </c>
      <c r="AF30" s="146">
        <f t="shared" ca="1" si="19"/>
        <v>0</v>
      </c>
      <c r="AG30" s="754">
        <f t="shared" ca="1" si="20"/>
        <v>0</v>
      </c>
      <c r="AI30" s="305">
        <f ca="1">+I30*④係数!O214</f>
        <v>0</v>
      </c>
      <c r="AJ30" s="306">
        <f ca="1">+I30*④係数!P214</f>
        <v>0</v>
      </c>
      <c r="AK30" s="307">
        <f ca="1">+S30*④係数!O214</f>
        <v>0</v>
      </c>
      <c r="AL30" s="308">
        <f ca="1">+S30*④係数!P214</f>
        <v>0</v>
      </c>
      <c r="AM30" s="305">
        <f ca="1">+AB30*④係数!O214</f>
        <v>0</v>
      </c>
      <c r="AN30" s="309">
        <f ca="1">+AB30*④係数!P214</f>
        <v>0</v>
      </c>
      <c r="AO30" s="310">
        <f t="shared" ca="1" si="4"/>
        <v>0</v>
      </c>
      <c r="AP30" s="311">
        <f t="shared" ca="1" si="4"/>
        <v>0</v>
      </c>
    </row>
    <row r="31" spans="2:42">
      <c r="B31" s="687" t="s">
        <v>71</v>
      </c>
      <c r="C31" s="240" t="s">
        <v>53</v>
      </c>
      <c r="D31" s="180">
        <f ca="1">'③-2計算(価格変換)'!Q27</f>
        <v>0</v>
      </c>
      <c r="E31" s="286">
        <f>④係数!BF40</f>
        <v>3.1919834054014995E-2</v>
      </c>
      <c r="F31" s="563">
        <f t="shared" si="5"/>
        <v>3.1919834054014995E-2</v>
      </c>
      <c r="G31" s="688" t="s">
        <v>71</v>
      </c>
      <c r="H31" s="5" t="s">
        <v>53</v>
      </c>
      <c r="I31" s="227">
        <f t="shared" ca="1" si="6"/>
        <v>0</v>
      </c>
      <c r="J31" s="287">
        <v>0.25587056881158443</v>
      </c>
      <c r="K31" s="137">
        <f t="shared" ca="1" si="7"/>
        <v>0</v>
      </c>
      <c r="L31" s="287">
        <v>9.6535759729948573E-2</v>
      </c>
      <c r="M31" s="138">
        <f t="shared" ca="1" si="8"/>
        <v>0</v>
      </c>
      <c r="N31" s="288"/>
      <c r="O31" s="139">
        <f ca="1"/>
        <v>0</v>
      </c>
      <c r="P31" s="286">
        <f t="shared" si="9"/>
        <v>3.1919834054014995E-2</v>
      </c>
      <c r="Q31" s="578">
        <f t="shared" ca="1" si="10"/>
        <v>0</v>
      </c>
      <c r="R31" s="286"/>
      <c r="S31" s="234">
        <f ca="1"/>
        <v>0</v>
      </c>
      <c r="T31" s="137">
        <f t="shared" ca="1" si="11"/>
        <v>0</v>
      </c>
      <c r="U31" s="138">
        <f t="shared" ca="1" si="12"/>
        <v>0</v>
      </c>
      <c r="V31" s="136">
        <f t="shared" ca="1" si="13"/>
        <v>0</v>
      </c>
      <c r="W31" s="1291"/>
      <c r="X31" s="1226"/>
      <c r="Y31" s="286">
        <f>+④係数!BH40</f>
        <v>1.058493885306307E-2</v>
      </c>
      <c r="Z31" s="142">
        <f t="shared" ca="1" si="14"/>
        <v>0</v>
      </c>
      <c r="AA31" s="143">
        <f t="shared" ca="1" si="15"/>
        <v>0</v>
      </c>
      <c r="AB31" s="227">
        <f ca="1"/>
        <v>0</v>
      </c>
      <c r="AC31" s="144">
        <f t="shared" ca="1" si="16"/>
        <v>0</v>
      </c>
      <c r="AD31" s="145">
        <f t="shared" ca="1" si="17"/>
        <v>0</v>
      </c>
      <c r="AE31" s="234">
        <f t="shared" ca="1" si="18"/>
        <v>0</v>
      </c>
      <c r="AF31" s="137">
        <f t="shared" ca="1" si="19"/>
        <v>0</v>
      </c>
      <c r="AG31" s="138">
        <f t="shared" ca="1" si="20"/>
        <v>0</v>
      </c>
      <c r="AI31" s="293">
        <f ca="1">+I31*④係数!O215</f>
        <v>0</v>
      </c>
      <c r="AJ31" s="297">
        <f ca="1">+I31*④係数!P215</f>
        <v>0</v>
      </c>
      <c r="AK31" s="298">
        <f ca="1">+S31*④係数!O215</f>
        <v>0</v>
      </c>
      <c r="AL31" s="299">
        <f ca="1">+S31*④係数!P215</f>
        <v>0</v>
      </c>
      <c r="AM31" s="293">
        <f ca="1">+AB31*④係数!O215</f>
        <v>0</v>
      </c>
      <c r="AN31" s="300">
        <f ca="1">+AB31*④係数!P215</f>
        <v>0</v>
      </c>
      <c r="AO31" s="301">
        <f t="shared" ca="1" si="4"/>
        <v>0</v>
      </c>
      <c r="AP31" s="296">
        <f t="shared" ca="1" si="4"/>
        <v>0</v>
      </c>
    </row>
    <row r="32" spans="2:42">
      <c r="B32" s="687" t="s">
        <v>73</v>
      </c>
      <c r="C32" s="240" t="s">
        <v>1047</v>
      </c>
      <c r="D32" s="180">
        <f ca="1">'③-2計算(価格変換)'!Q28</f>
        <v>0</v>
      </c>
      <c r="E32" s="286">
        <f>④係数!BF41</f>
        <v>3.1086717892425675E-3</v>
      </c>
      <c r="F32" s="563">
        <f t="shared" si="5"/>
        <v>3.1086717892425675E-3</v>
      </c>
      <c r="G32" s="688" t="s">
        <v>73</v>
      </c>
      <c r="H32" s="5" t="s">
        <v>1047</v>
      </c>
      <c r="I32" s="227">
        <f t="shared" ca="1" si="6"/>
        <v>0</v>
      </c>
      <c r="J32" s="287">
        <v>0.302942111570349</v>
      </c>
      <c r="K32" s="137">
        <f t="shared" ca="1" si="7"/>
        <v>0</v>
      </c>
      <c r="L32" s="287">
        <v>0.24155640881410648</v>
      </c>
      <c r="M32" s="138">
        <f t="shared" ca="1" si="8"/>
        <v>0</v>
      </c>
      <c r="N32" s="288"/>
      <c r="O32" s="139">
        <f ca="1"/>
        <v>0</v>
      </c>
      <c r="P32" s="286">
        <f t="shared" si="9"/>
        <v>3.1086717892425675E-3</v>
      </c>
      <c r="Q32" s="578">
        <f t="shared" ca="1" si="10"/>
        <v>0</v>
      </c>
      <c r="R32" s="286"/>
      <c r="S32" s="234">
        <f ca="1"/>
        <v>0</v>
      </c>
      <c r="T32" s="137">
        <f t="shared" ca="1" si="11"/>
        <v>0</v>
      </c>
      <c r="U32" s="138">
        <f t="shared" ca="1" si="12"/>
        <v>0</v>
      </c>
      <c r="V32" s="136">
        <f t="shared" ca="1" si="13"/>
        <v>0</v>
      </c>
      <c r="W32" s="1291"/>
      <c r="X32" s="1226"/>
      <c r="Y32" s="286">
        <f>+④係数!BH41</f>
        <v>1.1945024839023531E-2</v>
      </c>
      <c r="Z32" s="142">
        <f t="shared" ca="1" si="14"/>
        <v>0</v>
      </c>
      <c r="AA32" s="143">
        <f t="shared" ca="1" si="15"/>
        <v>0</v>
      </c>
      <c r="AB32" s="227">
        <f ca="1"/>
        <v>0</v>
      </c>
      <c r="AC32" s="144">
        <f t="shared" ca="1" si="16"/>
        <v>0</v>
      </c>
      <c r="AD32" s="145">
        <f t="shared" ca="1" si="17"/>
        <v>0</v>
      </c>
      <c r="AE32" s="234">
        <f t="shared" ca="1" si="18"/>
        <v>0</v>
      </c>
      <c r="AF32" s="137">
        <f t="shared" ca="1" si="19"/>
        <v>0</v>
      </c>
      <c r="AG32" s="138">
        <f t="shared" ca="1" si="20"/>
        <v>0</v>
      </c>
      <c r="AI32" s="293">
        <f ca="1">+I32*④係数!O216</f>
        <v>0</v>
      </c>
      <c r="AJ32" s="297">
        <f ca="1">+I32*④係数!P216</f>
        <v>0</v>
      </c>
      <c r="AK32" s="298">
        <f ca="1">+S32*④係数!O216</f>
        <v>0</v>
      </c>
      <c r="AL32" s="299">
        <f ca="1">+S32*④係数!P216</f>
        <v>0</v>
      </c>
      <c r="AM32" s="293">
        <f ca="1">+AB32*④係数!O216</f>
        <v>0</v>
      </c>
      <c r="AN32" s="300">
        <f ca="1">+AB32*④係数!P216</f>
        <v>0</v>
      </c>
      <c r="AO32" s="301">
        <f t="shared" ca="1" si="4"/>
        <v>0</v>
      </c>
      <c r="AP32" s="296">
        <f t="shared" ca="1" si="4"/>
        <v>0</v>
      </c>
    </row>
    <row r="33" spans="2:42">
      <c r="B33" s="687" t="s">
        <v>74</v>
      </c>
      <c r="C33" s="240" t="s">
        <v>54</v>
      </c>
      <c r="D33" s="180">
        <f ca="1">'③-2計算(価格変換)'!Q29</f>
        <v>0</v>
      </c>
      <c r="E33" s="286">
        <f>④係数!BF42</f>
        <v>6.6843271275889626E-2</v>
      </c>
      <c r="F33" s="563">
        <f t="shared" si="5"/>
        <v>6.6843271275889626E-2</v>
      </c>
      <c r="G33" s="688" t="s">
        <v>74</v>
      </c>
      <c r="H33" s="5" t="s">
        <v>54</v>
      </c>
      <c r="I33" s="227">
        <f t="shared" ca="1" si="6"/>
        <v>0</v>
      </c>
      <c r="J33" s="287">
        <v>0.25581548044291436</v>
      </c>
      <c r="K33" s="137">
        <f t="shared" ca="1" si="7"/>
        <v>0</v>
      </c>
      <c r="L33" s="287">
        <v>0.1055278056257062</v>
      </c>
      <c r="M33" s="138">
        <f t="shared" ca="1" si="8"/>
        <v>0</v>
      </c>
      <c r="N33" s="288"/>
      <c r="O33" s="139">
        <f ca="1"/>
        <v>0</v>
      </c>
      <c r="P33" s="286">
        <f t="shared" si="9"/>
        <v>6.6843271275889626E-2</v>
      </c>
      <c r="Q33" s="578">
        <f t="shared" ca="1" si="10"/>
        <v>0</v>
      </c>
      <c r="R33" s="286"/>
      <c r="S33" s="234">
        <f ca="1"/>
        <v>0</v>
      </c>
      <c r="T33" s="137">
        <f t="shared" ca="1" si="11"/>
        <v>0</v>
      </c>
      <c r="U33" s="138">
        <f t="shared" ca="1" si="12"/>
        <v>0</v>
      </c>
      <c r="V33" s="136">
        <f t="shared" ca="1" si="13"/>
        <v>0</v>
      </c>
      <c r="W33" s="1291"/>
      <c r="X33" s="1226"/>
      <c r="Y33" s="286">
        <f>+④係数!BH42</f>
        <v>5.1412388918070928E-2</v>
      </c>
      <c r="Z33" s="142">
        <f t="shared" ca="1" si="14"/>
        <v>0</v>
      </c>
      <c r="AA33" s="143">
        <f t="shared" ca="1" si="15"/>
        <v>0</v>
      </c>
      <c r="AB33" s="227">
        <f ca="1"/>
        <v>0</v>
      </c>
      <c r="AC33" s="144">
        <f t="shared" ca="1" si="16"/>
        <v>0</v>
      </c>
      <c r="AD33" s="145">
        <f t="shared" ca="1" si="17"/>
        <v>0</v>
      </c>
      <c r="AE33" s="234">
        <f t="shared" ca="1" si="18"/>
        <v>0</v>
      </c>
      <c r="AF33" s="137">
        <f t="shared" ca="1" si="19"/>
        <v>0</v>
      </c>
      <c r="AG33" s="138">
        <f t="shared" ca="1" si="20"/>
        <v>0</v>
      </c>
      <c r="AI33" s="293">
        <f ca="1">+I33*④係数!O217</f>
        <v>0</v>
      </c>
      <c r="AJ33" s="297">
        <f ca="1">+I33*④係数!P217</f>
        <v>0</v>
      </c>
      <c r="AK33" s="298">
        <f ca="1">+S33*④係数!O217</f>
        <v>0</v>
      </c>
      <c r="AL33" s="299">
        <f ca="1">+S33*④係数!P217</f>
        <v>0</v>
      </c>
      <c r="AM33" s="293">
        <f ca="1">+AB33*④係数!O217</f>
        <v>0</v>
      </c>
      <c r="AN33" s="300">
        <f ca="1">+AB33*④係数!P217</f>
        <v>0</v>
      </c>
      <c r="AO33" s="301">
        <f t="shared" ca="1" si="4"/>
        <v>0</v>
      </c>
      <c r="AP33" s="296">
        <f t="shared" ca="1" si="4"/>
        <v>0</v>
      </c>
    </row>
    <row r="34" spans="2:42">
      <c r="B34" s="690" t="s">
        <v>75</v>
      </c>
      <c r="C34" s="242" t="s">
        <v>30</v>
      </c>
      <c r="D34" s="182">
        <f ca="1">'③-2計算(価格変換)'!Q30</f>
        <v>0</v>
      </c>
      <c r="E34" s="312">
        <f>④係数!BF43</f>
        <v>0.31518307206558471</v>
      </c>
      <c r="F34" s="566">
        <f t="shared" si="5"/>
        <v>0.31518307206558471</v>
      </c>
      <c r="G34" s="179" t="s">
        <v>75</v>
      </c>
      <c r="H34" s="107" t="s">
        <v>30</v>
      </c>
      <c r="I34" s="229">
        <f t="shared" ca="1" si="6"/>
        <v>0</v>
      </c>
      <c r="J34" s="313">
        <v>0.41914865893551506</v>
      </c>
      <c r="K34" s="147">
        <f t="shared" ca="1" si="7"/>
        <v>0</v>
      </c>
      <c r="L34" s="313">
        <v>0.23431424319523786</v>
      </c>
      <c r="M34" s="757">
        <f t="shared" ca="1" si="8"/>
        <v>0</v>
      </c>
      <c r="N34" s="314"/>
      <c r="O34" s="141">
        <f ca="1"/>
        <v>0</v>
      </c>
      <c r="P34" s="312">
        <f t="shared" si="9"/>
        <v>0.31518307206558471</v>
      </c>
      <c r="Q34" s="758">
        <f t="shared" ca="1" si="10"/>
        <v>0</v>
      </c>
      <c r="R34" s="312"/>
      <c r="S34" s="236">
        <f ca="1"/>
        <v>0</v>
      </c>
      <c r="T34" s="147">
        <f t="shared" ca="1" si="11"/>
        <v>0</v>
      </c>
      <c r="U34" s="757">
        <f t="shared" ca="1" si="12"/>
        <v>0</v>
      </c>
      <c r="V34" s="759">
        <f t="shared" ca="1" si="13"/>
        <v>0</v>
      </c>
      <c r="W34" s="1291"/>
      <c r="X34" s="1226"/>
      <c r="Y34" s="312">
        <f>+④係数!BH43</f>
        <v>8.8592866844915148E-3</v>
      </c>
      <c r="Z34" s="764">
        <f t="shared" ca="1" si="14"/>
        <v>0</v>
      </c>
      <c r="AA34" s="765">
        <f t="shared" ca="1" si="15"/>
        <v>0</v>
      </c>
      <c r="AB34" s="229">
        <f ca="1"/>
        <v>0</v>
      </c>
      <c r="AC34" s="766">
        <f t="shared" ca="1" si="16"/>
        <v>0</v>
      </c>
      <c r="AD34" s="767">
        <f t="shared" ca="1" si="17"/>
        <v>0</v>
      </c>
      <c r="AE34" s="236">
        <f t="shared" ca="1" si="18"/>
        <v>0</v>
      </c>
      <c r="AF34" s="147">
        <f t="shared" ca="1" si="19"/>
        <v>0</v>
      </c>
      <c r="AG34" s="757">
        <f t="shared" ca="1" si="20"/>
        <v>0</v>
      </c>
      <c r="AI34" s="315">
        <f ca="1">+I34*④係数!O218</f>
        <v>0</v>
      </c>
      <c r="AJ34" s="316">
        <f ca="1">+I34*④係数!P218</f>
        <v>0</v>
      </c>
      <c r="AK34" s="317">
        <f ca="1">+S34*④係数!O218</f>
        <v>0</v>
      </c>
      <c r="AL34" s="318">
        <f ca="1">+S34*④係数!P218</f>
        <v>0</v>
      </c>
      <c r="AM34" s="315">
        <f ca="1">+AB34*④係数!O218</f>
        <v>0</v>
      </c>
      <c r="AN34" s="319">
        <f ca="1">+AB34*④係数!P218</f>
        <v>0</v>
      </c>
      <c r="AO34" s="320">
        <f t="shared" ca="1" si="4"/>
        <v>0</v>
      </c>
      <c r="AP34" s="321">
        <f t="shared" ca="1" si="4"/>
        <v>0</v>
      </c>
    </row>
    <row r="35" spans="2:42">
      <c r="B35" s="4" t="s">
        <v>77</v>
      </c>
      <c r="C35" s="240" t="s">
        <v>32</v>
      </c>
      <c r="D35" s="180">
        <f ca="1">'③-2計算(価格変換)'!Q31</f>
        <v>0</v>
      </c>
      <c r="E35" s="286">
        <f>④係数!BF44</f>
        <v>1</v>
      </c>
      <c r="F35" s="563">
        <f t="shared" si="5"/>
        <v>1</v>
      </c>
      <c r="G35" s="173" t="s">
        <v>77</v>
      </c>
      <c r="H35" s="5" t="s">
        <v>32</v>
      </c>
      <c r="I35" s="227">
        <f t="shared" ca="1" si="6"/>
        <v>0</v>
      </c>
      <c r="J35" s="287">
        <v>0.47857417437206973</v>
      </c>
      <c r="K35" s="137">
        <f t="shared" ca="1" si="7"/>
        <v>0</v>
      </c>
      <c r="L35" s="287">
        <v>0.33195528463655899</v>
      </c>
      <c r="M35" s="138">
        <f t="shared" ca="1" si="8"/>
        <v>0</v>
      </c>
      <c r="N35" s="288"/>
      <c r="O35" s="139">
        <f ca="1"/>
        <v>0</v>
      </c>
      <c r="P35" s="286">
        <f t="shared" si="9"/>
        <v>1</v>
      </c>
      <c r="Q35" s="578">
        <f t="shared" ca="1" si="10"/>
        <v>0</v>
      </c>
      <c r="R35" s="286"/>
      <c r="S35" s="234">
        <f ca="1"/>
        <v>0</v>
      </c>
      <c r="T35" s="137">
        <f t="shared" ca="1" si="11"/>
        <v>0</v>
      </c>
      <c r="U35" s="138">
        <f t="shared" ca="1" si="12"/>
        <v>0</v>
      </c>
      <c r="V35" s="136">
        <f t="shared" ca="1" si="13"/>
        <v>0</v>
      </c>
      <c r="W35" s="1291"/>
      <c r="X35" s="1226"/>
      <c r="Y35" s="288">
        <f>+④係数!BH44</f>
        <v>0</v>
      </c>
      <c r="Z35" s="142">
        <f t="shared" ca="1" si="14"/>
        <v>0</v>
      </c>
      <c r="AA35" s="143">
        <f t="shared" ca="1" si="15"/>
        <v>0</v>
      </c>
      <c r="AB35" s="227">
        <f ca="1"/>
        <v>0</v>
      </c>
      <c r="AC35" s="144">
        <f t="shared" ca="1" si="16"/>
        <v>0</v>
      </c>
      <c r="AD35" s="145">
        <f t="shared" ca="1" si="17"/>
        <v>0</v>
      </c>
      <c r="AE35" s="234">
        <f t="shared" ca="1" si="18"/>
        <v>0</v>
      </c>
      <c r="AF35" s="137">
        <f t="shared" ca="1" si="19"/>
        <v>0</v>
      </c>
      <c r="AG35" s="138">
        <f t="shared" ca="1" si="20"/>
        <v>0</v>
      </c>
      <c r="AI35" s="293">
        <f ca="1">+I35*④係数!O219</f>
        <v>0</v>
      </c>
      <c r="AJ35" s="297">
        <f ca="1">+I35*④係数!P219</f>
        <v>0</v>
      </c>
      <c r="AK35" s="298">
        <f ca="1">+S35*④係数!O219</f>
        <v>0</v>
      </c>
      <c r="AL35" s="299">
        <f ca="1">+S35*④係数!P219</f>
        <v>0</v>
      </c>
      <c r="AM35" s="293">
        <f ca="1">+AB35*④係数!O219</f>
        <v>0</v>
      </c>
      <c r="AN35" s="300">
        <f ca="1">+AB35*④係数!P219</f>
        <v>0</v>
      </c>
      <c r="AO35" s="301">
        <f t="shared" ca="1" si="4"/>
        <v>0</v>
      </c>
      <c r="AP35" s="296">
        <f t="shared" ca="1" si="4"/>
        <v>0</v>
      </c>
    </row>
    <row r="36" spans="2:42">
      <c r="B36" s="4" t="s">
        <v>78</v>
      </c>
      <c r="C36" s="240" t="s">
        <v>1068</v>
      </c>
      <c r="D36" s="180">
        <f ca="1">'③-2計算(価格変換)'!Q32</f>
        <v>0</v>
      </c>
      <c r="E36" s="286">
        <f>④係数!BF45</f>
        <v>0.43100479623969123</v>
      </c>
      <c r="F36" s="563">
        <f>+E36</f>
        <v>0.43100479623969123</v>
      </c>
      <c r="G36" s="173" t="s">
        <v>78</v>
      </c>
      <c r="H36" s="5" t="s">
        <v>1068</v>
      </c>
      <c r="I36" s="227">
        <f t="shared" ca="1" si="6"/>
        <v>0</v>
      </c>
      <c r="J36" s="287">
        <v>0.4799433889295735</v>
      </c>
      <c r="K36" s="137">
        <f t="shared" ca="1" si="7"/>
        <v>0</v>
      </c>
      <c r="L36" s="287">
        <v>0.11843068846631724</v>
      </c>
      <c r="M36" s="138">
        <f t="shared" ca="1" si="8"/>
        <v>0</v>
      </c>
      <c r="N36" s="288"/>
      <c r="O36" s="139">
        <f ca="1"/>
        <v>0</v>
      </c>
      <c r="P36" s="286">
        <f t="shared" si="9"/>
        <v>0.43100479623969123</v>
      </c>
      <c r="Q36" s="578">
        <f t="shared" ca="1" si="10"/>
        <v>0</v>
      </c>
      <c r="R36" s="286"/>
      <c r="S36" s="234">
        <f ca="1"/>
        <v>0</v>
      </c>
      <c r="T36" s="137">
        <f t="shared" ca="1" si="11"/>
        <v>0</v>
      </c>
      <c r="U36" s="138">
        <f t="shared" ca="1" si="12"/>
        <v>0</v>
      </c>
      <c r="V36" s="136">
        <f t="shared" ca="1" si="13"/>
        <v>0</v>
      </c>
      <c r="W36" s="1291"/>
      <c r="X36" s="1226"/>
      <c r="Y36" s="288">
        <f>+④係数!BH45</f>
        <v>2.2241106478941439E-2</v>
      </c>
      <c r="Z36" s="142">
        <f t="shared" ca="1" si="14"/>
        <v>0</v>
      </c>
      <c r="AA36" s="143">
        <f t="shared" ca="1" si="15"/>
        <v>0</v>
      </c>
      <c r="AB36" s="227">
        <f ca="1"/>
        <v>0</v>
      </c>
      <c r="AC36" s="144">
        <f t="shared" ca="1" si="16"/>
        <v>0</v>
      </c>
      <c r="AD36" s="145">
        <f t="shared" ca="1" si="17"/>
        <v>0</v>
      </c>
      <c r="AE36" s="234">
        <f t="shared" ca="1" si="18"/>
        <v>0</v>
      </c>
      <c r="AF36" s="137">
        <f t="shared" ca="1" si="19"/>
        <v>0</v>
      </c>
      <c r="AG36" s="138">
        <f t="shared" ca="1" si="20"/>
        <v>0</v>
      </c>
      <c r="AI36" s="293">
        <f ca="1">+I36*④係数!O220</f>
        <v>0</v>
      </c>
      <c r="AJ36" s="297">
        <f ca="1">+I36*④係数!P220</f>
        <v>0</v>
      </c>
      <c r="AK36" s="298">
        <f ca="1">+S36*④係数!O220</f>
        <v>0</v>
      </c>
      <c r="AL36" s="299">
        <f ca="1">+S36*④係数!P220</f>
        <v>0</v>
      </c>
      <c r="AM36" s="293">
        <f ca="1">+AB36*④係数!O220</f>
        <v>0</v>
      </c>
      <c r="AN36" s="300">
        <f ca="1">+AB36*④係数!P220</f>
        <v>0</v>
      </c>
      <c r="AO36" s="301">
        <f t="shared" ca="1" si="4"/>
        <v>0</v>
      </c>
      <c r="AP36" s="296">
        <f t="shared" ca="1" si="4"/>
        <v>0</v>
      </c>
    </row>
    <row r="37" spans="2:42">
      <c r="B37" s="4" t="s">
        <v>80</v>
      </c>
      <c r="C37" s="240" t="s">
        <v>529</v>
      </c>
      <c r="D37" s="180">
        <f ca="1">'③-2計算(価格変換)'!Q33</f>
        <v>0</v>
      </c>
      <c r="E37" s="286">
        <f>④係数!BF46</f>
        <v>0.99982895164462993</v>
      </c>
      <c r="F37" s="563">
        <f t="shared" si="5"/>
        <v>0.99982895164462993</v>
      </c>
      <c r="G37" s="173" t="s">
        <v>80</v>
      </c>
      <c r="H37" s="5" t="s">
        <v>529</v>
      </c>
      <c r="I37" s="227">
        <f t="shared" ca="1" si="6"/>
        <v>0</v>
      </c>
      <c r="J37" s="287">
        <v>0.43031266560678327</v>
      </c>
      <c r="K37" s="137">
        <f t="shared" ca="1" si="7"/>
        <v>0</v>
      </c>
      <c r="L37" s="287">
        <v>0.12038224182436706</v>
      </c>
      <c r="M37" s="138">
        <f t="shared" ca="1" si="8"/>
        <v>0</v>
      </c>
      <c r="N37" s="288"/>
      <c r="O37" s="139">
        <f ca="1"/>
        <v>0</v>
      </c>
      <c r="P37" s="286">
        <f t="shared" si="9"/>
        <v>0.99982895164462993</v>
      </c>
      <c r="Q37" s="578">
        <f t="shared" ca="1" si="10"/>
        <v>0</v>
      </c>
      <c r="R37" s="286"/>
      <c r="S37" s="234">
        <f ca="1"/>
        <v>0</v>
      </c>
      <c r="T37" s="137">
        <f t="shared" ca="1" si="11"/>
        <v>0</v>
      </c>
      <c r="U37" s="138">
        <f t="shared" ca="1" si="12"/>
        <v>0</v>
      </c>
      <c r="V37" s="136">
        <f t="shared" ca="1" si="13"/>
        <v>0</v>
      </c>
      <c r="W37" s="1291"/>
      <c r="X37" s="1226"/>
      <c r="Y37" s="288">
        <f>+④係数!BH46</f>
        <v>9.4381996884297398E-3</v>
      </c>
      <c r="Z37" s="142">
        <f t="shared" ca="1" si="14"/>
        <v>0</v>
      </c>
      <c r="AA37" s="143">
        <f t="shared" ca="1" si="15"/>
        <v>0</v>
      </c>
      <c r="AB37" s="227">
        <f ca="1"/>
        <v>0</v>
      </c>
      <c r="AC37" s="144">
        <f t="shared" ca="1" si="16"/>
        <v>0</v>
      </c>
      <c r="AD37" s="145">
        <f t="shared" ca="1" si="17"/>
        <v>0</v>
      </c>
      <c r="AE37" s="234">
        <f t="shared" ca="1" si="18"/>
        <v>0</v>
      </c>
      <c r="AF37" s="137">
        <f t="shared" ca="1" si="19"/>
        <v>0</v>
      </c>
      <c r="AG37" s="138">
        <f t="shared" ca="1" si="20"/>
        <v>0</v>
      </c>
      <c r="AI37" s="293">
        <f ca="1">+I37*④係数!O221</f>
        <v>0</v>
      </c>
      <c r="AJ37" s="297">
        <f ca="1">+I37*④係数!P221</f>
        <v>0</v>
      </c>
      <c r="AK37" s="298">
        <f ca="1">+S37*④係数!O221</f>
        <v>0</v>
      </c>
      <c r="AL37" s="299">
        <f ca="1">+S37*④係数!P221</f>
        <v>0</v>
      </c>
      <c r="AM37" s="293">
        <f ca="1">+AB37*④係数!O221</f>
        <v>0</v>
      </c>
      <c r="AN37" s="300">
        <f ca="1">+AB37*④係数!P221</f>
        <v>0</v>
      </c>
      <c r="AO37" s="301">
        <f t="shared" ca="1" si="4"/>
        <v>0</v>
      </c>
      <c r="AP37" s="296">
        <f t="shared" ca="1" si="4"/>
        <v>0</v>
      </c>
    </row>
    <row r="38" spans="2:42">
      <c r="B38" s="4" t="s">
        <v>81</v>
      </c>
      <c r="C38" s="570" t="s">
        <v>531</v>
      </c>
      <c r="D38" s="180">
        <f ca="1">'③-2計算(価格変換)'!Q34</f>
        <v>0</v>
      </c>
      <c r="E38" s="286">
        <f>④係数!BF47</f>
        <v>0.99844053166990043</v>
      </c>
      <c r="F38" s="563">
        <f t="shared" si="5"/>
        <v>0.99844053166990043</v>
      </c>
      <c r="G38" s="173" t="s">
        <v>81</v>
      </c>
      <c r="H38" s="5" t="s">
        <v>531</v>
      </c>
      <c r="I38" s="227">
        <f t="shared" ca="1" si="6"/>
        <v>0</v>
      </c>
      <c r="J38" s="287">
        <v>0.54418739315060938</v>
      </c>
      <c r="K38" s="137">
        <f t="shared" ca="1" si="7"/>
        <v>0</v>
      </c>
      <c r="L38" s="287">
        <v>0.37162907406386148</v>
      </c>
      <c r="M38" s="138">
        <f t="shared" ca="1" si="8"/>
        <v>0</v>
      </c>
      <c r="N38" s="288"/>
      <c r="O38" s="139">
        <f ca="1"/>
        <v>0</v>
      </c>
      <c r="P38" s="286">
        <f t="shared" si="9"/>
        <v>0.99844053166990043</v>
      </c>
      <c r="Q38" s="578">
        <f t="shared" ca="1" si="10"/>
        <v>0</v>
      </c>
      <c r="R38" s="286"/>
      <c r="S38" s="234">
        <f ca="1"/>
        <v>0</v>
      </c>
      <c r="T38" s="137">
        <f t="shared" ca="1" si="11"/>
        <v>0</v>
      </c>
      <c r="U38" s="138">
        <f t="shared" ca="1" si="12"/>
        <v>0</v>
      </c>
      <c r="V38" s="136">
        <f t="shared" ca="1" si="13"/>
        <v>0</v>
      </c>
      <c r="W38" s="1291"/>
      <c r="X38" s="1226"/>
      <c r="Y38" s="288">
        <f>+④係数!BH47</f>
        <v>4.3148795324588309E-4</v>
      </c>
      <c r="Z38" s="142">
        <f t="shared" ca="1" si="14"/>
        <v>0</v>
      </c>
      <c r="AA38" s="143">
        <f t="shared" ca="1" si="15"/>
        <v>0</v>
      </c>
      <c r="AB38" s="227">
        <f ca="1"/>
        <v>0</v>
      </c>
      <c r="AC38" s="144">
        <f t="shared" ca="1" si="16"/>
        <v>0</v>
      </c>
      <c r="AD38" s="145">
        <f t="shared" ca="1" si="17"/>
        <v>0</v>
      </c>
      <c r="AE38" s="234">
        <f t="shared" ca="1" si="18"/>
        <v>0</v>
      </c>
      <c r="AF38" s="137">
        <f t="shared" ca="1" si="19"/>
        <v>0</v>
      </c>
      <c r="AG38" s="138">
        <f t="shared" ca="1" si="20"/>
        <v>0</v>
      </c>
      <c r="AI38" s="293">
        <f ca="1">+I38*④係数!O222</f>
        <v>0</v>
      </c>
      <c r="AJ38" s="297">
        <f ca="1">+I38*④係数!P222</f>
        <v>0</v>
      </c>
      <c r="AK38" s="298">
        <f ca="1">+S38*④係数!O222</f>
        <v>0</v>
      </c>
      <c r="AL38" s="299">
        <f ca="1">+S38*④係数!P222</f>
        <v>0</v>
      </c>
      <c r="AM38" s="293">
        <f ca="1">+AB38*④係数!O222</f>
        <v>0</v>
      </c>
      <c r="AN38" s="300">
        <f ca="1">+AB38*④係数!P222</f>
        <v>0</v>
      </c>
      <c r="AO38" s="301">
        <f t="shared" ca="1" si="4"/>
        <v>0</v>
      </c>
      <c r="AP38" s="296">
        <f t="shared" ca="1" si="4"/>
        <v>0</v>
      </c>
    </row>
    <row r="39" spans="2:42">
      <c r="B39" s="4" t="s">
        <v>82</v>
      </c>
      <c r="C39" s="240" t="s">
        <v>36</v>
      </c>
      <c r="D39" s="180">
        <f ca="1">'③-2計算(価格変換)'!Q35</f>
        <v>0</v>
      </c>
      <c r="E39" s="286">
        <f>④係数!BF48</f>
        <v>0.46384165894210017</v>
      </c>
      <c r="F39" s="563">
        <f t="shared" si="5"/>
        <v>0.46384165894210017</v>
      </c>
      <c r="G39" s="173" t="s">
        <v>82</v>
      </c>
      <c r="H39" s="5" t="s">
        <v>36</v>
      </c>
      <c r="I39" s="227">
        <f t="shared" ca="1" si="6"/>
        <v>0</v>
      </c>
      <c r="J39" s="287">
        <v>0.72582966687617856</v>
      </c>
      <c r="K39" s="137">
        <f t="shared" ca="1" si="7"/>
        <v>0</v>
      </c>
      <c r="L39" s="287">
        <v>0.48483343808925206</v>
      </c>
      <c r="M39" s="138">
        <f t="shared" ca="1" si="8"/>
        <v>0</v>
      </c>
      <c r="N39" s="288"/>
      <c r="O39" s="139">
        <f ca="1"/>
        <v>0</v>
      </c>
      <c r="P39" s="286">
        <f t="shared" si="9"/>
        <v>0.46384165894210017</v>
      </c>
      <c r="Q39" s="578">
        <f t="shared" ca="1" si="10"/>
        <v>0</v>
      </c>
      <c r="R39" s="286"/>
      <c r="S39" s="234">
        <f ca="1"/>
        <v>0</v>
      </c>
      <c r="T39" s="137">
        <f t="shared" ca="1" si="11"/>
        <v>0</v>
      </c>
      <c r="U39" s="138">
        <f t="shared" ca="1" si="12"/>
        <v>0</v>
      </c>
      <c r="V39" s="136">
        <f t="shared" ca="1" si="13"/>
        <v>0</v>
      </c>
      <c r="W39" s="1291"/>
      <c r="X39" s="1226"/>
      <c r="Y39" s="288">
        <f>+④係数!BH48</f>
        <v>0.1756284816807894</v>
      </c>
      <c r="Z39" s="142">
        <f t="shared" ca="1" si="14"/>
        <v>0</v>
      </c>
      <c r="AA39" s="143">
        <f t="shared" ca="1" si="15"/>
        <v>0</v>
      </c>
      <c r="AB39" s="227">
        <f ca="1"/>
        <v>0</v>
      </c>
      <c r="AC39" s="144">
        <f t="shared" ca="1" si="16"/>
        <v>0</v>
      </c>
      <c r="AD39" s="145">
        <f t="shared" ca="1" si="17"/>
        <v>0</v>
      </c>
      <c r="AE39" s="234">
        <f t="shared" ca="1" si="18"/>
        <v>0</v>
      </c>
      <c r="AF39" s="137">
        <f t="shared" ca="1" si="19"/>
        <v>0</v>
      </c>
      <c r="AG39" s="138">
        <f t="shared" ca="1" si="20"/>
        <v>0</v>
      </c>
      <c r="AI39" s="293">
        <f ca="1">+I39*④係数!O223</f>
        <v>0</v>
      </c>
      <c r="AJ39" s="297">
        <f ca="1">+I39*④係数!P223</f>
        <v>0</v>
      </c>
      <c r="AK39" s="298">
        <f ca="1">+S39*④係数!O223</f>
        <v>0</v>
      </c>
      <c r="AL39" s="299">
        <f ca="1">+S39*④係数!P223</f>
        <v>0</v>
      </c>
      <c r="AM39" s="293">
        <f ca="1">+AB39*④係数!O223</f>
        <v>0</v>
      </c>
      <c r="AN39" s="300">
        <f ca="1">+AB39*④係数!P223</f>
        <v>0</v>
      </c>
      <c r="AO39" s="301">
        <f t="shared" ca="1" si="4"/>
        <v>0</v>
      </c>
      <c r="AP39" s="296">
        <f t="shared" ca="1" si="4"/>
        <v>0</v>
      </c>
    </row>
    <row r="40" spans="2:42">
      <c r="B40" s="104" t="s">
        <v>84</v>
      </c>
      <c r="C40" s="241" t="s">
        <v>631</v>
      </c>
      <c r="D40" s="181">
        <f ca="1">'③-2計算(価格変換)'!Q36</f>
        <v>0</v>
      </c>
      <c r="E40" s="302">
        <f>④係数!BF49</f>
        <v>0.75998249416472152</v>
      </c>
      <c r="F40" s="564">
        <f>+E40</f>
        <v>0.75998249416472152</v>
      </c>
      <c r="G40" s="104" t="s">
        <v>84</v>
      </c>
      <c r="H40" s="105" t="s">
        <v>631</v>
      </c>
      <c r="I40" s="228">
        <f t="shared" ca="1" si="6"/>
        <v>0</v>
      </c>
      <c r="J40" s="303">
        <v>0.67949134892399465</v>
      </c>
      <c r="K40" s="146">
        <f t="shared" ca="1" si="7"/>
        <v>0</v>
      </c>
      <c r="L40" s="303">
        <v>0.35051722495425625</v>
      </c>
      <c r="M40" s="754">
        <f t="shared" ca="1" si="8"/>
        <v>0</v>
      </c>
      <c r="N40" s="304"/>
      <c r="O40" s="140">
        <f ca="1"/>
        <v>0</v>
      </c>
      <c r="P40" s="302">
        <f t="shared" si="9"/>
        <v>0.75998249416472152</v>
      </c>
      <c r="Q40" s="755">
        <f t="shared" ca="1" si="10"/>
        <v>0</v>
      </c>
      <c r="R40" s="302"/>
      <c r="S40" s="235">
        <f ca="1"/>
        <v>0</v>
      </c>
      <c r="T40" s="146">
        <f t="shared" ca="1" si="11"/>
        <v>0</v>
      </c>
      <c r="U40" s="754">
        <f t="shared" ca="1" si="12"/>
        <v>0</v>
      </c>
      <c r="V40" s="756">
        <f t="shared" ca="1" si="13"/>
        <v>0</v>
      </c>
      <c r="W40" s="1291"/>
      <c r="X40" s="1226"/>
      <c r="Y40" s="302">
        <f>+④係数!BH49</f>
        <v>5.5531900293921202E-2</v>
      </c>
      <c r="Z40" s="760">
        <f t="shared" ca="1" si="14"/>
        <v>0</v>
      </c>
      <c r="AA40" s="761">
        <f t="shared" ca="1" si="15"/>
        <v>0</v>
      </c>
      <c r="AB40" s="228">
        <f ca="1"/>
        <v>0</v>
      </c>
      <c r="AC40" s="762">
        <f t="shared" ca="1" si="16"/>
        <v>0</v>
      </c>
      <c r="AD40" s="763">
        <f t="shared" ca="1" si="17"/>
        <v>0</v>
      </c>
      <c r="AE40" s="235">
        <f t="shared" ca="1" si="18"/>
        <v>0</v>
      </c>
      <c r="AF40" s="146">
        <f t="shared" ca="1" si="19"/>
        <v>0</v>
      </c>
      <c r="AG40" s="754">
        <f t="shared" ca="1" si="20"/>
        <v>0</v>
      </c>
      <c r="AI40" s="305">
        <f ca="1">+I40*④係数!O224</f>
        <v>0</v>
      </c>
      <c r="AJ40" s="306">
        <f ca="1">+I40*④係数!P224</f>
        <v>0</v>
      </c>
      <c r="AK40" s="307">
        <f ca="1">+S40*④係数!O224</f>
        <v>0</v>
      </c>
      <c r="AL40" s="308">
        <f ca="1">+S40*④係数!P224</f>
        <v>0</v>
      </c>
      <c r="AM40" s="305">
        <f ca="1">+AB40*④係数!O224</f>
        <v>0</v>
      </c>
      <c r="AN40" s="309">
        <f ca="1">+AB40*④係数!P224</f>
        <v>0</v>
      </c>
      <c r="AO40" s="310">
        <f t="shared" ca="1" si="4"/>
        <v>0</v>
      </c>
      <c r="AP40" s="311">
        <f t="shared" ca="1" si="4"/>
        <v>0</v>
      </c>
    </row>
    <row r="41" spans="2:42">
      <c r="B41" s="687" t="s">
        <v>85</v>
      </c>
      <c r="C41" s="240" t="s">
        <v>39</v>
      </c>
      <c r="D41" s="180">
        <f ca="1">'③-2計算(価格変換)'!Q37</f>
        <v>0</v>
      </c>
      <c r="E41" s="287">
        <f>④係数!BF50</f>
        <v>0.9855372254247684</v>
      </c>
      <c r="F41" s="574">
        <f t="shared" si="5"/>
        <v>0.9855372254247684</v>
      </c>
      <c r="G41" s="687" t="s">
        <v>85</v>
      </c>
      <c r="H41" s="5" t="s">
        <v>39</v>
      </c>
      <c r="I41" s="227">
        <f t="shared" ca="1" si="6"/>
        <v>0</v>
      </c>
      <c r="J41" s="287">
        <v>0.85575982655627691</v>
      </c>
      <c r="K41" s="137">
        <f t="shared" ca="1" si="7"/>
        <v>0</v>
      </c>
      <c r="L41" s="287">
        <v>5.0141499435365812E-2</v>
      </c>
      <c r="M41" s="138">
        <f t="shared" ca="1" si="8"/>
        <v>0</v>
      </c>
      <c r="N41" s="288"/>
      <c r="O41" s="139">
        <f ca="1"/>
        <v>0</v>
      </c>
      <c r="P41" s="286">
        <f t="shared" si="9"/>
        <v>0.9855372254247684</v>
      </c>
      <c r="Q41" s="578">
        <f t="shared" ca="1" si="10"/>
        <v>0</v>
      </c>
      <c r="R41" s="286"/>
      <c r="S41" s="234">
        <f ca="1"/>
        <v>0</v>
      </c>
      <c r="T41" s="137">
        <f t="shared" ca="1" si="11"/>
        <v>0</v>
      </c>
      <c r="U41" s="138">
        <f t="shared" ca="1" si="12"/>
        <v>0</v>
      </c>
      <c r="V41" s="136">
        <f t="shared" ca="1" si="13"/>
        <v>0</v>
      </c>
      <c r="W41" s="1291"/>
      <c r="X41" s="1226"/>
      <c r="Y41" s="286">
        <f>+④係数!BH50</f>
        <v>0.20073209122734051</v>
      </c>
      <c r="Z41" s="142">
        <f t="shared" ca="1" si="14"/>
        <v>0</v>
      </c>
      <c r="AA41" s="143">
        <f t="shared" ca="1" si="15"/>
        <v>0</v>
      </c>
      <c r="AB41" s="227">
        <f ca="1"/>
        <v>0</v>
      </c>
      <c r="AC41" s="144">
        <f t="shared" ca="1" si="16"/>
        <v>0</v>
      </c>
      <c r="AD41" s="145">
        <f t="shared" ca="1" si="17"/>
        <v>0</v>
      </c>
      <c r="AE41" s="234">
        <f t="shared" ca="1" si="18"/>
        <v>0</v>
      </c>
      <c r="AF41" s="137">
        <f t="shared" ca="1" si="19"/>
        <v>0</v>
      </c>
      <c r="AG41" s="138">
        <f t="shared" ca="1" si="20"/>
        <v>0</v>
      </c>
      <c r="AI41" s="293">
        <f ca="1">+I41*④係数!O225</f>
        <v>0</v>
      </c>
      <c r="AJ41" s="297">
        <f ca="1">+I41*④係数!P225</f>
        <v>0</v>
      </c>
      <c r="AK41" s="298">
        <f ca="1">+S41*④係数!O225</f>
        <v>0</v>
      </c>
      <c r="AL41" s="299">
        <f ca="1">+S41*④係数!P225</f>
        <v>0</v>
      </c>
      <c r="AM41" s="293">
        <f ca="1">+AB41*④係数!O225</f>
        <v>0</v>
      </c>
      <c r="AN41" s="300">
        <f ca="1">+AB41*④係数!P225</f>
        <v>0</v>
      </c>
      <c r="AO41" s="301">
        <f t="shared" ca="1" si="4"/>
        <v>0</v>
      </c>
      <c r="AP41" s="296">
        <f t="shared" ca="1" si="4"/>
        <v>0</v>
      </c>
    </row>
    <row r="42" spans="2:42">
      <c r="B42" s="4" t="s">
        <v>86</v>
      </c>
      <c r="C42" s="240" t="s">
        <v>632</v>
      </c>
      <c r="D42" s="180">
        <f ca="1">'③-2計算(価格変換)'!Q38</f>
        <v>0</v>
      </c>
      <c r="E42" s="287">
        <f>④係数!BF51</f>
        <v>0.7326773700335143</v>
      </c>
      <c r="F42" s="565">
        <v>1</v>
      </c>
      <c r="G42" s="687" t="s">
        <v>86</v>
      </c>
      <c r="H42" s="5" t="s">
        <v>632</v>
      </c>
      <c r="I42" s="227">
        <f ca="1">+D42*F42+D43*F43</f>
        <v>0</v>
      </c>
      <c r="J42" s="287">
        <v>0.54895435281039395</v>
      </c>
      <c r="K42" s="137">
        <f t="shared" ca="1" si="7"/>
        <v>0</v>
      </c>
      <c r="L42" s="287">
        <v>0.32698534009587993</v>
      </c>
      <c r="M42" s="138">
        <f t="shared" ca="1" si="8"/>
        <v>0</v>
      </c>
      <c r="N42" s="288"/>
      <c r="O42" s="139">
        <f ca="1"/>
        <v>0</v>
      </c>
      <c r="P42" s="286">
        <f t="shared" si="9"/>
        <v>0.7326773700335143</v>
      </c>
      <c r="Q42" s="578">
        <f t="shared" ca="1" si="10"/>
        <v>0</v>
      </c>
      <c r="R42" s="286"/>
      <c r="S42" s="234">
        <f ca="1"/>
        <v>0</v>
      </c>
      <c r="T42" s="137">
        <f t="shared" ca="1" si="11"/>
        <v>0</v>
      </c>
      <c r="U42" s="138">
        <f t="shared" ca="1" si="12"/>
        <v>0</v>
      </c>
      <c r="V42" s="136">
        <f t="shared" ca="1" si="13"/>
        <v>0</v>
      </c>
      <c r="W42" s="1291"/>
      <c r="X42" s="1226"/>
      <c r="Y42" s="286">
        <f>+④係数!BH51</f>
        <v>4.2942040680324658E-2</v>
      </c>
      <c r="Z42" s="142">
        <f t="shared" ca="1" si="14"/>
        <v>0</v>
      </c>
      <c r="AA42" s="143">
        <f t="shared" ca="1" si="15"/>
        <v>0</v>
      </c>
      <c r="AB42" s="227">
        <f ca="1"/>
        <v>0</v>
      </c>
      <c r="AC42" s="144">
        <f t="shared" ca="1" si="16"/>
        <v>0</v>
      </c>
      <c r="AD42" s="145">
        <f t="shared" ca="1" si="17"/>
        <v>0</v>
      </c>
      <c r="AE42" s="234">
        <f t="shared" ca="1" si="18"/>
        <v>0</v>
      </c>
      <c r="AF42" s="137">
        <f t="shared" ca="1" si="19"/>
        <v>0</v>
      </c>
      <c r="AG42" s="138">
        <f t="shared" ca="1" si="20"/>
        <v>0</v>
      </c>
      <c r="AI42" s="293">
        <f ca="1">+I42*④係数!O226</f>
        <v>0</v>
      </c>
      <c r="AJ42" s="297">
        <f ca="1">+I42*④係数!P226</f>
        <v>0</v>
      </c>
      <c r="AK42" s="298">
        <f ca="1">+S42*④係数!O226</f>
        <v>0</v>
      </c>
      <c r="AL42" s="299">
        <f ca="1">+S42*④係数!P226</f>
        <v>0</v>
      </c>
      <c r="AM42" s="293">
        <f ca="1">+AB42*④係数!O226</f>
        <v>0</v>
      </c>
      <c r="AN42" s="300">
        <f ca="1">+AB42*④係数!P226</f>
        <v>0</v>
      </c>
      <c r="AO42" s="301">
        <f t="shared" ca="1" si="4"/>
        <v>0</v>
      </c>
      <c r="AP42" s="296">
        <f t="shared" ca="1" si="4"/>
        <v>0</v>
      </c>
    </row>
    <row r="43" spans="2:42">
      <c r="B43" s="4"/>
      <c r="C43" s="569" t="s">
        <v>118</v>
      </c>
      <c r="D43" s="180">
        <f ca="1">'③-2計算(価格変換)'!Q39</f>
        <v>0</v>
      </c>
      <c r="E43" s="753" t="s">
        <v>680</v>
      </c>
      <c r="F43" s="571">
        <f>+E42</f>
        <v>0.7326773700335143</v>
      </c>
      <c r="G43" s="687" t="s">
        <v>87</v>
      </c>
      <c r="H43" s="5" t="s">
        <v>292</v>
      </c>
      <c r="I43" s="227">
        <f ca="1">+D44*F44</f>
        <v>0</v>
      </c>
      <c r="J43" s="287">
        <v>0.52293445493438273</v>
      </c>
      <c r="K43" s="137">
        <f t="shared" ca="1" si="7"/>
        <v>0</v>
      </c>
      <c r="L43" s="287">
        <v>0.14159160243334476</v>
      </c>
      <c r="M43" s="138">
        <f t="shared" ca="1" si="8"/>
        <v>0</v>
      </c>
      <c r="N43" s="288"/>
      <c r="O43" s="139">
        <f ca="1"/>
        <v>0</v>
      </c>
      <c r="P43" s="286">
        <f>+E44</f>
        <v>0.38915064185134085</v>
      </c>
      <c r="Q43" s="578">
        <f t="shared" ca="1" si="10"/>
        <v>0</v>
      </c>
      <c r="R43" s="286"/>
      <c r="S43" s="234">
        <f ca="1"/>
        <v>0</v>
      </c>
      <c r="T43" s="137">
        <f t="shared" ca="1" si="11"/>
        <v>0</v>
      </c>
      <c r="U43" s="138">
        <f t="shared" ca="1" si="12"/>
        <v>0</v>
      </c>
      <c r="V43" s="136">
        <f t="shared" ca="1" si="13"/>
        <v>0</v>
      </c>
      <c r="W43" s="1291"/>
      <c r="X43" s="1226"/>
      <c r="Y43" s="286">
        <f>+④係数!BH52</f>
        <v>5.1348864302731945E-2</v>
      </c>
      <c r="Z43" s="142">
        <f t="shared" ca="1" si="14"/>
        <v>0</v>
      </c>
      <c r="AA43" s="143">
        <f t="shared" ca="1" si="15"/>
        <v>0</v>
      </c>
      <c r="AB43" s="227">
        <f ca="1"/>
        <v>0</v>
      </c>
      <c r="AC43" s="144">
        <f t="shared" ca="1" si="16"/>
        <v>0</v>
      </c>
      <c r="AD43" s="145">
        <f t="shared" ca="1" si="17"/>
        <v>0</v>
      </c>
      <c r="AE43" s="234">
        <f t="shared" ca="1" si="18"/>
        <v>0</v>
      </c>
      <c r="AF43" s="137">
        <f t="shared" ca="1" si="19"/>
        <v>0</v>
      </c>
      <c r="AG43" s="138">
        <f t="shared" ca="1" si="20"/>
        <v>0</v>
      </c>
      <c r="AI43" s="293">
        <f ca="1">+I43*④係数!O227</f>
        <v>0</v>
      </c>
      <c r="AJ43" s="297">
        <f ca="1">+I43*④係数!P227</f>
        <v>0</v>
      </c>
      <c r="AK43" s="298">
        <f ca="1">+S43*④係数!O227</f>
        <v>0</v>
      </c>
      <c r="AL43" s="299">
        <f ca="1">+S43*④係数!P227</f>
        <v>0</v>
      </c>
      <c r="AM43" s="293">
        <f ca="1">+AB43*④係数!O227</f>
        <v>0</v>
      </c>
      <c r="AN43" s="300">
        <f ca="1">+AB43*④係数!P227</f>
        <v>0</v>
      </c>
      <c r="AO43" s="301">
        <f t="shared" ca="1" si="4"/>
        <v>0</v>
      </c>
      <c r="AP43" s="296">
        <f t="shared" ca="1" si="4"/>
        <v>0</v>
      </c>
    </row>
    <row r="44" spans="2:42">
      <c r="B44" s="690" t="s">
        <v>87</v>
      </c>
      <c r="C44" s="242" t="s">
        <v>292</v>
      </c>
      <c r="D44" s="182">
        <f ca="1">'③-2計算(価格変換)'!Q40</f>
        <v>0</v>
      </c>
      <c r="E44" s="313">
        <f>④係数!BF52</f>
        <v>0.38915064185134085</v>
      </c>
      <c r="F44" s="752">
        <f t="shared" si="5"/>
        <v>0.38915064185134085</v>
      </c>
      <c r="G44" s="690" t="s">
        <v>88</v>
      </c>
      <c r="H44" s="107" t="s">
        <v>43</v>
      </c>
      <c r="I44" s="229">
        <f ca="1">+D45*F45</f>
        <v>0</v>
      </c>
      <c r="J44" s="313">
        <v>0.72542068656046665</v>
      </c>
      <c r="K44" s="147">
        <f t="shared" ca="1" si="7"/>
        <v>0</v>
      </c>
      <c r="L44" s="313">
        <v>0.3455529306180628</v>
      </c>
      <c r="M44" s="757">
        <f t="shared" ca="1" si="8"/>
        <v>0</v>
      </c>
      <c r="N44" s="314"/>
      <c r="O44" s="141">
        <f ca="1"/>
        <v>0</v>
      </c>
      <c r="P44" s="312">
        <f t="shared" ref="P44:P51" si="21">+E45</f>
        <v>1</v>
      </c>
      <c r="Q44" s="758">
        <f t="shared" ca="1" si="10"/>
        <v>0</v>
      </c>
      <c r="R44" s="312"/>
      <c r="S44" s="236">
        <f ca="1"/>
        <v>0</v>
      </c>
      <c r="T44" s="147">
        <f t="shared" ca="1" si="11"/>
        <v>0</v>
      </c>
      <c r="U44" s="757">
        <f t="shared" ca="1" si="12"/>
        <v>0</v>
      </c>
      <c r="V44" s="759">
        <f t="shared" ca="1" si="13"/>
        <v>0</v>
      </c>
      <c r="W44" s="1291"/>
      <c r="X44" s="1226"/>
      <c r="Y44" s="312">
        <f>+④係数!BH53</f>
        <v>5.0382211429696377E-3</v>
      </c>
      <c r="Z44" s="764">
        <f t="shared" ca="1" si="14"/>
        <v>0</v>
      </c>
      <c r="AA44" s="765">
        <f t="shared" ca="1" si="15"/>
        <v>0</v>
      </c>
      <c r="AB44" s="229">
        <f ca="1"/>
        <v>0</v>
      </c>
      <c r="AC44" s="766">
        <f t="shared" ca="1" si="16"/>
        <v>0</v>
      </c>
      <c r="AD44" s="767">
        <f t="shared" ca="1" si="17"/>
        <v>0</v>
      </c>
      <c r="AE44" s="236">
        <f t="shared" ca="1" si="18"/>
        <v>0</v>
      </c>
      <c r="AF44" s="147">
        <f t="shared" ca="1" si="19"/>
        <v>0</v>
      </c>
      <c r="AG44" s="757">
        <f t="shared" ca="1" si="20"/>
        <v>0</v>
      </c>
      <c r="AI44" s="315">
        <f ca="1">+I44*④係数!O228</f>
        <v>0</v>
      </c>
      <c r="AJ44" s="316">
        <f ca="1">+I44*④係数!P228</f>
        <v>0</v>
      </c>
      <c r="AK44" s="317">
        <f ca="1">+S44*④係数!O228</f>
        <v>0</v>
      </c>
      <c r="AL44" s="318">
        <f ca="1">+S44*④係数!P228</f>
        <v>0</v>
      </c>
      <c r="AM44" s="315">
        <f ca="1">+AB44*④係数!O228</f>
        <v>0</v>
      </c>
      <c r="AN44" s="319">
        <f ca="1">+AB44*④係数!P228</f>
        <v>0</v>
      </c>
      <c r="AO44" s="320">
        <f t="shared" ca="1" si="4"/>
        <v>0</v>
      </c>
      <c r="AP44" s="321">
        <f t="shared" ca="1" si="4"/>
        <v>0</v>
      </c>
    </row>
    <row r="45" spans="2:42">
      <c r="B45" s="104" t="s">
        <v>88</v>
      </c>
      <c r="C45" s="241" t="s">
        <v>43</v>
      </c>
      <c r="D45" s="181">
        <f ca="1">'③-2計算(価格変換)'!Q41</f>
        <v>0</v>
      </c>
      <c r="E45" s="303">
        <f>④係数!BF53</f>
        <v>1</v>
      </c>
      <c r="F45" s="575">
        <f t="shared" si="5"/>
        <v>1</v>
      </c>
      <c r="G45" s="173" t="s">
        <v>89</v>
      </c>
      <c r="H45" s="5" t="s">
        <v>633</v>
      </c>
      <c r="I45" s="227">
        <f ca="1">+D46*F46</f>
        <v>0</v>
      </c>
      <c r="J45" s="287">
        <v>0.67306847101022915</v>
      </c>
      <c r="K45" s="137">
        <f t="shared" ca="1" si="7"/>
        <v>0</v>
      </c>
      <c r="L45" s="287">
        <v>0.48793303891058859</v>
      </c>
      <c r="M45" s="138">
        <f t="shared" ca="1" si="8"/>
        <v>0</v>
      </c>
      <c r="N45" s="288"/>
      <c r="O45" s="139">
        <f ca="1"/>
        <v>0</v>
      </c>
      <c r="P45" s="286">
        <f t="shared" si="21"/>
        <v>0.78342482526700608</v>
      </c>
      <c r="Q45" s="578">
        <f t="shared" ca="1" si="10"/>
        <v>0</v>
      </c>
      <c r="R45" s="286"/>
      <c r="S45" s="234">
        <f ca="1"/>
        <v>0</v>
      </c>
      <c r="T45" s="137">
        <f t="shared" ca="1" si="11"/>
        <v>0</v>
      </c>
      <c r="U45" s="138">
        <f t="shared" ca="1" si="12"/>
        <v>0</v>
      </c>
      <c r="V45" s="136">
        <f t="shared" ca="1" si="13"/>
        <v>0</v>
      </c>
      <c r="W45" s="1291"/>
      <c r="X45" s="1226"/>
      <c r="Y45" s="288">
        <f>+④係数!BH54</f>
        <v>3.0788463330565619E-2</v>
      </c>
      <c r="Z45" s="142">
        <f t="shared" ca="1" si="14"/>
        <v>0</v>
      </c>
      <c r="AA45" s="143">
        <f t="shared" ca="1" si="15"/>
        <v>0</v>
      </c>
      <c r="AB45" s="227">
        <f ca="1"/>
        <v>0</v>
      </c>
      <c r="AC45" s="144">
        <f t="shared" ca="1" si="16"/>
        <v>0</v>
      </c>
      <c r="AD45" s="145">
        <f t="shared" ca="1" si="17"/>
        <v>0</v>
      </c>
      <c r="AE45" s="234">
        <f t="shared" ca="1" si="18"/>
        <v>0</v>
      </c>
      <c r="AF45" s="137">
        <f t="shared" ca="1" si="19"/>
        <v>0</v>
      </c>
      <c r="AG45" s="138">
        <f t="shared" ca="1" si="20"/>
        <v>0</v>
      </c>
      <c r="AI45" s="305">
        <f ca="1">+I45*④係数!O229</f>
        <v>0</v>
      </c>
      <c r="AJ45" s="306">
        <f ca="1">+I45*④係数!P229</f>
        <v>0</v>
      </c>
      <c r="AK45" s="307">
        <f ca="1">+S45*④係数!O229</f>
        <v>0</v>
      </c>
      <c r="AL45" s="308">
        <f ca="1">+S45*④係数!P229</f>
        <v>0</v>
      </c>
      <c r="AM45" s="305">
        <f ca="1">+AB45*④係数!O229</f>
        <v>0</v>
      </c>
      <c r="AN45" s="309">
        <f ca="1">+AB45*④係数!P229</f>
        <v>0</v>
      </c>
      <c r="AO45" s="310">
        <f t="shared" ca="1" si="4"/>
        <v>0</v>
      </c>
      <c r="AP45" s="311">
        <f t="shared" ca="1" si="4"/>
        <v>0</v>
      </c>
    </row>
    <row r="46" spans="2:42">
      <c r="B46" s="687" t="s">
        <v>89</v>
      </c>
      <c r="C46" s="240" t="s">
        <v>633</v>
      </c>
      <c r="D46" s="180">
        <f ca="1">'③-2計算(価格変換)'!Q42</f>
        <v>0</v>
      </c>
      <c r="E46" s="286">
        <f>④係数!BF54</f>
        <v>0.78342482526700608</v>
      </c>
      <c r="F46" s="565">
        <v>1</v>
      </c>
      <c r="G46" s="173" t="s">
        <v>91</v>
      </c>
      <c r="H46" s="5" t="s">
        <v>634</v>
      </c>
      <c r="I46" s="227">
        <f t="shared" ref="I46:I51" ca="1" si="22">+D47*F47</f>
        <v>0</v>
      </c>
      <c r="J46" s="287">
        <v>0.59679715717795068</v>
      </c>
      <c r="K46" s="137">
        <f t="shared" ca="1" si="7"/>
        <v>0</v>
      </c>
      <c r="L46" s="287">
        <v>0.51812503282199107</v>
      </c>
      <c r="M46" s="138">
        <f t="shared" ca="1" si="8"/>
        <v>0</v>
      </c>
      <c r="N46" s="288"/>
      <c r="O46" s="139">
        <f ca="1"/>
        <v>0</v>
      </c>
      <c r="P46" s="286">
        <f t="shared" si="21"/>
        <v>0.95304541648719843</v>
      </c>
      <c r="Q46" s="578">
        <f t="shared" ca="1" si="10"/>
        <v>0</v>
      </c>
      <c r="R46" s="286"/>
      <c r="S46" s="234">
        <f ca="1"/>
        <v>0</v>
      </c>
      <c r="T46" s="137">
        <f t="shared" ca="1" si="11"/>
        <v>0</v>
      </c>
      <c r="U46" s="138">
        <f t="shared" ca="1" si="12"/>
        <v>0</v>
      </c>
      <c r="V46" s="136">
        <f t="shared" ca="1" si="13"/>
        <v>0</v>
      </c>
      <c r="W46" s="1291"/>
      <c r="X46" s="1226"/>
      <c r="Y46" s="288">
        <f>+④係数!BH55</f>
        <v>5.4603302261206625E-2</v>
      </c>
      <c r="Z46" s="142">
        <f t="shared" ca="1" si="14"/>
        <v>0</v>
      </c>
      <c r="AA46" s="143">
        <f t="shared" ca="1" si="15"/>
        <v>0</v>
      </c>
      <c r="AB46" s="227">
        <f ca="1"/>
        <v>0</v>
      </c>
      <c r="AC46" s="144">
        <f t="shared" ca="1" si="16"/>
        <v>0</v>
      </c>
      <c r="AD46" s="145">
        <f t="shared" ca="1" si="17"/>
        <v>0</v>
      </c>
      <c r="AE46" s="234">
        <f t="shared" ca="1" si="18"/>
        <v>0</v>
      </c>
      <c r="AF46" s="137">
        <f t="shared" ca="1" si="19"/>
        <v>0</v>
      </c>
      <c r="AG46" s="138">
        <f t="shared" ca="1" si="20"/>
        <v>0</v>
      </c>
      <c r="AI46" s="293">
        <f ca="1">+I46*④係数!O230</f>
        <v>0</v>
      </c>
      <c r="AJ46" s="297">
        <f ca="1">+I46*④係数!P230</f>
        <v>0</v>
      </c>
      <c r="AK46" s="298">
        <f ca="1">+S46*④係数!O230</f>
        <v>0</v>
      </c>
      <c r="AL46" s="299">
        <f ca="1">+S46*④係数!P230</f>
        <v>0</v>
      </c>
      <c r="AM46" s="293">
        <f ca="1">+AB46*④係数!O230</f>
        <v>0</v>
      </c>
      <c r="AN46" s="300">
        <f ca="1">+AB46*④係数!P230</f>
        <v>0</v>
      </c>
      <c r="AO46" s="301">
        <f t="shared" ca="1" si="4"/>
        <v>0</v>
      </c>
      <c r="AP46" s="296">
        <f t="shared" ca="1" si="4"/>
        <v>0</v>
      </c>
    </row>
    <row r="47" spans="2:42">
      <c r="B47" s="687" t="s">
        <v>91</v>
      </c>
      <c r="C47" s="240" t="s">
        <v>634</v>
      </c>
      <c r="D47" s="180">
        <f ca="1">'③-2計算(価格変換)'!Q43</f>
        <v>0</v>
      </c>
      <c r="E47" s="286">
        <f>④係数!BF55</f>
        <v>0.95304541648719843</v>
      </c>
      <c r="F47" s="565">
        <v>1</v>
      </c>
      <c r="G47" s="688" t="s">
        <v>333</v>
      </c>
      <c r="H47" s="5" t="s">
        <v>1038</v>
      </c>
      <c r="I47" s="227">
        <f t="shared" ca="1" si="22"/>
        <v>0</v>
      </c>
      <c r="J47" s="287">
        <v>0.86027916551602945</v>
      </c>
      <c r="K47" s="137">
        <f t="shared" ca="1" si="7"/>
        <v>0</v>
      </c>
      <c r="L47" s="287">
        <v>0.76056284989832545</v>
      </c>
      <c r="M47" s="138">
        <f t="shared" ca="1" si="8"/>
        <v>0</v>
      </c>
      <c r="N47" s="288"/>
      <c r="O47" s="139">
        <f ca="1"/>
        <v>0</v>
      </c>
      <c r="P47" s="286">
        <f t="shared" si="21"/>
        <v>0.98049729179541245</v>
      </c>
      <c r="Q47" s="578">
        <f t="shared" ca="1" si="10"/>
        <v>0</v>
      </c>
      <c r="R47" s="286"/>
      <c r="S47" s="234">
        <f ca="1"/>
        <v>0</v>
      </c>
      <c r="T47" s="137">
        <f t="shared" ca="1" si="11"/>
        <v>0</v>
      </c>
      <c r="U47" s="138">
        <f t="shared" ca="1" si="12"/>
        <v>0</v>
      </c>
      <c r="V47" s="136">
        <f t="shared" ca="1" si="13"/>
        <v>0</v>
      </c>
      <c r="W47" s="1291"/>
      <c r="X47" s="1226"/>
      <c r="Y47" s="288">
        <f>+④係数!BH56</f>
        <v>1.2510154200010847E-2</v>
      </c>
      <c r="Z47" s="142">
        <f t="shared" ca="1" si="14"/>
        <v>0</v>
      </c>
      <c r="AA47" s="143">
        <f t="shared" ca="1" si="15"/>
        <v>0</v>
      </c>
      <c r="AB47" s="227">
        <f ca="1"/>
        <v>0</v>
      </c>
      <c r="AC47" s="144">
        <f t="shared" ca="1" si="16"/>
        <v>0</v>
      </c>
      <c r="AD47" s="145">
        <f t="shared" ca="1" si="17"/>
        <v>0</v>
      </c>
      <c r="AE47" s="234">
        <f t="shared" ca="1" si="18"/>
        <v>0</v>
      </c>
      <c r="AF47" s="137">
        <f t="shared" ca="1" si="19"/>
        <v>0</v>
      </c>
      <c r="AG47" s="138">
        <f t="shared" ca="1" si="20"/>
        <v>0</v>
      </c>
      <c r="AI47" s="293">
        <f ca="1">+I47*④係数!O231</f>
        <v>0</v>
      </c>
      <c r="AJ47" s="297">
        <f ca="1">+I47*④係数!P231</f>
        <v>0</v>
      </c>
      <c r="AK47" s="298">
        <f ca="1">+S47*④係数!O231</f>
        <v>0</v>
      </c>
      <c r="AL47" s="299">
        <f ca="1">+S47*④係数!P231</f>
        <v>0</v>
      </c>
      <c r="AM47" s="293">
        <f ca="1">+AB47*④係数!O231</f>
        <v>0</v>
      </c>
      <c r="AN47" s="300">
        <f ca="1">+AB47*④係数!P231</f>
        <v>0</v>
      </c>
      <c r="AO47" s="301">
        <f t="shared" ref="AO47:AO51" ca="1" si="23">+AI47+AK47+AM47</f>
        <v>0</v>
      </c>
      <c r="AP47" s="296">
        <f t="shared" ref="AP47:AP51" ca="1" si="24">+AJ47+AL47+AN47</f>
        <v>0</v>
      </c>
    </row>
    <row r="48" spans="2:42">
      <c r="B48" s="687" t="s">
        <v>333</v>
      </c>
      <c r="C48" s="240" t="s">
        <v>1038</v>
      </c>
      <c r="D48" s="180">
        <f ca="1">'③-2計算(価格変換)'!Q44</f>
        <v>0</v>
      </c>
      <c r="E48" s="286">
        <f>④係数!BF56</f>
        <v>0.98049729179541245</v>
      </c>
      <c r="F48" s="565">
        <v>1</v>
      </c>
      <c r="G48" s="688" t="s">
        <v>334</v>
      </c>
      <c r="H48" s="5" t="s">
        <v>618</v>
      </c>
      <c r="I48" s="227">
        <f t="shared" ca="1" si="22"/>
        <v>0</v>
      </c>
      <c r="J48" s="287">
        <v>0.67394186662158129</v>
      </c>
      <c r="K48" s="137">
        <f t="shared" ca="1" si="7"/>
        <v>0</v>
      </c>
      <c r="L48" s="287">
        <v>0.46307823046018182</v>
      </c>
      <c r="M48" s="138">
        <f t="shared" ca="1" si="8"/>
        <v>0</v>
      </c>
      <c r="N48" s="288"/>
      <c r="O48" s="139">
        <f ca="1"/>
        <v>0</v>
      </c>
      <c r="P48" s="286">
        <f t="shared" si="21"/>
        <v>0.50031107187132606</v>
      </c>
      <c r="Q48" s="578">
        <f t="shared" ca="1" si="10"/>
        <v>0</v>
      </c>
      <c r="R48" s="286"/>
      <c r="S48" s="234">
        <f ca="1"/>
        <v>0</v>
      </c>
      <c r="T48" s="137">
        <f t="shared" ca="1" si="11"/>
        <v>0</v>
      </c>
      <c r="U48" s="138">
        <f t="shared" ca="1" si="12"/>
        <v>0</v>
      </c>
      <c r="V48" s="136">
        <f t="shared" ca="1" si="13"/>
        <v>0</v>
      </c>
      <c r="W48" s="1291"/>
      <c r="X48" s="1226"/>
      <c r="Y48" s="288">
        <f>+④係数!BH57</f>
        <v>1.1774227524197035E-2</v>
      </c>
      <c r="Z48" s="142">
        <f t="shared" ca="1" si="14"/>
        <v>0</v>
      </c>
      <c r="AA48" s="143">
        <f t="shared" ca="1" si="15"/>
        <v>0</v>
      </c>
      <c r="AB48" s="227">
        <f ca="1"/>
        <v>0</v>
      </c>
      <c r="AC48" s="144">
        <f t="shared" ca="1" si="16"/>
        <v>0</v>
      </c>
      <c r="AD48" s="145">
        <f t="shared" ca="1" si="17"/>
        <v>0</v>
      </c>
      <c r="AE48" s="234">
        <f t="shared" ca="1" si="18"/>
        <v>0</v>
      </c>
      <c r="AF48" s="137">
        <f t="shared" ca="1" si="19"/>
        <v>0</v>
      </c>
      <c r="AG48" s="138">
        <f t="shared" ca="1" si="20"/>
        <v>0</v>
      </c>
      <c r="AI48" s="293">
        <f ca="1">+I48*④係数!O232</f>
        <v>0</v>
      </c>
      <c r="AJ48" s="297">
        <f ca="1">+I48*④係数!P232</f>
        <v>0</v>
      </c>
      <c r="AK48" s="298">
        <f ca="1">+S48*④係数!O232</f>
        <v>0</v>
      </c>
      <c r="AL48" s="299">
        <f ca="1">+S48*④係数!P232</f>
        <v>0</v>
      </c>
      <c r="AM48" s="293">
        <f ca="1">+AB48*④係数!O232</f>
        <v>0</v>
      </c>
      <c r="AN48" s="300">
        <f ca="1">+AB48*④係数!P232</f>
        <v>0</v>
      </c>
      <c r="AO48" s="301">
        <f t="shared" ca="1" si="23"/>
        <v>0</v>
      </c>
      <c r="AP48" s="296">
        <f t="shared" ca="1" si="24"/>
        <v>0</v>
      </c>
    </row>
    <row r="49" spans="2:42">
      <c r="B49" s="690" t="s">
        <v>334</v>
      </c>
      <c r="C49" s="242" t="s">
        <v>618</v>
      </c>
      <c r="D49" s="182">
        <f ca="1">'③-2計算(価格変換)'!Q45</f>
        <v>0</v>
      </c>
      <c r="E49" s="312">
        <f>④係数!BF57</f>
        <v>0.50031107187132606</v>
      </c>
      <c r="F49" s="567">
        <v>1</v>
      </c>
      <c r="G49" s="690" t="s">
        <v>335</v>
      </c>
      <c r="H49" s="107" t="s">
        <v>619</v>
      </c>
      <c r="I49" s="229">
        <f ca="1">+D50*F50</f>
        <v>0</v>
      </c>
      <c r="J49" s="313">
        <v>0.62445970717927368</v>
      </c>
      <c r="K49" s="147">
        <f ca="1">+I49*J49</f>
        <v>0</v>
      </c>
      <c r="L49" s="313">
        <v>0.27487308704190905</v>
      </c>
      <c r="M49" s="767">
        <f ca="1">+I49*L49</f>
        <v>0</v>
      </c>
      <c r="N49" s="314"/>
      <c r="O49" s="141">
        <f ca="1"/>
        <v>0</v>
      </c>
      <c r="P49" s="312">
        <f t="shared" si="21"/>
        <v>0.79041523765790844</v>
      </c>
      <c r="Q49" s="758">
        <f t="shared" ca="1" si="10"/>
        <v>0</v>
      </c>
      <c r="R49" s="566"/>
      <c r="S49" s="236">
        <f ca="1"/>
        <v>0</v>
      </c>
      <c r="T49" s="147">
        <f t="shared" ca="1" si="11"/>
        <v>0</v>
      </c>
      <c r="U49" s="757">
        <f t="shared" ca="1" si="12"/>
        <v>0</v>
      </c>
      <c r="V49" s="759">
        <f t="shared" ca="1" si="13"/>
        <v>0</v>
      </c>
      <c r="W49" s="1291"/>
      <c r="X49" s="1226"/>
      <c r="Y49" s="312">
        <f>+④係数!BH58</f>
        <v>9.6722219741832371E-2</v>
      </c>
      <c r="Z49" s="764">
        <f t="shared" ca="1" si="14"/>
        <v>0</v>
      </c>
      <c r="AA49" s="765">
        <f t="shared" ca="1" si="15"/>
        <v>0</v>
      </c>
      <c r="AB49" s="229">
        <f ca="1"/>
        <v>0</v>
      </c>
      <c r="AC49" s="766">
        <f t="shared" ca="1" si="16"/>
        <v>0</v>
      </c>
      <c r="AD49" s="767">
        <f t="shared" ca="1" si="17"/>
        <v>0</v>
      </c>
      <c r="AE49" s="236">
        <f t="shared" ca="1" si="18"/>
        <v>0</v>
      </c>
      <c r="AF49" s="147">
        <f t="shared" ca="1" si="19"/>
        <v>0</v>
      </c>
      <c r="AG49" s="757">
        <f t="shared" ca="1" si="20"/>
        <v>0</v>
      </c>
      <c r="AI49" s="315">
        <f ca="1">+I49*④係数!O233</f>
        <v>0</v>
      </c>
      <c r="AJ49" s="316">
        <f ca="1">+I49*④係数!P233</f>
        <v>0</v>
      </c>
      <c r="AK49" s="317">
        <f ca="1">+S49*④係数!O233</f>
        <v>0</v>
      </c>
      <c r="AL49" s="318">
        <f ca="1">+S49*④係数!P233</f>
        <v>0</v>
      </c>
      <c r="AM49" s="315">
        <f ca="1">+AB49*④係数!O233</f>
        <v>0</v>
      </c>
      <c r="AN49" s="319">
        <f ca="1">+AB49*④係数!P233</f>
        <v>0</v>
      </c>
      <c r="AO49" s="320">
        <f t="shared" ca="1" si="23"/>
        <v>0</v>
      </c>
      <c r="AP49" s="321">
        <f t="shared" ca="1" si="24"/>
        <v>0</v>
      </c>
    </row>
    <row r="50" spans="2:42">
      <c r="B50" s="104" t="s">
        <v>335</v>
      </c>
      <c r="C50" s="241" t="s">
        <v>619</v>
      </c>
      <c r="D50" s="181">
        <f ca="1">'③-2計算(価格変換)'!Q46</f>
        <v>0</v>
      </c>
      <c r="E50" s="302">
        <f>④係数!BF58</f>
        <v>0.79041523765790844</v>
      </c>
      <c r="F50" s="768">
        <v>1</v>
      </c>
      <c r="G50" s="173" t="s">
        <v>336</v>
      </c>
      <c r="H50" s="5" t="s">
        <v>50</v>
      </c>
      <c r="I50" s="227">
        <f t="shared" ca="1" si="22"/>
        <v>0</v>
      </c>
      <c r="J50" s="287">
        <v>0</v>
      </c>
      <c r="K50" s="137">
        <f t="shared" ca="1" si="7"/>
        <v>0</v>
      </c>
      <c r="L50" s="287">
        <v>0</v>
      </c>
      <c r="M50" s="138">
        <f t="shared" ca="1" si="8"/>
        <v>0</v>
      </c>
      <c r="N50" s="288"/>
      <c r="O50" s="139">
        <f ca="1"/>
        <v>0</v>
      </c>
      <c r="P50" s="286">
        <f t="shared" si="21"/>
        <v>1</v>
      </c>
      <c r="Q50" s="578">
        <f t="shared" ca="1" si="10"/>
        <v>0</v>
      </c>
      <c r="R50" s="286"/>
      <c r="S50" s="234">
        <f ca="1"/>
        <v>0</v>
      </c>
      <c r="T50" s="137">
        <f t="shared" ca="1" si="11"/>
        <v>0</v>
      </c>
      <c r="U50" s="138">
        <f t="shared" ca="1" si="12"/>
        <v>0</v>
      </c>
      <c r="V50" s="136">
        <f t="shared" ca="1" si="13"/>
        <v>0</v>
      </c>
      <c r="W50" s="1291"/>
      <c r="X50" s="1226"/>
      <c r="Y50" s="288">
        <f>+④係数!BH59</f>
        <v>0</v>
      </c>
      <c r="Z50" s="142">
        <f t="shared" ca="1" si="14"/>
        <v>0</v>
      </c>
      <c r="AA50" s="143">
        <f t="shared" ca="1" si="15"/>
        <v>0</v>
      </c>
      <c r="AB50" s="227">
        <f ca="1"/>
        <v>0</v>
      </c>
      <c r="AC50" s="144">
        <f t="shared" ca="1" si="16"/>
        <v>0</v>
      </c>
      <c r="AD50" s="145">
        <f t="shared" ca="1" si="17"/>
        <v>0</v>
      </c>
      <c r="AE50" s="234">
        <f t="shared" ref="AE50:AE51" ca="1" si="25">+I50+S50+AB50</f>
        <v>0</v>
      </c>
      <c r="AF50" s="137">
        <f t="shared" ref="AF50:AF51" ca="1" si="26">+K50+T50+AC50</f>
        <v>0</v>
      </c>
      <c r="AG50" s="138">
        <f t="shared" ref="AG50:AG51" ca="1" si="27">+M50+U50+AD50</f>
        <v>0</v>
      </c>
      <c r="AI50" s="293">
        <f ca="1">+I50*④係数!O234</f>
        <v>0</v>
      </c>
      <c r="AJ50" s="297">
        <f ca="1">+I50*④係数!P234</f>
        <v>0</v>
      </c>
      <c r="AK50" s="298">
        <f ca="1">+S50*④係数!O234</f>
        <v>0</v>
      </c>
      <c r="AL50" s="299">
        <f ca="1">+S50*④係数!P234</f>
        <v>0</v>
      </c>
      <c r="AM50" s="293">
        <f ca="1">+AB50*④係数!O234</f>
        <v>0</v>
      </c>
      <c r="AN50" s="300">
        <f ca="1">+AB50*④係数!P234</f>
        <v>0</v>
      </c>
      <c r="AO50" s="301">
        <f t="shared" ca="1" si="23"/>
        <v>0</v>
      </c>
      <c r="AP50" s="296">
        <f t="shared" ca="1" si="24"/>
        <v>0</v>
      </c>
    </row>
    <row r="51" spans="2:42" ht="11.5" thickBot="1">
      <c r="B51" s="4" t="s">
        <v>336</v>
      </c>
      <c r="C51" s="240" t="s">
        <v>50</v>
      </c>
      <c r="D51" s="180">
        <f ca="1">'③-2計算(価格変換)'!Q47</f>
        <v>0</v>
      </c>
      <c r="E51" s="286">
        <f>④係数!BF59</f>
        <v>1</v>
      </c>
      <c r="F51" s="563">
        <f t="shared" si="5"/>
        <v>1</v>
      </c>
      <c r="G51" s="173" t="s">
        <v>337</v>
      </c>
      <c r="H51" s="5" t="s">
        <v>51</v>
      </c>
      <c r="I51" s="227">
        <f t="shared" ca="1" si="22"/>
        <v>0</v>
      </c>
      <c r="J51" s="287">
        <v>0.67620561738208795</v>
      </c>
      <c r="K51" s="137">
        <f t="shared" ca="1" si="7"/>
        <v>0</v>
      </c>
      <c r="L51" s="287">
        <v>7.2425366543013604E-3</v>
      </c>
      <c r="M51" s="138">
        <f t="shared" ca="1" si="8"/>
        <v>0</v>
      </c>
      <c r="N51" s="288"/>
      <c r="O51" s="139">
        <f ca="1"/>
        <v>0</v>
      </c>
      <c r="P51" s="286">
        <f t="shared" si="21"/>
        <v>0.48485959664189904</v>
      </c>
      <c r="Q51" s="578">
        <f t="shared" ca="1" si="10"/>
        <v>0</v>
      </c>
      <c r="R51" s="286"/>
      <c r="S51" s="234">
        <f ca="1"/>
        <v>0</v>
      </c>
      <c r="T51" s="137">
        <f t="shared" ca="1" si="11"/>
        <v>0</v>
      </c>
      <c r="U51" s="138">
        <f t="shared" ca="1" si="12"/>
        <v>0</v>
      </c>
      <c r="V51" s="136">
        <f t="shared" ca="1" si="13"/>
        <v>0</v>
      </c>
      <c r="W51" s="1292"/>
      <c r="X51" s="1227"/>
      <c r="Y51" s="288">
        <f>+④係数!BH60</f>
        <v>5.992888239526154E-6</v>
      </c>
      <c r="Z51" s="142">
        <f t="shared" ca="1" si="14"/>
        <v>0</v>
      </c>
      <c r="AA51" s="143">
        <f t="shared" ca="1" si="15"/>
        <v>0</v>
      </c>
      <c r="AB51" s="227">
        <f ca="1"/>
        <v>0</v>
      </c>
      <c r="AC51" s="144">
        <f t="shared" ca="1" si="16"/>
        <v>0</v>
      </c>
      <c r="AD51" s="145">
        <f t="shared" ca="1" si="17"/>
        <v>0</v>
      </c>
      <c r="AE51" s="234">
        <f t="shared" ca="1" si="25"/>
        <v>0</v>
      </c>
      <c r="AF51" s="137">
        <f t="shared" ca="1" si="26"/>
        <v>0</v>
      </c>
      <c r="AG51" s="138">
        <f t="shared" ca="1" si="27"/>
        <v>0</v>
      </c>
      <c r="AI51" s="293">
        <f ca="1">+I51*④係数!O235</f>
        <v>0</v>
      </c>
      <c r="AJ51" s="297">
        <f ca="1">+I51*④係数!P235</f>
        <v>0</v>
      </c>
      <c r="AK51" s="298">
        <f ca="1">+S51*④係数!O235</f>
        <v>0</v>
      </c>
      <c r="AL51" s="299">
        <f ca="1">+S51*④係数!P235</f>
        <v>0</v>
      </c>
      <c r="AM51" s="293">
        <f ca="1">+AB51*④係数!O235</f>
        <v>0</v>
      </c>
      <c r="AN51" s="300">
        <f ca="1">+AB51*④係数!P235</f>
        <v>0</v>
      </c>
      <c r="AO51" s="301">
        <f t="shared" ca="1" si="23"/>
        <v>0</v>
      </c>
      <c r="AP51" s="296">
        <f t="shared" ca="1" si="24"/>
        <v>0</v>
      </c>
    </row>
    <row r="52" spans="2:42" ht="11.5" thickBot="1">
      <c r="B52" s="4" t="s">
        <v>337</v>
      </c>
      <c r="C52" s="243" t="s">
        <v>51</v>
      </c>
      <c r="D52" s="180">
        <f ca="1">'③-2計算(価格変換)'!Q48</f>
        <v>0</v>
      </c>
      <c r="E52" s="286">
        <f>④係数!BF60</f>
        <v>0.48485959664189904</v>
      </c>
      <c r="F52" s="563">
        <f t="shared" si="5"/>
        <v>0.48485959664189904</v>
      </c>
      <c r="G52" s="20"/>
      <c r="H52" s="16" t="s">
        <v>52</v>
      </c>
      <c r="I52" s="230">
        <f ca="1">SUM(I15:I51)</f>
        <v>0</v>
      </c>
      <c r="J52" s="323"/>
      <c r="K52" s="149">
        <f ca="1">SUM(K15:K51)</f>
        <v>0</v>
      </c>
      <c r="L52" s="323"/>
      <c r="M52" s="150">
        <f ca="1">SUM(M15:M51)</f>
        <v>0</v>
      </c>
      <c r="N52" s="324"/>
      <c r="O52" s="151">
        <f ca="1">SUM(O15:O51)</f>
        <v>0</v>
      </c>
      <c r="P52" s="322"/>
      <c r="Q52" s="151">
        <f ca="1">SUM(Q15:Q51)</f>
        <v>0</v>
      </c>
      <c r="R52" s="325"/>
      <c r="S52" s="237">
        <f ca="1">SUM(S15:S51)</f>
        <v>0</v>
      </c>
      <c r="T52" s="149">
        <f ca="1">SUM(T15:T51)</f>
        <v>0</v>
      </c>
      <c r="U52" s="150">
        <f ca="1">SUM(U15:U51)</f>
        <v>0</v>
      </c>
      <c r="V52" s="148">
        <f ca="1">SUM(V15:V51)</f>
        <v>0</v>
      </c>
      <c r="W52" s="323"/>
      <c r="X52" s="151">
        <f ca="1">SUM(X15)</f>
        <v>0</v>
      </c>
      <c r="Y52" s="326">
        <f t="shared" ref="Y52:AG52" si="28">SUM(Y15:Y51)</f>
        <v>0.99999999999999989</v>
      </c>
      <c r="Z52" s="152">
        <f t="shared" ca="1" si="28"/>
        <v>0</v>
      </c>
      <c r="AA52" s="153">
        <f t="shared" ca="1" si="28"/>
        <v>0</v>
      </c>
      <c r="AB52" s="230">
        <f t="shared" ca="1" si="28"/>
        <v>0</v>
      </c>
      <c r="AC52" s="154">
        <f t="shared" ca="1" si="28"/>
        <v>0</v>
      </c>
      <c r="AD52" s="155">
        <f t="shared" ca="1" si="28"/>
        <v>0</v>
      </c>
      <c r="AE52" s="237">
        <f t="shared" ca="1" si="28"/>
        <v>0</v>
      </c>
      <c r="AF52" s="149">
        <f t="shared" ca="1" si="28"/>
        <v>0</v>
      </c>
      <c r="AG52" s="150">
        <f t="shared" ca="1" si="28"/>
        <v>0</v>
      </c>
      <c r="AI52" s="327">
        <f t="shared" ref="AI52:AP52" ca="1" si="29">SUM(AI15:AI51)</f>
        <v>0</v>
      </c>
      <c r="AJ52" s="328">
        <f t="shared" ca="1" si="29"/>
        <v>0</v>
      </c>
      <c r="AK52" s="329">
        <f ca="1">SUM(AK15:AK51)</f>
        <v>0</v>
      </c>
      <c r="AL52" s="330">
        <f t="shared" ca="1" si="29"/>
        <v>0</v>
      </c>
      <c r="AM52" s="327">
        <f t="shared" ca="1" si="29"/>
        <v>0</v>
      </c>
      <c r="AN52" s="331">
        <f t="shared" ca="1" si="29"/>
        <v>0</v>
      </c>
      <c r="AO52" s="332">
        <f t="shared" ca="1" si="29"/>
        <v>0</v>
      </c>
      <c r="AP52" s="330">
        <f t="shared" ca="1" si="29"/>
        <v>0</v>
      </c>
    </row>
    <row r="53" spans="2:42" ht="11.5" thickBot="1">
      <c r="B53" s="19"/>
      <c r="C53" s="16" t="s">
        <v>52</v>
      </c>
      <c r="D53" s="183">
        <f ca="1">'③-2計算(価格変換)'!Q49</f>
        <v>0</v>
      </c>
      <c r="E53" s="322"/>
      <c r="F53" s="568"/>
    </row>
    <row r="55" spans="2:42">
      <c r="E55" s="573"/>
    </row>
    <row r="58" spans="2:42">
      <c r="I58" s="198"/>
      <c r="J58" s="41"/>
    </row>
    <row r="59" spans="2:42">
      <c r="I59" s="198"/>
      <c r="J59" s="41"/>
    </row>
    <row r="60" spans="2:42">
      <c r="I60" s="199"/>
      <c r="J60" s="41"/>
    </row>
    <row r="61" spans="2:42">
      <c r="I61" s="199"/>
      <c r="J61" s="41"/>
    </row>
    <row r="62" spans="2:42">
      <c r="I62" s="199"/>
      <c r="J62" s="41"/>
    </row>
    <row r="63" spans="2:42">
      <c r="I63" s="199"/>
      <c r="J63" s="41"/>
    </row>
    <row r="64" spans="2:42">
      <c r="I64" s="199"/>
      <c r="J64" s="41"/>
    </row>
    <row r="65" spans="9:10">
      <c r="I65" s="199"/>
      <c r="J65" s="41"/>
    </row>
    <row r="66" spans="9:10">
      <c r="I66" s="199"/>
      <c r="J66" s="41"/>
    </row>
    <row r="67" spans="9:10">
      <c r="I67" s="199"/>
      <c r="J67" s="41"/>
    </row>
    <row r="68" spans="9:10">
      <c r="I68" s="199"/>
      <c r="J68" s="41"/>
    </row>
    <row r="69" spans="9:10">
      <c r="I69" s="199"/>
      <c r="J69" s="41"/>
    </row>
    <row r="70" spans="9:10">
      <c r="I70" s="199"/>
      <c r="J70" s="41"/>
    </row>
    <row r="71" spans="9:10">
      <c r="I71" s="199"/>
      <c r="J71" s="41"/>
    </row>
    <row r="72" spans="9:10">
      <c r="I72" s="199"/>
      <c r="J72" s="41"/>
    </row>
    <row r="73" spans="9:10">
      <c r="I73" s="199"/>
      <c r="J73" s="41"/>
    </row>
    <row r="74" spans="9:10">
      <c r="I74" s="199"/>
      <c r="J74" s="41"/>
    </row>
    <row r="75" spans="9:10">
      <c r="I75" s="199"/>
      <c r="J75" s="41"/>
    </row>
    <row r="76" spans="9:10">
      <c r="I76" s="199"/>
      <c r="J76" s="41"/>
    </row>
    <row r="77" spans="9:10">
      <c r="I77" s="199"/>
      <c r="J77" s="41"/>
    </row>
    <row r="78" spans="9:10">
      <c r="I78" s="199"/>
      <c r="J78" s="41"/>
    </row>
    <row r="79" spans="9:10">
      <c r="I79" s="199"/>
      <c r="J79" s="41"/>
    </row>
    <row r="80" spans="9:10">
      <c r="I80" s="199"/>
      <c r="J80" s="41"/>
    </row>
    <row r="81" spans="9:10">
      <c r="I81" s="199"/>
      <c r="J81" s="41"/>
    </row>
    <row r="82" spans="9:10">
      <c r="I82" s="199"/>
      <c r="J82" s="41"/>
    </row>
    <row r="83" spans="9:10">
      <c r="I83" s="199"/>
      <c r="J83" s="41"/>
    </row>
    <row r="84" spans="9:10">
      <c r="I84" s="199"/>
      <c r="J84" s="41"/>
    </row>
    <row r="85" spans="9:10">
      <c r="I85" s="199"/>
      <c r="J85" s="41"/>
    </row>
    <row r="86" spans="9:10">
      <c r="I86" s="199"/>
      <c r="J86" s="41"/>
    </row>
    <row r="87" spans="9:10">
      <c r="I87" s="199"/>
      <c r="J87" s="41"/>
    </row>
    <row r="88" spans="9:10">
      <c r="I88" s="199"/>
      <c r="J88" s="41"/>
    </row>
    <row r="89" spans="9:10">
      <c r="I89" s="199"/>
      <c r="J89" s="41"/>
    </row>
    <row r="90" spans="9:10">
      <c r="I90" s="199"/>
      <c r="J90" s="41"/>
    </row>
    <row r="91" spans="9:10">
      <c r="I91" s="199"/>
      <c r="J91" s="41"/>
    </row>
  </sheetData>
  <sheetProtection sheet="1" selectLockedCells="1"/>
  <mergeCells count="55">
    <mergeCell ref="N15:N16"/>
    <mergeCell ref="R15:R16"/>
    <mergeCell ref="W15:W51"/>
    <mergeCell ref="AI4:AP4"/>
    <mergeCell ref="AI5:AJ5"/>
    <mergeCell ref="AK5:AL5"/>
    <mergeCell ref="AM5:AN5"/>
    <mergeCell ref="AO5:AP5"/>
    <mergeCell ref="AI11:AI14"/>
    <mergeCell ref="AJ11:AJ14"/>
    <mergeCell ref="AK11:AK14"/>
    <mergeCell ref="AL11:AL14"/>
    <mergeCell ref="AM11:AM14"/>
    <mergeCell ref="AN11:AN14"/>
    <mergeCell ref="AO11:AO14"/>
    <mergeCell ref="AP11:AP14"/>
    <mergeCell ref="B2:C3"/>
    <mergeCell ref="G5:H14"/>
    <mergeCell ref="F11:F14"/>
    <mergeCell ref="R12:R14"/>
    <mergeCell ref="D11:D14"/>
    <mergeCell ref="B5:C14"/>
    <mergeCell ref="I5:M5"/>
    <mergeCell ref="J7:J8"/>
    <mergeCell ref="L7:L8"/>
    <mergeCell ref="M6:M8"/>
    <mergeCell ref="R6:R8"/>
    <mergeCell ref="N12:N14"/>
    <mergeCell ref="U6:U8"/>
    <mergeCell ref="W6:W8"/>
    <mergeCell ref="Z6:Z8"/>
    <mergeCell ref="Y6:Y8"/>
    <mergeCell ref="W11:W14"/>
    <mergeCell ref="V6:V8"/>
    <mergeCell ref="S5:U5"/>
    <mergeCell ref="AB5:AD5"/>
    <mergeCell ref="AE5:AG5"/>
    <mergeCell ref="D6:D8"/>
    <mergeCell ref="N6:N8"/>
    <mergeCell ref="O6:O8"/>
    <mergeCell ref="AF6:AF8"/>
    <mergeCell ref="AG6:AG8"/>
    <mergeCell ref="I6:I8"/>
    <mergeCell ref="K6:K8"/>
    <mergeCell ref="S6:S8"/>
    <mergeCell ref="T6:T8"/>
    <mergeCell ref="Q6:Q8"/>
    <mergeCell ref="X6:X8"/>
    <mergeCell ref="AA6:AA8"/>
    <mergeCell ref="AB6:AB8"/>
    <mergeCell ref="X15:X51"/>
    <mergeCell ref="AC4:AG4"/>
    <mergeCell ref="AC6:AC8"/>
    <mergeCell ref="AD6:AD8"/>
    <mergeCell ref="AE6:AE8"/>
  </mergeCells>
  <phoneticPr fontId="2"/>
  <pageMargins left="0.39370078740157483" right="0.39370078740157483" top="0.39370078740157483" bottom="0.23622047244094491" header="0.19685039370078741" footer="0.19685039370078741"/>
  <pageSetup paperSize="9" fitToWidth="4" orientation="landscape" r:id="rId1"/>
  <headerFooter alignWithMargins="0">
    <oddHeader>&amp;L&amp;"ＭＳ ゴシック,標準"&amp;F&amp;C&amp;"ＭＳ ゴシック,標準"&amp;A&amp;R&amp;"ＭＳ ゴシック,標準"&amp;D_&amp;T</oddHeader>
  </headerFooter>
  <ignoredErrors>
    <ignoredError sqref="O11:Q11 AI9:AP9" numberStoredAsText="1"/>
  </ignoredError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H236"/>
  <sheetViews>
    <sheetView workbookViewId="0"/>
  </sheetViews>
  <sheetFormatPr defaultColWidth="9.33203125" defaultRowHeight="11"/>
  <cols>
    <col min="1" max="1" width="1.77734375" style="348" customWidth="1"/>
    <col min="2" max="2" width="3.77734375" style="347" customWidth="1"/>
    <col min="3" max="3" width="28.77734375" style="347" customWidth="1"/>
    <col min="4" max="40" width="12.77734375" style="348" customWidth="1"/>
    <col min="41" max="41" width="14" style="348" customWidth="1"/>
    <col min="42" max="55" width="14.44140625" style="348" customWidth="1"/>
    <col min="56" max="56" width="2.77734375" style="348" customWidth="1"/>
    <col min="57" max="57" width="17.109375" style="348" customWidth="1"/>
    <col min="58" max="58" width="14" style="348" customWidth="1"/>
    <col min="59" max="59" width="3.33203125" style="348" customWidth="1"/>
    <col min="60" max="60" width="20.77734375" style="348" customWidth="1"/>
    <col min="61" max="16384" width="9.33203125" style="348"/>
  </cols>
  <sheetData>
    <row r="1" spans="2:60" s="334" customFormat="1" ht="13">
      <c r="B1" s="333"/>
      <c r="C1" s="333"/>
    </row>
    <row r="2" spans="2:60" s="334" customFormat="1" ht="13">
      <c r="B2" s="1402" t="s">
        <v>298</v>
      </c>
      <c r="C2" s="1402"/>
    </row>
    <row r="3" spans="2:60" s="334" customFormat="1" ht="13">
      <c r="B3" s="1402"/>
      <c r="C3" s="1402"/>
      <c r="BE3" s="336"/>
      <c r="BF3" s="336"/>
      <c r="BG3" s="336"/>
      <c r="BH3" s="336"/>
    </row>
    <row r="4" spans="2:60" s="334" customFormat="1" ht="12.75" customHeight="1">
      <c r="B4" s="335"/>
      <c r="C4" s="335"/>
      <c r="BE4" s="336"/>
      <c r="BF4" s="336"/>
      <c r="BG4" s="336"/>
      <c r="BH4" s="336"/>
    </row>
    <row r="5" spans="2:60" s="334" customFormat="1" ht="13">
      <c r="B5" s="337" t="s">
        <v>299</v>
      </c>
      <c r="C5" s="338"/>
      <c r="D5" s="338"/>
      <c r="E5" s="338"/>
      <c r="F5" s="338"/>
    </row>
    <row r="6" spans="2:60" s="334" customFormat="1" ht="13">
      <c r="B6" s="339"/>
      <c r="C6" s="340"/>
      <c r="D6" s="340"/>
      <c r="E6" s="340"/>
      <c r="F6" s="339"/>
    </row>
    <row r="7" spans="2:60" s="334" customFormat="1" ht="13">
      <c r="B7" s="339"/>
      <c r="C7" s="1308" t="s">
        <v>300</v>
      </c>
      <c r="D7" s="1308"/>
      <c r="E7" s="340"/>
      <c r="F7" s="339"/>
    </row>
    <row r="8" spans="2:60" s="334" customFormat="1" ht="13">
      <c r="B8" s="339"/>
      <c r="C8" s="1308" t="s">
        <v>301</v>
      </c>
      <c r="D8" s="1308"/>
      <c r="E8" s="340"/>
      <c r="F8" s="339"/>
    </row>
    <row r="9" spans="2:60" s="334" customFormat="1" ht="13">
      <c r="B9" s="341"/>
      <c r="C9" s="1308" t="s">
        <v>302</v>
      </c>
      <c r="D9" s="1308"/>
      <c r="E9" s="342"/>
      <c r="F9" s="338"/>
      <c r="BE9" s="343"/>
      <c r="BF9" s="343"/>
      <c r="BG9" s="343"/>
      <c r="BH9" s="343"/>
    </row>
    <row r="10" spans="2:60" s="334" customFormat="1" ht="13">
      <c r="B10" s="341"/>
      <c r="C10" s="1308" t="s">
        <v>303</v>
      </c>
      <c r="D10" s="1308"/>
      <c r="E10" s="342"/>
      <c r="F10" s="338"/>
    </row>
    <row r="11" spans="2:60" s="334" customFormat="1" ht="13">
      <c r="B11" s="341"/>
      <c r="C11" s="1308" t="s">
        <v>615</v>
      </c>
      <c r="D11" s="1308"/>
      <c r="E11" s="342"/>
      <c r="F11" s="338"/>
      <c r="H11" s="344"/>
    </row>
    <row r="12" spans="2:60" s="334" customFormat="1" ht="13">
      <c r="B12" s="341"/>
      <c r="C12" s="1308" t="s">
        <v>304</v>
      </c>
      <c r="D12" s="1308"/>
      <c r="E12" s="693"/>
      <c r="F12" s="338"/>
      <c r="H12" s="344"/>
      <c r="BF12" s="1339" t="s">
        <v>305</v>
      </c>
      <c r="BG12" s="1339"/>
      <c r="BH12" s="1339"/>
    </row>
    <row r="13" spans="2:60" s="334" customFormat="1" ht="13">
      <c r="B13" s="341"/>
      <c r="C13" s="1308" t="s">
        <v>306</v>
      </c>
      <c r="D13" s="1308"/>
      <c r="E13" s="342"/>
      <c r="F13" s="338"/>
      <c r="H13" s="344"/>
      <c r="BE13" s="345"/>
    </row>
    <row r="14" spans="2:60" s="334" customFormat="1" ht="13">
      <c r="B14" s="341"/>
      <c r="C14" s="1308" t="s">
        <v>307</v>
      </c>
      <c r="D14" s="1308"/>
      <c r="E14" s="338"/>
      <c r="F14" s="338"/>
      <c r="H14" s="344"/>
    </row>
    <row r="15" spans="2:60" s="334" customFormat="1" ht="13">
      <c r="B15" s="341"/>
      <c r="C15" s="1308" t="s">
        <v>308</v>
      </c>
      <c r="D15" s="1308"/>
      <c r="E15" s="338"/>
      <c r="F15" s="338"/>
      <c r="H15" s="344"/>
    </row>
    <row r="16" spans="2:60" s="334" customFormat="1" ht="13">
      <c r="B16" s="333"/>
      <c r="C16" s="333"/>
      <c r="H16" s="344"/>
    </row>
    <row r="17" spans="2:60" ht="13">
      <c r="B17" s="346" t="s">
        <v>309</v>
      </c>
    </row>
    <row r="18" spans="2:60" ht="11.5" thickBot="1">
      <c r="AB18" s="349"/>
      <c r="BB18" s="1361" t="s">
        <v>283</v>
      </c>
      <c r="BC18" s="1361"/>
    </row>
    <row r="19" spans="2:60" s="347" customFormat="1" ht="13" customHeight="1">
      <c r="B19" s="1346"/>
      <c r="C19" s="1347"/>
      <c r="D19" s="350" t="s">
        <v>6</v>
      </c>
      <c r="E19" s="351" t="s">
        <v>8</v>
      </c>
      <c r="F19" s="351" t="s">
        <v>10</v>
      </c>
      <c r="G19" s="351" t="s">
        <v>12</v>
      </c>
      <c r="H19" s="351" t="s">
        <v>14</v>
      </c>
      <c r="I19" s="352" t="s">
        <v>15</v>
      </c>
      <c r="J19" s="351" t="s">
        <v>17</v>
      </c>
      <c r="K19" s="351" t="s">
        <v>18</v>
      </c>
      <c r="L19" s="351" t="s">
        <v>19</v>
      </c>
      <c r="M19" s="353" t="s">
        <v>21</v>
      </c>
      <c r="N19" s="351" t="s">
        <v>23</v>
      </c>
      <c r="O19" s="351" t="s">
        <v>25</v>
      </c>
      <c r="P19" s="351" t="s">
        <v>26</v>
      </c>
      <c r="Q19" s="351" t="s">
        <v>27</v>
      </c>
      <c r="R19" s="351" t="s">
        <v>28</v>
      </c>
      <c r="S19" s="352" t="s">
        <v>29</v>
      </c>
      <c r="T19" s="351" t="s">
        <v>31</v>
      </c>
      <c r="U19" s="351" t="s">
        <v>33</v>
      </c>
      <c r="V19" s="351" t="s">
        <v>34</v>
      </c>
      <c r="W19" s="353" t="s">
        <v>35</v>
      </c>
      <c r="X19" s="351" t="s">
        <v>37</v>
      </c>
      <c r="Y19" s="351" t="s">
        <v>38</v>
      </c>
      <c r="Z19" s="351" t="s">
        <v>40</v>
      </c>
      <c r="AA19" s="351" t="s">
        <v>41</v>
      </c>
      <c r="AB19" s="351" t="s">
        <v>42</v>
      </c>
      <c r="AC19" s="352" t="s">
        <v>44</v>
      </c>
      <c r="AD19" s="351" t="s">
        <v>45</v>
      </c>
      <c r="AE19" s="351" t="s">
        <v>46</v>
      </c>
      <c r="AF19" s="351" t="s">
        <v>47</v>
      </c>
      <c r="AG19" s="353" t="s">
        <v>48</v>
      </c>
      <c r="AH19" s="351" t="s">
        <v>49</v>
      </c>
      <c r="AI19" s="351" t="s">
        <v>91</v>
      </c>
      <c r="AJ19" s="351" t="s">
        <v>333</v>
      </c>
      <c r="AK19" s="351" t="s">
        <v>334</v>
      </c>
      <c r="AL19" s="353" t="s">
        <v>335</v>
      </c>
      <c r="AM19" s="351" t="s">
        <v>336</v>
      </c>
      <c r="AN19" s="670" t="s">
        <v>337</v>
      </c>
      <c r="AO19" s="351" t="s">
        <v>338</v>
      </c>
      <c r="AP19" s="672" t="s">
        <v>339</v>
      </c>
      <c r="AQ19" s="673" t="s">
        <v>340</v>
      </c>
      <c r="AR19" s="351" t="s">
        <v>341</v>
      </c>
      <c r="AS19" s="351" t="s">
        <v>342</v>
      </c>
      <c r="AT19" s="351" t="s">
        <v>343</v>
      </c>
      <c r="AU19" s="353" t="s">
        <v>635</v>
      </c>
      <c r="AV19" s="791" t="s">
        <v>636</v>
      </c>
      <c r="AW19" s="791" t="s">
        <v>637</v>
      </c>
      <c r="AX19" s="791" t="s">
        <v>638</v>
      </c>
      <c r="AY19" s="791" t="s">
        <v>639</v>
      </c>
      <c r="AZ19" s="791" t="s">
        <v>640</v>
      </c>
      <c r="BA19" s="791" t="s">
        <v>641</v>
      </c>
      <c r="BB19" s="792" t="s">
        <v>642</v>
      </c>
      <c r="BC19" s="793" t="s">
        <v>643</v>
      </c>
      <c r="BD19" s="354"/>
      <c r="BE19" s="1365" t="s">
        <v>323</v>
      </c>
      <c r="BF19" s="355"/>
      <c r="BH19" s="355"/>
    </row>
    <row r="20" spans="2:60" s="347" customFormat="1" ht="13" customHeight="1">
      <c r="B20" s="1348"/>
      <c r="C20" s="1349"/>
      <c r="D20" s="1352" t="s">
        <v>1048</v>
      </c>
      <c r="E20" s="1316" t="s">
        <v>9</v>
      </c>
      <c r="F20" s="1316" t="s">
        <v>290</v>
      </c>
      <c r="G20" s="1316" t="s">
        <v>13</v>
      </c>
      <c r="H20" s="1331" t="s">
        <v>622</v>
      </c>
      <c r="I20" s="1333" t="s">
        <v>16</v>
      </c>
      <c r="J20" s="1316" t="s">
        <v>626</v>
      </c>
      <c r="K20" s="1316" t="s">
        <v>1049</v>
      </c>
      <c r="L20" s="1316" t="s">
        <v>623</v>
      </c>
      <c r="M20" s="1331" t="s">
        <v>20</v>
      </c>
      <c r="N20" s="1333" t="s">
        <v>22</v>
      </c>
      <c r="O20" s="1316" t="s">
        <v>24</v>
      </c>
      <c r="P20" s="1316" t="s">
        <v>627</v>
      </c>
      <c r="Q20" s="1316" t="s">
        <v>628</v>
      </c>
      <c r="R20" s="1331" t="s">
        <v>629</v>
      </c>
      <c r="S20" s="1333" t="s">
        <v>291</v>
      </c>
      <c r="T20" s="1316" t="s">
        <v>53</v>
      </c>
      <c r="U20" s="1316" t="s">
        <v>1052</v>
      </c>
      <c r="V20" s="1316" t="s">
        <v>54</v>
      </c>
      <c r="W20" s="1331" t="s">
        <v>30</v>
      </c>
      <c r="X20" s="1333" t="s">
        <v>32</v>
      </c>
      <c r="Y20" s="1316" t="s">
        <v>630</v>
      </c>
      <c r="Z20" s="1316" t="s">
        <v>529</v>
      </c>
      <c r="AA20" s="1316" t="s">
        <v>531</v>
      </c>
      <c r="AB20" s="1331" t="s">
        <v>36</v>
      </c>
      <c r="AC20" s="1333" t="s">
        <v>631</v>
      </c>
      <c r="AD20" s="1316" t="s">
        <v>39</v>
      </c>
      <c r="AE20" s="1316" t="s">
        <v>632</v>
      </c>
      <c r="AF20" s="1316" t="s">
        <v>292</v>
      </c>
      <c r="AG20" s="1331" t="s">
        <v>43</v>
      </c>
      <c r="AH20" s="1333" t="s">
        <v>633</v>
      </c>
      <c r="AI20" s="1316" t="s">
        <v>634</v>
      </c>
      <c r="AJ20" s="1316" t="s">
        <v>1051</v>
      </c>
      <c r="AK20" s="1316" t="s">
        <v>618</v>
      </c>
      <c r="AL20" s="1331" t="s">
        <v>619</v>
      </c>
      <c r="AM20" s="1316" t="s">
        <v>50</v>
      </c>
      <c r="AN20" s="1316" t="s">
        <v>51</v>
      </c>
      <c r="AO20" s="1387" t="s">
        <v>310</v>
      </c>
      <c r="AP20" s="1396" t="s">
        <v>311</v>
      </c>
      <c r="AQ20" s="1398" t="s">
        <v>312</v>
      </c>
      <c r="AR20" s="1317" t="s">
        <v>313</v>
      </c>
      <c r="AS20" s="1317" t="s">
        <v>314</v>
      </c>
      <c r="AT20" s="1317" t="s">
        <v>315</v>
      </c>
      <c r="AU20" s="1332" t="s">
        <v>316</v>
      </c>
      <c r="AV20" s="1377" t="s">
        <v>317</v>
      </c>
      <c r="AW20" s="1385" t="s">
        <v>318</v>
      </c>
      <c r="AX20" s="1377" t="s">
        <v>589</v>
      </c>
      <c r="AY20" s="1377" t="s">
        <v>319</v>
      </c>
      <c r="AZ20" s="1332" t="s">
        <v>320</v>
      </c>
      <c r="BA20" s="1380" t="s">
        <v>590</v>
      </c>
      <c r="BB20" s="1317" t="s">
        <v>321</v>
      </c>
      <c r="BC20" s="1367" t="s">
        <v>322</v>
      </c>
      <c r="BD20" s="354"/>
      <c r="BE20" s="1366"/>
      <c r="BF20" s="356" t="s">
        <v>324</v>
      </c>
      <c r="BH20" s="356" t="s">
        <v>591</v>
      </c>
    </row>
    <row r="21" spans="2:60" s="347" customFormat="1" ht="13" customHeight="1">
      <c r="B21" s="1348"/>
      <c r="C21" s="1349"/>
      <c r="D21" s="1353"/>
      <c r="E21" s="1317"/>
      <c r="F21" s="1317"/>
      <c r="G21" s="1317"/>
      <c r="H21" s="1332"/>
      <c r="I21" s="1334"/>
      <c r="J21" s="1317"/>
      <c r="K21" s="1317"/>
      <c r="L21" s="1317"/>
      <c r="M21" s="1332"/>
      <c r="N21" s="1334"/>
      <c r="O21" s="1317"/>
      <c r="P21" s="1317"/>
      <c r="Q21" s="1317"/>
      <c r="R21" s="1332"/>
      <c r="S21" s="1334"/>
      <c r="T21" s="1317"/>
      <c r="U21" s="1317"/>
      <c r="V21" s="1317"/>
      <c r="W21" s="1332"/>
      <c r="X21" s="1334"/>
      <c r="Y21" s="1317"/>
      <c r="Z21" s="1317"/>
      <c r="AA21" s="1317"/>
      <c r="AB21" s="1332"/>
      <c r="AC21" s="1334"/>
      <c r="AD21" s="1317"/>
      <c r="AE21" s="1317"/>
      <c r="AF21" s="1317"/>
      <c r="AG21" s="1332"/>
      <c r="AH21" s="1334"/>
      <c r="AI21" s="1317"/>
      <c r="AJ21" s="1317"/>
      <c r="AK21" s="1317"/>
      <c r="AL21" s="1332"/>
      <c r="AM21" s="1317"/>
      <c r="AN21" s="1317"/>
      <c r="AO21" s="1388"/>
      <c r="AP21" s="1396"/>
      <c r="AQ21" s="1398"/>
      <c r="AR21" s="1317"/>
      <c r="AS21" s="1317"/>
      <c r="AT21" s="1317"/>
      <c r="AU21" s="1332"/>
      <c r="AV21" s="1377"/>
      <c r="AW21" s="1385"/>
      <c r="AX21" s="1377"/>
      <c r="AY21" s="1377"/>
      <c r="AZ21" s="1332"/>
      <c r="BA21" s="1380"/>
      <c r="BB21" s="1317"/>
      <c r="BC21" s="1367"/>
      <c r="BD21" s="354"/>
      <c r="BE21" s="1391" t="s">
        <v>1053</v>
      </c>
      <c r="BF21" s="1395" t="s">
        <v>592</v>
      </c>
      <c r="BH21" s="1393" t="s">
        <v>593</v>
      </c>
    </row>
    <row r="22" spans="2:60" s="347" customFormat="1" ht="13" customHeight="1">
      <c r="B22" s="1348"/>
      <c r="C22" s="1349"/>
      <c r="D22" s="1353"/>
      <c r="E22" s="1317"/>
      <c r="F22" s="1317"/>
      <c r="G22" s="1317"/>
      <c r="H22" s="1332"/>
      <c r="I22" s="1334"/>
      <c r="J22" s="1317"/>
      <c r="K22" s="1317"/>
      <c r="L22" s="1317"/>
      <c r="M22" s="1332"/>
      <c r="N22" s="1334"/>
      <c r="O22" s="1317"/>
      <c r="P22" s="1317"/>
      <c r="Q22" s="1317"/>
      <c r="R22" s="1332"/>
      <c r="S22" s="1334"/>
      <c r="T22" s="1317"/>
      <c r="U22" s="1317"/>
      <c r="V22" s="1317"/>
      <c r="W22" s="1332"/>
      <c r="X22" s="1334"/>
      <c r="Y22" s="1317"/>
      <c r="Z22" s="1317"/>
      <c r="AA22" s="1317"/>
      <c r="AB22" s="1332"/>
      <c r="AC22" s="1334"/>
      <c r="AD22" s="1317"/>
      <c r="AE22" s="1317"/>
      <c r="AF22" s="1317"/>
      <c r="AG22" s="1332"/>
      <c r="AH22" s="1334"/>
      <c r="AI22" s="1317"/>
      <c r="AJ22" s="1317"/>
      <c r="AK22" s="1317"/>
      <c r="AL22" s="1332"/>
      <c r="AM22" s="1317"/>
      <c r="AN22" s="1317"/>
      <c r="AO22" s="1388"/>
      <c r="AP22" s="1396"/>
      <c r="AQ22" s="1398"/>
      <c r="AR22" s="1317"/>
      <c r="AS22" s="1317"/>
      <c r="AT22" s="1317"/>
      <c r="AU22" s="1332"/>
      <c r="AV22" s="1377"/>
      <c r="AW22" s="1385"/>
      <c r="AX22" s="1377"/>
      <c r="AY22" s="1377"/>
      <c r="AZ22" s="1332"/>
      <c r="BA22" s="1380"/>
      <c r="BB22" s="1317"/>
      <c r="BC22" s="1367"/>
      <c r="BD22" s="354"/>
      <c r="BE22" s="1391"/>
      <c r="BF22" s="1395"/>
      <c r="BH22" s="1393"/>
    </row>
    <row r="23" spans="2:60" s="347" customFormat="1" ht="24.75" customHeight="1" thickBot="1">
      <c r="B23" s="1350"/>
      <c r="C23" s="1351"/>
      <c r="D23" s="671"/>
      <c r="E23" s="357"/>
      <c r="F23" s="357"/>
      <c r="G23" s="357"/>
      <c r="H23" s="357"/>
      <c r="I23" s="358"/>
      <c r="J23" s="357"/>
      <c r="K23" s="357"/>
      <c r="L23" s="357"/>
      <c r="M23" s="359"/>
      <c r="N23" s="357"/>
      <c r="O23" s="357"/>
      <c r="P23" s="357"/>
      <c r="Q23" s="357"/>
      <c r="R23" s="357"/>
      <c r="S23" s="358"/>
      <c r="T23" s="357"/>
      <c r="U23" s="357"/>
      <c r="V23" s="357"/>
      <c r="W23" s="359"/>
      <c r="X23" s="357"/>
      <c r="Y23" s="357"/>
      <c r="Z23" s="357"/>
      <c r="AA23" s="357"/>
      <c r="AB23" s="357"/>
      <c r="AC23" s="358"/>
      <c r="AD23" s="357"/>
      <c r="AE23" s="357"/>
      <c r="AF23" s="357"/>
      <c r="AG23" s="359"/>
      <c r="AH23" s="357"/>
      <c r="AI23" s="357"/>
      <c r="AJ23" s="357"/>
      <c r="AK23" s="357"/>
      <c r="AL23" s="359"/>
      <c r="AM23" s="357"/>
      <c r="AN23" s="357"/>
      <c r="AO23" s="1389"/>
      <c r="AP23" s="1397"/>
      <c r="AQ23" s="1399"/>
      <c r="AR23" s="1390"/>
      <c r="AS23" s="1390"/>
      <c r="AT23" s="1390"/>
      <c r="AU23" s="1369"/>
      <c r="AV23" s="1378"/>
      <c r="AW23" s="1386"/>
      <c r="AX23" s="1378"/>
      <c r="AY23" s="1378"/>
      <c r="AZ23" s="1369"/>
      <c r="BA23" s="1381"/>
      <c r="BB23" s="1390"/>
      <c r="BC23" s="1368"/>
      <c r="BD23" s="354"/>
      <c r="BE23" s="1392"/>
      <c r="BF23" s="360"/>
      <c r="BH23" s="1394"/>
    </row>
    <row r="24" spans="2:60" ht="13" customHeight="1">
      <c r="B24" s="4" t="s">
        <v>55</v>
      </c>
      <c r="C24" s="239" t="s">
        <v>1048</v>
      </c>
      <c r="D24" s="361">
        <v>9217</v>
      </c>
      <c r="E24" s="361">
        <v>0</v>
      </c>
      <c r="F24" s="361">
        <v>64218</v>
      </c>
      <c r="G24" s="361">
        <v>1265</v>
      </c>
      <c r="H24" s="361">
        <v>1417</v>
      </c>
      <c r="I24" s="362">
        <v>2226</v>
      </c>
      <c r="J24" s="361">
        <v>0</v>
      </c>
      <c r="K24" s="361">
        <v>5714</v>
      </c>
      <c r="L24" s="361">
        <v>3</v>
      </c>
      <c r="M24" s="363">
        <v>0</v>
      </c>
      <c r="N24" s="361">
        <v>0</v>
      </c>
      <c r="O24" s="361">
        <v>0</v>
      </c>
      <c r="P24" s="361">
        <v>0</v>
      </c>
      <c r="Q24" s="361">
        <v>0</v>
      </c>
      <c r="R24" s="361">
        <v>0</v>
      </c>
      <c r="S24" s="362">
        <v>0</v>
      </c>
      <c r="T24" s="361">
        <v>0</v>
      </c>
      <c r="U24" s="361">
        <v>0</v>
      </c>
      <c r="V24" s="361">
        <v>0</v>
      </c>
      <c r="W24" s="363">
        <v>148</v>
      </c>
      <c r="X24" s="361">
        <v>600</v>
      </c>
      <c r="Y24" s="361">
        <v>0</v>
      </c>
      <c r="Z24" s="361">
        <v>0</v>
      </c>
      <c r="AA24" s="361">
        <v>0</v>
      </c>
      <c r="AB24" s="361">
        <v>114</v>
      </c>
      <c r="AC24" s="362">
        <v>0</v>
      </c>
      <c r="AD24" s="361">
        <v>4</v>
      </c>
      <c r="AE24" s="361">
        <v>0</v>
      </c>
      <c r="AF24" s="361">
        <v>0</v>
      </c>
      <c r="AG24" s="363">
        <v>9</v>
      </c>
      <c r="AH24" s="361">
        <v>883</v>
      </c>
      <c r="AI24" s="361">
        <v>1324</v>
      </c>
      <c r="AJ24" s="361">
        <v>60</v>
      </c>
      <c r="AK24" s="361">
        <v>3</v>
      </c>
      <c r="AL24" s="363">
        <v>7376</v>
      </c>
      <c r="AM24" s="361">
        <v>0</v>
      </c>
      <c r="AN24" s="361">
        <v>0</v>
      </c>
      <c r="AO24" s="364">
        <v>94581</v>
      </c>
      <c r="AP24" s="361">
        <v>830</v>
      </c>
      <c r="AQ24" s="365">
        <v>43617</v>
      </c>
      <c r="AR24" s="361">
        <v>0</v>
      </c>
      <c r="AS24" s="361">
        <v>0</v>
      </c>
      <c r="AT24" s="361">
        <v>3388</v>
      </c>
      <c r="AU24" s="361">
        <v>2283</v>
      </c>
      <c r="AV24" s="366">
        <v>50118</v>
      </c>
      <c r="AW24" s="367">
        <v>144699</v>
      </c>
      <c r="AX24" s="366">
        <v>30795</v>
      </c>
      <c r="AY24" s="366">
        <v>80913</v>
      </c>
      <c r="AZ24" s="366">
        <v>175494</v>
      </c>
      <c r="BA24" s="367">
        <v>-101625</v>
      </c>
      <c r="BB24" s="368">
        <v>-20712</v>
      </c>
      <c r="BC24" s="369">
        <v>73869</v>
      </c>
      <c r="BD24" s="41"/>
      <c r="BE24" s="370">
        <f>(+BA24*-1)/AW24</f>
        <v>0.70231998838969167</v>
      </c>
      <c r="BF24" s="371">
        <f t="shared" ref="BF24:BF56" si="0">1-BE24</f>
        <v>0.29768001161030833</v>
      </c>
      <c r="BH24" s="371">
        <f>+AQ24/$AQ$61</f>
        <v>1.3069590317170613E-2</v>
      </c>
    </row>
    <row r="25" spans="2:60" ht="13" customHeight="1">
      <c r="B25" s="4" t="s">
        <v>56</v>
      </c>
      <c r="C25" s="240" t="s">
        <v>9</v>
      </c>
      <c r="D25" s="361">
        <v>0</v>
      </c>
      <c r="E25" s="361">
        <v>11</v>
      </c>
      <c r="F25" s="361">
        <v>114</v>
      </c>
      <c r="G25" s="361">
        <v>19</v>
      </c>
      <c r="H25" s="361">
        <v>143</v>
      </c>
      <c r="I25" s="362">
        <v>890</v>
      </c>
      <c r="J25" s="361">
        <v>719</v>
      </c>
      <c r="K25" s="361">
        <v>41</v>
      </c>
      <c r="L25" s="361">
        <v>11097</v>
      </c>
      <c r="M25" s="363">
        <v>27</v>
      </c>
      <c r="N25" s="361">
        <v>740</v>
      </c>
      <c r="O25" s="361">
        <v>42</v>
      </c>
      <c r="P25" s="361">
        <v>14</v>
      </c>
      <c r="Q25" s="361">
        <v>3</v>
      </c>
      <c r="R25" s="361">
        <v>6</v>
      </c>
      <c r="S25" s="362">
        <v>48</v>
      </c>
      <c r="T25" s="361">
        <v>3</v>
      </c>
      <c r="U25" s="361">
        <v>0</v>
      </c>
      <c r="V25" s="361">
        <v>76</v>
      </c>
      <c r="W25" s="363">
        <v>42</v>
      </c>
      <c r="X25" s="361">
        <v>1140</v>
      </c>
      <c r="Y25" s="361">
        <v>12353</v>
      </c>
      <c r="Z25" s="361">
        <v>0</v>
      </c>
      <c r="AA25" s="361">
        <v>0</v>
      </c>
      <c r="AB25" s="361">
        <v>1</v>
      </c>
      <c r="AC25" s="362">
        <v>0</v>
      </c>
      <c r="AD25" s="361">
        <v>0</v>
      </c>
      <c r="AE25" s="361">
        <v>2</v>
      </c>
      <c r="AF25" s="361">
        <v>0</v>
      </c>
      <c r="AG25" s="363">
        <v>3</v>
      </c>
      <c r="AH25" s="361">
        <v>32</v>
      </c>
      <c r="AI25" s="361">
        <v>3</v>
      </c>
      <c r="AJ25" s="361">
        <v>1</v>
      </c>
      <c r="AK25" s="361">
        <v>2</v>
      </c>
      <c r="AL25" s="363">
        <v>-1</v>
      </c>
      <c r="AM25" s="361">
        <v>0</v>
      </c>
      <c r="AN25" s="361">
        <v>6</v>
      </c>
      <c r="AO25" s="364">
        <v>27577</v>
      </c>
      <c r="AP25" s="361">
        <v>-58</v>
      </c>
      <c r="AQ25" s="365">
        <v>-53</v>
      </c>
      <c r="AR25" s="361">
        <v>0</v>
      </c>
      <c r="AS25" s="361">
        <v>0</v>
      </c>
      <c r="AT25" s="361">
        <v>-50</v>
      </c>
      <c r="AU25" s="361">
        <v>495</v>
      </c>
      <c r="AV25" s="366">
        <v>334</v>
      </c>
      <c r="AW25" s="367">
        <v>27911</v>
      </c>
      <c r="AX25" s="366">
        <v>477</v>
      </c>
      <c r="AY25" s="366">
        <v>811</v>
      </c>
      <c r="AZ25" s="366">
        <v>28388</v>
      </c>
      <c r="BA25" s="367">
        <v>-26195</v>
      </c>
      <c r="BB25" s="368">
        <v>-25384</v>
      </c>
      <c r="BC25" s="369">
        <v>2193</v>
      </c>
      <c r="BD25" s="41"/>
      <c r="BE25" s="370">
        <f>(+BA25*-1)/AW25</f>
        <v>0.93851886353050773</v>
      </c>
      <c r="BF25" s="371">
        <f t="shared" si="0"/>
        <v>6.148113646949227E-2</v>
      </c>
      <c r="BH25" s="371">
        <f t="shared" ref="BH25:BH61" si="1">+AQ25/$AQ$61</f>
        <v>-1.588115383474431E-5</v>
      </c>
    </row>
    <row r="26" spans="2:60" ht="13" customHeight="1">
      <c r="B26" s="4" t="s">
        <v>57</v>
      </c>
      <c r="C26" s="240" t="s">
        <v>290</v>
      </c>
      <c r="D26" s="361">
        <v>4300</v>
      </c>
      <c r="E26" s="361">
        <v>0</v>
      </c>
      <c r="F26" s="361">
        <v>86699</v>
      </c>
      <c r="G26" s="361">
        <v>621</v>
      </c>
      <c r="H26" s="361">
        <v>149</v>
      </c>
      <c r="I26" s="362">
        <v>9039</v>
      </c>
      <c r="J26" s="361">
        <v>0</v>
      </c>
      <c r="K26" s="361">
        <v>10</v>
      </c>
      <c r="L26" s="361">
        <v>78</v>
      </c>
      <c r="M26" s="363">
        <v>0</v>
      </c>
      <c r="N26" s="361">
        <v>0</v>
      </c>
      <c r="O26" s="361">
        <v>0</v>
      </c>
      <c r="P26" s="361">
        <v>0</v>
      </c>
      <c r="Q26" s="361">
        <v>0</v>
      </c>
      <c r="R26" s="361">
        <v>0</v>
      </c>
      <c r="S26" s="362">
        <v>0</v>
      </c>
      <c r="T26" s="361">
        <v>0</v>
      </c>
      <c r="U26" s="361">
        <v>0</v>
      </c>
      <c r="V26" s="361">
        <v>0</v>
      </c>
      <c r="W26" s="363">
        <v>142</v>
      </c>
      <c r="X26" s="361">
        <v>19</v>
      </c>
      <c r="Y26" s="361">
        <v>0</v>
      </c>
      <c r="Z26" s="361">
        <v>0</v>
      </c>
      <c r="AA26" s="361">
        <v>0</v>
      </c>
      <c r="AB26" s="361">
        <v>80</v>
      </c>
      <c r="AC26" s="362">
        <v>0</v>
      </c>
      <c r="AD26" s="361">
        <v>0</v>
      </c>
      <c r="AE26" s="361">
        <v>0</v>
      </c>
      <c r="AF26" s="361">
        <v>0</v>
      </c>
      <c r="AG26" s="363">
        <v>269</v>
      </c>
      <c r="AH26" s="361">
        <v>3432</v>
      </c>
      <c r="AI26" s="361">
        <v>4676</v>
      </c>
      <c r="AJ26" s="361">
        <v>43</v>
      </c>
      <c r="AK26" s="361">
        <v>2</v>
      </c>
      <c r="AL26" s="363">
        <v>38427</v>
      </c>
      <c r="AM26" s="361">
        <v>0</v>
      </c>
      <c r="AN26" s="361">
        <v>193</v>
      </c>
      <c r="AO26" s="364">
        <v>148179</v>
      </c>
      <c r="AP26" s="361">
        <v>10789</v>
      </c>
      <c r="AQ26" s="365">
        <v>312582</v>
      </c>
      <c r="AR26" s="361">
        <v>0</v>
      </c>
      <c r="AS26" s="361">
        <v>0</v>
      </c>
      <c r="AT26" s="361">
        <v>0</v>
      </c>
      <c r="AU26" s="361">
        <v>1315</v>
      </c>
      <c r="AV26" s="366">
        <v>324686</v>
      </c>
      <c r="AW26" s="367">
        <v>472865</v>
      </c>
      <c r="AX26" s="366">
        <v>411976</v>
      </c>
      <c r="AY26" s="366">
        <v>736662</v>
      </c>
      <c r="AZ26" s="366">
        <v>884841</v>
      </c>
      <c r="BA26" s="367">
        <v>-410633</v>
      </c>
      <c r="BB26" s="368">
        <v>326029</v>
      </c>
      <c r="BC26" s="369">
        <v>474208</v>
      </c>
      <c r="BD26" s="41"/>
      <c r="BE26" s="370">
        <f t="shared" ref="BE26:BE61" si="2">(+BA26*-1)/AW26</f>
        <v>0.86839372759667133</v>
      </c>
      <c r="BF26" s="371">
        <f t="shared" si="0"/>
        <v>0.13160627240332867</v>
      </c>
      <c r="BH26" s="371">
        <f t="shared" si="1"/>
        <v>9.3663449584378222E-2</v>
      </c>
    </row>
    <row r="27" spans="2:60" ht="13" customHeight="1">
      <c r="B27" s="4" t="s">
        <v>58</v>
      </c>
      <c r="C27" s="240" t="s">
        <v>13</v>
      </c>
      <c r="D27" s="361">
        <v>246</v>
      </c>
      <c r="E27" s="361">
        <v>6</v>
      </c>
      <c r="F27" s="361">
        <v>419</v>
      </c>
      <c r="G27" s="361">
        <v>24602</v>
      </c>
      <c r="H27" s="361">
        <v>652</v>
      </c>
      <c r="I27" s="362">
        <v>1271</v>
      </c>
      <c r="J27" s="361">
        <v>6</v>
      </c>
      <c r="K27" s="361">
        <v>2500</v>
      </c>
      <c r="L27" s="361">
        <v>805</v>
      </c>
      <c r="M27" s="363">
        <v>92</v>
      </c>
      <c r="N27" s="361">
        <v>271</v>
      </c>
      <c r="O27" s="361">
        <v>435</v>
      </c>
      <c r="P27" s="361">
        <v>840</v>
      </c>
      <c r="Q27" s="361">
        <v>1958</v>
      </c>
      <c r="R27" s="361">
        <v>275</v>
      </c>
      <c r="S27" s="362">
        <v>1319</v>
      </c>
      <c r="T27" s="361">
        <v>3353</v>
      </c>
      <c r="U27" s="361">
        <v>52</v>
      </c>
      <c r="V27" s="361">
        <v>1675</v>
      </c>
      <c r="W27" s="363">
        <v>526</v>
      </c>
      <c r="X27" s="361">
        <v>2131</v>
      </c>
      <c r="Y27" s="361">
        <v>41</v>
      </c>
      <c r="Z27" s="361">
        <v>55</v>
      </c>
      <c r="AA27" s="361">
        <v>258</v>
      </c>
      <c r="AB27" s="361">
        <v>2439</v>
      </c>
      <c r="AC27" s="362">
        <v>321</v>
      </c>
      <c r="AD27" s="361">
        <v>17</v>
      </c>
      <c r="AE27" s="361">
        <v>660</v>
      </c>
      <c r="AF27" s="361">
        <v>92</v>
      </c>
      <c r="AG27" s="363">
        <v>1667</v>
      </c>
      <c r="AH27" s="361">
        <v>258</v>
      </c>
      <c r="AI27" s="361">
        <v>2347</v>
      </c>
      <c r="AJ27" s="361">
        <v>680</v>
      </c>
      <c r="AK27" s="361">
        <v>628</v>
      </c>
      <c r="AL27" s="363">
        <v>1297</v>
      </c>
      <c r="AM27" s="361">
        <v>336</v>
      </c>
      <c r="AN27" s="361">
        <v>12</v>
      </c>
      <c r="AO27" s="364">
        <v>54542</v>
      </c>
      <c r="AP27" s="361">
        <v>1482</v>
      </c>
      <c r="AQ27" s="365">
        <v>46706</v>
      </c>
      <c r="AR27" s="361">
        <v>0</v>
      </c>
      <c r="AS27" s="361">
        <v>6</v>
      </c>
      <c r="AT27" s="361">
        <v>1687</v>
      </c>
      <c r="AU27" s="361">
        <v>-344</v>
      </c>
      <c r="AV27" s="366">
        <v>49537</v>
      </c>
      <c r="AW27" s="367">
        <v>104079</v>
      </c>
      <c r="AX27" s="366">
        <v>118289</v>
      </c>
      <c r="AY27" s="366">
        <v>167826</v>
      </c>
      <c r="AZ27" s="366">
        <v>222368</v>
      </c>
      <c r="BA27" s="367">
        <v>-89144</v>
      </c>
      <c r="BB27" s="368">
        <v>78682</v>
      </c>
      <c r="BC27" s="369">
        <v>133224</v>
      </c>
      <c r="BD27" s="41"/>
      <c r="BE27" s="370">
        <f t="shared" si="2"/>
        <v>0.85650323312099463</v>
      </c>
      <c r="BF27" s="371">
        <f t="shared" si="0"/>
        <v>0.14349676687900537</v>
      </c>
      <c r="BH27" s="371">
        <f t="shared" si="1"/>
        <v>1.3995191905765429E-2</v>
      </c>
    </row>
    <row r="28" spans="2:60" ht="13" customHeight="1">
      <c r="B28" s="106" t="s">
        <v>59</v>
      </c>
      <c r="C28" s="242" t="s">
        <v>622</v>
      </c>
      <c r="D28" s="372">
        <v>1274</v>
      </c>
      <c r="E28" s="372">
        <v>0</v>
      </c>
      <c r="F28" s="372">
        <v>7341</v>
      </c>
      <c r="G28" s="372">
        <v>814</v>
      </c>
      <c r="H28" s="372">
        <v>59069</v>
      </c>
      <c r="I28" s="373">
        <v>15787</v>
      </c>
      <c r="J28" s="372">
        <v>6</v>
      </c>
      <c r="K28" s="372">
        <v>3427</v>
      </c>
      <c r="L28" s="372">
        <v>9989</v>
      </c>
      <c r="M28" s="374">
        <v>97</v>
      </c>
      <c r="N28" s="372">
        <v>716</v>
      </c>
      <c r="O28" s="372">
        <v>1767</v>
      </c>
      <c r="P28" s="372">
        <v>1484</v>
      </c>
      <c r="Q28" s="372">
        <v>793</v>
      </c>
      <c r="R28" s="372">
        <v>758</v>
      </c>
      <c r="S28" s="373">
        <v>1757</v>
      </c>
      <c r="T28" s="372">
        <v>6707</v>
      </c>
      <c r="U28" s="372">
        <v>162</v>
      </c>
      <c r="V28" s="372">
        <v>980</v>
      </c>
      <c r="W28" s="374">
        <v>12906</v>
      </c>
      <c r="X28" s="372">
        <v>28633</v>
      </c>
      <c r="Y28" s="372">
        <v>132</v>
      </c>
      <c r="Z28" s="372">
        <v>252</v>
      </c>
      <c r="AA28" s="372">
        <v>432</v>
      </c>
      <c r="AB28" s="372">
        <v>3947</v>
      </c>
      <c r="AC28" s="373">
        <v>1196</v>
      </c>
      <c r="AD28" s="372">
        <v>321</v>
      </c>
      <c r="AE28" s="372">
        <v>5402</v>
      </c>
      <c r="AF28" s="372">
        <v>1368</v>
      </c>
      <c r="AG28" s="374">
        <v>471</v>
      </c>
      <c r="AH28" s="372">
        <v>4775</v>
      </c>
      <c r="AI28" s="372">
        <v>4321</v>
      </c>
      <c r="AJ28" s="372">
        <v>535</v>
      </c>
      <c r="AK28" s="372">
        <v>1378</v>
      </c>
      <c r="AL28" s="374">
        <v>1784</v>
      </c>
      <c r="AM28" s="372">
        <v>7266</v>
      </c>
      <c r="AN28" s="372">
        <v>31</v>
      </c>
      <c r="AO28" s="375">
        <v>188078</v>
      </c>
      <c r="AP28" s="372">
        <v>1152</v>
      </c>
      <c r="AQ28" s="376">
        <v>4593</v>
      </c>
      <c r="AR28" s="372">
        <v>45</v>
      </c>
      <c r="AS28" s="372">
        <v>102</v>
      </c>
      <c r="AT28" s="372">
        <v>4431</v>
      </c>
      <c r="AU28" s="372">
        <v>-2653</v>
      </c>
      <c r="AV28" s="377">
        <v>7670</v>
      </c>
      <c r="AW28" s="378">
        <v>195748</v>
      </c>
      <c r="AX28" s="377">
        <v>160066</v>
      </c>
      <c r="AY28" s="377">
        <v>167736</v>
      </c>
      <c r="AZ28" s="377">
        <v>355814</v>
      </c>
      <c r="BA28" s="378">
        <v>-153197</v>
      </c>
      <c r="BB28" s="379">
        <v>14539</v>
      </c>
      <c r="BC28" s="380">
        <v>202617</v>
      </c>
      <c r="BD28" s="41"/>
      <c r="BE28" s="370">
        <f t="shared" si="2"/>
        <v>0.78262357725238574</v>
      </c>
      <c r="BF28" s="371">
        <f t="shared" si="0"/>
        <v>0.21737642274761426</v>
      </c>
      <c r="BH28" s="371">
        <f t="shared" si="1"/>
        <v>1.3762667842071813E-3</v>
      </c>
    </row>
    <row r="29" spans="2:60" ht="13" customHeight="1">
      <c r="B29" s="4" t="s">
        <v>60</v>
      </c>
      <c r="C29" s="240" t="s">
        <v>16</v>
      </c>
      <c r="D29" s="361">
        <v>3908</v>
      </c>
      <c r="E29" s="361">
        <v>35</v>
      </c>
      <c r="F29" s="361">
        <v>4237</v>
      </c>
      <c r="G29" s="361">
        <v>21288</v>
      </c>
      <c r="H29" s="361">
        <v>8262</v>
      </c>
      <c r="I29" s="362">
        <v>169464</v>
      </c>
      <c r="J29" s="361">
        <v>327</v>
      </c>
      <c r="K29" s="361">
        <v>112427</v>
      </c>
      <c r="L29" s="361">
        <v>10470</v>
      </c>
      <c r="M29" s="363">
        <v>579</v>
      </c>
      <c r="N29" s="361">
        <v>2487</v>
      </c>
      <c r="O29" s="361">
        <v>3218</v>
      </c>
      <c r="P29" s="361">
        <v>2652</v>
      </c>
      <c r="Q29" s="361">
        <v>2719</v>
      </c>
      <c r="R29" s="361">
        <v>1431</v>
      </c>
      <c r="S29" s="362">
        <v>5075</v>
      </c>
      <c r="T29" s="361">
        <v>13976</v>
      </c>
      <c r="U29" s="361">
        <v>426</v>
      </c>
      <c r="V29" s="361">
        <v>10081</v>
      </c>
      <c r="W29" s="363">
        <v>5318</v>
      </c>
      <c r="X29" s="361">
        <v>3033</v>
      </c>
      <c r="Y29" s="361">
        <v>162</v>
      </c>
      <c r="Z29" s="361">
        <v>545</v>
      </c>
      <c r="AA29" s="361">
        <v>1446</v>
      </c>
      <c r="AB29" s="361">
        <v>5</v>
      </c>
      <c r="AC29" s="362">
        <v>6</v>
      </c>
      <c r="AD29" s="361">
        <v>27</v>
      </c>
      <c r="AE29" s="361">
        <v>358</v>
      </c>
      <c r="AF29" s="361">
        <v>66</v>
      </c>
      <c r="AG29" s="363">
        <v>344</v>
      </c>
      <c r="AH29" s="361">
        <v>7664</v>
      </c>
      <c r="AI29" s="361">
        <v>104589</v>
      </c>
      <c r="AJ29" s="361">
        <v>68</v>
      </c>
      <c r="AK29" s="361">
        <v>1336</v>
      </c>
      <c r="AL29" s="363">
        <v>2950</v>
      </c>
      <c r="AM29" s="361">
        <v>156</v>
      </c>
      <c r="AN29" s="361">
        <v>184</v>
      </c>
      <c r="AO29" s="364">
        <v>501319</v>
      </c>
      <c r="AP29" s="361">
        <v>2512</v>
      </c>
      <c r="AQ29" s="365">
        <v>30662</v>
      </c>
      <c r="AR29" s="361">
        <v>0</v>
      </c>
      <c r="AS29" s="361">
        <v>0</v>
      </c>
      <c r="AT29" s="361">
        <v>0</v>
      </c>
      <c r="AU29" s="361">
        <v>3383</v>
      </c>
      <c r="AV29" s="366">
        <v>36557</v>
      </c>
      <c r="AW29" s="367">
        <v>537876</v>
      </c>
      <c r="AX29" s="366">
        <v>971407</v>
      </c>
      <c r="AY29" s="366">
        <v>1007964</v>
      </c>
      <c r="AZ29" s="366">
        <v>1509283</v>
      </c>
      <c r="BA29" s="367">
        <v>-492712</v>
      </c>
      <c r="BB29" s="368">
        <v>515252</v>
      </c>
      <c r="BC29" s="369">
        <v>1016571</v>
      </c>
      <c r="BD29" s="41"/>
      <c r="BE29" s="674">
        <f t="shared" si="2"/>
        <v>0.91603269154972522</v>
      </c>
      <c r="BF29" s="381">
        <f t="shared" si="0"/>
        <v>8.396730845027478E-2</v>
      </c>
      <c r="BH29" s="381">
        <f t="shared" si="1"/>
        <v>9.1876969600175468E-3</v>
      </c>
    </row>
    <row r="30" spans="2:60" ht="13" customHeight="1">
      <c r="B30" s="4" t="s">
        <v>61</v>
      </c>
      <c r="C30" s="240" t="s">
        <v>626</v>
      </c>
      <c r="D30" s="361">
        <v>494</v>
      </c>
      <c r="E30" s="361">
        <v>15</v>
      </c>
      <c r="F30" s="361">
        <v>2259</v>
      </c>
      <c r="G30" s="361">
        <v>1140</v>
      </c>
      <c r="H30" s="361">
        <v>822</v>
      </c>
      <c r="I30" s="362">
        <v>2459</v>
      </c>
      <c r="J30" s="361">
        <v>188</v>
      </c>
      <c r="K30" s="361">
        <v>848</v>
      </c>
      <c r="L30" s="361">
        <v>5080</v>
      </c>
      <c r="M30" s="363">
        <v>1057</v>
      </c>
      <c r="N30" s="361">
        <v>870</v>
      </c>
      <c r="O30" s="361">
        <v>2010</v>
      </c>
      <c r="P30" s="361">
        <v>864</v>
      </c>
      <c r="Q30" s="361">
        <v>626</v>
      </c>
      <c r="R30" s="361">
        <v>105</v>
      </c>
      <c r="S30" s="362">
        <v>706</v>
      </c>
      <c r="T30" s="361">
        <v>726</v>
      </c>
      <c r="U30" s="361">
        <v>13</v>
      </c>
      <c r="V30" s="361">
        <v>1409</v>
      </c>
      <c r="W30" s="363">
        <v>385</v>
      </c>
      <c r="X30" s="361">
        <v>7225</v>
      </c>
      <c r="Y30" s="361">
        <v>942</v>
      </c>
      <c r="Z30" s="361">
        <v>846</v>
      </c>
      <c r="AA30" s="361">
        <v>1170</v>
      </c>
      <c r="AB30" s="361">
        <v>891</v>
      </c>
      <c r="AC30" s="362">
        <v>107</v>
      </c>
      <c r="AD30" s="361">
        <v>146</v>
      </c>
      <c r="AE30" s="361">
        <v>34020</v>
      </c>
      <c r="AF30" s="361">
        <v>136</v>
      </c>
      <c r="AG30" s="363">
        <v>2894</v>
      </c>
      <c r="AH30" s="361">
        <v>1708</v>
      </c>
      <c r="AI30" s="361">
        <v>1358</v>
      </c>
      <c r="AJ30" s="361">
        <v>91</v>
      </c>
      <c r="AK30" s="361">
        <v>796</v>
      </c>
      <c r="AL30" s="363">
        <v>1428</v>
      </c>
      <c r="AM30" s="361">
        <v>0</v>
      </c>
      <c r="AN30" s="361">
        <v>677</v>
      </c>
      <c r="AO30" s="364">
        <v>76511</v>
      </c>
      <c r="AP30" s="361">
        <v>193</v>
      </c>
      <c r="AQ30" s="365">
        <v>35241</v>
      </c>
      <c r="AR30" s="361">
        <v>0</v>
      </c>
      <c r="AS30" s="361">
        <v>0</v>
      </c>
      <c r="AT30" s="361">
        <v>0</v>
      </c>
      <c r="AU30" s="361">
        <v>385</v>
      </c>
      <c r="AV30" s="366">
        <v>35819</v>
      </c>
      <c r="AW30" s="367">
        <v>112330</v>
      </c>
      <c r="AX30" s="366">
        <v>745</v>
      </c>
      <c r="AY30" s="366">
        <v>36564</v>
      </c>
      <c r="AZ30" s="366">
        <v>113075</v>
      </c>
      <c r="BA30" s="367">
        <v>-107310</v>
      </c>
      <c r="BB30" s="368">
        <v>-70746</v>
      </c>
      <c r="BC30" s="369">
        <v>5765</v>
      </c>
      <c r="BD30" s="41"/>
      <c r="BE30" s="675">
        <f t="shared" si="2"/>
        <v>0.95531024659485442</v>
      </c>
      <c r="BF30" s="371">
        <f t="shared" si="0"/>
        <v>4.4689753405145582E-2</v>
      </c>
      <c r="BH30" s="371">
        <f t="shared" si="1"/>
        <v>1.055976872245706E-2</v>
      </c>
    </row>
    <row r="31" spans="2:60" ht="13" customHeight="1">
      <c r="B31" s="4" t="s">
        <v>62</v>
      </c>
      <c r="C31" s="240" t="s">
        <v>1049</v>
      </c>
      <c r="D31" s="361">
        <v>420</v>
      </c>
      <c r="E31" s="361">
        <v>9</v>
      </c>
      <c r="F31" s="361">
        <v>10194</v>
      </c>
      <c r="G31" s="361">
        <v>1434</v>
      </c>
      <c r="H31" s="361">
        <v>6875</v>
      </c>
      <c r="I31" s="362">
        <v>28804</v>
      </c>
      <c r="J31" s="361">
        <v>7</v>
      </c>
      <c r="K31" s="361">
        <v>131679</v>
      </c>
      <c r="L31" s="361">
        <v>2438</v>
      </c>
      <c r="M31" s="363">
        <v>61</v>
      </c>
      <c r="N31" s="361">
        <v>2598</v>
      </c>
      <c r="O31" s="361">
        <v>2063</v>
      </c>
      <c r="P31" s="361">
        <v>13745</v>
      </c>
      <c r="Q31" s="361">
        <v>17656</v>
      </c>
      <c r="R31" s="361">
        <v>6002</v>
      </c>
      <c r="S31" s="362">
        <v>4175</v>
      </c>
      <c r="T31" s="361">
        <v>43187</v>
      </c>
      <c r="U31" s="361">
        <v>1886</v>
      </c>
      <c r="V31" s="361">
        <v>46232</v>
      </c>
      <c r="W31" s="363">
        <v>7263</v>
      </c>
      <c r="X31" s="361">
        <v>8234</v>
      </c>
      <c r="Y31" s="361">
        <v>0</v>
      </c>
      <c r="Z31" s="361">
        <v>2428</v>
      </c>
      <c r="AA31" s="361">
        <v>1915</v>
      </c>
      <c r="AB31" s="361">
        <v>4031</v>
      </c>
      <c r="AC31" s="362">
        <v>752</v>
      </c>
      <c r="AD31" s="361">
        <v>447</v>
      </c>
      <c r="AE31" s="361">
        <v>2064</v>
      </c>
      <c r="AF31" s="361">
        <v>223</v>
      </c>
      <c r="AG31" s="363">
        <v>635</v>
      </c>
      <c r="AH31" s="361">
        <v>3262</v>
      </c>
      <c r="AI31" s="361">
        <v>1464</v>
      </c>
      <c r="AJ31" s="361">
        <v>229</v>
      </c>
      <c r="AK31" s="361">
        <v>4339</v>
      </c>
      <c r="AL31" s="363">
        <v>954</v>
      </c>
      <c r="AM31" s="361">
        <v>774</v>
      </c>
      <c r="AN31" s="361">
        <v>102</v>
      </c>
      <c r="AO31" s="364">
        <v>358581</v>
      </c>
      <c r="AP31" s="361">
        <v>303</v>
      </c>
      <c r="AQ31" s="365">
        <v>10733</v>
      </c>
      <c r="AR31" s="361">
        <v>87</v>
      </c>
      <c r="AS31" s="361">
        <v>0</v>
      </c>
      <c r="AT31" s="361">
        <v>-6</v>
      </c>
      <c r="AU31" s="361">
        <v>-7311</v>
      </c>
      <c r="AV31" s="366">
        <v>3806</v>
      </c>
      <c r="AW31" s="367">
        <v>362387</v>
      </c>
      <c r="AX31" s="366">
        <v>619182</v>
      </c>
      <c r="AY31" s="366">
        <v>622988</v>
      </c>
      <c r="AZ31" s="366">
        <v>981569</v>
      </c>
      <c r="BA31" s="367">
        <v>-296559</v>
      </c>
      <c r="BB31" s="368">
        <v>326429</v>
      </c>
      <c r="BC31" s="369">
        <v>685010</v>
      </c>
      <c r="BD31" s="41"/>
      <c r="BE31" s="675">
        <f t="shared" si="2"/>
        <v>0.81834889220639817</v>
      </c>
      <c r="BF31" s="371">
        <f t="shared" si="0"/>
        <v>0.18165110779360183</v>
      </c>
      <c r="BH31" s="371">
        <f t="shared" si="1"/>
        <v>3.2160834737417106E-3</v>
      </c>
    </row>
    <row r="32" spans="2:60" ht="13" customHeight="1">
      <c r="B32" s="4" t="s">
        <v>63</v>
      </c>
      <c r="C32" s="240" t="s">
        <v>623</v>
      </c>
      <c r="D32" s="361">
        <v>155</v>
      </c>
      <c r="E32" s="361">
        <v>0</v>
      </c>
      <c r="F32" s="361">
        <v>773</v>
      </c>
      <c r="G32" s="361">
        <v>72</v>
      </c>
      <c r="H32" s="361">
        <v>527</v>
      </c>
      <c r="I32" s="362">
        <v>6377</v>
      </c>
      <c r="J32" s="361">
        <v>229</v>
      </c>
      <c r="K32" s="361">
        <v>1824</v>
      </c>
      <c r="L32" s="361">
        <v>19140</v>
      </c>
      <c r="M32" s="363">
        <v>772</v>
      </c>
      <c r="N32" s="361">
        <v>2210</v>
      </c>
      <c r="O32" s="361">
        <v>1990</v>
      </c>
      <c r="P32" s="361">
        <v>5258</v>
      </c>
      <c r="Q32" s="361">
        <v>3243</v>
      </c>
      <c r="R32" s="361">
        <v>1656</v>
      </c>
      <c r="S32" s="362">
        <v>15589</v>
      </c>
      <c r="T32" s="361">
        <v>5042</v>
      </c>
      <c r="U32" s="361">
        <v>96</v>
      </c>
      <c r="V32" s="361">
        <v>8592</v>
      </c>
      <c r="W32" s="363">
        <v>434</v>
      </c>
      <c r="X32" s="361">
        <v>30498</v>
      </c>
      <c r="Y32" s="361">
        <v>14</v>
      </c>
      <c r="Z32" s="361">
        <v>342</v>
      </c>
      <c r="AA32" s="361">
        <v>47</v>
      </c>
      <c r="AB32" s="361">
        <v>127</v>
      </c>
      <c r="AC32" s="362">
        <v>4</v>
      </c>
      <c r="AD32" s="361">
        <v>59</v>
      </c>
      <c r="AE32" s="361">
        <v>13</v>
      </c>
      <c r="AF32" s="361">
        <v>0</v>
      </c>
      <c r="AG32" s="363">
        <v>84</v>
      </c>
      <c r="AH32" s="361">
        <v>964</v>
      </c>
      <c r="AI32" s="361">
        <v>533</v>
      </c>
      <c r="AJ32" s="361">
        <v>14</v>
      </c>
      <c r="AK32" s="361">
        <v>430</v>
      </c>
      <c r="AL32" s="363">
        <v>413</v>
      </c>
      <c r="AM32" s="361">
        <v>90</v>
      </c>
      <c r="AN32" s="361">
        <v>136</v>
      </c>
      <c r="AO32" s="364">
        <v>107747</v>
      </c>
      <c r="AP32" s="361">
        <v>120</v>
      </c>
      <c r="AQ32" s="365">
        <v>2314</v>
      </c>
      <c r="AR32" s="361">
        <v>0</v>
      </c>
      <c r="AS32" s="361">
        <v>0</v>
      </c>
      <c r="AT32" s="361">
        <v>0</v>
      </c>
      <c r="AU32" s="361">
        <v>-6131</v>
      </c>
      <c r="AV32" s="366">
        <v>-3697</v>
      </c>
      <c r="AW32" s="367">
        <v>104050</v>
      </c>
      <c r="AX32" s="366">
        <v>251000</v>
      </c>
      <c r="AY32" s="366">
        <v>247303</v>
      </c>
      <c r="AZ32" s="366">
        <v>355050</v>
      </c>
      <c r="BA32" s="367">
        <v>-71635</v>
      </c>
      <c r="BB32" s="368">
        <v>175668</v>
      </c>
      <c r="BC32" s="369">
        <v>283415</v>
      </c>
      <c r="BD32" s="41"/>
      <c r="BE32" s="675">
        <f t="shared" si="2"/>
        <v>0.68846708313310911</v>
      </c>
      <c r="BF32" s="371">
        <f t="shared" si="0"/>
        <v>0.31153291686689089</v>
      </c>
      <c r="BH32" s="371">
        <f t="shared" si="1"/>
        <v>6.9337716931317601E-4</v>
      </c>
    </row>
    <row r="33" spans="2:60" ht="13" customHeight="1">
      <c r="B33" s="4" t="s">
        <v>64</v>
      </c>
      <c r="C33" s="240" t="s">
        <v>20</v>
      </c>
      <c r="D33" s="361">
        <v>1</v>
      </c>
      <c r="E33" s="361">
        <v>4</v>
      </c>
      <c r="F33" s="361">
        <v>0</v>
      </c>
      <c r="G33" s="361">
        <v>33</v>
      </c>
      <c r="H33" s="361">
        <v>4055</v>
      </c>
      <c r="I33" s="362">
        <v>1</v>
      </c>
      <c r="J33" s="361">
        <v>0</v>
      </c>
      <c r="K33" s="361">
        <v>952</v>
      </c>
      <c r="L33" s="361">
        <v>2783</v>
      </c>
      <c r="M33" s="363">
        <v>33312</v>
      </c>
      <c r="N33" s="361">
        <v>280</v>
      </c>
      <c r="O33" s="361">
        <v>76956</v>
      </c>
      <c r="P33" s="361">
        <v>95262</v>
      </c>
      <c r="Q33" s="361">
        <v>48693</v>
      </c>
      <c r="R33" s="361">
        <v>4954</v>
      </c>
      <c r="S33" s="362">
        <v>2281</v>
      </c>
      <c r="T33" s="361">
        <v>37618</v>
      </c>
      <c r="U33" s="361">
        <v>206</v>
      </c>
      <c r="V33" s="361">
        <v>49718</v>
      </c>
      <c r="W33" s="363">
        <v>358</v>
      </c>
      <c r="X33" s="361">
        <v>11790</v>
      </c>
      <c r="Y33" s="361">
        <v>0</v>
      </c>
      <c r="Z33" s="361">
        <v>2</v>
      </c>
      <c r="AA33" s="361">
        <v>0</v>
      </c>
      <c r="AB33" s="361">
        <v>0</v>
      </c>
      <c r="AC33" s="362">
        <v>0</v>
      </c>
      <c r="AD33" s="361">
        <v>0</v>
      </c>
      <c r="AE33" s="361">
        <v>290</v>
      </c>
      <c r="AF33" s="361">
        <v>0</v>
      </c>
      <c r="AG33" s="363">
        <v>10</v>
      </c>
      <c r="AH33" s="361">
        <v>0</v>
      </c>
      <c r="AI33" s="361">
        <v>2</v>
      </c>
      <c r="AJ33" s="361">
        <v>0</v>
      </c>
      <c r="AK33" s="361">
        <v>91</v>
      </c>
      <c r="AL33" s="363">
        <v>8</v>
      </c>
      <c r="AM33" s="361">
        <v>0</v>
      </c>
      <c r="AN33" s="361">
        <v>125</v>
      </c>
      <c r="AO33" s="364">
        <v>369785</v>
      </c>
      <c r="AP33" s="361">
        <v>0</v>
      </c>
      <c r="AQ33" s="365">
        <v>-347</v>
      </c>
      <c r="AR33" s="361">
        <v>0</v>
      </c>
      <c r="AS33" s="361">
        <v>-242</v>
      </c>
      <c r="AT33" s="361">
        <v>-2483</v>
      </c>
      <c r="AU33" s="361">
        <v>-2223</v>
      </c>
      <c r="AV33" s="366">
        <v>-5295</v>
      </c>
      <c r="AW33" s="367">
        <v>364490</v>
      </c>
      <c r="AX33" s="366">
        <v>38700</v>
      </c>
      <c r="AY33" s="366">
        <v>33405</v>
      </c>
      <c r="AZ33" s="366">
        <v>403190</v>
      </c>
      <c r="BA33" s="367">
        <v>-314585</v>
      </c>
      <c r="BB33" s="368">
        <v>-281180</v>
      </c>
      <c r="BC33" s="369">
        <v>88605</v>
      </c>
      <c r="BD33" s="41"/>
      <c r="BE33" s="676">
        <f t="shared" si="2"/>
        <v>0.86308266344755691</v>
      </c>
      <c r="BF33" s="382">
        <f t="shared" si="0"/>
        <v>0.13691733655244309</v>
      </c>
      <c r="BH33" s="382">
        <f t="shared" si="1"/>
        <v>-1.0397661095577877E-4</v>
      </c>
    </row>
    <row r="34" spans="2:60" ht="13" customHeight="1">
      <c r="B34" s="104" t="s">
        <v>65</v>
      </c>
      <c r="C34" s="241" t="s">
        <v>22</v>
      </c>
      <c r="D34" s="383">
        <v>0</v>
      </c>
      <c r="E34" s="383">
        <v>2</v>
      </c>
      <c r="F34" s="383">
        <v>526</v>
      </c>
      <c r="G34" s="383">
        <v>0</v>
      </c>
      <c r="H34" s="383">
        <v>977</v>
      </c>
      <c r="I34" s="384">
        <v>1556</v>
      </c>
      <c r="J34" s="383">
        <v>0</v>
      </c>
      <c r="K34" s="383">
        <v>1803</v>
      </c>
      <c r="L34" s="383">
        <v>3675</v>
      </c>
      <c r="M34" s="385">
        <v>687</v>
      </c>
      <c r="N34" s="383">
        <v>86830</v>
      </c>
      <c r="O34" s="383">
        <v>23496</v>
      </c>
      <c r="P34" s="383">
        <v>24999</v>
      </c>
      <c r="Q34" s="383">
        <v>14900</v>
      </c>
      <c r="R34" s="383">
        <v>6599</v>
      </c>
      <c r="S34" s="384">
        <v>18766</v>
      </c>
      <c r="T34" s="383">
        <v>44254</v>
      </c>
      <c r="U34" s="383">
        <v>547</v>
      </c>
      <c r="V34" s="383">
        <v>22341</v>
      </c>
      <c r="W34" s="385">
        <v>1164</v>
      </c>
      <c r="X34" s="383">
        <v>4627</v>
      </c>
      <c r="Y34" s="383">
        <v>99</v>
      </c>
      <c r="Z34" s="383">
        <v>10</v>
      </c>
      <c r="AA34" s="383">
        <v>0</v>
      </c>
      <c r="AB34" s="383">
        <v>7</v>
      </c>
      <c r="AC34" s="384">
        <v>0</v>
      </c>
      <c r="AD34" s="383">
        <v>0</v>
      </c>
      <c r="AE34" s="383">
        <v>4</v>
      </c>
      <c r="AF34" s="383">
        <v>9</v>
      </c>
      <c r="AG34" s="385">
        <v>62</v>
      </c>
      <c r="AH34" s="383">
        <v>77</v>
      </c>
      <c r="AI34" s="383">
        <v>1027</v>
      </c>
      <c r="AJ34" s="383">
        <v>7</v>
      </c>
      <c r="AK34" s="383">
        <v>206</v>
      </c>
      <c r="AL34" s="385">
        <v>114</v>
      </c>
      <c r="AM34" s="383">
        <v>16</v>
      </c>
      <c r="AN34" s="383">
        <v>108</v>
      </c>
      <c r="AO34" s="386">
        <v>259495</v>
      </c>
      <c r="AP34" s="383">
        <v>17</v>
      </c>
      <c r="AQ34" s="387">
        <v>1953</v>
      </c>
      <c r="AR34" s="383">
        <v>0</v>
      </c>
      <c r="AS34" s="383">
        <v>0</v>
      </c>
      <c r="AT34" s="383">
        <v>-3156</v>
      </c>
      <c r="AU34" s="383">
        <v>-2141</v>
      </c>
      <c r="AV34" s="388">
        <v>-3327</v>
      </c>
      <c r="AW34" s="389">
        <v>256168</v>
      </c>
      <c r="AX34" s="388">
        <v>175518</v>
      </c>
      <c r="AY34" s="388">
        <v>172191</v>
      </c>
      <c r="AZ34" s="388">
        <v>431686</v>
      </c>
      <c r="BA34" s="389">
        <v>-215317</v>
      </c>
      <c r="BB34" s="390">
        <v>-43126</v>
      </c>
      <c r="BC34" s="391">
        <v>216369</v>
      </c>
      <c r="BD34" s="41"/>
      <c r="BE34" s="674">
        <f t="shared" si="2"/>
        <v>0.84053043315324316</v>
      </c>
      <c r="BF34" s="371">
        <f t="shared" si="0"/>
        <v>0.15946956684675684</v>
      </c>
      <c r="BH34" s="371">
        <f t="shared" si="1"/>
        <v>5.8520553658972902E-4</v>
      </c>
    </row>
    <row r="35" spans="2:60" ht="13" customHeight="1">
      <c r="B35" s="4" t="s">
        <v>66</v>
      </c>
      <c r="C35" s="240" t="s">
        <v>24</v>
      </c>
      <c r="D35" s="361">
        <v>213</v>
      </c>
      <c r="E35" s="361">
        <v>11</v>
      </c>
      <c r="F35" s="361">
        <v>5904</v>
      </c>
      <c r="G35" s="361">
        <v>54</v>
      </c>
      <c r="H35" s="361">
        <v>4584</v>
      </c>
      <c r="I35" s="362">
        <v>11214</v>
      </c>
      <c r="J35" s="361">
        <v>2</v>
      </c>
      <c r="K35" s="361">
        <v>2538</v>
      </c>
      <c r="L35" s="361">
        <v>3297</v>
      </c>
      <c r="M35" s="363">
        <v>894</v>
      </c>
      <c r="N35" s="361">
        <v>724</v>
      </c>
      <c r="O35" s="361">
        <v>27628</v>
      </c>
      <c r="P35" s="361">
        <v>25793</v>
      </c>
      <c r="Q35" s="361">
        <v>23179</v>
      </c>
      <c r="R35" s="361">
        <v>8488</v>
      </c>
      <c r="S35" s="362">
        <v>8667</v>
      </c>
      <c r="T35" s="361">
        <v>24271</v>
      </c>
      <c r="U35" s="361">
        <v>2023</v>
      </c>
      <c r="V35" s="361">
        <v>8716</v>
      </c>
      <c r="W35" s="363">
        <v>1290</v>
      </c>
      <c r="X35" s="361">
        <v>51217</v>
      </c>
      <c r="Y35" s="361">
        <v>114</v>
      </c>
      <c r="Z35" s="361">
        <v>43</v>
      </c>
      <c r="AA35" s="361">
        <v>12</v>
      </c>
      <c r="AB35" s="361">
        <v>1223</v>
      </c>
      <c r="AC35" s="362">
        <v>31</v>
      </c>
      <c r="AD35" s="361">
        <v>247</v>
      </c>
      <c r="AE35" s="361">
        <v>1047</v>
      </c>
      <c r="AF35" s="361">
        <v>121</v>
      </c>
      <c r="AG35" s="363">
        <v>1184</v>
      </c>
      <c r="AH35" s="361">
        <v>130</v>
      </c>
      <c r="AI35" s="361">
        <v>261</v>
      </c>
      <c r="AJ35" s="361">
        <v>69</v>
      </c>
      <c r="AK35" s="361">
        <v>679</v>
      </c>
      <c r="AL35" s="363">
        <v>788</v>
      </c>
      <c r="AM35" s="361">
        <v>7</v>
      </c>
      <c r="AN35" s="361">
        <v>151</v>
      </c>
      <c r="AO35" s="364">
        <v>216814</v>
      </c>
      <c r="AP35" s="361">
        <v>388</v>
      </c>
      <c r="AQ35" s="365">
        <v>2949</v>
      </c>
      <c r="AR35" s="361">
        <v>25</v>
      </c>
      <c r="AS35" s="361">
        <v>269</v>
      </c>
      <c r="AT35" s="361">
        <v>7164</v>
      </c>
      <c r="AU35" s="361">
        <v>-3437</v>
      </c>
      <c r="AV35" s="366">
        <v>7358</v>
      </c>
      <c r="AW35" s="367">
        <v>224172</v>
      </c>
      <c r="AX35" s="366">
        <v>336715</v>
      </c>
      <c r="AY35" s="366">
        <v>344073</v>
      </c>
      <c r="AZ35" s="366">
        <v>560887</v>
      </c>
      <c r="BA35" s="367">
        <v>-205880</v>
      </c>
      <c r="BB35" s="368">
        <v>138193</v>
      </c>
      <c r="BC35" s="369">
        <v>355007</v>
      </c>
      <c r="BD35" s="41"/>
      <c r="BE35" s="675">
        <f t="shared" si="2"/>
        <v>0.91840194136645081</v>
      </c>
      <c r="BF35" s="371">
        <f t="shared" si="0"/>
        <v>8.1598058633549186E-2</v>
      </c>
      <c r="BH35" s="371">
        <f t="shared" si="1"/>
        <v>8.8365137091813144E-4</v>
      </c>
    </row>
    <row r="36" spans="2:60" ht="13" customHeight="1">
      <c r="B36" s="4" t="s">
        <v>67</v>
      </c>
      <c r="C36" s="240" t="s">
        <v>627</v>
      </c>
      <c r="D36" s="361">
        <v>0</v>
      </c>
      <c r="E36" s="361">
        <v>5</v>
      </c>
      <c r="F36" s="361">
        <v>0</v>
      </c>
      <c r="G36" s="361">
        <v>0</v>
      </c>
      <c r="H36" s="361">
        <v>37</v>
      </c>
      <c r="I36" s="362">
        <v>6</v>
      </c>
      <c r="J36" s="361">
        <v>0</v>
      </c>
      <c r="K36" s="361">
        <v>249</v>
      </c>
      <c r="L36" s="361">
        <v>588</v>
      </c>
      <c r="M36" s="363">
        <v>120</v>
      </c>
      <c r="N36" s="361">
        <v>1</v>
      </c>
      <c r="O36" s="361">
        <v>246</v>
      </c>
      <c r="P36" s="361">
        <v>160818</v>
      </c>
      <c r="Q36" s="361">
        <v>27251</v>
      </c>
      <c r="R36" s="361">
        <v>3300</v>
      </c>
      <c r="S36" s="362">
        <v>651</v>
      </c>
      <c r="T36" s="361">
        <v>25511</v>
      </c>
      <c r="U36" s="361">
        <v>57</v>
      </c>
      <c r="V36" s="361">
        <v>7594</v>
      </c>
      <c r="W36" s="363">
        <v>66</v>
      </c>
      <c r="X36" s="361">
        <v>3582</v>
      </c>
      <c r="Y36" s="361">
        <v>0</v>
      </c>
      <c r="Z36" s="361">
        <v>810</v>
      </c>
      <c r="AA36" s="361">
        <v>0</v>
      </c>
      <c r="AB36" s="361">
        <v>2</v>
      </c>
      <c r="AC36" s="362">
        <v>0</v>
      </c>
      <c r="AD36" s="361">
        <v>0</v>
      </c>
      <c r="AE36" s="361">
        <v>48</v>
      </c>
      <c r="AF36" s="361">
        <v>0</v>
      </c>
      <c r="AG36" s="363">
        <v>89</v>
      </c>
      <c r="AH36" s="361">
        <v>0</v>
      </c>
      <c r="AI36" s="361">
        <v>0</v>
      </c>
      <c r="AJ36" s="361">
        <v>0</v>
      </c>
      <c r="AK36" s="361">
        <v>4933</v>
      </c>
      <c r="AL36" s="363">
        <v>3</v>
      </c>
      <c r="AM36" s="361">
        <v>0</v>
      </c>
      <c r="AN36" s="361">
        <v>0</v>
      </c>
      <c r="AO36" s="364">
        <v>235967</v>
      </c>
      <c r="AP36" s="361">
        <v>0</v>
      </c>
      <c r="AQ36" s="365">
        <v>144</v>
      </c>
      <c r="AR36" s="361">
        <v>0</v>
      </c>
      <c r="AS36" s="361">
        <v>3174</v>
      </c>
      <c r="AT36" s="361">
        <v>85505</v>
      </c>
      <c r="AU36" s="361">
        <v>1591</v>
      </c>
      <c r="AV36" s="366">
        <v>90414</v>
      </c>
      <c r="AW36" s="367">
        <v>326381</v>
      </c>
      <c r="AX36" s="366">
        <v>799623</v>
      </c>
      <c r="AY36" s="366">
        <v>890037</v>
      </c>
      <c r="AZ36" s="366">
        <v>1126004</v>
      </c>
      <c r="BA36" s="367">
        <v>-286857</v>
      </c>
      <c r="BB36" s="368">
        <v>603180</v>
      </c>
      <c r="BC36" s="369">
        <v>839147</v>
      </c>
      <c r="BD36" s="41"/>
      <c r="BE36" s="675">
        <f t="shared" si="2"/>
        <v>0.87890226453132991</v>
      </c>
      <c r="BF36" s="371">
        <f t="shared" si="0"/>
        <v>0.12109773546867009</v>
      </c>
      <c r="BH36" s="371">
        <f t="shared" si="1"/>
        <v>4.3148795324588313E-5</v>
      </c>
    </row>
    <row r="37" spans="2:60" ht="13" customHeight="1">
      <c r="B37" s="4" t="s">
        <v>68</v>
      </c>
      <c r="C37" s="240" t="s">
        <v>628</v>
      </c>
      <c r="D37" s="361">
        <v>0</v>
      </c>
      <c r="E37" s="361">
        <v>1</v>
      </c>
      <c r="F37" s="361">
        <v>0</v>
      </c>
      <c r="G37" s="361">
        <v>0</v>
      </c>
      <c r="H37" s="361">
        <v>34</v>
      </c>
      <c r="I37" s="362">
        <v>0</v>
      </c>
      <c r="J37" s="361">
        <v>0</v>
      </c>
      <c r="K37" s="361">
        <v>1935</v>
      </c>
      <c r="L37" s="361">
        <v>337</v>
      </c>
      <c r="M37" s="363">
        <v>137</v>
      </c>
      <c r="N37" s="361">
        <v>38</v>
      </c>
      <c r="O37" s="361">
        <v>141</v>
      </c>
      <c r="P37" s="361">
        <v>5338</v>
      </c>
      <c r="Q37" s="361">
        <v>116798</v>
      </c>
      <c r="R37" s="361">
        <v>428</v>
      </c>
      <c r="S37" s="362">
        <v>855</v>
      </c>
      <c r="T37" s="361">
        <v>1285</v>
      </c>
      <c r="U37" s="361">
        <v>37</v>
      </c>
      <c r="V37" s="361">
        <v>837</v>
      </c>
      <c r="W37" s="363">
        <v>17</v>
      </c>
      <c r="X37" s="361">
        <v>37</v>
      </c>
      <c r="Y37" s="361">
        <v>1</v>
      </c>
      <c r="Z37" s="361">
        <v>21</v>
      </c>
      <c r="AA37" s="361">
        <v>0</v>
      </c>
      <c r="AB37" s="361">
        <v>1</v>
      </c>
      <c r="AC37" s="362">
        <v>0</v>
      </c>
      <c r="AD37" s="361">
        <v>0</v>
      </c>
      <c r="AE37" s="361">
        <v>22</v>
      </c>
      <c r="AF37" s="361">
        <v>1</v>
      </c>
      <c r="AG37" s="363">
        <v>7</v>
      </c>
      <c r="AH37" s="361">
        <v>0</v>
      </c>
      <c r="AI37" s="361">
        <v>0</v>
      </c>
      <c r="AJ37" s="361">
        <v>0</v>
      </c>
      <c r="AK37" s="361">
        <v>7780</v>
      </c>
      <c r="AL37" s="363">
        <v>2</v>
      </c>
      <c r="AM37" s="361">
        <v>0</v>
      </c>
      <c r="AN37" s="361">
        <v>0</v>
      </c>
      <c r="AO37" s="364">
        <v>136090</v>
      </c>
      <c r="AP37" s="361">
        <v>0</v>
      </c>
      <c r="AQ37" s="365">
        <v>33</v>
      </c>
      <c r="AR37" s="361">
        <v>0</v>
      </c>
      <c r="AS37" s="361">
        <v>647</v>
      </c>
      <c r="AT37" s="361">
        <v>226779</v>
      </c>
      <c r="AU37" s="361">
        <v>-21539</v>
      </c>
      <c r="AV37" s="366">
        <v>205920</v>
      </c>
      <c r="AW37" s="367">
        <v>342010</v>
      </c>
      <c r="AX37" s="366">
        <v>577792</v>
      </c>
      <c r="AY37" s="366">
        <v>783712</v>
      </c>
      <c r="AZ37" s="366">
        <v>919802</v>
      </c>
      <c r="BA37" s="367">
        <v>-323674</v>
      </c>
      <c r="BB37" s="368">
        <v>460038</v>
      </c>
      <c r="BC37" s="369">
        <v>596128</v>
      </c>
      <c r="BD37" s="41"/>
      <c r="BE37" s="675">
        <f t="shared" si="2"/>
        <v>0.94638753252828867</v>
      </c>
      <c r="BF37" s="371">
        <f t="shared" si="0"/>
        <v>5.3612467471711334E-2</v>
      </c>
      <c r="BH37" s="371">
        <f t="shared" si="1"/>
        <v>9.8882655952181538E-6</v>
      </c>
    </row>
    <row r="38" spans="2:60" ht="13" customHeight="1">
      <c r="B38" s="106" t="s">
        <v>69</v>
      </c>
      <c r="C38" s="242" t="s">
        <v>629</v>
      </c>
      <c r="D38" s="372">
        <v>1</v>
      </c>
      <c r="E38" s="372">
        <v>0</v>
      </c>
      <c r="F38" s="372">
        <v>0</v>
      </c>
      <c r="G38" s="372">
        <v>0</v>
      </c>
      <c r="H38" s="372">
        <v>0</v>
      </c>
      <c r="I38" s="373">
        <v>0</v>
      </c>
      <c r="J38" s="372">
        <v>0</v>
      </c>
      <c r="K38" s="372">
        <v>0</v>
      </c>
      <c r="L38" s="372">
        <v>0</v>
      </c>
      <c r="M38" s="374">
        <v>0</v>
      </c>
      <c r="N38" s="372">
        <v>0</v>
      </c>
      <c r="O38" s="372">
        <v>5</v>
      </c>
      <c r="P38" s="372">
        <v>2769</v>
      </c>
      <c r="Q38" s="372">
        <v>2707</v>
      </c>
      <c r="R38" s="372">
        <v>11537</v>
      </c>
      <c r="S38" s="373">
        <v>19</v>
      </c>
      <c r="T38" s="372">
        <v>106</v>
      </c>
      <c r="U38" s="372">
        <v>67</v>
      </c>
      <c r="V38" s="372">
        <v>199</v>
      </c>
      <c r="W38" s="374">
        <v>10</v>
      </c>
      <c r="X38" s="372">
        <v>100</v>
      </c>
      <c r="Y38" s="372">
        <v>0</v>
      </c>
      <c r="Z38" s="372">
        <v>8</v>
      </c>
      <c r="AA38" s="372">
        <v>2</v>
      </c>
      <c r="AB38" s="372">
        <v>312</v>
      </c>
      <c r="AC38" s="373">
        <v>3</v>
      </c>
      <c r="AD38" s="372">
        <v>0</v>
      </c>
      <c r="AE38" s="372">
        <v>8</v>
      </c>
      <c r="AF38" s="372">
        <v>7</v>
      </c>
      <c r="AG38" s="374">
        <v>1016</v>
      </c>
      <c r="AH38" s="372">
        <v>0</v>
      </c>
      <c r="AI38" s="372">
        <v>7457</v>
      </c>
      <c r="AJ38" s="372">
        <v>0</v>
      </c>
      <c r="AK38" s="372">
        <v>2319</v>
      </c>
      <c r="AL38" s="374">
        <v>138</v>
      </c>
      <c r="AM38" s="372">
        <v>394</v>
      </c>
      <c r="AN38" s="372">
        <v>0</v>
      </c>
      <c r="AO38" s="375">
        <v>29184</v>
      </c>
      <c r="AP38" s="372">
        <v>29</v>
      </c>
      <c r="AQ38" s="376">
        <v>680</v>
      </c>
      <c r="AR38" s="372">
        <v>5</v>
      </c>
      <c r="AS38" s="372">
        <v>3722</v>
      </c>
      <c r="AT38" s="372">
        <v>36192</v>
      </c>
      <c r="AU38" s="372">
        <v>-5159</v>
      </c>
      <c r="AV38" s="377">
        <v>35469</v>
      </c>
      <c r="AW38" s="378">
        <v>64653</v>
      </c>
      <c r="AX38" s="377">
        <v>191033</v>
      </c>
      <c r="AY38" s="377">
        <v>226502</v>
      </c>
      <c r="AZ38" s="377">
        <v>255686</v>
      </c>
      <c r="BA38" s="378">
        <v>-53956</v>
      </c>
      <c r="BB38" s="379">
        <v>172546</v>
      </c>
      <c r="BC38" s="380">
        <v>201730</v>
      </c>
      <c r="BD38" s="41"/>
      <c r="BE38" s="676">
        <f t="shared" si="2"/>
        <v>0.83454750746291739</v>
      </c>
      <c r="BF38" s="371">
        <f t="shared" si="0"/>
        <v>0.16545249253708261</v>
      </c>
      <c r="BH38" s="371">
        <f t="shared" si="1"/>
        <v>2.0375820014388924E-4</v>
      </c>
    </row>
    <row r="39" spans="2:60" ht="13" customHeight="1">
      <c r="B39" s="4" t="s">
        <v>70</v>
      </c>
      <c r="C39" s="240" t="s">
        <v>291</v>
      </c>
      <c r="D39" s="361">
        <v>0</v>
      </c>
      <c r="E39" s="361">
        <v>0</v>
      </c>
      <c r="F39" s="361">
        <v>0</v>
      </c>
      <c r="G39" s="361">
        <v>0</v>
      </c>
      <c r="H39" s="361">
        <v>2</v>
      </c>
      <c r="I39" s="362">
        <v>4</v>
      </c>
      <c r="J39" s="361">
        <v>0</v>
      </c>
      <c r="K39" s="361">
        <v>0</v>
      </c>
      <c r="L39" s="361">
        <v>0</v>
      </c>
      <c r="M39" s="363">
        <v>0</v>
      </c>
      <c r="N39" s="361">
        <v>53</v>
      </c>
      <c r="O39" s="361">
        <v>470</v>
      </c>
      <c r="P39" s="361">
        <v>15034</v>
      </c>
      <c r="Q39" s="361">
        <v>8105</v>
      </c>
      <c r="R39" s="361">
        <v>24514</v>
      </c>
      <c r="S39" s="362">
        <v>103934</v>
      </c>
      <c r="T39" s="361">
        <v>144410</v>
      </c>
      <c r="U39" s="361">
        <v>13113</v>
      </c>
      <c r="V39" s="361">
        <v>9719</v>
      </c>
      <c r="W39" s="363">
        <v>1538</v>
      </c>
      <c r="X39" s="361">
        <v>211</v>
      </c>
      <c r="Y39" s="361">
        <v>0</v>
      </c>
      <c r="Z39" s="361">
        <v>2</v>
      </c>
      <c r="AA39" s="361">
        <v>0</v>
      </c>
      <c r="AB39" s="361">
        <v>18</v>
      </c>
      <c r="AC39" s="362">
        <v>10</v>
      </c>
      <c r="AD39" s="361">
        <v>0</v>
      </c>
      <c r="AE39" s="361">
        <v>1</v>
      </c>
      <c r="AF39" s="361">
        <v>71</v>
      </c>
      <c r="AG39" s="363">
        <v>506</v>
      </c>
      <c r="AH39" s="361">
        <v>832</v>
      </c>
      <c r="AI39" s="361">
        <v>1</v>
      </c>
      <c r="AJ39" s="361">
        <v>0</v>
      </c>
      <c r="AK39" s="361">
        <v>7943</v>
      </c>
      <c r="AL39" s="363">
        <v>4</v>
      </c>
      <c r="AM39" s="361">
        <v>538</v>
      </c>
      <c r="AN39" s="361">
        <v>0</v>
      </c>
      <c r="AO39" s="364">
        <v>331033</v>
      </c>
      <c r="AP39" s="361">
        <v>5</v>
      </c>
      <c r="AQ39" s="365">
        <v>315</v>
      </c>
      <c r="AR39" s="361">
        <v>0</v>
      </c>
      <c r="AS39" s="361">
        <v>0</v>
      </c>
      <c r="AT39" s="361">
        <v>0</v>
      </c>
      <c r="AU39" s="361">
        <v>-2614</v>
      </c>
      <c r="AV39" s="366">
        <v>-2294</v>
      </c>
      <c r="AW39" s="367">
        <v>328739</v>
      </c>
      <c r="AX39" s="366">
        <v>292848</v>
      </c>
      <c r="AY39" s="366">
        <v>290554</v>
      </c>
      <c r="AZ39" s="366">
        <v>621587</v>
      </c>
      <c r="BA39" s="367">
        <v>-290810</v>
      </c>
      <c r="BB39" s="368">
        <v>-256</v>
      </c>
      <c r="BC39" s="369">
        <v>330777</v>
      </c>
      <c r="BD39" s="41"/>
      <c r="BE39" s="370">
        <f t="shared" si="2"/>
        <v>0.88462275543820479</v>
      </c>
      <c r="BF39" s="381">
        <f t="shared" si="0"/>
        <v>0.11537724456179521</v>
      </c>
      <c r="BH39" s="381">
        <f t="shared" si="1"/>
        <v>9.4387989772536936E-5</v>
      </c>
    </row>
    <row r="40" spans="2:60" ht="13" customHeight="1">
      <c r="B40" s="4" t="s">
        <v>71</v>
      </c>
      <c r="C40" s="240" t="s">
        <v>53</v>
      </c>
      <c r="D40" s="361">
        <v>0</v>
      </c>
      <c r="E40" s="361">
        <v>3</v>
      </c>
      <c r="F40" s="361">
        <v>0</v>
      </c>
      <c r="G40" s="361">
        <v>0</v>
      </c>
      <c r="H40" s="361">
        <v>23</v>
      </c>
      <c r="I40" s="362">
        <v>4</v>
      </c>
      <c r="J40" s="361">
        <v>0</v>
      </c>
      <c r="K40" s="361">
        <v>21</v>
      </c>
      <c r="L40" s="361">
        <v>1</v>
      </c>
      <c r="M40" s="363">
        <v>0</v>
      </c>
      <c r="N40" s="361">
        <v>6</v>
      </c>
      <c r="O40" s="361">
        <v>217</v>
      </c>
      <c r="P40" s="361">
        <v>24310</v>
      </c>
      <c r="Q40" s="361">
        <v>13266</v>
      </c>
      <c r="R40" s="361">
        <v>4325</v>
      </c>
      <c r="S40" s="362">
        <v>2863</v>
      </c>
      <c r="T40" s="361">
        <v>77340</v>
      </c>
      <c r="U40" s="361">
        <v>518</v>
      </c>
      <c r="V40" s="361">
        <v>47257</v>
      </c>
      <c r="W40" s="363">
        <v>162</v>
      </c>
      <c r="X40" s="361">
        <v>4538</v>
      </c>
      <c r="Y40" s="361">
        <v>0</v>
      </c>
      <c r="Z40" s="361">
        <v>18</v>
      </c>
      <c r="AA40" s="361">
        <v>0</v>
      </c>
      <c r="AB40" s="361">
        <v>98</v>
      </c>
      <c r="AC40" s="362">
        <v>1</v>
      </c>
      <c r="AD40" s="361">
        <v>8</v>
      </c>
      <c r="AE40" s="361">
        <v>54</v>
      </c>
      <c r="AF40" s="361">
        <v>13</v>
      </c>
      <c r="AG40" s="363">
        <v>517</v>
      </c>
      <c r="AH40" s="361">
        <v>311</v>
      </c>
      <c r="AI40" s="361">
        <v>39</v>
      </c>
      <c r="AJ40" s="361">
        <v>0</v>
      </c>
      <c r="AK40" s="361">
        <v>3540</v>
      </c>
      <c r="AL40" s="363">
        <v>58</v>
      </c>
      <c r="AM40" s="361">
        <v>0</v>
      </c>
      <c r="AN40" s="361">
        <v>12</v>
      </c>
      <c r="AO40" s="364">
        <v>179523</v>
      </c>
      <c r="AP40" s="361">
        <v>885</v>
      </c>
      <c r="AQ40" s="365">
        <v>35325</v>
      </c>
      <c r="AR40" s="361">
        <v>0</v>
      </c>
      <c r="AS40" s="361">
        <v>5078</v>
      </c>
      <c r="AT40" s="361">
        <v>80014</v>
      </c>
      <c r="AU40" s="361">
        <v>-10128</v>
      </c>
      <c r="AV40" s="366">
        <v>111174</v>
      </c>
      <c r="AW40" s="367">
        <v>290697</v>
      </c>
      <c r="AX40" s="366">
        <v>751465</v>
      </c>
      <c r="AY40" s="366">
        <v>862639</v>
      </c>
      <c r="AZ40" s="366">
        <v>1042162</v>
      </c>
      <c r="BA40" s="367">
        <v>-281418</v>
      </c>
      <c r="BB40" s="368">
        <v>581221</v>
      </c>
      <c r="BC40" s="369">
        <v>760744</v>
      </c>
      <c r="BD40" s="41"/>
      <c r="BE40" s="370">
        <f t="shared" si="2"/>
        <v>0.96808016594598501</v>
      </c>
      <c r="BF40" s="371">
        <f t="shared" si="0"/>
        <v>3.1919834054014995E-2</v>
      </c>
      <c r="BH40" s="371">
        <f t="shared" si="1"/>
        <v>1.058493885306307E-2</v>
      </c>
    </row>
    <row r="41" spans="2:60" ht="13" customHeight="1">
      <c r="B41" s="4" t="s">
        <v>73</v>
      </c>
      <c r="C41" s="240" t="s">
        <v>1050</v>
      </c>
      <c r="D41" s="361">
        <v>0</v>
      </c>
      <c r="E41" s="361">
        <v>0</v>
      </c>
      <c r="F41" s="361">
        <v>4</v>
      </c>
      <c r="G41" s="361">
        <v>0</v>
      </c>
      <c r="H41" s="361">
        <v>0</v>
      </c>
      <c r="I41" s="362">
        <v>39</v>
      </c>
      <c r="J41" s="361">
        <v>0</v>
      </c>
      <c r="K41" s="361">
        <v>7</v>
      </c>
      <c r="L41" s="361">
        <v>0</v>
      </c>
      <c r="M41" s="363">
        <v>0</v>
      </c>
      <c r="N41" s="361">
        <v>0</v>
      </c>
      <c r="O41" s="361">
        <v>16</v>
      </c>
      <c r="P41" s="361">
        <v>2704</v>
      </c>
      <c r="Q41" s="361">
        <v>92</v>
      </c>
      <c r="R41" s="361">
        <v>0</v>
      </c>
      <c r="S41" s="362">
        <v>7</v>
      </c>
      <c r="T41" s="361">
        <v>12</v>
      </c>
      <c r="U41" s="361">
        <v>2085</v>
      </c>
      <c r="V41" s="361">
        <v>6439</v>
      </c>
      <c r="W41" s="363">
        <v>3</v>
      </c>
      <c r="X41" s="361">
        <v>872</v>
      </c>
      <c r="Y41" s="361">
        <v>0</v>
      </c>
      <c r="Z41" s="361">
        <v>0</v>
      </c>
      <c r="AA41" s="361">
        <v>3</v>
      </c>
      <c r="AB41" s="361">
        <v>109</v>
      </c>
      <c r="AC41" s="362">
        <v>26</v>
      </c>
      <c r="AD41" s="361">
        <v>26</v>
      </c>
      <c r="AE41" s="361">
        <v>33</v>
      </c>
      <c r="AF41" s="361">
        <v>13</v>
      </c>
      <c r="AG41" s="363">
        <v>516</v>
      </c>
      <c r="AH41" s="361">
        <v>74</v>
      </c>
      <c r="AI41" s="361">
        <v>11</v>
      </c>
      <c r="AJ41" s="361">
        <v>2</v>
      </c>
      <c r="AK41" s="361">
        <v>559</v>
      </c>
      <c r="AL41" s="363">
        <v>21</v>
      </c>
      <c r="AM41" s="361">
        <v>0</v>
      </c>
      <c r="AN41" s="361">
        <v>0</v>
      </c>
      <c r="AO41" s="364">
        <v>13673</v>
      </c>
      <c r="AP41" s="361">
        <v>446</v>
      </c>
      <c r="AQ41" s="365">
        <v>39864</v>
      </c>
      <c r="AR41" s="361">
        <v>0</v>
      </c>
      <c r="AS41" s="361">
        <v>10195</v>
      </c>
      <c r="AT41" s="361">
        <v>49743</v>
      </c>
      <c r="AU41" s="361">
        <v>-46</v>
      </c>
      <c r="AV41" s="366">
        <v>100202</v>
      </c>
      <c r="AW41" s="367">
        <v>113875</v>
      </c>
      <c r="AX41" s="366">
        <v>40535</v>
      </c>
      <c r="AY41" s="366">
        <v>140737</v>
      </c>
      <c r="AZ41" s="366">
        <v>154410</v>
      </c>
      <c r="BA41" s="367">
        <v>-113521</v>
      </c>
      <c r="BB41" s="368">
        <v>27216</v>
      </c>
      <c r="BC41" s="369">
        <v>40889</v>
      </c>
      <c r="BD41" s="41"/>
      <c r="BE41" s="370">
        <f t="shared" si="2"/>
        <v>0.99689132821075743</v>
      </c>
      <c r="BF41" s="371">
        <f t="shared" si="0"/>
        <v>3.1086717892425675E-3</v>
      </c>
      <c r="BH41" s="371">
        <f t="shared" si="1"/>
        <v>1.1945024839023531E-2</v>
      </c>
    </row>
    <row r="42" spans="2:60" ht="13" customHeight="1">
      <c r="B42" s="4" t="s">
        <v>74</v>
      </c>
      <c r="C42" s="240" t="s">
        <v>54</v>
      </c>
      <c r="D42" s="361">
        <v>40</v>
      </c>
      <c r="E42" s="361">
        <v>0</v>
      </c>
      <c r="F42" s="361">
        <v>0</v>
      </c>
      <c r="G42" s="361">
        <v>0</v>
      </c>
      <c r="H42" s="361">
        <v>0</v>
      </c>
      <c r="I42" s="362">
        <v>0</v>
      </c>
      <c r="J42" s="361">
        <v>0</v>
      </c>
      <c r="K42" s="361">
        <v>0</v>
      </c>
      <c r="L42" s="361">
        <v>0</v>
      </c>
      <c r="M42" s="363">
        <v>0</v>
      </c>
      <c r="N42" s="361">
        <v>0</v>
      </c>
      <c r="O42" s="361">
        <v>0</v>
      </c>
      <c r="P42" s="361">
        <v>0</v>
      </c>
      <c r="Q42" s="361">
        <v>350</v>
      </c>
      <c r="R42" s="361">
        <v>0</v>
      </c>
      <c r="S42" s="362">
        <v>0</v>
      </c>
      <c r="T42" s="361">
        <v>0</v>
      </c>
      <c r="U42" s="361">
        <v>0</v>
      </c>
      <c r="V42" s="361">
        <v>429552</v>
      </c>
      <c r="W42" s="363">
        <v>0</v>
      </c>
      <c r="X42" s="361">
        <v>0</v>
      </c>
      <c r="Y42" s="361">
        <v>0</v>
      </c>
      <c r="Z42" s="361">
        <v>0</v>
      </c>
      <c r="AA42" s="361">
        <v>0</v>
      </c>
      <c r="AB42" s="361">
        <v>0</v>
      </c>
      <c r="AC42" s="362">
        <v>0</v>
      </c>
      <c r="AD42" s="361">
        <v>0</v>
      </c>
      <c r="AE42" s="361">
        <v>2735</v>
      </c>
      <c r="AF42" s="361">
        <v>0</v>
      </c>
      <c r="AG42" s="363">
        <v>2215</v>
      </c>
      <c r="AH42" s="361">
        <v>53</v>
      </c>
      <c r="AI42" s="361">
        <v>0</v>
      </c>
      <c r="AJ42" s="361">
        <v>0</v>
      </c>
      <c r="AK42" s="361">
        <v>12116</v>
      </c>
      <c r="AL42" s="363">
        <v>10</v>
      </c>
      <c r="AM42" s="361">
        <v>0</v>
      </c>
      <c r="AN42" s="361">
        <v>0</v>
      </c>
      <c r="AO42" s="364">
        <v>447071</v>
      </c>
      <c r="AP42" s="361">
        <v>0</v>
      </c>
      <c r="AQ42" s="365">
        <v>171578</v>
      </c>
      <c r="AR42" s="361">
        <v>0</v>
      </c>
      <c r="AS42" s="361">
        <v>6160</v>
      </c>
      <c r="AT42" s="361">
        <v>56162</v>
      </c>
      <c r="AU42" s="361">
        <v>-2997</v>
      </c>
      <c r="AV42" s="366">
        <v>230903</v>
      </c>
      <c r="AW42" s="367">
        <v>677974</v>
      </c>
      <c r="AX42" s="366">
        <v>975105</v>
      </c>
      <c r="AY42" s="366">
        <v>1206008</v>
      </c>
      <c r="AZ42" s="366">
        <v>1653079</v>
      </c>
      <c r="BA42" s="367">
        <v>-632656</v>
      </c>
      <c r="BB42" s="368">
        <v>573352</v>
      </c>
      <c r="BC42" s="369">
        <v>1020423</v>
      </c>
      <c r="BD42" s="41"/>
      <c r="BE42" s="370">
        <f t="shared" si="2"/>
        <v>0.93315672872411037</v>
      </c>
      <c r="BF42" s="371">
        <f t="shared" si="0"/>
        <v>6.6843271275889626E-2</v>
      </c>
      <c r="BH42" s="371">
        <f t="shared" si="1"/>
        <v>5.1412388918070928E-2</v>
      </c>
    </row>
    <row r="43" spans="2:60" ht="13" customHeight="1">
      <c r="B43" s="4" t="s">
        <v>75</v>
      </c>
      <c r="C43" s="240" t="s">
        <v>30</v>
      </c>
      <c r="D43" s="361">
        <v>92</v>
      </c>
      <c r="E43" s="361">
        <v>7</v>
      </c>
      <c r="F43" s="361">
        <v>2624</v>
      </c>
      <c r="G43" s="361">
        <v>828</v>
      </c>
      <c r="H43" s="361">
        <v>1961</v>
      </c>
      <c r="I43" s="362">
        <v>2591</v>
      </c>
      <c r="J43" s="361">
        <v>10</v>
      </c>
      <c r="K43" s="361">
        <v>3383</v>
      </c>
      <c r="L43" s="361">
        <v>3611</v>
      </c>
      <c r="M43" s="363">
        <v>823</v>
      </c>
      <c r="N43" s="361">
        <v>5154</v>
      </c>
      <c r="O43" s="361">
        <v>479</v>
      </c>
      <c r="P43" s="361">
        <v>749</v>
      </c>
      <c r="Q43" s="361">
        <v>1675</v>
      </c>
      <c r="R43" s="361">
        <v>795</v>
      </c>
      <c r="S43" s="362">
        <v>862</v>
      </c>
      <c r="T43" s="361">
        <v>6087</v>
      </c>
      <c r="U43" s="361">
        <v>81</v>
      </c>
      <c r="V43" s="361">
        <v>1157</v>
      </c>
      <c r="W43" s="363">
        <v>6597</v>
      </c>
      <c r="X43" s="361">
        <v>1832</v>
      </c>
      <c r="Y43" s="361">
        <v>563</v>
      </c>
      <c r="Z43" s="361">
        <v>231</v>
      </c>
      <c r="AA43" s="361">
        <v>509</v>
      </c>
      <c r="AB43" s="361">
        <v>3445</v>
      </c>
      <c r="AC43" s="362">
        <v>3789</v>
      </c>
      <c r="AD43" s="361">
        <v>27</v>
      </c>
      <c r="AE43" s="361">
        <v>798</v>
      </c>
      <c r="AF43" s="361">
        <v>2494</v>
      </c>
      <c r="AG43" s="363">
        <v>2500</v>
      </c>
      <c r="AH43" s="361">
        <v>11200</v>
      </c>
      <c r="AI43" s="361">
        <v>2363</v>
      </c>
      <c r="AJ43" s="361">
        <v>1070</v>
      </c>
      <c r="AK43" s="361">
        <v>1996</v>
      </c>
      <c r="AL43" s="363">
        <v>1950</v>
      </c>
      <c r="AM43" s="361">
        <v>2166</v>
      </c>
      <c r="AN43" s="361">
        <v>36</v>
      </c>
      <c r="AO43" s="364">
        <v>76535</v>
      </c>
      <c r="AP43" s="361">
        <v>2585</v>
      </c>
      <c r="AQ43" s="365">
        <v>29566</v>
      </c>
      <c r="AR43" s="361">
        <v>0</v>
      </c>
      <c r="AS43" s="361">
        <v>995</v>
      </c>
      <c r="AT43" s="361">
        <v>17902</v>
      </c>
      <c r="AU43" s="361">
        <v>-1212</v>
      </c>
      <c r="AV43" s="366">
        <v>49836</v>
      </c>
      <c r="AW43" s="367">
        <v>126371</v>
      </c>
      <c r="AX43" s="366">
        <v>105987</v>
      </c>
      <c r="AY43" s="366">
        <v>155823</v>
      </c>
      <c r="AZ43" s="366">
        <v>232358</v>
      </c>
      <c r="BA43" s="367">
        <v>-86541</v>
      </c>
      <c r="BB43" s="368">
        <v>69282</v>
      </c>
      <c r="BC43" s="369">
        <v>145817</v>
      </c>
      <c r="BD43" s="41"/>
      <c r="BE43" s="370">
        <f t="shared" si="2"/>
        <v>0.68481692793441529</v>
      </c>
      <c r="BF43" s="382">
        <f t="shared" si="0"/>
        <v>0.31518307206558471</v>
      </c>
      <c r="BH43" s="382">
        <f t="shared" si="1"/>
        <v>8.8592866844915148E-3</v>
      </c>
    </row>
    <row r="44" spans="2:60" ht="13" customHeight="1">
      <c r="B44" s="104" t="s">
        <v>77</v>
      </c>
      <c r="C44" s="241" t="s">
        <v>32</v>
      </c>
      <c r="D44" s="383">
        <v>244</v>
      </c>
      <c r="E44" s="383">
        <v>4</v>
      </c>
      <c r="F44" s="383">
        <v>227</v>
      </c>
      <c r="G44" s="383">
        <v>521</v>
      </c>
      <c r="H44" s="383">
        <v>1024</v>
      </c>
      <c r="I44" s="384">
        <v>2116</v>
      </c>
      <c r="J44" s="383">
        <v>61</v>
      </c>
      <c r="K44" s="383">
        <v>3275</v>
      </c>
      <c r="L44" s="383">
        <v>2099</v>
      </c>
      <c r="M44" s="385">
        <v>524</v>
      </c>
      <c r="N44" s="383">
        <v>639</v>
      </c>
      <c r="O44" s="383">
        <v>2432</v>
      </c>
      <c r="P44" s="383">
        <v>1991</v>
      </c>
      <c r="Q44" s="383">
        <v>1525</v>
      </c>
      <c r="R44" s="383">
        <v>430</v>
      </c>
      <c r="S44" s="384">
        <v>1631</v>
      </c>
      <c r="T44" s="383">
        <v>2085</v>
      </c>
      <c r="U44" s="383">
        <v>105</v>
      </c>
      <c r="V44" s="383">
        <v>800</v>
      </c>
      <c r="W44" s="385">
        <v>310</v>
      </c>
      <c r="X44" s="383">
        <v>485</v>
      </c>
      <c r="Y44" s="383">
        <v>3017</v>
      </c>
      <c r="Z44" s="383">
        <v>2581</v>
      </c>
      <c r="AA44" s="383">
        <v>283</v>
      </c>
      <c r="AB44" s="383">
        <v>2201</v>
      </c>
      <c r="AC44" s="384">
        <v>953</v>
      </c>
      <c r="AD44" s="383">
        <v>10940</v>
      </c>
      <c r="AE44" s="383">
        <v>4834</v>
      </c>
      <c r="AF44" s="383">
        <v>1259</v>
      </c>
      <c r="AG44" s="385">
        <v>3337</v>
      </c>
      <c r="AH44" s="383">
        <v>3718</v>
      </c>
      <c r="AI44" s="383">
        <v>1948</v>
      </c>
      <c r="AJ44" s="383">
        <v>50</v>
      </c>
      <c r="AK44" s="383">
        <v>587</v>
      </c>
      <c r="AL44" s="385">
        <v>1618</v>
      </c>
      <c r="AM44" s="383">
        <v>0</v>
      </c>
      <c r="AN44" s="383">
        <v>725</v>
      </c>
      <c r="AO44" s="386">
        <v>60579</v>
      </c>
      <c r="AP44" s="383">
        <v>0</v>
      </c>
      <c r="AQ44" s="387">
        <v>0</v>
      </c>
      <c r="AR44" s="383">
        <v>0</v>
      </c>
      <c r="AS44" s="383">
        <v>191939</v>
      </c>
      <c r="AT44" s="383">
        <v>330190</v>
      </c>
      <c r="AU44" s="383">
        <v>0</v>
      </c>
      <c r="AV44" s="388">
        <v>522129</v>
      </c>
      <c r="AW44" s="389">
        <v>582708</v>
      </c>
      <c r="AX44" s="388">
        <v>0</v>
      </c>
      <c r="AY44" s="388">
        <v>522129</v>
      </c>
      <c r="AZ44" s="388">
        <v>582708</v>
      </c>
      <c r="BA44" s="389">
        <v>0</v>
      </c>
      <c r="BB44" s="390">
        <v>522129</v>
      </c>
      <c r="BC44" s="391">
        <v>582708</v>
      </c>
      <c r="BD44" s="41"/>
      <c r="BE44" s="674">
        <f t="shared" si="2"/>
        <v>0</v>
      </c>
      <c r="BF44" s="371">
        <f t="shared" si="0"/>
        <v>1</v>
      </c>
      <c r="BH44" s="371">
        <f t="shared" si="1"/>
        <v>0</v>
      </c>
    </row>
    <row r="45" spans="2:60" ht="13" customHeight="1">
      <c r="B45" s="4" t="s">
        <v>78</v>
      </c>
      <c r="C45" s="240" t="s">
        <v>630</v>
      </c>
      <c r="D45" s="361">
        <v>772</v>
      </c>
      <c r="E45" s="361">
        <v>12</v>
      </c>
      <c r="F45" s="361">
        <v>6428</v>
      </c>
      <c r="G45" s="361">
        <v>3360</v>
      </c>
      <c r="H45" s="361">
        <v>4103</v>
      </c>
      <c r="I45" s="362">
        <v>7487</v>
      </c>
      <c r="J45" s="361">
        <v>149</v>
      </c>
      <c r="K45" s="361">
        <v>18157</v>
      </c>
      <c r="L45" s="361">
        <v>12532</v>
      </c>
      <c r="M45" s="363">
        <v>3176</v>
      </c>
      <c r="N45" s="361">
        <v>5795</v>
      </c>
      <c r="O45" s="361">
        <v>5880</v>
      </c>
      <c r="P45" s="361">
        <v>11880</v>
      </c>
      <c r="Q45" s="361">
        <v>8288</v>
      </c>
      <c r="R45" s="361">
        <v>1269</v>
      </c>
      <c r="S45" s="362">
        <v>9016</v>
      </c>
      <c r="T45" s="361">
        <v>6395</v>
      </c>
      <c r="U45" s="361">
        <v>308</v>
      </c>
      <c r="V45" s="361">
        <v>9924</v>
      </c>
      <c r="W45" s="363">
        <v>3830</v>
      </c>
      <c r="X45" s="361">
        <v>1748</v>
      </c>
      <c r="Y45" s="361">
        <v>14573</v>
      </c>
      <c r="Z45" s="361">
        <v>3487</v>
      </c>
      <c r="AA45" s="361">
        <v>6583</v>
      </c>
      <c r="AB45" s="361">
        <v>18061</v>
      </c>
      <c r="AC45" s="362">
        <v>1440</v>
      </c>
      <c r="AD45" s="361">
        <v>1695</v>
      </c>
      <c r="AE45" s="361">
        <v>5550</v>
      </c>
      <c r="AF45" s="361">
        <v>1849</v>
      </c>
      <c r="AG45" s="363">
        <v>4077</v>
      </c>
      <c r="AH45" s="361">
        <v>6878</v>
      </c>
      <c r="AI45" s="361">
        <v>8262</v>
      </c>
      <c r="AJ45" s="361">
        <v>113</v>
      </c>
      <c r="AK45" s="361">
        <v>1827</v>
      </c>
      <c r="AL45" s="363">
        <v>11635</v>
      </c>
      <c r="AM45" s="361">
        <v>0</v>
      </c>
      <c r="AN45" s="361">
        <v>841</v>
      </c>
      <c r="AO45" s="364">
        <v>207380</v>
      </c>
      <c r="AP45" s="361">
        <v>74</v>
      </c>
      <c r="AQ45" s="365">
        <v>74225</v>
      </c>
      <c r="AR45" s="361">
        <v>0</v>
      </c>
      <c r="AS45" s="361">
        <v>0</v>
      </c>
      <c r="AT45" s="361">
        <v>0</v>
      </c>
      <c r="AU45" s="361">
        <v>0</v>
      </c>
      <c r="AV45" s="366">
        <v>74299</v>
      </c>
      <c r="AW45" s="367">
        <v>281679</v>
      </c>
      <c r="AX45" s="366">
        <v>126</v>
      </c>
      <c r="AY45" s="366">
        <v>74425</v>
      </c>
      <c r="AZ45" s="366">
        <v>281805</v>
      </c>
      <c r="BA45" s="367">
        <v>-160274</v>
      </c>
      <c r="BB45" s="368">
        <v>-85849</v>
      </c>
      <c r="BC45" s="369">
        <v>121531</v>
      </c>
      <c r="BD45" s="41"/>
      <c r="BE45" s="675">
        <f t="shared" si="2"/>
        <v>0.56899520376030877</v>
      </c>
      <c r="BF45" s="371">
        <f t="shared" si="0"/>
        <v>0.43100479623969123</v>
      </c>
      <c r="BH45" s="371">
        <f t="shared" si="1"/>
        <v>2.2241106478941439E-2</v>
      </c>
    </row>
    <row r="46" spans="2:60" ht="13" customHeight="1">
      <c r="B46" s="4" t="s">
        <v>80</v>
      </c>
      <c r="C46" s="240" t="s">
        <v>529</v>
      </c>
      <c r="D46" s="361">
        <v>24</v>
      </c>
      <c r="E46" s="361">
        <v>4</v>
      </c>
      <c r="F46" s="361">
        <v>797</v>
      </c>
      <c r="G46" s="361">
        <v>140</v>
      </c>
      <c r="H46" s="361">
        <v>377</v>
      </c>
      <c r="I46" s="362">
        <v>1859</v>
      </c>
      <c r="J46" s="361">
        <v>6</v>
      </c>
      <c r="K46" s="361">
        <v>430</v>
      </c>
      <c r="L46" s="361">
        <v>247</v>
      </c>
      <c r="M46" s="363">
        <v>101</v>
      </c>
      <c r="N46" s="361">
        <v>85</v>
      </c>
      <c r="O46" s="361">
        <v>194</v>
      </c>
      <c r="P46" s="361">
        <v>327</v>
      </c>
      <c r="Q46" s="361">
        <v>316</v>
      </c>
      <c r="R46" s="361">
        <v>69</v>
      </c>
      <c r="S46" s="362">
        <v>643</v>
      </c>
      <c r="T46" s="361">
        <v>313</v>
      </c>
      <c r="U46" s="361">
        <v>12</v>
      </c>
      <c r="V46" s="361">
        <v>312</v>
      </c>
      <c r="W46" s="363">
        <v>79</v>
      </c>
      <c r="X46" s="361">
        <v>519</v>
      </c>
      <c r="Y46" s="361">
        <v>144</v>
      </c>
      <c r="Z46" s="361">
        <v>3647</v>
      </c>
      <c r="AA46" s="361">
        <v>767</v>
      </c>
      <c r="AB46" s="361">
        <v>1850</v>
      </c>
      <c r="AC46" s="362">
        <v>320</v>
      </c>
      <c r="AD46" s="361">
        <v>176</v>
      </c>
      <c r="AE46" s="361">
        <v>2048</v>
      </c>
      <c r="AF46" s="361">
        <v>813</v>
      </c>
      <c r="AG46" s="363">
        <v>1476</v>
      </c>
      <c r="AH46" s="361">
        <v>4292</v>
      </c>
      <c r="AI46" s="361">
        <v>2950</v>
      </c>
      <c r="AJ46" s="361">
        <v>59</v>
      </c>
      <c r="AK46" s="361">
        <v>346</v>
      </c>
      <c r="AL46" s="363">
        <v>3068</v>
      </c>
      <c r="AM46" s="361">
        <v>0</v>
      </c>
      <c r="AN46" s="361">
        <v>40</v>
      </c>
      <c r="AO46" s="364">
        <v>28850</v>
      </c>
      <c r="AP46" s="361">
        <v>33</v>
      </c>
      <c r="AQ46" s="365">
        <v>31498</v>
      </c>
      <c r="AR46" s="361">
        <v>-1918</v>
      </c>
      <c r="AS46" s="361">
        <v>0</v>
      </c>
      <c r="AT46" s="361">
        <v>0</v>
      </c>
      <c r="AU46" s="361">
        <v>0</v>
      </c>
      <c r="AV46" s="366">
        <v>29613</v>
      </c>
      <c r="AW46" s="367">
        <v>58463</v>
      </c>
      <c r="AX46" s="366">
        <v>44</v>
      </c>
      <c r="AY46" s="366">
        <v>29657</v>
      </c>
      <c r="AZ46" s="366">
        <v>58507</v>
      </c>
      <c r="BA46" s="367">
        <v>-10</v>
      </c>
      <c r="BB46" s="368">
        <v>29647</v>
      </c>
      <c r="BC46" s="369">
        <v>58497</v>
      </c>
      <c r="BD46" s="41"/>
      <c r="BE46" s="675">
        <f t="shared" si="2"/>
        <v>1.7104835537006311E-4</v>
      </c>
      <c r="BF46" s="371">
        <f t="shared" si="0"/>
        <v>0.99982895164462993</v>
      </c>
      <c r="BH46" s="371">
        <f t="shared" si="1"/>
        <v>9.4381996884297398E-3</v>
      </c>
    </row>
    <row r="47" spans="2:60" ht="13" customHeight="1">
      <c r="B47" s="4" t="s">
        <v>81</v>
      </c>
      <c r="C47" s="240" t="s">
        <v>531</v>
      </c>
      <c r="D47" s="361">
        <v>11</v>
      </c>
      <c r="E47" s="361">
        <v>4</v>
      </c>
      <c r="F47" s="361">
        <v>590</v>
      </c>
      <c r="G47" s="361">
        <v>8</v>
      </c>
      <c r="H47" s="361">
        <v>159</v>
      </c>
      <c r="I47" s="362">
        <v>2098</v>
      </c>
      <c r="J47" s="361">
        <v>0</v>
      </c>
      <c r="K47" s="361">
        <v>72</v>
      </c>
      <c r="L47" s="361">
        <v>542</v>
      </c>
      <c r="M47" s="363">
        <v>5</v>
      </c>
      <c r="N47" s="361">
        <v>77</v>
      </c>
      <c r="O47" s="361">
        <v>46</v>
      </c>
      <c r="P47" s="361">
        <v>264</v>
      </c>
      <c r="Q47" s="361">
        <v>7</v>
      </c>
      <c r="R47" s="361">
        <v>45</v>
      </c>
      <c r="S47" s="362">
        <v>339</v>
      </c>
      <c r="T47" s="361">
        <v>180</v>
      </c>
      <c r="U47" s="361">
        <v>18</v>
      </c>
      <c r="V47" s="361">
        <v>87</v>
      </c>
      <c r="W47" s="363">
        <v>89</v>
      </c>
      <c r="X47" s="361">
        <v>1501</v>
      </c>
      <c r="Y47" s="361">
        <v>275</v>
      </c>
      <c r="Z47" s="361">
        <v>125</v>
      </c>
      <c r="AA47" s="361">
        <v>0</v>
      </c>
      <c r="AB47" s="361">
        <v>914</v>
      </c>
      <c r="AC47" s="362">
        <v>1189</v>
      </c>
      <c r="AD47" s="361">
        <v>9</v>
      </c>
      <c r="AE47" s="361">
        <v>3826</v>
      </c>
      <c r="AF47" s="361">
        <v>2448</v>
      </c>
      <c r="AG47" s="363">
        <v>13062</v>
      </c>
      <c r="AH47" s="361">
        <v>4124</v>
      </c>
      <c r="AI47" s="361">
        <v>3455</v>
      </c>
      <c r="AJ47" s="361">
        <v>2</v>
      </c>
      <c r="AK47" s="361">
        <v>661</v>
      </c>
      <c r="AL47" s="363">
        <v>7041</v>
      </c>
      <c r="AM47" s="361">
        <v>0</v>
      </c>
      <c r="AN47" s="361">
        <v>625</v>
      </c>
      <c r="AO47" s="364">
        <v>43898</v>
      </c>
      <c r="AP47" s="361">
        <v>0</v>
      </c>
      <c r="AQ47" s="365">
        <v>1440</v>
      </c>
      <c r="AR47" s="361">
        <v>9809</v>
      </c>
      <c r="AS47" s="361">
        <v>0</v>
      </c>
      <c r="AT47" s="361">
        <v>0</v>
      </c>
      <c r="AU47" s="361">
        <v>0</v>
      </c>
      <c r="AV47" s="366">
        <v>11249</v>
      </c>
      <c r="AW47" s="367">
        <v>55147</v>
      </c>
      <c r="AX47" s="366">
        <v>17471</v>
      </c>
      <c r="AY47" s="366">
        <v>28720</v>
      </c>
      <c r="AZ47" s="366">
        <v>72618</v>
      </c>
      <c r="BA47" s="367">
        <v>-86</v>
      </c>
      <c r="BB47" s="368">
        <v>28634</v>
      </c>
      <c r="BC47" s="369">
        <v>72532</v>
      </c>
      <c r="BD47" s="41"/>
      <c r="BE47" s="675">
        <f t="shared" si="2"/>
        <v>1.5594683300995521E-3</v>
      </c>
      <c r="BF47" s="371">
        <f t="shared" si="0"/>
        <v>0.99844053166990043</v>
      </c>
      <c r="BH47" s="371">
        <f t="shared" si="1"/>
        <v>4.3148795324588309E-4</v>
      </c>
    </row>
    <row r="48" spans="2:60" ht="13" customHeight="1">
      <c r="B48" s="106" t="s">
        <v>82</v>
      </c>
      <c r="C48" s="242" t="s">
        <v>36</v>
      </c>
      <c r="D48" s="372">
        <v>3555</v>
      </c>
      <c r="E48" s="372">
        <v>27</v>
      </c>
      <c r="F48" s="372">
        <v>24730</v>
      </c>
      <c r="G48" s="372">
        <v>10033</v>
      </c>
      <c r="H48" s="372">
        <v>17379</v>
      </c>
      <c r="I48" s="373">
        <v>36890</v>
      </c>
      <c r="J48" s="372">
        <v>205</v>
      </c>
      <c r="K48" s="372">
        <v>38246</v>
      </c>
      <c r="L48" s="372">
        <v>9520</v>
      </c>
      <c r="M48" s="374">
        <v>3522</v>
      </c>
      <c r="N48" s="372">
        <v>6059</v>
      </c>
      <c r="O48" s="372">
        <v>11320</v>
      </c>
      <c r="P48" s="372">
        <v>39764</v>
      </c>
      <c r="Q48" s="372">
        <v>29287</v>
      </c>
      <c r="R48" s="372">
        <v>9675</v>
      </c>
      <c r="S48" s="373">
        <v>15523</v>
      </c>
      <c r="T48" s="372">
        <v>49059</v>
      </c>
      <c r="U48" s="372">
        <v>1800</v>
      </c>
      <c r="V48" s="372">
        <v>36043</v>
      </c>
      <c r="W48" s="374">
        <v>8676</v>
      </c>
      <c r="X48" s="372">
        <v>29622</v>
      </c>
      <c r="Y48" s="372">
        <v>381</v>
      </c>
      <c r="Z48" s="372">
        <v>1256</v>
      </c>
      <c r="AA48" s="372">
        <v>1662</v>
      </c>
      <c r="AB48" s="372">
        <v>5166</v>
      </c>
      <c r="AC48" s="373">
        <v>1388</v>
      </c>
      <c r="AD48" s="372">
        <v>867</v>
      </c>
      <c r="AE48" s="372">
        <v>11428</v>
      </c>
      <c r="AF48" s="372">
        <v>1198</v>
      </c>
      <c r="AG48" s="374">
        <v>3406</v>
      </c>
      <c r="AH48" s="372">
        <v>11916</v>
      </c>
      <c r="AI48" s="372">
        <v>28681</v>
      </c>
      <c r="AJ48" s="372">
        <v>1032</v>
      </c>
      <c r="AK48" s="372">
        <v>9150</v>
      </c>
      <c r="AL48" s="374">
        <v>22374</v>
      </c>
      <c r="AM48" s="372">
        <v>4011</v>
      </c>
      <c r="AN48" s="372">
        <v>202</v>
      </c>
      <c r="AO48" s="375">
        <v>485053</v>
      </c>
      <c r="AP48" s="372">
        <v>21052</v>
      </c>
      <c r="AQ48" s="376">
        <v>586123</v>
      </c>
      <c r="AR48" s="372">
        <v>78</v>
      </c>
      <c r="AS48" s="372">
        <v>5585</v>
      </c>
      <c r="AT48" s="372">
        <v>120635</v>
      </c>
      <c r="AU48" s="372">
        <v>2686</v>
      </c>
      <c r="AV48" s="377">
        <v>736159</v>
      </c>
      <c r="AW48" s="378">
        <v>1221212</v>
      </c>
      <c r="AX48" s="377">
        <v>69951</v>
      </c>
      <c r="AY48" s="377">
        <v>806110</v>
      </c>
      <c r="AZ48" s="377">
        <v>1291163</v>
      </c>
      <c r="BA48" s="378">
        <v>-654763</v>
      </c>
      <c r="BB48" s="379">
        <v>151347</v>
      </c>
      <c r="BC48" s="380">
        <v>636400</v>
      </c>
      <c r="BD48" s="41"/>
      <c r="BE48" s="676">
        <f t="shared" si="2"/>
        <v>0.53615834105789983</v>
      </c>
      <c r="BF48" s="371">
        <f t="shared" si="0"/>
        <v>0.46384165894210017</v>
      </c>
      <c r="BH48" s="371">
        <f t="shared" si="1"/>
        <v>0.1756284816807894</v>
      </c>
    </row>
    <row r="49" spans="2:60" ht="13" customHeight="1">
      <c r="B49" s="4" t="s">
        <v>84</v>
      </c>
      <c r="C49" s="240" t="s">
        <v>631</v>
      </c>
      <c r="D49" s="361">
        <v>502</v>
      </c>
      <c r="E49" s="361">
        <v>92</v>
      </c>
      <c r="F49" s="361">
        <v>2266</v>
      </c>
      <c r="G49" s="361">
        <v>2181</v>
      </c>
      <c r="H49" s="361">
        <v>2362</v>
      </c>
      <c r="I49" s="362">
        <v>5467</v>
      </c>
      <c r="J49" s="361">
        <v>19</v>
      </c>
      <c r="K49" s="361">
        <v>3158</v>
      </c>
      <c r="L49" s="361">
        <v>3684</v>
      </c>
      <c r="M49" s="363">
        <v>825</v>
      </c>
      <c r="N49" s="361">
        <v>1456</v>
      </c>
      <c r="O49" s="361">
        <v>4874</v>
      </c>
      <c r="P49" s="361">
        <v>5864</v>
      </c>
      <c r="Q49" s="361">
        <v>5199</v>
      </c>
      <c r="R49" s="361">
        <v>2588</v>
      </c>
      <c r="S49" s="362">
        <v>2851</v>
      </c>
      <c r="T49" s="361">
        <v>7242</v>
      </c>
      <c r="U49" s="361">
        <v>441</v>
      </c>
      <c r="V49" s="361">
        <v>5347</v>
      </c>
      <c r="W49" s="363">
        <v>2897</v>
      </c>
      <c r="X49" s="361">
        <v>6377</v>
      </c>
      <c r="Y49" s="361">
        <v>2960</v>
      </c>
      <c r="Z49" s="361">
        <v>1216</v>
      </c>
      <c r="AA49" s="361">
        <v>2320</v>
      </c>
      <c r="AB49" s="361">
        <v>9390</v>
      </c>
      <c r="AC49" s="362">
        <v>21625</v>
      </c>
      <c r="AD49" s="361">
        <v>55827</v>
      </c>
      <c r="AE49" s="361">
        <v>10352</v>
      </c>
      <c r="AF49" s="361">
        <v>1762</v>
      </c>
      <c r="AG49" s="363">
        <v>5876</v>
      </c>
      <c r="AH49" s="361">
        <v>4488</v>
      </c>
      <c r="AI49" s="361">
        <v>5525</v>
      </c>
      <c r="AJ49" s="361">
        <v>689</v>
      </c>
      <c r="AK49" s="361">
        <v>4774</v>
      </c>
      <c r="AL49" s="363">
        <v>4328</v>
      </c>
      <c r="AM49" s="361">
        <v>0</v>
      </c>
      <c r="AN49" s="361">
        <v>1718</v>
      </c>
      <c r="AO49" s="364">
        <v>198542</v>
      </c>
      <c r="AP49" s="361">
        <v>4</v>
      </c>
      <c r="AQ49" s="365">
        <v>185326</v>
      </c>
      <c r="AR49" s="361">
        <v>0</v>
      </c>
      <c r="AS49" s="361">
        <v>0</v>
      </c>
      <c r="AT49" s="361">
        <v>0</v>
      </c>
      <c r="AU49" s="361">
        <v>0</v>
      </c>
      <c r="AV49" s="366">
        <v>185330</v>
      </c>
      <c r="AW49" s="367">
        <v>383872</v>
      </c>
      <c r="AX49" s="366">
        <v>12677</v>
      </c>
      <c r="AY49" s="366">
        <v>198007</v>
      </c>
      <c r="AZ49" s="366">
        <v>396549</v>
      </c>
      <c r="BA49" s="367">
        <v>-92136</v>
      </c>
      <c r="BB49" s="368">
        <v>105871</v>
      </c>
      <c r="BC49" s="369">
        <v>304413</v>
      </c>
      <c r="BD49" s="41"/>
      <c r="BE49" s="370">
        <f t="shared" si="2"/>
        <v>0.24001750583527842</v>
      </c>
      <c r="BF49" s="381">
        <f t="shared" si="0"/>
        <v>0.75998249416472152</v>
      </c>
      <c r="BH49" s="381">
        <f t="shared" si="1"/>
        <v>5.5531900293921202E-2</v>
      </c>
    </row>
    <row r="50" spans="2:60" ht="13" customHeight="1">
      <c r="B50" s="4" t="s">
        <v>85</v>
      </c>
      <c r="C50" s="240" t="s">
        <v>39</v>
      </c>
      <c r="D50" s="361">
        <v>24</v>
      </c>
      <c r="E50" s="361">
        <v>10</v>
      </c>
      <c r="F50" s="361">
        <v>1450</v>
      </c>
      <c r="G50" s="361">
        <v>552</v>
      </c>
      <c r="H50" s="361">
        <v>692</v>
      </c>
      <c r="I50" s="362">
        <v>2869</v>
      </c>
      <c r="J50" s="361">
        <v>17</v>
      </c>
      <c r="K50" s="361">
        <v>2747</v>
      </c>
      <c r="L50" s="361">
        <v>1208</v>
      </c>
      <c r="M50" s="363">
        <v>226</v>
      </c>
      <c r="N50" s="361">
        <v>331</v>
      </c>
      <c r="O50" s="361">
        <v>1587</v>
      </c>
      <c r="P50" s="361">
        <v>3404</v>
      </c>
      <c r="Q50" s="361">
        <v>1982</v>
      </c>
      <c r="R50" s="361">
        <v>518</v>
      </c>
      <c r="S50" s="362">
        <v>632</v>
      </c>
      <c r="T50" s="361">
        <v>2768</v>
      </c>
      <c r="U50" s="361">
        <v>137</v>
      </c>
      <c r="V50" s="361">
        <v>1115</v>
      </c>
      <c r="W50" s="363">
        <v>723</v>
      </c>
      <c r="X50" s="361">
        <v>3300</v>
      </c>
      <c r="Y50" s="361">
        <v>1546</v>
      </c>
      <c r="Z50" s="361">
        <v>58</v>
      </c>
      <c r="AA50" s="361">
        <v>140</v>
      </c>
      <c r="AB50" s="361">
        <v>20302</v>
      </c>
      <c r="AC50" s="362">
        <v>4547</v>
      </c>
      <c r="AD50" s="361">
        <v>28940</v>
      </c>
      <c r="AE50" s="361">
        <v>12014</v>
      </c>
      <c r="AF50" s="361">
        <v>3164</v>
      </c>
      <c r="AG50" s="363">
        <v>1283</v>
      </c>
      <c r="AH50" s="361">
        <v>6827</v>
      </c>
      <c r="AI50" s="361">
        <v>12430</v>
      </c>
      <c r="AJ50" s="361">
        <v>502</v>
      </c>
      <c r="AK50" s="361">
        <v>5346</v>
      </c>
      <c r="AL50" s="363">
        <v>12668</v>
      </c>
      <c r="AM50" s="361">
        <v>0</v>
      </c>
      <c r="AN50" s="361">
        <v>950</v>
      </c>
      <c r="AO50" s="364">
        <v>137009</v>
      </c>
      <c r="AP50" s="361">
        <v>0</v>
      </c>
      <c r="AQ50" s="365">
        <v>669901</v>
      </c>
      <c r="AR50" s="361">
        <v>0</v>
      </c>
      <c r="AS50" s="361">
        <v>0</v>
      </c>
      <c r="AT50" s="361">
        <v>11536</v>
      </c>
      <c r="AU50" s="361">
        <v>0</v>
      </c>
      <c r="AV50" s="366">
        <v>681437</v>
      </c>
      <c r="AW50" s="367">
        <v>818446</v>
      </c>
      <c r="AX50" s="366">
        <v>108</v>
      </c>
      <c r="AY50" s="366">
        <v>681545</v>
      </c>
      <c r="AZ50" s="366">
        <v>818554</v>
      </c>
      <c r="BA50" s="367">
        <v>-11837</v>
      </c>
      <c r="BB50" s="368">
        <v>669708</v>
      </c>
      <c r="BC50" s="369">
        <v>806717</v>
      </c>
      <c r="BD50" s="41"/>
      <c r="BE50" s="370">
        <f t="shared" si="2"/>
        <v>1.4462774575231598E-2</v>
      </c>
      <c r="BF50" s="371">
        <f t="shared" si="0"/>
        <v>0.9855372254247684</v>
      </c>
      <c r="BH50" s="371">
        <f t="shared" si="1"/>
        <v>0.20073209122734051</v>
      </c>
    </row>
    <row r="51" spans="2:60" ht="13" customHeight="1">
      <c r="B51" s="4" t="s">
        <v>86</v>
      </c>
      <c r="C51" s="240" t="s">
        <v>632</v>
      </c>
      <c r="D51" s="361">
        <v>3863</v>
      </c>
      <c r="E51" s="361">
        <v>502</v>
      </c>
      <c r="F51" s="361">
        <v>14627</v>
      </c>
      <c r="G51" s="361">
        <v>4069</v>
      </c>
      <c r="H51" s="361">
        <v>10165</v>
      </c>
      <c r="I51" s="362">
        <v>17201</v>
      </c>
      <c r="J51" s="361">
        <v>636</v>
      </c>
      <c r="K51" s="361">
        <v>12217</v>
      </c>
      <c r="L51" s="361">
        <v>15564</v>
      </c>
      <c r="M51" s="363">
        <v>4763</v>
      </c>
      <c r="N51" s="361">
        <v>5114</v>
      </c>
      <c r="O51" s="361">
        <v>10687</v>
      </c>
      <c r="P51" s="361">
        <v>18785</v>
      </c>
      <c r="Q51" s="361">
        <v>12479</v>
      </c>
      <c r="R51" s="361">
        <v>4673</v>
      </c>
      <c r="S51" s="362">
        <v>5439</v>
      </c>
      <c r="T51" s="361">
        <v>16183</v>
      </c>
      <c r="U51" s="361">
        <v>1028</v>
      </c>
      <c r="V51" s="361">
        <v>18362</v>
      </c>
      <c r="W51" s="363">
        <v>20699</v>
      </c>
      <c r="X51" s="361">
        <v>25552</v>
      </c>
      <c r="Y51" s="361">
        <v>2520</v>
      </c>
      <c r="Z51" s="361">
        <v>1567</v>
      </c>
      <c r="AA51" s="361">
        <v>7267</v>
      </c>
      <c r="AB51" s="361">
        <v>23682</v>
      </c>
      <c r="AC51" s="362">
        <v>9084</v>
      </c>
      <c r="AD51" s="361">
        <v>1409</v>
      </c>
      <c r="AE51" s="361">
        <v>24241</v>
      </c>
      <c r="AF51" s="361">
        <v>3917</v>
      </c>
      <c r="AG51" s="363">
        <v>12046</v>
      </c>
      <c r="AH51" s="361">
        <v>16037</v>
      </c>
      <c r="AI51" s="361">
        <v>11415</v>
      </c>
      <c r="AJ51" s="361">
        <v>1125</v>
      </c>
      <c r="AK51" s="361">
        <v>5489</v>
      </c>
      <c r="AL51" s="363">
        <v>12602</v>
      </c>
      <c r="AM51" s="361">
        <v>1033</v>
      </c>
      <c r="AN51" s="361">
        <v>2534</v>
      </c>
      <c r="AO51" s="364">
        <v>358576</v>
      </c>
      <c r="AP51" s="361">
        <v>4726</v>
      </c>
      <c r="AQ51" s="365">
        <v>143310</v>
      </c>
      <c r="AR51" s="361">
        <v>144</v>
      </c>
      <c r="AS51" s="361">
        <v>665</v>
      </c>
      <c r="AT51" s="361">
        <v>12898</v>
      </c>
      <c r="AU51" s="361">
        <v>950</v>
      </c>
      <c r="AV51" s="366">
        <v>162693</v>
      </c>
      <c r="AW51" s="367">
        <v>521269</v>
      </c>
      <c r="AX51" s="366">
        <v>49868</v>
      </c>
      <c r="AY51" s="366">
        <v>212561</v>
      </c>
      <c r="AZ51" s="366">
        <v>571137</v>
      </c>
      <c r="BA51" s="367">
        <v>-139347</v>
      </c>
      <c r="BB51" s="368">
        <v>73214</v>
      </c>
      <c r="BC51" s="369">
        <v>431790</v>
      </c>
      <c r="BD51" s="41"/>
      <c r="BE51" s="370">
        <f t="shared" si="2"/>
        <v>0.26732262996648565</v>
      </c>
      <c r="BF51" s="371">
        <f t="shared" si="0"/>
        <v>0.7326773700335143</v>
      </c>
      <c r="BH51" s="371">
        <f t="shared" si="1"/>
        <v>4.2942040680324658E-2</v>
      </c>
    </row>
    <row r="52" spans="2:60" ht="13" customHeight="1">
      <c r="B52" s="4" t="s">
        <v>87</v>
      </c>
      <c r="C52" s="240" t="s">
        <v>292</v>
      </c>
      <c r="D52" s="361">
        <v>199</v>
      </c>
      <c r="E52" s="361">
        <v>19</v>
      </c>
      <c r="F52" s="361">
        <v>2000</v>
      </c>
      <c r="G52" s="361">
        <v>472</v>
      </c>
      <c r="H52" s="361">
        <v>900</v>
      </c>
      <c r="I52" s="362">
        <v>9306</v>
      </c>
      <c r="J52" s="361">
        <v>34</v>
      </c>
      <c r="K52" s="361">
        <v>2340</v>
      </c>
      <c r="L52" s="361">
        <v>1800</v>
      </c>
      <c r="M52" s="363">
        <v>460</v>
      </c>
      <c r="N52" s="361">
        <v>388</v>
      </c>
      <c r="O52" s="361">
        <v>2431</v>
      </c>
      <c r="P52" s="361">
        <v>6723</v>
      </c>
      <c r="Q52" s="361">
        <v>7425</v>
      </c>
      <c r="R52" s="361">
        <v>1219</v>
      </c>
      <c r="S52" s="362">
        <v>2054</v>
      </c>
      <c r="T52" s="361">
        <v>5339</v>
      </c>
      <c r="U52" s="361">
        <v>1426</v>
      </c>
      <c r="V52" s="361">
        <v>2436</v>
      </c>
      <c r="W52" s="363">
        <v>855</v>
      </c>
      <c r="X52" s="361">
        <v>4902</v>
      </c>
      <c r="Y52" s="361">
        <v>1737</v>
      </c>
      <c r="Z52" s="361">
        <v>2430</v>
      </c>
      <c r="AA52" s="361">
        <v>935</v>
      </c>
      <c r="AB52" s="361">
        <v>24472</v>
      </c>
      <c r="AC52" s="362">
        <v>14623</v>
      </c>
      <c r="AD52" s="361">
        <v>1376</v>
      </c>
      <c r="AE52" s="361">
        <v>4122</v>
      </c>
      <c r="AF52" s="361">
        <v>50194</v>
      </c>
      <c r="AG52" s="363">
        <v>10515</v>
      </c>
      <c r="AH52" s="361">
        <v>21970</v>
      </c>
      <c r="AI52" s="361">
        <v>8780</v>
      </c>
      <c r="AJ52" s="361">
        <v>1852</v>
      </c>
      <c r="AK52" s="361">
        <v>11227</v>
      </c>
      <c r="AL52" s="363">
        <v>12066</v>
      </c>
      <c r="AM52" s="361">
        <v>0</v>
      </c>
      <c r="AN52" s="361">
        <v>2162</v>
      </c>
      <c r="AO52" s="364">
        <v>221189</v>
      </c>
      <c r="AP52" s="361">
        <v>2330</v>
      </c>
      <c r="AQ52" s="365">
        <v>171366</v>
      </c>
      <c r="AR52" s="361">
        <v>527</v>
      </c>
      <c r="AS52" s="361">
        <v>13313</v>
      </c>
      <c r="AT52" s="361">
        <v>115611</v>
      </c>
      <c r="AU52" s="361">
        <v>-305</v>
      </c>
      <c r="AV52" s="366">
        <v>302842</v>
      </c>
      <c r="AW52" s="367">
        <v>524031</v>
      </c>
      <c r="AX52" s="366">
        <v>17661</v>
      </c>
      <c r="AY52" s="366">
        <v>320503</v>
      </c>
      <c r="AZ52" s="366">
        <v>541692</v>
      </c>
      <c r="BA52" s="367">
        <v>-320104</v>
      </c>
      <c r="BB52" s="368">
        <v>399</v>
      </c>
      <c r="BC52" s="369">
        <v>221588</v>
      </c>
      <c r="BD52" s="41"/>
      <c r="BE52" s="370">
        <f t="shared" si="2"/>
        <v>0.61084935814865915</v>
      </c>
      <c r="BF52" s="371">
        <f t="shared" si="0"/>
        <v>0.38915064185134085</v>
      </c>
      <c r="BH52" s="371">
        <f t="shared" si="1"/>
        <v>5.1348864302731945E-2</v>
      </c>
    </row>
    <row r="53" spans="2:60" ht="13" customHeight="1">
      <c r="B53" s="106" t="s">
        <v>88</v>
      </c>
      <c r="C53" s="242" t="s">
        <v>43</v>
      </c>
      <c r="D53" s="372">
        <v>0</v>
      </c>
      <c r="E53" s="372">
        <v>0</v>
      </c>
      <c r="F53" s="372">
        <v>0</v>
      </c>
      <c r="G53" s="372">
        <v>0</v>
      </c>
      <c r="H53" s="372">
        <v>0</v>
      </c>
      <c r="I53" s="373">
        <v>0</v>
      </c>
      <c r="J53" s="372">
        <v>0</v>
      </c>
      <c r="K53" s="372">
        <v>0</v>
      </c>
      <c r="L53" s="372">
        <v>0</v>
      </c>
      <c r="M53" s="374">
        <v>0</v>
      </c>
      <c r="N53" s="372">
        <v>0</v>
      </c>
      <c r="O53" s="372">
        <v>0</v>
      </c>
      <c r="P53" s="372">
        <v>0</v>
      </c>
      <c r="Q53" s="372">
        <v>0</v>
      </c>
      <c r="R53" s="372">
        <v>0</v>
      </c>
      <c r="S53" s="373">
        <v>0</v>
      </c>
      <c r="T53" s="372">
        <v>0</v>
      </c>
      <c r="U53" s="372">
        <v>0</v>
      </c>
      <c r="V53" s="372">
        <v>0</v>
      </c>
      <c r="W53" s="374">
        <v>0</v>
      </c>
      <c r="X53" s="372">
        <v>0</v>
      </c>
      <c r="Y53" s="372">
        <v>0</v>
      </c>
      <c r="Z53" s="372">
        <v>0</v>
      </c>
      <c r="AA53" s="372">
        <v>0</v>
      </c>
      <c r="AB53" s="372">
        <v>0</v>
      </c>
      <c r="AC53" s="373">
        <v>0</v>
      </c>
      <c r="AD53" s="372">
        <v>0</v>
      </c>
      <c r="AE53" s="372">
        <v>0</v>
      </c>
      <c r="AF53" s="372">
        <v>0</v>
      </c>
      <c r="AG53" s="374">
        <v>0</v>
      </c>
      <c r="AH53" s="372">
        <v>0</v>
      </c>
      <c r="AI53" s="372">
        <v>0</v>
      </c>
      <c r="AJ53" s="372">
        <v>0</v>
      </c>
      <c r="AK53" s="372">
        <v>0</v>
      </c>
      <c r="AL53" s="374">
        <v>0</v>
      </c>
      <c r="AM53" s="372">
        <v>0</v>
      </c>
      <c r="AN53" s="372">
        <v>5038</v>
      </c>
      <c r="AO53" s="375">
        <v>5038</v>
      </c>
      <c r="AP53" s="372">
        <v>0</v>
      </c>
      <c r="AQ53" s="376">
        <v>16814</v>
      </c>
      <c r="AR53" s="372">
        <v>356993</v>
      </c>
      <c r="AS53" s="372">
        <v>0</v>
      </c>
      <c r="AT53" s="372">
        <v>0</v>
      </c>
      <c r="AU53" s="372">
        <v>0</v>
      </c>
      <c r="AV53" s="377">
        <v>373807</v>
      </c>
      <c r="AW53" s="378">
        <v>378845</v>
      </c>
      <c r="AX53" s="377">
        <v>0</v>
      </c>
      <c r="AY53" s="377">
        <v>373807</v>
      </c>
      <c r="AZ53" s="377">
        <v>378845</v>
      </c>
      <c r="BA53" s="378">
        <v>0</v>
      </c>
      <c r="BB53" s="379">
        <v>373807</v>
      </c>
      <c r="BC53" s="380">
        <v>378845</v>
      </c>
      <c r="BD53" s="41"/>
      <c r="BE53" s="370">
        <f t="shared" si="2"/>
        <v>0</v>
      </c>
      <c r="BF53" s="382">
        <f t="shared" si="0"/>
        <v>1</v>
      </c>
      <c r="BH53" s="382">
        <f t="shared" si="1"/>
        <v>5.0382211429696377E-3</v>
      </c>
    </row>
    <row r="54" spans="2:60" ht="13" customHeight="1">
      <c r="B54" s="4" t="s">
        <v>89</v>
      </c>
      <c r="C54" s="240" t="s">
        <v>633</v>
      </c>
      <c r="D54" s="361">
        <v>1</v>
      </c>
      <c r="E54" s="361">
        <v>2</v>
      </c>
      <c r="F54" s="361">
        <v>99</v>
      </c>
      <c r="G54" s="361">
        <v>1</v>
      </c>
      <c r="H54" s="361">
        <v>22</v>
      </c>
      <c r="I54" s="362">
        <v>218</v>
      </c>
      <c r="J54" s="361">
        <v>0</v>
      </c>
      <c r="K54" s="361">
        <v>106</v>
      </c>
      <c r="L54" s="361">
        <v>140</v>
      </c>
      <c r="M54" s="363">
        <v>45</v>
      </c>
      <c r="N54" s="361">
        <v>10</v>
      </c>
      <c r="O54" s="361">
        <v>147</v>
      </c>
      <c r="P54" s="361">
        <v>861</v>
      </c>
      <c r="Q54" s="361">
        <v>287</v>
      </c>
      <c r="R54" s="361">
        <v>69</v>
      </c>
      <c r="S54" s="362">
        <v>529</v>
      </c>
      <c r="T54" s="361">
        <v>1756</v>
      </c>
      <c r="U54" s="361">
        <v>21</v>
      </c>
      <c r="V54" s="361">
        <v>231</v>
      </c>
      <c r="W54" s="363">
        <v>8</v>
      </c>
      <c r="X54" s="361">
        <v>104</v>
      </c>
      <c r="Y54" s="361">
        <v>117</v>
      </c>
      <c r="Z54" s="361">
        <v>5</v>
      </c>
      <c r="AA54" s="361">
        <v>24</v>
      </c>
      <c r="AB54" s="361">
        <v>134</v>
      </c>
      <c r="AC54" s="362">
        <v>59</v>
      </c>
      <c r="AD54" s="361">
        <v>0</v>
      </c>
      <c r="AE54" s="361">
        <v>345</v>
      </c>
      <c r="AF54" s="361">
        <v>1230</v>
      </c>
      <c r="AG54" s="363">
        <v>38</v>
      </c>
      <c r="AH54" s="361">
        <v>0</v>
      </c>
      <c r="AI54" s="361">
        <v>66</v>
      </c>
      <c r="AJ54" s="361">
        <v>0</v>
      </c>
      <c r="AK54" s="361">
        <v>185</v>
      </c>
      <c r="AL54" s="363">
        <v>183</v>
      </c>
      <c r="AM54" s="361">
        <v>0</v>
      </c>
      <c r="AN54" s="361">
        <v>122</v>
      </c>
      <c r="AO54" s="364">
        <v>7165</v>
      </c>
      <c r="AP54" s="361">
        <v>0</v>
      </c>
      <c r="AQ54" s="365">
        <v>102750</v>
      </c>
      <c r="AR54" s="361">
        <v>202343</v>
      </c>
      <c r="AS54" s="361">
        <v>32772</v>
      </c>
      <c r="AT54" s="361">
        <v>337726</v>
      </c>
      <c r="AU54" s="361">
        <v>0</v>
      </c>
      <c r="AV54" s="366">
        <v>675591</v>
      </c>
      <c r="AW54" s="367">
        <v>682756</v>
      </c>
      <c r="AX54" s="366">
        <v>29380</v>
      </c>
      <c r="AY54" s="366">
        <v>704971</v>
      </c>
      <c r="AZ54" s="366">
        <v>712136</v>
      </c>
      <c r="BA54" s="367">
        <v>-147868</v>
      </c>
      <c r="BB54" s="368">
        <v>557103</v>
      </c>
      <c r="BC54" s="369">
        <v>564268</v>
      </c>
      <c r="BD54" s="41"/>
      <c r="BE54" s="674">
        <f t="shared" si="2"/>
        <v>0.21657517473299392</v>
      </c>
      <c r="BF54" s="371">
        <f t="shared" si="0"/>
        <v>0.78342482526700608</v>
      </c>
      <c r="BH54" s="371">
        <f t="shared" si="1"/>
        <v>3.0788463330565619E-2</v>
      </c>
    </row>
    <row r="55" spans="2:60" ht="13" customHeight="1">
      <c r="B55" s="4" t="s">
        <v>91</v>
      </c>
      <c r="C55" s="240" t="s">
        <v>634</v>
      </c>
      <c r="D55" s="361">
        <v>0</v>
      </c>
      <c r="E55" s="361">
        <v>0</v>
      </c>
      <c r="F55" s="361">
        <v>0</v>
      </c>
      <c r="G55" s="361">
        <v>0</v>
      </c>
      <c r="H55" s="361">
        <v>0</v>
      </c>
      <c r="I55" s="362">
        <v>4</v>
      </c>
      <c r="J55" s="361">
        <v>0</v>
      </c>
      <c r="K55" s="361">
        <v>0</v>
      </c>
      <c r="L55" s="361">
        <v>0</v>
      </c>
      <c r="M55" s="363">
        <v>0</v>
      </c>
      <c r="N55" s="361">
        <v>0</v>
      </c>
      <c r="O55" s="361">
        <v>0</v>
      </c>
      <c r="P55" s="361">
        <v>0</v>
      </c>
      <c r="Q55" s="361">
        <v>0</v>
      </c>
      <c r="R55" s="361">
        <v>0</v>
      </c>
      <c r="S55" s="362">
        <v>0</v>
      </c>
      <c r="T55" s="361">
        <v>0</v>
      </c>
      <c r="U55" s="361">
        <v>0</v>
      </c>
      <c r="V55" s="361">
        <v>0</v>
      </c>
      <c r="W55" s="363">
        <v>0</v>
      </c>
      <c r="X55" s="361">
        <v>0</v>
      </c>
      <c r="Y55" s="361">
        <v>0</v>
      </c>
      <c r="Z55" s="361">
        <v>6</v>
      </c>
      <c r="AA55" s="361">
        <v>0</v>
      </c>
      <c r="AB55" s="361">
        <v>13</v>
      </c>
      <c r="AC55" s="362">
        <v>30</v>
      </c>
      <c r="AD55" s="361">
        <v>4</v>
      </c>
      <c r="AE55" s="361">
        <v>449</v>
      </c>
      <c r="AF55" s="361">
        <v>107</v>
      </c>
      <c r="AG55" s="363">
        <v>6</v>
      </c>
      <c r="AH55" s="361">
        <v>9</v>
      </c>
      <c r="AI55" s="361">
        <v>9750</v>
      </c>
      <c r="AJ55" s="361">
        <v>0</v>
      </c>
      <c r="AK55" s="361">
        <v>6</v>
      </c>
      <c r="AL55" s="363">
        <v>90</v>
      </c>
      <c r="AM55" s="361">
        <v>0</v>
      </c>
      <c r="AN55" s="361">
        <v>6</v>
      </c>
      <c r="AO55" s="364">
        <v>10480</v>
      </c>
      <c r="AP55" s="361">
        <v>8090</v>
      </c>
      <c r="AQ55" s="365">
        <v>182227</v>
      </c>
      <c r="AR55" s="361">
        <v>502670</v>
      </c>
      <c r="AS55" s="361">
        <v>0</v>
      </c>
      <c r="AT55" s="361">
        <v>0</v>
      </c>
      <c r="AU55" s="361">
        <v>0</v>
      </c>
      <c r="AV55" s="366">
        <v>692987</v>
      </c>
      <c r="AW55" s="367">
        <v>703467</v>
      </c>
      <c r="AX55" s="366">
        <v>15080</v>
      </c>
      <c r="AY55" s="366">
        <v>708067</v>
      </c>
      <c r="AZ55" s="366">
        <v>718547</v>
      </c>
      <c r="BA55" s="367">
        <v>-33031</v>
      </c>
      <c r="BB55" s="368">
        <v>675036</v>
      </c>
      <c r="BC55" s="369">
        <v>685516</v>
      </c>
      <c r="BD55" s="41"/>
      <c r="BE55" s="675">
        <f t="shared" si="2"/>
        <v>4.6954583512801594E-2</v>
      </c>
      <c r="BF55" s="371">
        <f t="shared" si="0"/>
        <v>0.95304541648719843</v>
      </c>
      <c r="BH55" s="371">
        <f t="shared" si="1"/>
        <v>5.4603302261206625E-2</v>
      </c>
    </row>
    <row r="56" spans="2:60" ht="13" customHeight="1">
      <c r="B56" s="4" t="s">
        <v>333</v>
      </c>
      <c r="C56" s="240" t="s">
        <v>1051</v>
      </c>
      <c r="D56" s="361">
        <v>129</v>
      </c>
      <c r="E56" s="361">
        <v>5</v>
      </c>
      <c r="F56" s="361">
        <v>445</v>
      </c>
      <c r="G56" s="361">
        <v>101</v>
      </c>
      <c r="H56" s="361">
        <v>111</v>
      </c>
      <c r="I56" s="362">
        <v>775</v>
      </c>
      <c r="J56" s="361">
        <v>4</v>
      </c>
      <c r="K56" s="361">
        <v>309</v>
      </c>
      <c r="L56" s="361">
        <v>127</v>
      </c>
      <c r="M56" s="363">
        <v>32</v>
      </c>
      <c r="N56" s="361">
        <v>191</v>
      </c>
      <c r="O56" s="361">
        <v>85</v>
      </c>
      <c r="P56" s="361">
        <v>1244</v>
      </c>
      <c r="Q56" s="361">
        <v>409</v>
      </c>
      <c r="R56" s="361">
        <v>88</v>
      </c>
      <c r="S56" s="362">
        <v>110</v>
      </c>
      <c r="T56" s="361">
        <v>185</v>
      </c>
      <c r="U56" s="361">
        <v>1</v>
      </c>
      <c r="V56" s="361">
        <v>75</v>
      </c>
      <c r="W56" s="363">
        <v>137</v>
      </c>
      <c r="X56" s="361">
        <v>519</v>
      </c>
      <c r="Y56" s="361">
        <v>330</v>
      </c>
      <c r="Z56" s="361">
        <v>365</v>
      </c>
      <c r="AA56" s="361">
        <v>177</v>
      </c>
      <c r="AB56" s="361">
        <v>387</v>
      </c>
      <c r="AC56" s="362">
        <v>895</v>
      </c>
      <c r="AD56" s="361">
        <v>98</v>
      </c>
      <c r="AE56" s="361">
        <v>649</v>
      </c>
      <c r="AF56" s="361">
        <v>253</v>
      </c>
      <c r="AG56" s="363">
        <v>1</v>
      </c>
      <c r="AH56" s="361">
        <v>1634</v>
      </c>
      <c r="AI56" s="361">
        <v>719</v>
      </c>
      <c r="AJ56" s="361">
        <v>0</v>
      </c>
      <c r="AK56" s="361">
        <v>742</v>
      </c>
      <c r="AL56" s="363">
        <v>1924</v>
      </c>
      <c r="AM56" s="361">
        <v>0</v>
      </c>
      <c r="AN56" s="361">
        <v>12</v>
      </c>
      <c r="AO56" s="364">
        <v>13268</v>
      </c>
      <c r="AP56" s="361">
        <v>0</v>
      </c>
      <c r="AQ56" s="365">
        <v>41750</v>
      </c>
      <c r="AR56" s="361">
        <v>0</v>
      </c>
      <c r="AS56" s="361">
        <v>0</v>
      </c>
      <c r="AT56" s="361">
        <v>0</v>
      </c>
      <c r="AU56" s="361">
        <v>0</v>
      </c>
      <c r="AV56" s="366">
        <v>41750</v>
      </c>
      <c r="AW56" s="367">
        <v>55018</v>
      </c>
      <c r="AX56" s="366">
        <v>25721</v>
      </c>
      <c r="AY56" s="366">
        <v>67471</v>
      </c>
      <c r="AZ56" s="366">
        <v>80739</v>
      </c>
      <c r="BA56" s="367">
        <v>-1073</v>
      </c>
      <c r="BB56" s="368">
        <v>66398</v>
      </c>
      <c r="BC56" s="369">
        <v>79666</v>
      </c>
      <c r="BD56" s="41"/>
      <c r="BE56" s="675">
        <f t="shared" si="2"/>
        <v>1.950270820458759E-2</v>
      </c>
      <c r="BF56" s="371">
        <f t="shared" si="0"/>
        <v>0.98049729179541245</v>
      </c>
      <c r="BH56" s="371">
        <f t="shared" si="1"/>
        <v>1.2510154200010847E-2</v>
      </c>
    </row>
    <row r="57" spans="2:60" ht="13" customHeight="1">
      <c r="B57" s="4" t="s">
        <v>334</v>
      </c>
      <c r="C57" s="240" t="s">
        <v>618</v>
      </c>
      <c r="D57" s="361">
        <v>2904</v>
      </c>
      <c r="E57" s="361">
        <v>86</v>
      </c>
      <c r="F57" s="361">
        <v>20083</v>
      </c>
      <c r="G57" s="361">
        <v>3534</v>
      </c>
      <c r="H57" s="361">
        <v>6978</v>
      </c>
      <c r="I57" s="362">
        <v>43301</v>
      </c>
      <c r="J57" s="361">
        <v>298</v>
      </c>
      <c r="K57" s="361">
        <v>28283</v>
      </c>
      <c r="L57" s="361">
        <v>15208</v>
      </c>
      <c r="M57" s="363">
        <v>2144</v>
      </c>
      <c r="N57" s="361">
        <v>4008</v>
      </c>
      <c r="O57" s="361">
        <v>12149</v>
      </c>
      <c r="P57" s="361">
        <v>47236</v>
      </c>
      <c r="Q57" s="361">
        <v>30825</v>
      </c>
      <c r="R57" s="361">
        <v>7578</v>
      </c>
      <c r="S57" s="362">
        <v>17880</v>
      </c>
      <c r="T57" s="361">
        <v>38324</v>
      </c>
      <c r="U57" s="361">
        <v>1740</v>
      </c>
      <c r="V57" s="361">
        <v>30749</v>
      </c>
      <c r="W57" s="363">
        <v>7492</v>
      </c>
      <c r="X57" s="361">
        <v>59863</v>
      </c>
      <c r="Y57" s="361">
        <v>20815</v>
      </c>
      <c r="Z57" s="361">
        <v>10403</v>
      </c>
      <c r="AA57" s="361">
        <v>6092</v>
      </c>
      <c r="AB57" s="361">
        <v>47552</v>
      </c>
      <c r="AC57" s="362">
        <v>31516</v>
      </c>
      <c r="AD57" s="361">
        <v>11606</v>
      </c>
      <c r="AE57" s="361">
        <v>65186</v>
      </c>
      <c r="AF57" s="361">
        <v>30401</v>
      </c>
      <c r="AG57" s="363">
        <v>32577</v>
      </c>
      <c r="AH57" s="361">
        <v>56196</v>
      </c>
      <c r="AI57" s="361">
        <v>31830</v>
      </c>
      <c r="AJ57" s="361">
        <v>2272</v>
      </c>
      <c r="AK57" s="361">
        <v>52413</v>
      </c>
      <c r="AL57" s="363">
        <v>15571</v>
      </c>
      <c r="AM57" s="361">
        <v>0</v>
      </c>
      <c r="AN57" s="361">
        <v>1406</v>
      </c>
      <c r="AO57" s="364">
        <v>796499</v>
      </c>
      <c r="AP57" s="361">
        <v>1011</v>
      </c>
      <c r="AQ57" s="365">
        <v>39294</v>
      </c>
      <c r="AR57" s="361">
        <v>43</v>
      </c>
      <c r="AS57" s="361">
        <v>2153</v>
      </c>
      <c r="AT57" s="361">
        <v>35396</v>
      </c>
      <c r="AU57" s="361">
        <v>0</v>
      </c>
      <c r="AV57" s="366">
        <v>77897</v>
      </c>
      <c r="AW57" s="367">
        <v>874396</v>
      </c>
      <c r="AX57" s="366">
        <v>12048</v>
      </c>
      <c r="AY57" s="366">
        <v>89945</v>
      </c>
      <c r="AZ57" s="366">
        <v>886444</v>
      </c>
      <c r="BA57" s="367">
        <v>-436926</v>
      </c>
      <c r="BB57" s="368">
        <v>-346981</v>
      </c>
      <c r="BC57" s="369">
        <v>449518</v>
      </c>
      <c r="BD57" s="41"/>
      <c r="BE57" s="675">
        <f t="shared" si="2"/>
        <v>0.49968892812867394</v>
      </c>
      <c r="BF57" s="371">
        <f>1-BE57</f>
        <v>0.50031107187132606</v>
      </c>
      <c r="BH57" s="371">
        <f>+AQ57/$AQ$61</f>
        <v>1.1774227524197035E-2</v>
      </c>
    </row>
    <row r="58" spans="2:60" ht="13" customHeight="1">
      <c r="B58" s="106" t="s">
        <v>335</v>
      </c>
      <c r="C58" s="242" t="s">
        <v>619</v>
      </c>
      <c r="D58" s="372">
        <v>100</v>
      </c>
      <c r="E58" s="372">
        <v>0</v>
      </c>
      <c r="F58" s="372">
        <v>116</v>
      </c>
      <c r="G58" s="372">
        <v>13</v>
      </c>
      <c r="H58" s="372">
        <v>14</v>
      </c>
      <c r="I58" s="373">
        <v>129</v>
      </c>
      <c r="J58" s="372">
        <v>0</v>
      </c>
      <c r="K58" s="372">
        <v>59</v>
      </c>
      <c r="L58" s="372">
        <v>141</v>
      </c>
      <c r="M58" s="374">
        <v>1</v>
      </c>
      <c r="N58" s="372">
        <v>5</v>
      </c>
      <c r="O58" s="372">
        <v>15</v>
      </c>
      <c r="P58" s="372">
        <v>75</v>
      </c>
      <c r="Q58" s="372">
        <v>68</v>
      </c>
      <c r="R58" s="372">
        <v>23</v>
      </c>
      <c r="S58" s="373">
        <v>112</v>
      </c>
      <c r="T58" s="372">
        <v>184</v>
      </c>
      <c r="U58" s="372">
        <v>0</v>
      </c>
      <c r="V58" s="372">
        <v>78</v>
      </c>
      <c r="W58" s="374">
        <v>27</v>
      </c>
      <c r="X58" s="372">
        <v>190</v>
      </c>
      <c r="Y58" s="372">
        <v>21</v>
      </c>
      <c r="Z58" s="372">
        <v>28</v>
      </c>
      <c r="AA58" s="372">
        <v>6</v>
      </c>
      <c r="AB58" s="372">
        <v>327</v>
      </c>
      <c r="AC58" s="373">
        <v>71</v>
      </c>
      <c r="AD58" s="372">
        <v>467</v>
      </c>
      <c r="AE58" s="372">
        <v>242</v>
      </c>
      <c r="AF58" s="372">
        <v>919</v>
      </c>
      <c r="AG58" s="374">
        <v>157</v>
      </c>
      <c r="AH58" s="372">
        <v>5207</v>
      </c>
      <c r="AI58" s="372">
        <v>15100</v>
      </c>
      <c r="AJ58" s="372">
        <v>66</v>
      </c>
      <c r="AK58" s="372">
        <v>517</v>
      </c>
      <c r="AL58" s="374">
        <v>7181</v>
      </c>
      <c r="AM58" s="372">
        <v>0</v>
      </c>
      <c r="AN58" s="372">
        <v>170</v>
      </c>
      <c r="AO58" s="375">
        <v>31829</v>
      </c>
      <c r="AP58" s="372">
        <v>60917</v>
      </c>
      <c r="AQ58" s="376">
        <v>322790</v>
      </c>
      <c r="AR58" s="372">
        <v>0</v>
      </c>
      <c r="AS58" s="372">
        <v>0</v>
      </c>
      <c r="AT58" s="372">
        <v>2586</v>
      </c>
      <c r="AU58" s="372">
        <v>0</v>
      </c>
      <c r="AV58" s="377">
        <v>386293</v>
      </c>
      <c r="AW58" s="378">
        <v>418122</v>
      </c>
      <c r="AX58" s="377">
        <v>128289</v>
      </c>
      <c r="AY58" s="377">
        <v>514582</v>
      </c>
      <c r="AZ58" s="377">
        <v>546411</v>
      </c>
      <c r="BA58" s="378">
        <v>-87632</v>
      </c>
      <c r="BB58" s="379">
        <v>426950</v>
      </c>
      <c r="BC58" s="380">
        <v>458779</v>
      </c>
      <c r="BD58" s="41"/>
      <c r="BE58" s="676">
        <f t="shared" si="2"/>
        <v>0.20958476234209153</v>
      </c>
      <c r="BF58" s="371">
        <f>1-BE58</f>
        <v>0.79041523765790844</v>
      </c>
      <c r="BH58" s="371">
        <f t="shared" si="1"/>
        <v>9.6722219741832371E-2</v>
      </c>
    </row>
    <row r="59" spans="2:60" ht="13" customHeight="1">
      <c r="B59" s="4" t="s">
        <v>336</v>
      </c>
      <c r="C59" s="240" t="s">
        <v>50</v>
      </c>
      <c r="D59" s="361">
        <v>21</v>
      </c>
      <c r="E59" s="361">
        <v>3</v>
      </c>
      <c r="F59" s="361">
        <v>278</v>
      </c>
      <c r="G59" s="361">
        <v>110</v>
      </c>
      <c r="H59" s="361">
        <v>172</v>
      </c>
      <c r="I59" s="362">
        <v>522</v>
      </c>
      <c r="J59" s="361">
        <v>2</v>
      </c>
      <c r="K59" s="361">
        <v>99</v>
      </c>
      <c r="L59" s="361">
        <v>397</v>
      </c>
      <c r="M59" s="363">
        <v>28</v>
      </c>
      <c r="N59" s="361">
        <v>63</v>
      </c>
      <c r="O59" s="361">
        <v>207</v>
      </c>
      <c r="P59" s="361">
        <v>905</v>
      </c>
      <c r="Q59" s="361">
        <v>687</v>
      </c>
      <c r="R59" s="361">
        <v>108</v>
      </c>
      <c r="S59" s="362">
        <v>899</v>
      </c>
      <c r="T59" s="361">
        <v>724</v>
      </c>
      <c r="U59" s="361">
        <v>41</v>
      </c>
      <c r="V59" s="361">
        <v>340</v>
      </c>
      <c r="W59" s="363">
        <v>173</v>
      </c>
      <c r="X59" s="361">
        <v>490</v>
      </c>
      <c r="Y59" s="361">
        <v>13</v>
      </c>
      <c r="Z59" s="361">
        <v>67</v>
      </c>
      <c r="AA59" s="361">
        <v>275</v>
      </c>
      <c r="AB59" s="361">
        <v>1148</v>
      </c>
      <c r="AC59" s="362">
        <v>870</v>
      </c>
      <c r="AD59" s="361">
        <v>144</v>
      </c>
      <c r="AE59" s="361">
        <v>902</v>
      </c>
      <c r="AF59" s="361">
        <v>511</v>
      </c>
      <c r="AG59" s="363">
        <v>1061</v>
      </c>
      <c r="AH59" s="361">
        <v>2511</v>
      </c>
      <c r="AI59" s="361">
        <v>1638</v>
      </c>
      <c r="AJ59" s="361">
        <v>133</v>
      </c>
      <c r="AK59" s="361">
        <v>594</v>
      </c>
      <c r="AL59" s="363">
        <v>653</v>
      </c>
      <c r="AM59" s="361">
        <v>0</v>
      </c>
      <c r="AN59" s="361">
        <v>6</v>
      </c>
      <c r="AO59" s="364">
        <v>16795</v>
      </c>
      <c r="AP59" s="361">
        <v>0</v>
      </c>
      <c r="AQ59" s="365">
        <v>0</v>
      </c>
      <c r="AR59" s="361">
        <v>0</v>
      </c>
      <c r="AS59" s="361">
        <v>0</v>
      </c>
      <c r="AT59" s="361">
        <v>0</v>
      </c>
      <c r="AU59" s="361">
        <v>0</v>
      </c>
      <c r="AV59" s="366">
        <v>0</v>
      </c>
      <c r="AW59" s="367">
        <v>16795</v>
      </c>
      <c r="AX59" s="366">
        <v>0</v>
      </c>
      <c r="AY59" s="366">
        <v>0</v>
      </c>
      <c r="AZ59" s="366">
        <v>16795</v>
      </c>
      <c r="BA59" s="367">
        <v>0</v>
      </c>
      <c r="BB59" s="368">
        <v>0</v>
      </c>
      <c r="BC59" s="369">
        <v>16795</v>
      </c>
      <c r="BD59" s="41"/>
      <c r="BE59" s="674">
        <f t="shared" si="2"/>
        <v>0</v>
      </c>
      <c r="BF59" s="381">
        <f>1-BE59</f>
        <v>1</v>
      </c>
      <c r="BH59" s="381">
        <f t="shared" si="1"/>
        <v>0</v>
      </c>
    </row>
    <row r="60" spans="2:60" ht="13" customHeight="1">
      <c r="B60" s="4" t="s">
        <v>337</v>
      </c>
      <c r="C60" s="240" t="s">
        <v>51</v>
      </c>
      <c r="D60" s="361">
        <v>440</v>
      </c>
      <c r="E60" s="361">
        <v>24</v>
      </c>
      <c r="F60" s="361">
        <v>1334</v>
      </c>
      <c r="G60" s="361">
        <v>351</v>
      </c>
      <c r="H60" s="361">
        <v>571</v>
      </c>
      <c r="I60" s="362">
        <v>830</v>
      </c>
      <c r="J60" s="361">
        <v>173</v>
      </c>
      <c r="K60" s="361">
        <v>1262</v>
      </c>
      <c r="L60" s="361">
        <v>1552</v>
      </c>
      <c r="M60" s="363">
        <v>1160</v>
      </c>
      <c r="N60" s="361">
        <v>1175</v>
      </c>
      <c r="O60" s="361">
        <v>1918</v>
      </c>
      <c r="P60" s="361">
        <v>6836</v>
      </c>
      <c r="Q60" s="361">
        <v>3779</v>
      </c>
      <c r="R60" s="361">
        <v>459</v>
      </c>
      <c r="S60" s="362">
        <v>209</v>
      </c>
      <c r="T60" s="361">
        <v>1467</v>
      </c>
      <c r="U60" s="361">
        <v>55</v>
      </c>
      <c r="V60" s="361">
        <v>910</v>
      </c>
      <c r="W60" s="363">
        <v>334</v>
      </c>
      <c r="X60" s="361">
        <v>8348</v>
      </c>
      <c r="Y60" s="361">
        <v>333</v>
      </c>
      <c r="Z60" s="361">
        <v>471</v>
      </c>
      <c r="AA60" s="361">
        <v>736</v>
      </c>
      <c r="AB60" s="361">
        <v>2033</v>
      </c>
      <c r="AC60" s="362">
        <v>2711</v>
      </c>
      <c r="AD60" s="361">
        <v>1474</v>
      </c>
      <c r="AE60" s="361">
        <v>1010</v>
      </c>
      <c r="AF60" s="361">
        <v>1073</v>
      </c>
      <c r="AG60" s="363">
        <v>107</v>
      </c>
      <c r="AH60" s="361">
        <v>3015</v>
      </c>
      <c r="AI60" s="361">
        <v>2077</v>
      </c>
      <c r="AJ60" s="361">
        <v>367</v>
      </c>
      <c r="AK60" s="361">
        <v>1629</v>
      </c>
      <c r="AL60" s="363">
        <v>1564</v>
      </c>
      <c r="AM60" s="361">
        <v>8</v>
      </c>
      <c r="AN60" s="361">
        <v>0</v>
      </c>
      <c r="AO60" s="364">
        <v>51795</v>
      </c>
      <c r="AP60" s="361">
        <v>0</v>
      </c>
      <c r="AQ60" s="365">
        <v>20</v>
      </c>
      <c r="AR60" s="361">
        <v>0</v>
      </c>
      <c r="AS60" s="361">
        <v>0</v>
      </c>
      <c r="AT60" s="361">
        <v>0</v>
      </c>
      <c r="AU60" s="361">
        <v>0</v>
      </c>
      <c r="AV60" s="366">
        <v>20</v>
      </c>
      <c r="AW60" s="367">
        <v>51815</v>
      </c>
      <c r="AX60" s="366">
        <v>31487</v>
      </c>
      <c r="AY60" s="366">
        <v>31507</v>
      </c>
      <c r="AZ60" s="366">
        <v>83302</v>
      </c>
      <c r="BA60" s="367">
        <v>-26692</v>
      </c>
      <c r="BB60" s="368">
        <v>4815</v>
      </c>
      <c r="BC60" s="369">
        <v>56610</v>
      </c>
      <c r="BD60" s="41"/>
      <c r="BE60" s="675">
        <f t="shared" si="2"/>
        <v>0.51514040335810096</v>
      </c>
      <c r="BF60" s="371">
        <f>1-BE60</f>
        <v>0.48485959664189904</v>
      </c>
      <c r="BH60" s="371">
        <f t="shared" si="1"/>
        <v>5.992888239526154E-6</v>
      </c>
    </row>
    <row r="61" spans="2:60" ht="13" customHeight="1" thickBot="1">
      <c r="B61" s="775" t="s">
        <v>338</v>
      </c>
      <c r="C61" s="776" t="s">
        <v>310</v>
      </c>
      <c r="D61" s="777">
        <v>33150</v>
      </c>
      <c r="E61" s="777">
        <v>903</v>
      </c>
      <c r="F61" s="777">
        <v>260782</v>
      </c>
      <c r="G61" s="777">
        <v>77616</v>
      </c>
      <c r="H61" s="777">
        <v>134618</v>
      </c>
      <c r="I61" s="778">
        <v>382804</v>
      </c>
      <c r="J61" s="777">
        <v>3098</v>
      </c>
      <c r="K61" s="777">
        <v>380118</v>
      </c>
      <c r="L61" s="777">
        <v>138153</v>
      </c>
      <c r="M61" s="779">
        <v>55670</v>
      </c>
      <c r="N61" s="777">
        <v>128374</v>
      </c>
      <c r="O61" s="777">
        <v>195151</v>
      </c>
      <c r="P61" s="777">
        <v>528792</v>
      </c>
      <c r="Q61" s="777">
        <v>386577</v>
      </c>
      <c r="R61" s="777">
        <v>103984</v>
      </c>
      <c r="S61" s="778">
        <v>225441</v>
      </c>
      <c r="T61" s="777">
        <v>566092</v>
      </c>
      <c r="U61" s="777">
        <v>28502</v>
      </c>
      <c r="V61" s="777">
        <v>759383</v>
      </c>
      <c r="W61" s="779">
        <v>84698</v>
      </c>
      <c r="X61" s="777">
        <v>303839</v>
      </c>
      <c r="Y61" s="777">
        <v>63203</v>
      </c>
      <c r="Z61" s="777">
        <v>33325</v>
      </c>
      <c r="AA61" s="777">
        <v>33061</v>
      </c>
      <c r="AB61" s="777">
        <v>174482</v>
      </c>
      <c r="AC61" s="778">
        <v>97567</v>
      </c>
      <c r="AD61" s="777">
        <v>116361</v>
      </c>
      <c r="AE61" s="777">
        <v>194757</v>
      </c>
      <c r="AF61" s="777">
        <v>105712</v>
      </c>
      <c r="AG61" s="779">
        <v>104023</v>
      </c>
      <c r="AH61" s="777">
        <v>184477</v>
      </c>
      <c r="AI61" s="777">
        <v>276402</v>
      </c>
      <c r="AJ61" s="777">
        <v>11131</v>
      </c>
      <c r="AK61" s="777">
        <v>146569</v>
      </c>
      <c r="AL61" s="779">
        <v>172290</v>
      </c>
      <c r="AM61" s="777">
        <v>16795</v>
      </c>
      <c r="AN61" s="777">
        <v>18330</v>
      </c>
      <c r="AO61" s="780">
        <v>6526230</v>
      </c>
      <c r="AP61" s="777">
        <v>119915</v>
      </c>
      <c r="AQ61" s="781">
        <v>3337289</v>
      </c>
      <c r="AR61" s="777">
        <v>1070851</v>
      </c>
      <c r="AS61" s="777">
        <v>276533</v>
      </c>
      <c r="AT61" s="777">
        <v>1529850</v>
      </c>
      <c r="AU61" s="777">
        <v>-55152</v>
      </c>
      <c r="AV61" s="782">
        <v>6279286</v>
      </c>
      <c r="AW61" s="783">
        <v>12805516</v>
      </c>
      <c r="AX61" s="782">
        <v>7259169</v>
      </c>
      <c r="AY61" s="782">
        <v>13538455</v>
      </c>
      <c r="AZ61" s="782">
        <v>20064685</v>
      </c>
      <c r="BA61" s="783">
        <v>-6666004</v>
      </c>
      <c r="BB61" s="784">
        <v>6872451</v>
      </c>
      <c r="BC61" s="785">
        <v>13398681</v>
      </c>
      <c r="BD61" s="41"/>
      <c r="BE61" s="774">
        <f t="shared" si="2"/>
        <v>0.52055723486659966</v>
      </c>
      <c r="BF61" s="773">
        <f>1-BE61</f>
        <v>0.47944276513340034</v>
      </c>
      <c r="BH61" s="773">
        <f t="shared" si="1"/>
        <v>1</v>
      </c>
    </row>
    <row r="62" spans="2:60" ht="13" customHeight="1">
      <c r="B62" s="4" t="s">
        <v>339</v>
      </c>
      <c r="C62" s="240" t="s">
        <v>311</v>
      </c>
      <c r="D62" s="361">
        <v>151</v>
      </c>
      <c r="E62" s="361">
        <v>59</v>
      </c>
      <c r="F62" s="361">
        <v>2902</v>
      </c>
      <c r="G62" s="361">
        <v>1110</v>
      </c>
      <c r="H62" s="361">
        <v>2101</v>
      </c>
      <c r="I62" s="362">
        <v>9513</v>
      </c>
      <c r="J62" s="361">
        <v>30</v>
      </c>
      <c r="K62" s="361">
        <v>8463</v>
      </c>
      <c r="L62" s="361">
        <v>3249</v>
      </c>
      <c r="M62" s="363">
        <v>310</v>
      </c>
      <c r="N62" s="361">
        <v>1610</v>
      </c>
      <c r="O62" s="361">
        <v>3106</v>
      </c>
      <c r="P62" s="361">
        <v>7348</v>
      </c>
      <c r="Q62" s="361">
        <v>6151</v>
      </c>
      <c r="R62" s="361">
        <v>2336</v>
      </c>
      <c r="S62" s="362">
        <v>3094</v>
      </c>
      <c r="T62" s="361">
        <v>4868</v>
      </c>
      <c r="U62" s="361">
        <v>601</v>
      </c>
      <c r="V62" s="361">
        <v>4487</v>
      </c>
      <c r="W62" s="363">
        <v>1586</v>
      </c>
      <c r="X62" s="361">
        <v>6990</v>
      </c>
      <c r="Y62" s="361">
        <v>1391</v>
      </c>
      <c r="Z62" s="361">
        <v>435</v>
      </c>
      <c r="AA62" s="361">
        <v>1096</v>
      </c>
      <c r="AB62" s="361">
        <v>8960</v>
      </c>
      <c r="AC62" s="362">
        <v>8290</v>
      </c>
      <c r="AD62" s="361">
        <v>1070</v>
      </c>
      <c r="AE62" s="361">
        <v>3563</v>
      </c>
      <c r="AF62" s="361">
        <v>951</v>
      </c>
      <c r="AG62" s="363">
        <v>3296</v>
      </c>
      <c r="AH62" s="361">
        <v>1654</v>
      </c>
      <c r="AI62" s="361">
        <v>5869</v>
      </c>
      <c r="AJ62" s="361">
        <v>2981</v>
      </c>
      <c r="AK62" s="361">
        <v>3955</v>
      </c>
      <c r="AL62" s="363">
        <v>6228</v>
      </c>
      <c r="AM62" s="361">
        <v>0</v>
      </c>
      <c r="AN62" s="361">
        <v>111</v>
      </c>
      <c r="AO62" s="398">
        <v>119915</v>
      </c>
      <c r="AP62" s="399"/>
      <c r="AQ62" s="361"/>
      <c r="AR62" s="361"/>
      <c r="AS62" s="361"/>
      <c r="AT62" s="361"/>
      <c r="AU62" s="361"/>
      <c r="AV62" s="361"/>
      <c r="AW62" s="361"/>
      <c r="AX62" s="361"/>
      <c r="AY62" s="361"/>
      <c r="AZ62" s="361"/>
      <c r="BA62" s="361"/>
      <c r="BB62" s="361"/>
      <c r="BC62" s="361"/>
    </row>
    <row r="63" spans="2:60" ht="13" customHeight="1">
      <c r="B63" s="4" t="s">
        <v>340</v>
      </c>
      <c r="C63" s="240" t="s">
        <v>325</v>
      </c>
      <c r="D63" s="361">
        <v>11722</v>
      </c>
      <c r="E63" s="361">
        <v>519</v>
      </c>
      <c r="F63" s="361">
        <v>58762</v>
      </c>
      <c r="G63" s="361">
        <v>30391</v>
      </c>
      <c r="H63" s="361">
        <v>29666</v>
      </c>
      <c r="I63" s="362">
        <v>131075</v>
      </c>
      <c r="J63" s="361">
        <v>454</v>
      </c>
      <c r="K63" s="361">
        <v>141575</v>
      </c>
      <c r="L63" s="361">
        <v>69758</v>
      </c>
      <c r="M63" s="363">
        <v>16896</v>
      </c>
      <c r="N63" s="361">
        <v>38520</v>
      </c>
      <c r="O63" s="361">
        <v>91326</v>
      </c>
      <c r="P63" s="361">
        <v>129047</v>
      </c>
      <c r="Q63" s="361">
        <v>113449</v>
      </c>
      <c r="R63" s="361">
        <v>40577</v>
      </c>
      <c r="S63" s="362">
        <v>90549</v>
      </c>
      <c r="T63" s="361">
        <v>73439</v>
      </c>
      <c r="U63" s="361">
        <v>9877</v>
      </c>
      <c r="V63" s="361">
        <v>107683</v>
      </c>
      <c r="W63" s="363">
        <v>34167</v>
      </c>
      <c r="X63" s="361">
        <v>193433</v>
      </c>
      <c r="Y63" s="361">
        <v>14393</v>
      </c>
      <c r="Z63" s="361">
        <v>7042</v>
      </c>
      <c r="AA63" s="361">
        <v>26955</v>
      </c>
      <c r="AB63" s="361">
        <v>308548</v>
      </c>
      <c r="AC63" s="362">
        <v>106702</v>
      </c>
      <c r="AD63" s="361">
        <v>40450</v>
      </c>
      <c r="AE63" s="361">
        <v>141189</v>
      </c>
      <c r="AF63" s="361">
        <v>31375</v>
      </c>
      <c r="AG63" s="363">
        <v>130911</v>
      </c>
      <c r="AH63" s="361">
        <v>275325</v>
      </c>
      <c r="AI63" s="361">
        <v>355183</v>
      </c>
      <c r="AJ63" s="361">
        <v>60591</v>
      </c>
      <c r="AK63" s="361">
        <v>208162</v>
      </c>
      <c r="AL63" s="363">
        <v>126106</v>
      </c>
      <c r="AM63" s="361">
        <v>0</v>
      </c>
      <c r="AN63" s="361">
        <v>410</v>
      </c>
      <c r="AO63" s="398">
        <v>3246227</v>
      </c>
      <c r="AP63" s="400"/>
      <c r="AQ63" s="361"/>
      <c r="AR63" s="361"/>
      <c r="AS63" s="361"/>
      <c r="AT63" s="361"/>
      <c r="AU63" s="361"/>
      <c r="AV63" s="361"/>
      <c r="AW63" s="361"/>
      <c r="AX63" s="361"/>
      <c r="AY63" s="361"/>
      <c r="AZ63" s="361"/>
      <c r="BA63" s="361"/>
      <c r="BB63" s="361"/>
      <c r="BC63" s="361"/>
    </row>
    <row r="64" spans="2:60" ht="13" customHeight="1">
      <c r="B64" s="4" t="s">
        <v>341</v>
      </c>
      <c r="C64" s="240" t="s">
        <v>326</v>
      </c>
      <c r="D64" s="361">
        <v>16918</v>
      </c>
      <c r="E64" s="361">
        <v>297</v>
      </c>
      <c r="F64" s="361">
        <v>99702</v>
      </c>
      <c r="G64" s="361">
        <v>6621</v>
      </c>
      <c r="H64" s="361">
        <v>16754</v>
      </c>
      <c r="I64" s="362">
        <v>335052</v>
      </c>
      <c r="J64" s="361">
        <v>1126</v>
      </c>
      <c r="K64" s="361">
        <v>82439</v>
      </c>
      <c r="L64" s="361">
        <v>19672</v>
      </c>
      <c r="M64" s="363">
        <v>10229</v>
      </c>
      <c r="N64" s="361">
        <v>38002</v>
      </c>
      <c r="O64" s="361">
        <v>22337</v>
      </c>
      <c r="P64" s="361">
        <v>105242</v>
      </c>
      <c r="Q64" s="361">
        <v>29093</v>
      </c>
      <c r="R64" s="361">
        <v>37048</v>
      </c>
      <c r="S64" s="362">
        <v>-22497</v>
      </c>
      <c r="T64" s="361">
        <v>-17953</v>
      </c>
      <c r="U64" s="361">
        <v>-1866</v>
      </c>
      <c r="V64" s="361">
        <v>87314</v>
      </c>
      <c r="W64" s="363">
        <v>3536</v>
      </c>
      <c r="X64" s="361">
        <v>22463</v>
      </c>
      <c r="Y64" s="361">
        <v>9083</v>
      </c>
      <c r="Z64" s="361">
        <v>5691</v>
      </c>
      <c r="AA64" s="361">
        <v>4159</v>
      </c>
      <c r="AB64" s="361">
        <v>46936</v>
      </c>
      <c r="AC64" s="362">
        <v>67093</v>
      </c>
      <c r="AD64" s="361">
        <v>299745</v>
      </c>
      <c r="AE64" s="361">
        <v>19914</v>
      </c>
      <c r="AF64" s="361">
        <v>34619</v>
      </c>
      <c r="AG64" s="363">
        <v>0</v>
      </c>
      <c r="AH64" s="361">
        <v>13242</v>
      </c>
      <c r="AI64" s="361">
        <v>10646</v>
      </c>
      <c r="AJ64" s="361">
        <v>-525</v>
      </c>
      <c r="AK64" s="361">
        <v>29246</v>
      </c>
      <c r="AL64" s="363">
        <v>27133</v>
      </c>
      <c r="AM64" s="361">
        <v>0</v>
      </c>
      <c r="AN64" s="361">
        <v>32580</v>
      </c>
      <c r="AO64" s="398">
        <v>1491091</v>
      </c>
      <c r="AP64" s="400"/>
      <c r="AQ64" s="361"/>
      <c r="AR64" s="361"/>
      <c r="AS64" s="361"/>
      <c r="AT64" s="361"/>
      <c r="AU64" s="361"/>
      <c r="AV64" s="361"/>
      <c r="AW64" s="361"/>
      <c r="AX64" s="361"/>
      <c r="AY64" s="361"/>
      <c r="AZ64" s="361"/>
      <c r="BA64" s="361"/>
      <c r="BB64" s="361"/>
      <c r="BC64" s="361"/>
    </row>
    <row r="65" spans="2:58" ht="13" customHeight="1">
      <c r="B65" s="4" t="s">
        <v>342</v>
      </c>
      <c r="C65" s="240" t="s">
        <v>327</v>
      </c>
      <c r="D65" s="361">
        <v>18670</v>
      </c>
      <c r="E65" s="361">
        <v>283</v>
      </c>
      <c r="F65" s="361">
        <v>40496</v>
      </c>
      <c r="G65" s="361">
        <v>18571</v>
      </c>
      <c r="H65" s="361">
        <v>14641</v>
      </c>
      <c r="I65" s="362">
        <v>152265</v>
      </c>
      <c r="J65" s="361">
        <v>629</v>
      </c>
      <c r="K65" s="361">
        <v>60695</v>
      </c>
      <c r="L65" s="361">
        <v>46051</v>
      </c>
      <c r="M65" s="363">
        <v>3448</v>
      </c>
      <c r="N65" s="361">
        <v>7511</v>
      </c>
      <c r="O65" s="361">
        <v>31801</v>
      </c>
      <c r="P65" s="361">
        <v>62562</v>
      </c>
      <c r="Q65" s="361">
        <v>62058</v>
      </c>
      <c r="R65" s="361">
        <v>22672</v>
      </c>
      <c r="S65" s="362">
        <v>37378</v>
      </c>
      <c r="T65" s="361">
        <v>135232</v>
      </c>
      <c r="U65" s="361">
        <v>8184</v>
      </c>
      <c r="V65" s="361">
        <v>96041</v>
      </c>
      <c r="W65" s="363">
        <v>18966</v>
      </c>
      <c r="X65" s="361">
        <v>32049</v>
      </c>
      <c r="Y65" s="361">
        <v>28342</v>
      </c>
      <c r="Z65" s="361">
        <v>10917</v>
      </c>
      <c r="AA65" s="361">
        <v>4322</v>
      </c>
      <c r="AB65" s="361">
        <v>60162</v>
      </c>
      <c r="AC65" s="362">
        <v>23530</v>
      </c>
      <c r="AD65" s="361">
        <v>290875</v>
      </c>
      <c r="AE65" s="361">
        <v>52213</v>
      </c>
      <c r="AF65" s="361">
        <v>42363</v>
      </c>
      <c r="AG65" s="363">
        <v>139944</v>
      </c>
      <c r="AH65" s="361">
        <v>85118</v>
      </c>
      <c r="AI65" s="361">
        <v>39050</v>
      </c>
      <c r="AJ65" s="361">
        <v>3614</v>
      </c>
      <c r="AK65" s="361">
        <v>33833</v>
      </c>
      <c r="AL65" s="363">
        <v>64364</v>
      </c>
      <c r="AM65" s="361">
        <v>0</v>
      </c>
      <c r="AN65" s="361">
        <v>3592</v>
      </c>
      <c r="AO65" s="398">
        <v>1752442</v>
      </c>
      <c r="AP65" s="400"/>
      <c r="AQ65" s="361"/>
      <c r="AR65" s="361"/>
      <c r="AS65" s="361"/>
      <c r="AT65" s="361"/>
      <c r="AU65" s="361"/>
      <c r="AV65" s="361"/>
      <c r="AW65" s="361"/>
      <c r="AX65" s="361"/>
      <c r="AY65" s="361"/>
      <c r="AZ65" s="361"/>
      <c r="BA65" s="361"/>
      <c r="BB65" s="361"/>
      <c r="BC65" s="361"/>
    </row>
    <row r="66" spans="2:58" ht="13" customHeight="1">
      <c r="B66" s="4" t="s">
        <v>343</v>
      </c>
      <c r="C66" s="240" t="s">
        <v>328</v>
      </c>
      <c r="D66" s="361">
        <v>2062</v>
      </c>
      <c r="E66" s="361">
        <v>132</v>
      </c>
      <c r="F66" s="361">
        <v>12436</v>
      </c>
      <c r="G66" s="361">
        <v>-1085</v>
      </c>
      <c r="H66" s="361">
        <v>4837</v>
      </c>
      <c r="I66" s="362">
        <v>5862</v>
      </c>
      <c r="J66" s="361">
        <v>432</v>
      </c>
      <c r="K66" s="361">
        <v>11720</v>
      </c>
      <c r="L66" s="361">
        <v>6532</v>
      </c>
      <c r="M66" s="363">
        <v>2052</v>
      </c>
      <c r="N66" s="361">
        <v>2352</v>
      </c>
      <c r="O66" s="361">
        <v>11286</v>
      </c>
      <c r="P66" s="361">
        <v>6156</v>
      </c>
      <c r="Q66" s="361">
        <v>-1200</v>
      </c>
      <c r="R66" s="361">
        <v>-4887</v>
      </c>
      <c r="S66" s="362">
        <v>-3188</v>
      </c>
      <c r="T66" s="361">
        <v>-934</v>
      </c>
      <c r="U66" s="361">
        <v>-4409</v>
      </c>
      <c r="V66" s="361">
        <v>-34482</v>
      </c>
      <c r="W66" s="363">
        <v>2864</v>
      </c>
      <c r="X66" s="361">
        <v>26727</v>
      </c>
      <c r="Y66" s="361">
        <v>5151</v>
      </c>
      <c r="Z66" s="361">
        <v>2796</v>
      </c>
      <c r="AA66" s="361">
        <v>2939</v>
      </c>
      <c r="AB66" s="361">
        <v>37780</v>
      </c>
      <c r="AC66" s="362">
        <v>4847</v>
      </c>
      <c r="AD66" s="361">
        <v>58341</v>
      </c>
      <c r="AE66" s="361">
        <v>21116</v>
      </c>
      <c r="AF66" s="361">
        <v>6569</v>
      </c>
      <c r="AG66" s="363">
        <v>671</v>
      </c>
      <c r="AH66" s="361">
        <v>5823</v>
      </c>
      <c r="AI66" s="361">
        <v>6481</v>
      </c>
      <c r="AJ66" s="361">
        <v>2896</v>
      </c>
      <c r="AK66" s="361">
        <v>27771</v>
      </c>
      <c r="AL66" s="363">
        <v>62658</v>
      </c>
      <c r="AM66" s="361">
        <v>0</v>
      </c>
      <c r="AN66" s="361">
        <v>1755</v>
      </c>
      <c r="AO66" s="398">
        <v>292859</v>
      </c>
      <c r="AP66" s="400"/>
      <c r="AQ66" s="361"/>
      <c r="AR66" s="361"/>
      <c r="AS66" s="361"/>
      <c r="AT66" s="361"/>
      <c r="AU66" s="361"/>
      <c r="AV66" s="361"/>
      <c r="AW66" s="361"/>
      <c r="AX66" s="361"/>
      <c r="AY66" s="361"/>
      <c r="AZ66" s="361"/>
      <c r="BA66" s="361"/>
      <c r="BB66" s="361"/>
      <c r="BC66" s="361"/>
    </row>
    <row r="67" spans="2:58" ht="13" customHeight="1">
      <c r="B67" s="392" t="s">
        <v>635</v>
      </c>
      <c r="C67" s="393" t="s">
        <v>329</v>
      </c>
      <c r="D67" s="394">
        <v>-8804</v>
      </c>
      <c r="E67" s="394">
        <v>0</v>
      </c>
      <c r="F67" s="394">
        <v>-872</v>
      </c>
      <c r="G67" s="394">
        <v>0</v>
      </c>
      <c r="H67" s="394">
        <v>0</v>
      </c>
      <c r="I67" s="395">
        <v>0</v>
      </c>
      <c r="J67" s="394">
        <v>-4</v>
      </c>
      <c r="K67" s="394">
        <v>0</v>
      </c>
      <c r="L67" s="394">
        <v>0</v>
      </c>
      <c r="M67" s="396">
        <v>0</v>
      </c>
      <c r="N67" s="394">
        <v>0</v>
      </c>
      <c r="O67" s="394">
        <v>0</v>
      </c>
      <c r="P67" s="394">
        <v>0</v>
      </c>
      <c r="Q67" s="394">
        <v>0</v>
      </c>
      <c r="R67" s="394">
        <v>0</v>
      </c>
      <c r="S67" s="395">
        <v>0</v>
      </c>
      <c r="T67" s="394">
        <v>0</v>
      </c>
      <c r="U67" s="394">
        <v>0</v>
      </c>
      <c r="V67" s="394">
        <v>-3</v>
      </c>
      <c r="W67" s="396">
        <v>0</v>
      </c>
      <c r="X67" s="394">
        <v>-2793</v>
      </c>
      <c r="Y67" s="394">
        <v>-32</v>
      </c>
      <c r="Z67" s="394">
        <v>-1709</v>
      </c>
      <c r="AA67" s="394">
        <v>0</v>
      </c>
      <c r="AB67" s="394">
        <v>-468</v>
      </c>
      <c r="AC67" s="395">
        <v>-3616</v>
      </c>
      <c r="AD67" s="394">
        <v>-125</v>
      </c>
      <c r="AE67" s="394">
        <v>-962</v>
      </c>
      <c r="AF67" s="394">
        <v>-1</v>
      </c>
      <c r="AG67" s="396">
        <v>0</v>
      </c>
      <c r="AH67" s="394">
        <v>-1371</v>
      </c>
      <c r="AI67" s="394">
        <v>-8115</v>
      </c>
      <c r="AJ67" s="394">
        <v>-1022</v>
      </c>
      <c r="AK67" s="394">
        <v>-18</v>
      </c>
      <c r="AL67" s="396">
        <v>0</v>
      </c>
      <c r="AM67" s="394">
        <v>0</v>
      </c>
      <c r="AN67" s="394">
        <v>-168</v>
      </c>
      <c r="AO67" s="401">
        <v>-30083</v>
      </c>
      <c r="AP67" s="400"/>
      <c r="AQ67" s="361"/>
      <c r="AR67" s="361"/>
      <c r="AS67" s="361"/>
      <c r="AT67" s="361"/>
      <c r="AU67" s="361"/>
      <c r="AV67" s="361"/>
      <c r="AW67" s="361"/>
      <c r="AX67" s="361"/>
      <c r="AY67" s="361"/>
      <c r="AZ67" s="361"/>
      <c r="BA67" s="361"/>
      <c r="BB67" s="361"/>
      <c r="BC67" s="361"/>
    </row>
    <row r="68" spans="2:58" ht="13" customHeight="1" thickBot="1">
      <c r="B68" s="4" t="s">
        <v>636</v>
      </c>
      <c r="C68" s="240" t="s">
        <v>330</v>
      </c>
      <c r="D68" s="361">
        <v>40719</v>
      </c>
      <c r="E68" s="361">
        <v>1290</v>
      </c>
      <c r="F68" s="361">
        <v>213426</v>
      </c>
      <c r="G68" s="361">
        <v>55608</v>
      </c>
      <c r="H68" s="361">
        <v>67999</v>
      </c>
      <c r="I68" s="362">
        <v>633767</v>
      </c>
      <c r="J68" s="361">
        <v>2667</v>
      </c>
      <c r="K68" s="361">
        <v>304892</v>
      </c>
      <c r="L68" s="361">
        <v>145262</v>
      </c>
      <c r="M68" s="363">
        <v>32935</v>
      </c>
      <c r="N68" s="361">
        <v>87995</v>
      </c>
      <c r="O68" s="361">
        <v>159856</v>
      </c>
      <c r="P68" s="361">
        <v>310355</v>
      </c>
      <c r="Q68" s="361">
        <v>209551</v>
      </c>
      <c r="R68" s="361">
        <v>97746</v>
      </c>
      <c r="S68" s="362">
        <v>105336</v>
      </c>
      <c r="T68" s="361">
        <v>194652</v>
      </c>
      <c r="U68" s="361">
        <v>12387</v>
      </c>
      <c r="V68" s="361">
        <v>261040</v>
      </c>
      <c r="W68" s="363">
        <v>61119</v>
      </c>
      <c r="X68" s="361">
        <v>278869</v>
      </c>
      <c r="Y68" s="361">
        <v>58328</v>
      </c>
      <c r="Z68" s="361">
        <v>25172</v>
      </c>
      <c r="AA68" s="361">
        <v>39471</v>
      </c>
      <c r="AB68" s="361">
        <v>461918</v>
      </c>
      <c r="AC68" s="362">
        <v>206846</v>
      </c>
      <c r="AD68" s="361">
        <v>690356</v>
      </c>
      <c r="AE68" s="361">
        <v>237033</v>
      </c>
      <c r="AF68" s="361">
        <v>115876</v>
      </c>
      <c r="AG68" s="363">
        <v>274822</v>
      </c>
      <c r="AH68" s="361">
        <v>379791</v>
      </c>
      <c r="AI68" s="361">
        <v>409114</v>
      </c>
      <c r="AJ68" s="361">
        <v>68535</v>
      </c>
      <c r="AK68" s="361">
        <v>302949</v>
      </c>
      <c r="AL68" s="363">
        <v>286489</v>
      </c>
      <c r="AM68" s="361">
        <v>0</v>
      </c>
      <c r="AN68" s="361">
        <v>38280</v>
      </c>
      <c r="AO68" s="398">
        <v>6872451</v>
      </c>
      <c r="AP68" s="400"/>
      <c r="AQ68" s="361"/>
      <c r="AR68" s="361"/>
      <c r="AS68" s="361"/>
      <c r="AT68" s="361"/>
      <c r="AU68" s="361"/>
      <c r="AV68" s="361"/>
      <c r="AW68" s="361"/>
      <c r="AX68" s="361"/>
      <c r="AY68" s="361"/>
      <c r="AZ68" s="361"/>
      <c r="BA68" s="361"/>
      <c r="BB68" s="361"/>
      <c r="BC68" s="361"/>
    </row>
    <row r="69" spans="2:58" ht="13" customHeight="1" thickBot="1">
      <c r="B69" s="402" t="s">
        <v>637</v>
      </c>
      <c r="C69" s="403" t="s">
        <v>322</v>
      </c>
      <c r="D69" s="404">
        <v>73869</v>
      </c>
      <c r="E69" s="404">
        <v>2193</v>
      </c>
      <c r="F69" s="404">
        <v>474208</v>
      </c>
      <c r="G69" s="404">
        <v>133224</v>
      </c>
      <c r="H69" s="404">
        <v>202617</v>
      </c>
      <c r="I69" s="405">
        <v>1016571</v>
      </c>
      <c r="J69" s="404">
        <v>5765</v>
      </c>
      <c r="K69" s="404">
        <v>685010</v>
      </c>
      <c r="L69" s="404">
        <v>283415</v>
      </c>
      <c r="M69" s="406">
        <v>88605</v>
      </c>
      <c r="N69" s="404">
        <v>216369</v>
      </c>
      <c r="O69" s="404">
        <v>355007</v>
      </c>
      <c r="P69" s="404">
        <v>839147</v>
      </c>
      <c r="Q69" s="404">
        <v>596128</v>
      </c>
      <c r="R69" s="404">
        <v>201730</v>
      </c>
      <c r="S69" s="405">
        <v>330777</v>
      </c>
      <c r="T69" s="404">
        <v>760744</v>
      </c>
      <c r="U69" s="404">
        <v>40889</v>
      </c>
      <c r="V69" s="404">
        <v>1020423</v>
      </c>
      <c r="W69" s="406">
        <v>145817</v>
      </c>
      <c r="X69" s="404">
        <v>582708</v>
      </c>
      <c r="Y69" s="404">
        <v>121531</v>
      </c>
      <c r="Z69" s="404">
        <v>58497</v>
      </c>
      <c r="AA69" s="404">
        <v>72532</v>
      </c>
      <c r="AB69" s="404">
        <v>636400</v>
      </c>
      <c r="AC69" s="405">
        <v>304413</v>
      </c>
      <c r="AD69" s="404">
        <v>806717</v>
      </c>
      <c r="AE69" s="404">
        <v>431790</v>
      </c>
      <c r="AF69" s="404">
        <v>221588</v>
      </c>
      <c r="AG69" s="406">
        <v>378845</v>
      </c>
      <c r="AH69" s="404">
        <v>564268</v>
      </c>
      <c r="AI69" s="404">
        <v>685516</v>
      </c>
      <c r="AJ69" s="404">
        <v>79666</v>
      </c>
      <c r="AK69" s="404">
        <v>449518</v>
      </c>
      <c r="AL69" s="406">
        <v>458779</v>
      </c>
      <c r="AM69" s="404">
        <v>16795</v>
      </c>
      <c r="AN69" s="404">
        <v>56610</v>
      </c>
      <c r="AO69" s="407">
        <v>13398681</v>
      </c>
      <c r="AP69" s="400"/>
      <c r="AQ69" s="361"/>
      <c r="AR69" s="361"/>
      <c r="AS69" s="361"/>
      <c r="AT69" s="361"/>
      <c r="AU69" s="361"/>
      <c r="AV69" s="361"/>
      <c r="AW69" s="361"/>
      <c r="AX69" s="361"/>
      <c r="AY69" s="361"/>
      <c r="AZ69" s="361"/>
      <c r="BA69" s="361"/>
      <c r="BB69" s="361"/>
      <c r="BC69" s="361"/>
    </row>
    <row r="70" spans="2:58" ht="13" customHeight="1"/>
    <row r="71" spans="2:58" ht="12">
      <c r="B71" s="348"/>
      <c r="C71" s="348"/>
      <c r="D71" s="1403" t="s">
        <v>331</v>
      </c>
      <c r="E71" s="1403"/>
      <c r="F71" s="1403"/>
    </row>
    <row r="73" spans="2:58" ht="13">
      <c r="B73" s="346" t="s">
        <v>332</v>
      </c>
    </row>
    <row r="74" spans="2:58" ht="11.5" thickBot="1">
      <c r="AB74" s="349"/>
    </row>
    <row r="75" spans="2:58" s="347" customFormat="1" ht="13" customHeight="1">
      <c r="B75" s="1354"/>
      <c r="C75" s="1355"/>
      <c r="D75" s="408" t="s">
        <v>6</v>
      </c>
      <c r="E75" s="409" t="s">
        <v>8</v>
      </c>
      <c r="F75" s="409" t="s">
        <v>10</v>
      </c>
      <c r="G75" s="409" t="s">
        <v>12</v>
      </c>
      <c r="H75" s="409" t="s">
        <v>14</v>
      </c>
      <c r="I75" s="410" t="s">
        <v>15</v>
      </c>
      <c r="J75" s="409" t="s">
        <v>17</v>
      </c>
      <c r="K75" s="409" t="s">
        <v>18</v>
      </c>
      <c r="L75" s="409" t="s">
        <v>19</v>
      </c>
      <c r="M75" s="411" t="s">
        <v>21</v>
      </c>
      <c r="N75" s="409" t="s">
        <v>23</v>
      </c>
      <c r="O75" s="409" t="s">
        <v>25</v>
      </c>
      <c r="P75" s="409" t="s">
        <v>26</v>
      </c>
      <c r="Q75" s="409" t="s">
        <v>27</v>
      </c>
      <c r="R75" s="409" t="s">
        <v>28</v>
      </c>
      <c r="S75" s="410" t="s">
        <v>29</v>
      </c>
      <c r="T75" s="409" t="s">
        <v>31</v>
      </c>
      <c r="U75" s="409" t="s">
        <v>33</v>
      </c>
      <c r="V75" s="409" t="s">
        <v>34</v>
      </c>
      <c r="W75" s="411" t="s">
        <v>35</v>
      </c>
      <c r="X75" s="409" t="s">
        <v>37</v>
      </c>
      <c r="Y75" s="409" t="s">
        <v>38</v>
      </c>
      <c r="Z75" s="409" t="s">
        <v>40</v>
      </c>
      <c r="AA75" s="409" t="s">
        <v>41</v>
      </c>
      <c r="AB75" s="409" t="s">
        <v>42</v>
      </c>
      <c r="AC75" s="410" t="s">
        <v>44</v>
      </c>
      <c r="AD75" s="409" t="s">
        <v>45</v>
      </c>
      <c r="AE75" s="409" t="s">
        <v>46</v>
      </c>
      <c r="AF75" s="409" t="s">
        <v>47</v>
      </c>
      <c r="AG75" s="411" t="s">
        <v>48</v>
      </c>
      <c r="AH75" s="409" t="s">
        <v>49</v>
      </c>
      <c r="AI75" s="409" t="s">
        <v>91</v>
      </c>
      <c r="AJ75" s="409" t="s">
        <v>333</v>
      </c>
      <c r="AK75" s="409" t="s">
        <v>334</v>
      </c>
      <c r="AL75" s="411" t="s">
        <v>335</v>
      </c>
      <c r="AM75" s="409" t="s">
        <v>336</v>
      </c>
      <c r="AN75" s="412" t="s">
        <v>337</v>
      </c>
      <c r="AO75" s="413"/>
      <c r="AP75" s="414"/>
      <c r="AQ75" s="414"/>
      <c r="AR75" s="414"/>
      <c r="AS75" s="414"/>
      <c r="AT75" s="414"/>
      <c r="AU75" s="414"/>
      <c r="AV75" s="414"/>
      <c r="AW75" s="414"/>
      <c r="AX75" s="414"/>
      <c r="AY75" s="414"/>
      <c r="AZ75" s="414"/>
      <c r="BA75" s="414"/>
      <c r="BB75" s="414"/>
      <c r="BC75" s="414"/>
      <c r="BD75" s="354"/>
      <c r="BE75" s="414"/>
      <c r="BF75" s="414"/>
    </row>
    <row r="76" spans="2:58" s="347" customFormat="1" ht="13" customHeight="1">
      <c r="B76" s="1356"/>
      <c r="C76" s="1357"/>
      <c r="D76" s="1379" t="s">
        <v>1046</v>
      </c>
      <c r="E76" s="1321" t="s">
        <v>9</v>
      </c>
      <c r="F76" s="1321" t="s">
        <v>290</v>
      </c>
      <c r="G76" s="1321" t="s">
        <v>13</v>
      </c>
      <c r="H76" s="1318" t="s">
        <v>622</v>
      </c>
      <c r="I76" s="1362" t="s">
        <v>16</v>
      </c>
      <c r="J76" s="1321" t="s">
        <v>626</v>
      </c>
      <c r="K76" s="1321" t="s">
        <v>977</v>
      </c>
      <c r="L76" s="1321" t="s">
        <v>623</v>
      </c>
      <c r="M76" s="1318" t="s">
        <v>20</v>
      </c>
      <c r="N76" s="1362" t="s">
        <v>22</v>
      </c>
      <c r="O76" s="1321" t="s">
        <v>24</v>
      </c>
      <c r="P76" s="1321" t="s">
        <v>627</v>
      </c>
      <c r="Q76" s="1321" t="s">
        <v>628</v>
      </c>
      <c r="R76" s="1318" t="s">
        <v>629</v>
      </c>
      <c r="S76" s="1362" t="s">
        <v>291</v>
      </c>
      <c r="T76" s="1321" t="s">
        <v>53</v>
      </c>
      <c r="U76" s="1321" t="s">
        <v>1041</v>
      </c>
      <c r="V76" s="1321" t="s">
        <v>54</v>
      </c>
      <c r="W76" s="1318" t="s">
        <v>30</v>
      </c>
      <c r="X76" s="1362" t="s">
        <v>32</v>
      </c>
      <c r="Y76" s="1321" t="s">
        <v>630</v>
      </c>
      <c r="Z76" s="1321" t="s">
        <v>529</v>
      </c>
      <c r="AA76" s="1321" t="s">
        <v>531</v>
      </c>
      <c r="AB76" s="1318" t="s">
        <v>36</v>
      </c>
      <c r="AC76" s="1362" t="s">
        <v>631</v>
      </c>
      <c r="AD76" s="1321" t="s">
        <v>39</v>
      </c>
      <c r="AE76" s="1321" t="s">
        <v>632</v>
      </c>
      <c r="AF76" s="1321" t="s">
        <v>292</v>
      </c>
      <c r="AG76" s="1318" t="s">
        <v>43</v>
      </c>
      <c r="AH76" s="1362" t="s">
        <v>633</v>
      </c>
      <c r="AI76" s="1321" t="s">
        <v>634</v>
      </c>
      <c r="AJ76" s="1321" t="s">
        <v>1036</v>
      </c>
      <c r="AK76" s="1321" t="s">
        <v>618</v>
      </c>
      <c r="AL76" s="1318" t="s">
        <v>619</v>
      </c>
      <c r="AM76" s="1321" t="s">
        <v>50</v>
      </c>
      <c r="AN76" s="1382" t="s">
        <v>51</v>
      </c>
      <c r="AO76" s="1353"/>
      <c r="AP76" s="1317"/>
      <c r="AQ76" s="1317"/>
      <c r="AR76" s="1317"/>
      <c r="AS76" s="1317"/>
      <c r="AT76" s="1317"/>
      <c r="AU76" s="668"/>
      <c r="AV76" s="1317"/>
      <c r="AW76" s="1317"/>
      <c r="AX76" s="1317"/>
      <c r="AY76" s="1317"/>
      <c r="AZ76" s="1317"/>
      <c r="BA76" s="1317"/>
      <c r="BB76" s="1317"/>
      <c r="BC76" s="1317"/>
      <c r="BD76" s="354"/>
      <c r="BE76" s="414"/>
      <c r="BF76" s="414"/>
    </row>
    <row r="77" spans="2:58" s="347" customFormat="1" ht="13" customHeight="1">
      <c r="B77" s="1356"/>
      <c r="C77" s="1357"/>
      <c r="D77" s="1284"/>
      <c r="E77" s="1322"/>
      <c r="F77" s="1322"/>
      <c r="G77" s="1322"/>
      <c r="H77" s="1319"/>
      <c r="I77" s="1363"/>
      <c r="J77" s="1322"/>
      <c r="K77" s="1322"/>
      <c r="L77" s="1322"/>
      <c r="M77" s="1319"/>
      <c r="N77" s="1363"/>
      <c r="O77" s="1322"/>
      <c r="P77" s="1322"/>
      <c r="Q77" s="1322"/>
      <c r="R77" s="1319"/>
      <c r="S77" s="1363"/>
      <c r="T77" s="1322"/>
      <c r="U77" s="1322"/>
      <c r="V77" s="1322"/>
      <c r="W77" s="1319"/>
      <c r="X77" s="1363"/>
      <c r="Y77" s="1322"/>
      <c r="Z77" s="1322"/>
      <c r="AA77" s="1322"/>
      <c r="AB77" s="1319"/>
      <c r="AC77" s="1363"/>
      <c r="AD77" s="1322"/>
      <c r="AE77" s="1322"/>
      <c r="AF77" s="1322"/>
      <c r="AG77" s="1319"/>
      <c r="AH77" s="1363"/>
      <c r="AI77" s="1322"/>
      <c r="AJ77" s="1322"/>
      <c r="AK77" s="1322"/>
      <c r="AL77" s="1319"/>
      <c r="AM77" s="1322"/>
      <c r="AN77" s="1383"/>
      <c r="AO77" s="1353"/>
      <c r="AP77" s="1317"/>
      <c r="AQ77" s="1317"/>
      <c r="AR77" s="1317"/>
      <c r="AS77" s="1317"/>
      <c r="AT77" s="1317"/>
      <c r="AU77" s="668"/>
      <c r="AV77" s="1317"/>
      <c r="AW77" s="1317"/>
      <c r="AX77" s="1317"/>
      <c r="AY77" s="1317"/>
      <c r="AZ77" s="1317"/>
      <c r="BA77" s="1317"/>
      <c r="BB77" s="1317"/>
      <c r="BC77" s="1317"/>
      <c r="BD77" s="354"/>
      <c r="BE77" s="1400"/>
      <c r="BF77" s="1401"/>
    </row>
    <row r="78" spans="2:58" s="347" customFormat="1" ht="13" customHeight="1" thickBot="1">
      <c r="B78" s="1358"/>
      <c r="C78" s="1359"/>
      <c r="D78" s="1285"/>
      <c r="E78" s="1323"/>
      <c r="F78" s="1323"/>
      <c r="G78" s="1323"/>
      <c r="H78" s="1320"/>
      <c r="I78" s="1364"/>
      <c r="J78" s="1323"/>
      <c r="K78" s="1323"/>
      <c r="L78" s="1323"/>
      <c r="M78" s="1320"/>
      <c r="N78" s="1364"/>
      <c r="O78" s="1323"/>
      <c r="P78" s="1323"/>
      <c r="Q78" s="1323"/>
      <c r="R78" s="1320"/>
      <c r="S78" s="1364"/>
      <c r="T78" s="1323"/>
      <c r="U78" s="1323"/>
      <c r="V78" s="1323"/>
      <c r="W78" s="1320"/>
      <c r="X78" s="1364"/>
      <c r="Y78" s="1323"/>
      <c r="Z78" s="1323"/>
      <c r="AA78" s="1323"/>
      <c r="AB78" s="1320"/>
      <c r="AC78" s="1364"/>
      <c r="AD78" s="1323"/>
      <c r="AE78" s="1323"/>
      <c r="AF78" s="1323"/>
      <c r="AG78" s="1320"/>
      <c r="AH78" s="1364"/>
      <c r="AI78" s="1323"/>
      <c r="AJ78" s="1323"/>
      <c r="AK78" s="1323"/>
      <c r="AL78" s="1320"/>
      <c r="AM78" s="1323"/>
      <c r="AN78" s="1384"/>
      <c r="AO78" s="1353"/>
      <c r="AP78" s="1317"/>
      <c r="AQ78" s="1317"/>
      <c r="AR78" s="1317"/>
      <c r="AS78" s="1317"/>
      <c r="AT78" s="1317"/>
      <c r="AU78" s="668"/>
      <c r="AV78" s="1317"/>
      <c r="AW78" s="1317"/>
      <c r="AX78" s="1317"/>
      <c r="AY78" s="1317"/>
      <c r="AZ78" s="1317"/>
      <c r="BA78" s="1317"/>
      <c r="BB78" s="1317"/>
      <c r="BC78" s="1317"/>
      <c r="BD78" s="354"/>
      <c r="BE78" s="1400"/>
      <c r="BF78" s="1401"/>
    </row>
    <row r="79" spans="2:58" ht="13" customHeight="1">
      <c r="B79" s="415" t="s">
        <v>55</v>
      </c>
      <c r="C79" s="416" t="s">
        <v>1048</v>
      </c>
      <c r="D79" s="417">
        <v>0.12477493941978367</v>
      </c>
      <c r="E79" s="288">
        <v>0</v>
      </c>
      <c r="F79" s="288">
        <v>0.13542158715162966</v>
      </c>
      <c r="G79" s="288">
        <v>9.4952861346303975E-3</v>
      </c>
      <c r="H79" s="288">
        <v>6.9934901809818525E-3</v>
      </c>
      <c r="I79" s="418">
        <v>2.1897142452420933E-3</v>
      </c>
      <c r="J79" s="288">
        <v>0</v>
      </c>
      <c r="K79" s="288">
        <v>8.3414840659260456E-3</v>
      </c>
      <c r="L79" s="288">
        <v>1.0585184270416174E-5</v>
      </c>
      <c r="M79" s="419">
        <v>0</v>
      </c>
      <c r="N79" s="288">
        <v>0</v>
      </c>
      <c r="O79" s="288">
        <v>0</v>
      </c>
      <c r="P79" s="288">
        <v>0</v>
      </c>
      <c r="Q79" s="288">
        <v>0</v>
      </c>
      <c r="R79" s="288">
        <v>0</v>
      </c>
      <c r="S79" s="418">
        <v>0</v>
      </c>
      <c r="T79" s="288">
        <v>0</v>
      </c>
      <c r="U79" s="288">
        <v>0</v>
      </c>
      <c r="V79" s="288">
        <v>0</v>
      </c>
      <c r="W79" s="419">
        <v>1.0149708195889369E-3</v>
      </c>
      <c r="X79" s="288">
        <v>1.0296752404291686E-3</v>
      </c>
      <c r="Y79" s="288">
        <v>0</v>
      </c>
      <c r="Z79" s="288">
        <v>0</v>
      </c>
      <c r="AA79" s="288">
        <v>0</v>
      </c>
      <c r="AB79" s="288">
        <v>1.7913262099308611E-4</v>
      </c>
      <c r="AC79" s="418">
        <v>0</v>
      </c>
      <c r="AD79" s="288">
        <v>4.9583683001597831E-6</v>
      </c>
      <c r="AE79" s="288">
        <v>0</v>
      </c>
      <c r="AF79" s="288">
        <v>0</v>
      </c>
      <c r="AG79" s="419">
        <v>2.3756417532236139E-5</v>
      </c>
      <c r="AH79" s="288">
        <v>1.5648592512777617E-3</v>
      </c>
      <c r="AI79" s="288">
        <v>1.9313918274701102E-3</v>
      </c>
      <c r="AJ79" s="288">
        <v>7.5314437777721985E-4</v>
      </c>
      <c r="AK79" s="288">
        <v>6.6738150641353626E-6</v>
      </c>
      <c r="AL79" s="677">
        <v>1.6077457773786507E-2</v>
      </c>
      <c r="AM79" s="288">
        <v>0</v>
      </c>
      <c r="AN79" s="420">
        <v>0</v>
      </c>
      <c r="AO79" s="421"/>
      <c r="AP79" s="41"/>
      <c r="AQ79" s="41"/>
      <c r="AR79" s="41"/>
      <c r="AS79" s="41"/>
      <c r="AT79" s="41"/>
      <c r="AU79" s="41"/>
      <c r="AV79" s="41"/>
      <c r="AW79" s="41"/>
      <c r="AX79" s="41"/>
      <c r="AY79" s="41"/>
      <c r="AZ79" s="41"/>
      <c r="BA79" s="41"/>
      <c r="BB79" s="41"/>
      <c r="BC79" s="41"/>
      <c r="BD79" s="41"/>
      <c r="BE79" s="41"/>
      <c r="BF79" s="41"/>
    </row>
    <row r="80" spans="2:58" ht="13" customHeight="1">
      <c r="B80" s="415" t="s">
        <v>56</v>
      </c>
      <c r="C80" s="422" t="s">
        <v>9</v>
      </c>
      <c r="D80" s="417">
        <v>0</v>
      </c>
      <c r="E80" s="288">
        <v>5.0159598723210214E-3</v>
      </c>
      <c r="F80" s="288">
        <v>2.4040083676361428E-4</v>
      </c>
      <c r="G80" s="288">
        <v>1.4261694589563442E-4</v>
      </c>
      <c r="H80" s="288">
        <v>7.0576506413578329E-4</v>
      </c>
      <c r="I80" s="418">
        <v>8.7549221844809659E-4</v>
      </c>
      <c r="J80" s="288">
        <v>0.12471812662619254</v>
      </c>
      <c r="K80" s="288">
        <v>5.9853140830060874E-5</v>
      </c>
      <c r="L80" s="288">
        <v>3.9154596616269431E-2</v>
      </c>
      <c r="M80" s="419">
        <v>3.0472320975114269E-4</v>
      </c>
      <c r="N80" s="288">
        <v>3.420083283649691E-3</v>
      </c>
      <c r="O80" s="288">
        <v>1.1830752633046672E-4</v>
      </c>
      <c r="P80" s="288">
        <v>1.6683608473843081E-5</v>
      </c>
      <c r="Q80" s="288">
        <v>5.0324762467121151E-6</v>
      </c>
      <c r="R80" s="288">
        <v>2.9742725425073118E-5</v>
      </c>
      <c r="S80" s="418">
        <v>1.4511287060466719E-4</v>
      </c>
      <c r="T80" s="288">
        <v>3.9435079343379642E-6</v>
      </c>
      <c r="U80" s="288">
        <v>0</v>
      </c>
      <c r="V80" s="288">
        <v>7.4478917076545713E-5</v>
      </c>
      <c r="W80" s="419">
        <v>2.8803225961307667E-4</v>
      </c>
      <c r="X80" s="288">
        <v>1.9563829568154203E-3</v>
      </c>
      <c r="Y80" s="288">
        <v>0.10164484781660646</v>
      </c>
      <c r="Z80" s="288">
        <v>0</v>
      </c>
      <c r="AA80" s="288">
        <v>0</v>
      </c>
      <c r="AB80" s="288">
        <v>1.5713387806411063E-6</v>
      </c>
      <c r="AC80" s="418">
        <v>0</v>
      </c>
      <c r="AD80" s="288">
        <v>0</v>
      </c>
      <c r="AE80" s="288">
        <v>4.6318812385650434E-6</v>
      </c>
      <c r="AF80" s="288">
        <v>0</v>
      </c>
      <c r="AG80" s="419">
        <v>7.918805844078713E-6</v>
      </c>
      <c r="AH80" s="288">
        <v>5.6710641042908688E-5</v>
      </c>
      <c r="AI80" s="288">
        <v>4.3762654700984365E-6</v>
      </c>
      <c r="AJ80" s="288">
        <v>1.2552406296286999E-5</v>
      </c>
      <c r="AK80" s="288">
        <v>4.4492100427569081E-6</v>
      </c>
      <c r="AL80" s="419">
        <v>-2.1796987220426391E-6</v>
      </c>
      <c r="AM80" s="288">
        <v>0</v>
      </c>
      <c r="AN80" s="420">
        <v>1.0598834128245893E-4</v>
      </c>
      <c r="AO80" s="41"/>
    </row>
    <row r="81" spans="2:41" ht="13" customHeight="1">
      <c r="B81" s="415" t="s">
        <v>57</v>
      </c>
      <c r="C81" s="422" t="s">
        <v>290</v>
      </c>
      <c r="D81" s="417">
        <v>5.821115758978733E-2</v>
      </c>
      <c r="E81" s="288">
        <v>0</v>
      </c>
      <c r="F81" s="288">
        <v>0.18282905391726836</v>
      </c>
      <c r="G81" s="288">
        <v>4.661322284273104E-3</v>
      </c>
      <c r="H81" s="288">
        <v>7.3537758430931269E-4</v>
      </c>
      <c r="I81" s="418">
        <v>8.8916563624183657E-3</v>
      </c>
      <c r="J81" s="288">
        <v>0</v>
      </c>
      <c r="K81" s="288">
        <v>1.4598327031722164E-5</v>
      </c>
      <c r="L81" s="288">
        <v>2.7521479103082052E-4</v>
      </c>
      <c r="M81" s="419">
        <v>0</v>
      </c>
      <c r="N81" s="288">
        <v>0</v>
      </c>
      <c r="O81" s="288">
        <v>0</v>
      </c>
      <c r="P81" s="288">
        <v>0</v>
      </c>
      <c r="Q81" s="288">
        <v>0</v>
      </c>
      <c r="R81" s="288">
        <v>0</v>
      </c>
      <c r="S81" s="418">
        <v>0</v>
      </c>
      <c r="T81" s="288">
        <v>0</v>
      </c>
      <c r="U81" s="288">
        <v>0</v>
      </c>
      <c r="V81" s="288">
        <v>0</v>
      </c>
      <c r="W81" s="419">
        <v>9.7382335392992591E-4</v>
      </c>
      <c r="X81" s="288">
        <v>3.2606382613590339E-5</v>
      </c>
      <c r="Y81" s="288">
        <v>0</v>
      </c>
      <c r="Z81" s="288">
        <v>0</v>
      </c>
      <c r="AA81" s="288">
        <v>0</v>
      </c>
      <c r="AB81" s="288">
        <v>1.257071024512885E-4</v>
      </c>
      <c r="AC81" s="418">
        <v>0</v>
      </c>
      <c r="AD81" s="288">
        <v>0</v>
      </c>
      <c r="AE81" s="288">
        <v>0</v>
      </c>
      <c r="AF81" s="288">
        <v>0</v>
      </c>
      <c r="AG81" s="419">
        <v>7.1005292401905796E-4</v>
      </c>
      <c r="AH81" s="288">
        <v>6.0822162518519565E-3</v>
      </c>
      <c r="AI81" s="288">
        <v>6.8211391127267632E-3</v>
      </c>
      <c r="AJ81" s="288">
        <v>5.3975347074034093E-4</v>
      </c>
      <c r="AK81" s="288">
        <v>4.4492100427569081E-6</v>
      </c>
      <c r="AL81" s="419">
        <v>8.3759282791932496E-2</v>
      </c>
      <c r="AM81" s="288">
        <v>0</v>
      </c>
      <c r="AN81" s="420">
        <v>3.4092916445857624E-3</v>
      </c>
      <c r="AO81" s="41"/>
    </row>
    <row r="82" spans="2:41" ht="13" customHeight="1">
      <c r="B82" s="415" t="s">
        <v>58</v>
      </c>
      <c r="C82" s="422" t="s">
        <v>13</v>
      </c>
      <c r="D82" s="417">
        <v>3.3302197132762052E-3</v>
      </c>
      <c r="E82" s="288">
        <v>2.7359781121751026E-3</v>
      </c>
      <c r="F82" s="288">
        <v>8.8357851406977524E-4</v>
      </c>
      <c r="G82" s="288">
        <v>0.18466642646970516</v>
      </c>
      <c r="H82" s="288">
        <v>3.2178938588568579E-3</v>
      </c>
      <c r="I82" s="418">
        <v>1.25028158387363E-3</v>
      </c>
      <c r="J82" s="288">
        <v>1.0407632263660018E-3</v>
      </c>
      <c r="K82" s="288">
        <v>3.6495817579305411E-3</v>
      </c>
      <c r="L82" s="288">
        <v>2.8403577792283402E-3</v>
      </c>
      <c r="M82" s="419">
        <v>1.0383161221150048E-3</v>
      </c>
      <c r="N82" s="288">
        <v>1.252489959282522E-3</v>
      </c>
      <c r="O82" s="288">
        <v>1.225327951279834E-3</v>
      </c>
      <c r="P82" s="288">
        <v>1.0010165084305849E-3</v>
      </c>
      <c r="Q82" s="288">
        <v>3.2845294970207739E-3</v>
      </c>
      <c r="R82" s="288">
        <v>1.3632082486491847E-3</v>
      </c>
      <c r="S82" s="418">
        <v>3.9875807568240836E-3</v>
      </c>
      <c r="T82" s="288">
        <v>4.4075273679450647E-3</v>
      </c>
      <c r="U82" s="288">
        <v>1.2717356746313189E-3</v>
      </c>
      <c r="V82" s="288">
        <v>1.6414761329370271E-3</v>
      </c>
      <c r="W82" s="419">
        <v>3.6072611561066268E-3</v>
      </c>
      <c r="X82" s="288">
        <v>3.657063228924264E-3</v>
      </c>
      <c r="Y82" s="288">
        <v>3.3736248364614788E-4</v>
      </c>
      <c r="Z82" s="288">
        <v>9.4021915653794206E-4</v>
      </c>
      <c r="AA82" s="288">
        <v>3.5570506810786964E-3</v>
      </c>
      <c r="AB82" s="288">
        <v>3.8324952859836582E-3</v>
      </c>
      <c r="AC82" s="418">
        <v>1.0544884745395237E-3</v>
      </c>
      <c r="AD82" s="288">
        <v>2.1073065275679081E-5</v>
      </c>
      <c r="AE82" s="288">
        <v>1.5285208087264643E-3</v>
      </c>
      <c r="AF82" s="288">
        <v>4.1518493781251691E-4</v>
      </c>
      <c r="AG82" s="419">
        <v>4.400216447359738E-3</v>
      </c>
      <c r="AH82" s="288">
        <v>4.5722954340845129E-4</v>
      </c>
      <c r="AI82" s="288">
        <v>3.4236983527736772E-3</v>
      </c>
      <c r="AJ82" s="288">
        <v>8.5356362814751584E-3</v>
      </c>
      <c r="AK82" s="288">
        <v>1.3970519534256692E-3</v>
      </c>
      <c r="AL82" s="419">
        <v>2.8270692424893031E-3</v>
      </c>
      <c r="AM82" s="288">
        <v>2.0005954153021734E-2</v>
      </c>
      <c r="AN82" s="420">
        <v>2.1197668256491787E-4</v>
      </c>
      <c r="AO82" s="41"/>
    </row>
    <row r="83" spans="2:41" ht="13" customHeight="1">
      <c r="B83" s="415" t="s">
        <v>59</v>
      </c>
      <c r="C83" s="422" t="s">
        <v>622</v>
      </c>
      <c r="D83" s="417">
        <v>1.7246747620788153E-2</v>
      </c>
      <c r="E83" s="288">
        <v>0</v>
      </c>
      <c r="F83" s="288">
        <v>1.5480548620014845E-2</v>
      </c>
      <c r="G83" s="288">
        <v>6.1100102083708639E-3</v>
      </c>
      <c r="H83" s="288">
        <v>0.29153032568836773</v>
      </c>
      <c r="I83" s="418">
        <v>1.5529658036674271E-2</v>
      </c>
      <c r="J83" s="288">
        <v>1.0407632263660018E-3</v>
      </c>
      <c r="K83" s="288">
        <v>5.0028466737711856E-3</v>
      </c>
      <c r="L83" s="288">
        <v>3.5245135225729057E-2</v>
      </c>
      <c r="M83" s="419">
        <v>1.0947463461429942E-3</v>
      </c>
      <c r="N83" s="288">
        <v>3.3091616636394309E-3</v>
      </c>
      <c r="O83" s="288">
        <v>4.977366643474636E-3</v>
      </c>
      <c r="P83" s="288">
        <v>1.7684624982273666E-3</v>
      </c>
      <c r="Q83" s="288">
        <v>1.3302512212142359E-3</v>
      </c>
      <c r="R83" s="288">
        <v>3.7574976453675704E-3</v>
      </c>
      <c r="S83" s="418">
        <v>5.3117357010916723E-3</v>
      </c>
      <c r="T83" s="288">
        <v>8.8163692385349081E-3</v>
      </c>
      <c r="U83" s="288">
        <v>3.9619457555821859E-3</v>
      </c>
      <c r="V83" s="288">
        <v>9.6038603598703673E-4</v>
      </c>
      <c r="W83" s="419">
        <v>8.8508198632532564E-2</v>
      </c>
      <c r="X83" s="288">
        <v>4.913781859868064E-2</v>
      </c>
      <c r="Y83" s="288">
        <v>1.0861426302754031E-3</v>
      </c>
      <c r="Z83" s="288">
        <v>4.3079132263192984E-3</v>
      </c>
      <c r="AA83" s="288">
        <v>5.9559918380852591E-3</v>
      </c>
      <c r="AB83" s="288">
        <v>6.2020741671904465E-3</v>
      </c>
      <c r="AC83" s="418">
        <v>3.9288729456363556E-3</v>
      </c>
      <c r="AD83" s="288">
        <v>3.9790905608782259E-4</v>
      </c>
      <c r="AE83" s="288">
        <v>1.2510711225364181E-2</v>
      </c>
      <c r="AF83" s="288">
        <v>6.1736195100817737E-3</v>
      </c>
      <c r="AG83" s="419">
        <v>1.243252517520358E-3</v>
      </c>
      <c r="AH83" s="288">
        <v>8.4622909681215316E-3</v>
      </c>
      <c r="AI83" s="288">
        <v>6.3032810320984489E-3</v>
      </c>
      <c r="AJ83" s="288">
        <v>6.7155373685135441E-3</v>
      </c>
      <c r="AK83" s="288">
        <v>3.0655057194595098E-3</v>
      </c>
      <c r="AL83" s="419">
        <v>3.8885825201240686E-3</v>
      </c>
      <c r="AM83" s="288">
        <v>0.43262875855909499</v>
      </c>
      <c r="AN83" s="420">
        <v>5.4760642995937113E-4</v>
      </c>
      <c r="AO83" s="41"/>
    </row>
    <row r="84" spans="2:41" ht="13" customHeight="1">
      <c r="B84" s="423" t="s">
        <v>60</v>
      </c>
      <c r="C84" s="424" t="s">
        <v>16</v>
      </c>
      <c r="D84" s="425">
        <v>5.2904466014160205E-2</v>
      </c>
      <c r="E84" s="304">
        <v>1.5959872321021432E-2</v>
      </c>
      <c r="F84" s="304">
        <v>8.9348977663809975E-3</v>
      </c>
      <c r="G84" s="304">
        <v>0.15979102864348765</v>
      </c>
      <c r="H84" s="304">
        <v>4.0776440278949937E-2</v>
      </c>
      <c r="I84" s="426">
        <v>0.16670158798549239</v>
      </c>
      <c r="J84" s="304">
        <v>5.6721595836947095E-2</v>
      </c>
      <c r="K84" s="304">
        <v>0.16412461131954278</v>
      </c>
      <c r="L84" s="304">
        <v>3.6942293103752445E-2</v>
      </c>
      <c r="M84" s="427">
        <v>6.5346199424411713E-3</v>
      </c>
      <c r="N84" s="304">
        <v>1.1494252873563218E-2</v>
      </c>
      <c r="O84" s="304">
        <v>9.0646099936057597E-3</v>
      </c>
      <c r="P84" s="304">
        <v>3.1603521194737035E-3</v>
      </c>
      <c r="Q84" s="304">
        <v>4.5611009716034143E-3</v>
      </c>
      <c r="R84" s="304">
        <v>7.0936400138799389E-3</v>
      </c>
      <c r="S84" s="426">
        <v>1.5342662881639291E-2</v>
      </c>
      <c r="T84" s="304">
        <v>1.8371488963435795E-2</v>
      </c>
      <c r="U84" s="304">
        <v>1.0418449949864267E-2</v>
      </c>
      <c r="V84" s="304">
        <v>9.8792363559033845E-3</v>
      </c>
      <c r="W84" s="427">
        <v>3.6470370395770044E-2</v>
      </c>
      <c r="X84" s="304">
        <v>5.2050083403694476E-3</v>
      </c>
      <c r="Y84" s="304">
        <v>1.3329932280652674E-3</v>
      </c>
      <c r="Z84" s="304">
        <v>9.3167170966032449E-3</v>
      </c>
      <c r="AA84" s="304">
        <v>1.9936028235813159E-2</v>
      </c>
      <c r="AB84" s="304">
        <v>7.856693903205531E-6</v>
      </c>
      <c r="AC84" s="426">
        <v>1.9710064944663992E-5</v>
      </c>
      <c r="AD84" s="304">
        <v>3.3468986026078541E-5</v>
      </c>
      <c r="AE84" s="304">
        <v>8.2910674170314272E-4</v>
      </c>
      <c r="AF84" s="304">
        <v>2.9785006408289259E-4</v>
      </c>
      <c r="AG84" s="427">
        <v>9.0802307012102573E-4</v>
      </c>
      <c r="AH84" s="304">
        <v>1.3582198529776631E-2</v>
      </c>
      <c r="AI84" s="304">
        <v>0.15256974308404181</v>
      </c>
      <c r="AJ84" s="304">
        <v>8.5356362814751588E-4</v>
      </c>
      <c r="AK84" s="304">
        <v>2.9720723085616147E-3</v>
      </c>
      <c r="AL84" s="427">
        <v>6.4301112300257863E-3</v>
      </c>
      <c r="AM84" s="304">
        <v>9.2884787139029465E-3</v>
      </c>
      <c r="AN84" s="428">
        <v>3.2503091326620739E-3</v>
      </c>
      <c r="AO84" s="41"/>
    </row>
    <row r="85" spans="2:41" ht="13" customHeight="1">
      <c r="B85" s="415" t="s">
        <v>61</v>
      </c>
      <c r="C85" s="422" t="s">
        <v>626</v>
      </c>
      <c r="D85" s="417">
        <v>6.6875143835709158E-3</v>
      </c>
      <c r="E85" s="288">
        <v>6.8399452804377564E-3</v>
      </c>
      <c r="F85" s="288">
        <v>4.7637323706053039E-3</v>
      </c>
      <c r="G85" s="288">
        <v>8.5570167537380656E-3</v>
      </c>
      <c r="H85" s="288">
        <v>4.0569152637735233E-3</v>
      </c>
      <c r="I85" s="418">
        <v>2.4189161406335613E-3</v>
      </c>
      <c r="J85" s="288">
        <v>3.2610581092801384E-2</v>
      </c>
      <c r="K85" s="288">
        <v>1.2379381322900397E-3</v>
      </c>
      <c r="L85" s="288">
        <v>1.7924245364571389E-2</v>
      </c>
      <c r="M85" s="419">
        <v>1.1929349359516957E-2</v>
      </c>
      <c r="N85" s="288">
        <v>4.0209087253719336E-3</v>
      </c>
      <c r="O85" s="288">
        <v>5.6618601886723359E-3</v>
      </c>
      <c r="P85" s="288">
        <v>1.0296169801000301E-3</v>
      </c>
      <c r="Q85" s="288">
        <v>1.0501100434805947E-3</v>
      </c>
      <c r="R85" s="288">
        <v>5.2049769493877956E-4</v>
      </c>
      <c r="S85" s="418">
        <v>2.1343684718103132E-3</v>
      </c>
      <c r="T85" s="288">
        <v>9.5432892010978725E-4</v>
      </c>
      <c r="U85" s="288">
        <v>3.1793391865782972E-4</v>
      </c>
      <c r="V85" s="288">
        <v>1.3807999231691172E-3</v>
      </c>
      <c r="W85" s="419">
        <v>2.6402957131198695E-3</v>
      </c>
      <c r="X85" s="288">
        <v>1.2399006020167906E-2</v>
      </c>
      <c r="Y85" s="288">
        <v>7.7511087706017391E-3</v>
      </c>
      <c r="Z85" s="288">
        <v>1.4462280116929073E-2</v>
      </c>
      <c r="AA85" s="288">
        <v>1.6130811228147576E-2</v>
      </c>
      <c r="AB85" s="288">
        <v>1.4000628535512257E-3</v>
      </c>
      <c r="AC85" s="418">
        <v>3.5149615817984121E-4</v>
      </c>
      <c r="AD85" s="288">
        <v>1.8098044295583211E-4</v>
      </c>
      <c r="AE85" s="288">
        <v>7.8788299867991379E-2</v>
      </c>
      <c r="AF85" s="288">
        <v>6.1375164720111198E-4</v>
      </c>
      <c r="AG85" s="419">
        <v>7.639008037587932E-3</v>
      </c>
      <c r="AH85" s="288">
        <v>3.0269304656652513E-3</v>
      </c>
      <c r="AI85" s="288">
        <v>1.9809895027978926E-3</v>
      </c>
      <c r="AJ85" s="288">
        <v>1.1422689729621168E-3</v>
      </c>
      <c r="AK85" s="288">
        <v>1.7707855970172496E-3</v>
      </c>
      <c r="AL85" s="419">
        <v>3.1126097750768891E-3</v>
      </c>
      <c r="AM85" s="288">
        <v>0</v>
      </c>
      <c r="AN85" s="420">
        <v>1.1959017841370783E-2</v>
      </c>
      <c r="AO85" s="41"/>
    </row>
    <row r="86" spans="2:41" ht="13" customHeight="1">
      <c r="B86" s="415" t="s">
        <v>62</v>
      </c>
      <c r="C86" s="422" t="s">
        <v>1049</v>
      </c>
      <c r="D86" s="417">
        <v>5.6857409738862042E-3</v>
      </c>
      <c r="E86" s="288">
        <v>4.1039671682626538E-3</v>
      </c>
      <c r="F86" s="288">
        <v>2.1496895876914772E-2</v>
      </c>
      <c r="G86" s="288">
        <v>1.076382633759683E-2</v>
      </c>
      <c r="H86" s="288">
        <v>3.3931012698835736E-2</v>
      </c>
      <c r="I86" s="418">
        <v>2.8334469505819072E-2</v>
      </c>
      <c r="J86" s="288">
        <v>1.2142237640936687E-3</v>
      </c>
      <c r="K86" s="288">
        <v>0.1922293105210143</v>
      </c>
      <c r="L86" s="288">
        <v>8.6022264170915446E-3</v>
      </c>
      <c r="M86" s="419">
        <v>6.8844873314147053E-4</v>
      </c>
      <c r="N86" s="288">
        <v>1.2007265366110673E-2</v>
      </c>
      <c r="O86" s="288">
        <v>5.8111530195179249E-3</v>
      </c>
      <c r="P86" s="288">
        <v>1.6379728462355227E-2</v>
      </c>
      <c r="Q86" s="288">
        <v>2.9617800203983038E-2</v>
      </c>
      <c r="R86" s="288">
        <v>2.9752639666881475E-2</v>
      </c>
      <c r="S86" s="418">
        <v>1.2621796557801782E-2</v>
      </c>
      <c r="T86" s="288">
        <v>5.6769425720084546E-2</v>
      </c>
      <c r="U86" s="288">
        <v>4.6124874660666684E-2</v>
      </c>
      <c r="V86" s="288">
        <v>4.5306701240563962E-2</v>
      </c>
      <c r="W86" s="419">
        <v>4.9809007180232755E-2</v>
      </c>
      <c r="X86" s="288">
        <v>1.4130576549489625E-2</v>
      </c>
      <c r="Y86" s="288">
        <v>0</v>
      </c>
      <c r="Z86" s="288">
        <v>4.1506402037711339E-2</v>
      </c>
      <c r="AA86" s="288">
        <v>2.6402139745215904E-2</v>
      </c>
      <c r="AB86" s="288">
        <v>6.3340666247642995E-3</v>
      </c>
      <c r="AC86" s="418">
        <v>2.4703281397312205E-3</v>
      </c>
      <c r="AD86" s="288">
        <v>5.5409765754285581E-4</v>
      </c>
      <c r="AE86" s="288">
        <v>4.7801014381991247E-3</v>
      </c>
      <c r="AF86" s="288">
        <v>1.0063721862194704E-3</v>
      </c>
      <c r="AG86" s="419">
        <v>1.6761472369966608E-3</v>
      </c>
      <c r="AH86" s="288">
        <v>5.7809409713115044E-3</v>
      </c>
      <c r="AI86" s="288">
        <v>2.1356175494080371E-3</v>
      </c>
      <c r="AJ86" s="288">
        <v>2.8745010418497227E-3</v>
      </c>
      <c r="AK86" s="288">
        <v>9.6525611877611127E-3</v>
      </c>
      <c r="AL86" s="419">
        <v>2.0794325808286777E-3</v>
      </c>
      <c r="AM86" s="288">
        <v>4.6085144388210778E-2</v>
      </c>
      <c r="AN86" s="420">
        <v>1.8018018018018018E-3</v>
      </c>
      <c r="AO86" s="41"/>
    </row>
    <row r="87" spans="2:41" ht="13" customHeight="1">
      <c r="B87" s="415" t="s">
        <v>63</v>
      </c>
      <c r="C87" s="422" t="s">
        <v>623</v>
      </c>
      <c r="D87" s="417">
        <v>2.0983091689341943E-3</v>
      </c>
      <c r="E87" s="288">
        <v>0</v>
      </c>
      <c r="F87" s="288">
        <v>1.6300863755988933E-3</v>
      </c>
      <c r="G87" s="288">
        <v>5.4044316339398307E-4</v>
      </c>
      <c r="H87" s="288">
        <v>2.600966355241663E-3</v>
      </c>
      <c r="I87" s="418">
        <v>6.2730493000488895E-3</v>
      </c>
      <c r="J87" s="288">
        <v>3.9722463139635733E-2</v>
      </c>
      <c r="K87" s="288">
        <v>2.6627348505861227E-3</v>
      </c>
      <c r="L87" s="288">
        <v>6.7533475645255192E-2</v>
      </c>
      <c r="M87" s="419">
        <v>8.7128265899215612E-3</v>
      </c>
      <c r="N87" s="288">
        <v>1.0214032509278131E-2</v>
      </c>
      <c r="O87" s="288">
        <v>5.6055232713721134E-3</v>
      </c>
      <c r="P87" s="288">
        <v>6.2658866682476369E-3</v>
      </c>
      <c r="Q87" s="288">
        <v>5.440106822695797E-3</v>
      </c>
      <c r="R87" s="288">
        <v>8.208992217320181E-3</v>
      </c>
      <c r="S87" s="418">
        <v>4.7128427913669932E-2</v>
      </c>
      <c r="T87" s="288">
        <v>6.6277223349773384E-3</v>
      </c>
      <c r="U87" s="288">
        <v>2.3478197070116659E-3</v>
      </c>
      <c r="V87" s="288">
        <v>8.4200375726536936E-3</v>
      </c>
      <c r="W87" s="419">
        <v>2.9763333493351253E-3</v>
      </c>
      <c r="X87" s="288">
        <v>5.2338392471014641E-2</v>
      </c>
      <c r="Y87" s="288">
        <v>1.1519694563527001E-4</v>
      </c>
      <c r="Z87" s="288">
        <v>5.8464536642904765E-3</v>
      </c>
      <c r="AA87" s="288">
        <v>6.4798985275464627E-4</v>
      </c>
      <c r="AB87" s="288">
        <v>1.9956002514142049E-4</v>
      </c>
      <c r="AC87" s="418">
        <v>1.3140043296442662E-5</v>
      </c>
      <c r="AD87" s="288">
        <v>7.3135932427356799E-5</v>
      </c>
      <c r="AE87" s="288">
        <v>3.0107228050672782E-5</v>
      </c>
      <c r="AF87" s="288">
        <v>0</v>
      </c>
      <c r="AG87" s="419">
        <v>2.2172656363420395E-4</v>
      </c>
      <c r="AH87" s="288">
        <v>1.7084080614176243E-3</v>
      </c>
      <c r="AI87" s="288">
        <v>7.7751649852082229E-4</v>
      </c>
      <c r="AJ87" s="288">
        <v>1.7573368814801797E-4</v>
      </c>
      <c r="AK87" s="288">
        <v>9.5658015919273533E-4</v>
      </c>
      <c r="AL87" s="419">
        <v>9.0021557220361001E-4</v>
      </c>
      <c r="AM87" s="288">
        <v>5.3587377195593927E-3</v>
      </c>
      <c r="AN87" s="420">
        <v>2.4024024024024023E-3</v>
      </c>
      <c r="AO87" s="41"/>
    </row>
    <row r="88" spans="2:41" ht="13" customHeight="1">
      <c r="B88" s="429" t="s">
        <v>64</v>
      </c>
      <c r="C88" s="430" t="s">
        <v>20</v>
      </c>
      <c r="D88" s="431">
        <v>1.3537478509252866E-5</v>
      </c>
      <c r="E88" s="314">
        <v>1.823985408116735E-3</v>
      </c>
      <c r="F88" s="314">
        <v>0</v>
      </c>
      <c r="G88" s="314">
        <v>2.4770311655557557E-4</v>
      </c>
      <c r="H88" s="314">
        <v>2.0013128217276931E-2</v>
      </c>
      <c r="I88" s="432">
        <v>9.83699121851794E-7</v>
      </c>
      <c r="J88" s="314">
        <v>0</v>
      </c>
      <c r="K88" s="314">
        <v>1.3897607334199501E-3</v>
      </c>
      <c r="L88" s="314">
        <v>9.819522608189404E-3</v>
      </c>
      <c r="M88" s="433">
        <v>0.37596072456407653</v>
      </c>
      <c r="N88" s="314">
        <v>1.2940855667863695E-3</v>
      </c>
      <c r="O88" s="314">
        <v>0.21677319038779516</v>
      </c>
      <c r="P88" s="314">
        <v>0.11352242217394569</v>
      </c>
      <c r="Q88" s="314">
        <v>8.1682121960384352E-2</v>
      </c>
      <c r="R88" s="314">
        <v>2.4557576959302038E-2</v>
      </c>
      <c r="S88" s="432">
        <v>6.8958845385259553E-3</v>
      </c>
      <c r="T88" s="314">
        <v>4.9448960491308508E-2</v>
      </c>
      <c r="U88" s="314">
        <v>5.0380297879625323E-3</v>
      </c>
      <c r="V88" s="314">
        <v>4.872293156857499E-2</v>
      </c>
      <c r="W88" s="433">
        <v>2.4551321176543199E-3</v>
      </c>
      <c r="X88" s="314">
        <v>2.0233118474433164E-2</v>
      </c>
      <c r="Y88" s="314">
        <v>0</v>
      </c>
      <c r="Z88" s="314">
        <v>3.418978751047062E-5</v>
      </c>
      <c r="AA88" s="314">
        <v>0</v>
      </c>
      <c r="AB88" s="314">
        <v>0</v>
      </c>
      <c r="AC88" s="432">
        <v>0</v>
      </c>
      <c r="AD88" s="314">
        <v>0</v>
      </c>
      <c r="AE88" s="314">
        <v>6.7162277959193124E-4</v>
      </c>
      <c r="AF88" s="314">
        <v>0</v>
      </c>
      <c r="AG88" s="433">
        <v>2.6396019480262377E-5</v>
      </c>
      <c r="AH88" s="314">
        <v>0</v>
      </c>
      <c r="AI88" s="314">
        <v>2.9175103133989577E-6</v>
      </c>
      <c r="AJ88" s="314">
        <v>0</v>
      </c>
      <c r="AK88" s="314">
        <v>2.0243905694543934E-4</v>
      </c>
      <c r="AL88" s="433">
        <v>1.7437589776341113E-5</v>
      </c>
      <c r="AM88" s="314">
        <v>0</v>
      </c>
      <c r="AN88" s="434">
        <v>2.2080904433845611E-3</v>
      </c>
      <c r="AO88" s="41"/>
    </row>
    <row r="89" spans="2:41" ht="13" customHeight="1">
      <c r="B89" s="415" t="s">
        <v>65</v>
      </c>
      <c r="C89" s="422" t="s">
        <v>22</v>
      </c>
      <c r="D89" s="417">
        <v>0</v>
      </c>
      <c r="E89" s="288">
        <v>9.1199270405836752E-4</v>
      </c>
      <c r="F89" s="288">
        <v>1.1092178959443957E-3</v>
      </c>
      <c r="G89" s="288">
        <v>0</v>
      </c>
      <c r="H89" s="288">
        <v>4.8219053682563651E-3</v>
      </c>
      <c r="I89" s="418">
        <v>1.5306358336013913E-3</v>
      </c>
      <c r="J89" s="288">
        <v>0</v>
      </c>
      <c r="K89" s="288">
        <v>2.6320783638195061E-3</v>
      </c>
      <c r="L89" s="288">
        <v>1.2966850731259813E-2</v>
      </c>
      <c r="M89" s="419">
        <v>7.753512781445742E-3</v>
      </c>
      <c r="N89" s="288">
        <v>0.40130517772878738</v>
      </c>
      <c r="O89" s="288">
        <v>6.6184610444301101E-2</v>
      </c>
      <c r="P89" s="288">
        <v>2.9790966302685941E-2</v>
      </c>
      <c r="Q89" s="288">
        <v>2.499463202533684E-2</v>
      </c>
      <c r="R89" s="288">
        <v>3.2712040846676248E-2</v>
      </c>
      <c r="S89" s="418">
        <v>5.6733086036816344E-2</v>
      </c>
      <c r="T89" s="288">
        <v>5.8172000042064083E-2</v>
      </c>
      <c r="U89" s="288">
        <v>1.3377681038910221E-2</v>
      </c>
      <c r="V89" s="288">
        <v>2.1893861663251416E-2</v>
      </c>
      <c r="W89" s="419">
        <v>7.9826083378481249E-3</v>
      </c>
      <c r="X89" s="288">
        <v>7.9405122291096048E-3</v>
      </c>
      <c r="Y89" s="288">
        <v>8.1460697270655219E-4</v>
      </c>
      <c r="Z89" s="288">
        <v>1.7094893755235311E-4</v>
      </c>
      <c r="AA89" s="288">
        <v>0</v>
      </c>
      <c r="AB89" s="288">
        <v>1.0999371464487744E-5</v>
      </c>
      <c r="AC89" s="418">
        <v>0</v>
      </c>
      <c r="AD89" s="288">
        <v>0</v>
      </c>
      <c r="AE89" s="288">
        <v>9.2637624771300868E-6</v>
      </c>
      <c r="AF89" s="288">
        <v>4.061591782948535E-5</v>
      </c>
      <c r="AG89" s="419">
        <v>1.6365532077762673E-4</v>
      </c>
      <c r="AH89" s="288">
        <v>1.3645998000949902E-4</v>
      </c>
      <c r="AI89" s="288">
        <v>1.4981415459303649E-3</v>
      </c>
      <c r="AJ89" s="288">
        <v>8.7866844074008986E-5</v>
      </c>
      <c r="AK89" s="288">
        <v>4.5826863440396156E-4</v>
      </c>
      <c r="AL89" s="419">
        <v>2.4848565431286089E-4</v>
      </c>
      <c r="AM89" s="288">
        <v>9.5266448347722536E-4</v>
      </c>
      <c r="AN89" s="420">
        <v>1.9077901430842607E-3</v>
      </c>
      <c r="AO89" s="41"/>
    </row>
    <row r="90" spans="2:41" ht="13" customHeight="1">
      <c r="B90" s="415" t="s">
        <v>66</v>
      </c>
      <c r="C90" s="422" t="s">
        <v>24</v>
      </c>
      <c r="D90" s="417">
        <v>2.8834829224708607E-3</v>
      </c>
      <c r="E90" s="288">
        <v>5.0159598723210214E-3</v>
      </c>
      <c r="F90" s="288">
        <v>1.2450232809231392E-2</v>
      </c>
      <c r="G90" s="288">
        <v>4.053323725454873E-4</v>
      </c>
      <c r="H90" s="288">
        <v>2.2623965412576438E-2</v>
      </c>
      <c r="I90" s="418">
        <v>1.1031201952446017E-2</v>
      </c>
      <c r="J90" s="288">
        <v>3.4692107545533391E-4</v>
      </c>
      <c r="K90" s="288">
        <v>3.7050554006510853E-3</v>
      </c>
      <c r="L90" s="288">
        <v>1.1633117513187375E-2</v>
      </c>
      <c r="M90" s="419">
        <v>1.0089724056204502E-2</v>
      </c>
      <c r="N90" s="288">
        <v>3.3461355369761841E-3</v>
      </c>
      <c r="O90" s="288">
        <v>7.782381755852702E-2</v>
      </c>
      <c r="P90" s="288">
        <v>3.0737165240416756E-2</v>
      </c>
      <c r="Q90" s="288">
        <v>3.8882588974180045E-2</v>
      </c>
      <c r="R90" s="288">
        <v>4.2076042234670104E-2</v>
      </c>
      <c r="S90" s="418">
        <v>2.620194269855522E-2</v>
      </c>
      <c r="T90" s="288">
        <v>3.1904293691438906E-2</v>
      </c>
      <c r="U90" s="288">
        <v>4.9475409034214581E-2</v>
      </c>
      <c r="V90" s="288">
        <v>8.5415558057785838E-3</v>
      </c>
      <c r="W90" s="419">
        <v>8.8467051166873541E-3</v>
      </c>
      <c r="X90" s="288">
        <v>8.7894794648434554E-2</v>
      </c>
      <c r="Y90" s="288">
        <v>9.3803227160148435E-4</v>
      </c>
      <c r="Z90" s="288">
        <v>7.3508043147511837E-4</v>
      </c>
      <c r="AA90" s="288">
        <v>1.6544421772459052E-4</v>
      </c>
      <c r="AB90" s="288">
        <v>1.9217473287240728E-3</v>
      </c>
      <c r="AC90" s="418">
        <v>1.0183533554743062E-4</v>
      </c>
      <c r="AD90" s="288">
        <v>3.061792425348666E-4</v>
      </c>
      <c r="AE90" s="288">
        <v>2.4247898283887999E-3</v>
      </c>
      <c r="AF90" s="288">
        <v>5.4605845081863642E-4</v>
      </c>
      <c r="AG90" s="419">
        <v>3.1252887064630655E-3</v>
      </c>
      <c r="AH90" s="288">
        <v>2.3038697923681654E-4</v>
      </c>
      <c r="AI90" s="288">
        <v>3.8073509589856398E-4</v>
      </c>
      <c r="AJ90" s="288">
        <v>8.6611603444380284E-4</v>
      </c>
      <c r="AK90" s="288">
        <v>1.5105068095159705E-3</v>
      </c>
      <c r="AL90" s="419">
        <v>1.7176025929695998E-3</v>
      </c>
      <c r="AM90" s="288">
        <v>4.1679071152128612E-4</v>
      </c>
      <c r="AN90" s="420">
        <v>2.6673732556085497E-3</v>
      </c>
      <c r="AO90" s="41"/>
    </row>
    <row r="91" spans="2:41" ht="13" customHeight="1">
      <c r="B91" s="415" t="s">
        <v>67</v>
      </c>
      <c r="C91" s="422" t="s">
        <v>627</v>
      </c>
      <c r="D91" s="417">
        <v>0</v>
      </c>
      <c r="E91" s="288">
        <v>2.2799817601459188E-3</v>
      </c>
      <c r="F91" s="288">
        <v>0</v>
      </c>
      <c r="G91" s="288">
        <v>0</v>
      </c>
      <c r="H91" s="288">
        <v>1.8261054107009776E-4</v>
      </c>
      <c r="I91" s="418">
        <v>5.9021947311107636E-6</v>
      </c>
      <c r="J91" s="288">
        <v>0</v>
      </c>
      <c r="K91" s="288">
        <v>3.6349834308988188E-4</v>
      </c>
      <c r="L91" s="288">
        <v>2.0746961170015703E-3</v>
      </c>
      <c r="M91" s="419">
        <v>1.3543253766717454E-3</v>
      </c>
      <c r="N91" s="288">
        <v>4.6217341670941775E-6</v>
      </c>
      <c r="O91" s="288">
        <v>6.9294408279273363E-4</v>
      </c>
      <c r="P91" s="288">
        <v>0.19164461053903548</v>
      </c>
      <c r="Q91" s="288">
        <v>4.571333673305062E-2</v>
      </c>
      <c r="R91" s="288">
        <v>1.6358498983790215E-2</v>
      </c>
      <c r="S91" s="418">
        <v>1.9680933075757988E-3</v>
      </c>
      <c r="T91" s="288">
        <v>3.3534276970965268E-2</v>
      </c>
      <c r="U91" s="288">
        <v>1.3940179510381766E-3</v>
      </c>
      <c r="V91" s="288">
        <v>7.4420117931485279E-3</v>
      </c>
      <c r="W91" s="419">
        <v>4.5262212224912046E-4</v>
      </c>
      <c r="X91" s="288">
        <v>6.147161185362137E-3</v>
      </c>
      <c r="Y91" s="288">
        <v>0</v>
      </c>
      <c r="Z91" s="288">
        <v>1.3846863941740601E-2</v>
      </c>
      <c r="AA91" s="288">
        <v>0</v>
      </c>
      <c r="AB91" s="288">
        <v>3.1426775612822126E-6</v>
      </c>
      <c r="AC91" s="418">
        <v>0</v>
      </c>
      <c r="AD91" s="288">
        <v>0</v>
      </c>
      <c r="AE91" s="288">
        <v>1.1116514972556103E-4</v>
      </c>
      <c r="AF91" s="288">
        <v>0</v>
      </c>
      <c r="AG91" s="419">
        <v>2.3492457337433514E-4</v>
      </c>
      <c r="AH91" s="288">
        <v>0</v>
      </c>
      <c r="AI91" s="288">
        <v>0</v>
      </c>
      <c r="AJ91" s="288">
        <v>0</v>
      </c>
      <c r="AK91" s="288">
        <v>1.0973976570459915E-2</v>
      </c>
      <c r="AL91" s="419">
        <v>6.5390961661279177E-6</v>
      </c>
      <c r="AM91" s="288">
        <v>0</v>
      </c>
      <c r="AN91" s="420">
        <v>0</v>
      </c>
      <c r="AO91" s="41"/>
    </row>
    <row r="92" spans="2:41" ht="13" customHeight="1">
      <c r="B92" s="415" t="s">
        <v>68</v>
      </c>
      <c r="C92" s="422" t="s">
        <v>628</v>
      </c>
      <c r="D92" s="417">
        <v>0</v>
      </c>
      <c r="E92" s="288">
        <v>4.5599635202918376E-4</v>
      </c>
      <c r="F92" s="288">
        <v>0</v>
      </c>
      <c r="G92" s="288">
        <v>0</v>
      </c>
      <c r="H92" s="288">
        <v>1.6780428098333309E-4</v>
      </c>
      <c r="I92" s="418">
        <v>0</v>
      </c>
      <c r="J92" s="288">
        <v>0</v>
      </c>
      <c r="K92" s="288">
        <v>2.824776280638239E-3</v>
      </c>
      <c r="L92" s="288">
        <v>1.1890690330434168E-3</v>
      </c>
      <c r="M92" s="419">
        <v>1.5461881383669093E-3</v>
      </c>
      <c r="N92" s="288">
        <v>1.7562589834957873E-4</v>
      </c>
      <c r="O92" s="288">
        <v>3.9717526696656685E-4</v>
      </c>
      <c r="P92" s="288">
        <v>6.3612215738124544E-3</v>
      </c>
      <c r="Q92" s="288">
        <v>0.19592772022116056</v>
      </c>
      <c r="R92" s="288">
        <v>2.1216477469885491E-3</v>
      </c>
      <c r="S92" s="418">
        <v>2.5848230076456345E-3</v>
      </c>
      <c r="T92" s="288">
        <v>1.6891358985414279E-3</v>
      </c>
      <c r="U92" s="288">
        <v>9.0488884541074614E-4</v>
      </c>
      <c r="V92" s="288">
        <v>8.2024807359300993E-4</v>
      </c>
      <c r="W92" s="419">
        <v>1.1658448603386437E-4</v>
      </c>
      <c r="X92" s="288">
        <v>6.3496639826465399E-5</v>
      </c>
      <c r="Y92" s="288">
        <v>8.2283532596621433E-6</v>
      </c>
      <c r="Z92" s="288">
        <v>3.5899276885994151E-4</v>
      </c>
      <c r="AA92" s="288">
        <v>0</v>
      </c>
      <c r="AB92" s="288">
        <v>1.5713387806411063E-6</v>
      </c>
      <c r="AC92" s="418">
        <v>0</v>
      </c>
      <c r="AD92" s="288">
        <v>0</v>
      </c>
      <c r="AE92" s="288">
        <v>5.0950693624215476E-5</v>
      </c>
      <c r="AF92" s="288">
        <v>4.512879758831706E-6</v>
      </c>
      <c r="AG92" s="419">
        <v>1.8477213636183664E-5</v>
      </c>
      <c r="AH92" s="288">
        <v>0</v>
      </c>
      <c r="AI92" s="288">
        <v>0</v>
      </c>
      <c r="AJ92" s="288">
        <v>0</v>
      </c>
      <c r="AK92" s="288">
        <v>1.7307427066324373E-2</v>
      </c>
      <c r="AL92" s="419">
        <v>4.3593974440852782E-6</v>
      </c>
      <c r="AM92" s="288">
        <v>0</v>
      </c>
      <c r="AN92" s="420">
        <v>0</v>
      </c>
      <c r="AO92" s="41"/>
    </row>
    <row r="93" spans="2:41" ht="13" customHeight="1">
      <c r="B93" s="415" t="s">
        <v>69</v>
      </c>
      <c r="C93" s="422" t="s">
        <v>629</v>
      </c>
      <c r="D93" s="417">
        <v>1.3537478509252866E-5</v>
      </c>
      <c r="E93" s="288">
        <v>0</v>
      </c>
      <c r="F93" s="288">
        <v>0</v>
      </c>
      <c r="G93" s="288">
        <v>0</v>
      </c>
      <c r="H93" s="288">
        <v>0</v>
      </c>
      <c r="I93" s="418">
        <v>0</v>
      </c>
      <c r="J93" s="288">
        <v>0</v>
      </c>
      <c r="K93" s="288">
        <v>0</v>
      </c>
      <c r="L93" s="288">
        <v>0</v>
      </c>
      <c r="M93" s="419">
        <v>0</v>
      </c>
      <c r="N93" s="288">
        <v>0</v>
      </c>
      <c r="O93" s="288">
        <v>1.4084229325055562E-5</v>
      </c>
      <c r="P93" s="288">
        <v>3.2997794188622492E-3</v>
      </c>
      <c r="Q93" s="288">
        <v>4.540971066616566E-3</v>
      </c>
      <c r="R93" s="288">
        <v>5.7190303871511423E-2</v>
      </c>
      <c r="S93" s="418">
        <v>5.74405112810141E-5</v>
      </c>
      <c r="T93" s="288">
        <v>1.3933728034660805E-4</v>
      </c>
      <c r="U93" s="288">
        <v>1.6385825038518916E-3</v>
      </c>
      <c r="V93" s="288">
        <v>1.9501716445042888E-4</v>
      </c>
      <c r="W93" s="419">
        <v>6.8579109431684914E-5</v>
      </c>
      <c r="X93" s="288">
        <v>1.716125400715281E-4</v>
      </c>
      <c r="Y93" s="288">
        <v>0</v>
      </c>
      <c r="Z93" s="288">
        <v>1.3675915004188248E-4</v>
      </c>
      <c r="AA93" s="288">
        <v>2.7574036287431753E-5</v>
      </c>
      <c r="AB93" s="288">
        <v>4.9025769956002516E-4</v>
      </c>
      <c r="AC93" s="418">
        <v>9.855032472331996E-6</v>
      </c>
      <c r="AD93" s="288">
        <v>0</v>
      </c>
      <c r="AE93" s="288">
        <v>1.8527524954260174E-5</v>
      </c>
      <c r="AF93" s="288">
        <v>3.1590158311821938E-5</v>
      </c>
      <c r="AG93" s="419">
        <v>2.6818355791946575E-3</v>
      </c>
      <c r="AH93" s="288">
        <v>0</v>
      </c>
      <c r="AI93" s="288">
        <v>1.0877937203508015E-2</v>
      </c>
      <c r="AJ93" s="288">
        <v>0</v>
      </c>
      <c r="AK93" s="288">
        <v>5.1588590445766358E-3</v>
      </c>
      <c r="AL93" s="419">
        <v>3.0079842364188423E-4</v>
      </c>
      <c r="AM93" s="288">
        <v>2.3459362905626675E-2</v>
      </c>
      <c r="AN93" s="420">
        <v>0</v>
      </c>
      <c r="AO93" s="41"/>
    </row>
    <row r="94" spans="2:41" ht="13" customHeight="1">
      <c r="B94" s="423" t="s">
        <v>70</v>
      </c>
      <c r="C94" s="424" t="s">
        <v>291</v>
      </c>
      <c r="D94" s="425">
        <v>0</v>
      </c>
      <c r="E94" s="304">
        <v>0</v>
      </c>
      <c r="F94" s="304">
        <v>0</v>
      </c>
      <c r="G94" s="304">
        <v>0</v>
      </c>
      <c r="H94" s="304">
        <v>9.8708400578431226E-6</v>
      </c>
      <c r="I94" s="426">
        <v>3.934796487407176E-6</v>
      </c>
      <c r="J94" s="304">
        <v>0</v>
      </c>
      <c r="K94" s="304">
        <v>0</v>
      </c>
      <c r="L94" s="304">
        <v>0</v>
      </c>
      <c r="M94" s="427">
        <v>0</v>
      </c>
      <c r="N94" s="304">
        <v>2.4495191085599136E-4</v>
      </c>
      <c r="O94" s="304">
        <v>1.3239175565552229E-3</v>
      </c>
      <c r="P94" s="304">
        <v>1.7915812128268347E-2</v>
      </c>
      <c r="Q94" s="304">
        <v>1.3596073326533899E-2</v>
      </c>
      <c r="R94" s="304">
        <v>0.1215188618450404</v>
      </c>
      <c r="S94" s="426">
        <v>0.31421168944636418</v>
      </c>
      <c r="T94" s="304">
        <v>0.18982732693258178</v>
      </c>
      <c r="U94" s="304">
        <v>0.32069749810462472</v>
      </c>
      <c r="V94" s="304">
        <v>9.5244815140387851E-3</v>
      </c>
      <c r="W94" s="427">
        <v>1.054746703059314E-2</v>
      </c>
      <c r="X94" s="304">
        <v>3.6210245955092433E-4</v>
      </c>
      <c r="Y94" s="304">
        <v>0</v>
      </c>
      <c r="Z94" s="304">
        <v>3.418978751047062E-5</v>
      </c>
      <c r="AA94" s="304">
        <v>0</v>
      </c>
      <c r="AB94" s="304">
        <v>2.8284098051539912E-5</v>
      </c>
      <c r="AC94" s="426">
        <v>3.2850108241106656E-5</v>
      </c>
      <c r="AD94" s="304">
        <v>0</v>
      </c>
      <c r="AE94" s="304">
        <v>2.3159406192825217E-6</v>
      </c>
      <c r="AF94" s="304">
        <v>3.2041446287705113E-4</v>
      </c>
      <c r="AG94" s="427">
        <v>1.3356385857012762E-3</v>
      </c>
      <c r="AH94" s="304">
        <v>1.4744766671156259E-3</v>
      </c>
      <c r="AI94" s="304">
        <v>1.4587551566994788E-6</v>
      </c>
      <c r="AJ94" s="304">
        <v>0</v>
      </c>
      <c r="AK94" s="304">
        <v>1.7670037684809063E-2</v>
      </c>
      <c r="AL94" s="427">
        <v>8.7187948881705564E-6</v>
      </c>
      <c r="AM94" s="304">
        <v>3.2033343256921705E-2</v>
      </c>
      <c r="AN94" s="428">
        <v>0</v>
      </c>
      <c r="AO94" s="41"/>
    </row>
    <row r="95" spans="2:41" ht="13" customHeight="1">
      <c r="B95" s="415" t="s">
        <v>71</v>
      </c>
      <c r="C95" s="422" t="s">
        <v>53</v>
      </c>
      <c r="D95" s="417">
        <v>0</v>
      </c>
      <c r="E95" s="288">
        <v>1.3679890560875513E-3</v>
      </c>
      <c r="F95" s="288">
        <v>0</v>
      </c>
      <c r="G95" s="288">
        <v>0</v>
      </c>
      <c r="H95" s="288">
        <v>1.1351466066519592E-4</v>
      </c>
      <c r="I95" s="418">
        <v>3.934796487407176E-6</v>
      </c>
      <c r="J95" s="288">
        <v>0</v>
      </c>
      <c r="K95" s="288">
        <v>3.0656486766616543E-5</v>
      </c>
      <c r="L95" s="288">
        <v>3.5283947568053915E-6</v>
      </c>
      <c r="M95" s="419">
        <v>0</v>
      </c>
      <c r="N95" s="288">
        <v>2.7730405002565061E-5</v>
      </c>
      <c r="O95" s="288">
        <v>6.1125555270741142E-4</v>
      </c>
      <c r="P95" s="288">
        <v>2.896989442850895E-2</v>
      </c>
      <c r="Q95" s="288">
        <v>2.2253609962960975E-2</v>
      </c>
      <c r="R95" s="288">
        <v>2.143954791057354E-2</v>
      </c>
      <c r="S95" s="418">
        <v>8.6553780946075458E-3</v>
      </c>
      <c r="T95" s="288">
        <v>0.10166363454723271</v>
      </c>
      <c r="U95" s="288">
        <v>1.2668443835750446E-2</v>
      </c>
      <c r="V95" s="288">
        <v>4.6311186635346321E-2</v>
      </c>
      <c r="W95" s="419">
        <v>1.1109815727932957E-3</v>
      </c>
      <c r="X95" s="288">
        <v>7.7877770684459452E-3</v>
      </c>
      <c r="Y95" s="288">
        <v>0</v>
      </c>
      <c r="Z95" s="288">
        <v>3.0770808759423559E-4</v>
      </c>
      <c r="AA95" s="288">
        <v>0</v>
      </c>
      <c r="AB95" s="288">
        <v>1.5399120050282842E-4</v>
      </c>
      <c r="AC95" s="418">
        <v>3.2850108241106655E-6</v>
      </c>
      <c r="AD95" s="288">
        <v>9.9167366003195661E-6</v>
      </c>
      <c r="AE95" s="288">
        <v>1.2506079344125616E-4</v>
      </c>
      <c r="AF95" s="288">
        <v>5.8667436864812174E-5</v>
      </c>
      <c r="AG95" s="419">
        <v>1.3646742071295648E-3</v>
      </c>
      <c r="AH95" s="288">
        <v>5.511565426357688E-4</v>
      </c>
      <c r="AI95" s="288">
        <v>5.689145111127968E-5</v>
      </c>
      <c r="AJ95" s="288">
        <v>0</v>
      </c>
      <c r="AK95" s="288">
        <v>7.8751017756797277E-3</v>
      </c>
      <c r="AL95" s="419">
        <v>1.2642252587847307E-4</v>
      </c>
      <c r="AM95" s="288">
        <v>0</v>
      </c>
      <c r="AN95" s="420">
        <v>2.1197668256491787E-4</v>
      </c>
      <c r="AO95" s="41"/>
    </row>
    <row r="96" spans="2:41" ht="13" customHeight="1">
      <c r="B96" s="415" t="s">
        <v>73</v>
      </c>
      <c r="C96" s="422" t="s">
        <v>1041</v>
      </c>
      <c r="D96" s="417">
        <v>0</v>
      </c>
      <c r="E96" s="288">
        <v>0</v>
      </c>
      <c r="F96" s="288">
        <v>8.4351170794250629E-6</v>
      </c>
      <c r="G96" s="288">
        <v>0</v>
      </c>
      <c r="H96" s="288">
        <v>0</v>
      </c>
      <c r="I96" s="418">
        <v>3.8364265752219961E-5</v>
      </c>
      <c r="J96" s="288">
        <v>0</v>
      </c>
      <c r="K96" s="288">
        <v>1.0218828922205515E-5</v>
      </c>
      <c r="L96" s="288">
        <v>0</v>
      </c>
      <c r="M96" s="419">
        <v>0</v>
      </c>
      <c r="N96" s="288">
        <v>0</v>
      </c>
      <c r="O96" s="288">
        <v>4.5069533840177797E-5</v>
      </c>
      <c r="P96" s="288">
        <v>3.2223198080908351E-3</v>
      </c>
      <c r="Q96" s="288">
        <v>1.5432927156583821E-4</v>
      </c>
      <c r="R96" s="288">
        <v>0</v>
      </c>
      <c r="S96" s="418">
        <v>2.1162293629847299E-5</v>
      </c>
      <c r="T96" s="288">
        <v>1.5774031737351857E-5</v>
      </c>
      <c r="U96" s="288">
        <v>5.0991709261659614E-2</v>
      </c>
      <c r="V96" s="288">
        <v>6.3101282507352346E-3</v>
      </c>
      <c r="W96" s="419">
        <v>2.0573732829505478E-5</v>
      </c>
      <c r="X96" s="288">
        <v>1.4964613494237251E-3</v>
      </c>
      <c r="Y96" s="288">
        <v>0</v>
      </c>
      <c r="Z96" s="288">
        <v>0</v>
      </c>
      <c r="AA96" s="288">
        <v>4.1361054431147631E-5</v>
      </c>
      <c r="AB96" s="288">
        <v>1.7127592708988059E-4</v>
      </c>
      <c r="AC96" s="418">
        <v>8.5410281426877296E-5</v>
      </c>
      <c r="AD96" s="288">
        <v>3.2229393951038592E-5</v>
      </c>
      <c r="AE96" s="288">
        <v>7.6426040436323211E-5</v>
      </c>
      <c r="AF96" s="288">
        <v>5.8667436864812174E-5</v>
      </c>
      <c r="AG96" s="419">
        <v>1.3620346051815386E-3</v>
      </c>
      <c r="AH96" s="288">
        <v>1.3114335741172634E-4</v>
      </c>
      <c r="AI96" s="288">
        <v>1.604630672369427E-5</v>
      </c>
      <c r="AJ96" s="288">
        <v>2.5104812592573997E-5</v>
      </c>
      <c r="AK96" s="288">
        <v>1.2435542069505559E-3</v>
      </c>
      <c r="AL96" s="419">
        <v>4.5773673162895425E-5</v>
      </c>
      <c r="AM96" s="288">
        <v>0</v>
      </c>
      <c r="AN96" s="420">
        <v>0</v>
      </c>
      <c r="AO96" s="41"/>
    </row>
    <row r="97" spans="2:41" ht="13" customHeight="1">
      <c r="B97" s="415" t="s">
        <v>74</v>
      </c>
      <c r="C97" s="422" t="s">
        <v>54</v>
      </c>
      <c r="D97" s="417">
        <v>5.414991403701147E-4</v>
      </c>
      <c r="E97" s="288">
        <v>0</v>
      </c>
      <c r="F97" s="288">
        <v>0</v>
      </c>
      <c r="G97" s="288">
        <v>0</v>
      </c>
      <c r="H97" s="288">
        <v>0</v>
      </c>
      <c r="I97" s="418">
        <v>0</v>
      </c>
      <c r="J97" s="288">
        <v>0</v>
      </c>
      <c r="K97" s="288">
        <v>0</v>
      </c>
      <c r="L97" s="288">
        <v>0</v>
      </c>
      <c r="M97" s="419">
        <v>0</v>
      </c>
      <c r="N97" s="288">
        <v>0</v>
      </c>
      <c r="O97" s="288">
        <v>0</v>
      </c>
      <c r="P97" s="288">
        <v>0</v>
      </c>
      <c r="Q97" s="288">
        <v>5.8712222878308019E-4</v>
      </c>
      <c r="R97" s="288">
        <v>0</v>
      </c>
      <c r="S97" s="418">
        <v>0</v>
      </c>
      <c r="T97" s="288">
        <v>0</v>
      </c>
      <c r="U97" s="288">
        <v>0</v>
      </c>
      <c r="V97" s="288">
        <v>0.42095483931663635</v>
      </c>
      <c r="W97" s="419">
        <v>0</v>
      </c>
      <c r="X97" s="288">
        <v>0</v>
      </c>
      <c r="Y97" s="288">
        <v>0</v>
      </c>
      <c r="Z97" s="288">
        <v>0</v>
      </c>
      <c r="AA97" s="288">
        <v>0</v>
      </c>
      <c r="AB97" s="288">
        <v>0</v>
      </c>
      <c r="AC97" s="418">
        <v>0</v>
      </c>
      <c r="AD97" s="288">
        <v>0</v>
      </c>
      <c r="AE97" s="288">
        <v>6.3340975937376965E-3</v>
      </c>
      <c r="AF97" s="288">
        <v>0</v>
      </c>
      <c r="AG97" s="419">
        <v>5.8467183148781165E-3</v>
      </c>
      <c r="AH97" s="288">
        <v>9.3926999227317515E-5</v>
      </c>
      <c r="AI97" s="288">
        <v>0</v>
      </c>
      <c r="AJ97" s="288">
        <v>0</v>
      </c>
      <c r="AK97" s="288">
        <v>2.6953314439021353E-2</v>
      </c>
      <c r="AL97" s="419">
        <v>2.1796987220426392E-5</v>
      </c>
      <c r="AM97" s="288">
        <v>0</v>
      </c>
      <c r="AN97" s="420">
        <v>0</v>
      </c>
      <c r="AO97" s="41"/>
    </row>
    <row r="98" spans="2:41" ht="13" customHeight="1">
      <c r="B98" s="429" t="s">
        <v>75</v>
      </c>
      <c r="C98" s="430" t="s">
        <v>30</v>
      </c>
      <c r="D98" s="431">
        <v>1.2454480228512638E-3</v>
      </c>
      <c r="E98" s="314">
        <v>3.1919744642042863E-3</v>
      </c>
      <c r="F98" s="314">
        <v>5.5334368041028408E-3</v>
      </c>
      <c r="G98" s="314">
        <v>6.2150963790308057E-3</v>
      </c>
      <c r="H98" s="314">
        <v>9.6783586767151819E-3</v>
      </c>
      <c r="I98" s="432">
        <v>2.548764424717998E-3</v>
      </c>
      <c r="J98" s="314">
        <v>1.7346053772766695E-3</v>
      </c>
      <c r="K98" s="314">
        <v>4.9386140348316081E-3</v>
      </c>
      <c r="L98" s="314">
        <v>1.2741033466824269E-2</v>
      </c>
      <c r="M98" s="433">
        <v>9.288414875007053E-3</v>
      </c>
      <c r="N98" s="314">
        <v>2.3820417897203388E-2</v>
      </c>
      <c r="O98" s="314">
        <v>1.349269169340323E-3</v>
      </c>
      <c r="P98" s="314">
        <v>8.9257305335060488E-4</v>
      </c>
      <c r="Q98" s="314">
        <v>2.8097992377475976E-3</v>
      </c>
      <c r="R98" s="314">
        <v>3.9409111188221883E-3</v>
      </c>
      <c r="S98" s="432">
        <v>2.6059853012754815E-3</v>
      </c>
      <c r="T98" s="314">
        <v>8.0013775987717289E-3</v>
      </c>
      <c r="U98" s="314">
        <v>1.980972877791093E-3</v>
      </c>
      <c r="V98" s="314">
        <v>1.1338435139153077E-3</v>
      </c>
      <c r="W98" s="433">
        <v>4.5241638492082542E-2</v>
      </c>
      <c r="X98" s="314">
        <v>3.1439417341103948E-3</v>
      </c>
      <c r="Y98" s="314">
        <v>4.6325628851897867E-3</v>
      </c>
      <c r="Z98" s="314">
        <v>3.9489204574593567E-3</v>
      </c>
      <c r="AA98" s="314">
        <v>7.0175922351513815E-3</v>
      </c>
      <c r="AB98" s="314">
        <v>5.4132620993086111E-3</v>
      </c>
      <c r="AC98" s="432">
        <v>1.2446906012555312E-2</v>
      </c>
      <c r="AD98" s="314">
        <v>3.3468986026078541E-5</v>
      </c>
      <c r="AE98" s="314">
        <v>1.8481206141874522E-3</v>
      </c>
      <c r="AF98" s="314">
        <v>1.1255122118526273E-2</v>
      </c>
      <c r="AG98" s="433">
        <v>6.5990048700655937E-3</v>
      </c>
      <c r="AH98" s="314">
        <v>1.9848724365018042E-2</v>
      </c>
      <c r="AI98" s="314">
        <v>3.4470384352808686E-3</v>
      </c>
      <c r="AJ98" s="314">
        <v>1.3431074737027088E-2</v>
      </c>
      <c r="AK98" s="314">
        <v>4.4403116226713951E-3</v>
      </c>
      <c r="AL98" s="433">
        <v>4.2504125079831463E-3</v>
      </c>
      <c r="AM98" s="314">
        <v>0.12896695445072939</v>
      </c>
      <c r="AN98" s="434">
        <v>6.3593004769475357E-4</v>
      </c>
      <c r="AO98" s="41"/>
    </row>
    <row r="99" spans="2:41" ht="13" customHeight="1">
      <c r="B99" s="415" t="s">
        <v>77</v>
      </c>
      <c r="C99" s="422" t="s">
        <v>32</v>
      </c>
      <c r="D99" s="417">
        <v>3.3031447562576993E-3</v>
      </c>
      <c r="E99" s="288">
        <v>1.823985408116735E-3</v>
      </c>
      <c r="F99" s="288">
        <v>4.7869289425737227E-4</v>
      </c>
      <c r="G99" s="288">
        <v>3.9107067795592382E-3</v>
      </c>
      <c r="H99" s="288">
        <v>5.0538701096156788E-3</v>
      </c>
      <c r="I99" s="418">
        <v>2.0815073418383959E-3</v>
      </c>
      <c r="J99" s="288">
        <v>1.0581092801387684E-2</v>
      </c>
      <c r="K99" s="288">
        <v>4.7809521028890087E-3</v>
      </c>
      <c r="L99" s="288">
        <v>7.4061005945345168E-3</v>
      </c>
      <c r="M99" s="419">
        <v>5.9138874781332878E-3</v>
      </c>
      <c r="N99" s="288">
        <v>2.9532881327731793E-3</v>
      </c>
      <c r="O99" s="288">
        <v>6.8505691437070254E-3</v>
      </c>
      <c r="P99" s="288">
        <v>2.372647462244398E-3</v>
      </c>
      <c r="Q99" s="288">
        <v>2.5581754254119919E-3</v>
      </c>
      <c r="R99" s="288">
        <v>2.1315619887969069E-3</v>
      </c>
      <c r="S99" s="418">
        <v>4.9308144157544209E-3</v>
      </c>
      <c r="T99" s="288">
        <v>2.7407380143648851E-3</v>
      </c>
      <c r="U99" s="288">
        <v>2.5679278045440093E-3</v>
      </c>
      <c r="V99" s="288">
        <v>7.8398860080574424E-4</v>
      </c>
      <c r="W99" s="419">
        <v>2.1259523923822326E-3</v>
      </c>
      <c r="X99" s="288">
        <v>8.3232081934691128E-4</v>
      </c>
      <c r="Y99" s="288">
        <v>2.4824941784400686E-2</v>
      </c>
      <c r="Z99" s="288">
        <v>4.412192078226234E-2</v>
      </c>
      <c r="AA99" s="288">
        <v>3.9017261346715932E-3</v>
      </c>
      <c r="AB99" s="288">
        <v>3.4585166561910746E-3</v>
      </c>
      <c r="AC99" s="418">
        <v>3.1306153153774644E-3</v>
      </c>
      <c r="AD99" s="288">
        <v>1.3561137300937007E-2</v>
      </c>
      <c r="AE99" s="288">
        <v>1.1195256953611709E-2</v>
      </c>
      <c r="AF99" s="288">
        <v>5.6817156163691176E-3</v>
      </c>
      <c r="AG99" s="419">
        <v>8.8083517005635558E-3</v>
      </c>
      <c r="AH99" s="288">
        <v>6.5890676061729535E-3</v>
      </c>
      <c r="AI99" s="288">
        <v>2.8416550452505848E-3</v>
      </c>
      <c r="AJ99" s="288">
        <v>6.2762031481434989E-4</v>
      </c>
      <c r="AK99" s="288">
        <v>1.3058431475491527E-3</v>
      </c>
      <c r="AL99" s="419">
        <v>3.5267525322649905E-3</v>
      </c>
      <c r="AM99" s="288">
        <v>0</v>
      </c>
      <c r="AN99" s="420">
        <v>1.2806924571630454E-2</v>
      </c>
      <c r="AO99" s="41"/>
    </row>
    <row r="100" spans="2:41" ht="13" customHeight="1">
      <c r="B100" s="415" t="s">
        <v>78</v>
      </c>
      <c r="C100" s="422" t="s">
        <v>630</v>
      </c>
      <c r="D100" s="417">
        <v>1.0450933409143213E-2</v>
      </c>
      <c r="E100" s="288">
        <v>5.4719562243502051E-3</v>
      </c>
      <c r="F100" s="288">
        <v>1.3555233146636075E-2</v>
      </c>
      <c r="G100" s="288">
        <v>2.5220680958385876E-2</v>
      </c>
      <c r="H100" s="288">
        <v>2.0250028378665165E-2</v>
      </c>
      <c r="I100" s="418">
        <v>7.3649553253043809E-3</v>
      </c>
      <c r="J100" s="288">
        <v>2.5845620121422375E-2</v>
      </c>
      <c r="K100" s="288">
        <v>2.6506182391497934E-2</v>
      </c>
      <c r="L100" s="288">
        <v>4.4217843092285165E-2</v>
      </c>
      <c r="M100" s="419">
        <v>3.5844478302578864E-2</v>
      </c>
      <c r="N100" s="288">
        <v>2.6782949498310758E-2</v>
      </c>
      <c r="O100" s="288">
        <v>1.6563053686265341E-2</v>
      </c>
      <c r="P100" s="288">
        <v>1.4157233476375415E-2</v>
      </c>
      <c r="Q100" s="288">
        <v>1.3903054377583338E-2</v>
      </c>
      <c r="R100" s="288">
        <v>6.2905864274029645E-3</v>
      </c>
      <c r="S100" s="418">
        <v>2.7257034195243321E-2</v>
      </c>
      <c r="T100" s="288">
        <v>8.4062444133637601E-3</v>
      </c>
      <c r="U100" s="288">
        <v>7.5325882266624273E-3</v>
      </c>
      <c r="V100" s="288">
        <v>9.7253785929952586E-3</v>
      </c>
      <c r="W100" s="419">
        <v>2.6265798912335325E-2</v>
      </c>
      <c r="X100" s="288">
        <v>2.9997872004503112E-3</v>
      </c>
      <c r="Y100" s="288">
        <v>0.11991179205305642</v>
      </c>
      <c r="Z100" s="288">
        <v>5.9609894524505533E-2</v>
      </c>
      <c r="AA100" s="288">
        <v>9.0759940440081621E-2</v>
      </c>
      <c r="AB100" s="288">
        <v>2.8379949717159021E-2</v>
      </c>
      <c r="AC100" s="418">
        <v>4.730415586719358E-3</v>
      </c>
      <c r="AD100" s="288">
        <v>2.1011085671927081E-3</v>
      </c>
      <c r="AE100" s="288">
        <v>1.2853470437017995E-2</v>
      </c>
      <c r="AF100" s="288">
        <v>8.3443146740798235E-3</v>
      </c>
      <c r="AG100" s="419">
        <v>1.0761657142102971E-2</v>
      </c>
      <c r="AH100" s="288">
        <v>1.2189243409160186E-2</v>
      </c>
      <c r="AI100" s="288">
        <v>1.2052235104651095E-2</v>
      </c>
      <c r="AJ100" s="288">
        <v>1.4184219114804309E-3</v>
      </c>
      <c r="AK100" s="288">
        <v>4.0643533740584359E-3</v>
      </c>
      <c r="AL100" s="419">
        <v>2.5360794630966108E-2</v>
      </c>
      <c r="AM100" s="288">
        <v>0</v>
      </c>
      <c r="AN100" s="420">
        <v>1.4856032503091327E-2</v>
      </c>
      <c r="AO100" s="41"/>
    </row>
    <row r="101" spans="2:41" ht="13" customHeight="1">
      <c r="B101" s="415" t="s">
        <v>80</v>
      </c>
      <c r="C101" s="422" t="s">
        <v>529</v>
      </c>
      <c r="D101" s="417">
        <v>3.2489948422206882E-4</v>
      </c>
      <c r="E101" s="288">
        <v>1.823985408116735E-3</v>
      </c>
      <c r="F101" s="288">
        <v>1.6806970780754438E-3</v>
      </c>
      <c r="G101" s="288">
        <v>1.0508617065994115E-3</v>
      </c>
      <c r="H101" s="288">
        <v>1.8606533509034286E-3</v>
      </c>
      <c r="I101" s="418">
        <v>1.8286966675224849E-3</v>
      </c>
      <c r="J101" s="288">
        <v>1.0407632263660018E-3</v>
      </c>
      <c r="K101" s="288">
        <v>6.2772806236405308E-4</v>
      </c>
      <c r="L101" s="288">
        <v>8.7151350493093168E-4</v>
      </c>
      <c r="M101" s="419">
        <v>1.1398905253653857E-3</v>
      </c>
      <c r="N101" s="288">
        <v>3.9284740420300504E-4</v>
      </c>
      <c r="O101" s="288">
        <v>5.4646809781215577E-4</v>
      </c>
      <c r="P101" s="288">
        <v>3.8968142649619194E-4</v>
      </c>
      <c r="Q101" s="288">
        <v>5.3008749798700953E-4</v>
      </c>
      <c r="R101" s="288">
        <v>3.4204134238834084E-4</v>
      </c>
      <c r="S101" s="418">
        <v>1.9439078291416875E-3</v>
      </c>
      <c r="T101" s="288">
        <v>4.1143932781592755E-4</v>
      </c>
      <c r="U101" s="288">
        <v>2.9347746337645824E-4</v>
      </c>
      <c r="V101" s="288">
        <v>3.0575555431424029E-4</v>
      </c>
      <c r="W101" s="419">
        <v>5.4177496451031089E-4</v>
      </c>
      <c r="X101" s="288">
        <v>8.9066908297123087E-4</v>
      </c>
      <c r="Y101" s="288">
        <v>1.1848828693913488E-3</v>
      </c>
      <c r="Z101" s="288">
        <v>6.2345077525343177E-2</v>
      </c>
      <c r="AA101" s="288">
        <v>1.0574642916230078E-2</v>
      </c>
      <c r="AB101" s="288">
        <v>2.9069767441860465E-3</v>
      </c>
      <c r="AC101" s="418">
        <v>1.051203463715413E-3</v>
      </c>
      <c r="AD101" s="288">
        <v>2.1816820520703046E-4</v>
      </c>
      <c r="AE101" s="288">
        <v>4.7430463882906044E-3</v>
      </c>
      <c r="AF101" s="288">
        <v>3.6689712439301769E-3</v>
      </c>
      <c r="AG101" s="419">
        <v>3.8960524752867268E-3</v>
      </c>
      <c r="AH101" s="288">
        <v>7.606314729880128E-3</v>
      </c>
      <c r="AI101" s="288">
        <v>4.3033277122634626E-3</v>
      </c>
      <c r="AJ101" s="288">
        <v>7.4059197148093289E-4</v>
      </c>
      <c r="AK101" s="288">
        <v>7.6971333739694512E-4</v>
      </c>
      <c r="AL101" s="419">
        <v>6.6873156792268173E-3</v>
      </c>
      <c r="AM101" s="288">
        <v>0</v>
      </c>
      <c r="AN101" s="420">
        <v>7.0658894188305958E-4</v>
      </c>
      <c r="AO101" s="41"/>
    </row>
    <row r="102" spans="2:41" ht="13" customHeight="1">
      <c r="B102" s="415" t="s">
        <v>81</v>
      </c>
      <c r="C102" s="422" t="s">
        <v>531</v>
      </c>
      <c r="D102" s="417">
        <v>1.4891226360178153E-4</v>
      </c>
      <c r="E102" s="288">
        <v>1.823985408116735E-3</v>
      </c>
      <c r="F102" s="288">
        <v>1.2441797692151967E-3</v>
      </c>
      <c r="G102" s="288">
        <v>6.004924037710923E-5</v>
      </c>
      <c r="H102" s="288">
        <v>7.8473178459852828E-4</v>
      </c>
      <c r="I102" s="418">
        <v>2.0638007576450636E-3</v>
      </c>
      <c r="J102" s="288">
        <v>0</v>
      </c>
      <c r="K102" s="288">
        <v>1.0510795462839959E-4</v>
      </c>
      <c r="L102" s="288">
        <v>1.912389958188522E-3</v>
      </c>
      <c r="M102" s="419">
        <v>5.643022402798939E-5</v>
      </c>
      <c r="N102" s="288">
        <v>3.5587353086625166E-4</v>
      </c>
      <c r="O102" s="288">
        <v>1.2957490979051116E-4</v>
      </c>
      <c r="P102" s="288">
        <v>3.1460518836389807E-4</v>
      </c>
      <c r="Q102" s="288">
        <v>1.1742444575661602E-5</v>
      </c>
      <c r="R102" s="288">
        <v>2.2307044068804838E-4</v>
      </c>
      <c r="S102" s="418">
        <v>1.0248596486454621E-3</v>
      </c>
      <c r="T102" s="288">
        <v>2.3661047606027784E-4</v>
      </c>
      <c r="U102" s="288">
        <v>4.4021619506468733E-4</v>
      </c>
      <c r="V102" s="288">
        <v>8.5258760337624692E-5</v>
      </c>
      <c r="W102" s="419">
        <v>6.1035407394199577E-4</v>
      </c>
      <c r="X102" s="288">
        <v>2.5759042264736367E-3</v>
      </c>
      <c r="Y102" s="288">
        <v>2.2627971464070896E-3</v>
      </c>
      <c r="Z102" s="288">
        <v>2.136861719404414E-3</v>
      </c>
      <c r="AA102" s="288">
        <v>0</v>
      </c>
      <c r="AB102" s="288">
        <v>1.436203645505971E-3</v>
      </c>
      <c r="AC102" s="418">
        <v>3.9058778698675811E-3</v>
      </c>
      <c r="AD102" s="288">
        <v>1.1156328675359513E-5</v>
      </c>
      <c r="AE102" s="288">
        <v>8.8607888093749278E-3</v>
      </c>
      <c r="AF102" s="288">
        <v>1.1047529649620016E-2</v>
      </c>
      <c r="AG102" s="419">
        <v>3.4478480645118714E-2</v>
      </c>
      <c r="AH102" s="288">
        <v>7.3085838644048572E-3</v>
      </c>
      <c r="AI102" s="288">
        <v>5.0399990663966996E-3</v>
      </c>
      <c r="AJ102" s="288">
        <v>2.5104812592573997E-5</v>
      </c>
      <c r="AK102" s="288">
        <v>1.4704639191311583E-3</v>
      </c>
      <c r="AL102" s="419">
        <v>1.5347258701902223E-2</v>
      </c>
      <c r="AM102" s="288">
        <v>0</v>
      </c>
      <c r="AN102" s="420">
        <v>1.1040452216922805E-2</v>
      </c>
      <c r="AO102" s="41"/>
    </row>
    <row r="103" spans="2:41" ht="13" customHeight="1">
      <c r="B103" s="415" t="s">
        <v>82</v>
      </c>
      <c r="C103" s="422" t="s">
        <v>36</v>
      </c>
      <c r="D103" s="417">
        <v>4.8125736100393939E-2</v>
      </c>
      <c r="E103" s="288">
        <v>1.2311901504787962E-2</v>
      </c>
      <c r="F103" s="288">
        <v>5.2150111343545448E-2</v>
      </c>
      <c r="G103" s="288">
        <v>7.5309253587942118E-2</v>
      </c>
      <c r="H103" s="288">
        <v>8.5772664682627814E-2</v>
      </c>
      <c r="I103" s="418">
        <v>3.6288660605112676E-2</v>
      </c>
      <c r="J103" s="288">
        <v>3.5559410234171723E-2</v>
      </c>
      <c r="K103" s="288">
        <v>5.5832761565524594E-2</v>
      </c>
      <c r="L103" s="288">
        <v>3.3590318084787324E-2</v>
      </c>
      <c r="M103" s="419">
        <v>3.974944980531573E-2</v>
      </c>
      <c r="N103" s="288">
        <v>2.800308731842362E-2</v>
      </c>
      <c r="O103" s="288">
        <v>3.1886695191925794E-2</v>
      </c>
      <c r="P103" s="288">
        <v>4.7386214810992588E-2</v>
      </c>
      <c r="Q103" s="288">
        <v>4.9128710612485908E-2</v>
      </c>
      <c r="R103" s="288">
        <v>4.7960144747930401E-2</v>
      </c>
      <c r="S103" s="418">
        <v>4.6928897716588515E-2</v>
      </c>
      <c r="T103" s="288">
        <v>6.448818525022873E-2</v>
      </c>
      <c r="U103" s="288">
        <v>4.4021619506468733E-2</v>
      </c>
      <c r="V103" s="288">
        <v>3.53216264235518E-2</v>
      </c>
      <c r="W103" s="419">
        <v>5.9499235342929835E-2</v>
      </c>
      <c r="X103" s="288">
        <v>5.0835066619988059E-2</v>
      </c>
      <c r="Y103" s="288">
        <v>3.1350025919312766E-3</v>
      </c>
      <c r="Z103" s="288">
        <v>2.1471186556575549E-2</v>
      </c>
      <c r="AA103" s="288">
        <v>2.291402415485579E-2</v>
      </c>
      <c r="AB103" s="288">
        <v>8.1175361407919543E-3</v>
      </c>
      <c r="AC103" s="418">
        <v>4.5595950238656036E-3</v>
      </c>
      <c r="AD103" s="288">
        <v>1.0747263290596331E-3</v>
      </c>
      <c r="AE103" s="288">
        <v>2.6466569397160657E-2</v>
      </c>
      <c r="AF103" s="288">
        <v>5.4064299510803836E-3</v>
      </c>
      <c r="AG103" s="419">
        <v>8.9904842349773657E-3</v>
      </c>
      <c r="AH103" s="288">
        <v>2.1117624958353124E-2</v>
      </c>
      <c r="AI103" s="288">
        <v>4.1838556649297753E-2</v>
      </c>
      <c r="AJ103" s="288">
        <v>1.2954083297768182E-2</v>
      </c>
      <c r="AK103" s="288">
        <v>2.0355135945612855E-2</v>
      </c>
      <c r="AL103" s="419">
        <v>4.8768579206982014E-2</v>
      </c>
      <c r="AM103" s="288">
        <v>0.23882107770169694</v>
      </c>
      <c r="AN103" s="420">
        <v>3.5682741565094506E-3</v>
      </c>
      <c r="AO103" s="41"/>
    </row>
    <row r="104" spans="2:41" ht="13" customHeight="1">
      <c r="B104" s="423" t="s">
        <v>84</v>
      </c>
      <c r="C104" s="424" t="s">
        <v>631</v>
      </c>
      <c r="D104" s="425">
        <v>6.7958142116449393E-3</v>
      </c>
      <c r="E104" s="304">
        <v>4.1951664386684906E-2</v>
      </c>
      <c r="F104" s="304">
        <v>4.7784938254942979E-3</v>
      </c>
      <c r="G104" s="304">
        <v>1.6370924157809403E-2</v>
      </c>
      <c r="H104" s="304">
        <v>1.1657462108312727E-2</v>
      </c>
      <c r="I104" s="426">
        <v>5.377883099163757E-3</v>
      </c>
      <c r="J104" s="304">
        <v>3.2957502168256721E-3</v>
      </c>
      <c r="K104" s="304">
        <v>4.6101516766178597E-3</v>
      </c>
      <c r="L104" s="304">
        <v>1.2998606284071061E-2</v>
      </c>
      <c r="M104" s="427">
        <v>9.3109869646182501E-3</v>
      </c>
      <c r="N104" s="304">
        <v>6.7292449472891218E-3</v>
      </c>
      <c r="O104" s="304">
        <v>1.3729306746064162E-2</v>
      </c>
      <c r="P104" s="304">
        <v>6.9880485779011308E-3</v>
      </c>
      <c r="Q104" s="304">
        <v>8.7212813355520957E-3</v>
      </c>
      <c r="R104" s="304">
        <v>1.2829028900014871E-2</v>
      </c>
      <c r="S104" s="426">
        <v>8.6190998769563789E-3</v>
      </c>
      <c r="T104" s="304">
        <v>9.5196281534918447E-3</v>
      </c>
      <c r="U104" s="304">
        <v>1.078529677908484E-2</v>
      </c>
      <c r="V104" s="304">
        <v>5.2399838106353932E-3</v>
      </c>
      <c r="W104" s="427">
        <v>1.986736800235912E-2</v>
      </c>
      <c r="X104" s="304">
        <v>1.0943731680361347E-2</v>
      </c>
      <c r="Y104" s="304">
        <v>2.4355925648599945E-2</v>
      </c>
      <c r="Z104" s="304">
        <v>2.078739080636614E-2</v>
      </c>
      <c r="AA104" s="304">
        <v>3.1985882093420834E-2</v>
      </c>
      <c r="AB104" s="304">
        <v>1.4754871150219987E-2</v>
      </c>
      <c r="AC104" s="426">
        <v>7.1038359071393137E-2</v>
      </c>
      <c r="AD104" s="304">
        <v>6.920270677325506E-2</v>
      </c>
      <c r="AE104" s="304">
        <v>2.3974617290812662E-2</v>
      </c>
      <c r="AF104" s="304">
        <v>7.951694135061466E-3</v>
      </c>
      <c r="AG104" s="427">
        <v>1.5510301046602172E-2</v>
      </c>
      <c r="AH104" s="304">
        <v>7.953667406267944E-3</v>
      </c>
      <c r="AI104" s="304">
        <v>8.0596222407646207E-3</v>
      </c>
      <c r="AJ104" s="304">
        <v>8.6486079381417422E-3</v>
      </c>
      <c r="AK104" s="304">
        <v>1.0620264372060741E-2</v>
      </c>
      <c r="AL104" s="427">
        <v>9.433736069000543E-3</v>
      </c>
      <c r="AM104" s="304">
        <v>0</v>
      </c>
      <c r="AN104" s="428">
        <v>3.0347995053877405E-2</v>
      </c>
      <c r="AO104" s="41"/>
    </row>
    <row r="105" spans="2:41" ht="13" customHeight="1">
      <c r="B105" s="415" t="s">
        <v>85</v>
      </c>
      <c r="C105" s="422" t="s">
        <v>39</v>
      </c>
      <c r="D105" s="417">
        <v>3.2489948422206882E-4</v>
      </c>
      <c r="E105" s="288">
        <v>4.5599635202918376E-3</v>
      </c>
      <c r="F105" s="288">
        <v>3.057729941291585E-3</v>
      </c>
      <c r="G105" s="288">
        <v>4.1433975860205368E-3</v>
      </c>
      <c r="H105" s="288">
        <v>3.4153106600137203E-3</v>
      </c>
      <c r="I105" s="418">
        <v>2.8222327805927966E-3</v>
      </c>
      <c r="J105" s="288">
        <v>2.9488291413703382E-3</v>
      </c>
      <c r="K105" s="288">
        <v>4.0101604356140783E-3</v>
      </c>
      <c r="L105" s="288">
        <v>4.2623008662209128E-3</v>
      </c>
      <c r="M105" s="419">
        <v>2.5506461260651203E-3</v>
      </c>
      <c r="N105" s="288">
        <v>1.5297940093081726E-3</v>
      </c>
      <c r="O105" s="288">
        <v>4.4703343877726355E-3</v>
      </c>
      <c r="P105" s="288">
        <v>4.0565002317829888E-3</v>
      </c>
      <c r="Q105" s="288">
        <v>3.3247893069944709E-3</v>
      </c>
      <c r="R105" s="288">
        <v>2.567788628364646E-3</v>
      </c>
      <c r="S105" s="418">
        <v>1.9106527962947848E-3</v>
      </c>
      <c r="T105" s="288">
        <v>3.6385433207491613E-3</v>
      </c>
      <c r="U105" s="288">
        <v>3.350534373547898E-3</v>
      </c>
      <c r="V105" s="288">
        <v>1.0926841123730061E-3</v>
      </c>
      <c r="W105" s="419">
        <v>4.9582696119108201E-3</v>
      </c>
      <c r="X105" s="288">
        <v>5.6632138223604274E-3</v>
      </c>
      <c r="Y105" s="288">
        <v>1.2721034139437674E-2</v>
      </c>
      <c r="Z105" s="288">
        <v>9.9150383780364799E-4</v>
      </c>
      <c r="AA105" s="288">
        <v>1.9301825401202228E-3</v>
      </c>
      <c r="AB105" s="288">
        <v>3.190131992457574E-2</v>
      </c>
      <c r="AC105" s="418">
        <v>1.4936944217231195E-2</v>
      </c>
      <c r="AD105" s="288">
        <v>3.5873794651656035E-2</v>
      </c>
      <c r="AE105" s="288">
        <v>2.7823710600060215E-2</v>
      </c>
      <c r="AF105" s="288">
        <v>1.4278751556943517E-2</v>
      </c>
      <c r="AG105" s="419">
        <v>3.3866092993176627E-3</v>
      </c>
      <c r="AH105" s="288">
        <v>1.209886082499805E-2</v>
      </c>
      <c r="AI105" s="288">
        <v>1.8132326597774522E-2</v>
      </c>
      <c r="AJ105" s="288">
        <v>6.3013079607360731E-3</v>
      </c>
      <c r="AK105" s="288">
        <v>1.1892738444289216E-2</v>
      </c>
      <c r="AL105" s="419">
        <v>2.7612423410836154E-2</v>
      </c>
      <c r="AM105" s="288">
        <v>0</v>
      </c>
      <c r="AN105" s="420">
        <v>1.6781487369722663E-2</v>
      </c>
      <c r="AO105" s="41"/>
    </row>
    <row r="106" spans="2:41" ht="13" customHeight="1">
      <c r="B106" s="415" t="s">
        <v>86</v>
      </c>
      <c r="C106" s="422" t="s">
        <v>632</v>
      </c>
      <c r="D106" s="417">
        <v>5.2295279481243823E-2</v>
      </c>
      <c r="E106" s="288">
        <v>0.22891016871865025</v>
      </c>
      <c r="F106" s="288">
        <v>3.0845114380187597E-2</v>
      </c>
      <c r="G106" s="288">
        <v>3.0542544886807181E-2</v>
      </c>
      <c r="H106" s="288">
        <v>5.0168544593987674E-2</v>
      </c>
      <c r="I106" s="418">
        <v>1.6920608594972707E-2</v>
      </c>
      <c r="J106" s="288">
        <v>0.11032090199479619</v>
      </c>
      <c r="K106" s="288">
        <v>1.7834776134654968E-2</v>
      </c>
      <c r="L106" s="288">
        <v>5.4915935994919111E-2</v>
      </c>
      <c r="M106" s="419">
        <v>5.3755431409062693E-2</v>
      </c>
      <c r="N106" s="288">
        <v>2.3635548530519621E-2</v>
      </c>
      <c r="O106" s="288">
        <v>3.0103631759373761E-2</v>
      </c>
      <c r="P106" s="288">
        <v>2.2385827512938734E-2</v>
      </c>
      <c r="Q106" s="288">
        <v>2.0933423694240162E-2</v>
      </c>
      <c r="R106" s="288">
        <v>2.3164625985227779E-2</v>
      </c>
      <c r="S106" s="418">
        <v>1.644310215039135E-2</v>
      </c>
      <c r="T106" s="288">
        <v>2.1272596300463756E-2</v>
      </c>
      <c r="U106" s="288">
        <v>2.5141236029249919E-2</v>
      </c>
      <c r="V106" s="288">
        <v>1.7994498359993845E-2</v>
      </c>
      <c r="W106" s="419">
        <v>0.14195189861264462</v>
      </c>
      <c r="X106" s="288">
        <v>4.3850436239076862E-2</v>
      </c>
      <c r="Y106" s="288">
        <v>2.0735450214348604E-2</v>
      </c>
      <c r="Z106" s="288">
        <v>2.6787698514453732E-2</v>
      </c>
      <c r="AA106" s="288">
        <v>0.10019026085038328</v>
      </c>
      <c r="AB106" s="288">
        <v>3.7212445003142677E-2</v>
      </c>
      <c r="AC106" s="418">
        <v>2.9841038326221286E-2</v>
      </c>
      <c r="AD106" s="288">
        <v>1.7465852337312836E-3</v>
      </c>
      <c r="AE106" s="288">
        <v>5.6140716552027604E-2</v>
      </c>
      <c r="AF106" s="288">
        <v>1.7676950015343793E-2</v>
      </c>
      <c r="AG106" s="419">
        <v>3.1796645065924056E-2</v>
      </c>
      <c r="AH106" s="288">
        <v>2.8420892200160208E-2</v>
      </c>
      <c r="AI106" s="288">
        <v>1.6651690113724551E-2</v>
      </c>
      <c r="AJ106" s="288">
        <v>1.4121457083322873E-2</v>
      </c>
      <c r="AK106" s="288">
        <v>1.2210856962346335E-2</v>
      </c>
      <c r="AL106" s="419">
        <v>2.7468563295181339E-2</v>
      </c>
      <c r="AM106" s="288">
        <v>6.1506400714498366E-2</v>
      </c>
      <c r="AN106" s="420">
        <v>4.4762409468291818E-2</v>
      </c>
      <c r="AO106" s="41"/>
    </row>
    <row r="107" spans="2:41" ht="13" customHeight="1">
      <c r="B107" s="415" t="s">
        <v>87</v>
      </c>
      <c r="C107" s="422" t="s">
        <v>292</v>
      </c>
      <c r="D107" s="417">
        <v>2.6939582233413205E-3</v>
      </c>
      <c r="E107" s="288">
        <v>8.6639306885544914E-3</v>
      </c>
      <c r="F107" s="288">
        <v>4.2175585397125313E-3</v>
      </c>
      <c r="G107" s="288">
        <v>3.5429051822494445E-3</v>
      </c>
      <c r="H107" s="288">
        <v>4.441878026029405E-3</v>
      </c>
      <c r="I107" s="418">
        <v>9.1543040279527949E-3</v>
      </c>
      <c r="J107" s="288">
        <v>5.8976582827406764E-3</v>
      </c>
      <c r="K107" s="288">
        <v>3.4160085254229867E-3</v>
      </c>
      <c r="L107" s="288">
        <v>6.3511105622497043E-3</v>
      </c>
      <c r="M107" s="419">
        <v>5.191580610575024E-3</v>
      </c>
      <c r="N107" s="288">
        <v>1.7932328568325408E-3</v>
      </c>
      <c r="O107" s="288">
        <v>6.8477522978420144E-3</v>
      </c>
      <c r="P107" s="288">
        <v>8.0117071264033599E-3</v>
      </c>
      <c r="Q107" s="288">
        <v>1.2455378710612485E-2</v>
      </c>
      <c r="R107" s="288">
        <v>6.0427303821940217E-3</v>
      </c>
      <c r="S107" s="418">
        <v>6.2096215879580505E-3</v>
      </c>
      <c r="T107" s="288">
        <v>7.0181296204767964E-3</v>
      </c>
      <c r="U107" s="288">
        <v>3.4874905231235785E-2</v>
      </c>
      <c r="V107" s="288">
        <v>2.3872452894534912E-3</v>
      </c>
      <c r="W107" s="419">
        <v>5.8635138564090607E-3</v>
      </c>
      <c r="X107" s="288">
        <v>8.4124467143063073E-3</v>
      </c>
      <c r="Y107" s="288">
        <v>1.4292649612033144E-2</v>
      </c>
      <c r="Z107" s="288">
        <v>4.1540591825221809E-2</v>
      </c>
      <c r="AA107" s="288">
        <v>1.2890861964374344E-2</v>
      </c>
      <c r="AB107" s="288">
        <v>3.8453802639849148E-2</v>
      </c>
      <c r="AC107" s="418">
        <v>4.8036713280970263E-2</v>
      </c>
      <c r="AD107" s="288">
        <v>1.7056786952549655E-3</v>
      </c>
      <c r="AE107" s="288">
        <v>9.5463072326825542E-3</v>
      </c>
      <c r="AF107" s="288">
        <v>0.22651948661479865</v>
      </c>
      <c r="AG107" s="419">
        <v>2.7755414483495888E-2</v>
      </c>
      <c r="AH107" s="288">
        <v>3.8935399491021996E-2</v>
      </c>
      <c r="AI107" s="288">
        <v>1.2807870275821425E-2</v>
      </c>
      <c r="AJ107" s="288">
        <v>2.324705646072352E-2</v>
      </c>
      <c r="AK107" s="288">
        <v>2.4975640575015907E-2</v>
      </c>
      <c r="AL107" s="419">
        <v>2.6300244780166484E-2</v>
      </c>
      <c r="AM107" s="288">
        <v>0</v>
      </c>
      <c r="AN107" s="420">
        <v>3.8191132308779366E-2</v>
      </c>
      <c r="AO107" s="41"/>
    </row>
    <row r="108" spans="2:41" ht="13" customHeight="1">
      <c r="B108" s="429" t="s">
        <v>88</v>
      </c>
      <c r="C108" s="430" t="s">
        <v>43</v>
      </c>
      <c r="D108" s="431">
        <v>0</v>
      </c>
      <c r="E108" s="314">
        <v>0</v>
      </c>
      <c r="F108" s="314">
        <v>0</v>
      </c>
      <c r="G108" s="314">
        <v>0</v>
      </c>
      <c r="H108" s="314">
        <v>0</v>
      </c>
      <c r="I108" s="432">
        <v>0</v>
      </c>
      <c r="J108" s="314">
        <v>0</v>
      </c>
      <c r="K108" s="314">
        <v>0</v>
      </c>
      <c r="L108" s="314">
        <v>0</v>
      </c>
      <c r="M108" s="433">
        <v>0</v>
      </c>
      <c r="N108" s="314">
        <v>0</v>
      </c>
      <c r="O108" s="314">
        <v>0</v>
      </c>
      <c r="P108" s="314">
        <v>0</v>
      </c>
      <c r="Q108" s="314">
        <v>0</v>
      </c>
      <c r="R108" s="314">
        <v>0</v>
      </c>
      <c r="S108" s="432">
        <v>0</v>
      </c>
      <c r="T108" s="314">
        <v>0</v>
      </c>
      <c r="U108" s="314">
        <v>0</v>
      </c>
      <c r="V108" s="314">
        <v>0</v>
      </c>
      <c r="W108" s="433">
        <v>0</v>
      </c>
      <c r="X108" s="314">
        <v>0</v>
      </c>
      <c r="Y108" s="314">
        <v>0</v>
      </c>
      <c r="Z108" s="314">
        <v>0</v>
      </c>
      <c r="AA108" s="314">
        <v>0</v>
      </c>
      <c r="AB108" s="314">
        <v>0</v>
      </c>
      <c r="AC108" s="432">
        <v>0</v>
      </c>
      <c r="AD108" s="314">
        <v>0</v>
      </c>
      <c r="AE108" s="314">
        <v>0</v>
      </c>
      <c r="AF108" s="314">
        <v>0</v>
      </c>
      <c r="AG108" s="433">
        <v>0</v>
      </c>
      <c r="AH108" s="314">
        <v>0</v>
      </c>
      <c r="AI108" s="314">
        <v>0</v>
      </c>
      <c r="AJ108" s="314">
        <v>0</v>
      </c>
      <c r="AK108" s="314">
        <v>0</v>
      </c>
      <c r="AL108" s="433">
        <v>0</v>
      </c>
      <c r="AM108" s="314">
        <v>0</v>
      </c>
      <c r="AN108" s="434">
        <v>8.8994877230171354E-2</v>
      </c>
      <c r="AO108" s="41"/>
    </row>
    <row r="109" spans="2:41" ht="13" customHeight="1">
      <c r="B109" s="423" t="s">
        <v>89</v>
      </c>
      <c r="C109" s="424" t="s">
        <v>633</v>
      </c>
      <c r="D109" s="425">
        <v>1.3537478509252866E-5</v>
      </c>
      <c r="E109" s="304">
        <v>9.1199270405836752E-4</v>
      </c>
      <c r="F109" s="304">
        <v>2.0876914771577029E-4</v>
      </c>
      <c r="G109" s="304">
        <v>7.5061550471386537E-6</v>
      </c>
      <c r="H109" s="304">
        <v>1.0857924063627435E-4</v>
      </c>
      <c r="I109" s="426">
        <v>2.1444640856369107E-4</v>
      </c>
      <c r="J109" s="304">
        <v>0</v>
      </c>
      <c r="K109" s="304">
        <v>1.5474226653625496E-4</v>
      </c>
      <c r="L109" s="304">
        <v>4.9397526595275484E-4</v>
      </c>
      <c r="M109" s="427">
        <v>5.0787201625190448E-4</v>
      </c>
      <c r="N109" s="304">
        <v>4.6217341670941771E-5</v>
      </c>
      <c r="O109" s="304">
        <v>4.1407634215663352E-4</v>
      </c>
      <c r="P109" s="304">
        <v>1.0260419211413495E-3</v>
      </c>
      <c r="Q109" s="304">
        <v>4.814402276021257E-4</v>
      </c>
      <c r="R109" s="304">
        <v>3.4204134238834084E-4</v>
      </c>
      <c r="S109" s="426">
        <v>1.599264761455603E-3</v>
      </c>
      <c r="T109" s="304">
        <v>2.3082666442324883E-3</v>
      </c>
      <c r="U109" s="304">
        <v>5.1358556090880193E-4</v>
      </c>
      <c r="V109" s="304">
        <v>2.2637670848265866E-4</v>
      </c>
      <c r="W109" s="427">
        <v>5.4863287545347938E-5</v>
      </c>
      <c r="X109" s="304">
        <v>1.7847704167438922E-4</v>
      </c>
      <c r="Y109" s="304">
        <v>9.6271733138047079E-4</v>
      </c>
      <c r="Z109" s="304">
        <v>8.5474468776176556E-5</v>
      </c>
      <c r="AA109" s="304">
        <v>3.3088843544918105E-4</v>
      </c>
      <c r="AB109" s="304">
        <v>2.1055939660590825E-4</v>
      </c>
      <c r="AC109" s="426">
        <v>1.9381563862252925E-4</v>
      </c>
      <c r="AD109" s="304">
        <v>0</v>
      </c>
      <c r="AE109" s="304">
        <v>7.9899951365246995E-4</v>
      </c>
      <c r="AF109" s="304">
        <v>5.5508421033629981E-3</v>
      </c>
      <c r="AG109" s="427">
        <v>1.0030487402499702E-4</v>
      </c>
      <c r="AH109" s="304">
        <v>0</v>
      </c>
      <c r="AI109" s="304">
        <v>9.6277840342165604E-5</v>
      </c>
      <c r="AJ109" s="304">
        <v>0</v>
      </c>
      <c r="AK109" s="304">
        <v>4.1155192895501406E-4</v>
      </c>
      <c r="AL109" s="427">
        <v>3.9888486613380298E-4</v>
      </c>
      <c r="AM109" s="304">
        <v>0</v>
      </c>
      <c r="AN109" s="428">
        <v>2.1550962727433314E-3</v>
      </c>
      <c r="AO109" s="41"/>
    </row>
    <row r="110" spans="2:41" ht="13" customHeight="1">
      <c r="B110" s="415" t="s">
        <v>91</v>
      </c>
      <c r="C110" s="422" t="s">
        <v>634</v>
      </c>
      <c r="D110" s="417">
        <v>0</v>
      </c>
      <c r="E110" s="288">
        <v>0</v>
      </c>
      <c r="F110" s="288">
        <v>0</v>
      </c>
      <c r="G110" s="288">
        <v>0</v>
      </c>
      <c r="H110" s="288">
        <v>0</v>
      </c>
      <c r="I110" s="418">
        <v>3.934796487407176E-6</v>
      </c>
      <c r="J110" s="288">
        <v>0</v>
      </c>
      <c r="K110" s="288">
        <v>0</v>
      </c>
      <c r="L110" s="288">
        <v>0</v>
      </c>
      <c r="M110" s="419">
        <v>0</v>
      </c>
      <c r="N110" s="288">
        <v>0</v>
      </c>
      <c r="O110" s="288">
        <v>0</v>
      </c>
      <c r="P110" s="288">
        <v>0</v>
      </c>
      <c r="Q110" s="288">
        <v>0</v>
      </c>
      <c r="R110" s="288">
        <v>0</v>
      </c>
      <c r="S110" s="418">
        <v>0</v>
      </c>
      <c r="T110" s="288">
        <v>0</v>
      </c>
      <c r="U110" s="288">
        <v>0</v>
      </c>
      <c r="V110" s="288">
        <v>0</v>
      </c>
      <c r="W110" s="419">
        <v>0</v>
      </c>
      <c r="X110" s="288">
        <v>0</v>
      </c>
      <c r="Y110" s="288">
        <v>0</v>
      </c>
      <c r="Z110" s="288">
        <v>1.0256936253141187E-4</v>
      </c>
      <c r="AA110" s="288">
        <v>0</v>
      </c>
      <c r="AB110" s="288">
        <v>2.0427404148334379E-5</v>
      </c>
      <c r="AC110" s="418">
        <v>9.8550324723319967E-5</v>
      </c>
      <c r="AD110" s="288">
        <v>4.9583683001597831E-6</v>
      </c>
      <c r="AE110" s="288">
        <v>1.0398573380578523E-3</v>
      </c>
      <c r="AF110" s="288">
        <v>4.8287813419499253E-4</v>
      </c>
      <c r="AG110" s="419">
        <v>1.5837611688157426E-5</v>
      </c>
      <c r="AH110" s="288">
        <v>1.5949867793318069E-5</v>
      </c>
      <c r="AI110" s="288">
        <v>1.4222862777819919E-2</v>
      </c>
      <c r="AJ110" s="288">
        <v>0</v>
      </c>
      <c r="AK110" s="288">
        <v>1.3347630128270725E-5</v>
      </c>
      <c r="AL110" s="419">
        <v>1.9617288498383753E-4</v>
      </c>
      <c r="AM110" s="288">
        <v>0</v>
      </c>
      <c r="AN110" s="420">
        <v>1.0598834128245893E-4</v>
      </c>
      <c r="AO110" s="41"/>
    </row>
    <row r="111" spans="2:41" ht="13" customHeight="1">
      <c r="B111" s="415" t="s">
        <v>333</v>
      </c>
      <c r="C111" s="422" t="s">
        <v>1051</v>
      </c>
      <c r="D111" s="417">
        <v>1.7463347276936198E-3</v>
      </c>
      <c r="E111" s="288">
        <v>2.2799817601459188E-3</v>
      </c>
      <c r="F111" s="288">
        <v>9.3840677508603824E-4</v>
      </c>
      <c r="G111" s="288">
        <v>7.5812165976100402E-4</v>
      </c>
      <c r="H111" s="288">
        <v>5.478316232102933E-4</v>
      </c>
      <c r="I111" s="418">
        <v>7.6236681943514029E-4</v>
      </c>
      <c r="J111" s="288">
        <v>6.9384215091066782E-4</v>
      </c>
      <c r="K111" s="288">
        <v>4.5108830528021489E-4</v>
      </c>
      <c r="L111" s="288">
        <v>4.4810613411428471E-4</v>
      </c>
      <c r="M111" s="419">
        <v>3.611534337791321E-4</v>
      </c>
      <c r="N111" s="288">
        <v>8.8275122591498787E-4</v>
      </c>
      <c r="O111" s="288">
        <v>2.3943189852594456E-4</v>
      </c>
      <c r="P111" s="288">
        <v>1.4824577815329139E-3</v>
      </c>
      <c r="Q111" s="288">
        <v>6.8609426163508506E-4</v>
      </c>
      <c r="R111" s="288">
        <v>4.3622663956773905E-4</v>
      </c>
      <c r="S111" s="418">
        <v>3.3255032846902897E-4</v>
      </c>
      <c r="T111" s="288">
        <v>2.4318298928417443E-4</v>
      </c>
      <c r="U111" s="288">
        <v>2.4456455281371517E-5</v>
      </c>
      <c r="V111" s="288">
        <v>7.3498931325538533E-5</v>
      </c>
      <c r="W111" s="419">
        <v>9.3953379921408336E-4</v>
      </c>
      <c r="X111" s="288">
        <v>8.9066908297123087E-4</v>
      </c>
      <c r="Y111" s="288">
        <v>2.7153565756885076E-3</v>
      </c>
      <c r="Z111" s="288">
        <v>6.2396362206608887E-3</v>
      </c>
      <c r="AA111" s="288">
        <v>2.4403022114377103E-3</v>
      </c>
      <c r="AB111" s="288">
        <v>6.0810810810810808E-4</v>
      </c>
      <c r="AC111" s="418">
        <v>2.9400846875790457E-3</v>
      </c>
      <c r="AD111" s="288">
        <v>1.2148002335391469E-4</v>
      </c>
      <c r="AE111" s="288">
        <v>1.5030454619143565E-3</v>
      </c>
      <c r="AF111" s="288">
        <v>1.1417585789844215E-3</v>
      </c>
      <c r="AG111" s="419">
        <v>2.6396019480262377E-6</v>
      </c>
      <c r="AH111" s="288">
        <v>2.895787108253525E-3</v>
      </c>
      <c r="AI111" s="288">
        <v>1.0488449576669253E-3</v>
      </c>
      <c r="AJ111" s="288">
        <v>0</v>
      </c>
      <c r="AK111" s="288">
        <v>1.650656925862813E-3</v>
      </c>
      <c r="AL111" s="419">
        <v>4.1937403412100381E-3</v>
      </c>
      <c r="AM111" s="288">
        <v>0</v>
      </c>
      <c r="AN111" s="420">
        <v>2.1197668256491787E-4</v>
      </c>
      <c r="AO111" s="41"/>
    </row>
    <row r="112" spans="2:41" ht="13" customHeight="1">
      <c r="B112" s="415" t="s">
        <v>334</v>
      </c>
      <c r="C112" s="422" t="s">
        <v>618</v>
      </c>
      <c r="D112" s="417">
        <v>3.9312837590870321E-2</v>
      </c>
      <c r="E112" s="288">
        <v>3.9215686274509803E-2</v>
      </c>
      <c r="F112" s="288">
        <v>4.235061407652338E-2</v>
      </c>
      <c r="G112" s="288">
        <v>2.6526751936588003E-2</v>
      </c>
      <c r="H112" s="288">
        <v>3.4439360961814658E-2</v>
      </c>
      <c r="I112" s="418">
        <v>4.259515567530453E-2</v>
      </c>
      <c r="J112" s="288">
        <v>5.1691240242844751E-2</v>
      </c>
      <c r="K112" s="288">
        <v>4.1288448343819797E-2</v>
      </c>
      <c r="L112" s="288">
        <v>5.365982746149639E-2</v>
      </c>
      <c r="M112" s="419">
        <v>2.4197280063201852E-2</v>
      </c>
      <c r="N112" s="288">
        <v>1.8523910541713463E-2</v>
      </c>
      <c r="O112" s="288">
        <v>3.4221860414020006E-2</v>
      </c>
      <c r="P112" s="288">
        <v>5.6290494990746558E-2</v>
      </c>
      <c r="Q112" s="288">
        <v>5.1708693434966986E-2</v>
      </c>
      <c r="R112" s="288">
        <v>3.7565062211867346E-2</v>
      </c>
      <c r="S112" s="418">
        <v>5.4054544300238531E-2</v>
      </c>
      <c r="T112" s="288">
        <v>5.037699935852271E-2</v>
      </c>
      <c r="U112" s="288">
        <v>4.2554232189586441E-2</v>
      </c>
      <c r="V112" s="288">
        <v>3.0133581857719787E-2</v>
      </c>
      <c r="W112" s="419">
        <v>5.1379468786218345E-2</v>
      </c>
      <c r="X112" s="288">
        <v>0.10273241486301887</v>
      </c>
      <c r="Y112" s="288">
        <v>0.17127317309986753</v>
      </c>
      <c r="Z112" s="288">
        <v>0.17783817973571295</v>
      </c>
      <c r="AA112" s="288">
        <v>8.3990514531517124E-2</v>
      </c>
      <c r="AB112" s="288">
        <v>7.4720301697045882E-2</v>
      </c>
      <c r="AC112" s="418">
        <v>0.10353040113267173</v>
      </c>
      <c r="AD112" s="288">
        <v>1.4386705622913611E-2</v>
      </c>
      <c r="AE112" s="288">
        <v>0.15096690520855044</v>
      </c>
      <c r="AF112" s="288">
        <v>0.13719605754824268</v>
      </c>
      <c r="AG112" s="419">
        <v>8.5990312660850748E-2</v>
      </c>
      <c r="AH112" s="288">
        <v>9.9590974501478025E-2</v>
      </c>
      <c r="AI112" s="288">
        <v>4.6432176637744411E-2</v>
      </c>
      <c r="AJ112" s="288">
        <v>2.851906710516406E-2</v>
      </c>
      <c r="AK112" s="288">
        <v>0.11659822298550893</v>
      </c>
      <c r="AL112" s="419">
        <v>3.3940088800925937E-2</v>
      </c>
      <c r="AM112" s="288">
        <v>0</v>
      </c>
      <c r="AN112" s="420">
        <v>2.4836601307189541E-2</v>
      </c>
      <c r="AO112" s="41"/>
    </row>
    <row r="113" spans="2:41" ht="13" customHeight="1">
      <c r="B113" s="429" t="s">
        <v>335</v>
      </c>
      <c r="C113" s="430" t="s">
        <v>619</v>
      </c>
      <c r="D113" s="431">
        <v>1.3537478509252866E-3</v>
      </c>
      <c r="E113" s="314">
        <v>0</v>
      </c>
      <c r="F113" s="314">
        <v>2.446183953033268E-4</v>
      </c>
      <c r="G113" s="314">
        <v>9.7580015612802498E-5</v>
      </c>
      <c r="H113" s="314">
        <v>6.9095880404901856E-5</v>
      </c>
      <c r="I113" s="432">
        <v>1.2689718671888141E-4</v>
      </c>
      <c r="J113" s="314">
        <v>0</v>
      </c>
      <c r="K113" s="314">
        <v>8.6130129487160771E-5</v>
      </c>
      <c r="L113" s="314">
        <v>4.9750366070956014E-4</v>
      </c>
      <c r="M113" s="433">
        <v>1.1286044805597878E-5</v>
      </c>
      <c r="N113" s="314">
        <v>2.3108670835470886E-5</v>
      </c>
      <c r="O113" s="314">
        <v>4.2252687975166685E-5</v>
      </c>
      <c r="P113" s="314">
        <v>8.9376473967016506E-5</v>
      </c>
      <c r="Q113" s="314">
        <v>1.1406946159214128E-4</v>
      </c>
      <c r="R113" s="314">
        <v>1.1401378079611362E-4</v>
      </c>
      <c r="S113" s="432">
        <v>3.3859669807755679E-4</v>
      </c>
      <c r="T113" s="314">
        <v>2.4186848663939513E-4</v>
      </c>
      <c r="U113" s="314">
        <v>0</v>
      </c>
      <c r="V113" s="314">
        <v>7.6438888578560073E-5</v>
      </c>
      <c r="W113" s="433">
        <v>1.8516359546554928E-4</v>
      </c>
      <c r="X113" s="314">
        <v>3.2606382613590342E-4</v>
      </c>
      <c r="Y113" s="314">
        <v>1.7279541845290503E-4</v>
      </c>
      <c r="Z113" s="314">
        <v>4.786570251465887E-4</v>
      </c>
      <c r="AA113" s="314">
        <v>8.2722108862295262E-5</v>
      </c>
      <c r="AB113" s="314">
        <v>5.1382778126964177E-4</v>
      </c>
      <c r="AC113" s="432">
        <v>2.3323576851185725E-4</v>
      </c>
      <c r="AD113" s="314">
        <v>5.7888949904365467E-4</v>
      </c>
      <c r="AE113" s="314">
        <v>5.6045762986637021E-4</v>
      </c>
      <c r="AF113" s="314">
        <v>4.1473364983663375E-3</v>
      </c>
      <c r="AG113" s="433">
        <v>4.1441750584011929E-4</v>
      </c>
      <c r="AH113" s="314">
        <v>9.2278846222007983E-3</v>
      </c>
      <c r="AI113" s="314">
        <v>2.2027202866162131E-2</v>
      </c>
      <c r="AJ113" s="314">
        <v>8.2845881555494185E-4</v>
      </c>
      <c r="AK113" s="314">
        <v>1.1501207960526608E-3</v>
      </c>
      <c r="AL113" s="433">
        <v>1.5652416522988193E-2</v>
      </c>
      <c r="AM113" s="314">
        <v>0</v>
      </c>
      <c r="AN113" s="434">
        <v>3.003003003003003E-3</v>
      </c>
      <c r="AO113" s="41"/>
    </row>
    <row r="114" spans="2:41" ht="13" customHeight="1">
      <c r="B114" s="415" t="s">
        <v>336</v>
      </c>
      <c r="C114" s="422" t="s">
        <v>50</v>
      </c>
      <c r="D114" s="417">
        <v>2.8428704869431018E-4</v>
      </c>
      <c r="E114" s="288">
        <v>1.3679890560875513E-3</v>
      </c>
      <c r="F114" s="288">
        <v>5.8624063702004188E-4</v>
      </c>
      <c r="G114" s="288">
        <v>8.2567705518525191E-4</v>
      </c>
      <c r="H114" s="288">
        <v>8.4889224497450852E-4</v>
      </c>
      <c r="I114" s="418">
        <v>5.1349094160663643E-4</v>
      </c>
      <c r="J114" s="288">
        <v>3.4692107545533391E-4</v>
      </c>
      <c r="K114" s="288">
        <v>1.4452343761404943E-4</v>
      </c>
      <c r="L114" s="288">
        <v>1.4007727184517404E-3</v>
      </c>
      <c r="M114" s="419">
        <v>3.1600925455674061E-4</v>
      </c>
      <c r="N114" s="288">
        <v>2.9116925252693315E-4</v>
      </c>
      <c r="O114" s="288">
        <v>5.8308709405730029E-4</v>
      </c>
      <c r="P114" s="288">
        <v>1.0784761192019993E-3</v>
      </c>
      <c r="Q114" s="288">
        <v>1.1524370604970744E-3</v>
      </c>
      <c r="R114" s="288">
        <v>5.3536905765131607E-4</v>
      </c>
      <c r="S114" s="418">
        <v>2.717843139033246E-3</v>
      </c>
      <c r="T114" s="288">
        <v>9.5169991482022865E-4</v>
      </c>
      <c r="U114" s="288">
        <v>1.0027146665362323E-3</v>
      </c>
      <c r="V114" s="288">
        <v>3.3319515534244133E-4</v>
      </c>
      <c r="W114" s="419">
        <v>1.1864185931681492E-3</v>
      </c>
      <c r="X114" s="288">
        <v>8.4090144635048773E-4</v>
      </c>
      <c r="Y114" s="288">
        <v>1.0696859237560787E-4</v>
      </c>
      <c r="Z114" s="288">
        <v>1.1453578816007658E-3</v>
      </c>
      <c r="AA114" s="288">
        <v>3.7914299895218662E-3</v>
      </c>
      <c r="AB114" s="288">
        <v>1.80389692017599E-3</v>
      </c>
      <c r="AC114" s="418">
        <v>2.8579594169762788E-3</v>
      </c>
      <c r="AD114" s="288">
        <v>1.7850125880575221E-4</v>
      </c>
      <c r="AE114" s="288">
        <v>2.0889784385928344E-3</v>
      </c>
      <c r="AF114" s="288">
        <v>2.3060815567630018E-3</v>
      </c>
      <c r="AG114" s="419">
        <v>2.8006176668558379E-3</v>
      </c>
      <c r="AH114" s="288">
        <v>4.4500131143357415E-3</v>
      </c>
      <c r="AI114" s="288">
        <v>2.3894409466737464E-3</v>
      </c>
      <c r="AJ114" s="288">
        <v>1.6694700374061708E-3</v>
      </c>
      <c r="AK114" s="288">
        <v>1.3214153826988017E-3</v>
      </c>
      <c r="AL114" s="419">
        <v>1.4233432654938434E-3</v>
      </c>
      <c r="AM114" s="288">
        <v>0</v>
      </c>
      <c r="AN114" s="420">
        <v>1.0598834128245893E-4</v>
      </c>
      <c r="AO114" s="41"/>
    </row>
    <row r="115" spans="2:41" ht="13" customHeight="1">
      <c r="B115" s="435" t="s">
        <v>337</v>
      </c>
      <c r="C115" s="436" t="s">
        <v>51</v>
      </c>
      <c r="D115" s="437">
        <v>5.9564905440712612E-3</v>
      </c>
      <c r="E115" s="438">
        <v>1.094391244870041E-2</v>
      </c>
      <c r="F115" s="438">
        <v>2.8131115459882582E-3</v>
      </c>
      <c r="G115" s="438">
        <v>2.6346604215456673E-3</v>
      </c>
      <c r="H115" s="438">
        <v>2.8181248365142116E-3</v>
      </c>
      <c r="I115" s="439">
        <v>8.1647027113698897E-4</v>
      </c>
      <c r="J115" s="438">
        <v>3.0008673026886385E-2</v>
      </c>
      <c r="K115" s="438">
        <v>1.8423088714033373E-3</v>
      </c>
      <c r="L115" s="438">
        <v>5.4760686625619677E-3</v>
      </c>
      <c r="M115" s="440">
        <v>1.3091811974493538E-2</v>
      </c>
      <c r="N115" s="438">
        <v>5.4305376463356578E-3</v>
      </c>
      <c r="O115" s="438">
        <v>5.4027103690913137E-3</v>
      </c>
      <c r="P115" s="438">
        <v>8.1463676805136644E-3</v>
      </c>
      <c r="Q115" s="438">
        <v>6.339242578775028E-3</v>
      </c>
      <c r="R115" s="438">
        <v>2.2753184950180935E-3</v>
      </c>
      <c r="S115" s="439">
        <v>6.3184562409115508E-4</v>
      </c>
      <c r="T115" s="438">
        <v>1.9283753798912642E-3</v>
      </c>
      <c r="U115" s="438">
        <v>1.3451050404754334E-3</v>
      </c>
      <c r="V115" s="438">
        <v>8.9178703341653408E-4</v>
      </c>
      <c r="W115" s="440">
        <v>2.2905422550182765E-3</v>
      </c>
      <c r="X115" s="438">
        <v>1.4326214845171166E-2</v>
      </c>
      <c r="Y115" s="438">
        <v>2.7400416354674941E-3</v>
      </c>
      <c r="Z115" s="438">
        <v>8.0516949587158323E-3</v>
      </c>
      <c r="AA115" s="438">
        <v>1.0147245353774885E-2</v>
      </c>
      <c r="AB115" s="438">
        <v>3.194531741043369E-3</v>
      </c>
      <c r="AC115" s="439">
        <v>8.9056643441640139E-3</v>
      </c>
      <c r="AD115" s="438">
        <v>1.8271587186088803E-3</v>
      </c>
      <c r="AE115" s="438">
        <v>2.3391000254753469E-3</v>
      </c>
      <c r="AF115" s="438">
        <v>4.8423199812264199E-3</v>
      </c>
      <c r="AG115" s="440">
        <v>2.8243740843880743E-4</v>
      </c>
      <c r="AH115" s="438">
        <v>5.3432057107615531E-3</v>
      </c>
      <c r="AI115" s="438">
        <v>3.0298344604648177E-3</v>
      </c>
      <c r="AJ115" s="438">
        <v>4.6067331107373282E-3</v>
      </c>
      <c r="AK115" s="438">
        <v>3.6238815798255021E-3</v>
      </c>
      <c r="AL115" s="440">
        <v>3.4090488012746877E-3</v>
      </c>
      <c r="AM115" s="438">
        <v>4.7633224173861268E-4</v>
      </c>
      <c r="AN115" s="441">
        <v>0</v>
      </c>
      <c r="AO115" s="41"/>
    </row>
    <row r="116" spans="2:41" ht="13" customHeight="1" thickBot="1">
      <c r="B116" s="397" t="s">
        <v>338</v>
      </c>
      <c r="C116" s="243" t="s">
        <v>310</v>
      </c>
      <c r="D116" s="442">
        <v>0.44876741258173253</v>
      </c>
      <c r="E116" s="443">
        <v>0.41176470588235292</v>
      </c>
      <c r="F116" s="443">
        <v>0.54993167555165667</v>
      </c>
      <c r="G116" s="443">
        <v>0.58259773013871374</v>
      </c>
      <c r="H116" s="443">
        <v>0.66439637345336278</v>
      </c>
      <c r="I116" s="444">
        <v>0.37656395864135411</v>
      </c>
      <c r="J116" s="443">
        <v>0.53738074588031226</v>
      </c>
      <c r="K116" s="443">
        <v>0.55490868746441657</v>
      </c>
      <c r="L116" s="443">
        <v>0.48745832083693524</v>
      </c>
      <c r="M116" s="445">
        <v>0.62829411432763393</v>
      </c>
      <c r="N116" s="443">
        <v>0.59331050196654789</v>
      </c>
      <c r="O116" s="443">
        <v>0.5497102874027836</v>
      </c>
      <c r="P116" s="443">
        <v>0.63015419229288794</v>
      </c>
      <c r="Q116" s="443">
        <v>0.64847985667507646</v>
      </c>
      <c r="R116" s="443">
        <v>0.51546126010013382</v>
      </c>
      <c r="S116" s="444">
        <v>0.68154980545805788</v>
      </c>
      <c r="T116" s="443">
        <v>0.74412943118841557</v>
      </c>
      <c r="U116" s="443">
        <v>0.697057888429651</v>
      </c>
      <c r="V116" s="443">
        <v>0.74418451955708564</v>
      </c>
      <c r="W116" s="445">
        <v>0.58085134106448488</v>
      </c>
      <c r="X116" s="443">
        <v>0.52142582562793027</v>
      </c>
      <c r="Y116" s="443">
        <v>0.52005661107042644</v>
      </c>
      <c r="Z116" s="443">
        <v>0.56968733439321673</v>
      </c>
      <c r="AA116" s="443">
        <v>0.45581260684939062</v>
      </c>
      <c r="AB116" s="443">
        <v>0.2741703331238215</v>
      </c>
      <c r="AC116" s="444">
        <v>0.32050865107600529</v>
      </c>
      <c r="AD116" s="443">
        <v>0.14424017344372314</v>
      </c>
      <c r="AE116" s="443">
        <v>0.45104564718960605</v>
      </c>
      <c r="AF116" s="443">
        <v>0.47706554506561727</v>
      </c>
      <c r="AG116" s="445">
        <v>0.27457931343953335</v>
      </c>
      <c r="AH116" s="443">
        <v>0.32693152898977079</v>
      </c>
      <c r="AI116" s="443">
        <v>0.40320284282204938</v>
      </c>
      <c r="AJ116" s="443">
        <v>0.13972083448397057</v>
      </c>
      <c r="AK116" s="443">
        <v>0.32605813337841866</v>
      </c>
      <c r="AL116" s="445">
        <v>0.37554029282072632</v>
      </c>
      <c r="AM116" s="443">
        <v>1</v>
      </c>
      <c r="AN116" s="446">
        <v>0.32379438261791205</v>
      </c>
      <c r="AO116" s="41"/>
    </row>
    <row r="117" spans="2:41" ht="13" customHeight="1">
      <c r="B117" s="447" t="s">
        <v>339</v>
      </c>
      <c r="C117" s="239" t="s">
        <v>311</v>
      </c>
      <c r="D117" s="448">
        <v>2.044159254897183E-3</v>
      </c>
      <c r="E117" s="449">
        <v>2.6903784769721842E-2</v>
      </c>
      <c r="F117" s="449">
        <v>6.1196774411228826E-3</v>
      </c>
      <c r="G117" s="449">
        <v>8.3318321023239054E-3</v>
      </c>
      <c r="H117" s="449">
        <v>1.03693174807642E-2</v>
      </c>
      <c r="I117" s="450">
        <v>9.3579297461761149E-3</v>
      </c>
      <c r="J117" s="449">
        <v>5.2038161318300087E-3</v>
      </c>
      <c r="K117" s="449">
        <v>1.2354564166946467E-2</v>
      </c>
      <c r="L117" s="449">
        <v>1.1463754564860717E-2</v>
      </c>
      <c r="M117" s="451">
        <v>3.4986738897353421E-3</v>
      </c>
      <c r="N117" s="449">
        <v>7.440992009021625E-3</v>
      </c>
      <c r="O117" s="449">
        <v>8.7491232567245159E-3</v>
      </c>
      <c r="P117" s="449">
        <v>8.7565110761284974E-3</v>
      </c>
      <c r="Q117" s="449">
        <v>1.0318253797842075E-2</v>
      </c>
      <c r="R117" s="449">
        <v>1.15798344321618E-2</v>
      </c>
      <c r="S117" s="450">
        <v>9.3537337843925053E-3</v>
      </c>
      <c r="T117" s="449">
        <v>6.3989988747857364E-3</v>
      </c>
      <c r="U117" s="449">
        <v>1.4698329624104282E-2</v>
      </c>
      <c r="V117" s="449">
        <v>4.3971960647692186E-3</v>
      </c>
      <c r="W117" s="451">
        <v>1.0876646755865228E-2</v>
      </c>
      <c r="X117" s="449">
        <v>1.1995716550999815E-2</v>
      </c>
      <c r="Y117" s="449">
        <v>1.1445639384190041E-2</v>
      </c>
      <c r="Z117" s="449">
        <v>7.4362787835273603E-3</v>
      </c>
      <c r="AA117" s="449">
        <v>1.51105718855126E-2</v>
      </c>
      <c r="AB117" s="449">
        <v>1.4079195474544311E-2</v>
      </c>
      <c r="AC117" s="450">
        <v>2.7232739731877415E-2</v>
      </c>
      <c r="AD117" s="449">
        <v>1.3263635202927422E-3</v>
      </c>
      <c r="AE117" s="449">
        <v>8.2516964265036252E-3</v>
      </c>
      <c r="AF117" s="449">
        <v>4.291748650648952E-3</v>
      </c>
      <c r="AG117" s="451">
        <v>8.7001280206944788E-3</v>
      </c>
      <c r="AH117" s="449">
        <v>2.9312312589053428E-3</v>
      </c>
      <c r="AI117" s="449">
        <v>8.5614340146692412E-3</v>
      </c>
      <c r="AJ117" s="449">
        <v>3.7418723169231539E-2</v>
      </c>
      <c r="AK117" s="449">
        <v>8.7983128595517865E-3</v>
      </c>
      <c r="AL117" s="451">
        <v>1.3575163640881557E-2</v>
      </c>
      <c r="AM117" s="449">
        <v>0</v>
      </c>
      <c r="AN117" s="452">
        <v>1.9607843137254902E-3</v>
      </c>
      <c r="AO117" s="41"/>
    </row>
    <row r="118" spans="2:41" ht="13" customHeight="1">
      <c r="B118" s="415" t="s">
        <v>340</v>
      </c>
      <c r="C118" s="422" t="s">
        <v>325</v>
      </c>
      <c r="D118" s="417">
        <v>0.1586863230854621</v>
      </c>
      <c r="E118" s="288">
        <v>0.23666210670314639</v>
      </c>
      <c r="F118" s="288">
        <v>0.12391608745529388</v>
      </c>
      <c r="G118" s="288">
        <v>0.22811955803759082</v>
      </c>
      <c r="H118" s="288">
        <v>0.14641417057798703</v>
      </c>
      <c r="I118" s="418">
        <v>0.12893836239672388</v>
      </c>
      <c r="J118" s="288">
        <v>7.8751084128360793E-2</v>
      </c>
      <c r="K118" s="288">
        <v>0.20667581495160656</v>
      </c>
      <c r="L118" s="288">
        <v>0.2461337614452305</v>
      </c>
      <c r="M118" s="419">
        <v>0.19068901303538174</v>
      </c>
      <c r="N118" s="288">
        <v>0.1780292001164677</v>
      </c>
      <c r="O118" s="288">
        <v>0.25725126546800486</v>
      </c>
      <c r="P118" s="288">
        <v>0.15378354448028772</v>
      </c>
      <c r="Q118" s="288">
        <v>0.1903097992377476</v>
      </c>
      <c r="R118" s="288">
        <v>0.20114509492886531</v>
      </c>
      <c r="S118" s="418">
        <v>0.27374636084129189</v>
      </c>
      <c r="T118" s="288">
        <v>9.6535759729948573E-2</v>
      </c>
      <c r="U118" s="288">
        <v>0.24155640881410648</v>
      </c>
      <c r="V118" s="288">
        <v>0.1055278056257062</v>
      </c>
      <c r="W118" s="419">
        <v>0.23431424319523786</v>
      </c>
      <c r="X118" s="288">
        <v>0.33195528463655899</v>
      </c>
      <c r="Y118" s="288">
        <v>0.11843068846631724</v>
      </c>
      <c r="Z118" s="288">
        <v>0.12038224182436706</v>
      </c>
      <c r="AA118" s="288">
        <v>0.37162907406386148</v>
      </c>
      <c r="AB118" s="288">
        <v>0.48483343808925206</v>
      </c>
      <c r="AC118" s="418">
        <v>0.35051722495425625</v>
      </c>
      <c r="AD118" s="288">
        <v>5.0141499435365812E-2</v>
      </c>
      <c r="AE118" s="288">
        <v>0.32698534009587993</v>
      </c>
      <c r="AF118" s="288">
        <v>0.14159160243334476</v>
      </c>
      <c r="AG118" s="419">
        <v>0.3455529306180628</v>
      </c>
      <c r="AH118" s="288">
        <v>0.48793303891058859</v>
      </c>
      <c r="AI118" s="288">
        <v>0.51812503282199107</v>
      </c>
      <c r="AJ118" s="288">
        <v>0.76056284989832545</v>
      </c>
      <c r="AK118" s="288">
        <v>0.46307823046018182</v>
      </c>
      <c r="AL118" s="419">
        <v>0.27487308704190905</v>
      </c>
      <c r="AM118" s="288">
        <v>0</v>
      </c>
      <c r="AN118" s="420">
        <v>7.2425366543013604E-3</v>
      </c>
      <c r="AO118" s="41"/>
    </row>
    <row r="119" spans="2:41" ht="13" customHeight="1">
      <c r="B119" s="4" t="s">
        <v>341</v>
      </c>
      <c r="C119" s="240" t="s">
        <v>326</v>
      </c>
      <c r="D119" s="453">
        <v>0.22902706141953999</v>
      </c>
      <c r="E119" s="454">
        <v>0.13543091655266759</v>
      </c>
      <c r="F119" s="454">
        <v>0.21024951076320939</v>
      </c>
      <c r="G119" s="454">
        <v>4.9698252567105028E-2</v>
      </c>
      <c r="H119" s="454">
        <v>8.2688027164551842E-2</v>
      </c>
      <c r="I119" s="455">
        <v>0.32959035817468724</v>
      </c>
      <c r="J119" s="454">
        <v>0.19531656548135298</v>
      </c>
      <c r="K119" s="454">
        <v>0.12034714821681436</v>
      </c>
      <c r="L119" s="454">
        <v>6.9410581655875658E-2</v>
      </c>
      <c r="M119" s="456">
        <v>0.11544495231646069</v>
      </c>
      <c r="N119" s="454">
        <v>0.17563514181791293</v>
      </c>
      <c r="O119" s="454">
        <v>6.2919886086753224E-2</v>
      </c>
      <c r="P119" s="454">
        <v>0.12541545164315668</v>
      </c>
      <c r="Q119" s="454">
        <v>4.8803277148531859E-2</v>
      </c>
      <c r="R119" s="454">
        <v>0.18365141525801815</v>
      </c>
      <c r="S119" s="455">
        <v>-6.8012588541524949E-2</v>
      </c>
      <c r="T119" s="454">
        <v>-2.3599265981723155E-2</v>
      </c>
      <c r="U119" s="454">
        <v>-4.5635745555039256E-2</v>
      </c>
      <c r="V119" s="454">
        <v>8.5566475863440947E-2</v>
      </c>
      <c r="W119" s="456">
        <v>2.4249573095043789E-2</v>
      </c>
      <c r="X119" s="454">
        <v>3.854932487626736E-2</v>
      </c>
      <c r="Y119" s="454">
        <v>7.4738132657511253E-2</v>
      </c>
      <c r="Z119" s="454">
        <v>9.7287040361044158E-2</v>
      </c>
      <c r="AA119" s="454">
        <v>5.7340208459714333E-2</v>
      </c>
      <c r="AB119" s="454">
        <v>7.3752357008170968E-2</v>
      </c>
      <c r="AC119" s="455">
        <v>0.22040123122205688</v>
      </c>
      <c r="AD119" s="454">
        <v>0.37156152653284857</v>
      </c>
      <c r="AE119" s="454">
        <v>4.6119641492392137E-2</v>
      </c>
      <c r="AF119" s="454">
        <v>0.15623138437099482</v>
      </c>
      <c r="AG119" s="456">
        <v>0</v>
      </c>
      <c r="AH119" s="454">
        <v>2.3467572146568652E-2</v>
      </c>
      <c r="AI119" s="454">
        <v>1.5529907398222654E-2</v>
      </c>
      <c r="AJ119" s="454">
        <v>-6.5900133055506738E-3</v>
      </c>
      <c r="AK119" s="454">
        <v>6.506079845523427E-2</v>
      </c>
      <c r="AL119" s="456">
        <v>5.9141765425182929E-2</v>
      </c>
      <c r="AM119" s="454">
        <v>0</v>
      </c>
      <c r="AN119" s="457">
        <v>0.57551669316375198</v>
      </c>
      <c r="AO119" s="41"/>
    </row>
    <row r="120" spans="2:41" ht="13" customHeight="1">
      <c r="B120" s="4" t="s">
        <v>342</v>
      </c>
      <c r="C120" s="240" t="s">
        <v>327</v>
      </c>
      <c r="D120" s="453">
        <v>0.25274472376775103</v>
      </c>
      <c r="E120" s="454">
        <v>0.12904696762425902</v>
      </c>
      <c r="F120" s="454">
        <v>8.5397125312099337E-2</v>
      </c>
      <c r="G120" s="454">
        <v>0.13939680538041194</v>
      </c>
      <c r="H120" s="454">
        <v>7.2259484643440577E-2</v>
      </c>
      <c r="I120" s="455">
        <v>0.14978294678876339</v>
      </c>
      <c r="J120" s="454">
        <v>0.10910667823070251</v>
      </c>
      <c r="K120" s="454">
        <v>8.8604545919037672E-2</v>
      </c>
      <c r="L120" s="454">
        <v>0.16248610694564508</v>
      </c>
      <c r="M120" s="456">
        <v>3.8914282489701482E-2</v>
      </c>
      <c r="N120" s="454">
        <v>3.4713845329044361E-2</v>
      </c>
      <c r="O120" s="454">
        <v>8.9578515353218383E-2</v>
      </c>
      <c r="P120" s="454">
        <v>7.4554279524326486E-2</v>
      </c>
      <c r="Q120" s="454">
        <v>0.10410180363948682</v>
      </c>
      <c r="R120" s="454">
        <v>0.11238784513954295</v>
      </c>
      <c r="S120" s="455">
        <v>0.11300060161377605</v>
      </c>
      <c r="T120" s="454">
        <v>0.17776282165879717</v>
      </c>
      <c r="U120" s="454">
        <v>0.2001516300227445</v>
      </c>
      <c r="V120" s="454">
        <v>9.411881151248061E-2</v>
      </c>
      <c r="W120" s="456">
        <v>0.13006713894813363</v>
      </c>
      <c r="X120" s="454">
        <v>5.5000102967524042E-2</v>
      </c>
      <c r="Y120" s="454">
        <v>0.23320798808534449</v>
      </c>
      <c r="Z120" s="454">
        <v>0.18662495512590388</v>
      </c>
      <c r="AA120" s="454">
        <v>5.9587492417140023E-2</v>
      </c>
      <c r="AB120" s="454">
        <v>9.4534883720930232E-2</v>
      </c>
      <c r="AC120" s="455">
        <v>7.7296304691323953E-2</v>
      </c>
      <c r="AD120" s="454">
        <v>0.36056634482724426</v>
      </c>
      <c r="AE120" s="454">
        <v>0.1209222075545983</v>
      </c>
      <c r="AF120" s="454">
        <v>0.19117912522338754</v>
      </c>
      <c r="AG120" s="456">
        <v>0.36939645501458379</v>
      </c>
      <c r="AH120" s="454">
        <v>0.15084676075907194</v>
      </c>
      <c r="AI120" s="454">
        <v>5.6964388869114653E-2</v>
      </c>
      <c r="AJ120" s="454">
        <v>4.5364396354781213E-2</v>
      </c>
      <c r="AK120" s="454">
        <v>7.5265061688297247E-2</v>
      </c>
      <c r="AL120" s="456">
        <v>0.14029412854555243</v>
      </c>
      <c r="AM120" s="454">
        <v>0</v>
      </c>
      <c r="AN120" s="457">
        <v>6.3451686981098751E-2</v>
      </c>
      <c r="AO120" s="41"/>
    </row>
    <row r="121" spans="2:41" ht="13" customHeight="1">
      <c r="B121" s="4" t="s">
        <v>343</v>
      </c>
      <c r="C121" s="240" t="s">
        <v>328</v>
      </c>
      <c r="D121" s="453">
        <v>2.7914280686079412E-2</v>
      </c>
      <c r="E121" s="454">
        <v>6.0191518467852256E-2</v>
      </c>
      <c r="F121" s="454">
        <v>2.6224778999932519E-2</v>
      </c>
      <c r="G121" s="454">
        <v>-8.1441782261454394E-3</v>
      </c>
      <c r="H121" s="454">
        <v>2.3872626679893594E-2</v>
      </c>
      <c r="I121" s="455">
        <v>5.7664442522952159E-3</v>
      </c>
      <c r="J121" s="454">
        <v>7.493495229835212E-2</v>
      </c>
      <c r="K121" s="454">
        <v>1.7109239281178378E-2</v>
      </c>
      <c r="L121" s="454">
        <v>2.3047474551452816E-2</v>
      </c>
      <c r="M121" s="456">
        <v>2.3158963941086845E-2</v>
      </c>
      <c r="N121" s="454">
        <v>1.0870318761005504E-2</v>
      </c>
      <c r="O121" s="454">
        <v>3.1790922432515419E-2</v>
      </c>
      <c r="P121" s="454">
        <v>7.3360209832127148E-3</v>
      </c>
      <c r="Q121" s="454">
        <v>-2.0129904986848461E-3</v>
      </c>
      <c r="R121" s="454">
        <v>-2.4225449858722055E-2</v>
      </c>
      <c r="S121" s="455">
        <v>-9.6379131559933134E-3</v>
      </c>
      <c r="T121" s="454">
        <v>-1.227745470223886E-3</v>
      </c>
      <c r="U121" s="454">
        <v>-0.10782851133556702</v>
      </c>
      <c r="V121" s="454">
        <v>-3.3791868666229595E-2</v>
      </c>
      <c r="W121" s="456">
        <v>1.964105694123456E-2</v>
      </c>
      <c r="X121" s="454">
        <v>4.586688358491732E-2</v>
      </c>
      <c r="Y121" s="454">
        <v>4.23842476405197E-2</v>
      </c>
      <c r="Z121" s="454">
        <v>4.7797322939637933E-2</v>
      </c>
      <c r="AA121" s="454">
        <v>4.0520046324380964E-2</v>
      </c>
      <c r="AB121" s="454">
        <v>5.9365179132620995E-2</v>
      </c>
      <c r="AC121" s="455">
        <v>1.5922447464464397E-2</v>
      </c>
      <c r="AD121" s="454">
        <v>7.2319041249905486E-2</v>
      </c>
      <c r="AE121" s="454">
        <v>4.8903402116769724E-2</v>
      </c>
      <c r="AF121" s="454">
        <v>2.9645107135765476E-2</v>
      </c>
      <c r="AG121" s="456">
        <v>1.7711729071256054E-3</v>
      </c>
      <c r="AH121" s="454">
        <v>1.0319564462276791E-2</v>
      </c>
      <c r="AI121" s="454">
        <v>9.4541921705693227E-3</v>
      </c>
      <c r="AJ121" s="454">
        <v>3.6351768634047148E-2</v>
      </c>
      <c r="AK121" s="454">
        <v>6.1779506048701055E-2</v>
      </c>
      <c r="AL121" s="456">
        <v>0.13657556252574768</v>
      </c>
      <c r="AM121" s="454">
        <v>0</v>
      </c>
      <c r="AN121" s="457">
        <v>3.1001589825119236E-2</v>
      </c>
      <c r="AO121" s="41"/>
    </row>
    <row r="122" spans="2:41" ht="13" customHeight="1">
      <c r="B122" s="392" t="s">
        <v>635</v>
      </c>
      <c r="C122" s="393" t="s">
        <v>329</v>
      </c>
      <c r="D122" s="458">
        <v>-0.11918396079546224</v>
      </c>
      <c r="E122" s="459">
        <v>0</v>
      </c>
      <c r="F122" s="459">
        <v>-1.8388555233146637E-3</v>
      </c>
      <c r="G122" s="459">
        <v>0</v>
      </c>
      <c r="H122" s="459">
        <v>0</v>
      </c>
      <c r="I122" s="460">
        <v>0</v>
      </c>
      <c r="J122" s="459">
        <v>-6.9384215091066782E-4</v>
      </c>
      <c r="K122" s="459">
        <v>0</v>
      </c>
      <c r="L122" s="459">
        <v>0</v>
      </c>
      <c r="M122" s="461">
        <v>0</v>
      </c>
      <c r="N122" s="459">
        <v>0</v>
      </c>
      <c r="O122" s="459">
        <v>0</v>
      </c>
      <c r="P122" s="459">
        <v>0</v>
      </c>
      <c r="Q122" s="459">
        <v>0</v>
      </c>
      <c r="R122" s="459">
        <v>0</v>
      </c>
      <c r="S122" s="460">
        <v>0</v>
      </c>
      <c r="T122" s="459">
        <v>0</v>
      </c>
      <c r="U122" s="459">
        <v>0</v>
      </c>
      <c r="V122" s="459">
        <v>-2.939957253021541E-6</v>
      </c>
      <c r="W122" s="461">
        <v>0</v>
      </c>
      <c r="X122" s="459">
        <v>-4.7931382441977798E-3</v>
      </c>
      <c r="Y122" s="459">
        <v>-2.6330730430918858E-4</v>
      </c>
      <c r="Z122" s="459">
        <v>-2.9215173427697146E-2</v>
      </c>
      <c r="AA122" s="459">
        <v>0</v>
      </c>
      <c r="AB122" s="459">
        <v>-7.3538654934003774E-4</v>
      </c>
      <c r="AC122" s="460">
        <v>-1.1878599139984167E-2</v>
      </c>
      <c r="AD122" s="459">
        <v>-1.5494900937999324E-4</v>
      </c>
      <c r="AE122" s="459">
        <v>-2.2279348757497856E-3</v>
      </c>
      <c r="AF122" s="459">
        <v>-4.512879758831706E-6</v>
      </c>
      <c r="AG122" s="461">
        <v>0</v>
      </c>
      <c r="AH122" s="459">
        <v>-2.429696527182119E-3</v>
      </c>
      <c r="AI122" s="459">
        <v>-1.1837798096616272E-2</v>
      </c>
      <c r="AJ122" s="459">
        <v>-1.2828559234805312E-2</v>
      </c>
      <c r="AK122" s="459">
        <v>-4.0042890384812179E-5</v>
      </c>
      <c r="AL122" s="461">
        <v>0</v>
      </c>
      <c r="AM122" s="459">
        <v>0</v>
      </c>
      <c r="AN122" s="462">
        <v>-2.9676735559088499E-3</v>
      </c>
      <c r="AO122" s="41"/>
    </row>
    <row r="123" spans="2:41" ht="13" customHeight="1" thickBot="1">
      <c r="B123" s="463" t="s">
        <v>636</v>
      </c>
      <c r="C123" s="464" t="s">
        <v>330</v>
      </c>
      <c r="D123" s="465">
        <v>0.55123258741826753</v>
      </c>
      <c r="E123" s="466">
        <v>0.58823529411764708</v>
      </c>
      <c r="F123" s="466">
        <v>0.45006832444834333</v>
      </c>
      <c r="G123" s="466">
        <v>0.41740226986128626</v>
      </c>
      <c r="H123" s="466">
        <v>0.33560362654663728</v>
      </c>
      <c r="I123" s="467">
        <v>0.62343604135864583</v>
      </c>
      <c r="J123" s="466">
        <v>0.46261925411968779</v>
      </c>
      <c r="K123" s="466">
        <v>0.44509131253558343</v>
      </c>
      <c r="L123" s="466">
        <v>0.51254167916306481</v>
      </c>
      <c r="M123" s="468">
        <v>0.37170588567236612</v>
      </c>
      <c r="N123" s="466">
        <v>0.40668949803345211</v>
      </c>
      <c r="O123" s="466">
        <v>0.4502897125972164</v>
      </c>
      <c r="P123" s="466">
        <v>0.36984580770711212</v>
      </c>
      <c r="Q123" s="466">
        <v>0.35152014332492348</v>
      </c>
      <c r="R123" s="466">
        <v>0.48453873989986618</v>
      </c>
      <c r="S123" s="467">
        <v>0.31845019454194218</v>
      </c>
      <c r="T123" s="466">
        <v>0.25587056881158443</v>
      </c>
      <c r="U123" s="466">
        <v>0.302942111570349</v>
      </c>
      <c r="V123" s="466">
        <v>0.25581548044291436</v>
      </c>
      <c r="W123" s="468">
        <v>0.41914865893551506</v>
      </c>
      <c r="X123" s="466">
        <v>0.47857417437206973</v>
      </c>
      <c r="Y123" s="466">
        <v>0.4799433889295735</v>
      </c>
      <c r="Z123" s="466">
        <v>0.43031266560678327</v>
      </c>
      <c r="AA123" s="466">
        <v>0.54418739315060938</v>
      </c>
      <c r="AB123" s="466">
        <v>0.72582966687617856</v>
      </c>
      <c r="AC123" s="467">
        <v>0.67949134892399465</v>
      </c>
      <c r="AD123" s="466">
        <v>0.85575982655627691</v>
      </c>
      <c r="AE123" s="466">
        <v>0.54895435281039395</v>
      </c>
      <c r="AF123" s="466">
        <v>0.52293445493438273</v>
      </c>
      <c r="AG123" s="468">
        <v>0.72542068656046665</v>
      </c>
      <c r="AH123" s="466">
        <v>0.67306847101022915</v>
      </c>
      <c r="AI123" s="466">
        <v>0.59679715717795068</v>
      </c>
      <c r="AJ123" s="466">
        <v>0.86027916551602945</v>
      </c>
      <c r="AK123" s="466">
        <v>0.67394186662158129</v>
      </c>
      <c r="AL123" s="468">
        <v>0.62445970717927368</v>
      </c>
      <c r="AM123" s="466">
        <v>0</v>
      </c>
      <c r="AN123" s="469">
        <v>0.67620561738208795</v>
      </c>
      <c r="AO123" s="41"/>
    </row>
    <row r="124" spans="2:41" ht="13" customHeight="1" thickBot="1">
      <c r="B124" s="402" t="s">
        <v>637</v>
      </c>
      <c r="C124" s="403" t="s">
        <v>322</v>
      </c>
      <c r="D124" s="470">
        <v>1</v>
      </c>
      <c r="E124" s="471">
        <v>1</v>
      </c>
      <c r="F124" s="471">
        <v>1</v>
      </c>
      <c r="G124" s="471">
        <v>1</v>
      </c>
      <c r="H124" s="471">
        <v>1</v>
      </c>
      <c r="I124" s="472">
        <v>1</v>
      </c>
      <c r="J124" s="471">
        <v>1</v>
      </c>
      <c r="K124" s="471">
        <v>1</v>
      </c>
      <c r="L124" s="471">
        <v>1</v>
      </c>
      <c r="M124" s="473">
        <v>1</v>
      </c>
      <c r="N124" s="471">
        <v>1</v>
      </c>
      <c r="O124" s="471">
        <v>1</v>
      </c>
      <c r="P124" s="471">
        <v>1</v>
      </c>
      <c r="Q124" s="471">
        <v>1</v>
      </c>
      <c r="R124" s="471">
        <v>1</v>
      </c>
      <c r="S124" s="472">
        <v>1</v>
      </c>
      <c r="T124" s="471">
        <v>1</v>
      </c>
      <c r="U124" s="471">
        <v>1</v>
      </c>
      <c r="V124" s="471">
        <v>1</v>
      </c>
      <c r="W124" s="473">
        <v>1</v>
      </c>
      <c r="X124" s="471">
        <v>1</v>
      </c>
      <c r="Y124" s="471">
        <v>1</v>
      </c>
      <c r="Z124" s="471">
        <v>1</v>
      </c>
      <c r="AA124" s="471">
        <v>1</v>
      </c>
      <c r="AB124" s="471">
        <v>1</v>
      </c>
      <c r="AC124" s="472">
        <v>1</v>
      </c>
      <c r="AD124" s="471">
        <v>1</v>
      </c>
      <c r="AE124" s="471">
        <v>1</v>
      </c>
      <c r="AF124" s="471">
        <v>1</v>
      </c>
      <c r="AG124" s="473">
        <v>1</v>
      </c>
      <c r="AH124" s="471">
        <v>1</v>
      </c>
      <c r="AI124" s="471">
        <v>1</v>
      </c>
      <c r="AJ124" s="471">
        <v>1</v>
      </c>
      <c r="AK124" s="471">
        <v>1</v>
      </c>
      <c r="AL124" s="473">
        <v>1</v>
      </c>
      <c r="AM124" s="471">
        <v>1</v>
      </c>
      <c r="AN124" s="474">
        <v>1</v>
      </c>
      <c r="AO124" s="41"/>
    </row>
    <row r="125" spans="2:41" ht="13" customHeight="1"/>
    <row r="127" spans="2:41" ht="12">
      <c r="D127" s="1339" t="s">
        <v>331</v>
      </c>
      <c r="E127" s="1339"/>
      <c r="F127" s="1339"/>
    </row>
    <row r="129" spans="2:58" ht="13">
      <c r="B129" s="346" t="s">
        <v>616</v>
      </c>
      <c r="E129" s="475" t="s">
        <v>594</v>
      </c>
      <c r="F129" s="475"/>
      <c r="G129" s="476"/>
      <c r="H129" s="476"/>
      <c r="I129" s="476"/>
    </row>
    <row r="130" spans="2:58" ht="11.5" thickBot="1">
      <c r="AB130" s="349"/>
    </row>
    <row r="131" spans="2:58" s="347" customFormat="1" ht="13" customHeight="1">
      <c r="B131" s="1354"/>
      <c r="C131" s="1355"/>
      <c r="D131" s="408" t="s">
        <v>6</v>
      </c>
      <c r="E131" s="409" t="s">
        <v>8</v>
      </c>
      <c r="F131" s="409" t="s">
        <v>10</v>
      </c>
      <c r="G131" s="409" t="s">
        <v>12</v>
      </c>
      <c r="H131" s="409" t="s">
        <v>14</v>
      </c>
      <c r="I131" s="410" t="s">
        <v>15</v>
      </c>
      <c r="J131" s="409" t="s">
        <v>17</v>
      </c>
      <c r="K131" s="409" t="s">
        <v>18</v>
      </c>
      <c r="L131" s="409" t="s">
        <v>19</v>
      </c>
      <c r="M131" s="411" t="s">
        <v>21</v>
      </c>
      <c r="N131" s="409" t="s">
        <v>23</v>
      </c>
      <c r="O131" s="409" t="s">
        <v>25</v>
      </c>
      <c r="P131" s="409" t="s">
        <v>26</v>
      </c>
      <c r="Q131" s="409" t="s">
        <v>27</v>
      </c>
      <c r="R131" s="409" t="s">
        <v>28</v>
      </c>
      <c r="S131" s="410" t="s">
        <v>29</v>
      </c>
      <c r="T131" s="409" t="s">
        <v>31</v>
      </c>
      <c r="U131" s="409" t="s">
        <v>33</v>
      </c>
      <c r="V131" s="409" t="s">
        <v>34</v>
      </c>
      <c r="W131" s="411" t="s">
        <v>35</v>
      </c>
      <c r="X131" s="409" t="s">
        <v>37</v>
      </c>
      <c r="Y131" s="409" t="s">
        <v>38</v>
      </c>
      <c r="Z131" s="409" t="s">
        <v>40</v>
      </c>
      <c r="AA131" s="409" t="s">
        <v>41</v>
      </c>
      <c r="AB131" s="409" t="s">
        <v>42</v>
      </c>
      <c r="AC131" s="410" t="s">
        <v>44</v>
      </c>
      <c r="AD131" s="409" t="s">
        <v>45</v>
      </c>
      <c r="AE131" s="409" t="s">
        <v>46</v>
      </c>
      <c r="AF131" s="409" t="s">
        <v>47</v>
      </c>
      <c r="AG131" s="411" t="s">
        <v>48</v>
      </c>
      <c r="AH131" s="409" t="s">
        <v>49</v>
      </c>
      <c r="AI131" s="409" t="s">
        <v>91</v>
      </c>
      <c r="AJ131" s="409" t="s">
        <v>333</v>
      </c>
      <c r="AK131" s="409" t="s">
        <v>334</v>
      </c>
      <c r="AL131" s="411" t="s">
        <v>335</v>
      </c>
      <c r="AM131" s="409" t="s">
        <v>336</v>
      </c>
      <c r="AN131" s="412" t="s">
        <v>337</v>
      </c>
      <c r="AO131" s="413"/>
      <c r="AP131" s="414"/>
      <c r="AQ131" s="414"/>
      <c r="AR131" s="414"/>
      <c r="AS131" s="414"/>
      <c r="AT131" s="414"/>
      <c r="AU131" s="414"/>
      <c r="AV131" s="414"/>
      <c r="AW131" s="414"/>
      <c r="AX131" s="414"/>
      <c r="AY131" s="414"/>
      <c r="AZ131" s="414"/>
      <c r="BA131" s="414"/>
      <c r="BB131" s="414"/>
      <c r="BC131" s="414"/>
      <c r="BD131" s="354"/>
      <c r="BE131" s="414"/>
      <c r="BF131" s="414"/>
    </row>
    <row r="132" spans="2:58" s="347" customFormat="1" ht="13" customHeight="1">
      <c r="B132" s="1356"/>
      <c r="C132" s="1357"/>
      <c r="D132" s="1379" t="s">
        <v>1046</v>
      </c>
      <c r="E132" s="1321" t="s">
        <v>9</v>
      </c>
      <c r="F132" s="1321" t="s">
        <v>290</v>
      </c>
      <c r="G132" s="1321" t="s">
        <v>13</v>
      </c>
      <c r="H132" s="1318" t="s">
        <v>622</v>
      </c>
      <c r="I132" s="1362" t="s">
        <v>16</v>
      </c>
      <c r="J132" s="1321" t="s">
        <v>626</v>
      </c>
      <c r="K132" s="1321" t="s">
        <v>977</v>
      </c>
      <c r="L132" s="1321" t="s">
        <v>623</v>
      </c>
      <c r="M132" s="1318" t="s">
        <v>20</v>
      </c>
      <c r="N132" s="1362" t="s">
        <v>22</v>
      </c>
      <c r="O132" s="1321" t="s">
        <v>24</v>
      </c>
      <c r="P132" s="1321" t="s">
        <v>627</v>
      </c>
      <c r="Q132" s="1321" t="s">
        <v>628</v>
      </c>
      <c r="R132" s="1318" t="s">
        <v>629</v>
      </c>
      <c r="S132" s="1362" t="s">
        <v>291</v>
      </c>
      <c r="T132" s="1321" t="s">
        <v>53</v>
      </c>
      <c r="U132" s="1321" t="s">
        <v>1041</v>
      </c>
      <c r="V132" s="1321" t="s">
        <v>54</v>
      </c>
      <c r="W132" s="1318" t="s">
        <v>30</v>
      </c>
      <c r="X132" s="1362" t="s">
        <v>32</v>
      </c>
      <c r="Y132" s="1321" t="s">
        <v>630</v>
      </c>
      <c r="Z132" s="1321" t="s">
        <v>529</v>
      </c>
      <c r="AA132" s="1321" t="s">
        <v>531</v>
      </c>
      <c r="AB132" s="1318" t="s">
        <v>36</v>
      </c>
      <c r="AC132" s="1362" t="s">
        <v>631</v>
      </c>
      <c r="AD132" s="1321" t="s">
        <v>39</v>
      </c>
      <c r="AE132" s="1321" t="s">
        <v>632</v>
      </c>
      <c r="AF132" s="1321" t="s">
        <v>292</v>
      </c>
      <c r="AG132" s="1318" t="s">
        <v>43</v>
      </c>
      <c r="AH132" s="1362" t="s">
        <v>633</v>
      </c>
      <c r="AI132" s="1321" t="s">
        <v>634</v>
      </c>
      <c r="AJ132" s="1321" t="s">
        <v>1036</v>
      </c>
      <c r="AK132" s="1321" t="s">
        <v>618</v>
      </c>
      <c r="AL132" s="1318" t="s">
        <v>619</v>
      </c>
      <c r="AM132" s="1321" t="s">
        <v>50</v>
      </c>
      <c r="AN132" s="1382" t="s">
        <v>51</v>
      </c>
      <c r="AO132" s="1353"/>
      <c r="AP132" s="1317"/>
      <c r="AQ132" s="1317"/>
      <c r="AR132" s="1317"/>
      <c r="AS132" s="1317"/>
      <c r="AT132" s="1317"/>
      <c r="AU132" s="668"/>
      <c r="AV132" s="1317"/>
      <c r="AW132" s="1317"/>
      <c r="AX132" s="1317"/>
      <c r="AY132" s="1317"/>
      <c r="AZ132" s="1317"/>
      <c r="BA132" s="1317"/>
      <c r="BB132" s="1317"/>
      <c r="BC132" s="1317"/>
      <c r="BD132" s="354"/>
      <c r="BE132" s="414"/>
      <c r="BF132" s="414"/>
    </row>
    <row r="133" spans="2:58" s="347" customFormat="1" ht="13" customHeight="1">
      <c r="B133" s="1356"/>
      <c r="C133" s="1357"/>
      <c r="D133" s="1284"/>
      <c r="E133" s="1322"/>
      <c r="F133" s="1322"/>
      <c r="G133" s="1322"/>
      <c r="H133" s="1319"/>
      <c r="I133" s="1363"/>
      <c r="J133" s="1322"/>
      <c r="K133" s="1322"/>
      <c r="L133" s="1322"/>
      <c r="M133" s="1319"/>
      <c r="N133" s="1363"/>
      <c r="O133" s="1322"/>
      <c r="P133" s="1322"/>
      <c r="Q133" s="1322"/>
      <c r="R133" s="1319"/>
      <c r="S133" s="1363"/>
      <c r="T133" s="1322"/>
      <c r="U133" s="1322"/>
      <c r="V133" s="1322"/>
      <c r="W133" s="1319"/>
      <c r="X133" s="1363"/>
      <c r="Y133" s="1322"/>
      <c r="Z133" s="1322"/>
      <c r="AA133" s="1322"/>
      <c r="AB133" s="1319"/>
      <c r="AC133" s="1363"/>
      <c r="AD133" s="1322"/>
      <c r="AE133" s="1322"/>
      <c r="AF133" s="1322"/>
      <c r="AG133" s="1319"/>
      <c r="AH133" s="1363"/>
      <c r="AI133" s="1322"/>
      <c r="AJ133" s="1322"/>
      <c r="AK133" s="1322"/>
      <c r="AL133" s="1319"/>
      <c r="AM133" s="1322"/>
      <c r="AN133" s="1383"/>
      <c r="AO133" s="1353"/>
      <c r="AP133" s="1317"/>
      <c r="AQ133" s="1317"/>
      <c r="AR133" s="1317"/>
      <c r="AS133" s="1317"/>
      <c r="AT133" s="1317"/>
      <c r="AU133" s="668"/>
      <c r="AV133" s="1317"/>
      <c r="AW133" s="1317"/>
      <c r="AX133" s="1317"/>
      <c r="AY133" s="1317"/>
      <c r="AZ133" s="1317"/>
      <c r="BA133" s="1317"/>
      <c r="BB133" s="1317"/>
      <c r="BC133" s="1317"/>
      <c r="BD133" s="354"/>
      <c r="BE133" s="1400"/>
      <c r="BF133" s="1401"/>
    </row>
    <row r="134" spans="2:58" s="347" customFormat="1" ht="13" customHeight="1" thickBot="1">
      <c r="B134" s="1358"/>
      <c r="C134" s="1359"/>
      <c r="D134" s="1285"/>
      <c r="E134" s="1323"/>
      <c r="F134" s="1323"/>
      <c r="G134" s="1323"/>
      <c r="H134" s="1320"/>
      <c r="I134" s="1364"/>
      <c r="J134" s="1323"/>
      <c r="K134" s="1323"/>
      <c r="L134" s="1323"/>
      <c r="M134" s="1320"/>
      <c r="N134" s="1364"/>
      <c r="O134" s="1323"/>
      <c r="P134" s="1323"/>
      <c r="Q134" s="1323"/>
      <c r="R134" s="1320"/>
      <c r="S134" s="1364"/>
      <c r="T134" s="1323"/>
      <c r="U134" s="1323"/>
      <c r="V134" s="1323"/>
      <c r="W134" s="1320"/>
      <c r="X134" s="1364"/>
      <c r="Y134" s="1323"/>
      <c r="Z134" s="1323"/>
      <c r="AA134" s="1323"/>
      <c r="AB134" s="1320"/>
      <c r="AC134" s="1364"/>
      <c r="AD134" s="1323"/>
      <c r="AE134" s="1323"/>
      <c r="AF134" s="1323"/>
      <c r="AG134" s="1320"/>
      <c r="AH134" s="1364"/>
      <c r="AI134" s="1323"/>
      <c r="AJ134" s="1323"/>
      <c r="AK134" s="1323"/>
      <c r="AL134" s="1320"/>
      <c r="AM134" s="1323"/>
      <c r="AN134" s="1384"/>
      <c r="AO134" s="1353"/>
      <c r="AP134" s="1317"/>
      <c r="AQ134" s="1317"/>
      <c r="AR134" s="1317"/>
      <c r="AS134" s="1317"/>
      <c r="AT134" s="1317"/>
      <c r="AU134" s="668"/>
      <c r="AV134" s="1317"/>
      <c r="AW134" s="1317"/>
      <c r="AX134" s="1317"/>
      <c r="AY134" s="1317"/>
      <c r="AZ134" s="1317"/>
      <c r="BA134" s="1317"/>
      <c r="BB134" s="1317"/>
      <c r="BC134" s="1317"/>
      <c r="BD134" s="354"/>
      <c r="BE134" s="1400"/>
      <c r="BF134" s="1401"/>
    </row>
    <row r="135" spans="2:58" ht="13" customHeight="1">
      <c r="B135" s="415" t="s">
        <v>55</v>
      </c>
      <c r="C135" s="416" t="s">
        <v>1048</v>
      </c>
      <c r="D135" s="288">
        <v>1.0389459851432234</v>
      </c>
      <c r="E135" s="288">
        <v>1.2299313989089659E-5</v>
      </c>
      <c r="F135" s="288">
        <v>4.2940445752311381E-2</v>
      </c>
      <c r="G135" s="288">
        <v>3.069863264039901E-3</v>
      </c>
      <c r="H135" s="288">
        <v>2.3447418330951614E-3</v>
      </c>
      <c r="I135" s="418">
        <v>7.6500797103701843E-4</v>
      </c>
      <c r="J135" s="288">
        <v>1.4721859804445421E-5</v>
      </c>
      <c r="K135" s="288">
        <v>2.6946335683131909E-3</v>
      </c>
      <c r="L135" s="288">
        <v>4.2154067727004455E-5</v>
      </c>
      <c r="M135" s="419">
        <v>9.4304971184801589E-6</v>
      </c>
      <c r="N135" s="288">
        <v>1.6541071926771267E-5</v>
      </c>
      <c r="O135" s="288">
        <v>1.2790435182621528E-5</v>
      </c>
      <c r="P135" s="288">
        <v>1.5889013542616484E-5</v>
      </c>
      <c r="Q135" s="288">
        <v>2.313993115363303E-5</v>
      </c>
      <c r="R135" s="288">
        <v>2.327084176820471E-5</v>
      </c>
      <c r="S135" s="418">
        <v>2.1256331867307077E-5</v>
      </c>
      <c r="T135" s="288">
        <v>4.4204234816497293E-5</v>
      </c>
      <c r="U135" s="288">
        <v>3.1490436505586293E-5</v>
      </c>
      <c r="V135" s="288">
        <v>2.8106624125127216E-5</v>
      </c>
      <c r="W135" s="419">
        <v>4.0635007152419112E-4</v>
      </c>
      <c r="X135" s="288">
        <v>3.6021330519755198E-4</v>
      </c>
      <c r="Y135" s="288">
        <v>1.5970475309798415E-5</v>
      </c>
      <c r="Z135" s="288">
        <v>5.1615639996859714E-5</v>
      </c>
      <c r="AA135" s="288">
        <v>2.8442507371901112E-5</v>
      </c>
      <c r="AB135" s="288">
        <v>7.2088849730919842E-5</v>
      </c>
      <c r="AC135" s="418">
        <v>1.2631594606182166E-5</v>
      </c>
      <c r="AD135" s="288">
        <v>1.0861769761728883E-5</v>
      </c>
      <c r="AE135" s="288">
        <v>2.286608712899195E-5</v>
      </c>
      <c r="AF135" s="288">
        <v>3.5006814996615737E-5</v>
      </c>
      <c r="AG135" s="419">
        <v>2.4996017110129552E-5</v>
      </c>
      <c r="AH135" s="288">
        <v>5.7745140922302362E-4</v>
      </c>
      <c r="AI135" s="288">
        <v>7.6358613385944525E-4</v>
      </c>
      <c r="AJ135" s="288">
        <v>2.5221493852946536E-4</v>
      </c>
      <c r="AK135" s="288">
        <v>1.9162214370719795E-5</v>
      </c>
      <c r="AL135" s="419">
        <v>5.5264840866812099E-3</v>
      </c>
      <c r="AM135" s="288">
        <v>2.7826070998550415E-4</v>
      </c>
      <c r="AN135" s="420">
        <v>4.4502188024738474E-5</v>
      </c>
    </row>
    <row r="136" spans="2:58" ht="13" customHeight="1">
      <c r="B136" s="415" t="s">
        <v>56</v>
      </c>
      <c r="C136" s="422" t="s">
        <v>9</v>
      </c>
      <c r="D136" s="288">
        <v>4.3453648117071261E-5</v>
      </c>
      <c r="E136" s="288">
        <v>1.0003432941990231</v>
      </c>
      <c r="F136" s="288">
        <v>6.6260485019721047E-5</v>
      </c>
      <c r="G136" s="288">
        <v>9.493163665136737E-5</v>
      </c>
      <c r="H136" s="288">
        <v>1.2317169466174646E-4</v>
      </c>
      <c r="I136" s="418">
        <v>8.7716300470420624E-5</v>
      </c>
      <c r="J136" s="288">
        <v>7.7997417275064438E-3</v>
      </c>
      <c r="K136" s="288">
        <v>9.1788377928092571E-5</v>
      </c>
      <c r="L136" s="288">
        <v>2.6055620657710258E-3</v>
      </c>
      <c r="M136" s="419">
        <v>1.4749326573996007E-4</v>
      </c>
      <c r="N136" s="288">
        <v>3.2192123792174797E-4</v>
      </c>
      <c r="O136" s="288">
        <v>7.4936802182367802E-5</v>
      </c>
      <c r="P136" s="288">
        <v>5.7868437483691047E-5</v>
      </c>
      <c r="Q136" s="288">
        <v>5.4631027720059435E-5</v>
      </c>
      <c r="R136" s="288">
        <v>3.6879135582462626E-5</v>
      </c>
      <c r="S136" s="418">
        <v>1.3986642637893722E-4</v>
      </c>
      <c r="T136" s="288">
        <v>4.4655870171228603E-5</v>
      </c>
      <c r="U136" s="288">
        <v>3.5897732102387711E-5</v>
      </c>
      <c r="V136" s="288">
        <v>4.7434998915918447E-5</v>
      </c>
      <c r="W136" s="419">
        <v>1.1389813298205289E-4</v>
      </c>
      <c r="X136" s="288">
        <v>1.8632528364697244E-4</v>
      </c>
      <c r="Y136" s="288">
        <v>6.6051020710908865E-3</v>
      </c>
      <c r="Z136" s="288">
        <v>2.0778608215425541E-4</v>
      </c>
      <c r="AA136" s="288">
        <v>2.7712560662361736E-4</v>
      </c>
      <c r="AB136" s="288">
        <v>8.8193463128152569E-5</v>
      </c>
      <c r="AC136" s="418">
        <v>2.1373501640728841E-5</v>
      </c>
      <c r="AD136" s="288">
        <v>1.0612168236339154E-5</v>
      </c>
      <c r="AE136" s="288">
        <v>7.7208032386544479E-5</v>
      </c>
      <c r="AF136" s="288">
        <v>3.6209821796615436E-5</v>
      </c>
      <c r="AG136" s="419">
        <v>5.0204821278509253E-5</v>
      </c>
      <c r="AH136" s="288">
        <v>5.1915395306247399E-5</v>
      </c>
      <c r="AI136" s="288">
        <v>4.638785453399136E-5</v>
      </c>
      <c r="AJ136" s="288">
        <v>8.8859703333781756E-6</v>
      </c>
      <c r="AK136" s="288">
        <v>1.8607901560228246E-5</v>
      </c>
      <c r="AL136" s="419">
        <v>8.7501325610757081E-5</v>
      </c>
      <c r="AM136" s="288">
        <v>3.5648955133970526E-5</v>
      </c>
      <c r="AN136" s="420">
        <v>6.9690434759040379E-5</v>
      </c>
    </row>
    <row r="137" spans="2:58" ht="13" customHeight="1">
      <c r="B137" s="415" t="s">
        <v>57</v>
      </c>
      <c r="C137" s="422" t="s">
        <v>290</v>
      </c>
      <c r="D137" s="288">
        <v>8.17805948512524E-3</v>
      </c>
      <c r="E137" s="288">
        <v>8.5365444463005764E-6</v>
      </c>
      <c r="F137" s="288">
        <v>1.0249991399440415</v>
      </c>
      <c r="G137" s="288">
        <v>6.905741860977737E-4</v>
      </c>
      <c r="H137" s="288">
        <v>1.3355370619275037E-4</v>
      </c>
      <c r="I137" s="418">
        <v>1.2258012979162779E-3</v>
      </c>
      <c r="J137" s="288">
        <v>1.6326107542846216E-5</v>
      </c>
      <c r="K137" s="288">
        <v>4.4326132665062227E-5</v>
      </c>
      <c r="L137" s="288">
        <v>5.2155714550481411E-5</v>
      </c>
      <c r="M137" s="419">
        <v>6.968573125437315E-6</v>
      </c>
      <c r="N137" s="288">
        <v>5.6984674041144219E-6</v>
      </c>
      <c r="O137" s="288">
        <v>5.0666164995710016E-6</v>
      </c>
      <c r="P137" s="288">
        <v>6.2678440867903753E-6</v>
      </c>
      <c r="Q137" s="288">
        <v>6.1219337474721619E-6</v>
      </c>
      <c r="R137" s="288">
        <v>5.0289296185742891E-6</v>
      </c>
      <c r="S137" s="418">
        <v>9.5243260054254534E-6</v>
      </c>
      <c r="T137" s="288">
        <v>9.9158424900339344E-6</v>
      </c>
      <c r="U137" s="288">
        <v>4.8555955381659959E-6</v>
      </c>
      <c r="V137" s="288">
        <v>4.0061746020302347E-6</v>
      </c>
      <c r="W137" s="419">
        <v>1.4817639458101147E-4</v>
      </c>
      <c r="X137" s="288">
        <v>1.9178696675417122E-5</v>
      </c>
      <c r="Y137" s="288">
        <v>6.5233268075748417E-6</v>
      </c>
      <c r="Z137" s="288">
        <v>1.3510728418990901E-5</v>
      </c>
      <c r="AA137" s="288">
        <v>9.5781586018661785E-6</v>
      </c>
      <c r="AB137" s="288">
        <v>2.6212168039638769E-5</v>
      </c>
      <c r="AC137" s="418">
        <v>8.3812319910654435E-6</v>
      </c>
      <c r="AD137" s="288">
        <v>6.8792318972354812E-6</v>
      </c>
      <c r="AE137" s="288">
        <v>1.1206201160524337E-5</v>
      </c>
      <c r="AF137" s="288">
        <v>5.0414922340486846E-5</v>
      </c>
      <c r="AG137" s="419">
        <v>1.0301092692161118E-4</v>
      </c>
      <c r="AH137" s="288">
        <v>9.1489679176030587E-4</v>
      </c>
      <c r="AI137" s="288">
        <v>1.1595343699237208E-3</v>
      </c>
      <c r="AJ137" s="288">
        <v>8.6180051682215329E-5</v>
      </c>
      <c r="AK137" s="288">
        <v>1.5239782549508496E-5</v>
      </c>
      <c r="AL137" s="419">
        <v>1.1485278836153674E-2</v>
      </c>
      <c r="AM137" s="288">
        <v>2.5559625026185153E-5</v>
      </c>
      <c r="AN137" s="420">
        <v>5.0054005298755028E-4</v>
      </c>
    </row>
    <row r="138" spans="2:58" ht="13" customHeight="1">
      <c r="B138" s="415" t="s">
        <v>58</v>
      </c>
      <c r="C138" s="422" t="s">
        <v>13</v>
      </c>
      <c r="D138" s="288">
        <v>5.5496992731265374E-4</v>
      </c>
      <c r="E138" s="288">
        <v>4.8107096079407418E-4</v>
      </c>
      <c r="F138" s="288">
        <v>1.9636786256357208E-4</v>
      </c>
      <c r="G138" s="288">
        <v>1.0272711736350875</v>
      </c>
      <c r="H138" s="288">
        <v>5.6936995085740824E-4</v>
      </c>
      <c r="I138" s="418">
        <v>2.2116778894264085E-4</v>
      </c>
      <c r="J138" s="288">
        <v>2.1795234006263039E-4</v>
      </c>
      <c r="K138" s="288">
        <v>5.9671853203792271E-4</v>
      </c>
      <c r="L138" s="288">
        <v>4.8364798118060592E-4</v>
      </c>
      <c r="M138" s="419">
        <v>2.0317781735935329E-4</v>
      </c>
      <c r="N138" s="288">
        <v>2.2998305069813724E-4</v>
      </c>
      <c r="O138" s="288">
        <v>2.2321991336961443E-4</v>
      </c>
      <c r="P138" s="288">
        <v>1.9746155473693544E-4</v>
      </c>
      <c r="Q138" s="288">
        <v>5.3544431773028007E-4</v>
      </c>
      <c r="R138" s="288">
        <v>2.5183291662442248E-4</v>
      </c>
      <c r="S138" s="418">
        <v>6.6463434336620222E-4</v>
      </c>
      <c r="T138" s="288">
        <v>7.1859386660478263E-4</v>
      </c>
      <c r="U138" s="288">
        <v>2.52519184339038E-4</v>
      </c>
      <c r="V138" s="288">
        <v>2.8173713812413052E-4</v>
      </c>
      <c r="W138" s="419">
        <v>6.2520220176204495E-4</v>
      </c>
      <c r="X138" s="288">
        <v>6.0439075450571941E-4</v>
      </c>
      <c r="Y138" s="288">
        <v>1.1187549570177698E-4</v>
      </c>
      <c r="Z138" s="288">
        <v>2.43206645722864E-4</v>
      </c>
      <c r="AA138" s="288">
        <v>5.9911717930681693E-4</v>
      </c>
      <c r="AB138" s="288">
        <v>6.0403878487929035E-4</v>
      </c>
      <c r="AC138" s="418">
        <v>2.112958107618502E-4</v>
      </c>
      <c r="AD138" s="288">
        <v>2.7259850038491596E-5</v>
      </c>
      <c r="AE138" s="288">
        <v>2.9519781671031404E-4</v>
      </c>
      <c r="AF138" s="288">
        <v>1.2167805722611529E-4</v>
      </c>
      <c r="AG138" s="419">
        <v>7.1108362569682817E-4</v>
      </c>
      <c r="AH138" s="288">
        <v>1.3403419676319506E-4</v>
      </c>
      <c r="AI138" s="288">
        <v>5.6516485528946149E-4</v>
      </c>
      <c r="AJ138" s="288">
        <v>1.2815598692505988E-3</v>
      </c>
      <c r="AK138" s="288">
        <v>2.4642204924569535E-4</v>
      </c>
      <c r="AL138" s="419">
        <v>4.8092491783641308E-4</v>
      </c>
      <c r="AM138" s="288">
        <v>3.1177363439164238E-3</v>
      </c>
      <c r="AN138" s="420">
        <v>1.3386385765688129E-4</v>
      </c>
    </row>
    <row r="139" spans="2:58" ht="13" customHeight="1">
      <c r="B139" s="415" t="s">
        <v>59</v>
      </c>
      <c r="C139" s="422" t="s">
        <v>622</v>
      </c>
      <c r="D139" s="288">
        <v>4.5338802661867321E-3</v>
      </c>
      <c r="E139" s="288">
        <v>9.1113208903222727E-4</v>
      </c>
      <c r="F139" s="288">
        <v>4.1734728518973826E-3</v>
      </c>
      <c r="G139" s="288">
        <v>1.9172620897312132E-3</v>
      </c>
      <c r="H139" s="288">
        <v>1.0682178525863655</v>
      </c>
      <c r="I139" s="418">
        <v>3.9204999865594253E-3</v>
      </c>
      <c r="J139" s="288">
        <v>9.386594903346365E-4</v>
      </c>
      <c r="K139" s="288">
        <v>1.5388955277873932E-3</v>
      </c>
      <c r="L139" s="288">
        <v>8.9685658049505519E-3</v>
      </c>
      <c r="M139" s="419">
        <v>7.1733962781070804E-4</v>
      </c>
      <c r="N139" s="288">
        <v>1.2343470640713949E-3</v>
      </c>
      <c r="O139" s="288">
        <v>1.5335297673218348E-3</v>
      </c>
      <c r="P139" s="288">
        <v>7.8851513847583328E-4</v>
      </c>
      <c r="Q139" s="288">
        <v>6.9799591005276988E-4</v>
      </c>
      <c r="R139" s="288">
        <v>1.2225375387787869E-3</v>
      </c>
      <c r="S139" s="418">
        <v>1.9684411771054193E-3</v>
      </c>
      <c r="T139" s="288">
        <v>2.5193945066870993E-3</v>
      </c>
      <c r="U139" s="288">
        <v>1.3529289700707956E-3</v>
      </c>
      <c r="V139" s="288">
        <v>4.5355507779519289E-4</v>
      </c>
      <c r="W139" s="419">
        <v>2.1551918285195447E-2</v>
      </c>
      <c r="X139" s="288">
        <v>1.1953647759432511E-2</v>
      </c>
      <c r="Y139" s="288">
        <v>8.5573110681526701E-4</v>
      </c>
      <c r="Z139" s="288">
        <v>2.1267610820723524E-3</v>
      </c>
      <c r="AA139" s="288">
        <v>2.3275424345583044E-3</v>
      </c>
      <c r="AB139" s="288">
        <v>1.9386632790594357E-3</v>
      </c>
      <c r="AC139" s="418">
        <v>1.621785513906209E-3</v>
      </c>
      <c r="AD139" s="288">
        <v>3.8993260580631788E-4</v>
      </c>
      <c r="AE139" s="288">
        <v>3.615503512010143E-3</v>
      </c>
      <c r="AF139" s="288">
        <v>2.2070163699770499E-3</v>
      </c>
      <c r="AG139" s="419">
        <v>1.0046662938403958E-3</v>
      </c>
      <c r="AH139" s="288">
        <v>2.8995686621383285E-3</v>
      </c>
      <c r="AI139" s="288">
        <v>2.0432631953185244E-3</v>
      </c>
      <c r="AJ139" s="288">
        <v>1.9353949921055826E-3</v>
      </c>
      <c r="AK139" s="288">
        <v>1.072856405647672E-3</v>
      </c>
      <c r="AL139" s="419">
        <v>1.4602757113088259E-3</v>
      </c>
      <c r="AM139" s="288">
        <v>0.10176128305163665</v>
      </c>
      <c r="AN139" s="420">
        <v>6.4980907546672163E-4</v>
      </c>
    </row>
    <row r="140" spans="2:58" ht="13" customHeight="1">
      <c r="B140" s="423" t="s">
        <v>60</v>
      </c>
      <c r="C140" s="424" t="s">
        <v>16</v>
      </c>
      <c r="D140" s="304">
        <v>4.754654566213698E-3</v>
      </c>
      <c r="E140" s="304">
        <v>1.4375683944190265E-3</v>
      </c>
      <c r="F140" s="304">
        <v>1.0813040831677086E-3</v>
      </c>
      <c r="G140" s="304">
        <v>1.405921948342587E-2</v>
      </c>
      <c r="H140" s="304">
        <v>3.8699457987211739E-3</v>
      </c>
      <c r="I140" s="426">
        <v>1.0143243601568606</v>
      </c>
      <c r="J140" s="304">
        <v>4.9410252555139832E-3</v>
      </c>
      <c r="K140" s="304">
        <v>1.4537699750036185E-2</v>
      </c>
      <c r="L140" s="304">
        <v>3.3361173456058785E-3</v>
      </c>
      <c r="M140" s="427">
        <v>6.4407956398048968E-4</v>
      </c>
      <c r="N140" s="304">
        <v>1.1417259485434063E-3</v>
      </c>
      <c r="O140" s="304">
        <v>8.6080392035303959E-4</v>
      </c>
      <c r="P140" s="304">
        <v>3.7851674017163201E-4</v>
      </c>
      <c r="Q140" s="304">
        <v>5.3111809202741652E-4</v>
      </c>
      <c r="R140" s="304">
        <v>7.5958775293926838E-4</v>
      </c>
      <c r="S140" s="426">
        <v>1.5019725746944314E-3</v>
      </c>
      <c r="T140" s="304">
        <v>1.8264415428928848E-3</v>
      </c>
      <c r="U140" s="304">
        <v>1.1031705716867087E-3</v>
      </c>
      <c r="V140" s="304">
        <v>1.030106449247359E-3</v>
      </c>
      <c r="W140" s="427">
        <v>3.4183983409857379E-3</v>
      </c>
      <c r="X140" s="304">
        <v>6.3876621970724917E-4</v>
      </c>
      <c r="Y140" s="304">
        <v>1.9858689387786628E-4</v>
      </c>
      <c r="Z140" s="304">
        <v>1.0697627552967795E-3</v>
      </c>
      <c r="AA140" s="304">
        <v>1.8532552613383189E-3</v>
      </c>
      <c r="AB140" s="304">
        <v>7.323758375923239E-5</v>
      </c>
      <c r="AC140" s="426">
        <v>7.408060094113249E-5</v>
      </c>
      <c r="AD140" s="304">
        <v>2.2381169444958845E-5</v>
      </c>
      <c r="AE140" s="304">
        <v>2.0115592475137653E-4</v>
      </c>
      <c r="AF140" s="304">
        <v>1.3115156028197615E-4</v>
      </c>
      <c r="AG140" s="427">
        <v>2.029695160046599E-4</v>
      </c>
      <c r="AH140" s="304">
        <v>1.2713442595428076E-3</v>
      </c>
      <c r="AI140" s="304">
        <v>1.3247967808714366E-2</v>
      </c>
      <c r="AJ140" s="304">
        <v>1.334124757930455E-4</v>
      </c>
      <c r="AK140" s="304">
        <v>3.3003722004766389E-4</v>
      </c>
      <c r="AL140" s="427">
        <v>6.7141753049971198E-4</v>
      </c>
      <c r="AM140" s="304">
        <v>1.4875891242910667E-3</v>
      </c>
      <c r="AN140" s="428">
        <v>3.5834586024274952E-4</v>
      </c>
    </row>
    <row r="141" spans="2:58" ht="13" customHeight="1">
      <c r="B141" s="415" t="s">
        <v>61</v>
      </c>
      <c r="C141" s="422" t="s">
        <v>626</v>
      </c>
      <c r="D141" s="288">
        <v>4.8148408584281421E-4</v>
      </c>
      <c r="E141" s="288">
        <v>9.5167124205972726E-4</v>
      </c>
      <c r="F141" s="288">
        <v>3.4442993829389234E-4</v>
      </c>
      <c r="G141" s="288">
        <v>5.0638388723516327E-4</v>
      </c>
      <c r="H141" s="288">
        <v>3.7325614122483541E-4</v>
      </c>
      <c r="I141" s="418">
        <v>1.7699305920001194E-4</v>
      </c>
      <c r="J141" s="288">
        <v>1.0018142134690553</v>
      </c>
      <c r="K141" s="288">
        <v>1.3392254482886572E-4</v>
      </c>
      <c r="L141" s="288">
        <v>1.0119252099833416E-3</v>
      </c>
      <c r="M141" s="419">
        <v>7.4855190091388882E-4</v>
      </c>
      <c r="N141" s="288">
        <v>2.8635790834192218E-4</v>
      </c>
      <c r="O141" s="288">
        <v>3.8420950033481117E-4</v>
      </c>
      <c r="P141" s="288">
        <v>1.4593457607782513E-4</v>
      </c>
      <c r="Q141" s="288">
        <v>1.3821753706618113E-4</v>
      </c>
      <c r="R141" s="288">
        <v>1.1331063342375603E-4</v>
      </c>
      <c r="S141" s="418">
        <v>1.9027004962586638E-4</v>
      </c>
      <c r="T141" s="288">
        <v>1.3710624060299669E-4</v>
      </c>
      <c r="U141" s="288">
        <v>1.1001755753405393E-4</v>
      </c>
      <c r="V141" s="288">
        <v>1.3501510085738513E-4</v>
      </c>
      <c r="W141" s="419">
        <v>5.4518742181357933E-4</v>
      </c>
      <c r="X141" s="288">
        <v>7.253133698734486E-4</v>
      </c>
      <c r="Y141" s="288">
        <v>4.7317111626254266E-4</v>
      </c>
      <c r="Z141" s="288">
        <v>8.459043270227719E-4</v>
      </c>
      <c r="AA141" s="288">
        <v>1.0453648117027994E-3</v>
      </c>
      <c r="AB141" s="288">
        <v>1.9041761864214857E-4</v>
      </c>
      <c r="AC141" s="418">
        <v>1.2942058627315816E-4</v>
      </c>
      <c r="AD141" s="288">
        <v>3.3375971282675773E-5</v>
      </c>
      <c r="AE141" s="288">
        <v>3.7245496296027009E-3</v>
      </c>
      <c r="AF141" s="288">
        <v>1.2513027399430518E-4</v>
      </c>
      <c r="AG141" s="419">
        <v>4.8906139909681815E-4</v>
      </c>
      <c r="AH141" s="288">
        <v>2.5683989543203508E-4</v>
      </c>
      <c r="AI141" s="288">
        <v>1.6990842395207757E-4</v>
      </c>
      <c r="AJ141" s="288">
        <v>1.0233035983984415E-4</v>
      </c>
      <c r="AK141" s="288">
        <v>1.3380659961017015E-4</v>
      </c>
      <c r="AL141" s="419">
        <v>2.6667621073414913E-4</v>
      </c>
      <c r="AM141" s="288">
        <v>2.5197277550808602E-4</v>
      </c>
      <c r="AN141" s="420">
        <v>7.356141914468331E-4</v>
      </c>
    </row>
    <row r="142" spans="2:58" ht="13" customHeight="1">
      <c r="B142" s="415" t="s">
        <v>62</v>
      </c>
      <c r="C142" s="422" t="s">
        <v>1049</v>
      </c>
      <c r="D142" s="288">
        <v>1.3641474615033527E-3</v>
      </c>
      <c r="E142" s="288">
        <v>1.1467379624223925E-3</v>
      </c>
      <c r="F142" s="288">
        <v>4.402988157111867E-3</v>
      </c>
      <c r="G142" s="288">
        <v>2.3540032797845908E-3</v>
      </c>
      <c r="H142" s="288">
        <v>7.0987949099603868E-3</v>
      </c>
      <c r="I142" s="418">
        <v>5.5888032792712275E-3</v>
      </c>
      <c r="J142" s="288">
        <v>5.4454608572031022E-4</v>
      </c>
      <c r="K142" s="288">
        <v>1.0364290855621556</v>
      </c>
      <c r="L142" s="288">
        <v>1.9920389053285394E-3</v>
      </c>
      <c r="M142" s="419">
        <v>3.4617032780249102E-4</v>
      </c>
      <c r="N142" s="288">
        <v>2.6101331225640875E-3</v>
      </c>
      <c r="O142" s="288">
        <v>1.2953645605451724E-3</v>
      </c>
      <c r="P142" s="288">
        <v>3.3642324952416966E-3</v>
      </c>
      <c r="Q142" s="288">
        <v>5.8539838635922482E-3</v>
      </c>
      <c r="R142" s="288">
        <v>5.8784041921568497E-3</v>
      </c>
      <c r="S142" s="418">
        <v>2.743506131050062E-3</v>
      </c>
      <c r="T142" s="288">
        <v>1.1032832530720437E-2</v>
      </c>
      <c r="U142" s="288">
        <v>8.9622528869963899E-3</v>
      </c>
      <c r="V142" s="288">
        <v>8.918915512227071E-3</v>
      </c>
      <c r="W142" s="419">
        <v>9.96374470126026E-3</v>
      </c>
      <c r="X142" s="288">
        <v>3.0338253885944157E-3</v>
      </c>
      <c r="Y142" s="288">
        <v>3.6754183845370185E-4</v>
      </c>
      <c r="Z142" s="288">
        <v>8.8188391552439672E-3</v>
      </c>
      <c r="AA142" s="288">
        <v>5.3987755843306921E-3</v>
      </c>
      <c r="AB142" s="288">
        <v>1.4338495449513825E-3</v>
      </c>
      <c r="AC142" s="418">
        <v>7.8140687297032678E-4</v>
      </c>
      <c r="AD142" s="288">
        <v>2.1795777857406797E-4</v>
      </c>
      <c r="AE142" s="288">
        <v>1.3340511683708645E-3</v>
      </c>
      <c r="AF142" s="288">
        <v>6.0456627069850393E-4</v>
      </c>
      <c r="AG142" s="419">
        <v>7.6837235243839934E-4</v>
      </c>
      <c r="AH142" s="288">
        <v>1.520271645852635E-3</v>
      </c>
      <c r="AI142" s="288">
        <v>7.4065672581043109E-4</v>
      </c>
      <c r="AJ142" s="288">
        <v>6.8930997349275346E-4</v>
      </c>
      <c r="AK142" s="288">
        <v>2.0754689761407707E-3</v>
      </c>
      <c r="AL142" s="419">
        <v>7.6806210530743358E-4</v>
      </c>
      <c r="AM142" s="288">
        <v>1.0015921165372987E-2</v>
      </c>
      <c r="AN142" s="420">
        <v>6.3220935135445216E-4</v>
      </c>
    </row>
    <row r="143" spans="2:58" ht="13" customHeight="1">
      <c r="B143" s="415" t="s">
        <v>63</v>
      </c>
      <c r="C143" s="422" t="s">
        <v>623</v>
      </c>
      <c r="D143" s="288">
        <v>8.1163745138681544E-4</v>
      </c>
      <c r="E143" s="288">
        <v>1.299835696041696E-4</v>
      </c>
      <c r="F143" s="288">
        <v>6.2537234932338024E-4</v>
      </c>
      <c r="G143" s="288">
        <v>3.2245433548149861E-4</v>
      </c>
      <c r="H143" s="288">
        <v>1.0592858685414741E-3</v>
      </c>
      <c r="I143" s="418">
        <v>2.1040858836250996E-3</v>
      </c>
      <c r="J143" s="288">
        <v>1.291997596287253E-2</v>
      </c>
      <c r="K143" s="288">
        <v>1.0308643799278312E-3</v>
      </c>
      <c r="L143" s="288">
        <v>1.0217161679878539</v>
      </c>
      <c r="M143" s="419">
        <v>3.0932539083842457E-3</v>
      </c>
      <c r="N143" s="288">
        <v>3.5710707244128843E-3</v>
      </c>
      <c r="O143" s="288">
        <v>2.0823279245108998E-3</v>
      </c>
      <c r="P143" s="288">
        <v>2.2340938584926424E-3</v>
      </c>
      <c r="Q143" s="288">
        <v>1.9335914378553305E-3</v>
      </c>
      <c r="R143" s="288">
        <v>2.974827307026568E-3</v>
      </c>
      <c r="S143" s="418">
        <v>1.5744791838004184E-2</v>
      </c>
      <c r="T143" s="288">
        <v>2.628699447954407E-3</v>
      </c>
      <c r="U143" s="288">
        <v>1.4352197924617489E-3</v>
      </c>
      <c r="V143" s="288">
        <v>2.8627697460834553E-3</v>
      </c>
      <c r="W143" s="419">
        <v>1.1299623157216313E-3</v>
      </c>
      <c r="X143" s="288">
        <v>1.6781527669204144E-2</v>
      </c>
      <c r="Y143" s="288">
        <v>5.4460099434903162E-4</v>
      </c>
      <c r="Z143" s="288">
        <v>2.8784882277428257E-3</v>
      </c>
      <c r="AA143" s="288">
        <v>4.0720172034047801E-4</v>
      </c>
      <c r="AB143" s="288">
        <v>1.8733521188858549E-4</v>
      </c>
      <c r="AC143" s="418">
        <v>1.2302057547878729E-4</v>
      </c>
      <c r="AD143" s="288">
        <v>2.7368452946321378E-4</v>
      </c>
      <c r="AE143" s="288">
        <v>3.3475948505562279E-4</v>
      </c>
      <c r="AF143" s="288">
        <v>1.8590134542318345E-4</v>
      </c>
      <c r="AG143" s="419">
        <v>2.9661363254320227E-4</v>
      </c>
      <c r="AH143" s="288">
        <v>7.5170753488584927E-4</v>
      </c>
      <c r="AI143" s="288">
        <v>3.9448700966701177E-4</v>
      </c>
      <c r="AJ143" s="288">
        <v>9.817540157540932E-5</v>
      </c>
      <c r="AK143" s="288">
        <v>4.2236454674297744E-4</v>
      </c>
      <c r="AL143" s="419">
        <v>4.3342453242230759E-4</v>
      </c>
      <c r="AM143" s="288">
        <v>1.9688559395534583E-3</v>
      </c>
      <c r="AN143" s="420">
        <v>1.0561904893710108E-3</v>
      </c>
    </row>
    <row r="144" spans="2:58" ht="13" customHeight="1">
      <c r="B144" s="429" t="s">
        <v>64</v>
      </c>
      <c r="C144" s="430" t="s">
        <v>20</v>
      </c>
      <c r="D144" s="314">
        <v>4.7930127001427079E-5</v>
      </c>
      <c r="E144" s="314">
        <v>3.2445228148676725E-4</v>
      </c>
      <c r="F144" s="314">
        <v>5.9615927391217969E-5</v>
      </c>
      <c r="G144" s="314">
        <v>6.761105242304457E-5</v>
      </c>
      <c r="H144" s="314">
        <v>3.1831246299980475E-3</v>
      </c>
      <c r="I144" s="432">
        <v>5.8427131046642438E-5</v>
      </c>
      <c r="J144" s="314">
        <v>8.3196779437392823E-5</v>
      </c>
      <c r="K144" s="314">
        <v>2.5113480412121235E-4</v>
      </c>
      <c r="L144" s="314">
        <v>1.552331091570001E-3</v>
      </c>
      <c r="M144" s="433">
        <v>1.054342270858214</v>
      </c>
      <c r="N144" s="314">
        <v>2.3923010335841823E-4</v>
      </c>
      <c r="O144" s="314">
        <v>3.1535568763864118E-2</v>
      </c>
      <c r="P144" s="314">
        <v>1.6898420394193026E-2</v>
      </c>
      <c r="Q144" s="314">
        <v>1.2146679605629729E-2</v>
      </c>
      <c r="R144" s="314">
        <v>3.7693370266833138E-3</v>
      </c>
      <c r="S144" s="432">
        <v>1.1677913507635578E-3</v>
      </c>
      <c r="T144" s="314">
        <v>7.3724016438054124E-3</v>
      </c>
      <c r="U144" s="314">
        <v>9.2886687242629091E-4</v>
      </c>
      <c r="V144" s="314">
        <v>7.3050983614235112E-3</v>
      </c>
      <c r="W144" s="433">
        <v>4.8404499993680945E-4</v>
      </c>
      <c r="X144" s="314">
        <v>3.2412541395910209E-3</v>
      </c>
      <c r="Y144" s="314">
        <v>1.0625779050956002E-4</v>
      </c>
      <c r="Z144" s="314">
        <v>2.2007973513316946E-4</v>
      </c>
      <c r="AA144" s="314">
        <v>4.844958761579778E-5</v>
      </c>
      <c r="AB144" s="314">
        <v>3.6773955982095848E-5</v>
      </c>
      <c r="AC144" s="432">
        <v>3.1187570539804669E-5</v>
      </c>
      <c r="AD144" s="314">
        <v>5.0104042750389512E-5</v>
      </c>
      <c r="AE144" s="314">
        <v>1.7344101214779805E-4</v>
      </c>
      <c r="AF144" s="314">
        <v>4.4198532042471744E-5</v>
      </c>
      <c r="AG144" s="433">
        <v>6.1937525668754741E-5</v>
      </c>
      <c r="AH144" s="314">
        <v>4.8674869368346811E-5</v>
      </c>
      <c r="AI144" s="314">
        <v>3.4595792621306469E-5</v>
      </c>
      <c r="AJ144" s="314">
        <v>1.7443856252054346E-5</v>
      </c>
      <c r="AK144" s="314">
        <v>1.0647122186976468E-4</v>
      </c>
      <c r="AL144" s="433">
        <v>3.6685810967426837E-5</v>
      </c>
      <c r="AM144" s="314">
        <v>3.5599451228942073E-4</v>
      </c>
      <c r="AN144" s="434">
        <v>3.8543628114728011E-4</v>
      </c>
    </row>
    <row r="145" spans="2:40" ht="13" customHeight="1">
      <c r="B145" s="415" t="s">
        <v>65</v>
      </c>
      <c r="C145" s="422" t="s">
        <v>22</v>
      </c>
      <c r="D145" s="288">
        <v>2.5526120651486949E-5</v>
      </c>
      <c r="E145" s="288">
        <v>1.8248112308731667E-4</v>
      </c>
      <c r="F145" s="288">
        <v>2.2395040987199458E-4</v>
      </c>
      <c r="G145" s="288">
        <v>2.4144730517557366E-5</v>
      </c>
      <c r="H145" s="288">
        <v>9.3247250077151903E-4</v>
      </c>
      <c r="I145" s="418">
        <v>2.9581219208470389E-4</v>
      </c>
      <c r="J145" s="288">
        <v>6.4839682583397825E-5</v>
      </c>
      <c r="K145" s="288">
        <v>4.9426759621345583E-4</v>
      </c>
      <c r="L145" s="288">
        <v>2.3108645564261549E-3</v>
      </c>
      <c r="M145" s="419">
        <v>1.4356537978464723E-3</v>
      </c>
      <c r="N145" s="288">
        <v>1.0684084997493377</v>
      </c>
      <c r="O145" s="288">
        <v>1.141774556988984E-2</v>
      </c>
      <c r="P145" s="288">
        <v>5.3043677382352073E-3</v>
      </c>
      <c r="Q145" s="288">
        <v>4.4350094093036042E-3</v>
      </c>
      <c r="R145" s="288">
        <v>5.8530104251977612E-3</v>
      </c>
      <c r="S145" s="418">
        <v>1.0117968350973585E-2</v>
      </c>
      <c r="T145" s="288">
        <v>1.0254754723110986E-2</v>
      </c>
      <c r="U145" s="288">
        <v>2.7263666637949257E-3</v>
      </c>
      <c r="V145" s="288">
        <v>3.9060512700063803E-3</v>
      </c>
      <c r="W145" s="419">
        <v>1.4442377388086802E-3</v>
      </c>
      <c r="X145" s="288">
        <v>1.5110338844693426E-3</v>
      </c>
      <c r="Y145" s="288">
        <v>2.0646544602682831E-4</v>
      </c>
      <c r="Z145" s="288">
        <v>1.4842294000699303E-4</v>
      </c>
      <c r="AA145" s="288">
        <v>3.7366787553246421E-5</v>
      </c>
      <c r="AB145" s="288">
        <v>2.6643935160585554E-5</v>
      </c>
      <c r="AC145" s="418">
        <v>2.614766417725857E-5</v>
      </c>
      <c r="AD145" s="288">
        <v>2.5019552007850598E-5</v>
      </c>
      <c r="AE145" s="288">
        <v>4.4925472292471653E-5</v>
      </c>
      <c r="AF145" s="288">
        <v>4.1732157102067174E-5</v>
      </c>
      <c r="AG145" s="419">
        <v>6.6222041041450854E-5</v>
      </c>
      <c r="AH145" s="288">
        <v>6.3553216216048571E-5</v>
      </c>
      <c r="AI145" s="288">
        <v>2.9180819456263961E-4</v>
      </c>
      <c r="AJ145" s="288">
        <v>2.9775807848807413E-5</v>
      </c>
      <c r="AK145" s="288">
        <v>1.4396384141807247E-4</v>
      </c>
      <c r="AL145" s="419">
        <v>6.7191810155969276E-5</v>
      </c>
      <c r="AM145" s="288">
        <v>3.8256896090754376E-4</v>
      </c>
      <c r="AN145" s="420">
        <v>3.6291512937092955E-4</v>
      </c>
    </row>
    <row r="146" spans="2:40" ht="13" customHeight="1">
      <c r="B146" s="415" t="s">
        <v>66</v>
      </c>
      <c r="C146" s="422" t="s">
        <v>24</v>
      </c>
      <c r="D146" s="288">
        <v>3.194080039963102E-4</v>
      </c>
      <c r="E146" s="288">
        <v>4.9679206047645557E-4</v>
      </c>
      <c r="F146" s="288">
        <v>1.0975161846468998E-3</v>
      </c>
      <c r="G146" s="288">
        <v>1.0821223168371889E-4</v>
      </c>
      <c r="H146" s="288">
        <v>2.0686967589227732E-3</v>
      </c>
      <c r="I146" s="418">
        <v>9.6318620406107998E-4</v>
      </c>
      <c r="J146" s="288">
        <v>1.7403815467332068E-4</v>
      </c>
      <c r="K146" s="288">
        <v>3.9119093332643694E-4</v>
      </c>
      <c r="L146" s="288">
        <v>1.0905840610722474E-3</v>
      </c>
      <c r="M146" s="419">
        <v>9.5687438859942393E-4</v>
      </c>
      <c r="N146" s="288">
        <v>3.4795092056000558E-4</v>
      </c>
      <c r="O146" s="288">
        <v>1.0064988776750268</v>
      </c>
      <c r="P146" s="288">
        <v>2.655515454778868E-3</v>
      </c>
      <c r="Q146" s="288">
        <v>3.3074156935659687E-3</v>
      </c>
      <c r="R146" s="288">
        <v>3.5750806533542991E-3</v>
      </c>
      <c r="S146" s="418">
        <v>2.3195813077228891E-3</v>
      </c>
      <c r="T146" s="288">
        <v>2.7544950120909095E-3</v>
      </c>
      <c r="U146" s="288">
        <v>4.1987333648011976E-3</v>
      </c>
      <c r="V146" s="288">
        <v>7.6623025366179254E-4</v>
      </c>
      <c r="W146" s="419">
        <v>8.5729964206845196E-4</v>
      </c>
      <c r="X146" s="288">
        <v>7.3037365370733805E-3</v>
      </c>
      <c r="Y146" s="288">
        <v>3.0486691861960361E-4</v>
      </c>
      <c r="Z146" s="288">
        <v>4.6301593192948659E-4</v>
      </c>
      <c r="AA146" s="288">
        <v>1.0712496719222154E-4</v>
      </c>
      <c r="AB146" s="288">
        <v>2.181440144148553E-4</v>
      </c>
      <c r="AC146" s="418">
        <v>6.5697227593227459E-5</v>
      </c>
      <c r="AD146" s="288">
        <v>1.3544895610670505E-4</v>
      </c>
      <c r="AE146" s="288">
        <v>3.2978612028808054E-4</v>
      </c>
      <c r="AF146" s="288">
        <v>1.2993668580754648E-4</v>
      </c>
      <c r="AG146" s="419">
        <v>3.530457837395609E-4</v>
      </c>
      <c r="AH146" s="288">
        <v>1.1172160595015679E-4</v>
      </c>
      <c r="AI146" s="288">
        <v>1.0282769280059682E-4</v>
      </c>
      <c r="AJ146" s="288">
        <v>9.4718612575997235E-5</v>
      </c>
      <c r="AK146" s="288">
        <v>1.7510806214567835E-4</v>
      </c>
      <c r="AL146" s="419">
        <v>2.1691220740134405E-4</v>
      </c>
      <c r="AM146" s="288">
        <v>3.3139658698949799E-4</v>
      </c>
      <c r="AN146" s="420">
        <v>3.699236349325232E-4</v>
      </c>
    </row>
    <row r="147" spans="2:40" ht="13" customHeight="1">
      <c r="B147" s="415" t="s">
        <v>67</v>
      </c>
      <c r="C147" s="422" t="s">
        <v>627</v>
      </c>
      <c r="D147" s="288">
        <v>4.4668493458290553E-5</v>
      </c>
      <c r="E147" s="288">
        <v>3.4900114235974589E-4</v>
      </c>
      <c r="F147" s="288">
        <v>4.6259220646649184E-5</v>
      </c>
      <c r="G147" s="288">
        <v>3.6859272734192097E-5</v>
      </c>
      <c r="H147" s="288">
        <v>7.480316960275218E-5</v>
      </c>
      <c r="I147" s="418">
        <v>4.4783199323493503E-5</v>
      </c>
      <c r="J147" s="288">
        <v>7.3510632826646411E-5</v>
      </c>
      <c r="K147" s="288">
        <v>9.2851444977790586E-5</v>
      </c>
      <c r="L147" s="288">
        <v>3.2722556778231552E-4</v>
      </c>
      <c r="M147" s="419">
        <v>2.1781088390622673E-4</v>
      </c>
      <c r="N147" s="288">
        <v>2.8267486624530506E-5</v>
      </c>
      <c r="O147" s="288">
        <v>1.3418344062607695E-4</v>
      </c>
      <c r="P147" s="288">
        <v>1.0238239640548337</v>
      </c>
      <c r="Q147" s="288">
        <v>5.7856920793656038E-3</v>
      </c>
      <c r="R147" s="288">
        <v>2.095256434678516E-3</v>
      </c>
      <c r="S147" s="418">
        <v>3.1824421961448792E-4</v>
      </c>
      <c r="T147" s="288">
        <v>4.2301086082206134E-3</v>
      </c>
      <c r="U147" s="288">
        <v>2.3094958439302791E-4</v>
      </c>
      <c r="V147" s="288">
        <v>9.8880243555779122E-4</v>
      </c>
      <c r="W147" s="419">
        <v>1.2446745239211085E-4</v>
      </c>
      <c r="X147" s="288">
        <v>8.5852003555329901E-4</v>
      </c>
      <c r="Y147" s="288">
        <v>1.6611000242672453E-4</v>
      </c>
      <c r="Z147" s="288">
        <v>2.0255314281090002E-3</v>
      </c>
      <c r="AA147" s="288">
        <v>1.0974308938767299E-4</v>
      </c>
      <c r="AB147" s="288">
        <v>7.5610315837095263E-5</v>
      </c>
      <c r="AC147" s="418">
        <v>9.4099296271828395E-5</v>
      </c>
      <c r="AD147" s="288">
        <v>2.9203710527473431E-5</v>
      </c>
      <c r="AE147" s="288">
        <v>1.5742482583973498E-4</v>
      </c>
      <c r="AF147" s="288">
        <v>1.3095212478721191E-4</v>
      </c>
      <c r="AG147" s="419">
        <v>1.2088528663721656E-4</v>
      </c>
      <c r="AH147" s="288">
        <v>1.0490453709774631E-4</v>
      </c>
      <c r="AI147" s="288">
        <v>5.8524859302405894E-5</v>
      </c>
      <c r="AJ147" s="288">
        <v>2.8115960491783572E-5</v>
      </c>
      <c r="AK147" s="288">
        <v>1.465144556926974E-3</v>
      </c>
      <c r="AL147" s="419">
        <v>5.5714099232653841E-5</v>
      </c>
      <c r="AM147" s="288">
        <v>3.8358600245466749E-5</v>
      </c>
      <c r="AN147" s="420">
        <v>5.4393297541070638E-5</v>
      </c>
    </row>
    <row r="148" spans="2:40" ht="13" customHeight="1">
      <c r="B148" s="415" t="s">
        <v>68</v>
      </c>
      <c r="C148" s="422" t="s">
        <v>628</v>
      </c>
      <c r="D148" s="288">
        <v>2.7055595849387237E-5</v>
      </c>
      <c r="E148" s="288">
        <v>6.2824964283902978E-5</v>
      </c>
      <c r="F148" s="288">
        <v>2.8455016657867906E-5</v>
      </c>
      <c r="G148" s="288">
        <v>2.0751052957110636E-5</v>
      </c>
      <c r="H148" s="288">
        <v>3.7913763918312174E-5</v>
      </c>
      <c r="I148" s="418">
        <v>2.6371248451588518E-5</v>
      </c>
      <c r="J148" s="288">
        <v>3.8335305001129189E-5</v>
      </c>
      <c r="K148" s="288">
        <v>1.8510853805261141E-4</v>
      </c>
      <c r="L148" s="288">
        <v>1.0257214339570084E-4</v>
      </c>
      <c r="M148" s="419">
        <v>1.0924357354822767E-4</v>
      </c>
      <c r="N148" s="288">
        <v>2.5578533464886856E-5</v>
      </c>
      <c r="O148" s="288">
        <v>4.7794053424534392E-5</v>
      </c>
      <c r="P148" s="288">
        <v>3.8923502329370424E-4</v>
      </c>
      <c r="Q148" s="288">
        <v>1.01065144154598</v>
      </c>
      <c r="R148" s="288">
        <v>1.4437042518676872E-4</v>
      </c>
      <c r="S148" s="418">
        <v>1.8084863908297553E-4</v>
      </c>
      <c r="T148" s="288">
        <v>1.3033165694935675E-4</v>
      </c>
      <c r="U148" s="288">
        <v>8.3984437249474679E-5</v>
      </c>
      <c r="V148" s="288">
        <v>6.7623898431542147E-5</v>
      </c>
      <c r="W148" s="419">
        <v>4.8565317341009102E-5</v>
      </c>
      <c r="X148" s="288">
        <v>6.3910233856001881E-5</v>
      </c>
      <c r="Y148" s="288">
        <v>9.6823468452931453E-5</v>
      </c>
      <c r="Z148" s="288">
        <v>1.2903537419928766E-4</v>
      </c>
      <c r="AA148" s="288">
        <v>5.7627968866542586E-5</v>
      </c>
      <c r="AB148" s="288">
        <v>4.4661503496132873E-5</v>
      </c>
      <c r="AC148" s="418">
        <v>6.0068300164307982E-5</v>
      </c>
      <c r="AD148" s="288">
        <v>1.202579456914516E-5</v>
      </c>
      <c r="AE148" s="288">
        <v>8.7256057313834579E-5</v>
      </c>
      <c r="AF148" s="288">
        <v>8.0368875439196897E-5</v>
      </c>
      <c r="AG148" s="419">
        <v>5.1819836090949173E-5</v>
      </c>
      <c r="AH148" s="288">
        <v>5.7296949697196028E-5</v>
      </c>
      <c r="AI148" s="288">
        <v>2.9509506534587537E-5</v>
      </c>
      <c r="AJ148" s="288">
        <v>1.735353993610895E-5</v>
      </c>
      <c r="AK148" s="288">
        <v>1.0009918140713606E-3</v>
      </c>
      <c r="AL148" s="419">
        <v>2.5773629363965984E-5</v>
      </c>
      <c r="AM148" s="288">
        <v>1.7460274105506432E-5</v>
      </c>
      <c r="AN148" s="420">
        <v>2.5340812773262004E-5</v>
      </c>
    </row>
    <row r="149" spans="2:40" ht="13" customHeight="1">
      <c r="B149" s="415" t="s">
        <v>69</v>
      </c>
      <c r="C149" s="422" t="s">
        <v>629</v>
      </c>
      <c r="D149" s="288">
        <v>3.1491151075902264E-5</v>
      </c>
      <c r="E149" s="288">
        <v>4.4329319665884178E-5</v>
      </c>
      <c r="F149" s="288">
        <v>3.1188162073511459E-5</v>
      </c>
      <c r="G149" s="288">
        <v>2.6345240036848284E-5</v>
      </c>
      <c r="H149" s="288">
        <v>3.3363621306673995E-5</v>
      </c>
      <c r="I149" s="418">
        <v>2.7647027298520396E-5</v>
      </c>
      <c r="J149" s="288">
        <v>3.975534733415602E-5</v>
      </c>
      <c r="K149" s="288">
        <v>2.8232532162964889E-5</v>
      </c>
      <c r="L149" s="288">
        <v>4.2111419640813415E-5</v>
      </c>
      <c r="M149" s="419">
        <v>2.3654582112082384E-5</v>
      </c>
      <c r="N149" s="288">
        <v>1.6939837813196229E-5</v>
      </c>
      <c r="O149" s="288">
        <v>2.8493988146828488E-5</v>
      </c>
      <c r="P149" s="288">
        <v>6.030996971493716E-4</v>
      </c>
      <c r="Q149" s="288">
        <v>8.0623455111685568E-4</v>
      </c>
      <c r="R149" s="288">
        <v>1.0095813155065483</v>
      </c>
      <c r="S149" s="418">
        <v>5.5443344298335492E-5</v>
      </c>
      <c r="T149" s="288">
        <v>6.2467003603161291E-5</v>
      </c>
      <c r="U149" s="288">
        <v>3.0717367378780208E-4</v>
      </c>
      <c r="V149" s="288">
        <v>5.5129170667450387E-5</v>
      </c>
      <c r="W149" s="419">
        <v>5.8234147314214076E-5</v>
      </c>
      <c r="X149" s="288">
        <v>8.9765561648709913E-5</v>
      </c>
      <c r="Y149" s="288">
        <v>9.1400989797103395E-5</v>
      </c>
      <c r="Z149" s="288">
        <v>1.3249530319109896E-4</v>
      </c>
      <c r="AA149" s="288">
        <v>7.5187875680654396E-5</v>
      </c>
      <c r="AB149" s="288">
        <v>1.3165799707226064E-4</v>
      </c>
      <c r="AC149" s="418">
        <v>7.0772578338458496E-5</v>
      </c>
      <c r="AD149" s="288">
        <v>1.3266205521312728E-5</v>
      </c>
      <c r="AE149" s="288">
        <v>9.4071459337946654E-5</v>
      </c>
      <c r="AF149" s="288">
        <v>9.240311856342804E-5</v>
      </c>
      <c r="AG149" s="419">
        <v>5.0815841099863626E-4</v>
      </c>
      <c r="AH149" s="288">
        <v>7.3074474002431163E-5</v>
      </c>
      <c r="AI149" s="288">
        <v>1.8821614114901085E-3</v>
      </c>
      <c r="AJ149" s="288">
        <v>2.3742195841894707E-5</v>
      </c>
      <c r="AK149" s="288">
        <v>9.2748497450654958E-4</v>
      </c>
      <c r="AL149" s="419">
        <v>8.3927833733078613E-5</v>
      </c>
      <c r="AM149" s="288">
        <v>3.943555294369145E-3</v>
      </c>
      <c r="AN149" s="420">
        <v>6.6988671690407413E-5</v>
      </c>
    </row>
    <row r="150" spans="2:40" ht="13" customHeight="1">
      <c r="B150" s="423" t="s">
        <v>70</v>
      </c>
      <c r="C150" s="424" t="s">
        <v>291</v>
      </c>
      <c r="D150" s="304">
        <v>6.4195945733174571E-5</v>
      </c>
      <c r="E150" s="304">
        <v>9.7244854187922278E-5</v>
      </c>
      <c r="F150" s="304">
        <v>6.9166404422761754E-5</v>
      </c>
      <c r="G150" s="304">
        <v>5.3914254122287584E-5</v>
      </c>
      <c r="H150" s="304">
        <v>7.228582600993801E-5</v>
      </c>
      <c r="I150" s="426">
        <v>6.2594390778958594E-5</v>
      </c>
      <c r="J150" s="304">
        <v>8.9272818659586527E-5</v>
      </c>
      <c r="K150" s="304">
        <v>6.4524766547145089E-5</v>
      </c>
      <c r="L150" s="304">
        <v>9.592187136418841E-5</v>
      </c>
      <c r="M150" s="427">
        <v>5.4495016604324441E-5</v>
      </c>
      <c r="N150" s="304">
        <v>7.7431295186529609E-5</v>
      </c>
      <c r="O150" s="304">
        <v>2.1767176811242922E-4</v>
      </c>
      <c r="P150" s="304">
        <v>2.3105546843184589E-3</v>
      </c>
      <c r="Q150" s="304">
        <v>1.7643766869927509E-3</v>
      </c>
      <c r="R150" s="304">
        <v>1.4768055008779351E-2</v>
      </c>
      <c r="S150" s="426">
        <v>1.0377157557260137</v>
      </c>
      <c r="T150" s="304">
        <v>2.2890564360533817E-2</v>
      </c>
      <c r="U150" s="304">
        <v>3.8484410729567292E-2</v>
      </c>
      <c r="V150" s="304">
        <v>1.2577824658220969E-3</v>
      </c>
      <c r="W150" s="427">
        <v>1.3808353599146948E-3</v>
      </c>
      <c r="X150" s="304">
        <v>1.9161334921993849E-4</v>
      </c>
      <c r="Y150" s="304">
        <v>2.2492361727658645E-4</v>
      </c>
      <c r="Z150" s="304">
        <v>2.6276979404513188E-4</v>
      </c>
      <c r="AA150" s="304">
        <v>1.4945064218967457E-4</v>
      </c>
      <c r="AB150" s="304">
        <v>1.1715323774340718E-4</v>
      </c>
      <c r="AC150" s="426">
        <v>1.6033138810100971E-4</v>
      </c>
      <c r="AD150" s="304">
        <v>3.0193527414073881E-5</v>
      </c>
      <c r="AE150" s="304">
        <v>2.047239319424327E-4</v>
      </c>
      <c r="AF150" s="304">
        <v>2.4207574898172675E-4</v>
      </c>
      <c r="AG150" s="427">
        <v>2.9974926070257658E-4</v>
      </c>
      <c r="AH150" s="304">
        <v>3.3466519555644435E-4</v>
      </c>
      <c r="AI150" s="304">
        <v>1.0605523493194021E-4</v>
      </c>
      <c r="AJ150" s="304">
        <v>5.2356656216119344E-5</v>
      </c>
      <c r="AK150" s="304">
        <v>2.2905596410260987E-3</v>
      </c>
      <c r="AL150" s="427">
        <v>6.9298065961274718E-5</v>
      </c>
      <c r="AM150" s="304">
        <v>3.978704969701775E-3</v>
      </c>
      <c r="AN150" s="428">
        <v>7.7460532711358078E-5</v>
      </c>
    </row>
    <row r="151" spans="2:40" ht="13" customHeight="1">
      <c r="B151" s="415" t="s">
        <v>71</v>
      </c>
      <c r="C151" s="422" t="s">
        <v>53</v>
      </c>
      <c r="D151" s="288">
        <v>8.9101490799940223E-6</v>
      </c>
      <c r="E151" s="288">
        <v>5.6563295217508487E-5</v>
      </c>
      <c r="F151" s="288">
        <v>8.4090071731223344E-6</v>
      </c>
      <c r="G151" s="288">
        <v>7.2994150930493688E-6</v>
      </c>
      <c r="H151" s="288">
        <v>1.3575954647802906E-5</v>
      </c>
      <c r="I151" s="418">
        <v>8.0494812300575513E-6</v>
      </c>
      <c r="J151" s="288">
        <v>1.4389143842206742E-5</v>
      </c>
      <c r="K151" s="288">
        <v>1.0195132867005148E-5</v>
      </c>
      <c r="L151" s="288">
        <v>1.3263021587114634E-5</v>
      </c>
      <c r="M151" s="419">
        <v>8.3245488531101437E-6</v>
      </c>
      <c r="N151" s="288">
        <v>6.5404491012627947E-6</v>
      </c>
      <c r="O151" s="288">
        <v>2.846263430210389E-5</v>
      </c>
      <c r="P151" s="288">
        <v>9.6153547862236994E-4</v>
      </c>
      <c r="Q151" s="288">
        <v>7.3644975161815457E-4</v>
      </c>
      <c r="R151" s="288">
        <v>7.0690766480516133E-4</v>
      </c>
      <c r="S151" s="418">
        <v>2.9915206583108246E-4</v>
      </c>
      <c r="T151" s="288">
        <v>1.0032759626133001</v>
      </c>
      <c r="U151" s="288">
        <v>4.2573113277370001E-4</v>
      </c>
      <c r="V151" s="288">
        <v>1.533107349224485E-3</v>
      </c>
      <c r="W151" s="419">
        <v>4.943216364065035E-5</v>
      </c>
      <c r="X151" s="288">
        <v>2.6729070037056433E-4</v>
      </c>
      <c r="Y151" s="288">
        <v>3.3709134939693851E-5</v>
      </c>
      <c r="Z151" s="288">
        <v>5.3957214939308924E-5</v>
      </c>
      <c r="AA151" s="288">
        <v>1.799968495909383E-5</v>
      </c>
      <c r="AB151" s="288">
        <v>1.8769331953795167E-5</v>
      </c>
      <c r="AC151" s="418">
        <v>1.8092650989670978E-5</v>
      </c>
      <c r="AD151" s="288">
        <v>7.2779415630828842E-6</v>
      </c>
      <c r="AE151" s="288">
        <v>3.1481969053453433E-5</v>
      </c>
      <c r="AF151" s="288">
        <v>2.633594917019716E-5</v>
      </c>
      <c r="AG151" s="419">
        <v>6.1402503359341383E-5</v>
      </c>
      <c r="AH151" s="288">
        <v>3.5958457413352546E-5</v>
      </c>
      <c r="AI151" s="288">
        <v>1.2542263084700439E-5</v>
      </c>
      <c r="AJ151" s="288">
        <v>5.3304592272715575E-6</v>
      </c>
      <c r="AK151" s="288">
        <v>2.7584042025816016E-4</v>
      </c>
      <c r="AL151" s="419">
        <v>1.2854351579971261E-5</v>
      </c>
      <c r="AM151" s="288">
        <v>1.0775080701921228E-5</v>
      </c>
      <c r="AN151" s="420">
        <v>2.1693183990537721E-5</v>
      </c>
    </row>
    <row r="152" spans="2:40" ht="13" customHeight="1">
      <c r="B152" s="415" t="s">
        <v>73</v>
      </c>
      <c r="C152" s="422" t="s">
        <v>1041</v>
      </c>
      <c r="D152" s="288">
        <v>1.6176437093826584E-7</v>
      </c>
      <c r="E152" s="288">
        <v>2.443761004186462E-7</v>
      </c>
      <c r="F152" s="288">
        <v>1.7489902988871465E-7</v>
      </c>
      <c r="G152" s="288">
        <v>1.429573397891242E-7</v>
      </c>
      <c r="H152" s="288">
        <v>1.8410294813344672E-7</v>
      </c>
      <c r="I152" s="418">
        <v>2.5668061367217887E-7</v>
      </c>
      <c r="J152" s="288">
        <v>2.5474355907751379E-7</v>
      </c>
      <c r="K152" s="288">
        <v>1.9455873658667808E-7</v>
      </c>
      <c r="L152" s="288">
        <v>2.2387609165548722E-7</v>
      </c>
      <c r="M152" s="419">
        <v>1.5235268882186087E-7</v>
      </c>
      <c r="N152" s="288">
        <v>9.78925415284943E-8</v>
      </c>
      <c r="O152" s="288">
        <v>2.9681266085131976E-7</v>
      </c>
      <c r="P152" s="288">
        <v>1.0437916219663381E-5</v>
      </c>
      <c r="Q152" s="288">
        <v>7.1432599728979734E-7</v>
      </c>
      <c r="R152" s="288">
        <v>1.5906564099119684E-7</v>
      </c>
      <c r="S152" s="418">
        <v>2.6265649025317277E-7</v>
      </c>
      <c r="T152" s="288">
        <v>2.6896561402024099E-7</v>
      </c>
      <c r="U152" s="288">
        <v>1.000158704048568</v>
      </c>
      <c r="V152" s="288">
        <v>2.0299600444043451E-5</v>
      </c>
      <c r="W152" s="419">
        <v>3.0642973021887929E-7</v>
      </c>
      <c r="X152" s="288">
        <v>4.9452540454822361E-6</v>
      </c>
      <c r="Y152" s="288">
        <v>5.4517495331580403E-7</v>
      </c>
      <c r="Z152" s="288">
        <v>7.1538175331571898E-7</v>
      </c>
      <c r="AA152" s="288">
        <v>4.3593736251322349E-7</v>
      </c>
      <c r="AB152" s="288">
        <v>7.6309959841836775E-7</v>
      </c>
      <c r="AC152" s="418">
        <v>5.6918740772171468E-7</v>
      </c>
      <c r="AD152" s="288">
        <v>2.3895729874153622E-7</v>
      </c>
      <c r="AE152" s="288">
        <v>6.9006605654280357E-7</v>
      </c>
      <c r="AF152" s="288">
        <v>5.8500031945719917E-7</v>
      </c>
      <c r="AG152" s="419">
        <v>4.5225816140609865E-6</v>
      </c>
      <c r="AH152" s="288">
        <v>7.0635710097363933E-7</v>
      </c>
      <c r="AI152" s="288">
        <v>2.1793129742649529E-7</v>
      </c>
      <c r="AJ152" s="288">
        <v>1.6792590071764303E-7</v>
      </c>
      <c r="AK152" s="288">
        <v>4.2015386015380354E-6</v>
      </c>
      <c r="AL152" s="419">
        <v>3.0588297244209335E-7</v>
      </c>
      <c r="AM152" s="288">
        <v>1.4975929440059258E-7</v>
      </c>
      <c r="AN152" s="420">
        <v>5.7923779783476769E-7</v>
      </c>
    </row>
    <row r="153" spans="2:40" ht="13" customHeight="1">
      <c r="B153" s="415" t="s">
        <v>74</v>
      </c>
      <c r="C153" s="422" t="s">
        <v>54</v>
      </c>
      <c r="D153" s="288">
        <v>1.1039038508333384E-4</v>
      </c>
      <c r="E153" s="288">
        <v>1.5115132423013954E-4</v>
      </c>
      <c r="F153" s="288">
        <v>6.8274940201079864E-5</v>
      </c>
      <c r="G153" s="288">
        <v>5.1801329421206683E-5</v>
      </c>
      <c r="H153" s="288">
        <v>7.1825654601191053E-5</v>
      </c>
      <c r="I153" s="418">
        <v>5.6406782179731949E-5</v>
      </c>
      <c r="J153" s="288">
        <v>1.1213078890443792E-4</v>
      </c>
      <c r="K153" s="288">
        <v>5.9186913250749999E-5</v>
      </c>
      <c r="L153" s="288">
        <v>9.1208712680081858E-5</v>
      </c>
      <c r="M153" s="419">
        <v>6.0461733497285604E-5</v>
      </c>
      <c r="N153" s="288">
        <v>3.8435378702440494E-5</v>
      </c>
      <c r="O153" s="288">
        <v>5.6857031262624977E-5</v>
      </c>
      <c r="P153" s="288">
        <v>7.5541641976745392E-5</v>
      </c>
      <c r="Q153" s="288">
        <v>1.1076930924911046E-4</v>
      </c>
      <c r="R153" s="288">
        <v>5.6057479182081732E-5</v>
      </c>
      <c r="S153" s="418">
        <v>7.3504489352989682E-5</v>
      </c>
      <c r="T153" s="288">
        <v>7.0175461470124861E-5</v>
      </c>
      <c r="U153" s="288">
        <v>6.4276896675384353E-5</v>
      </c>
      <c r="V153" s="288">
        <v>1.0289971308128982</v>
      </c>
      <c r="W153" s="419">
        <v>1.2810150131967456E-4</v>
      </c>
      <c r="X153" s="288">
        <v>1.3110310802191485E-4</v>
      </c>
      <c r="Y153" s="288">
        <v>1.9866746123979384E-4</v>
      </c>
      <c r="Z153" s="288">
        <v>2.2104281348160425E-4</v>
      </c>
      <c r="AA153" s="288">
        <v>1.463393868528627E-4</v>
      </c>
      <c r="AB153" s="288">
        <v>1.0062450520552005E-4</v>
      </c>
      <c r="AC153" s="418">
        <v>1.2986356877667902E-4</v>
      </c>
      <c r="AD153" s="288">
        <v>2.5091923993802468E-5</v>
      </c>
      <c r="AE153" s="288">
        <v>6.2190348756687244E-4</v>
      </c>
      <c r="AF153" s="288">
        <v>1.6569521287811695E-4</v>
      </c>
      <c r="AG153" s="419">
        <v>5.1430535949909093E-4</v>
      </c>
      <c r="AH153" s="288">
        <v>1.2967274035374172E-4</v>
      </c>
      <c r="AI153" s="288">
        <v>6.4285209938341409E-5</v>
      </c>
      <c r="AJ153" s="288">
        <v>3.9332513372708455E-5</v>
      </c>
      <c r="AK153" s="288">
        <v>1.9810611496191548E-3</v>
      </c>
      <c r="AL153" s="419">
        <v>6.2467115366871448E-5</v>
      </c>
      <c r="AM153" s="288">
        <v>5.2495262039949551E-5</v>
      </c>
      <c r="AN153" s="420">
        <v>1.0220377179166223E-4</v>
      </c>
    </row>
    <row r="154" spans="2:40" ht="13" customHeight="1">
      <c r="B154" s="429" t="s">
        <v>75</v>
      </c>
      <c r="C154" s="430" t="s">
        <v>30</v>
      </c>
      <c r="D154" s="314">
        <v>6.5184418848640482E-4</v>
      </c>
      <c r="E154" s="314">
        <v>1.5101017163691726E-3</v>
      </c>
      <c r="F154" s="314">
        <v>2.0576898558717334E-3</v>
      </c>
      <c r="G154" s="314">
        <v>2.329194823577449E-3</v>
      </c>
      <c r="H154" s="314">
        <v>3.6369294018208449E-3</v>
      </c>
      <c r="I154" s="432">
        <v>1.0323171654266323E-3</v>
      </c>
      <c r="J154" s="314">
        <v>8.8684056829528232E-4</v>
      </c>
      <c r="K154" s="314">
        <v>1.8409200062998578E-3</v>
      </c>
      <c r="L154" s="314">
        <v>4.5340978255019645E-3</v>
      </c>
      <c r="M154" s="433">
        <v>3.3786787882515599E-3</v>
      </c>
      <c r="N154" s="314">
        <v>8.3115752555491165E-3</v>
      </c>
      <c r="O154" s="314">
        <v>8.4074881208504916E-4</v>
      </c>
      <c r="P154" s="314">
        <v>6.4675793877155634E-4</v>
      </c>
      <c r="Q154" s="314">
        <v>1.249059992424551E-3</v>
      </c>
      <c r="R154" s="314">
        <v>1.5711387986052188E-3</v>
      </c>
      <c r="S154" s="432">
        <v>1.3494665518849036E-3</v>
      </c>
      <c r="T154" s="314">
        <v>2.9782615127004752E-3</v>
      </c>
      <c r="U154" s="314">
        <v>9.8664679409306939E-4</v>
      </c>
      <c r="V154" s="314">
        <v>5.9061110936996176E-4</v>
      </c>
      <c r="W154" s="433">
        <v>1.0149610212450699</v>
      </c>
      <c r="X154" s="314">
        <v>1.4387659017732314E-3</v>
      </c>
      <c r="Y154" s="314">
        <v>1.9426988516569072E-3</v>
      </c>
      <c r="Z154" s="314">
        <v>1.9520780455691924E-3</v>
      </c>
      <c r="AA154" s="314">
        <v>2.8488374667419046E-3</v>
      </c>
      <c r="AB154" s="314">
        <v>2.0890384600297518E-3</v>
      </c>
      <c r="AC154" s="432">
        <v>4.5970599287909414E-3</v>
      </c>
      <c r="AD154" s="314">
        <v>3.1319166347672326E-4</v>
      </c>
      <c r="AE154" s="314">
        <v>1.0793254122823267E-3</v>
      </c>
      <c r="AF154" s="314">
        <v>4.3534614629508533E-3</v>
      </c>
      <c r="AG154" s="433">
        <v>2.5731739485484262E-3</v>
      </c>
      <c r="AH154" s="314">
        <v>6.8606048059327825E-3</v>
      </c>
      <c r="AI154" s="314">
        <v>1.4743936057016022E-3</v>
      </c>
      <c r="AJ154" s="314">
        <v>4.502932138837362E-3</v>
      </c>
      <c r="AK154" s="314">
        <v>1.7291451263486189E-3</v>
      </c>
      <c r="AL154" s="433">
        <v>1.7637983777330473E-3</v>
      </c>
      <c r="AM154" s="314">
        <v>4.1921446583921704E-2</v>
      </c>
      <c r="AN154" s="434">
        <v>7.6356948813813405E-4</v>
      </c>
    </row>
    <row r="155" spans="2:40" ht="13" customHeight="1">
      <c r="B155" s="415" t="s">
        <v>77</v>
      </c>
      <c r="C155" s="422" t="s">
        <v>32</v>
      </c>
      <c r="D155" s="288">
        <v>4.4249017914892623E-3</v>
      </c>
      <c r="E155" s="288">
        <v>4.5940567940408912E-3</v>
      </c>
      <c r="F155" s="288">
        <v>1.5747622791705031E-3</v>
      </c>
      <c r="G155" s="288">
        <v>5.1301935285764967E-3</v>
      </c>
      <c r="H155" s="288">
        <v>6.7878131446368036E-3</v>
      </c>
      <c r="I155" s="418">
        <v>2.7893787770404354E-3</v>
      </c>
      <c r="J155" s="288">
        <v>1.2622301633964878E-2</v>
      </c>
      <c r="K155" s="288">
        <v>5.8598147771513421E-3</v>
      </c>
      <c r="L155" s="288">
        <v>9.1544327160570128E-3</v>
      </c>
      <c r="M155" s="419">
        <v>7.6712634625801246E-3</v>
      </c>
      <c r="N155" s="288">
        <v>4.0453993782242096E-3</v>
      </c>
      <c r="O155" s="288">
        <v>8.0166863118837899E-3</v>
      </c>
      <c r="P155" s="288">
        <v>3.419692391022354E-3</v>
      </c>
      <c r="Q155" s="288">
        <v>3.5407188187997255E-3</v>
      </c>
      <c r="R155" s="288">
        <v>2.9867652236977614E-3</v>
      </c>
      <c r="S155" s="418">
        <v>6.237315327240818E-3</v>
      </c>
      <c r="T155" s="288">
        <v>3.7938106693749868E-3</v>
      </c>
      <c r="U155" s="288">
        <v>3.6135407131734137E-3</v>
      </c>
      <c r="V155" s="288">
        <v>1.4568296936547601E-3</v>
      </c>
      <c r="W155" s="419">
        <v>4.4822507962833059E-3</v>
      </c>
      <c r="X155" s="288">
        <v>1.0021663256594611</v>
      </c>
      <c r="Y155" s="288">
        <v>2.7110688252077308E-2</v>
      </c>
      <c r="Z155" s="288">
        <v>4.8824870254669299E-2</v>
      </c>
      <c r="AA155" s="288">
        <v>6.9059963300438978E-3</v>
      </c>
      <c r="AB155" s="288">
        <v>5.0740573756677008E-3</v>
      </c>
      <c r="AC155" s="418">
        <v>4.3623040740741453E-3</v>
      </c>
      <c r="AD155" s="288">
        <v>1.4422012294511182E-2</v>
      </c>
      <c r="AE155" s="288">
        <v>1.3027740792081476E-2</v>
      </c>
      <c r="AF155" s="288">
        <v>7.3717067335654302E-3</v>
      </c>
      <c r="AG155" s="419">
        <v>1.0010643662847873E-2</v>
      </c>
      <c r="AH155" s="288">
        <v>8.0528227773140042E-3</v>
      </c>
      <c r="AI155" s="288">
        <v>4.1058072653516525E-3</v>
      </c>
      <c r="AJ155" s="288">
        <v>1.143166892482194E-3</v>
      </c>
      <c r="AK155" s="288">
        <v>2.0573856701503568E-3</v>
      </c>
      <c r="AL155" s="419">
        <v>5.3377238139796024E-3</v>
      </c>
      <c r="AM155" s="288">
        <v>2.0899410296537743E-3</v>
      </c>
      <c r="AN155" s="420">
        <v>1.4971029922348927E-2</v>
      </c>
    </row>
    <row r="156" spans="2:40" ht="13" customHeight="1">
      <c r="B156" s="415" t="s">
        <v>78</v>
      </c>
      <c r="C156" s="422" t="s">
        <v>630</v>
      </c>
      <c r="D156" s="288">
        <v>5.8586022755765842E-3</v>
      </c>
      <c r="E156" s="288">
        <v>4.2133362893836644E-3</v>
      </c>
      <c r="F156" s="288">
        <v>7.4203993878012211E-3</v>
      </c>
      <c r="G156" s="288">
        <v>1.2750677868233922E-2</v>
      </c>
      <c r="H156" s="288">
        <v>1.1191485585142727E-2</v>
      </c>
      <c r="I156" s="418">
        <v>4.1629205737554152E-3</v>
      </c>
      <c r="J156" s="288">
        <v>1.3203339791980337E-2</v>
      </c>
      <c r="K156" s="288">
        <v>1.3235006288030218E-2</v>
      </c>
      <c r="L156" s="288">
        <v>2.1621537664683069E-2</v>
      </c>
      <c r="M156" s="419">
        <v>1.8094733644836093E-2</v>
      </c>
      <c r="N156" s="288">
        <v>1.3693425065679162E-2</v>
      </c>
      <c r="O156" s="288">
        <v>8.8815525067468173E-3</v>
      </c>
      <c r="P156" s="288">
        <v>7.7268236657140107E-3</v>
      </c>
      <c r="Q156" s="288">
        <v>7.4895220992149195E-3</v>
      </c>
      <c r="R156" s="288">
        <v>4.0003218715018544E-3</v>
      </c>
      <c r="S156" s="418">
        <v>1.409038384033522E-2</v>
      </c>
      <c r="T156" s="288">
        <v>5.3924840550672861E-3</v>
      </c>
      <c r="U156" s="288">
        <v>4.7992984254399511E-3</v>
      </c>
      <c r="V156" s="288">
        <v>5.3593752928778092E-3</v>
      </c>
      <c r="W156" s="419">
        <v>1.3904868784612999E-2</v>
      </c>
      <c r="X156" s="288">
        <v>2.9854540220326121E-3</v>
      </c>
      <c r="Y156" s="288">
        <v>1.0552764117775102</v>
      </c>
      <c r="Z156" s="288">
        <v>3.0098194478166796E-2</v>
      </c>
      <c r="AA156" s="288">
        <v>4.2700376072823357E-2</v>
      </c>
      <c r="AB156" s="288">
        <v>1.3660256513388031E-2</v>
      </c>
      <c r="AC156" s="418">
        <v>3.092085759312674E-3</v>
      </c>
      <c r="AD156" s="288">
        <v>1.2663092901400465E-3</v>
      </c>
      <c r="AE156" s="288">
        <v>7.3125333792519653E-3</v>
      </c>
      <c r="AF156" s="288">
        <v>5.3832061378142147E-3</v>
      </c>
      <c r="AG156" s="419">
        <v>7.0202093547065284E-3</v>
      </c>
      <c r="AH156" s="288">
        <v>6.9229845217279179E-3</v>
      </c>
      <c r="AI156" s="288">
        <v>6.7861262305175304E-3</v>
      </c>
      <c r="AJ156" s="288">
        <v>1.0775653568833822E-3</v>
      </c>
      <c r="AK156" s="288">
        <v>2.5328298395065406E-3</v>
      </c>
      <c r="AL156" s="419">
        <v>1.3364651640098852E-2</v>
      </c>
      <c r="AM156" s="288">
        <v>3.7191289051005257E-3</v>
      </c>
      <c r="AN156" s="420">
        <v>8.4709772038253431E-3</v>
      </c>
    </row>
    <row r="157" spans="2:40" ht="13" customHeight="1">
      <c r="B157" s="415" t="s">
        <v>80</v>
      </c>
      <c r="C157" s="422" t="s">
        <v>529</v>
      </c>
      <c r="D157" s="288">
        <v>7.7298472737188787E-4</v>
      </c>
      <c r="E157" s="288">
        <v>3.0557815612730246E-3</v>
      </c>
      <c r="F157" s="288">
        <v>2.1767577396158556E-3</v>
      </c>
      <c r="G157" s="288">
        <v>1.5223038269063711E-3</v>
      </c>
      <c r="H157" s="288">
        <v>2.6024431620001801E-3</v>
      </c>
      <c r="I157" s="418">
        <v>2.2171953053831675E-3</v>
      </c>
      <c r="J157" s="288">
        <v>1.7830549285827192E-3</v>
      </c>
      <c r="K157" s="288">
        <v>9.7468514759725157E-4</v>
      </c>
      <c r="L157" s="288">
        <v>1.4253107986442551E-3</v>
      </c>
      <c r="M157" s="419">
        <v>1.6870049283854512E-3</v>
      </c>
      <c r="N157" s="288">
        <v>6.8509300805030555E-4</v>
      </c>
      <c r="O157" s="288">
        <v>9.1248083813281545E-4</v>
      </c>
      <c r="P157" s="288">
        <v>7.3704283830370134E-4</v>
      </c>
      <c r="Q157" s="288">
        <v>8.7258580659193403E-4</v>
      </c>
      <c r="R157" s="288">
        <v>6.7140249584583247E-4</v>
      </c>
      <c r="S157" s="418">
        <v>2.4550377154212021E-3</v>
      </c>
      <c r="T157" s="288">
        <v>8.2196369172100577E-4</v>
      </c>
      <c r="U157" s="288">
        <v>7.2168077191524628E-4</v>
      </c>
      <c r="V157" s="288">
        <v>5.4658004809964901E-4</v>
      </c>
      <c r="W157" s="419">
        <v>1.4537772999367133E-3</v>
      </c>
      <c r="X157" s="288">
        <v>1.4216436954441085E-3</v>
      </c>
      <c r="Y157" s="288">
        <v>1.6929691801311178E-3</v>
      </c>
      <c r="Z157" s="288">
        <v>1.0670236238245137</v>
      </c>
      <c r="AA157" s="288">
        <v>1.1946604436531826E-2</v>
      </c>
      <c r="AB157" s="288">
        <v>3.46959912541544E-3</v>
      </c>
      <c r="AC157" s="418">
        <v>1.5660280218327493E-3</v>
      </c>
      <c r="AD157" s="288">
        <v>3.75001927528654E-4</v>
      </c>
      <c r="AE157" s="288">
        <v>5.6393265005514588E-3</v>
      </c>
      <c r="AF157" s="288">
        <v>4.7296765512651797E-3</v>
      </c>
      <c r="AG157" s="419">
        <v>4.864929373561898E-3</v>
      </c>
      <c r="AH157" s="288">
        <v>8.600514224604016E-3</v>
      </c>
      <c r="AI157" s="288">
        <v>5.115065523642724E-3</v>
      </c>
      <c r="AJ157" s="288">
        <v>9.6596728977658617E-4</v>
      </c>
      <c r="AK157" s="288">
        <v>1.0844111135739185E-3</v>
      </c>
      <c r="AL157" s="419">
        <v>7.7638575692855118E-3</v>
      </c>
      <c r="AM157" s="288">
        <v>9.7116031997047882E-4</v>
      </c>
      <c r="AN157" s="420">
        <v>1.7035701506551914E-3</v>
      </c>
    </row>
    <row r="158" spans="2:40" ht="13" customHeight="1">
      <c r="B158" s="415" t="s">
        <v>81</v>
      </c>
      <c r="C158" s="422" t="s">
        <v>531</v>
      </c>
      <c r="D158" s="288">
        <v>7.9414247117847413E-4</v>
      </c>
      <c r="E158" s="288">
        <v>3.8116183808833502E-3</v>
      </c>
      <c r="F158" s="288">
        <v>1.733834516651038E-3</v>
      </c>
      <c r="G158" s="288">
        <v>5.8597171797773609E-4</v>
      </c>
      <c r="H158" s="288">
        <v>1.519282170884001E-3</v>
      </c>
      <c r="I158" s="418">
        <v>2.4103619362233425E-3</v>
      </c>
      <c r="J158" s="288">
        <v>1.2784159265127829E-3</v>
      </c>
      <c r="K158" s="288">
        <v>4.908143269843014E-4</v>
      </c>
      <c r="L158" s="288">
        <v>2.7018077092351312E-3</v>
      </c>
      <c r="M158" s="419">
        <v>7.8824974721351348E-4</v>
      </c>
      <c r="N158" s="288">
        <v>7.6849018944377971E-4</v>
      </c>
      <c r="O158" s="288">
        <v>6.2848755039288215E-4</v>
      </c>
      <c r="P158" s="288">
        <v>7.8564757817899892E-4</v>
      </c>
      <c r="Q158" s="288">
        <v>4.7064015693410214E-4</v>
      </c>
      <c r="R158" s="288">
        <v>6.3880329452355286E-4</v>
      </c>
      <c r="S158" s="418">
        <v>1.4942980081227009E-3</v>
      </c>
      <c r="T158" s="288">
        <v>6.9986470827401151E-4</v>
      </c>
      <c r="U158" s="288">
        <v>1.0203955573822418E-3</v>
      </c>
      <c r="V158" s="288">
        <v>3.7055717875754895E-4</v>
      </c>
      <c r="W158" s="419">
        <v>1.9703389985868559E-3</v>
      </c>
      <c r="X158" s="288">
        <v>3.3139333134233244E-3</v>
      </c>
      <c r="Y158" s="288">
        <v>3.0425876184680561E-3</v>
      </c>
      <c r="Z158" s="288">
        <v>3.3165409281920438E-3</v>
      </c>
      <c r="AA158" s="288">
        <v>1.0012589484970793</v>
      </c>
      <c r="AB158" s="288">
        <v>2.1333774391019875E-3</v>
      </c>
      <c r="AC158" s="418">
        <v>4.8255859240769897E-3</v>
      </c>
      <c r="AD158" s="288">
        <v>3.8378221953067591E-4</v>
      </c>
      <c r="AE158" s="288">
        <v>9.6917203044536073E-3</v>
      </c>
      <c r="AF158" s="288">
        <v>1.263517988761597E-2</v>
      </c>
      <c r="AG158" s="419">
        <v>3.5053954141113286E-2</v>
      </c>
      <c r="AH158" s="288">
        <v>8.0968695456087193E-3</v>
      </c>
      <c r="AI158" s="288">
        <v>5.8059407136227632E-3</v>
      </c>
      <c r="AJ158" s="288">
        <v>3.7818298599252473E-4</v>
      </c>
      <c r="AK158" s="288">
        <v>1.9253833292728602E-3</v>
      </c>
      <c r="AL158" s="419">
        <v>1.6120351641056602E-2</v>
      </c>
      <c r="AM158" s="288">
        <v>9.1981523548247362E-4</v>
      </c>
      <c r="AN158" s="420">
        <v>1.492997058902502E-2</v>
      </c>
    </row>
    <row r="159" spans="2:40" ht="13" customHeight="1">
      <c r="B159" s="415" t="s">
        <v>82</v>
      </c>
      <c r="C159" s="422" t="s">
        <v>36</v>
      </c>
      <c r="D159" s="288">
        <v>2.4913672310881613E-2</v>
      </c>
      <c r="E159" s="288">
        <v>9.0555546738809948E-3</v>
      </c>
      <c r="F159" s="288">
        <v>2.7102019334115938E-2</v>
      </c>
      <c r="G159" s="288">
        <v>3.7443043290707516E-2</v>
      </c>
      <c r="H159" s="288">
        <v>4.4440314839357627E-2</v>
      </c>
      <c r="I159" s="418">
        <v>1.8259132818095013E-2</v>
      </c>
      <c r="J159" s="288">
        <v>1.898396339038189E-2</v>
      </c>
      <c r="K159" s="288">
        <v>2.8139682941147035E-2</v>
      </c>
      <c r="L159" s="288">
        <v>1.8203258626472214E-2</v>
      </c>
      <c r="M159" s="419">
        <v>2.0895969485727781E-2</v>
      </c>
      <c r="N159" s="288">
        <v>1.5017522372562812E-2</v>
      </c>
      <c r="O159" s="288">
        <v>1.6790428710406528E-2</v>
      </c>
      <c r="P159" s="288">
        <v>2.4211766462094709E-2</v>
      </c>
      <c r="Q159" s="288">
        <v>2.480526028945905E-2</v>
      </c>
      <c r="R159" s="288">
        <v>2.4174225354597258E-2</v>
      </c>
      <c r="S159" s="418">
        <v>2.4518349929833871E-2</v>
      </c>
      <c r="T159" s="288">
        <v>3.2482298399052083E-2</v>
      </c>
      <c r="U159" s="288">
        <v>2.2737829192703202E-2</v>
      </c>
      <c r="V159" s="288">
        <v>1.8079802813865748E-2</v>
      </c>
      <c r="W159" s="419">
        <v>3.1671014851502567E-2</v>
      </c>
      <c r="X159" s="288">
        <v>2.6167839610503424E-2</v>
      </c>
      <c r="Y159" s="288">
        <v>3.8168069225436572E-3</v>
      </c>
      <c r="Z159" s="288">
        <v>1.4198481388912223E-2</v>
      </c>
      <c r="AA159" s="288">
        <v>1.3589448554542E-2</v>
      </c>
      <c r="AB159" s="288">
        <v>1.0053713312956245</v>
      </c>
      <c r="AC159" s="418">
        <v>4.0720307131550185E-3</v>
      </c>
      <c r="AD159" s="288">
        <v>1.2678450211714206E-3</v>
      </c>
      <c r="AE159" s="288">
        <v>1.496876412524711E-2</v>
      </c>
      <c r="AF159" s="288">
        <v>4.9234819069559916E-3</v>
      </c>
      <c r="AG159" s="419">
        <v>6.3800707212222007E-3</v>
      </c>
      <c r="AH159" s="288">
        <v>1.2339144246301299E-2</v>
      </c>
      <c r="AI159" s="288">
        <v>2.17170356546461E-2</v>
      </c>
      <c r="AJ159" s="288">
        <v>6.9542123211661514E-3</v>
      </c>
      <c r="AK159" s="288">
        <v>1.0945444295310124E-2</v>
      </c>
      <c r="AL159" s="419">
        <v>2.484474511483406E-2</v>
      </c>
      <c r="AM159" s="288">
        <v>0.11808726991185156</v>
      </c>
      <c r="AN159" s="420">
        <v>3.7398656517674406E-3</v>
      </c>
    </row>
    <row r="160" spans="2:40" ht="13" customHeight="1">
      <c r="B160" s="423" t="s">
        <v>84</v>
      </c>
      <c r="C160" s="424" t="s">
        <v>631</v>
      </c>
      <c r="D160" s="304">
        <v>7.6737942302826682E-3</v>
      </c>
      <c r="E160" s="304">
        <v>3.8775833775546227E-2</v>
      </c>
      <c r="F160" s="304">
        <v>6.0317589317558252E-3</v>
      </c>
      <c r="G160" s="304">
        <v>1.5616946748742278E-2</v>
      </c>
      <c r="H160" s="304">
        <v>1.2669069881739195E-2</v>
      </c>
      <c r="I160" s="426">
        <v>5.7602878608266116E-3</v>
      </c>
      <c r="J160" s="304">
        <v>6.6466993461323206E-3</v>
      </c>
      <c r="K160" s="304">
        <v>5.6342846551288321E-3</v>
      </c>
      <c r="L160" s="304">
        <v>1.3568726572394472E-2</v>
      </c>
      <c r="M160" s="427">
        <v>1.0329147721240398E-2</v>
      </c>
      <c r="N160" s="304">
        <v>7.3488981104565835E-3</v>
      </c>
      <c r="O160" s="304">
        <v>1.3155078615422816E-2</v>
      </c>
      <c r="P160" s="304">
        <v>7.754352945672574E-3</v>
      </c>
      <c r="Q160" s="304">
        <v>8.9828313266176341E-3</v>
      </c>
      <c r="R160" s="304">
        <v>1.2087494409011227E-2</v>
      </c>
      <c r="S160" s="426">
        <v>9.1374251323685478E-3</v>
      </c>
      <c r="T160" s="304">
        <v>9.8099923398776989E-3</v>
      </c>
      <c r="U160" s="304">
        <v>1.066249961248383E-2</v>
      </c>
      <c r="V160" s="304">
        <v>5.5475147086503987E-3</v>
      </c>
      <c r="W160" s="427">
        <v>2.0510387467486995E-2</v>
      </c>
      <c r="X160" s="304">
        <v>1.1750312487564358E-2</v>
      </c>
      <c r="Y160" s="304">
        <v>2.3653014729017843E-2</v>
      </c>
      <c r="Z160" s="304">
        <v>2.1351669790922588E-2</v>
      </c>
      <c r="AA160" s="304">
        <v>2.9769156896438144E-2</v>
      </c>
      <c r="AB160" s="304">
        <v>1.5535539645254981E-2</v>
      </c>
      <c r="AC160" s="426">
        <v>1.0598492945539666</v>
      </c>
      <c r="AD160" s="304">
        <v>5.8138129585678551E-2</v>
      </c>
      <c r="AE160" s="304">
        <v>2.3697813414327234E-2</v>
      </c>
      <c r="AF160" s="304">
        <v>1.0002915615277766E-2</v>
      </c>
      <c r="AG160" s="427">
        <v>1.5288379288910395E-2</v>
      </c>
      <c r="AH160" s="304">
        <v>9.3960265711031943E-3</v>
      </c>
      <c r="AI160" s="304">
        <v>9.3688209075107609E-3</v>
      </c>
      <c r="AJ160" s="304">
        <v>8.1582227796547675E-3</v>
      </c>
      <c r="AK160" s="304">
        <v>1.0631157248174643E-2</v>
      </c>
      <c r="AL160" s="427">
        <v>1.1587348414533875E-2</v>
      </c>
      <c r="AM160" s="304">
        <v>5.0220257087993945E-3</v>
      </c>
      <c r="AN160" s="428">
        <v>2.857629045501623E-2</v>
      </c>
    </row>
    <row r="161" spans="2:40" ht="13" customHeight="1">
      <c r="B161" s="415" t="s">
        <v>85</v>
      </c>
      <c r="C161" s="422" t="s">
        <v>39</v>
      </c>
      <c r="D161" s="288">
        <v>3.1833996473812007E-3</v>
      </c>
      <c r="E161" s="288">
        <v>1.1436839956735469E-2</v>
      </c>
      <c r="F161" s="288">
        <v>5.6118054105018965E-3</v>
      </c>
      <c r="G161" s="288">
        <v>7.1954240237540453E-3</v>
      </c>
      <c r="H161" s="288">
        <v>7.3549307319501342E-3</v>
      </c>
      <c r="I161" s="418">
        <v>4.5985915783406401E-3</v>
      </c>
      <c r="J161" s="288">
        <v>7.4551959399297082E-3</v>
      </c>
      <c r="K161" s="288">
        <v>6.4081727275998972E-3</v>
      </c>
      <c r="L161" s="288">
        <v>7.6325649263710446E-3</v>
      </c>
      <c r="M161" s="419">
        <v>5.6781647562861703E-3</v>
      </c>
      <c r="N161" s="288">
        <v>3.4559057416121957E-3</v>
      </c>
      <c r="O161" s="288">
        <v>6.8199035542941882E-3</v>
      </c>
      <c r="P161" s="288">
        <v>6.5742278234447778E-3</v>
      </c>
      <c r="Q161" s="288">
        <v>5.751955093441413E-3</v>
      </c>
      <c r="R161" s="288">
        <v>4.8052716526154997E-3</v>
      </c>
      <c r="S161" s="418">
        <v>4.3280154173321768E-3</v>
      </c>
      <c r="T161" s="288">
        <v>6.3246987553339015E-3</v>
      </c>
      <c r="U161" s="288">
        <v>5.8253135322011785E-3</v>
      </c>
      <c r="V161" s="288">
        <v>2.7498222248484188E-3</v>
      </c>
      <c r="W161" s="419">
        <v>1.0715296396574613E-2</v>
      </c>
      <c r="X161" s="288">
        <v>9.1229029331274438E-3</v>
      </c>
      <c r="Y161" s="288">
        <v>1.6463918364709181E-2</v>
      </c>
      <c r="Z161" s="288">
        <v>5.2587733437121816E-3</v>
      </c>
      <c r="AA161" s="288">
        <v>6.80449881271204E-3</v>
      </c>
      <c r="AB161" s="288">
        <v>3.5015703923945117E-2</v>
      </c>
      <c r="AC161" s="418">
        <v>1.8410655182952044E-2</v>
      </c>
      <c r="AD161" s="288">
        <v>1.0380158099864523</v>
      </c>
      <c r="AE161" s="288">
        <v>3.212121577159701E-2</v>
      </c>
      <c r="AF161" s="288">
        <v>1.8312563028848525E-2</v>
      </c>
      <c r="AG161" s="419">
        <v>5.8678816899780722E-3</v>
      </c>
      <c r="AH161" s="288">
        <v>1.5155178345951589E-2</v>
      </c>
      <c r="AI161" s="288">
        <v>2.1313678804108744E-2</v>
      </c>
      <c r="AJ161" s="288">
        <v>7.644806200729045E-3</v>
      </c>
      <c r="AK161" s="288">
        <v>1.4152566294466153E-2</v>
      </c>
      <c r="AL161" s="419">
        <v>3.1175958918305626E-2</v>
      </c>
      <c r="AM161" s="288">
        <v>6.5843088540355546E-3</v>
      </c>
      <c r="AN161" s="420">
        <v>2.0101971953407544E-2</v>
      </c>
    </row>
    <row r="162" spans="2:40" ht="13" customHeight="1">
      <c r="B162" s="415" t="s">
        <v>86</v>
      </c>
      <c r="C162" s="422" t="s">
        <v>632</v>
      </c>
      <c r="D162" s="288">
        <v>4.383712925777869E-2</v>
      </c>
      <c r="E162" s="288">
        <v>0.17788832312079114</v>
      </c>
      <c r="F162" s="288">
        <v>2.8143168616544312E-2</v>
      </c>
      <c r="G162" s="288">
        <v>2.698253961811178E-2</v>
      </c>
      <c r="H162" s="288">
        <v>4.4487937319215277E-2</v>
      </c>
      <c r="I162" s="418">
        <v>1.5104100931678075E-2</v>
      </c>
      <c r="J162" s="288">
        <v>8.9070180723261894E-2</v>
      </c>
      <c r="K162" s="288">
        <v>1.6568539142660342E-2</v>
      </c>
      <c r="L162" s="288">
        <v>4.6835617103350921E-2</v>
      </c>
      <c r="M162" s="419">
        <v>4.602215730419152E-2</v>
      </c>
      <c r="N162" s="288">
        <v>2.1890844447109755E-2</v>
      </c>
      <c r="O162" s="288">
        <v>2.6690975006821584E-2</v>
      </c>
      <c r="P162" s="288">
        <v>2.0547901179095961E-2</v>
      </c>
      <c r="Q162" s="288">
        <v>1.9157082219084499E-2</v>
      </c>
      <c r="R162" s="288">
        <v>2.049220078663817E-2</v>
      </c>
      <c r="S162" s="418">
        <v>1.6441781731223817E-2</v>
      </c>
      <c r="T162" s="288">
        <v>1.9932148748966164E-2</v>
      </c>
      <c r="U162" s="288">
        <v>2.2072542618617772E-2</v>
      </c>
      <c r="V162" s="288">
        <v>1.6048252297952759E-2</v>
      </c>
      <c r="W162" s="419">
        <v>0.11388761061645306</v>
      </c>
      <c r="X162" s="288">
        <v>3.7776826142322313E-2</v>
      </c>
      <c r="Y162" s="288">
        <v>2.1287341389702927E-2</v>
      </c>
      <c r="Z162" s="288">
        <v>2.7536109831946064E-2</v>
      </c>
      <c r="AA162" s="288">
        <v>8.0668269640325752E-2</v>
      </c>
      <c r="AB162" s="288">
        <v>3.0873860062935413E-2</v>
      </c>
      <c r="AC162" s="418">
        <v>2.6797910975246034E-2</v>
      </c>
      <c r="AD162" s="288">
        <v>3.5946549013478493E-3</v>
      </c>
      <c r="AE162" s="288">
        <v>1.0471383819491442</v>
      </c>
      <c r="AF162" s="288">
        <v>1.8480720728291183E-2</v>
      </c>
      <c r="AG162" s="419">
        <v>2.9384914401675066E-2</v>
      </c>
      <c r="AH162" s="288">
        <v>2.5835397954901994E-2</v>
      </c>
      <c r="AI162" s="288">
        <v>1.6096294135565618E-2</v>
      </c>
      <c r="AJ162" s="288">
        <v>1.2426735421401471E-2</v>
      </c>
      <c r="AK162" s="288">
        <v>1.1585794111636767E-2</v>
      </c>
      <c r="AL162" s="419">
        <v>2.5530830404225997E-2</v>
      </c>
      <c r="AM162" s="288">
        <v>5.9881672662935335E-2</v>
      </c>
      <c r="AN162" s="420">
        <v>3.9909736431275461E-2</v>
      </c>
    </row>
    <row r="163" spans="2:40" ht="13" customHeight="1">
      <c r="B163" s="415" t="s">
        <v>87</v>
      </c>
      <c r="C163" s="422" t="s">
        <v>292</v>
      </c>
      <c r="D163" s="288">
        <v>2.4560754696195623E-3</v>
      </c>
      <c r="E163" s="288">
        <v>6.0829937304143645E-3</v>
      </c>
      <c r="F163" s="288">
        <v>3.0737545224322656E-3</v>
      </c>
      <c r="G163" s="288">
        <v>3.0756929363086652E-3</v>
      </c>
      <c r="H163" s="288">
        <v>3.7506688327059385E-3</v>
      </c>
      <c r="I163" s="418">
        <v>4.876649839276547E-3</v>
      </c>
      <c r="J163" s="288">
        <v>4.285959997058688E-3</v>
      </c>
      <c r="K163" s="288">
        <v>2.6869630712875372E-3</v>
      </c>
      <c r="L163" s="288">
        <v>4.2974993026902771E-3</v>
      </c>
      <c r="M163" s="419">
        <v>3.652096284696892E-3</v>
      </c>
      <c r="N163" s="288">
        <v>1.6972775661843282E-3</v>
      </c>
      <c r="O163" s="288">
        <v>4.1267142948057381E-3</v>
      </c>
      <c r="P163" s="288">
        <v>4.7927827233008556E-3</v>
      </c>
      <c r="Q163" s="288">
        <v>6.6449205533628307E-3</v>
      </c>
      <c r="R163" s="288">
        <v>3.7934993745477458E-3</v>
      </c>
      <c r="S163" s="418">
        <v>4.0773250629520669E-3</v>
      </c>
      <c r="T163" s="288">
        <v>4.4578713653620145E-3</v>
      </c>
      <c r="U163" s="288">
        <v>1.6124993966263906E-2</v>
      </c>
      <c r="V163" s="288">
        <v>1.8713474956798218E-3</v>
      </c>
      <c r="W163" s="419">
        <v>4.6732273264220919E-3</v>
      </c>
      <c r="X163" s="288">
        <v>5.4134623522833665E-3</v>
      </c>
      <c r="Y163" s="288">
        <v>8.439156475516971E-3</v>
      </c>
      <c r="Z163" s="288">
        <v>2.1498501714367187E-2</v>
      </c>
      <c r="AA163" s="288">
        <v>7.9790568115018952E-3</v>
      </c>
      <c r="AB163" s="288">
        <v>1.7713407535761058E-2</v>
      </c>
      <c r="AC163" s="418">
        <v>2.2830500901613076E-2</v>
      </c>
      <c r="AD163" s="288">
        <v>2.2225510402411729E-3</v>
      </c>
      <c r="AE163" s="288">
        <v>6.3195855499467079E-3</v>
      </c>
      <c r="AF163" s="288">
        <v>1.0983780060815616</v>
      </c>
      <c r="AG163" s="419">
        <v>1.3358622130189256E-2</v>
      </c>
      <c r="AH163" s="288">
        <v>1.8247934786618111E-2</v>
      </c>
      <c r="AI163" s="288">
        <v>6.9990429101522127E-3</v>
      </c>
      <c r="AJ163" s="288">
        <v>1.0555295311920563E-2</v>
      </c>
      <c r="AK163" s="288">
        <v>1.1976427051274326E-2</v>
      </c>
      <c r="AL163" s="419">
        <v>1.2881914815957482E-2</v>
      </c>
      <c r="AM163" s="288">
        <v>2.866504193858184E-3</v>
      </c>
      <c r="AN163" s="420">
        <v>1.8766034228432579E-2</v>
      </c>
    </row>
    <row r="164" spans="2:40" ht="13" customHeight="1">
      <c r="B164" s="429" t="s">
        <v>88</v>
      </c>
      <c r="C164" s="430" t="s">
        <v>43</v>
      </c>
      <c r="D164" s="314">
        <v>2.9060866969368411E-4</v>
      </c>
      <c r="E164" s="314">
        <v>5.2400273985728251E-4</v>
      </c>
      <c r="F164" s="314">
        <v>1.5586658400247415E-4</v>
      </c>
      <c r="G164" s="314">
        <v>1.438617882571591E-4</v>
      </c>
      <c r="H164" s="314">
        <v>1.635853415481824E-4</v>
      </c>
      <c r="I164" s="432">
        <v>5.4404059942469665E-5</v>
      </c>
      <c r="J164" s="314">
        <v>1.3371864152856197E-3</v>
      </c>
      <c r="K164" s="314">
        <v>1.0403223050886868E-4</v>
      </c>
      <c r="L164" s="314">
        <v>2.7786583537493478E-4</v>
      </c>
      <c r="M164" s="433">
        <v>6.2273373198351589E-4</v>
      </c>
      <c r="N164" s="314">
        <v>2.6832790900681167E-4</v>
      </c>
      <c r="O164" s="314">
        <v>2.7874900656603044E-4</v>
      </c>
      <c r="P164" s="314">
        <v>3.925630821208421E-4</v>
      </c>
      <c r="Q164" s="314">
        <v>3.0853137472692979E-4</v>
      </c>
      <c r="R164" s="314">
        <v>1.2465915186029702E-4</v>
      </c>
      <c r="S164" s="432">
        <v>5.9729025423397332E-5</v>
      </c>
      <c r="T164" s="314">
        <v>1.1635153081347234E-4</v>
      </c>
      <c r="U164" s="314">
        <v>8.4580859813411827E-5</v>
      </c>
      <c r="V164" s="314">
        <v>5.9141129078256793E-5</v>
      </c>
      <c r="W164" s="433">
        <v>1.443522183764958E-4</v>
      </c>
      <c r="X164" s="314">
        <v>6.5688962967104785E-4</v>
      </c>
      <c r="Y164" s="314">
        <v>1.7963722865275685E-4</v>
      </c>
      <c r="Z164" s="314">
        <v>4.471360643756791E-4</v>
      </c>
      <c r="AA164" s="314">
        <v>4.8856007023831416E-4</v>
      </c>
      <c r="AB164" s="314">
        <v>1.6986612943643018E-4</v>
      </c>
      <c r="AC164" s="432">
        <v>4.3436600193136549E-4</v>
      </c>
      <c r="AD164" s="314">
        <v>1.1698892664253515E-4</v>
      </c>
      <c r="AE164" s="314">
        <v>1.5657821608494355E-4</v>
      </c>
      <c r="AF164" s="314">
        <v>2.662607938327917E-4</v>
      </c>
      <c r="AG164" s="433">
        <v>1.0000593968909042</v>
      </c>
      <c r="AH164" s="314">
        <v>2.6927980322779632E-4</v>
      </c>
      <c r="AI164" s="314">
        <v>1.6136454949987911E-4</v>
      </c>
      <c r="AJ164" s="314">
        <v>2.1249295642648364E-4</v>
      </c>
      <c r="AK164" s="314">
        <v>1.8246560316132387E-4</v>
      </c>
      <c r="AL164" s="433">
        <v>1.8835705894198725E-4</v>
      </c>
      <c r="AM164" s="314">
        <v>7.0234353637058282E-5</v>
      </c>
      <c r="AN164" s="434">
        <v>8.9041420164271606E-2</v>
      </c>
    </row>
    <row r="165" spans="2:40" ht="13" customHeight="1">
      <c r="B165" s="415" t="s">
        <v>89</v>
      </c>
      <c r="C165" s="422" t="s">
        <v>633</v>
      </c>
      <c r="D165" s="288">
        <v>7.8111990877480678E-5</v>
      </c>
      <c r="E165" s="288">
        <v>8.8918746166918947E-4</v>
      </c>
      <c r="F165" s="288">
        <v>2.2541342626451145E-4</v>
      </c>
      <c r="G165" s="288">
        <v>6.8615108691235665E-5</v>
      </c>
      <c r="H165" s="288">
        <v>1.7089803442108513E-4</v>
      </c>
      <c r="I165" s="418">
        <v>2.2165355619456945E-4</v>
      </c>
      <c r="J165" s="288">
        <v>1.4081975480513661E-4</v>
      </c>
      <c r="K165" s="288">
        <v>1.7889550242860538E-4</v>
      </c>
      <c r="L165" s="288">
        <v>4.8976031702242134E-4</v>
      </c>
      <c r="M165" s="419">
        <v>5.0546703111909494E-4</v>
      </c>
      <c r="N165" s="288">
        <v>8.7589178256536286E-5</v>
      </c>
      <c r="O165" s="288">
        <v>4.0192166784912617E-4</v>
      </c>
      <c r="P165" s="288">
        <v>9.0170626409317078E-4</v>
      </c>
      <c r="Q165" s="288">
        <v>4.6668777385250749E-4</v>
      </c>
      <c r="R165" s="288">
        <v>3.4653204526881738E-4</v>
      </c>
      <c r="S165" s="418">
        <v>1.3679363998795951E-3</v>
      </c>
      <c r="T165" s="288">
        <v>1.9102146799272663E-3</v>
      </c>
      <c r="U165" s="288">
        <v>5.6045976616439193E-4</v>
      </c>
      <c r="V165" s="288">
        <v>2.2750423724814234E-4</v>
      </c>
      <c r="W165" s="419">
        <v>1.7844955573403351E-4</v>
      </c>
      <c r="X165" s="288">
        <v>2.4254615871222948E-4</v>
      </c>
      <c r="Y165" s="288">
        <v>8.9718026892622322E-4</v>
      </c>
      <c r="Z165" s="288">
        <v>2.6840759254124759E-4</v>
      </c>
      <c r="AA165" s="288">
        <v>4.1624771318558704E-4</v>
      </c>
      <c r="AB165" s="288">
        <v>2.9590336529295818E-4</v>
      </c>
      <c r="AC165" s="418">
        <v>3.1179815623663887E-4</v>
      </c>
      <c r="AD165" s="288">
        <v>3.0867731441284603E-5</v>
      </c>
      <c r="AE165" s="288">
        <v>7.3283377437348624E-4</v>
      </c>
      <c r="AF165" s="288">
        <v>4.8339357769019318E-3</v>
      </c>
      <c r="AG165" s="419">
        <v>1.9457529394000835E-4</v>
      </c>
      <c r="AH165" s="288">
        <v>1.0001370647592502</v>
      </c>
      <c r="AI165" s="288">
        <v>1.5187620326376818E-4</v>
      </c>
      <c r="AJ165" s="288">
        <v>6.805273267816768E-5</v>
      </c>
      <c r="AK165" s="288">
        <v>4.1926713717624082E-4</v>
      </c>
      <c r="AL165" s="419">
        <v>4.2492012630405897E-4</v>
      </c>
      <c r="AM165" s="288">
        <v>9.8664603772994033E-5</v>
      </c>
      <c r="AN165" s="420">
        <v>1.8308650448779491E-3</v>
      </c>
    </row>
    <row r="166" spans="2:40" ht="13" customHeight="1">
      <c r="B166" s="415" t="s">
        <v>91</v>
      </c>
      <c r="C166" s="422" t="s">
        <v>634</v>
      </c>
      <c r="D166" s="288">
        <v>4.7453186210364505E-5</v>
      </c>
      <c r="E166" s="288">
        <v>1.8695714549906046E-4</v>
      </c>
      <c r="F166" s="288">
        <v>3.1688355577277609E-5</v>
      </c>
      <c r="G166" s="288">
        <v>3.1483867061551955E-5</v>
      </c>
      <c r="H166" s="288">
        <v>4.9422719559870234E-5</v>
      </c>
      <c r="I166" s="418">
        <v>2.2901427230099608E-5</v>
      </c>
      <c r="J166" s="288">
        <v>9.4819388463502659E-5</v>
      </c>
      <c r="K166" s="288">
        <v>1.968512209322369E-5</v>
      </c>
      <c r="L166" s="288">
        <v>5.1820080976689962E-5</v>
      </c>
      <c r="M166" s="419">
        <v>5.0565636666349247E-5</v>
      </c>
      <c r="N166" s="288">
        <v>2.439784757970565E-5</v>
      </c>
      <c r="O166" s="288">
        <v>3.1116736970899974E-5</v>
      </c>
      <c r="P166" s="288">
        <v>2.5167240111563531E-5</v>
      </c>
      <c r="Q166" s="288">
        <v>2.4636972970253495E-5</v>
      </c>
      <c r="R166" s="288">
        <v>2.4587402247375007E-5</v>
      </c>
      <c r="S166" s="418">
        <v>2.0666711699221009E-5</v>
      </c>
      <c r="T166" s="288">
        <v>2.4446880434944754E-5</v>
      </c>
      <c r="U166" s="288">
        <v>3.1776598006051913E-5</v>
      </c>
      <c r="V166" s="288">
        <v>1.8306450337995607E-5</v>
      </c>
      <c r="W166" s="419">
        <v>1.2015573162513067E-4</v>
      </c>
      <c r="X166" s="288">
        <v>4.3941529793508521E-5</v>
      </c>
      <c r="Y166" s="288">
        <v>2.9497901795822732E-5</v>
      </c>
      <c r="Z166" s="288">
        <v>1.4787603584952871E-4</v>
      </c>
      <c r="AA166" s="288">
        <v>9.048403884941847E-5</v>
      </c>
      <c r="AB166" s="288">
        <v>6.2029118821197319E-5</v>
      </c>
      <c r="AC166" s="418">
        <v>1.4021318980814908E-4</v>
      </c>
      <c r="AD166" s="288">
        <v>1.5617629395015462E-5</v>
      </c>
      <c r="AE166" s="288">
        <v>1.0596870575530035E-3</v>
      </c>
      <c r="AF166" s="288">
        <v>5.3479947216836937E-4</v>
      </c>
      <c r="AG166" s="419">
        <v>5.399809473939994E-5</v>
      </c>
      <c r="AH166" s="288">
        <v>5.4470802811752377E-5</v>
      </c>
      <c r="AI166" s="288">
        <v>1.0137667072348575</v>
      </c>
      <c r="AJ166" s="288">
        <v>1.9079530904440559E-5</v>
      </c>
      <c r="AK166" s="288">
        <v>3.2795346748188519E-5</v>
      </c>
      <c r="AL166" s="419">
        <v>2.2667595303951771E-4</v>
      </c>
      <c r="AM166" s="288">
        <v>6.4729673762633247E-5</v>
      </c>
      <c r="AN166" s="420">
        <v>1.5658489644661575E-4</v>
      </c>
    </row>
    <row r="167" spans="2:40" ht="13" customHeight="1">
      <c r="B167" s="415" t="s">
        <v>333</v>
      </c>
      <c r="C167" s="422" t="s">
        <v>1051</v>
      </c>
      <c r="D167" s="288">
        <v>1.9776526989235322E-3</v>
      </c>
      <c r="E167" s="288">
        <v>2.741212459174437E-3</v>
      </c>
      <c r="F167" s="288">
        <v>1.1924747443691809E-3</v>
      </c>
      <c r="G167" s="288">
        <v>9.8167767169565941E-4</v>
      </c>
      <c r="H167" s="288">
        <v>8.2748476472144727E-4</v>
      </c>
      <c r="I167" s="418">
        <v>9.0174828397582285E-4</v>
      </c>
      <c r="J167" s="288">
        <v>1.0058121033333458E-3</v>
      </c>
      <c r="K167" s="288">
        <v>6.338482190302204E-4</v>
      </c>
      <c r="L167" s="288">
        <v>7.4304236178799254E-4</v>
      </c>
      <c r="M167" s="419">
        <v>6.0208439565405435E-4</v>
      </c>
      <c r="N167" s="288">
        <v>1.0750944229738994E-3</v>
      </c>
      <c r="O167" s="288">
        <v>4.3411323226891739E-4</v>
      </c>
      <c r="P167" s="288">
        <v>1.6704100546426545E-3</v>
      </c>
      <c r="Q167" s="288">
        <v>8.6738345502118989E-4</v>
      </c>
      <c r="R167" s="288">
        <v>6.0041202790476241E-4</v>
      </c>
      <c r="S167" s="418">
        <v>5.5658850231329437E-4</v>
      </c>
      <c r="T167" s="288">
        <v>4.451008607998552E-4</v>
      </c>
      <c r="U167" s="288">
        <v>2.1667578531262477E-4</v>
      </c>
      <c r="V167" s="288">
        <v>1.963764157118511E-4</v>
      </c>
      <c r="W167" s="419">
        <v>1.3358133711706514E-3</v>
      </c>
      <c r="X167" s="288">
        <v>1.1403948779177555E-3</v>
      </c>
      <c r="Y167" s="288">
        <v>3.1524215501983334E-3</v>
      </c>
      <c r="Z167" s="288">
        <v>6.9947101880487635E-3</v>
      </c>
      <c r="AA167" s="288">
        <v>2.9213758029691004E-3</v>
      </c>
      <c r="AB167" s="288">
        <v>8.6551706590346129E-4</v>
      </c>
      <c r="AC167" s="418">
        <v>3.2709440325394564E-3</v>
      </c>
      <c r="AD167" s="288">
        <v>3.4293729600451091E-4</v>
      </c>
      <c r="AE167" s="288">
        <v>1.8780695496097041E-3</v>
      </c>
      <c r="AF167" s="288">
        <v>1.5452624382766651E-3</v>
      </c>
      <c r="AG167" s="419">
        <v>3.4524765970031989E-4</v>
      </c>
      <c r="AH167" s="288">
        <v>3.1737463712929975E-3</v>
      </c>
      <c r="AI167" s="288">
        <v>1.3251263727394411E-3</v>
      </c>
      <c r="AJ167" s="288">
        <v>1.0001099829976321</v>
      </c>
      <c r="AK167" s="288">
        <v>1.8283904894486449E-3</v>
      </c>
      <c r="AL167" s="419">
        <v>4.4639401343166928E-3</v>
      </c>
      <c r="AM167" s="288">
        <v>3.2738336917008067E-4</v>
      </c>
      <c r="AN167" s="420">
        <v>5.1957529949840328E-4</v>
      </c>
    </row>
    <row r="168" spans="2:40" ht="13" customHeight="1">
      <c r="B168" s="415" t="s">
        <v>334</v>
      </c>
      <c r="C168" s="422" t="s">
        <v>618</v>
      </c>
      <c r="D168" s="288">
        <v>2.8308423418442426E-2</v>
      </c>
      <c r="E168" s="288">
        <v>3.9612751796184557E-2</v>
      </c>
      <c r="F168" s="288">
        <v>2.9317641659709251E-2</v>
      </c>
      <c r="G168" s="288">
        <v>2.1508501302910658E-2</v>
      </c>
      <c r="H168" s="288">
        <v>2.8205961060870789E-2</v>
      </c>
      <c r="I168" s="418">
        <v>2.6849327189836764E-2</v>
      </c>
      <c r="J168" s="288">
        <v>3.9263131479985572E-2</v>
      </c>
      <c r="K168" s="288">
        <v>2.7952046742064095E-2</v>
      </c>
      <c r="L168" s="288">
        <v>3.8128708696729637E-2</v>
      </c>
      <c r="M168" s="419">
        <v>2.1660022348601614E-2</v>
      </c>
      <c r="N168" s="288">
        <v>1.5529314131295302E-2</v>
      </c>
      <c r="O168" s="288">
        <v>2.4334660065483411E-2</v>
      </c>
      <c r="P168" s="288">
        <v>3.5823352130384484E-2</v>
      </c>
      <c r="Q168" s="288">
        <v>3.3166154255941535E-2</v>
      </c>
      <c r="R168" s="288">
        <v>2.5391345167779876E-2</v>
      </c>
      <c r="S168" s="418">
        <v>3.5764240779276847E-2</v>
      </c>
      <c r="T168" s="288">
        <v>3.3134749041545855E-2</v>
      </c>
      <c r="U168" s="288">
        <v>2.946288887962116E-2</v>
      </c>
      <c r="V168" s="288">
        <v>2.0197064068548567E-2</v>
      </c>
      <c r="W168" s="419">
        <v>4.2296461955003369E-2</v>
      </c>
      <c r="X168" s="288">
        <v>6.1690947734940604E-2</v>
      </c>
      <c r="Y168" s="288">
        <v>0.10211974122010065</v>
      </c>
      <c r="Z168" s="288">
        <v>0.1126636667346593</v>
      </c>
      <c r="AA168" s="288">
        <v>5.9873096235563965E-2</v>
      </c>
      <c r="AB168" s="288">
        <v>4.6983640588410841E-2</v>
      </c>
      <c r="AC168" s="418">
        <v>6.3657492060119183E-2</v>
      </c>
      <c r="AD168" s="288">
        <v>1.2664185557561942E-2</v>
      </c>
      <c r="AE168" s="288">
        <v>8.9353532576469594E-2</v>
      </c>
      <c r="AF168" s="288">
        <v>8.4957743382188131E-2</v>
      </c>
      <c r="AG168" s="419">
        <v>5.3590212121433847E-2</v>
      </c>
      <c r="AH168" s="288">
        <v>6.0315276555638259E-2</v>
      </c>
      <c r="AI168" s="288">
        <v>3.0828627364033984E-2</v>
      </c>
      <c r="AJ168" s="288">
        <v>1.8244432824865996E-2</v>
      </c>
      <c r="AK168" s="288">
        <v>1.0658561389030088</v>
      </c>
      <c r="AL168" s="419">
        <v>2.6723932730886198E-2</v>
      </c>
      <c r="AM168" s="288">
        <v>1.4223500331086094E-2</v>
      </c>
      <c r="AN168" s="420">
        <v>2.6428049736658583E-2</v>
      </c>
    </row>
    <row r="169" spans="2:40" ht="13" customHeight="1">
      <c r="B169" s="429" t="s">
        <v>335</v>
      </c>
      <c r="C169" s="430" t="s">
        <v>619</v>
      </c>
      <c r="D169" s="288">
        <v>1.2085668636809543E-3</v>
      </c>
      <c r="E169" s="288">
        <v>1.8262102917643508E-4</v>
      </c>
      <c r="F169" s="288">
        <v>3.228207253458431E-4</v>
      </c>
      <c r="G169" s="288">
        <v>1.5901133005597617E-4</v>
      </c>
      <c r="H169" s="288">
        <v>1.5766362274299505E-4</v>
      </c>
      <c r="I169" s="418">
        <v>1.7058801749994184E-4</v>
      </c>
      <c r="J169" s="288">
        <v>1.5459712071728087E-4</v>
      </c>
      <c r="K169" s="288">
        <v>1.4310484847702428E-4</v>
      </c>
      <c r="L169" s="288">
        <v>5.1135461302617778E-4</v>
      </c>
      <c r="M169" s="419">
        <v>1.046224455501885E-4</v>
      </c>
      <c r="N169" s="288">
        <v>7.4141450464674453E-5</v>
      </c>
      <c r="O169" s="288">
        <v>1.1158790097108008E-4</v>
      </c>
      <c r="P169" s="288">
        <v>1.6960059476666008E-4</v>
      </c>
      <c r="Q169" s="288">
        <v>1.8613595807556458E-4</v>
      </c>
      <c r="R169" s="288">
        <v>1.6671190059883837E-4</v>
      </c>
      <c r="S169" s="418">
        <v>3.7328953600323503E-4</v>
      </c>
      <c r="T169" s="288">
        <v>2.9622781572660647E-4</v>
      </c>
      <c r="U169" s="288">
        <v>1.2603218784530126E-4</v>
      </c>
      <c r="V169" s="288">
        <v>1.1270771843117688E-4</v>
      </c>
      <c r="W169" s="419">
        <v>2.9346240671259343E-4</v>
      </c>
      <c r="X169" s="288">
        <v>4.0161625289653654E-4</v>
      </c>
      <c r="Y169" s="288">
        <v>3.1392434622630992E-4</v>
      </c>
      <c r="Z169" s="288">
        <v>6.4962880910387534E-4</v>
      </c>
      <c r="AA169" s="288">
        <v>2.3203907643229538E-4</v>
      </c>
      <c r="AB169" s="288">
        <v>5.6242435186959602E-4</v>
      </c>
      <c r="AC169" s="418">
        <v>3.7672362082039144E-4</v>
      </c>
      <c r="AD169" s="288">
        <v>5.2119431395052183E-4</v>
      </c>
      <c r="AE169" s="288">
        <v>6.3599820969143525E-4</v>
      </c>
      <c r="AF169" s="288">
        <v>3.8043952115097116E-3</v>
      </c>
      <c r="AG169" s="419">
        <v>4.5964746345876441E-4</v>
      </c>
      <c r="AH169" s="288">
        <v>7.5477372163775484E-3</v>
      </c>
      <c r="AI169" s="288">
        <v>1.7964780644081933E-2</v>
      </c>
      <c r="AJ169" s="288">
        <v>7.3721116228496226E-4</v>
      </c>
      <c r="AK169" s="288">
        <v>1.0521637222294144E-3</v>
      </c>
      <c r="AL169" s="419">
        <v>1.0126640038252492</v>
      </c>
      <c r="AM169" s="288">
        <v>1.2299804094669539E-4</v>
      </c>
      <c r="AN169" s="420">
        <v>2.5790607833433743E-3</v>
      </c>
    </row>
    <row r="170" spans="2:40" ht="13" customHeight="1">
      <c r="B170" s="415" t="s">
        <v>336</v>
      </c>
      <c r="C170" s="422" t="s">
        <v>50</v>
      </c>
      <c r="D170" s="425">
        <v>5.2673444129070239E-4</v>
      </c>
      <c r="E170" s="304">
        <v>1.9749031850284592E-3</v>
      </c>
      <c r="F170" s="304">
        <v>8.0965497040309754E-4</v>
      </c>
      <c r="G170" s="304">
        <v>1.0803235743314247E-3</v>
      </c>
      <c r="H170" s="304">
        <v>1.1953112576094914E-3</v>
      </c>
      <c r="I170" s="426">
        <v>6.773848267483518E-4</v>
      </c>
      <c r="J170" s="304">
        <v>7.1097213333687619E-4</v>
      </c>
      <c r="K170" s="304">
        <v>3.2222164900716163E-4</v>
      </c>
      <c r="L170" s="304">
        <v>1.7115186633679363E-3</v>
      </c>
      <c r="M170" s="427">
        <v>5.6540313956073961E-4</v>
      </c>
      <c r="N170" s="304">
        <v>4.601354678373938E-4</v>
      </c>
      <c r="O170" s="304">
        <v>7.8880184622283855E-4</v>
      </c>
      <c r="P170" s="304">
        <v>1.3106719707100508E-3</v>
      </c>
      <c r="Q170" s="304">
        <v>1.37270901216847E-3</v>
      </c>
      <c r="R170" s="304">
        <v>7.7093726497140481E-4</v>
      </c>
      <c r="S170" s="426">
        <v>3.0384087979867989E-3</v>
      </c>
      <c r="T170" s="304">
        <v>1.242341866780056E-3</v>
      </c>
      <c r="U170" s="304">
        <v>1.3248925702360236E-3</v>
      </c>
      <c r="V170" s="304">
        <v>4.791875509893131E-4</v>
      </c>
      <c r="W170" s="427">
        <v>1.6743790425334892E-3</v>
      </c>
      <c r="X170" s="304">
        <v>1.1636912673888072E-3</v>
      </c>
      <c r="Y170" s="304">
        <v>4.5051050850256145E-4</v>
      </c>
      <c r="Z170" s="304">
        <v>1.6528632843611296E-3</v>
      </c>
      <c r="AA170" s="304">
        <v>4.2160210890023267E-3</v>
      </c>
      <c r="AB170" s="304">
        <v>2.0599171956703164E-3</v>
      </c>
      <c r="AC170" s="426">
        <v>3.2740995577645602E-3</v>
      </c>
      <c r="AD170" s="304">
        <v>4.0064016262122856E-4</v>
      </c>
      <c r="AE170" s="304">
        <v>2.4941042998700958E-3</v>
      </c>
      <c r="AF170" s="304">
        <v>2.8253120912301263E-3</v>
      </c>
      <c r="AG170" s="427">
        <v>3.1771666015612508E-3</v>
      </c>
      <c r="AH170" s="304">
        <v>4.7583034880410106E-3</v>
      </c>
      <c r="AI170" s="304">
        <v>2.6577603742812149E-3</v>
      </c>
      <c r="AJ170" s="304">
        <v>1.7959626120114171E-3</v>
      </c>
      <c r="AK170" s="304">
        <v>1.5455524828075445E-3</v>
      </c>
      <c r="AL170" s="427">
        <v>1.7436096670731588E-3</v>
      </c>
      <c r="AM170" s="304">
        <v>1.0005447189304324</v>
      </c>
      <c r="AN170" s="428">
        <v>6.9891269880533076E-4</v>
      </c>
    </row>
    <row r="171" spans="2:40" ht="13" customHeight="1" thickBot="1">
      <c r="B171" s="463" t="s">
        <v>337</v>
      </c>
      <c r="C171" s="464" t="s">
        <v>51</v>
      </c>
      <c r="D171" s="466">
        <v>3.2654539085667836E-3</v>
      </c>
      <c r="E171" s="466">
        <v>5.8880101435729972E-3</v>
      </c>
      <c r="F171" s="466">
        <v>1.7514107424335176E-3</v>
      </c>
      <c r="G171" s="466">
        <v>1.6165176326394951E-3</v>
      </c>
      <c r="H171" s="466">
        <v>1.8381433475670116E-3</v>
      </c>
      <c r="I171" s="467">
        <v>6.1131675929797691E-4</v>
      </c>
      <c r="J171" s="466">
        <v>1.5025431315863223E-2</v>
      </c>
      <c r="K171" s="466">
        <v>1.1689687513114441E-3</v>
      </c>
      <c r="L171" s="466">
        <v>3.1222677531907612E-3</v>
      </c>
      <c r="M171" s="468">
        <v>6.997410989993417E-3</v>
      </c>
      <c r="N171" s="466">
        <v>3.0150938723452971E-3</v>
      </c>
      <c r="O171" s="466">
        <v>3.1321915962094051E-3</v>
      </c>
      <c r="P171" s="466">
        <v>4.4110750454269291E-3</v>
      </c>
      <c r="Q171" s="466">
        <v>3.4668442086723886E-3</v>
      </c>
      <c r="R171" s="466">
        <v>1.4007452534361678E-3</v>
      </c>
      <c r="S171" s="467">
        <v>6.7115127614500252E-4</v>
      </c>
      <c r="T171" s="466">
        <v>1.3073958236106925E-3</v>
      </c>
      <c r="U171" s="466">
        <v>9.5040144383430787E-4</v>
      </c>
      <c r="V171" s="466">
        <v>6.6454531899962619E-4</v>
      </c>
      <c r="W171" s="468">
        <v>1.6220284006140187E-3</v>
      </c>
      <c r="X171" s="466">
        <v>7.3812072123219559E-3</v>
      </c>
      <c r="Y171" s="466">
        <v>2.0185120115189686E-3</v>
      </c>
      <c r="Z171" s="466">
        <v>5.0242899174885256E-3</v>
      </c>
      <c r="AA171" s="466">
        <v>5.4897549774098773E-3</v>
      </c>
      <c r="AB171" s="466">
        <v>1.9087180602215784E-3</v>
      </c>
      <c r="AC171" s="467">
        <v>4.8807978105070661E-3</v>
      </c>
      <c r="AD171" s="466">
        <v>1.3145579867475019E-3</v>
      </c>
      <c r="AE171" s="466">
        <v>1.7594070687909197E-3</v>
      </c>
      <c r="AF171" s="466">
        <v>2.991866522206101E-3</v>
      </c>
      <c r="AG171" s="468">
        <v>6.6741921280012251E-4</v>
      </c>
      <c r="AH171" s="466">
        <v>3.0257899286870878E-3</v>
      </c>
      <c r="AI171" s="466">
        <v>1.8131891915816108E-3</v>
      </c>
      <c r="AJ171" s="466">
        <v>2.3876987422197771E-3</v>
      </c>
      <c r="AK171" s="466">
        <v>2.0502933296868884E-3</v>
      </c>
      <c r="AL171" s="468">
        <v>2.1164932724704044E-3</v>
      </c>
      <c r="AM171" s="466">
        <v>7.8919546633463055E-4</v>
      </c>
      <c r="AN171" s="469">
        <v>1.0005229844183039</v>
      </c>
    </row>
    <row r="172" spans="2:40" ht="13" customHeight="1"/>
    <row r="173" spans="2:40" ht="13" customHeight="1"/>
    <row r="174" spans="2:40" ht="13">
      <c r="D174" s="1339" t="s">
        <v>331</v>
      </c>
      <c r="E174" s="1339"/>
      <c r="F174" s="1339"/>
      <c r="J174" s="1376"/>
      <c r="K174" s="1376"/>
      <c r="L174" s="1376"/>
    </row>
    <row r="175" spans="2:40" s="23" customFormat="1" ht="13">
      <c r="B175" s="24" t="s">
        <v>344</v>
      </c>
    </row>
    <row r="176" spans="2:40" s="23" customFormat="1" ht="13"/>
    <row r="177" spans="2:17" s="23" customFormat="1" ht="13">
      <c r="B177" s="23" t="s">
        <v>1071</v>
      </c>
    </row>
    <row r="178" spans="2:17" s="23" customFormat="1" ht="13.5" thickBot="1">
      <c r="B178" s="477"/>
      <c r="C178" s="478"/>
      <c r="D178" s="478"/>
      <c r="E178" s="478"/>
      <c r="F178" s="478"/>
      <c r="G178" s="478"/>
      <c r="H178" s="478"/>
      <c r="K178" s="1326"/>
      <c r="L178" s="1326"/>
      <c r="M178" s="1326"/>
      <c r="N178" s="1326"/>
      <c r="O178" s="1326"/>
      <c r="P178" s="1326"/>
      <c r="Q178" s="1326"/>
    </row>
    <row r="179" spans="2:17" s="480" customFormat="1" ht="13.5" customHeight="1">
      <c r="C179" s="1373"/>
      <c r="D179" s="1340" t="s">
        <v>1058</v>
      </c>
      <c r="E179" s="1343" t="s">
        <v>1059</v>
      </c>
      <c r="F179" s="1343" t="s">
        <v>1060</v>
      </c>
      <c r="G179" s="1343" t="s">
        <v>1061</v>
      </c>
      <c r="H179" s="1343" t="s">
        <v>1062</v>
      </c>
      <c r="I179" s="1370" t="s">
        <v>345</v>
      </c>
      <c r="K179" s="1326"/>
      <c r="L179" s="1326"/>
      <c r="M179" s="1326"/>
      <c r="N179" s="1326"/>
      <c r="O179" s="1326"/>
      <c r="P179" s="1326"/>
      <c r="Q179" s="1326"/>
    </row>
    <row r="180" spans="2:17" s="480" customFormat="1" ht="13">
      <c r="C180" s="1374"/>
      <c r="D180" s="1341"/>
      <c r="E180" s="1344"/>
      <c r="F180" s="1344"/>
      <c r="G180" s="1344"/>
      <c r="H180" s="1344"/>
      <c r="I180" s="1371"/>
    </row>
    <row r="181" spans="2:17" s="481" customFormat="1" ht="13.5" thickBot="1">
      <c r="C181" s="1375"/>
      <c r="D181" s="1342"/>
      <c r="E181" s="1345"/>
      <c r="F181" s="1345"/>
      <c r="G181" s="1345"/>
      <c r="H181" s="1345"/>
      <c r="I181" s="1372"/>
    </row>
    <row r="182" spans="2:17" s="23" customFormat="1" ht="13">
      <c r="C182" s="482" t="s">
        <v>346</v>
      </c>
      <c r="D182" s="483">
        <v>650905</v>
      </c>
      <c r="E182" s="484">
        <v>662768</v>
      </c>
      <c r="F182" s="484">
        <v>630658</v>
      </c>
      <c r="G182" s="484">
        <v>580811</v>
      </c>
      <c r="H182" s="485">
        <v>665240</v>
      </c>
      <c r="I182" s="486"/>
    </row>
    <row r="183" spans="2:17" s="23" customFormat="1" ht="13">
      <c r="C183" s="487" t="s">
        <v>347</v>
      </c>
      <c r="D183" s="488">
        <v>307997</v>
      </c>
      <c r="E183" s="489">
        <v>314238</v>
      </c>
      <c r="F183" s="489">
        <v>337800</v>
      </c>
      <c r="G183" s="489">
        <v>322841</v>
      </c>
      <c r="H183" s="490">
        <v>334838</v>
      </c>
      <c r="I183" s="491"/>
    </row>
    <row r="184" spans="2:17" s="23" customFormat="1" ht="13.5" thickBot="1">
      <c r="C184" s="492" t="s">
        <v>348</v>
      </c>
      <c r="D184" s="493">
        <f>+D183/D182</f>
        <v>0.4731827225171108</v>
      </c>
      <c r="E184" s="494">
        <f>+E183/E182</f>
        <v>0.47412971054728048</v>
      </c>
      <c r="F184" s="495">
        <f>+F183/F182</f>
        <v>0.53563103932717893</v>
      </c>
      <c r="G184" s="496">
        <f>+G183/G182</f>
        <v>0.55584518888244194</v>
      </c>
      <c r="H184" s="496">
        <f>+H183/H182</f>
        <v>0.50333413504900482</v>
      </c>
      <c r="I184" s="497">
        <f>AVERAGE(D184:H184)</f>
        <v>0.5084245592646035</v>
      </c>
    </row>
    <row r="185" spans="2:17" s="23" customFormat="1" ht="13">
      <c r="C185" s="43" t="s">
        <v>349</v>
      </c>
      <c r="L185" s="1339" t="s">
        <v>331</v>
      </c>
      <c r="M185" s="1339"/>
      <c r="N185" s="1339"/>
    </row>
    <row r="186" spans="2:17" s="23" customFormat="1" ht="13">
      <c r="C186" s="1360" t="s">
        <v>350</v>
      </c>
      <c r="D186" s="1360"/>
      <c r="E186" s="1360"/>
      <c r="F186" s="1360"/>
      <c r="G186" s="1360"/>
      <c r="H186" s="1360"/>
      <c r="I186" s="1360"/>
    </row>
    <row r="187" spans="2:17" ht="12" customHeight="1">
      <c r="C187" s="1360"/>
      <c r="D187" s="1360"/>
      <c r="E187" s="1360"/>
      <c r="F187" s="1360"/>
      <c r="G187" s="1360"/>
      <c r="H187" s="1360"/>
      <c r="I187" s="1360"/>
      <c r="J187" s="669"/>
      <c r="K187" s="669"/>
    </row>
    <row r="188" spans="2:17" ht="11.25" customHeight="1">
      <c r="C188" s="498"/>
      <c r="D188" s="498"/>
      <c r="E188" s="498"/>
      <c r="F188" s="498"/>
      <c r="G188" s="498"/>
      <c r="H188" s="498"/>
      <c r="I188" s="498"/>
      <c r="J188" s="498"/>
      <c r="K188" s="498"/>
    </row>
    <row r="189" spans="2:17" ht="12">
      <c r="C189" s="479"/>
      <c r="D189" s="479"/>
      <c r="E189" s="479"/>
      <c r="F189" s="479"/>
      <c r="G189" s="479"/>
      <c r="H189" s="479"/>
      <c r="I189" s="479"/>
      <c r="J189" s="479"/>
      <c r="K189" s="479"/>
    </row>
    <row r="192" spans="2:17" ht="13.5" thickBot="1">
      <c r="B192" s="499" t="s">
        <v>351</v>
      </c>
      <c r="C192" s="499"/>
      <c r="M192" s="349" t="s">
        <v>233</v>
      </c>
    </row>
    <row r="193" spans="2:16" ht="12" customHeight="1">
      <c r="B193" s="1310"/>
      <c r="C193" s="1311"/>
      <c r="D193" s="500"/>
      <c r="E193" s="501"/>
      <c r="F193" s="502"/>
      <c r="G193" s="503"/>
      <c r="H193" s="501"/>
      <c r="I193" s="501"/>
      <c r="J193" s="501"/>
      <c r="K193" s="501"/>
      <c r="L193" s="501"/>
      <c r="M193" s="501"/>
      <c r="N193" s="1324" t="s">
        <v>595</v>
      </c>
      <c r="O193" s="1327" t="s">
        <v>352</v>
      </c>
      <c r="P193" s="1329" t="s">
        <v>353</v>
      </c>
    </row>
    <row r="194" spans="2:16" ht="12" customHeight="1">
      <c r="B194" s="1312"/>
      <c r="C194" s="1313"/>
      <c r="D194" s="504" t="s">
        <v>354</v>
      </c>
      <c r="E194" s="505" t="s">
        <v>355</v>
      </c>
      <c r="F194" s="506" t="s">
        <v>356</v>
      </c>
      <c r="G194" s="1309" t="s">
        <v>357</v>
      </c>
      <c r="H194" s="505"/>
      <c r="I194" s="505"/>
      <c r="J194" s="505"/>
      <c r="K194" s="505"/>
      <c r="L194" s="505"/>
      <c r="M194" s="505"/>
      <c r="N194" s="1325"/>
      <c r="O194" s="1328"/>
      <c r="P194" s="1330"/>
    </row>
    <row r="195" spans="2:16" ht="12">
      <c r="B195" s="1312"/>
      <c r="C195" s="1313"/>
      <c r="D195" s="504"/>
      <c r="E195" s="505"/>
      <c r="F195" s="506"/>
      <c r="G195" s="1309"/>
      <c r="H195" s="507" t="s">
        <v>358</v>
      </c>
      <c r="I195" s="508" t="s">
        <v>359</v>
      </c>
      <c r="J195" s="509"/>
      <c r="K195" s="509"/>
      <c r="L195" s="509"/>
      <c r="M195" s="509"/>
      <c r="N195" s="1325"/>
      <c r="O195" s="1328"/>
      <c r="P195" s="1330"/>
    </row>
    <row r="196" spans="2:16" ht="12">
      <c r="B196" s="1312"/>
      <c r="C196" s="1313"/>
      <c r="D196" s="678"/>
      <c r="E196" s="505"/>
      <c r="F196" s="506"/>
      <c r="G196" s="513"/>
      <c r="H196" s="514"/>
      <c r="I196" s="506"/>
      <c r="J196" s="508" t="s">
        <v>596</v>
      </c>
      <c r="K196" s="679"/>
      <c r="L196" s="680"/>
      <c r="M196" s="510" t="s">
        <v>597</v>
      </c>
      <c r="N196" s="1325"/>
      <c r="O196" s="1328"/>
      <c r="P196" s="1330"/>
    </row>
    <row r="197" spans="2:16" ht="12">
      <c r="B197" s="1312"/>
      <c r="C197" s="1313"/>
      <c r="D197" s="681"/>
      <c r="E197" s="506"/>
      <c r="F197" s="506"/>
      <c r="G197" s="513"/>
      <c r="H197" s="514"/>
      <c r="I197" s="506"/>
      <c r="J197" s="682"/>
      <c r="K197" s="1335" t="s">
        <v>644</v>
      </c>
      <c r="L197" s="1337" t="s">
        <v>645</v>
      </c>
      <c r="M197" s="505"/>
      <c r="N197" s="790"/>
      <c r="O197" s="666"/>
      <c r="P197" s="667"/>
    </row>
    <row r="198" spans="2:16" ht="12.75" customHeight="1" thickBot="1">
      <c r="B198" s="1314"/>
      <c r="C198" s="1315"/>
      <c r="D198" s="511" t="s">
        <v>646</v>
      </c>
      <c r="E198" s="512" t="s">
        <v>647</v>
      </c>
      <c r="F198" s="506" t="s">
        <v>648</v>
      </c>
      <c r="G198" s="513" t="s">
        <v>649</v>
      </c>
      <c r="H198" s="514" t="s">
        <v>650</v>
      </c>
      <c r="I198" s="506" t="s">
        <v>651</v>
      </c>
      <c r="J198" s="506" t="s">
        <v>652</v>
      </c>
      <c r="K198" s="1336"/>
      <c r="L198" s="1338"/>
      <c r="M198" s="505" t="s">
        <v>653</v>
      </c>
      <c r="N198" s="696" t="s">
        <v>598</v>
      </c>
      <c r="O198" s="515" t="s">
        <v>599</v>
      </c>
      <c r="P198" s="516" t="s">
        <v>600</v>
      </c>
    </row>
    <row r="199" spans="2:16" ht="12">
      <c r="B199" s="186" t="s">
        <v>55</v>
      </c>
      <c r="C199" s="517" t="s">
        <v>1048</v>
      </c>
      <c r="D199" s="518">
        <v>20596</v>
      </c>
      <c r="E199" s="519">
        <v>8617</v>
      </c>
      <c r="F199" s="519">
        <v>4789</v>
      </c>
      <c r="G199" s="519">
        <v>7190</v>
      </c>
      <c r="H199" s="519">
        <v>1794</v>
      </c>
      <c r="I199" s="519">
        <v>5396</v>
      </c>
      <c r="J199" s="519">
        <v>3832</v>
      </c>
      <c r="K199" s="786">
        <v>1751</v>
      </c>
      <c r="L199" s="518">
        <v>2081</v>
      </c>
      <c r="M199" s="518">
        <v>1564</v>
      </c>
      <c r="N199" s="520">
        <v>73869</v>
      </c>
      <c r="O199" s="521">
        <f t="shared" ref="O199:O236" si="3">+D199/N199</f>
        <v>0.27881790737657203</v>
      </c>
      <c r="P199" s="522">
        <f t="shared" ref="P199:P236" si="4">+G199/N199</f>
        <v>9.7334470481528115E-2</v>
      </c>
    </row>
    <row r="200" spans="2:16" ht="12">
      <c r="B200" s="190" t="s">
        <v>56</v>
      </c>
      <c r="C200" s="523" t="s">
        <v>9</v>
      </c>
      <c r="D200" s="524">
        <v>136</v>
      </c>
      <c r="E200" s="525">
        <v>0</v>
      </c>
      <c r="F200" s="525">
        <v>0</v>
      </c>
      <c r="G200" s="525">
        <v>136</v>
      </c>
      <c r="H200" s="525">
        <v>22</v>
      </c>
      <c r="I200" s="525">
        <v>114</v>
      </c>
      <c r="J200" s="525">
        <v>113</v>
      </c>
      <c r="K200" s="787">
        <v>57</v>
      </c>
      <c r="L200" s="524">
        <v>56</v>
      </c>
      <c r="M200" s="524">
        <v>1</v>
      </c>
      <c r="N200" s="520">
        <v>2193</v>
      </c>
      <c r="O200" s="521">
        <f t="shared" si="3"/>
        <v>6.2015503875968991E-2</v>
      </c>
      <c r="P200" s="522">
        <f t="shared" si="4"/>
        <v>6.2015503875968991E-2</v>
      </c>
    </row>
    <row r="201" spans="2:16" ht="12">
      <c r="B201" s="190" t="s">
        <v>57</v>
      </c>
      <c r="C201" s="523" t="s">
        <v>290</v>
      </c>
      <c r="D201" s="524">
        <v>12293</v>
      </c>
      <c r="E201" s="525">
        <v>247</v>
      </c>
      <c r="F201" s="525">
        <v>129</v>
      </c>
      <c r="G201" s="525">
        <v>11917</v>
      </c>
      <c r="H201" s="525">
        <v>528</v>
      </c>
      <c r="I201" s="525">
        <v>11389</v>
      </c>
      <c r="J201" s="525">
        <v>11194</v>
      </c>
      <c r="K201" s="787">
        <v>4679</v>
      </c>
      <c r="L201" s="524">
        <v>6515</v>
      </c>
      <c r="M201" s="524">
        <v>195</v>
      </c>
      <c r="N201" s="520">
        <v>474208</v>
      </c>
      <c r="O201" s="521">
        <f t="shared" si="3"/>
        <v>2.5923223564343074E-2</v>
      </c>
      <c r="P201" s="522">
        <f t="shared" si="4"/>
        <v>2.5130322558877118E-2</v>
      </c>
    </row>
    <row r="202" spans="2:16" ht="12">
      <c r="B202" s="190" t="s">
        <v>58</v>
      </c>
      <c r="C202" s="526" t="s">
        <v>13</v>
      </c>
      <c r="D202" s="524">
        <v>8760</v>
      </c>
      <c r="E202" s="525">
        <v>432</v>
      </c>
      <c r="F202" s="525">
        <v>161</v>
      </c>
      <c r="G202" s="525">
        <v>8167</v>
      </c>
      <c r="H202" s="525">
        <v>565</v>
      </c>
      <c r="I202" s="525">
        <v>7602</v>
      </c>
      <c r="J202" s="525">
        <v>7521</v>
      </c>
      <c r="K202" s="787">
        <v>5317</v>
      </c>
      <c r="L202" s="524">
        <v>2204</v>
      </c>
      <c r="M202" s="524">
        <v>81</v>
      </c>
      <c r="N202" s="520">
        <v>133224</v>
      </c>
      <c r="O202" s="521">
        <f t="shared" si="3"/>
        <v>6.5753918212934609E-2</v>
      </c>
      <c r="P202" s="522">
        <f t="shared" si="4"/>
        <v>6.1302768269981385E-2</v>
      </c>
    </row>
    <row r="203" spans="2:16" ht="12">
      <c r="B203" s="190" t="s">
        <v>59</v>
      </c>
      <c r="C203" s="526" t="s">
        <v>622</v>
      </c>
      <c r="D203" s="524">
        <v>7127</v>
      </c>
      <c r="E203" s="525">
        <v>381</v>
      </c>
      <c r="F203" s="525">
        <v>124</v>
      </c>
      <c r="G203" s="525">
        <v>6622</v>
      </c>
      <c r="H203" s="525">
        <v>428</v>
      </c>
      <c r="I203" s="525">
        <v>6194</v>
      </c>
      <c r="J203" s="525">
        <v>6140</v>
      </c>
      <c r="K203" s="787">
        <v>4758</v>
      </c>
      <c r="L203" s="524">
        <v>1382</v>
      </c>
      <c r="M203" s="524">
        <v>54</v>
      </c>
      <c r="N203" s="520">
        <v>202617</v>
      </c>
      <c r="O203" s="521">
        <f t="shared" si="3"/>
        <v>3.5174738546123969E-2</v>
      </c>
      <c r="P203" s="522">
        <f t="shared" si="4"/>
        <v>3.2682351431518576E-2</v>
      </c>
    </row>
    <row r="204" spans="2:16" ht="12">
      <c r="B204" s="190" t="s">
        <v>60</v>
      </c>
      <c r="C204" s="526" t="s">
        <v>16</v>
      </c>
      <c r="D204" s="524">
        <v>9135</v>
      </c>
      <c r="E204" s="525">
        <v>16</v>
      </c>
      <c r="F204" s="525">
        <v>16</v>
      </c>
      <c r="G204" s="525">
        <v>9103</v>
      </c>
      <c r="H204" s="525">
        <v>199</v>
      </c>
      <c r="I204" s="525">
        <v>8904</v>
      </c>
      <c r="J204" s="525">
        <v>8871</v>
      </c>
      <c r="K204" s="787">
        <v>6874</v>
      </c>
      <c r="L204" s="524">
        <v>1997</v>
      </c>
      <c r="M204" s="524">
        <v>33</v>
      </c>
      <c r="N204" s="520">
        <v>1016571</v>
      </c>
      <c r="O204" s="521">
        <f t="shared" si="3"/>
        <v>8.9860914781161368E-3</v>
      </c>
      <c r="P204" s="522">
        <f t="shared" si="4"/>
        <v>8.9546131062168809E-3</v>
      </c>
    </row>
    <row r="205" spans="2:16" ht="12">
      <c r="B205" s="190" t="s">
        <v>61</v>
      </c>
      <c r="C205" s="523" t="s">
        <v>626</v>
      </c>
      <c r="D205" s="524">
        <v>217</v>
      </c>
      <c r="E205" s="525">
        <v>0</v>
      </c>
      <c r="F205" s="525">
        <v>0</v>
      </c>
      <c r="G205" s="525">
        <v>217</v>
      </c>
      <c r="H205" s="525">
        <v>12</v>
      </c>
      <c r="I205" s="525">
        <v>205</v>
      </c>
      <c r="J205" s="525">
        <v>205</v>
      </c>
      <c r="K205" s="787">
        <v>159</v>
      </c>
      <c r="L205" s="524">
        <v>46</v>
      </c>
      <c r="M205" s="524">
        <v>0</v>
      </c>
      <c r="N205" s="520">
        <v>5765</v>
      </c>
      <c r="O205" s="521">
        <f t="shared" si="3"/>
        <v>3.7640936686903728E-2</v>
      </c>
      <c r="P205" s="522">
        <f t="shared" si="4"/>
        <v>3.7640936686903728E-2</v>
      </c>
    </row>
    <row r="206" spans="2:16" ht="12">
      <c r="B206" s="190" t="s">
        <v>62</v>
      </c>
      <c r="C206" s="523" t="s">
        <v>1049</v>
      </c>
      <c r="D206" s="524">
        <v>19019</v>
      </c>
      <c r="E206" s="525">
        <v>141</v>
      </c>
      <c r="F206" s="525">
        <v>29</v>
      </c>
      <c r="G206" s="525">
        <v>18849</v>
      </c>
      <c r="H206" s="525">
        <v>346</v>
      </c>
      <c r="I206" s="525">
        <v>18503</v>
      </c>
      <c r="J206" s="525">
        <v>18482</v>
      </c>
      <c r="K206" s="787">
        <v>14321</v>
      </c>
      <c r="L206" s="524">
        <v>4161</v>
      </c>
      <c r="M206" s="524">
        <v>21</v>
      </c>
      <c r="N206" s="520">
        <v>685010</v>
      </c>
      <c r="O206" s="521">
        <f t="shared" si="3"/>
        <v>2.7764558181632384E-2</v>
      </c>
      <c r="P206" s="522">
        <f t="shared" si="4"/>
        <v>2.7516386622093107E-2</v>
      </c>
    </row>
    <row r="207" spans="2:16" ht="12">
      <c r="B207" s="190" t="s">
        <v>63</v>
      </c>
      <c r="C207" s="523" t="s">
        <v>623</v>
      </c>
      <c r="D207" s="524">
        <v>9862</v>
      </c>
      <c r="E207" s="525">
        <v>190</v>
      </c>
      <c r="F207" s="525">
        <v>76</v>
      </c>
      <c r="G207" s="525">
        <v>9596</v>
      </c>
      <c r="H207" s="525">
        <v>406</v>
      </c>
      <c r="I207" s="525">
        <v>9190</v>
      </c>
      <c r="J207" s="525">
        <v>9070</v>
      </c>
      <c r="K207" s="787">
        <v>7028</v>
      </c>
      <c r="L207" s="524">
        <v>2042</v>
      </c>
      <c r="M207" s="524">
        <v>120</v>
      </c>
      <c r="N207" s="520">
        <v>283415</v>
      </c>
      <c r="O207" s="521">
        <f t="shared" si="3"/>
        <v>3.4797029091614771E-2</v>
      </c>
      <c r="P207" s="522">
        <f t="shared" si="4"/>
        <v>3.3858476086304538E-2</v>
      </c>
    </row>
    <row r="208" spans="2:16" ht="12">
      <c r="B208" s="190" t="s">
        <v>64</v>
      </c>
      <c r="C208" s="523" t="s">
        <v>20</v>
      </c>
      <c r="D208" s="524">
        <v>2038</v>
      </c>
      <c r="E208" s="525">
        <v>33</v>
      </c>
      <c r="F208" s="525">
        <v>6</v>
      </c>
      <c r="G208" s="525">
        <v>1999</v>
      </c>
      <c r="H208" s="525">
        <v>59</v>
      </c>
      <c r="I208" s="525">
        <v>1940</v>
      </c>
      <c r="J208" s="525">
        <v>1940</v>
      </c>
      <c r="K208" s="787">
        <v>1503</v>
      </c>
      <c r="L208" s="524">
        <v>437</v>
      </c>
      <c r="M208" s="524">
        <v>0</v>
      </c>
      <c r="N208" s="520">
        <v>88605</v>
      </c>
      <c r="O208" s="521">
        <f t="shared" si="3"/>
        <v>2.3000959313808477E-2</v>
      </c>
      <c r="P208" s="522">
        <f t="shared" si="4"/>
        <v>2.2560803566390158E-2</v>
      </c>
    </row>
    <row r="209" spans="2:16" ht="12">
      <c r="B209" s="190" t="s">
        <v>65</v>
      </c>
      <c r="C209" s="523" t="s">
        <v>22</v>
      </c>
      <c r="D209" s="524">
        <v>2347</v>
      </c>
      <c r="E209" s="525">
        <v>22</v>
      </c>
      <c r="F209" s="525">
        <v>0</v>
      </c>
      <c r="G209" s="525">
        <v>2325</v>
      </c>
      <c r="H209" s="525">
        <v>47</v>
      </c>
      <c r="I209" s="525">
        <v>2278</v>
      </c>
      <c r="J209" s="525">
        <v>2270</v>
      </c>
      <c r="K209" s="787">
        <v>1759</v>
      </c>
      <c r="L209" s="524">
        <v>511</v>
      </c>
      <c r="M209" s="524">
        <v>8</v>
      </c>
      <c r="N209" s="520">
        <v>216369</v>
      </c>
      <c r="O209" s="521">
        <f t="shared" si="3"/>
        <v>1.0847210090170034E-2</v>
      </c>
      <c r="P209" s="522">
        <f t="shared" si="4"/>
        <v>1.0745531938493962E-2</v>
      </c>
    </row>
    <row r="210" spans="2:16" ht="12">
      <c r="B210" s="190" t="s">
        <v>66</v>
      </c>
      <c r="C210" s="523" t="s">
        <v>24</v>
      </c>
      <c r="D210" s="524">
        <v>11765</v>
      </c>
      <c r="E210" s="525">
        <v>319</v>
      </c>
      <c r="F210" s="525">
        <v>71</v>
      </c>
      <c r="G210" s="525">
        <v>11375</v>
      </c>
      <c r="H210" s="525">
        <v>800</v>
      </c>
      <c r="I210" s="525">
        <v>10575</v>
      </c>
      <c r="J210" s="525">
        <v>10538</v>
      </c>
      <c r="K210" s="787">
        <v>7856</v>
      </c>
      <c r="L210" s="524">
        <v>2682</v>
      </c>
      <c r="M210" s="524">
        <v>37</v>
      </c>
      <c r="N210" s="520">
        <v>355007</v>
      </c>
      <c r="O210" s="521">
        <f t="shared" si="3"/>
        <v>3.3140191601855738E-2</v>
      </c>
      <c r="P210" s="522">
        <f t="shared" si="4"/>
        <v>3.2041621714501402E-2</v>
      </c>
    </row>
    <row r="211" spans="2:16" ht="12">
      <c r="B211" s="190" t="s">
        <v>67</v>
      </c>
      <c r="C211" s="523" t="s">
        <v>627</v>
      </c>
      <c r="D211" s="524">
        <v>13092</v>
      </c>
      <c r="E211" s="525">
        <v>132</v>
      </c>
      <c r="F211" s="525">
        <v>21</v>
      </c>
      <c r="G211" s="525">
        <v>12939</v>
      </c>
      <c r="H211" s="525">
        <v>369</v>
      </c>
      <c r="I211" s="525">
        <v>12570</v>
      </c>
      <c r="J211" s="525">
        <v>12533</v>
      </c>
      <c r="K211" s="787">
        <v>9701</v>
      </c>
      <c r="L211" s="524">
        <v>2832</v>
      </c>
      <c r="M211" s="524">
        <v>37</v>
      </c>
      <c r="N211" s="520">
        <v>839147</v>
      </c>
      <c r="O211" s="521">
        <f t="shared" si="3"/>
        <v>1.5601557295682401E-2</v>
      </c>
      <c r="P211" s="522">
        <f t="shared" si="4"/>
        <v>1.5419229288789688E-2</v>
      </c>
    </row>
    <row r="212" spans="2:16" ht="12">
      <c r="B212" s="190" t="s">
        <v>68</v>
      </c>
      <c r="C212" s="523" t="s">
        <v>628</v>
      </c>
      <c r="D212" s="524">
        <v>12979</v>
      </c>
      <c r="E212" s="525">
        <v>162</v>
      </c>
      <c r="F212" s="525">
        <v>28</v>
      </c>
      <c r="G212" s="525">
        <v>12789</v>
      </c>
      <c r="H212" s="525">
        <v>685</v>
      </c>
      <c r="I212" s="525">
        <v>12104</v>
      </c>
      <c r="J212" s="525">
        <v>12059</v>
      </c>
      <c r="K212" s="787">
        <v>9334</v>
      </c>
      <c r="L212" s="524">
        <v>2725</v>
      </c>
      <c r="M212" s="524">
        <v>45</v>
      </c>
      <c r="N212" s="520">
        <v>596128</v>
      </c>
      <c r="O212" s="521">
        <f t="shared" si="3"/>
        <v>2.1772169735358848E-2</v>
      </c>
      <c r="P212" s="522">
        <f t="shared" si="4"/>
        <v>2.1453446239733748E-2</v>
      </c>
    </row>
    <row r="213" spans="2:16" ht="12">
      <c r="B213" s="190" t="s">
        <v>69</v>
      </c>
      <c r="C213" s="523" t="s">
        <v>629</v>
      </c>
      <c r="D213" s="524">
        <v>4682</v>
      </c>
      <c r="E213" s="525">
        <v>22</v>
      </c>
      <c r="F213" s="525">
        <v>13</v>
      </c>
      <c r="G213" s="525">
        <v>4647</v>
      </c>
      <c r="H213" s="525">
        <v>123</v>
      </c>
      <c r="I213" s="525">
        <v>4524</v>
      </c>
      <c r="J213" s="525">
        <v>4518</v>
      </c>
      <c r="K213" s="787">
        <v>3497</v>
      </c>
      <c r="L213" s="524">
        <v>1021</v>
      </c>
      <c r="M213" s="524">
        <v>6</v>
      </c>
      <c r="N213" s="520">
        <v>201730</v>
      </c>
      <c r="O213" s="521">
        <f t="shared" si="3"/>
        <v>2.3209240073365389E-2</v>
      </c>
      <c r="P213" s="522">
        <f t="shared" si="4"/>
        <v>2.3035740841719131E-2</v>
      </c>
    </row>
    <row r="214" spans="2:16" ht="12">
      <c r="B214" s="190" t="s">
        <v>70</v>
      </c>
      <c r="C214" s="523" t="s">
        <v>291</v>
      </c>
      <c r="D214" s="524">
        <v>16118</v>
      </c>
      <c r="E214" s="525">
        <v>82</v>
      </c>
      <c r="F214" s="525">
        <v>16</v>
      </c>
      <c r="G214" s="525">
        <v>16020</v>
      </c>
      <c r="H214" s="525">
        <v>152</v>
      </c>
      <c r="I214" s="525">
        <v>15868</v>
      </c>
      <c r="J214" s="525">
        <v>15858</v>
      </c>
      <c r="K214" s="787">
        <v>12274</v>
      </c>
      <c r="L214" s="524">
        <v>3584</v>
      </c>
      <c r="M214" s="524">
        <v>10</v>
      </c>
      <c r="N214" s="520">
        <v>330777</v>
      </c>
      <c r="O214" s="521">
        <f t="shared" si="3"/>
        <v>4.8727692675125535E-2</v>
      </c>
      <c r="P214" s="522">
        <f t="shared" si="4"/>
        <v>4.8431420564307673E-2</v>
      </c>
    </row>
    <row r="215" spans="2:16" ht="12">
      <c r="B215" s="190" t="s">
        <v>71</v>
      </c>
      <c r="C215" s="523" t="s">
        <v>53</v>
      </c>
      <c r="D215" s="524">
        <v>16471</v>
      </c>
      <c r="E215" s="525">
        <v>114</v>
      </c>
      <c r="F215" s="525">
        <v>36</v>
      </c>
      <c r="G215" s="525">
        <v>16321</v>
      </c>
      <c r="H215" s="525">
        <v>370</v>
      </c>
      <c r="I215" s="525">
        <v>15951</v>
      </c>
      <c r="J215" s="525">
        <v>15738</v>
      </c>
      <c r="K215" s="787">
        <v>12182</v>
      </c>
      <c r="L215" s="524">
        <v>3556</v>
      </c>
      <c r="M215" s="524">
        <v>213</v>
      </c>
      <c r="N215" s="520">
        <v>760744</v>
      </c>
      <c r="O215" s="521">
        <f t="shared" si="3"/>
        <v>2.16511730621602E-2</v>
      </c>
      <c r="P215" s="522">
        <f t="shared" si="4"/>
        <v>2.1453997665443304E-2</v>
      </c>
    </row>
    <row r="216" spans="2:16" ht="12">
      <c r="B216" s="190" t="s">
        <v>73</v>
      </c>
      <c r="C216" s="523" t="s">
        <v>1041</v>
      </c>
      <c r="D216" s="524">
        <v>1555</v>
      </c>
      <c r="E216" s="525">
        <v>16</v>
      </c>
      <c r="F216" s="525">
        <v>0</v>
      </c>
      <c r="G216" s="525">
        <v>1539</v>
      </c>
      <c r="H216" s="525">
        <v>17</v>
      </c>
      <c r="I216" s="525">
        <v>1522</v>
      </c>
      <c r="J216" s="525">
        <v>1519</v>
      </c>
      <c r="K216" s="787">
        <v>1175</v>
      </c>
      <c r="L216" s="524">
        <v>344</v>
      </c>
      <c r="M216" s="524">
        <v>3</v>
      </c>
      <c r="N216" s="520">
        <v>40889</v>
      </c>
      <c r="O216" s="521">
        <f t="shared" si="3"/>
        <v>3.8029787962532709E-2</v>
      </c>
      <c r="P216" s="522">
        <f t="shared" si="4"/>
        <v>3.7638484678030763E-2</v>
      </c>
    </row>
    <row r="217" spans="2:16" ht="12">
      <c r="B217" s="190" t="s">
        <v>74</v>
      </c>
      <c r="C217" s="523" t="s">
        <v>54</v>
      </c>
      <c r="D217" s="524">
        <v>13469</v>
      </c>
      <c r="E217" s="525">
        <v>69</v>
      </c>
      <c r="F217" s="525">
        <v>15</v>
      </c>
      <c r="G217" s="525">
        <v>13385</v>
      </c>
      <c r="H217" s="525">
        <v>194</v>
      </c>
      <c r="I217" s="525">
        <v>13191</v>
      </c>
      <c r="J217" s="525">
        <v>12855</v>
      </c>
      <c r="K217" s="787">
        <v>9950</v>
      </c>
      <c r="L217" s="524">
        <v>2905</v>
      </c>
      <c r="M217" s="524">
        <v>336</v>
      </c>
      <c r="N217" s="520">
        <v>1020423</v>
      </c>
      <c r="O217" s="521">
        <f t="shared" si="3"/>
        <v>1.3199428080315712E-2</v>
      </c>
      <c r="P217" s="522">
        <f t="shared" si="4"/>
        <v>1.311710927723111E-2</v>
      </c>
    </row>
    <row r="218" spans="2:16" ht="12">
      <c r="B218" s="190" t="s">
        <v>75</v>
      </c>
      <c r="C218" s="523" t="s">
        <v>30</v>
      </c>
      <c r="D218" s="524">
        <v>10763</v>
      </c>
      <c r="E218" s="525">
        <v>707</v>
      </c>
      <c r="F218" s="525">
        <v>218</v>
      </c>
      <c r="G218" s="525">
        <v>9838</v>
      </c>
      <c r="H218" s="525">
        <v>835</v>
      </c>
      <c r="I218" s="525">
        <v>9003</v>
      </c>
      <c r="J218" s="525">
        <v>8919</v>
      </c>
      <c r="K218" s="787">
        <v>6919</v>
      </c>
      <c r="L218" s="524">
        <v>2000</v>
      </c>
      <c r="M218" s="524">
        <v>84</v>
      </c>
      <c r="N218" s="520">
        <v>145817</v>
      </c>
      <c r="O218" s="521">
        <f t="shared" si="3"/>
        <v>7.3811695481322478E-2</v>
      </c>
      <c r="P218" s="522">
        <f t="shared" si="4"/>
        <v>6.7468127858891627E-2</v>
      </c>
    </row>
    <row r="219" spans="2:16" ht="12">
      <c r="B219" s="190" t="s">
        <v>77</v>
      </c>
      <c r="C219" s="523" t="s">
        <v>32</v>
      </c>
      <c r="D219" s="524">
        <v>35208</v>
      </c>
      <c r="E219" s="525">
        <v>5451</v>
      </c>
      <c r="F219" s="525">
        <v>1261</v>
      </c>
      <c r="G219" s="525">
        <v>28496</v>
      </c>
      <c r="H219" s="525">
        <v>5785</v>
      </c>
      <c r="I219" s="525">
        <v>22711</v>
      </c>
      <c r="J219" s="525">
        <v>21721</v>
      </c>
      <c r="K219" s="787">
        <v>18319</v>
      </c>
      <c r="L219" s="524">
        <v>3402</v>
      </c>
      <c r="M219" s="524">
        <v>990</v>
      </c>
      <c r="N219" s="520">
        <v>582708</v>
      </c>
      <c r="O219" s="521">
        <f t="shared" si="3"/>
        <v>6.0421343108383617E-2</v>
      </c>
      <c r="P219" s="522">
        <f t="shared" si="4"/>
        <v>4.890270941878265E-2</v>
      </c>
    </row>
    <row r="220" spans="2:16" ht="12">
      <c r="B220" s="190" t="s">
        <v>78</v>
      </c>
      <c r="C220" s="523" t="s">
        <v>630</v>
      </c>
      <c r="D220" s="524">
        <v>824</v>
      </c>
      <c r="E220" s="525">
        <v>0</v>
      </c>
      <c r="F220" s="525">
        <v>0</v>
      </c>
      <c r="G220" s="525">
        <v>824</v>
      </c>
      <c r="H220" s="525">
        <v>68</v>
      </c>
      <c r="I220" s="525">
        <v>756</v>
      </c>
      <c r="J220" s="525">
        <v>749</v>
      </c>
      <c r="K220" s="787">
        <v>590</v>
      </c>
      <c r="L220" s="524">
        <v>159</v>
      </c>
      <c r="M220" s="524">
        <v>7</v>
      </c>
      <c r="N220" s="520">
        <v>121531</v>
      </c>
      <c r="O220" s="521">
        <f t="shared" si="3"/>
        <v>6.7801630859616064E-3</v>
      </c>
      <c r="P220" s="522">
        <f t="shared" si="4"/>
        <v>6.7801630859616064E-3</v>
      </c>
    </row>
    <row r="221" spans="2:16" ht="12">
      <c r="B221" s="190" t="s">
        <v>80</v>
      </c>
      <c r="C221" s="523" t="s">
        <v>529</v>
      </c>
      <c r="D221" s="524">
        <v>1275</v>
      </c>
      <c r="E221" s="525">
        <v>0</v>
      </c>
      <c r="F221" s="525">
        <v>0</v>
      </c>
      <c r="G221" s="525">
        <v>1275</v>
      </c>
      <c r="H221" s="525">
        <v>7</v>
      </c>
      <c r="I221" s="525">
        <v>1268</v>
      </c>
      <c r="J221" s="525">
        <v>1266</v>
      </c>
      <c r="K221" s="787">
        <v>994</v>
      </c>
      <c r="L221" s="524">
        <v>272</v>
      </c>
      <c r="M221" s="524">
        <v>2</v>
      </c>
      <c r="N221" s="520">
        <v>58497</v>
      </c>
      <c r="O221" s="521">
        <f t="shared" si="3"/>
        <v>2.1795989537925022E-2</v>
      </c>
      <c r="P221" s="522">
        <f t="shared" si="4"/>
        <v>2.1795989537925022E-2</v>
      </c>
    </row>
    <row r="222" spans="2:16" ht="12">
      <c r="B222" s="190" t="s">
        <v>81</v>
      </c>
      <c r="C222" s="523" t="s">
        <v>531</v>
      </c>
      <c r="D222" s="524">
        <v>3357</v>
      </c>
      <c r="E222" s="525">
        <v>60</v>
      </c>
      <c r="F222" s="525">
        <v>13</v>
      </c>
      <c r="G222" s="525">
        <v>3284</v>
      </c>
      <c r="H222" s="525">
        <v>355</v>
      </c>
      <c r="I222" s="525">
        <v>2929</v>
      </c>
      <c r="J222" s="525">
        <v>2818</v>
      </c>
      <c r="K222" s="787">
        <v>1112</v>
      </c>
      <c r="L222" s="524">
        <v>1706</v>
      </c>
      <c r="M222" s="524">
        <v>111</v>
      </c>
      <c r="N222" s="520">
        <v>72532</v>
      </c>
      <c r="O222" s="521">
        <f t="shared" si="3"/>
        <v>4.6283019908454202E-2</v>
      </c>
      <c r="P222" s="522">
        <f t="shared" si="4"/>
        <v>4.5276567583962937E-2</v>
      </c>
    </row>
    <row r="223" spans="2:16" ht="12">
      <c r="B223" s="190" t="s">
        <v>82</v>
      </c>
      <c r="C223" s="523" t="s">
        <v>36</v>
      </c>
      <c r="D223" s="524">
        <v>98360</v>
      </c>
      <c r="E223" s="525">
        <v>5249</v>
      </c>
      <c r="F223" s="525">
        <v>2007</v>
      </c>
      <c r="G223" s="525">
        <v>91104</v>
      </c>
      <c r="H223" s="525">
        <v>5699</v>
      </c>
      <c r="I223" s="525">
        <v>85405</v>
      </c>
      <c r="J223" s="525">
        <v>81283</v>
      </c>
      <c r="K223" s="787">
        <v>34693</v>
      </c>
      <c r="L223" s="524">
        <v>46590</v>
      </c>
      <c r="M223" s="524">
        <v>4122</v>
      </c>
      <c r="N223" s="520">
        <v>636400</v>
      </c>
      <c r="O223" s="521">
        <f t="shared" si="3"/>
        <v>0.15455688246385921</v>
      </c>
      <c r="P223" s="522">
        <f t="shared" si="4"/>
        <v>0.14315524827152734</v>
      </c>
    </row>
    <row r="224" spans="2:16" ht="12">
      <c r="B224" s="190" t="s">
        <v>84</v>
      </c>
      <c r="C224" s="523" t="s">
        <v>631</v>
      </c>
      <c r="D224" s="524">
        <v>15814</v>
      </c>
      <c r="E224" s="525">
        <v>72</v>
      </c>
      <c r="F224" s="525">
        <v>19</v>
      </c>
      <c r="G224" s="525">
        <v>15723</v>
      </c>
      <c r="H224" s="525">
        <v>490</v>
      </c>
      <c r="I224" s="525">
        <v>15233</v>
      </c>
      <c r="J224" s="525">
        <v>15146</v>
      </c>
      <c r="K224" s="787">
        <v>11323</v>
      </c>
      <c r="L224" s="524">
        <v>3823</v>
      </c>
      <c r="M224" s="524">
        <v>87</v>
      </c>
      <c r="N224" s="520">
        <v>304413</v>
      </c>
      <c r="O224" s="521">
        <f t="shared" si="3"/>
        <v>5.1949161172486061E-2</v>
      </c>
      <c r="P224" s="522">
        <f t="shared" si="4"/>
        <v>5.1650225187491995E-2</v>
      </c>
    </row>
    <row r="225" spans="2:16" ht="12">
      <c r="B225" s="190" t="s">
        <v>85</v>
      </c>
      <c r="C225" s="523" t="s">
        <v>39</v>
      </c>
      <c r="D225" s="524">
        <v>8342</v>
      </c>
      <c r="E225" s="525">
        <v>1052</v>
      </c>
      <c r="F225" s="525">
        <v>226</v>
      </c>
      <c r="G225" s="525">
        <v>7064</v>
      </c>
      <c r="H225" s="525">
        <v>2424</v>
      </c>
      <c r="I225" s="525">
        <v>4640</v>
      </c>
      <c r="J225" s="525">
        <v>4534</v>
      </c>
      <c r="K225" s="787">
        <v>2763</v>
      </c>
      <c r="L225" s="524">
        <v>1771</v>
      </c>
      <c r="M225" s="524">
        <v>106</v>
      </c>
      <c r="N225" s="520">
        <v>806717</v>
      </c>
      <c r="O225" s="521">
        <f t="shared" si="3"/>
        <v>1.0340677089983229E-2</v>
      </c>
      <c r="P225" s="522">
        <f t="shared" si="4"/>
        <v>8.7564784180821781E-3</v>
      </c>
    </row>
    <row r="226" spans="2:16" ht="12">
      <c r="B226" s="190" t="s">
        <v>86</v>
      </c>
      <c r="C226" s="523" t="s">
        <v>632</v>
      </c>
      <c r="D226" s="524">
        <v>29144</v>
      </c>
      <c r="E226" s="525">
        <v>643</v>
      </c>
      <c r="F226" s="525">
        <v>119</v>
      </c>
      <c r="G226" s="525">
        <v>28382</v>
      </c>
      <c r="H226" s="525">
        <v>994</v>
      </c>
      <c r="I226" s="525">
        <v>27388</v>
      </c>
      <c r="J226" s="525">
        <v>27078</v>
      </c>
      <c r="K226" s="787">
        <v>18149</v>
      </c>
      <c r="L226" s="524">
        <v>8929</v>
      </c>
      <c r="M226" s="524">
        <v>310</v>
      </c>
      <c r="N226" s="520">
        <v>431790</v>
      </c>
      <c r="O226" s="521">
        <f t="shared" si="3"/>
        <v>6.7495773408369805E-2</v>
      </c>
      <c r="P226" s="522">
        <f t="shared" si="4"/>
        <v>6.5731026656476524E-2</v>
      </c>
    </row>
    <row r="227" spans="2:16" ht="12">
      <c r="B227" s="190" t="s">
        <v>87</v>
      </c>
      <c r="C227" s="523" t="s">
        <v>292</v>
      </c>
      <c r="D227" s="524">
        <v>5945</v>
      </c>
      <c r="E227" s="525">
        <v>426</v>
      </c>
      <c r="F227" s="525">
        <v>16</v>
      </c>
      <c r="G227" s="525">
        <v>5503</v>
      </c>
      <c r="H227" s="525">
        <v>437</v>
      </c>
      <c r="I227" s="525">
        <v>5066</v>
      </c>
      <c r="J227" s="525">
        <v>5028</v>
      </c>
      <c r="K227" s="787">
        <v>3407</v>
      </c>
      <c r="L227" s="524">
        <v>1621</v>
      </c>
      <c r="M227" s="524">
        <v>38</v>
      </c>
      <c r="N227" s="520">
        <v>221588</v>
      </c>
      <c r="O227" s="521">
        <f t="shared" si="3"/>
        <v>2.6829070166254489E-2</v>
      </c>
      <c r="P227" s="522">
        <f t="shared" si="4"/>
        <v>2.4834377312850875E-2</v>
      </c>
    </row>
    <row r="228" spans="2:16" ht="12">
      <c r="B228" s="190" t="s">
        <v>88</v>
      </c>
      <c r="C228" s="523" t="s">
        <v>43</v>
      </c>
      <c r="D228" s="524">
        <v>20037</v>
      </c>
      <c r="E228" s="525">
        <v>0</v>
      </c>
      <c r="F228" s="525">
        <v>0</v>
      </c>
      <c r="G228" s="525">
        <v>20037</v>
      </c>
      <c r="H228" s="525">
        <v>0</v>
      </c>
      <c r="I228" s="525">
        <v>20037</v>
      </c>
      <c r="J228" s="525">
        <v>20032</v>
      </c>
      <c r="K228" s="787">
        <v>15371</v>
      </c>
      <c r="L228" s="524">
        <v>4661</v>
      </c>
      <c r="M228" s="524">
        <v>5</v>
      </c>
      <c r="N228" s="520">
        <v>378845</v>
      </c>
      <c r="O228" s="521">
        <f t="shared" si="3"/>
        <v>5.2889704232601725E-2</v>
      </c>
      <c r="P228" s="522">
        <f t="shared" si="4"/>
        <v>5.2889704232601725E-2</v>
      </c>
    </row>
    <row r="229" spans="2:16" ht="12">
      <c r="B229" s="190" t="s">
        <v>89</v>
      </c>
      <c r="C229" s="523" t="s">
        <v>633</v>
      </c>
      <c r="D229" s="524">
        <v>39282</v>
      </c>
      <c r="E229" s="525">
        <v>1597</v>
      </c>
      <c r="F229" s="525">
        <v>171</v>
      </c>
      <c r="G229" s="525">
        <v>37514</v>
      </c>
      <c r="H229" s="525">
        <v>402</v>
      </c>
      <c r="I229" s="525">
        <v>37112</v>
      </c>
      <c r="J229" s="525">
        <v>34291</v>
      </c>
      <c r="K229" s="787">
        <v>22081</v>
      </c>
      <c r="L229" s="524">
        <v>12210</v>
      </c>
      <c r="M229" s="524">
        <v>2821</v>
      </c>
      <c r="N229" s="520">
        <v>564268</v>
      </c>
      <c r="O229" s="521">
        <f t="shared" si="3"/>
        <v>6.9615856295235604E-2</v>
      </c>
      <c r="P229" s="522">
        <f t="shared" si="4"/>
        <v>6.648259337761489E-2</v>
      </c>
    </row>
    <row r="230" spans="2:16" ht="12">
      <c r="B230" s="190" t="s">
        <v>91</v>
      </c>
      <c r="C230" s="523" t="s">
        <v>634</v>
      </c>
      <c r="D230" s="524">
        <v>86752</v>
      </c>
      <c r="E230" s="525">
        <v>2479</v>
      </c>
      <c r="F230" s="525">
        <v>322</v>
      </c>
      <c r="G230" s="525">
        <v>83951</v>
      </c>
      <c r="H230" s="525">
        <v>2633</v>
      </c>
      <c r="I230" s="525">
        <v>81318</v>
      </c>
      <c r="J230" s="525">
        <v>79022</v>
      </c>
      <c r="K230" s="787">
        <v>46484</v>
      </c>
      <c r="L230" s="524">
        <v>32538</v>
      </c>
      <c r="M230" s="524">
        <v>2296</v>
      </c>
      <c r="N230" s="520">
        <v>685516</v>
      </c>
      <c r="O230" s="521">
        <f t="shared" si="3"/>
        <v>0.1265499273539932</v>
      </c>
      <c r="P230" s="522">
        <f t="shared" si="4"/>
        <v>0.12246395416007795</v>
      </c>
    </row>
    <row r="231" spans="2:16" ht="12">
      <c r="B231" s="190" t="s">
        <v>333</v>
      </c>
      <c r="C231" s="685" t="s">
        <v>1051</v>
      </c>
      <c r="D231" s="524">
        <v>22396</v>
      </c>
      <c r="E231" s="525">
        <v>178</v>
      </c>
      <c r="F231" s="525">
        <v>45</v>
      </c>
      <c r="G231" s="525">
        <v>22173</v>
      </c>
      <c r="H231" s="525">
        <v>1378</v>
      </c>
      <c r="I231" s="525">
        <v>20795</v>
      </c>
      <c r="J231" s="525">
        <v>20139</v>
      </c>
      <c r="K231" s="787">
        <v>8258</v>
      </c>
      <c r="L231" s="524">
        <v>11881</v>
      </c>
      <c r="M231" s="524">
        <v>656</v>
      </c>
      <c r="N231" s="520">
        <v>79666</v>
      </c>
      <c r="O231" s="521">
        <f t="shared" si="3"/>
        <v>0.28112369141164362</v>
      </c>
      <c r="P231" s="522">
        <f t="shared" si="4"/>
        <v>0.27832450480757159</v>
      </c>
    </row>
    <row r="232" spans="2:16" ht="12">
      <c r="B232" s="190" t="s">
        <v>334</v>
      </c>
      <c r="C232" s="523" t="s">
        <v>618</v>
      </c>
      <c r="D232" s="524">
        <v>34281</v>
      </c>
      <c r="E232" s="525">
        <v>4361</v>
      </c>
      <c r="F232" s="525">
        <v>789</v>
      </c>
      <c r="G232" s="525">
        <v>29131</v>
      </c>
      <c r="H232" s="525">
        <v>3776</v>
      </c>
      <c r="I232" s="525">
        <v>25355</v>
      </c>
      <c r="J232" s="525">
        <v>24421</v>
      </c>
      <c r="K232" s="787">
        <v>13179</v>
      </c>
      <c r="L232" s="524">
        <v>11242</v>
      </c>
      <c r="M232" s="524">
        <v>934</v>
      </c>
      <c r="N232" s="520">
        <v>449518</v>
      </c>
      <c r="O232" s="521">
        <f t="shared" si="3"/>
        <v>7.6261684737874785E-2</v>
      </c>
      <c r="P232" s="522">
        <f t="shared" si="4"/>
        <v>6.4804968877775745E-2</v>
      </c>
    </row>
    <row r="233" spans="2:16" ht="12">
      <c r="B233" s="190" t="s">
        <v>335</v>
      </c>
      <c r="C233" s="523" t="s">
        <v>619</v>
      </c>
      <c r="D233" s="524">
        <v>69224</v>
      </c>
      <c r="E233" s="525">
        <v>7121</v>
      </c>
      <c r="F233" s="525">
        <v>1568</v>
      </c>
      <c r="G233" s="525">
        <v>60535</v>
      </c>
      <c r="H233" s="525">
        <v>2083</v>
      </c>
      <c r="I233" s="525">
        <v>58452</v>
      </c>
      <c r="J233" s="525">
        <v>55509</v>
      </c>
      <c r="K233" s="787">
        <v>14416</v>
      </c>
      <c r="L233" s="524">
        <v>41093</v>
      </c>
      <c r="M233" s="524">
        <v>2943</v>
      </c>
      <c r="N233" s="520">
        <v>458779</v>
      </c>
      <c r="O233" s="521">
        <f t="shared" si="3"/>
        <v>0.15088746433467967</v>
      </c>
      <c r="P233" s="522">
        <f t="shared" si="4"/>
        <v>0.13194806213885116</v>
      </c>
    </row>
    <row r="234" spans="2:16" ht="12">
      <c r="B234" s="190" t="s">
        <v>336</v>
      </c>
      <c r="C234" s="523" t="s">
        <v>50</v>
      </c>
      <c r="D234" s="524">
        <v>0</v>
      </c>
      <c r="E234" s="525">
        <v>0</v>
      </c>
      <c r="F234" s="525">
        <v>0</v>
      </c>
      <c r="G234" s="525">
        <v>0</v>
      </c>
      <c r="H234" s="525">
        <v>0</v>
      </c>
      <c r="I234" s="525">
        <v>0</v>
      </c>
      <c r="J234" s="525">
        <v>0</v>
      </c>
      <c r="K234" s="787">
        <v>0</v>
      </c>
      <c r="L234" s="524">
        <v>0</v>
      </c>
      <c r="M234" s="524">
        <v>0</v>
      </c>
      <c r="N234" s="520">
        <v>16795</v>
      </c>
      <c r="O234" s="521">
        <f t="shared" si="3"/>
        <v>0</v>
      </c>
      <c r="P234" s="522">
        <f t="shared" si="4"/>
        <v>0</v>
      </c>
    </row>
    <row r="235" spans="2:16" ht="12">
      <c r="B235" s="190" t="s">
        <v>337</v>
      </c>
      <c r="C235" s="527" t="s">
        <v>51</v>
      </c>
      <c r="D235" s="528">
        <v>97</v>
      </c>
      <c r="E235" s="529">
        <v>2</v>
      </c>
      <c r="F235" s="529">
        <v>0</v>
      </c>
      <c r="G235" s="529">
        <v>95</v>
      </c>
      <c r="H235" s="529">
        <v>2</v>
      </c>
      <c r="I235" s="529">
        <v>93</v>
      </c>
      <c r="J235" s="529">
        <v>91</v>
      </c>
      <c r="K235" s="788">
        <v>35</v>
      </c>
      <c r="L235" s="530">
        <v>56</v>
      </c>
      <c r="M235" s="530">
        <v>2</v>
      </c>
      <c r="N235" s="531">
        <v>56610</v>
      </c>
      <c r="O235" s="521">
        <f t="shared" si="3"/>
        <v>1.7134781840664193E-3</v>
      </c>
      <c r="P235" s="522">
        <f t="shared" si="4"/>
        <v>1.6781487369722664E-3</v>
      </c>
    </row>
    <row r="236" spans="2:16" ht="12.5" thickBot="1">
      <c r="B236" s="532"/>
      <c r="C236" s="533" t="s">
        <v>52</v>
      </c>
      <c r="D236" s="534">
        <v>662762</v>
      </c>
      <c r="E236" s="535">
        <v>40393</v>
      </c>
      <c r="F236" s="535">
        <v>12304</v>
      </c>
      <c r="G236" s="535">
        <v>610065</v>
      </c>
      <c r="H236" s="535">
        <v>34484</v>
      </c>
      <c r="I236" s="535">
        <v>575581</v>
      </c>
      <c r="J236" s="535">
        <v>557303</v>
      </c>
      <c r="K236" s="789">
        <v>332268</v>
      </c>
      <c r="L236" s="536">
        <v>225035</v>
      </c>
      <c r="M236" s="536">
        <v>18278</v>
      </c>
      <c r="N236" s="537">
        <v>13398681</v>
      </c>
      <c r="O236" s="683">
        <f t="shared" si="3"/>
        <v>4.9464719698901705E-2</v>
      </c>
      <c r="P236" s="684">
        <f t="shared" si="4"/>
        <v>4.5531720622350814E-2</v>
      </c>
    </row>
  </sheetData>
  <sheetProtection sheet="1" objects="1" scenarios="1"/>
  <mergeCells count="198">
    <mergeCell ref="B2:C3"/>
    <mergeCell ref="AZ132:AZ134"/>
    <mergeCell ref="D71:F71"/>
    <mergeCell ref="D174:F174"/>
    <mergeCell ref="AB132:AB134"/>
    <mergeCell ref="Q132:Q134"/>
    <mergeCell ref="R132:R134"/>
    <mergeCell ref="S132:S134"/>
    <mergeCell ref="AS132:AS134"/>
    <mergeCell ref="AN132:AN134"/>
    <mergeCell ref="T132:T134"/>
    <mergeCell ref="Y132:Y134"/>
    <mergeCell ref="Z132:Z134"/>
    <mergeCell ref="AA132:AA134"/>
    <mergeCell ref="AP132:AP134"/>
    <mergeCell ref="X132:X134"/>
    <mergeCell ref="N132:N134"/>
    <mergeCell ref="O132:O134"/>
    <mergeCell ref="M132:M134"/>
    <mergeCell ref="U132:U134"/>
    <mergeCell ref="V132:V134"/>
    <mergeCell ref="AQ132:AQ134"/>
    <mergeCell ref="AF132:AF134"/>
    <mergeCell ref="AG132:AG134"/>
    <mergeCell ref="AO132:AO134"/>
    <mergeCell ref="BF133:BF134"/>
    <mergeCell ref="AT132:AT134"/>
    <mergeCell ref="AV132:AV134"/>
    <mergeCell ref="AW132:AW134"/>
    <mergeCell ref="AX132:AX134"/>
    <mergeCell ref="AY132:AY134"/>
    <mergeCell ref="BC132:BC134"/>
    <mergeCell ref="BE133:BE134"/>
    <mergeCell ref="BA132:BA134"/>
    <mergeCell ref="BB132:BB134"/>
    <mergeCell ref="J132:J134"/>
    <mergeCell ref="AS76:AS78"/>
    <mergeCell ref="M76:M78"/>
    <mergeCell ref="O76:O78"/>
    <mergeCell ref="P76:P78"/>
    <mergeCell ref="X76:X78"/>
    <mergeCell ref="Y76:Y78"/>
    <mergeCell ref="Z76:Z78"/>
    <mergeCell ref="Q76:Q78"/>
    <mergeCell ref="R76:R78"/>
    <mergeCell ref="S76:S78"/>
    <mergeCell ref="T76:T78"/>
    <mergeCell ref="AE76:AE78"/>
    <mergeCell ref="AA76:AA78"/>
    <mergeCell ref="AH132:AH134"/>
    <mergeCell ref="W132:W134"/>
    <mergeCell ref="AC132:AC134"/>
    <mergeCell ref="AD132:AD134"/>
    <mergeCell ref="AE132:AE134"/>
    <mergeCell ref="AR132:AR134"/>
    <mergeCell ref="P132:P134"/>
    <mergeCell ref="AI132:AI134"/>
    <mergeCell ref="AJ132:AJ134"/>
    <mergeCell ref="AK132:AK134"/>
    <mergeCell ref="BC76:BC78"/>
    <mergeCell ref="BE77:BE78"/>
    <mergeCell ref="BF77:BF78"/>
    <mergeCell ref="AT76:AT78"/>
    <mergeCell ref="AV76:AV78"/>
    <mergeCell ref="AW76:AW78"/>
    <mergeCell ref="AX76:AX78"/>
    <mergeCell ref="BA76:BA78"/>
    <mergeCell ref="BB76:BB78"/>
    <mergeCell ref="AY76:AY78"/>
    <mergeCell ref="BB20:BB23"/>
    <mergeCell ref="BE21:BE23"/>
    <mergeCell ref="BH21:BH23"/>
    <mergeCell ref="BF21:BF22"/>
    <mergeCell ref="D76:D78"/>
    <mergeCell ref="E76:E78"/>
    <mergeCell ref="F76:F78"/>
    <mergeCell ref="G76:G78"/>
    <mergeCell ref="H76:H78"/>
    <mergeCell ref="AR76:AR78"/>
    <mergeCell ref="AP20:AP23"/>
    <mergeCell ref="AQ20:AQ23"/>
    <mergeCell ref="AR20:AR23"/>
    <mergeCell ref="AS20:AS23"/>
    <mergeCell ref="AY20:AY23"/>
    <mergeCell ref="AZ20:AZ23"/>
    <mergeCell ref="N76:N78"/>
    <mergeCell ref="AT20:AT23"/>
    <mergeCell ref="AN20:AN22"/>
    <mergeCell ref="U76:U78"/>
    <mergeCell ref="V76:V78"/>
    <mergeCell ref="W76:W78"/>
    <mergeCell ref="AC76:AC78"/>
    <mergeCell ref="AD76:AD78"/>
    <mergeCell ref="BA20:BA23"/>
    <mergeCell ref="AZ76:AZ78"/>
    <mergeCell ref="AN76:AN78"/>
    <mergeCell ref="AO76:AO78"/>
    <mergeCell ref="AP76:AP78"/>
    <mergeCell ref="AQ76:AQ78"/>
    <mergeCell ref="AW20:AW23"/>
    <mergeCell ref="AX20:AX23"/>
    <mergeCell ref="AO20:AO23"/>
    <mergeCell ref="C9:D9"/>
    <mergeCell ref="D127:F127"/>
    <mergeCell ref="J174:L174"/>
    <mergeCell ref="P20:P22"/>
    <mergeCell ref="AD20:AD22"/>
    <mergeCell ref="AE20:AE22"/>
    <mergeCell ref="AA20:AA22"/>
    <mergeCell ref="AV20:AV23"/>
    <mergeCell ref="AF76:AF78"/>
    <mergeCell ref="AB76:AB78"/>
    <mergeCell ref="AH76:AH78"/>
    <mergeCell ref="AC20:AC22"/>
    <mergeCell ref="AI20:AI22"/>
    <mergeCell ref="AH20:AH22"/>
    <mergeCell ref="AG76:AG78"/>
    <mergeCell ref="K132:K134"/>
    <mergeCell ref="L132:L134"/>
    <mergeCell ref="D132:D134"/>
    <mergeCell ref="E132:E134"/>
    <mergeCell ref="F132:F134"/>
    <mergeCell ref="G132:G134"/>
    <mergeCell ref="H132:H134"/>
    <mergeCell ref="Y20:Y22"/>
    <mergeCell ref="I132:I134"/>
    <mergeCell ref="BF12:BH12"/>
    <mergeCell ref="G179:G181"/>
    <mergeCell ref="H179:H181"/>
    <mergeCell ref="N20:N22"/>
    <mergeCell ref="J20:J22"/>
    <mergeCell ref="K20:K22"/>
    <mergeCell ref="AL20:AL22"/>
    <mergeCell ref="C186:I187"/>
    <mergeCell ref="BB18:BC18"/>
    <mergeCell ref="F179:F181"/>
    <mergeCell ref="J76:J78"/>
    <mergeCell ref="K76:K78"/>
    <mergeCell ref="L76:L78"/>
    <mergeCell ref="I76:I78"/>
    <mergeCell ref="BE19:BE20"/>
    <mergeCell ref="BC20:BC23"/>
    <mergeCell ref="AU20:AU23"/>
    <mergeCell ref="Z20:Z22"/>
    <mergeCell ref="AG20:AG22"/>
    <mergeCell ref="AF20:AF22"/>
    <mergeCell ref="I179:I181"/>
    <mergeCell ref="C179:C181"/>
    <mergeCell ref="M20:M22"/>
    <mergeCell ref="F20:F22"/>
    <mergeCell ref="K197:K198"/>
    <mergeCell ref="L197:L198"/>
    <mergeCell ref="AJ20:AJ22"/>
    <mergeCell ref="AK20:AK22"/>
    <mergeCell ref="L185:N185"/>
    <mergeCell ref="C8:D8"/>
    <mergeCell ref="D179:D181"/>
    <mergeCell ref="E179:E181"/>
    <mergeCell ref="B19:C23"/>
    <mergeCell ref="D20:D22"/>
    <mergeCell ref="E20:E22"/>
    <mergeCell ref="B75:C78"/>
    <mergeCell ref="C13:D13"/>
    <mergeCell ref="G20:G22"/>
    <mergeCell ref="H20:H22"/>
    <mergeCell ref="I20:I22"/>
    <mergeCell ref="B131:C134"/>
    <mergeCell ref="O20:O22"/>
    <mergeCell ref="Q20:Q22"/>
    <mergeCell ref="R20:R22"/>
    <mergeCell ref="S20:S22"/>
    <mergeCell ref="AB20:AB22"/>
    <mergeCell ref="T20:T22"/>
    <mergeCell ref="U20:U22"/>
    <mergeCell ref="C7:D7"/>
    <mergeCell ref="C10:D10"/>
    <mergeCell ref="C11:D11"/>
    <mergeCell ref="C12:D12"/>
    <mergeCell ref="C14:D14"/>
    <mergeCell ref="C15:D15"/>
    <mergeCell ref="G194:G195"/>
    <mergeCell ref="B193:C198"/>
    <mergeCell ref="AM20:AM22"/>
    <mergeCell ref="AL76:AL78"/>
    <mergeCell ref="AM76:AM78"/>
    <mergeCell ref="AL132:AL134"/>
    <mergeCell ref="AM132:AM134"/>
    <mergeCell ref="N193:N196"/>
    <mergeCell ref="L20:L22"/>
    <mergeCell ref="K178:Q179"/>
    <mergeCell ref="AI76:AI78"/>
    <mergeCell ref="AJ76:AJ78"/>
    <mergeCell ref="AK76:AK78"/>
    <mergeCell ref="O193:O196"/>
    <mergeCell ref="P193:P196"/>
    <mergeCell ref="V20:V22"/>
    <mergeCell ref="W20:W22"/>
    <mergeCell ref="X20:X22"/>
  </mergeCells>
  <phoneticPr fontId="2"/>
  <hyperlinks>
    <hyperlink ref="C13:D13" location="④係数!BG12:BI58" display="係数Ｇ　民間消費支出構成" xr:uid="{00000000-0004-0000-0500-000000000000}"/>
    <hyperlink ref="C8:D8" location="④係数!A108:A128" display="係数Ｂ　粗付加価値率" xr:uid="{00000000-0004-0000-0500-000001000000}"/>
    <hyperlink ref="C10" location="④係数!A73:A116" display="係数Ｄ　投入係数" xr:uid="{00000000-0004-0000-0500-000002000000}"/>
    <hyperlink ref="D71:E71" location="④係数!A2" display="↑シートのトップへ戻る" xr:uid="{00000000-0004-0000-0500-000003000000}"/>
    <hyperlink ref="D127:F127" location="④係数!A2" display="↑シートのトップへ戻る" xr:uid="{00000000-0004-0000-0500-000004000000}"/>
    <hyperlink ref="C9:D9" location="④係数!A108:A128" display="係数Ｃ　雇用者所得率" xr:uid="{00000000-0004-0000-0500-000005000000}"/>
    <hyperlink ref="C11" location="④係数!A129:A171" display="係数Ｅ　逆行列係数(開放型)" xr:uid="{00000000-0004-0000-0500-000006000000}"/>
    <hyperlink ref="D174:F174" location="④係数!A2" display="↑シートのトップへ戻る" xr:uid="{00000000-0004-0000-0500-000007000000}"/>
    <hyperlink ref="BF12:BH12" location="④係数!A2" display="←シートのトップへ戻る" xr:uid="{00000000-0004-0000-0500-000008000000}"/>
    <hyperlink ref="C7" location="④係数!BG12:BI61" display="係数Ａ　自給率" xr:uid="{00000000-0004-0000-0500-000009000000}"/>
    <hyperlink ref="C12:E12" location="④係数!A172:A192" display="係数Ｆ　消費転換係数" xr:uid="{00000000-0004-0000-0500-00000A000000}"/>
    <hyperlink ref="L185:N185" location="④係数!A2" display="↑シートのトップへ戻る" xr:uid="{00000000-0004-0000-0500-00000B000000}"/>
    <hyperlink ref="C15" location="④係数!O188:P226" display="係数Ｉ　雇用係数" xr:uid="{00000000-0004-0000-0500-00000C000000}"/>
    <hyperlink ref="C10:D10" location="④係数!A71:A116" display="係数Ｄ　投入係数" xr:uid="{00000000-0004-0000-0500-00000D000000}"/>
    <hyperlink ref="C11:D11" location="④係数!A127:A171" display="係数Ｅ　逆行列係数(開放型)" xr:uid="{00000000-0004-0000-0500-00000E000000}"/>
    <hyperlink ref="C15:D15" location="④係数!O184:P226" display="係数Ｉ　雇用係数" xr:uid="{00000000-0004-0000-0500-00000F000000}"/>
    <hyperlink ref="C14" location="④係数!O188:P226" display="係数Ｉ　雇用係数" xr:uid="{00000000-0004-0000-0500-000010000000}"/>
    <hyperlink ref="C14:D14" location="④係数!O184:P226" display="係数Ｉ　雇用係数" xr:uid="{00000000-0004-0000-0500-000011000000}"/>
  </hyperlinks>
  <pageMargins left="0.55118110236220474" right="0.19685039370078741" top="0.74803149606299213" bottom="0.74803149606299213" header="0.31496062992125984" footer="0.31496062992125984"/>
  <pageSetup paperSize="9" scale="67" fitToWidth="2" fitToHeight="2" orientation="landscape" r:id="rId1"/>
  <headerFooter alignWithMargins="0">
    <oddHeader>&amp;L&amp;"ＭＳ ゴシック,標準"&amp;F&amp;C&amp;"ＭＳ ゴシック,標準"&amp;A&amp;R&amp;"ＭＳ ゴシック,標準"&amp;D_&amp;T</oddHeader>
  </headerFooter>
  <drawing r:id="rId2"/>
  <legacyDrawing r:id="rId3"/>
  <oleObjects>
    <mc:AlternateContent xmlns:mc="http://schemas.openxmlformats.org/markup-compatibility/2006">
      <mc:Choice Requires="x14">
        <oleObject progId="Equation.3" shapeId="70664" r:id="rId4">
          <objectPr defaultSize="0" autoPict="0" r:id="rId5">
            <anchor moveWithCells="1">
              <from>
                <xdr:col>3</xdr:col>
                <xdr:colOff>209550</xdr:colOff>
                <xdr:row>127</xdr:row>
                <xdr:rowOff>88900</xdr:rowOff>
              </from>
              <to>
                <xdr:col>5</xdr:col>
                <xdr:colOff>228600</xdr:colOff>
                <xdr:row>129</xdr:row>
                <xdr:rowOff>31750</xdr:rowOff>
              </to>
            </anchor>
          </objectPr>
        </oleObject>
      </mc:Choice>
      <mc:Fallback>
        <oleObject progId="Equation.3" shapeId="70664" r:id="rId4"/>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F413"/>
  <sheetViews>
    <sheetView workbookViewId="0"/>
  </sheetViews>
  <sheetFormatPr defaultColWidth="9.33203125" defaultRowHeight="12"/>
  <cols>
    <col min="1" max="1" width="1.77734375" style="538" customWidth="1"/>
    <col min="2" max="2" width="4.33203125" style="1420" bestFit="1" customWidth="1"/>
    <col min="3" max="3" width="20.77734375" style="1421" customWidth="1"/>
    <col min="4" max="4" width="27.33203125" style="1419" customWidth="1"/>
    <col min="5" max="5" width="32.44140625" style="1419" customWidth="1"/>
    <col min="6" max="6" width="35.6640625" style="1419" customWidth="1"/>
    <col min="7" max="12" width="9.33203125" style="538"/>
    <col min="13" max="13" width="9.33203125" style="538" customWidth="1"/>
    <col min="14" max="16384" width="9.33203125" style="538"/>
  </cols>
  <sheetData>
    <row r="2" spans="2:6">
      <c r="B2" s="1159" t="s">
        <v>360</v>
      </c>
      <c r="C2" s="1159"/>
    </row>
    <row r="3" spans="2:6">
      <c r="B3" s="1159"/>
      <c r="C3" s="1159"/>
    </row>
    <row r="4" spans="2:6" ht="12.5" thickBot="1">
      <c r="D4" s="1422" t="s">
        <v>1072</v>
      </c>
      <c r="E4" s="1422"/>
      <c r="F4" s="1422"/>
    </row>
    <row r="5" spans="2:6" ht="12.5" thickBot="1">
      <c r="B5" s="539"/>
      <c r="C5" s="540" t="s">
        <v>361</v>
      </c>
      <c r="D5" s="1404" t="s">
        <v>362</v>
      </c>
      <c r="E5" s="1404"/>
      <c r="F5" s="1405"/>
    </row>
    <row r="6" spans="2:6">
      <c r="B6" s="541" t="s">
        <v>954</v>
      </c>
      <c r="C6" s="542" t="s">
        <v>955</v>
      </c>
      <c r="D6" s="1423" t="s">
        <v>363</v>
      </c>
      <c r="E6" s="1424" t="s">
        <v>364</v>
      </c>
      <c r="F6" s="1425" t="s">
        <v>1073</v>
      </c>
    </row>
    <row r="7" spans="2:6" ht="12.75" customHeight="1">
      <c r="B7" s="543"/>
      <c r="C7" s="697"/>
      <c r="D7" s="796"/>
      <c r="E7" s="1426"/>
      <c r="F7" s="1427" t="s">
        <v>1074</v>
      </c>
    </row>
    <row r="8" spans="2:6">
      <c r="B8" s="543"/>
      <c r="C8" s="697"/>
      <c r="D8" s="796"/>
      <c r="E8" s="1428" t="s">
        <v>681</v>
      </c>
      <c r="F8" s="1429" t="s">
        <v>365</v>
      </c>
    </row>
    <row r="9" spans="2:6">
      <c r="B9" s="543"/>
      <c r="C9" s="697"/>
      <c r="D9" s="796"/>
      <c r="E9" s="1430"/>
      <c r="F9" s="1431" t="s">
        <v>366</v>
      </c>
    </row>
    <row r="10" spans="2:6">
      <c r="B10" s="543"/>
      <c r="C10" s="697"/>
      <c r="D10" s="796"/>
      <c r="E10" s="1428" t="s">
        <v>367</v>
      </c>
      <c r="F10" s="1432" t="s">
        <v>367</v>
      </c>
    </row>
    <row r="11" spans="2:6">
      <c r="B11" s="543"/>
      <c r="C11" s="697"/>
      <c r="D11" s="796"/>
      <c r="E11" s="1428" t="s">
        <v>368</v>
      </c>
      <c r="F11" s="1432" t="s">
        <v>368</v>
      </c>
    </row>
    <row r="12" spans="2:6">
      <c r="B12" s="543"/>
      <c r="C12" s="697"/>
      <c r="D12" s="796"/>
      <c r="E12" s="1428" t="s">
        <v>369</v>
      </c>
      <c r="F12" s="1429" t="s">
        <v>370</v>
      </c>
    </row>
    <row r="13" spans="2:6">
      <c r="B13" s="543"/>
      <c r="C13" s="697"/>
      <c r="D13" s="796"/>
      <c r="E13" s="1430"/>
      <c r="F13" s="1433" t="s">
        <v>371</v>
      </c>
    </row>
    <row r="14" spans="2:6">
      <c r="B14" s="543"/>
      <c r="C14" s="697"/>
      <c r="D14" s="796"/>
      <c r="E14" s="1434"/>
      <c r="F14" s="1435" t="s">
        <v>372</v>
      </c>
    </row>
    <row r="15" spans="2:6">
      <c r="B15" s="543"/>
      <c r="C15" s="697"/>
      <c r="D15" s="796"/>
      <c r="E15" s="1426" t="s">
        <v>373</v>
      </c>
      <c r="F15" s="1436" t="s">
        <v>374</v>
      </c>
    </row>
    <row r="16" spans="2:6">
      <c r="B16" s="543"/>
      <c r="C16" s="697"/>
      <c r="D16" s="796"/>
      <c r="E16" s="1430"/>
      <c r="F16" s="1433" t="s">
        <v>375</v>
      </c>
    </row>
    <row r="17" spans="2:6">
      <c r="B17" s="543"/>
      <c r="C17" s="697"/>
      <c r="D17" s="796"/>
      <c r="E17" s="1430"/>
      <c r="F17" s="1433" t="s">
        <v>682</v>
      </c>
    </row>
    <row r="18" spans="2:6">
      <c r="B18" s="543"/>
      <c r="C18" s="697"/>
      <c r="D18" s="796"/>
      <c r="E18" s="1434"/>
      <c r="F18" s="1431" t="s">
        <v>376</v>
      </c>
    </row>
    <row r="19" spans="2:6">
      <c r="B19" s="543"/>
      <c r="C19" s="697"/>
      <c r="D19" s="797" t="s">
        <v>377</v>
      </c>
      <c r="E19" s="1428" t="s">
        <v>377</v>
      </c>
      <c r="F19" s="1432" t="s">
        <v>378</v>
      </c>
    </row>
    <row r="20" spans="2:6">
      <c r="B20" s="543"/>
      <c r="C20" s="697"/>
      <c r="D20" s="796"/>
      <c r="E20" s="1430"/>
      <c r="F20" s="1433" t="s">
        <v>382</v>
      </c>
    </row>
    <row r="21" spans="2:6">
      <c r="B21" s="543"/>
      <c r="C21" s="697"/>
      <c r="D21" s="796"/>
      <c r="E21" s="1430"/>
      <c r="F21" s="1433" t="s">
        <v>381</v>
      </c>
    </row>
    <row r="22" spans="2:6">
      <c r="B22" s="543"/>
      <c r="C22" s="697"/>
      <c r="D22" s="796"/>
      <c r="E22" s="1430"/>
      <c r="F22" s="1433" t="s">
        <v>379</v>
      </c>
    </row>
    <row r="23" spans="2:6">
      <c r="B23" s="543"/>
      <c r="C23" s="697"/>
      <c r="D23" s="796"/>
      <c r="E23" s="1430"/>
      <c r="F23" s="1433" t="s">
        <v>380</v>
      </c>
    </row>
    <row r="24" spans="2:6">
      <c r="B24" s="543"/>
      <c r="C24" s="697"/>
      <c r="D24" s="796"/>
      <c r="E24" s="1430"/>
      <c r="F24" s="1431" t="s">
        <v>383</v>
      </c>
    </row>
    <row r="25" spans="2:6">
      <c r="B25" s="543"/>
      <c r="C25" s="697"/>
      <c r="D25" s="797" t="s">
        <v>683</v>
      </c>
      <c r="E25" s="1428" t="s">
        <v>683</v>
      </c>
      <c r="F25" s="1429" t="s">
        <v>683</v>
      </c>
    </row>
    <row r="26" spans="2:6">
      <c r="B26" s="543"/>
      <c r="C26" s="697"/>
      <c r="D26" s="797" t="s">
        <v>385</v>
      </c>
      <c r="E26" s="1428" t="s">
        <v>386</v>
      </c>
      <c r="F26" s="1437" t="s">
        <v>386</v>
      </c>
    </row>
    <row r="27" spans="2:6">
      <c r="B27" s="543"/>
      <c r="C27" s="697"/>
      <c r="D27" s="796"/>
      <c r="E27" s="1428" t="s">
        <v>387</v>
      </c>
      <c r="F27" s="1432" t="s">
        <v>387</v>
      </c>
    </row>
    <row r="28" spans="2:6">
      <c r="B28" s="543"/>
      <c r="C28" s="697"/>
      <c r="D28" s="1438"/>
      <c r="E28" s="1439" t="s">
        <v>388</v>
      </c>
      <c r="F28" s="1437" t="s">
        <v>684</v>
      </c>
    </row>
    <row r="29" spans="2:6">
      <c r="B29" s="543"/>
      <c r="C29" s="697"/>
      <c r="D29" s="797" t="s">
        <v>389</v>
      </c>
      <c r="E29" s="1428" t="s">
        <v>390</v>
      </c>
      <c r="F29" s="1429" t="s">
        <v>685</v>
      </c>
    </row>
    <row r="30" spans="2:6">
      <c r="B30" s="543"/>
      <c r="C30" s="697"/>
      <c r="D30" s="796"/>
      <c r="E30" s="1434"/>
      <c r="F30" s="1435" t="s">
        <v>391</v>
      </c>
    </row>
    <row r="31" spans="2:6">
      <c r="B31" s="543"/>
      <c r="C31" s="697"/>
      <c r="D31" s="796"/>
      <c r="E31" s="1428" t="s">
        <v>392</v>
      </c>
      <c r="F31" s="1431" t="s">
        <v>392</v>
      </c>
    </row>
    <row r="32" spans="2:6">
      <c r="B32" s="543"/>
      <c r="C32" s="697"/>
      <c r="D32" s="796"/>
      <c r="E32" s="1440"/>
      <c r="F32" s="1432" t="s">
        <v>1075</v>
      </c>
    </row>
    <row r="33" spans="2:6">
      <c r="B33" s="544" t="s">
        <v>956</v>
      </c>
      <c r="C33" s="545" t="s">
        <v>686</v>
      </c>
      <c r="D33" s="1441" t="s">
        <v>957</v>
      </c>
      <c r="E33" s="1439" t="s">
        <v>687</v>
      </c>
      <c r="F33" s="1432" t="s">
        <v>687</v>
      </c>
    </row>
    <row r="34" spans="2:6">
      <c r="B34" s="543"/>
      <c r="C34" s="697"/>
      <c r="D34" s="1442" t="s">
        <v>958</v>
      </c>
      <c r="E34" s="1426" t="s">
        <v>688</v>
      </c>
      <c r="F34" s="1432" t="s">
        <v>688</v>
      </c>
    </row>
    <row r="35" spans="2:6">
      <c r="B35" s="543"/>
      <c r="C35" s="697"/>
      <c r="D35" s="1443"/>
      <c r="E35" s="1439" t="s">
        <v>689</v>
      </c>
      <c r="F35" s="1444" t="s">
        <v>689</v>
      </c>
    </row>
    <row r="36" spans="2:6">
      <c r="B36" s="544" t="s">
        <v>959</v>
      </c>
      <c r="C36" s="545" t="s">
        <v>690</v>
      </c>
      <c r="D36" s="797" t="s">
        <v>11</v>
      </c>
      <c r="E36" s="1445" t="s">
        <v>960</v>
      </c>
      <c r="F36" s="1432" t="s">
        <v>691</v>
      </c>
    </row>
    <row r="37" spans="2:6">
      <c r="B37" s="543"/>
      <c r="C37" s="697"/>
      <c r="E37" s="1446"/>
      <c r="F37" s="1447" t="s">
        <v>394</v>
      </c>
    </row>
    <row r="38" spans="2:6">
      <c r="B38" s="543"/>
      <c r="C38" s="697"/>
      <c r="D38" s="796"/>
      <c r="E38" s="1446"/>
      <c r="F38" s="1448" t="s">
        <v>961</v>
      </c>
    </row>
    <row r="39" spans="2:6">
      <c r="B39" s="543"/>
      <c r="C39" s="697"/>
      <c r="D39" s="796"/>
      <c r="E39" s="1428" t="s">
        <v>962</v>
      </c>
      <c r="F39" s="1449" t="s">
        <v>395</v>
      </c>
    </row>
    <row r="40" spans="2:6">
      <c r="B40" s="543"/>
      <c r="C40" s="697"/>
      <c r="D40" s="796"/>
      <c r="E40" s="1426"/>
      <c r="F40" s="1447" t="s">
        <v>692</v>
      </c>
    </row>
    <row r="41" spans="2:6">
      <c r="B41" s="543"/>
      <c r="C41" s="697"/>
      <c r="D41" s="796"/>
      <c r="E41" s="1426"/>
      <c r="F41" s="1447" t="s">
        <v>693</v>
      </c>
    </row>
    <row r="42" spans="2:6">
      <c r="B42" s="543"/>
      <c r="C42" s="697"/>
      <c r="D42" s="796"/>
      <c r="E42" s="1426"/>
      <c r="F42" s="1447" t="s">
        <v>396</v>
      </c>
    </row>
    <row r="43" spans="2:6">
      <c r="B43" s="543"/>
      <c r="C43" s="697"/>
      <c r="D43" s="796"/>
      <c r="E43" s="1440"/>
      <c r="F43" s="1450" t="s">
        <v>1076</v>
      </c>
    </row>
    <row r="44" spans="2:6">
      <c r="B44" s="543"/>
      <c r="C44" s="697"/>
      <c r="D44" s="796"/>
      <c r="E44" s="1426" t="s">
        <v>694</v>
      </c>
      <c r="F44" s="1431" t="s">
        <v>397</v>
      </c>
    </row>
    <row r="45" spans="2:6">
      <c r="B45" s="543"/>
      <c r="C45" s="697"/>
      <c r="D45" s="796"/>
      <c r="E45" s="1440"/>
      <c r="F45" s="1450" t="s">
        <v>398</v>
      </c>
    </row>
    <row r="46" spans="2:6">
      <c r="B46" s="543"/>
      <c r="C46" s="697"/>
      <c r="D46" s="796"/>
      <c r="E46" s="1426" t="s">
        <v>695</v>
      </c>
      <c r="F46" s="1431" t="s">
        <v>399</v>
      </c>
    </row>
    <row r="47" spans="2:6">
      <c r="B47" s="543"/>
      <c r="C47" s="697"/>
      <c r="D47" s="796"/>
      <c r="E47" s="1426"/>
      <c r="F47" s="1447" t="s">
        <v>696</v>
      </c>
    </row>
    <row r="48" spans="2:6">
      <c r="B48" s="543"/>
      <c r="C48" s="697"/>
      <c r="D48" s="796"/>
      <c r="E48" s="1440"/>
      <c r="F48" s="1450" t="s">
        <v>400</v>
      </c>
    </row>
    <row r="49" spans="2:6">
      <c r="B49" s="543"/>
      <c r="C49" s="697"/>
      <c r="D49" s="796"/>
      <c r="E49" s="1426" t="s">
        <v>401</v>
      </c>
      <c r="F49" s="1444" t="s">
        <v>401</v>
      </c>
    </row>
    <row r="50" spans="2:6">
      <c r="B50" s="543"/>
      <c r="C50" s="697"/>
      <c r="D50" s="796"/>
      <c r="E50" s="1428" t="s">
        <v>697</v>
      </c>
      <c r="F50" s="1431" t="s">
        <v>402</v>
      </c>
    </row>
    <row r="51" spans="2:6">
      <c r="B51" s="543"/>
      <c r="C51" s="697"/>
      <c r="D51" s="796"/>
      <c r="E51" s="1426"/>
      <c r="F51" s="1448" t="s">
        <v>1077</v>
      </c>
    </row>
    <row r="52" spans="2:6">
      <c r="B52" s="543"/>
      <c r="C52" s="697"/>
      <c r="D52" s="796"/>
      <c r="E52" s="1426"/>
      <c r="F52" s="1447" t="s">
        <v>1078</v>
      </c>
    </row>
    <row r="53" spans="2:6">
      <c r="B53" s="543"/>
      <c r="C53" s="697"/>
      <c r="D53" s="796"/>
      <c r="E53" s="1426"/>
      <c r="F53" s="1447" t="s">
        <v>1079</v>
      </c>
    </row>
    <row r="54" spans="2:6">
      <c r="B54" s="543"/>
      <c r="C54" s="697"/>
      <c r="D54" s="796"/>
      <c r="E54" s="1440"/>
      <c r="F54" s="1450" t="s">
        <v>403</v>
      </c>
    </row>
    <row r="55" spans="2:6">
      <c r="B55" s="543"/>
      <c r="C55" s="697"/>
      <c r="D55" s="796"/>
      <c r="E55" s="1426" t="s">
        <v>404</v>
      </c>
      <c r="F55" s="1436" t="s">
        <v>405</v>
      </c>
    </row>
    <row r="56" spans="2:6">
      <c r="B56" s="543"/>
      <c r="C56" s="697"/>
      <c r="D56" s="796"/>
      <c r="E56" s="1426"/>
      <c r="F56" s="1431" t="s">
        <v>698</v>
      </c>
    </row>
    <row r="57" spans="2:6">
      <c r="B57" s="543"/>
      <c r="C57" s="697"/>
      <c r="D57" s="796"/>
      <c r="E57" s="1426"/>
      <c r="F57" s="1447" t="s">
        <v>1080</v>
      </c>
    </row>
    <row r="58" spans="2:6">
      <c r="B58" s="543"/>
      <c r="C58" s="697"/>
      <c r="D58" s="796"/>
      <c r="E58" s="1440"/>
      <c r="F58" s="1450" t="s">
        <v>404</v>
      </c>
    </row>
    <row r="59" spans="2:6">
      <c r="B59" s="543"/>
      <c r="C59" s="697"/>
      <c r="D59" s="1451" t="s">
        <v>699</v>
      </c>
      <c r="E59" s="1426" t="s">
        <v>700</v>
      </c>
      <c r="F59" s="1436" t="s">
        <v>406</v>
      </c>
    </row>
    <row r="60" spans="2:6">
      <c r="B60" s="543"/>
      <c r="C60" s="697"/>
      <c r="D60" s="796"/>
      <c r="E60" s="1426"/>
      <c r="F60" s="1433" t="s">
        <v>1081</v>
      </c>
    </row>
    <row r="61" spans="2:6">
      <c r="B61" s="543"/>
      <c r="C61" s="697"/>
      <c r="D61" s="796"/>
      <c r="E61" s="1426"/>
      <c r="F61" s="1433" t="s">
        <v>701</v>
      </c>
    </row>
    <row r="62" spans="2:6">
      <c r="B62" s="543"/>
      <c r="C62" s="697"/>
      <c r="D62" s="796"/>
      <c r="E62" s="1440"/>
      <c r="F62" s="1435" t="s">
        <v>407</v>
      </c>
    </row>
    <row r="63" spans="2:6">
      <c r="B63" s="543"/>
      <c r="C63" s="697"/>
      <c r="D63" s="1452"/>
      <c r="E63" s="1428" t="s">
        <v>408</v>
      </c>
      <c r="F63" s="1429" t="s">
        <v>702</v>
      </c>
    </row>
    <row r="64" spans="2:6">
      <c r="B64" s="543"/>
      <c r="C64" s="697"/>
      <c r="D64" s="796"/>
      <c r="E64" s="1426"/>
      <c r="F64" s="1431" t="s">
        <v>409</v>
      </c>
    </row>
    <row r="65" spans="2:6">
      <c r="B65" s="543"/>
      <c r="C65" s="697"/>
      <c r="D65" s="796"/>
      <c r="E65" s="1426"/>
      <c r="F65" s="1427" t="s">
        <v>410</v>
      </c>
    </row>
    <row r="66" spans="2:6">
      <c r="B66" s="543"/>
      <c r="C66" s="697"/>
      <c r="D66" s="1453" t="s">
        <v>703</v>
      </c>
      <c r="E66" s="1445" t="s">
        <v>703</v>
      </c>
      <c r="F66" s="1449" t="s">
        <v>411</v>
      </c>
    </row>
    <row r="67" spans="2:6" ht="12" customHeight="1">
      <c r="B67" s="543"/>
      <c r="C67" s="697"/>
      <c r="D67" s="1454"/>
      <c r="E67" s="1455"/>
      <c r="F67" s="1450" t="s">
        <v>704</v>
      </c>
    </row>
    <row r="68" spans="2:6">
      <c r="B68" s="543"/>
      <c r="C68" s="697"/>
      <c r="D68" s="1441" t="s">
        <v>412</v>
      </c>
      <c r="E68" s="1426" t="s">
        <v>412</v>
      </c>
      <c r="F68" s="1431" t="s">
        <v>412</v>
      </c>
    </row>
    <row r="69" spans="2:6">
      <c r="B69" s="544" t="s">
        <v>963</v>
      </c>
      <c r="C69" s="545" t="s">
        <v>705</v>
      </c>
      <c r="D69" s="797" t="s">
        <v>413</v>
      </c>
      <c r="E69" s="1439" t="s">
        <v>964</v>
      </c>
      <c r="F69" s="1437" t="s">
        <v>706</v>
      </c>
    </row>
    <row r="70" spans="2:6" ht="22">
      <c r="B70" s="543"/>
      <c r="C70" s="697"/>
      <c r="E70" s="1456" t="s">
        <v>414</v>
      </c>
      <c r="F70" s="1429" t="s">
        <v>707</v>
      </c>
    </row>
    <row r="71" spans="2:6" ht="22">
      <c r="B71" s="543"/>
      <c r="C71" s="697"/>
      <c r="E71" s="1457"/>
      <c r="F71" s="1431" t="s">
        <v>708</v>
      </c>
    </row>
    <row r="72" spans="2:6">
      <c r="B72" s="543"/>
      <c r="C72" s="697"/>
      <c r="E72" s="1440"/>
      <c r="F72" s="1450" t="s">
        <v>709</v>
      </c>
    </row>
    <row r="73" spans="2:6">
      <c r="B73" s="543"/>
      <c r="C73" s="697"/>
      <c r="E73" s="1439" t="s">
        <v>710</v>
      </c>
      <c r="F73" s="1435" t="s">
        <v>710</v>
      </c>
    </row>
    <row r="74" spans="2:6">
      <c r="B74" s="543"/>
      <c r="C74" s="697"/>
      <c r="D74" s="796"/>
      <c r="E74" s="1428" t="s">
        <v>415</v>
      </c>
      <c r="F74" s="1432" t="s">
        <v>415</v>
      </c>
    </row>
    <row r="75" spans="2:6">
      <c r="B75" s="543"/>
      <c r="C75" s="697"/>
      <c r="D75" s="796"/>
      <c r="E75" s="1428" t="s">
        <v>711</v>
      </c>
      <c r="F75" s="1429" t="s">
        <v>416</v>
      </c>
    </row>
    <row r="76" spans="2:6">
      <c r="B76" s="543"/>
      <c r="C76" s="697"/>
      <c r="D76" s="1458" t="s">
        <v>712</v>
      </c>
      <c r="E76" s="1428" t="s">
        <v>965</v>
      </c>
      <c r="F76" s="1432" t="s">
        <v>417</v>
      </c>
    </row>
    <row r="77" spans="2:6">
      <c r="B77" s="543"/>
      <c r="C77" s="697"/>
      <c r="D77" s="1459"/>
      <c r="E77" s="1440"/>
      <c r="F77" s="1450" t="s">
        <v>713</v>
      </c>
    </row>
    <row r="78" spans="2:6">
      <c r="B78" s="543"/>
      <c r="C78" s="697"/>
      <c r="D78" s="796"/>
      <c r="E78" s="1426" t="s">
        <v>714</v>
      </c>
      <c r="F78" s="1431" t="s">
        <v>714</v>
      </c>
    </row>
    <row r="79" spans="2:6" ht="12" customHeight="1">
      <c r="B79" s="543"/>
      <c r="C79" s="697"/>
      <c r="D79" s="796"/>
      <c r="E79" s="1428" t="s">
        <v>418</v>
      </c>
      <c r="F79" s="1429" t="s">
        <v>419</v>
      </c>
    </row>
    <row r="80" spans="2:6">
      <c r="B80" s="543"/>
      <c r="C80" s="697"/>
      <c r="D80" s="796"/>
      <c r="E80" s="1426"/>
      <c r="F80" s="1431" t="s">
        <v>715</v>
      </c>
    </row>
    <row r="81" spans="2:6">
      <c r="B81" s="543"/>
      <c r="C81" s="697"/>
      <c r="D81" s="1460"/>
      <c r="E81" s="1440"/>
      <c r="F81" s="1450" t="s">
        <v>418</v>
      </c>
    </row>
    <row r="82" spans="2:6">
      <c r="B82" s="544" t="s">
        <v>966</v>
      </c>
      <c r="C82" s="545" t="s">
        <v>622</v>
      </c>
      <c r="D82" s="797" t="s">
        <v>716</v>
      </c>
      <c r="E82" s="1426" t="s">
        <v>717</v>
      </c>
      <c r="F82" s="1431" t="s">
        <v>420</v>
      </c>
    </row>
    <row r="83" spans="2:6">
      <c r="B83" s="543"/>
      <c r="C83" s="697"/>
      <c r="D83" s="796"/>
      <c r="E83" s="1426"/>
      <c r="F83" s="1447" t="s">
        <v>1082</v>
      </c>
    </row>
    <row r="84" spans="2:6">
      <c r="B84" s="543"/>
      <c r="C84" s="697"/>
      <c r="D84" s="796"/>
      <c r="E84" s="1440"/>
      <c r="F84" s="1450" t="s">
        <v>718</v>
      </c>
    </row>
    <row r="85" spans="2:6">
      <c r="B85" s="543"/>
      <c r="C85" s="697"/>
      <c r="D85" s="1452"/>
      <c r="E85" s="1426" t="s">
        <v>421</v>
      </c>
      <c r="F85" s="1431" t="s">
        <v>421</v>
      </c>
    </row>
    <row r="86" spans="2:6">
      <c r="B86" s="543"/>
      <c r="C86" s="697"/>
      <c r="D86" s="797" t="s">
        <v>719</v>
      </c>
      <c r="E86" s="1428" t="s">
        <v>719</v>
      </c>
      <c r="F86" s="1432" t="s">
        <v>720</v>
      </c>
    </row>
    <row r="87" spans="2:6">
      <c r="B87" s="543"/>
      <c r="C87" s="697"/>
      <c r="D87" s="796"/>
      <c r="E87" s="1426"/>
      <c r="F87" s="1447" t="s">
        <v>721</v>
      </c>
    </row>
    <row r="88" spans="2:6">
      <c r="B88" s="543"/>
      <c r="C88" s="697"/>
      <c r="E88" s="1426"/>
      <c r="F88" s="1447" t="s">
        <v>422</v>
      </c>
    </row>
    <row r="89" spans="2:6">
      <c r="B89" s="543"/>
      <c r="C89" s="697"/>
      <c r="D89" s="796"/>
      <c r="E89" s="1440"/>
      <c r="F89" s="1450" t="s">
        <v>1083</v>
      </c>
    </row>
    <row r="90" spans="2:6">
      <c r="B90" s="543"/>
      <c r="C90" s="697"/>
      <c r="D90" s="1461" t="s">
        <v>722</v>
      </c>
      <c r="E90" s="1426" t="s">
        <v>723</v>
      </c>
      <c r="F90" s="1431" t="s">
        <v>723</v>
      </c>
    </row>
    <row r="91" spans="2:6">
      <c r="B91" s="543"/>
      <c r="C91" s="697"/>
      <c r="E91" s="1440"/>
      <c r="F91" s="1450" t="s">
        <v>724</v>
      </c>
    </row>
    <row r="92" spans="2:6" ht="12" customHeight="1">
      <c r="B92" s="543"/>
      <c r="C92" s="697"/>
      <c r="D92" s="1462"/>
      <c r="E92" s="1426" t="s">
        <v>725</v>
      </c>
      <c r="F92" s="1449" t="s">
        <v>726</v>
      </c>
    </row>
    <row r="93" spans="2:6">
      <c r="B93" s="543"/>
      <c r="C93" s="697"/>
      <c r="D93" s="796"/>
      <c r="E93" s="1440"/>
      <c r="F93" s="1450" t="s">
        <v>423</v>
      </c>
    </row>
    <row r="94" spans="2:6">
      <c r="B94" s="543"/>
      <c r="C94" s="697"/>
      <c r="D94" s="796"/>
      <c r="E94" s="1428" t="s">
        <v>424</v>
      </c>
      <c r="F94" s="1449" t="s">
        <v>727</v>
      </c>
    </row>
    <row r="95" spans="2:6">
      <c r="B95" s="543"/>
      <c r="C95" s="697"/>
      <c r="D95" s="796"/>
      <c r="E95" s="1440"/>
      <c r="F95" s="1450" t="s">
        <v>728</v>
      </c>
    </row>
    <row r="96" spans="2:6">
      <c r="B96" s="543"/>
      <c r="C96" s="697"/>
      <c r="D96" s="797" t="s">
        <v>425</v>
      </c>
      <c r="E96" s="1428" t="s">
        <v>426</v>
      </c>
      <c r="F96" s="1449" t="s">
        <v>729</v>
      </c>
    </row>
    <row r="97" spans="2:6">
      <c r="B97" s="543"/>
      <c r="C97" s="697"/>
      <c r="E97" s="1440"/>
      <c r="F97" s="1450" t="s">
        <v>427</v>
      </c>
    </row>
    <row r="98" spans="2:6">
      <c r="B98" s="543"/>
      <c r="C98" s="697"/>
      <c r="D98" s="796"/>
      <c r="E98" s="1428" t="s">
        <v>428</v>
      </c>
      <c r="F98" s="1449" t="s">
        <v>730</v>
      </c>
    </row>
    <row r="99" spans="2:6">
      <c r="B99" s="543"/>
      <c r="C99" s="697"/>
      <c r="D99" s="796"/>
      <c r="E99" s="1440"/>
      <c r="F99" s="1450" t="s">
        <v>1084</v>
      </c>
    </row>
    <row r="100" spans="2:6">
      <c r="B100" s="544" t="s">
        <v>967</v>
      </c>
      <c r="C100" s="545" t="s">
        <v>656</v>
      </c>
      <c r="D100" s="1441" t="s">
        <v>429</v>
      </c>
      <c r="E100" s="1440" t="s">
        <v>429</v>
      </c>
      <c r="F100" s="1435" t="s">
        <v>429</v>
      </c>
    </row>
    <row r="101" spans="2:6">
      <c r="B101" s="543"/>
      <c r="C101" s="697"/>
      <c r="D101" s="797" t="s">
        <v>731</v>
      </c>
      <c r="E101" s="1439" t="s">
        <v>732</v>
      </c>
      <c r="F101" s="1437" t="s">
        <v>732</v>
      </c>
    </row>
    <row r="102" spans="2:6">
      <c r="B102" s="543"/>
      <c r="C102" s="697"/>
      <c r="E102" s="1428" t="s">
        <v>733</v>
      </c>
      <c r="F102" s="1432" t="s">
        <v>430</v>
      </c>
    </row>
    <row r="103" spans="2:6">
      <c r="B103" s="543"/>
      <c r="C103" s="697"/>
      <c r="D103" s="796"/>
      <c r="E103" s="1457"/>
      <c r="F103" s="1432" t="s">
        <v>734</v>
      </c>
    </row>
    <row r="104" spans="2:6">
      <c r="B104" s="543"/>
      <c r="C104" s="697"/>
      <c r="D104" s="796"/>
      <c r="E104" s="1457"/>
      <c r="F104" s="1433" t="s">
        <v>431</v>
      </c>
    </row>
    <row r="105" spans="2:6">
      <c r="B105" s="543"/>
      <c r="C105" s="697"/>
      <c r="D105" s="796"/>
      <c r="E105" s="1426"/>
      <c r="F105" s="1427" t="s">
        <v>432</v>
      </c>
    </row>
    <row r="106" spans="2:6" ht="12" customHeight="1">
      <c r="B106" s="543"/>
      <c r="C106" s="697"/>
      <c r="D106" s="1451" t="s">
        <v>735</v>
      </c>
      <c r="E106" s="1428" t="s">
        <v>736</v>
      </c>
      <c r="F106" s="1432" t="s">
        <v>433</v>
      </c>
    </row>
    <row r="107" spans="2:6">
      <c r="B107" s="543"/>
      <c r="C107" s="697"/>
      <c r="E107" s="1463"/>
      <c r="F107" s="1450" t="s">
        <v>434</v>
      </c>
    </row>
    <row r="108" spans="2:6" ht="12" customHeight="1">
      <c r="B108" s="543"/>
      <c r="C108" s="697"/>
      <c r="D108" s="1453" t="s">
        <v>968</v>
      </c>
      <c r="E108" s="1445" t="s">
        <v>969</v>
      </c>
      <c r="F108" s="1449" t="s">
        <v>435</v>
      </c>
    </row>
    <row r="109" spans="2:6">
      <c r="B109" s="543"/>
      <c r="C109" s="697"/>
      <c r="D109" s="1464"/>
      <c r="E109" s="1446"/>
      <c r="F109" s="1447" t="s">
        <v>1085</v>
      </c>
    </row>
    <row r="110" spans="2:6">
      <c r="B110" s="543"/>
      <c r="C110" s="697"/>
      <c r="D110" s="796"/>
      <c r="E110" s="1439" t="s">
        <v>737</v>
      </c>
      <c r="F110" s="1437" t="s">
        <v>737</v>
      </c>
    </row>
    <row r="111" spans="2:6">
      <c r="B111" s="543"/>
      <c r="C111" s="697"/>
      <c r="E111" s="1456" t="s">
        <v>738</v>
      </c>
      <c r="F111" s="1429" t="s">
        <v>739</v>
      </c>
    </row>
    <row r="112" spans="2:6">
      <c r="B112" s="543"/>
      <c r="C112" s="697"/>
      <c r="E112" s="1457"/>
      <c r="F112" s="1433" t="s">
        <v>436</v>
      </c>
    </row>
    <row r="113" spans="2:6" ht="12" customHeight="1">
      <c r="B113" s="543"/>
      <c r="C113" s="697"/>
      <c r="D113" s="796"/>
      <c r="E113" s="1426"/>
      <c r="F113" s="1427" t="s">
        <v>437</v>
      </c>
    </row>
    <row r="114" spans="2:6">
      <c r="B114" s="543"/>
      <c r="C114" s="697"/>
      <c r="D114" s="1451" t="s">
        <v>438</v>
      </c>
      <c r="E114" s="1428" t="s">
        <v>438</v>
      </c>
      <c r="F114" s="1429" t="s">
        <v>439</v>
      </c>
    </row>
    <row r="115" spans="2:6">
      <c r="B115" s="543"/>
      <c r="C115" s="697"/>
      <c r="D115" s="1452"/>
      <c r="E115" s="1426"/>
      <c r="F115" s="1431" t="s">
        <v>440</v>
      </c>
    </row>
    <row r="116" spans="2:6" ht="12" customHeight="1">
      <c r="B116" s="543"/>
      <c r="C116" s="697"/>
      <c r="D116" s="1465"/>
      <c r="E116" s="1426"/>
      <c r="F116" s="1447" t="s">
        <v>441</v>
      </c>
    </row>
    <row r="117" spans="2:6">
      <c r="B117" s="543"/>
      <c r="C117" s="697"/>
      <c r="D117" s="1466"/>
      <c r="E117" s="1440"/>
      <c r="F117" s="1450" t="s">
        <v>442</v>
      </c>
    </row>
    <row r="118" spans="2:6">
      <c r="B118" s="543"/>
      <c r="C118" s="697"/>
      <c r="D118" s="797" t="s">
        <v>443</v>
      </c>
      <c r="E118" s="1426" t="s">
        <v>443</v>
      </c>
      <c r="F118" s="1436" t="s">
        <v>970</v>
      </c>
    </row>
    <row r="119" spans="2:6">
      <c r="B119" s="543"/>
      <c r="C119" s="697"/>
      <c r="D119" s="1438"/>
      <c r="E119" s="1440"/>
      <c r="F119" s="1435" t="s">
        <v>740</v>
      </c>
    </row>
    <row r="120" spans="2:6" ht="12" customHeight="1">
      <c r="B120" s="543"/>
      <c r="C120" s="697"/>
      <c r="D120" s="797" t="s">
        <v>741</v>
      </c>
      <c r="E120" s="1428" t="s">
        <v>741</v>
      </c>
      <c r="F120" s="1432" t="s">
        <v>444</v>
      </c>
    </row>
    <row r="121" spans="2:6" ht="22">
      <c r="B121" s="543"/>
      <c r="C121" s="697"/>
      <c r="D121" s="1458" t="s">
        <v>742</v>
      </c>
      <c r="E121" s="1439" t="s">
        <v>971</v>
      </c>
      <c r="F121" s="1467" t="s">
        <v>971</v>
      </c>
    </row>
    <row r="122" spans="2:6">
      <c r="B122" s="543"/>
      <c r="C122" s="697"/>
      <c r="E122" s="1440" t="s">
        <v>972</v>
      </c>
      <c r="F122" s="1444" t="s">
        <v>743</v>
      </c>
    </row>
    <row r="123" spans="2:6" ht="12" customHeight="1">
      <c r="B123" s="543"/>
      <c r="C123" s="697"/>
      <c r="E123" s="1456" t="s">
        <v>744</v>
      </c>
      <c r="F123" s="1429" t="s">
        <v>973</v>
      </c>
    </row>
    <row r="124" spans="2:6">
      <c r="B124" s="543"/>
      <c r="C124" s="697"/>
      <c r="D124" s="796"/>
      <c r="E124" s="1468"/>
      <c r="F124" s="1435" t="s">
        <v>745</v>
      </c>
    </row>
    <row r="125" spans="2:6">
      <c r="B125" s="543"/>
      <c r="C125" s="697"/>
      <c r="D125" s="796"/>
      <c r="E125" s="1439" t="s">
        <v>445</v>
      </c>
      <c r="F125" s="1437" t="s">
        <v>445</v>
      </c>
    </row>
    <row r="126" spans="2:6">
      <c r="B126" s="543"/>
      <c r="C126" s="697"/>
      <c r="D126" s="796"/>
      <c r="E126" s="1428" t="s">
        <v>446</v>
      </c>
      <c r="F126" s="1432" t="s">
        <v>746</v>
      </c>
    </row>
    <row r="127" spans="2:6">
      <c r="B127" s="543"/>
      <c r="C127" s="697"/>
      <c r="D127" s="796"/>
      <c r="E127" s="1426"/>
      <c r="F127" s="1447" t="s">
        <v>974</v>
      </c>
    </row>
    <row r="128" spans="2:6">
      <c r="B128" s="543"/>
      <c r="C128" s="697"/>
      <c r="D128" s="796"/>
      <c r="E128" s="1440"/>
      <c r="F128" s="1450" t="s">
        <v>446</v>
      </c>
    </row>
    <row r="129" spans="2:6">
      <c r="B129" s="544" t="s">
        <v>975</v>
      </c>
      <c r="C129" s="545" t="s">
        <v>657</v>
      </c>
      <c r="D129" s="797" t="s">
        <v>447</v>
      </c>
      <c r="E129" s="1456" t="s">
        <v>447</v>
      </c>
      <c r="F129" s="1432" t="s">
        <v>447</v>
      </c>
    </row>
    <row r="130" spans="2:6">
      <c r="B130" s="543"/>
      <c r="C130" s="697"/>
      <c r="D130" s="797" t="s">
        <v>448</v>
      </c>
      <c r="E130" s="1456" t="s">
        <v>448</v>
      </c>
      <c r="F130" s="1432" t="s">
        <v>448</v>
      </c>
    </row>
    <row r="131" spans="2:6">
      <c r="B131" s="543"/>
      <c r="C131" s="697"/>
      <c r="E131" s="1440"/>
      <c r="F131" s="1450" t="s">
        <v>449</v>
      </c>
    </row>
    <row r="132" spans="2:6">
      <c r="B132" s="544" t="s">
        <v>976</v>
      </c>
      <c r="C132" s="1406" t="s">
        <v>977</v>
      </c>
      <c r="D132" s="797" t="s">
        <v>747</v>
      </c>
      <c r="E132" s="1428" t="s">
        <v>747</v>
      </c>
      <c r="F132" s="1432" t="s">
        <v>747</v>
      </c>
    </row>
    <row r="133" spans="2:6">
      <c r="B133" s="543"/>
      <c r="C133" s="1407"/>
      <c r="D133" s="1451" t="s">
        <v>748</v>
      </c>
      <c r="E133" s="1439" t="s">
        <v>749</v>
      </c>
      <c r="F133" s="1437" t="s">
        <v>749</v>
      </c>
    </row>
    <row r="134" spans="2:6">
      <c r="B134" s="543"/>
      <c r="C134" s="1407"/>
      <c r="D134" s="1465"/>
      <c r="E134" s="1428" t="s">
        <v>750</v>
      </c>
      <c r="F134" s="1432" t="s">
        <v>750</v>
      </c>
    </row>
    <row r="135" spans="2:6">
      <c r="B135" s="543"/>
      <c r="C135" s="697"/>
      <c r="D135" s="796"/>
      <c r="E135" s="1440"/>
      <c r="F135" s="1450" t="s">
        <v>751</v>
      </c>
    </row>
    <row r="136" spans="2:6" ht="12" customHeight="1">
      <c r="B136" s="544" t="s">
        <v>978</v>
      </c>
      <c r="C136" s="545" t="s">
        <v>658</v>
      </c>
      <c r="D136" s="797" t="s">
        <v>752</v>
      </c>
      <c r="E136" s="1428" t="s">
        <v>752</v>
      </c>
      <c r="F136" s="1449" t="s">
        <v>753</v>
      </c>
    </row>
    <row r="137" spans="2:6" ht="12" customHeight="1">
      <c r="B137" s="543"/>
      <c r="C137" s="697"/>
      <c r="E137" s="1426"/>
      <c r="F137" s="1447" t="s">
        <v>754</v>
      </c>
    </row>
    <row r="138" spans="2:6">
      <c r="B138" s="543"/>
      <c r="C138" s="697"/>
      <c r="D138" s="796"/>
      <c r="E138" s="1440"/>
      <c r="F138" s="1450" t="s">
        <v>755</v>
      </c>
    </row>
    <row r="139" spans="2:6">
      <c r="B139" s="543"/>
      <c r="C139" s="697"/>
      <c r="D139" s="1451" t="s">
        <v>756</v>
      </c>
      <c r="E139" s="1428" t="s">
        <v>756</v>
      </c>
      <c r="F139" s="1449" t="s">
        <v>757</v>
      </c>
    </row>
    <row r="140" spans="2:6">
      <c r="B140" s="543"/>
      <c r="C140" s="697"/>
      <c r="D140" s="1452"/>
      <c r="E140" s="1426"/>
      <c r="F140" s="1448" t="s">
        <v>758</v>
      </c>
    </row>
    <row r="141" spans="2:6">
      <c r="B141" s="543"/>
      <c r="C141" s="697"/>
      <c r="D141" s="1469"/>
      <c r="E141" s="1468"/>
      <c r="F141" s="1450" t="s">
        <v>759</v>
      </c>
    </row>
    <row r="142" spans="2:6" ht="12" customHeight="1">
      <c r="B142" s="543"/>
      <c r="C142" s="697"/>
      <c r="D142" s="1470" t="s">
        <v>450</v>
      </c>
      <c r="E142" s="1457" t="s">
        <v>450</v>
      </c>
      <c r="F142" s="1431" t="s">
        <v>450</v>
      </c>
    </row>
    <row r="143" spans="2:6" ht="12" customHeight="1">
      <c r="B143" s="543"/>
      <c r="C143" s="697"/>
      <c r="D143" s="1451" t="s">
        <v>760</v>
      </c>
      <c r="E143" s="1428" t="s">
        <v>761</v>
      </c>
      <c r="F143" s="1429" t="s">
        <v>451</v>
      </c>
    </row>
    <row r="144" spans="2:6">
      <c r="B144" s="543"/>
      <c r="C144" s="697"/>
      <c r="D144" s="796"/>
      <c r="E144" s="1440"/>
      <c r="F144" s="1471" t="s">
        <v>452</v>
      </c>
    </row>
    <row r="145" spans="2:6">
      <c r="B145" s="543"/>
      <c r="C145" s="697"/>
      <c r="D145" s="796"/>
      <c r="E145" s="1426" t="s">
        <v>760</v>
      </c>
      <c r="F145" s="1449" t="s">
        <v>762</v>
      </c>
    </row>
    <row r="146" spans="2:6">
      <c r="B146" s="543"/>
      <c r="C146" s="697"/>
      <c r="D146" s="1452"/>
      <c r="E146" s="1426"/>
      <c r="F146" s="1447" t="s">
        <v>453</v>
      </c>
    </row>
    <row r="147" spans="2:6" ht="12" customHeight="1">
      <c r="B147" s="543"/>
      <c r="C147" s="697"/>
      <c r="D147" s="796"/>
      <c r="E147" s="1426"/>
      <c r="F147" s="1450" t="s">
        <v>760</v>
      </c>
    </row>
    <row r="148" spans="2:6">
      <c r="B148" s="544" t="s">
        <v>979</v>
      </c>
      <c r="C148" s="545" t="s">
        <v>659</v>
      </c>
      <c r="D148" s="1451" t="s">
        <v>763</v>
      </c>
      <c r="E148" s="1428" t="s">
        <v>763</v>
      </c>
      <c r="F148" s="1449" t="s">
        <v>454</v>
      </c>
    </row>
    <row r="149" spans="2:6">
      <c r="B149" s="543"/>
      <c r="C149" s="697"/>
      <c r="D149" s="796"/>
      <c r="E149" s="1426"/>
      <c r="F149" s="1447" t="s">
        <v>764</v>
      </c>
    </row>
    <row r="150" spans="2:6" ht="12" customHeight="1">
      <c r="B150" s="543"/>
      <c r="C150" s="697"/>
      <c r="D150" s="1452"/>
      <c r="E150" s="1426"/>
      <c r="F150" s="1447" t="s">
        <v>765</v>
      </c>
    </row>
    <row r="151" spans="2:6" ht="12" customHeight="1">
      <c r="B151" s="543"/>
      <c r="C151" s="697"/>
      <c r="D151" s="1452"/>
      <c r="E151" s="1426"/>
      <c r="F151" s="1450" t="s">
        <v>766</v>
      </c>
    </row>
    <row r="152" spans="2:6">
      <c r="B152" s="543"/>
      <c r="C152" s="697"/>
      <c r="D152" s="796"/>
      <c r="E152" s="1428" t="s">
        <v>767</v>
      </c>
      <c r="F152" s="1432" t="s">
        <v>767</v>
      </c>
    </row>
    <row r="153" spans="2:6">
      <c r="B153" s="543"/>
      <c r="C153" s="697"/>
      <c r="D153" s="1451" t="s">
        <v>455</v>
      </c>
      <c r="E153" s="1428" t="s">
        <v>456</v>
      </c>
      <c r="F153" s="1432" t="s">
        <v>456</v>
      </c>
    </row>
    <row r="154" spans="2:6">
      <c r="B154" s="543"/>
      <c r="C154" s="697"/>
      <c r="D154" s="796"/>
      <c r="E154" s="1439" t="s">
        <v>457</v>
      </c>
      <c r="F154" s="1437" t="s">
        <v>457</v>
      </c>
    </row>
    <row r="155" spans="2:6">
      <c r="B155" s="543"/>
      <c r="C155" s="697"/>
      <c r="D155" s="1452"/>
      <c r="E155" s="1428" t="s">
        <v>768</v>
      </c>
      <c r="F155" s="1432" t="s">
        <v>458</v>
      </c>
    </row>
    <row r="156" spans="2:6" ht="12" customHeight="1">
      <c r="B156" s="543"/>
      <c r="C156" s="697"/>
      <c r="D156" s="1466"/>
      <c r="E156" s="1440"/>
      <c r="F156" s="1471" t="s">
        <v>459</v>
      </c>
    </row>
    <row r="157" spans="2:6">
      <c r="B157" s="543"/>
      <c r="C157" s="697"/>
      <c r="D157" s="796" t="s">
        <v>980</v>
      </c>
      <c r="E157" s="1426" t="s">
        <v>980</v>
      </c>
      <c r="F157" s="1431" t="s">
        <v>460</v>
      </c>
    </row>
    <row r="158" spans="2:6">
      <c r="B158" s="543"/>
      <c r="C158" s="697"/>
      <c r="D158" s="1452"/>
      <c r="E158" s="1426"/>
      <c r="F158" s="1447" t="s">
        <v>461</v>
      </c>
    </row>
    <row r="159" spans="2:6">
      <c r="B159" s="543"/>
      <c r="C159" s="697"/>
      <c r="D159" s="1438"/>
      <c r="E159" s="1440"/>
      <c r="F159" s="1435" t="s">
        <v>769</v>
      </c>
    </row>
    <row r="160" spans="2:6" ht="12" customHeight="1">
      <c r="B160" s="543"/>
      <c r="C160" s="697"/>
      <c r="D160" s="797" t="s">
        <v>770</v>
      </c>
      <c r="E160" s="1428" t="s">
        <v>462</v>
      </c>
      <c r="F160" s="1429" t="s">
        <v>771</v>
      </c>
    </row>
    <row r="161" spans="2:6">
      <c r="B161" s="543"/>
      <c r="C161" s="697"/>
      <c r="D161" s="1466"/>
      <c r="E161" s="1440"/>
      <c r="F161" s="1471" t="s">
        <v>462</v>
      </c>
    </row>
    <row r="162" spans="2:6">
      <c r="B162" s="544" t="s">
        <v>981</v>
      </c>
      <c r="C162" s="545" t="s">
        <v>660</v>
      </c>
      <c r="D162" s="796" t="s">
        <v>772</v>
      </c>
      <c r="E162" s="1426" t="s">
        <v>772</v>
      </c>
      <c r="F162" s="1436" t="s">
        <v>463</v>
      </c>
    </row>
    <row r="163" spans="2:6">
      <c r="B163" s="543"/>
      <c r="C163" s="697"/>
      <c r="D163" s="796"/>
      <c r="E163" s="1426"/>
      <c r="F163" s="1431" t="s">
        <v>773</v>
      </c>
    </row>
    <row r="164" spans="2:6">
      <c r="B164" s="543"/>
      <c r="C164" s="697"/>
      <c r="D164" s="796"/>
      <c r="E164" s="1426"/>
      <c r="F164" s="1448" t="s">
        <v>774</v>
      </c>
    </row>
    <row r="165" spans="2:6">
      <c r="B165" s="543"/>
      <c r="C165" s="697"/>
      <c r="D165" s="1452"/>
      <c r="E165" s="1440"/>
      <c r="F165" s="1450" t="s">
        <v>464</v>
      </c>
    </row>
    <row r="166" spans="2:6">
      <c r="B166" s="543"/>
      <c r="C166" s="697"/>
      <c r="D166" s="1466"/>
      <c r="E166" s="1440" t="s">
        <v>775</v>
      </c>
      <c r="F166" s="1435" t="s">
        <v>775</v>
      </c>
    </row>
    <row r="167" spans="2:6">
      <c r="B167" s="543"/>
      <c r="C167" s="697"/>
      <c r="D167" s="796" t="s">
        <v>465</v>
      </c>
      <c r="E167" s="1428" t="s">
        <v>776</v>
      </c>
      <c r="F167" s="1429" t="s">
        <v>776</v>
      </c>
    </row>
    <row r="168" spans="2:6">
      <c r="B168" s="543"/>
      <c r="C168" s="697"/>
      <c r="D168" s="796"/>
      <c r="E168" s="1440"/>
      <c r="F168" s="1471" t="s">
        <v>777</v>
      </c>
    </row>
    <row r="169" spans="2:6">
      <c r="B169" s="543"/>
      <c r="C169" s="697"/>
      <c r="D169" s="796"/>
      <c r="E169" s="1426" t="s">
        <v>466</v>
      </c>
      <c r="F169" s="1436" t="s">
        <v>467</v>
      </c>
    </row>
    <row r="170" spans="2:6">
      <c r="B170" s="543"/>
      <c r="C170" s="697"/>
      <c r="D170" s="796"/>
      <c r="E170" s="1426"/>
      <c r="F170" s="1433" t="s">
        <v>778</v>
      </c>
    </row>
    <row r="171" spans="2:6">
      <c r="B171" s="543"/>
      <c r="C171" s="697"/>
      <c r="D171" s="796"/>
      <c r="E171" s="1426"/>
      <c r="F171" s="1431" t="s">
        <v>468</v>
      </c>
    </row>
    <row r="172" spans="2:6">
      <c r="B172" s="543"/>
      <c r="C172" s="697"/>
      <c r="D172" s="1452"/>
      <c r="E172" s="1426"/>
      <c r="F172" s="1447" t="s">
        <v>469</v>
      </c>
    </row>
    <row r="173" spans="2:6">
      <c r="B173" s="543"/>
      <c r="C173" s="697"/>
      <c r="D173" s="1438"/>
      <c r="E173" s="1440"/>
      <c r="F173" s="1450" t="s">
        <v>466</v>
      </c>
    </row>
    <row r="174" spans="2:6">
      <c r="B174" s="544" t="s">
        <v>982</v>
      </c>
      <c r="C174" s="545" t="s">
        <v>661</v>
      </c>
      <c r="D174" s="797" t="s">
        <v>779</v>
      </c>
      <c r="E174" s="1439" t="s">
        <v>470</v>
      </c>
      <c r="F174" s="1437" t="s">
        <v>470</v>
      </c>
    </row>
    <row r="175" spans="2:6">
      <c r="B175" s="543"/>
      <c r="C175" s="697"/>
      <c r="D175" s="796"/>
      <c r="E175" s="1439" t="s">
        <v>471</v>
      </c>
      <c r="F175" s="1437" t="s">
        <v>471</v>
      </c>
    </row>
    <row r="176" spans="2:6">
      <c r="B176" s="543"/>
      <c r="C176" s="697"/>
      <c r="D176" s="1451" t="s">
        <v>472</v>
      </c>
      <c r="E176" s="1426" t="s">
        <v>983</v>
      </c>
      <c r="F176" s="1431" t="s">
        <v>983</v>
      </c>
    </row>
    <row r="177" spans="2:6" ht="22">
      <c r="B177" s="543"/>
      <c r="C177" s="697"/>
      <c r="D177" s="796"/>
      <c r="E177" s="1428" t="s">
        <v>472</v>
      </c>
      <c r="F177" s="1429" t="s">
        <v>780</v>
      </c>
    </row>
    <row r="178" spans="2:6">
      <c r="B178" s="543"/>
      <c r="C178" s="697"/>
      <c r="D178" s="796"/>
      <c r="E178" s="1426"/>
      <c r="F178" s="1447" t="s">
        <v>781</v>
      </c>
    </row>
    <row r="179" spans="2:6" ht="22">
      <c r="B179" s="543"/>
      <c r="C179" s="697"/>
      <c r="D179" s="1452"/>
      <c r="E179" s="1426"/>
      <c r="F179" s="1447" t="s">
        <v>782</v>
      </c>
    </row>
    <row r="180" spans="2:6">
      <c r="B180" s="543"/>
      <c r="C180" s="697"/>
      <c r="D180" s="796"/>
      <c r="E180" s="1426"/>
      <c r="F180" s="1427" t="s">
        <v>472</v>
      </c>
    </row>
    <row r="181" spans="2:6">
      <c r="B181" s="544" t="s">
        <v>984</v>
      </c>
      <c r="C181" s="545" t="s">
        <v>783</v>
      </c>
      <c r="D181" s="1451" t="s">
        <v>783</v>
      </c>
      <c r="E181" s="1428" t="s">
        <v>784</v>
      </c>
      <c r="F181" s="1449" t="s">
        <v>785</v>
      </c>
    </row>
    <row r="182" spans="2:6" ht="24" customHeight="1">
      <c r="B182" s="543"/>
      <c r="C182" s="697"/>
      <c r="D182" s="796"/>
      <c r="E182" s="1426"/>
      <c r="F182" s="1447" t="s">
        <v>786</v>
      </c>
    </row>
    <row r="183" spans="2:6">
      <c r="B183" s="543"/>
      <c r="C183" s="697"/>
      <c r="D183" s="796"/>
      <c r="E183" s="1440"/>
      <c r="F183" s="1450" t="s">
        <v>473</v>
      </c>
    </row>
    <row r="184" spans="2:6">
      <c r="B184" s="543"/>
      <c r="C184" s="697"/>
      <c r="D184" s="796"/>
      <c r="E184" s="1439" t="s">
        <v>787</v>
      </c>
      <c r="F184" s="1437" t="s">
        <v>787</v>
      </c>
    </row>
    <row r="185" spans="2:6">
      <c r="B185" s="543"/>
      <c r="C185" s="697"/>
      <c r="D185" s="796"/>
      <c r="E185" s="1439" t="s">
        <v>474</v>
      </c>
      <c r="F185" s="1437" t="s">
        <v>474</v>
      </c>
    </row>
    <row r="186" spans="2:6">
      <c r="B186" s="543"/>
      <c r="C186" s="697"/>
      <c r="D186" s="796"/>
      <c r="E186" s="1439" t="s">
        <v>788</v>
      </c>
      <c r="F186" s="1437" t="s">
        <v>788</v>
      </c>
    </row>
    <row r="187" spans="2:6">
      <c r="B187" s="543"/>
      <c r="C187" s="697"/>
      <c r="D187" s="1452"/>
      <c r="E187" s="1428" t="s">
        <v>789</v>
      </c>
      <c r="F187" s="1449" t="s">
        <v>790</v>
      </c>
    </row>
    <row r="188" spans="2:6">
      <c r="B188" s="543"/>
      <c r="C188" s="697"/>
      <c r="D188" s="796"/>
      <c r="E188" s="1440"/>
      <c r="F188" s="1450" t="s">
        <v>789</v>
      </c>
    </row>
    <row r="189" spans="2:6">
      <c r="B189" s="544" t="s">
        <v>985</v>
      </c>
      <c r="C189" s="545" t="s">
        <v>791</v>
      </c>
      <c r="D189" s="1451" t="s">
        <v>791</v>
      </c>
      <c r="E189" s="1439" t="s">
        <v>792</v>
      </c>
      <c r="F189" s="1437" t="s">
        <v>792</v>
      </c>
    </row>
    <row r="190" spans="2:6">
      <c r="B190" s="543"/>
      <c r="C190" s="697"/>
      <c r="D190" s="796"/>
      <c r="E190" s="1428" t="s">
        <v>793</v>
      </c>
      <c r="F190" s="1432" t="s">
        <v>793</v>
      </c>
    </row>
    <row r="191" spans="2:6">
      <c r="B191" s="543"/>
      <c r="C191" s="697"/>
      <c r="D191" s="796"/>
      <c r="E191" s="1439" t="s">
        <v>479</v>
      </c>
      <c r="F191" s="1437" t="s">
        <v>479</v>
      </c>
    </row>
    <row r="192" spans="2:6">
      <c r="B192" s="543"/>
      <c r="C192" s="697"/>
      <c r="D192" s="796"/>
      <c r="E192" s="1456" t="s">
        <v>794</v>
      </c>
      <c r="F192" s="1432" t="s">
        <v>794</v>
      </c>
    </row>
    <row r="193" spans="2:6">
      <c r="B193" s="543"/>
      <c r="C193" s="697"/>
      <c r="D193" s="796"/>
      <c r="E193" s="1456" t="s">
        <v>795</v>
      </c>
      <c r="F193" s="1432" t="s">
        <v>476</v>
      </c>
    </row>
    <row r="194" spans="2:6">
      <c r="B194" s="543"/>
      <c r="C194" s="697"/>
      <c r="D194" s="796"/>
      <c r="E194" s="1440"/>
      <c r="F194" s="1450" t="s">
        <v>796</v>
      </c>
    </row>
    <row r="195" spans="2:6">
      <c r="B195" s="543"/>
      <c r="C195" s="697"/>
      <c r="D195" s="796"/>
      <c r="E195" s="1426" t="s">
        <v>797</v>
      </c>
      <c r="F195" s="1436" t="s">
        <v>477</v>
      </c>
    </row>
    <row r="196" spans="2:6">
      <c r="B196" s="543"/>
      <c r="C196" s="697"/>
      <c r="D196" s="796"/>
      <c r="E196" s="1426"/>
      <c r="F196" s="1433" t="s">
        <v>478</v>
      </c>
    </row>
    <row r="197" spans="2:6">
      <c r="B197" s="543"/>
      <c r="C197" s="697"/>
      <c r="D197" s="796"/>
      <c r="E197" s="1426"/>
      <c r="F197" s="1431" t="s">
        <v>475</v>
      </c>
    </row>
    <row r="198" spans="2:6">
      <c r="B198" s="543"/>
      <c r="C198" s="697"/>
      <c r="D198" s="1470"/>
      <c r="E198" s="1456" t="s">
        <v>480</v>
      </c>
      <c r="F198" s="1432" t="s">
        <v>480</v>
      </c>
    </row>
    <row r="199" spans="2:6" ht="12" customHeight="1">
      <c r="B199" s="543"/>
      <c r="C199" s="697"/>
      <c r="D199" s="1470"/>
      <c r="E199" s="1456" t="s">
        <v>798</v>
      </c>
      <c r="F199" s="1429" t="s">
        <v>481</v>
      </c>
    </row>
    <row r="200" spans="2:6">
      <c r="B200" s="543"/>
      <c r="C200" s="697"/>
      <c r="D200" s="796"/>
      <c r="E200" s="1426"/>
      <c r="F200" s="1447" t="s">
        <v>799</v>
      </c>
    </row>
    <row r="201" spans="2:6">
      <c r="B201" s="543"/>
      <c r="C201" s="697"/>
      <c r="D201" s="1452"/>
      <c r="E201" s="1426"/>
      <c r="F201" s="1447" t="s">
        <v>800</v>
      </c>
    </row>
    <row r="202" spans="2:6" ht="12" customHeight="1">
      <c r="B202" s="543"/>
      <c r="C202" s="697"/>
      <c r="D202" s="1466"/>
      <c r="E202" s="1440"/>
      <c r="F202" s="1431" t="s">
        <v>801</v>
      </c>
    </row>
    <row r="203" spans="2:6">
      <c r="B203" s="544" t="s">
        <v>986</v>
      </c>
      <c r="C203" s="545" t="s">
        <v>802</v>
      </c>
      <c r="D203" s="797" t="s">
        <v>802</v>
      </c>
      <c r="E203" s="1428" t="s">
        <v>482</v>
      </c>
      <c r="F203" s="1449" t="s">
        <v>483</v>
      </c>
    </row>
    <row r="204" spans="2:6">
      <c r="B204" s="549"/>
      <c r="C204" s="550"/>
      <c r="D204" s="1472"/>
      <c r="E204" s="1463"/>
      <c r="F204" s="1473" t="s">
        <v>484</v>
      </c>
    </row>
    <row r="205" spans="2:6">
      <c r="B205" s="549"/>
      <c r="C205" s="550"/>
      <c r="D205" s="1472"/>
      <c r="E205" s="1474" t="s">
        <v>987</v>
      </c>
      <c r="F205" s="1475" t="s">
        <v>988</v>
      </c>
    </row>
    <row r="206" spans="2:6">
      <c r="B206" s="549"/>
      <c r="C206" s="550"/>
      <c r="D206" s="1472"/>
      <c r="E206" s="1474" t="s">
        <v>803</v>
      </c>
      <c r="F206" s="1475" t="s">
        <v>803</v>
      </c>
    </row>
    <row r="207" spans="2:6">
      <c r="B207" s="549"/>
      <c r="C207" s="550"/>
      <c r="D207" s="1472"/>
      <c r="E207" s="1474" t="s">
        <v>511</v>
      </c>
      <c r="F207" s="1475" t="s">
        <v>511</v>
      </c>
    </row>
    <row r="208" spans="2:6">
      <c r="B208" s="549"/>
      <c r="C208" s="550"/>
      <c r="D208" s="1472"/>
      <c r="E208" s="1474" t="s">
        <v>804</v>
      </c>
      <c r="F208" s="1475" t="s">
        <v>804</v>
      </c>
    </row>
    <row r="209" spans="2:6">
      <c r="B209" s="549"/>
      <c r="C209" s="550"/>
      <c r="D209" s="1476"/>
      <c r="E209" s="1474" t="s">
        <v>517</v>
      </c>
      <c r="F209" s="1475" t="s">
        <v>517</v>
      </c>
    </row>
    <row r="210" spans="2:6">
      <c r="B210" s="547" t="s">
        <v>989</v>
      </c>
      <c r="C210" s="548" t="s">
        <v>805</v>
      </c>
      <c r="D210" s="1477" t="s">
        <v>806</v>
      </c>
      <c r="E210" s="1478" t="s">
        <v>806</v>
      </c>
      <c r="F210" s="1479" t="s">
        <v>495</v>
      </c>
    </row>
    <row r="211" spans="2:6" ht="12" customHeight="1">
      <c r="B211" s="549"/>
      <c r="C211" s="550"/>
      <c r="D211" s="1480"/>
      <c r="E211" s="1481"/>
      <c r="F211" s="1482" t="s">
        <v>496</v>
      </c>
    </row>
    <row r="212" spans="2:6">
      <c r="B212" s="549"/>
      <c r="C212" s="550"/>
      <c r="D212" s="1483"/>
      <c r="E212" s="1481"/>
      <c r="F212" s="1482" t="s">
        <v>807</v>
      </c>
    </row>
    <row r="213" spans="2:6" ht="12" customHeight="1">
      <c r="B213" s="549"/>
      <c r="C213" s="550"/>
      <c r="D213" s="1484"/>
      <c r="E213" s="1481"/>
      <c r="F213" s="1485" t="s">
        <v>990</v>
      </c>
    </row>
    <row r="214" spans="2:6">
      <c r="B214" s="549"/>
      <c r="C214" s="550"/>
      <c r="D214" s="1472" t="s">
        <v>808</v>
      </c>
      <c r="E214" s="1478" t="s">
        <v>808</v>
      </c>
      <c r="F214" s="1479" t="s">
        <v>991</v>
      </c>
    </row>
    <row r="215" spans="2:6">
      <c r="B215" s="549"/>
      <c r="C215" s="550"/>
      <c r="D215" s="1472"/>
      <c r="E215" s="1481"/>
      <c r="F215" s="1482" t="s">
        <v>809</v>
      </c>
    </row>
    <row r="216" spans="2:6">
      <c r="B216" s="551"/>
      <c r="C216" s="552"/>
      <c r="D216" s="1484"/>
      <c r="E216" s="1463"/>
      <c r="F216" s="1473" t="s">
        <v>810</v>
      </c>
    </row>
    <row r="217" spans="2:6">
      <c r="B217" s="549" t="s">
        <v>992</v>
      </c>
      <c r="C217" s="550" t="s">
        <v>811</v>
      </c>
      <c r="D217" s="1472" t="s">
        <v>812</v>
      </c>
      <c r="E217" s="1481" t="s">
        <v>812</v>
      </c>
      <c r="F217" s="1479" t="s">
        <v>485</v>
      </c>
    </row>
    <row r="218" spans="2:6">
      <c r="B218" s="549"/>
      <c r="C218" s="550"/>
      <c r="D218" s="1472"/>
      <c r="E218" s="1481"/>
      <c r="F218" s="1482" t="s">
        <v>813</v>
      </c>
    </row>
    <row r="219" spans="2:6">
      <c r="B219" s="549"/>
      <c r="C219" s="550"/>
      <c r="D219" s="1472"/>
      <c r="E219" s="1481"/>
      <c r="F219" s="1482" t="s">
        <v>814</v>
      </c>
    </row>
    <row r="220" spans="2:6">
      <c r="B220" s="549"/>
      <c r="C220" s="550"/>
      <c r="D220" s="1472"/>
      <c r="E220" s="1481"/>
      <c r="F220" s="1482" t="s">
        <v>815</v>
      </c>
    </row>
    <row r="221" spans="2:6">
      <c r="B221" s="549"/>
      <c r="C221" s="550"/>
      <c r="D221" s="1472"/>
      <c r="E221" s="1481"/>
      <c r="F221" s="1482" t="s">
        <v>816</v>
      </c>
    </row>
    <row r="222" spans="2:6">
      <c r="B222" s="549"/>
      <c r="C222" s="550"/>
      <c r="D222" s="1472"/>
      <c r="E222" s="1481"/>
      <c r="F222" s="1473" t="s">
        <v>817</v>
      </c>
    </row>
    <row r="223" spans="2:6">
      <c r="B223" s="549"/>
      <c r="C223" s="550"/>
      <c r="D223" s="1486" t="s">
        <v>818</v>
      </c>
      <c r="E223" s="1478" t="s">
        <v>819</v>
      </c>
      <c r="F223" s="1487" t="s">
        <v>820</v>
      </c>
    </row>
    <row r="224" spans="2:6">
      <c r="B224" s="549"/>
      <c r="C224" s="550"/>
      <c r="D224" s="1476"/>
      <c r="E224" s="1463"/>
      <c r="F224" s="1488" t="s">
        <v>821</v>
      </c>
    </row>
    <row r="225" spans="2:6">
      <c r="B225" s="549"/>
      <c r="C225" s="550"/>
      <c r="D225" s="1489" t="s">
        <v>822</v>
      </c>
      <c r="E225" s="1474" t="s">
        <v>823</v>
      </c>
      <c r="F225" s="1490" t="s">
        <v>486</v>
      </c>
    </row>
    <row r="226" spans="2:6">
      <c r="B226" s="549"/>
      <c r="C226" s="550"/>
      <c r="D226" s="1472"/>
      <c r="E226" s="1474" t="s">
        <v>824</v>
      </c>
      <c r="F226" s="1490" t="s">
        <v>487</v>
      </c>
    </row>
    <row r="227" spans="2:6">
      <c r="B227" s="549"/>
      <c r="C227" s="550"/>
      <c r="D227" s="1486" t="s">
        <v>825</v>
      </c>
      <c r="E227" s="1481" t="s">
        <v>825</v>
      </c>
      <c r="F227" s="1479" t="s">
        <v>488</v>
      </c>
    </row>
    <row r="228" spans="2:6">
      <c r="B228" s="553"/>
      <c r="C228" s="550"/>
      <c r="D228" s="1472"/>
      <c r="E228" s="1481"/>
      <c r="F228" s="1482" t="s">
        <v>489</v>
      </c>
    </row>
    <row r="229" spans="2:6">
      <c r="B229" s="549"/>
      <c r="C229" s="550"/>
      <c r="D229" s="1472"/>
      <c r="E229" s="1481"/>
      <c r="F229" s="1482" t="s">
        <v>490</v>
      </c>
    </row>
    <row r="230" spans="2:6">
      <c r="B230" s="553"/>
      <c r="C230" s="550"/>
      <c r="D230" s="1483"/>
      <c r="E230" s="1481"/>
      <c r="F230" s="1491" t="s">
        <v>491</v>
      </c>
    </row>
    <row r="231" spans="2:6">
      <c r="B231" s="547" t="s">
        <v>993</v>
      </c>
      <c r="C231" s="548" t="s">
        <v>1086</v>
      </c>
      <c r="D231" s="1486" t="s">
        <v>994</v>
      </c>
      <c r="E231" s="1478" t="s">
        <v>995</v>
      </c>
      <c r="F231" s="1487" t="s">
        <v>493</v>
      </c>
    </row>
    <row r="232" spans="2:6">
      <c r="B232" s="549"/>
      <c r="C232" s="550"/>
      <c r="D232" s="1483"/>
      <c r="E232" s="1481"/>
      <c r="F232" s="1492" t="s">
        <v>827</v>
      </c>
    </row>
    <row r="233" spans="2:6" ht="22">
      <c r="B233" s="549"/>
      <c r="C233" s="550"/>
      <c r="D233" s="1483"/>
      <c r="E233" s="1481"/>
      <c r="F233" s="1482" t="s">
        <v>828</v>
      </c>
    </row>
    <row r="234" spans="2:6">
      <c r="B234" s="549"/>
      <c r="C234" s="550"/>
      <c r="D234" s="1483"/>
      <c r="E234" s="1481"/>
      <c r="F234" s="1485" t="s">
        <v>996</v>
      </c>
    </row>
    <row r="235" spans="2:6">
      <c r="B235" s="549"/>
      <c r="C235" s="550"/>
      <c r="D235" s="1483"/>
      <c r="E235" s="1463"/>
      <c r="F235" s="1473" t="s">
        <v>494</v>
      </c>
    </row>
    <row r="236" spans="2:6">
      <c r="B236" s="549"/>
      <c r="C236" s="697"/>
      <c r="D236" s="1452"/>
      <c r="E236" s="1428" t="s">
        <v>997</v>
      </c>
      <c r="F236" s="1449" t="s">
        <v>826</v>
      </c>
    </row>
    <row r="237" spans="2:6">
      <c r="B237" s="554"/>
      <c r="C237" s="697"/>
      <c r="D237" s="1452"/>
      <c r="E237" s="1426"/>
      <c r="F237" s="1447" t="s">
        <v>492</v>
      </c>
    </row>
    <row r="238" spans="2:6">
      <c r="B238" s="554"/>
      <c r="C238" s="697"/>
      <c r="D238" s="1451" t="s">
        <v>829</v>
      </c>
      <c r="E238" s="1428" t="s">
        <v>829</v>
      </c>
      <c r="F238" s="1449" t="s">
        <v>830</v>
      </c>
    </row>
    <row r="239" spans="2:6">
      <c r="B239" s="554"/>
      <c r="C239" s="697"/>
      <c r="D239" s="1452"/>
      <c r="E239" s="1426"/>
      <c r="F239" s="1447" t="s">
        <v>831</v>
      </c>
    </row>
    <row r="240" spans="2:6">
      <c r="B240" s="554"/>
      <c r="C240" s="697"/>
      <c r="D240" s="1466"/>
      <c r="E240" s="1440"/>
      <c r="F240" s="1450" t="s">
        <v>832</v>
      </c>
    </row>
    <row r="241" spans="2:6">
      <c r="B241" s="547" t="s">
        <v>998</v>
      </c>
      <c r="C241" s="545" t="s">
        <v>833</v>
      </c>
      <c r="D241" s="797" t="s">
        <v>834</v>
      </c>
      <c r="E241" s="1428" t="s">
        <v>497</v>
      </c>
      <c r="F241" s="1432" t="s">
        <v>1087</v>
      </c>
    </row>
    <row r="242" spans="2:6">
      <c r="B242" s="554"/>
      <c r="C242" s="697"/>
      <c r="D242" s="1451" t="s">
        <v>835</v>
      </c>
      <c r="E242" s="1428" t="s">
        <v>836</v>
      </c>
      <c r="F242" s="1432" t="s">
        <v>836</v>
      </c>
    </row>
    <row r="243" spans="2:6">
      <c r="B243" s="554"/>
      <c r="C243" s="697"/>
      <c r="D243" s="1438"/>
      <c r="E243" s="1439" t="s">
        <v>498</v>
      </c>
      <c r="F243" s="1437" t="s">
        <v>498</v>
      </c>
    </row>
    <row r="244" spans="2:6">
      <c r="B244" s="554"/>
      <c r="C244" s="697"/>
      <c r="D244" s="1458" t="s">
        <v>837</v>
      </c>
      <c r="E244" s="1428" t="s">
        <v>837</v>
      </c>
      <c r="F244" s="1429" t="s">
        <v>838</v>
      </c>
    </row>
    <row r="245" spans="2:6">
      <c r="B245" s="554"/>
      <c r="C245" s="697"/>
      <c r="D245" s="1459"/>
      <c r="E245" s="1440"/>
      <c r="F245" s="1435" t="s">
        <v>499</v>
      </c>
    </row>
    <row r="246" spans="2:6">
      <c r="B246" s="554"/>
      <c r="C246" s="697"/>
      <c r="D246" s="1451" t="s">
        <v>839</v>
      </c>
      <c r="E246" s="1428" t="s">
        <v>839</v>
      </c>
      <c r="F246" s="1449" t="s">
        <v>500</v>
      </c>
    </row>
    <row r="247" spans="2:6" ht="12" customHeight="1">
      <c r="B247" s="554"/>
      <c r="C247" s="697"/>
      <c r="D247" s="796"/>
      <c r="E247" s="1426"/>
      <c r="F247" s="1447" t="s">
        <v>501</v>
      </c>
    </row>
    <row r="248" spans="2:6">
      <c r="B248" s="555"/>
      <c r="C248" s="697"/>
      <c r="D248" s="796"/>
      <c r="E248" s="1426"/>
      <c r="F248" s="1447" t="s">
        <v>502</v>
      </c>
    </row>
    <row r="249" spans="2:6">
      <c r="B249" s="554"/>
      <c r="C249" s="697"/>
      <c r="D249" s="796"/>
      <c r="E249" s="1426"/>
      <c r="F249" s="1450" t="s">
        <v>503</v>
      </c>
    </row>
    <row r="250" spans="2:6">
      <c r="B250" s="549"/>
      <c r="C250" s="697"/>
      <c r="D250" s="797" t="s">
        <v>840</v>
      </c>
      <c r="E250" s="1428" t="s">
        <v>841</v>
      </c>
      <c r="F250" s="1429" t="s">
        <v>504</v>
      </c>
    </row>
    <row r="251" spans="2:6">
      <c r="B251" s="543"/>
      <c r="C251" s="697"/>
      <c r="D251" s="796"/>
      <c r="E251" s="1440"/>
      <c r="F251" s="1435" t="s">
        <v>505</v>
      </c>
    </row>
    <row r="252" spans="2:6">
      <c r="B252" s="543"/>
      <c r="C252" s="697"/>
      <c r="D252" s="796"/>
      <c r="E252" s="1439" t="s">
        <v>842</v>
      </c>
      <c r="F252" s="1437" t="s">
        <v>506</v>
      </c>
    </row>
    <row r="253" spans="2:6">
      <c r="B253" s="543"/>
      <c r="C253" s="697"/>
      <c r="D253" s="796"/>
      <c r="E253" s="1428"/>
      <c r="F253" s="1429" t="s">
        <v>507</v>
      </c>
    </row>
    <row r="254" spans="2:6">
      <c r="B254" s="543"/>
      <c r="C254" s="697"/>
      <c r="D254" s="796"/>
      <c r="E254" s="1426" t="s">
        <v>508</v>
      </c>
      <c r="F254" s="1433" t="s">
        <v>509</v>
      </c>
    </row>
    <row r="255" spans="2:6">
      <c r="B255" s="543"/>
      <c r="C255" s="697"/>
      <c r="D255" s="796"/>
      <c r="E255" s="1440"/>
      <c r="F255" s="1435" t="s">
        <v>508</v>
      </c>
    </row>
    <row r="256" spans="2:6">
      <c r="B256" s="544" t="s">
        <v>999</v>
      </c>
      <c r="C256" s="1406" t="s">
        <v>1000</v>
      </c>
      <c r="D256" s="797" t="s">
        <v>843</v>
      </c>
      <c r="E256" s="1439" t="s">
        <v>843</v>
      </c>
      <c r="F256" s="1437" t="s">
        <v>844</v>
      </c>
    </row>
    <row r="257" spans="2:6">
      <c r="B257" s="543"/>
      <c r="C257" s="1407"/>
      <c r="D257" s="1451" t="s">
        <v>1001</v>
      </c>
      <c r="E257" s="1428" t="s">
        <v>512</v>
      </c>
      <c r="F257" s="1432" t="s">
        <v>512</v>
      </c>
    </row>
    <row r="258" spans="2:6" ht="22">
      <c r="B258" s="543"/>
      <c r="C258" s="697"/>
      <c r="D258" s="796"/>
      <c r="E258" s="1428" t="s">
        <v>1002</v>
      </c>
      <c r="F258" s="1449" t="s">
        <v>1002</v>
      </c>
    </row>
    <row r="259" spans="2:6">
      <c r="B259" s="543"/>
      <c r="C259" s="697"/>
      <c r="D259" s="1438"/>
      <c r="E259" s="1440"/>
      <c r="F259" s="1435" t="s">
        <v>845</v>
      </c>
    </row>
    <row r="260" spans="2:6">
      <c r="B260" s="543"/>
      <c r="C260" s="697"/>
      <c r="D260" s="1451" t="s">
        <v>30</v>
      </c>
      <c r="E260" s="1428" t="s">
        <v>846</v>
      </c>
      <c r="F260" s="1449" t="s">
        <v>847</v>
      </c>
    </row>
    <row r="261" spans="2:6" ht="12" customHeight="1">
      <c r="B261" s="543"/>
      <c r="C261" s="697"/>
      <c r="D261" s="1452"/>
      <c r="E261" s="1440"/>
      <c r="F261" s="1450" t="s">
        <v>513</v>
      </c>
    </row>
    <row r="262" spans="2:6">
      <c r="B262" s="543"/>
      <c r="C262" s="697"/>
      <c r="D262" s="1470"/>
      <c r="E262" s="1428" t="s">
        <v>848</v>
      </c>
      <c r="F262" s="1449" t="s">
        <v>516</v>
      </c>
    </row>
    <row r="263" spans="2:6">
      <c r="B263" s="543"/>
      <c r="C263" s="697"/>
      <c r="D263" s="1470"/>
      <c r="E263" s="1457"/>
      <c r="F263" s="1447" t="s">
        <v>510</v>
      </c>
    </row>
    <row r="264" spans="2:6">
      <c r="B264" s="543"/>
      <c r="C264" s="697"/>
      <c r="D264" s="796"/>
      <c r="E264" s="1457"/>
      <c r="F264" s="1447" t="s">
        <v>514</v>
      </c>
    </row>
    <row r="265" spans="2:6">
      <c r="B265" s="549"/>
      <c r="C265" s="769"/>
      <c r="D265" s="1493"/>
      <c r="E265" s="1494"/>
      <c r="F265" s="1447" t="s">
        <v>849</v>
      </c>
    </row>
    <row r="266" spans="2:6">
      <c r="B266" s="549"/>
      <c r="C266" s="769"/>
      <c r="D266" s="1493"/>
      <c r="E266" s="1494"/>
      <c r="F266" s="1447" t="s">
        <v>850</v>
      </c>
    </row>
    <row r="267" spans="2:6">
      <c r="B267" s="543"/>
      <c r="C267" s="770"/>
      <c r="D267" s="1470"/>
      <c r="E267" s="1426"/>
      <c r="F267" s="1447" t="s">
        <v>515</v>
      </c>
    </row>
    <row r="268" spans="2:6">
      <c r="B268" s="543"/>
      <c r="C268" s="770"/>
      <c r="D268" s="1470"/>
      <c r="E268" s="1426"/>
      <c r="F268" s="1450" t="s">
        <v>30</v>
      </c>
    </row>
    <row r="269" spans="2:6" ht="12" customHeight="1">
      <c r="B269" s="543"/>
      <c r="C269" s="697"/>
      <c r="D269" s="1495" t="s">
        <v>851</v>
      </c>
      <c r="E269" s="1439" t="s">
        <v>851</v>
      </c>
      <c r="F269" s="1437" t="s">
        <v>851</v>
      </c>
    </row>
    <row r="270" spans="2:6">
      <c r="B270" s="544" t="s">
        <v>1003</v>
      </c>
      <c r="C270" s="545" t="s">
        <v>72</v>
      </c>
      <c r="D270" s="796" t="s">
        <v>852</v>
      </c>
      <c r="E270" s="1426" t="s">
        <v>518</v>
      </c>
      <c r="F270" s="1436" t="s">
        <v>853</v>
      </c>
    </row>
    <row r="271" spans="2:6">
      <c r="B271" s="543"/>
      <c r="C271" s="697"/>
      <c r="D271" s="796"/>
      <c r="E271" s="1426"/>
      <c r="F271" s="1427" t="s">
        <v>854</v>
      </c>
    </row>
    <row r="272" spans="2:6">
      <c r="B272" s="543"/>
      <c r="C272" s="697"/>
      <c r="D272" s="796"/>
      <c r="E272" s="1428" t="s">
        <v>519</v>
      </c>
      <c r="F272" s="1429" t="s">
        <v>855</v>
      </c>
    </row>
    <row r="273" spans="2:6">
      <c r="B273" s="543"/>
      <c r="C273" s="697"/>
      <c r="D273" s="1438"/>
      <c r="E273" s="1440"/>
      <c r="F273" s="1435" t="s">
        <v>856</v>
      </c>
    </row>
    <row r="274" spans="2:6">
      <c r="B274" s="543"/>
      <c r="C274" s="697"/>
      <c r="D274" s="1496" t="s">
        <v>520</v>
      </c>
      <c r="E274" s="1439" t="s">
        <v>520</v>
      </c>
      <c r="F274" s="1437" t="s">
        <v>520</v>
      </c>
    </row>
    <row r="275" spans="2:6">
      <c r="B275" s="549"/>
      <c r="C275" s="697"/>
      <c r="D275" s="797" t="s">
        <v>857</v>
      </c>
      <c r="E275" s="1428" t="s">
        <v>521</v>
      </c>
      <c r="F275" s="1429" t="s">
        <v>522</v>
      </c>
    </row>
    <row r="276" spans="2:6">
      <c r="B276" s="554"/>
      <c r="C276" s="697"/>
      <c r="D276" s="796"/>
      <c r="E276" s="1426"/>
      <c r="F276" s="1431" t="s">
        <v>858</v>
      </c>
    </row>
    <row r="277" spans="2:6">
      <c r="B277" s="554"/>
      <c r="C277" s="697"/>
      <c r="D277" s="1466"/>
      <c r="E277" s="1440"/>
      <c r="F277" s="1450" t="s">
        <v>523</v>
      </c>
    </row>
    <row r="278" spans="2:6">
      <c r="B278" s="554"/>
      <c r="C278" s="697"/>
      <c r="D278" s="1451" t="s">
        <v>859</v>
      </c>
      <c r="E278" s="1428" t="s">
        <v>524</v>
      </c>
      <c r="F278" s="1449" t="s">
        <v>525</v>
      </c>
    </row>
    <row r="279" spans="2:6">
      <c r="B279" s="554"/>
      <c r="C279" s="697"/>
      <c r="D279" s="1452"/>
      <c r="E279" s="1426"/>
      <c r="F279" s="1447" t="s">
        <v>526</v>
      </c>
    </row>
    <row r="280" spans="2:6">
      <c r="B280" s="554"/>
      <c r="C280" s="697"/>
      <c r="D280" s="1452"/>
      <c r="E280" s="1426"/>
      <c r="F280" s="1447" t="s">
        <v>527</v>
      </c>
    </row>
    <row r="281" spans="2:6">
      <c r="B281" s="554"/>
      <c r="C281" s="697"/>
      <c r="D281" s="1466"/>
      <c r="E281" s="1440"/>
      <c r="F281" s="1450" t="s">
        <v>524</v>
      </c>
    </row>
    <row r="282" spans="2:6" ht="22">
      <c r="B282" s="544" t="s">
        <v>1004</v>
      </c>
      <c r="C282" s="545" t="s">
        <v>1069</v>
      </c>
      <c r="D282" s="796" t="s">
        <v>1088</v>
      </c>
      <c r="E282" s="1426" t="s">
        <v>824</v>
      </c>
      <c r="F282" s="1449" t="s">
        <v>1089</v>
      </c>
    </row>
    <row r="283" spans="2:6">
      <c r="B283" s="543"/>
      <c r="C283" s="697"/>
      <c r="D283" s="796"/>
      <c r="E283" s="1426"/>
      <c r="F283" s="1497" t="s">
        <v>1090</v>
      </c>
    </row>
    <row r="284" spans="2:6">
      <c r="B284" s="554"/>
      <c r="C284" s="697"/>
      <c r="D284" s="1466"/>
      <c r="E284" s="1440"/>
      <c r="F284" s="1450" t="s">
        <v>1091</v>
      </c>
    </row>
    <row r="285" spans="2:6">
      <c r="B285" s="554"/>
      <c r="C285" s="697"/>
      <c r="D285" s="796" t="s">
        <v>860</v>
      </c>
      <c r="E285" s="1426" t="s">
        <v>861</v>
      </c>
      <c r="F285" s="1431" t="s">
        <v>861</v>
      </c>
    </row>
    <row r="286" spans="2:6">
      <c r="B286" s="554"/>
      <c r="C286" s="697"/>
      <c r="D286" s="796"/>
      <c r="E286" s="1439" t="s">
        <v>528</v>
      </c>
      <c r="F286" s="1437" t="s">
        <v>528</v>
      </c>
    </row>
    <row r="287" spans="2:6">
      <c r="B287" s="547" t="s">
        <v>1005</v>
      </c>
      <c r="C287" s="545" t="s">
        <v>529</v>
      </c>
      <c r="D287" s="797" t="s">
        <v>529</v>
      </c>
      <c r="E287" s="1428" t="s">
        <v>529</v>
      </c>
      <c r="F287" s="1432" t="s">
        <v>862</v>
      </c>
    </row>
    <row r="288" spans="2:6">
      <c r="B288" s="549"/>
      <c r="C288" s="697"/>
      <c r="D288" s="796"/>
      <c r="E288" s="1426"/>
      <c r="F288" s="1447" t="s">
        <v>530</v>
      </c>
    </row>
    <row r="289" spans="2:6">
      <c r="B289" s="554"/>
      <c r="C289" s="697"/>
      <c r="D289" s="1438"/>
      <c r="E289" s="1440"/>
      <c r="F289" s="1435" t="s">
        <v>863</v>
      </c>
    </row>
    <row r="290" spans="2:6">
      <c r="B290" s="547" t="s">
        <v>1006</v>
      </c>
      <c r="C290" s="545" t="s">
        <v>531</v>
      </c>
      <c r="D290" s="796" t="s">
        <v>531</v>
      </c>
      <c r="E290" s="1428" t="s">
        <v>531</v>
      </c>
      <c r="F290" s="1449" t="s">
        <v>864</v>
      </c>
    </row>
    <row r="291" spans="2:6">
      <c r="B291" s="556"/>
      <c r="C291" s="546"/>
      <c r="D291" s="1438"/>
      <c r="E291" s="1440"/>
      <c r="F291" s="1450" t="s">
        <v>1007</v>
      </c>
    </row>
    <row r="292" spans="2:6">
      <c r="B292" s="547" t="s">
        <v>1008</v>
      </c>
      <c r="C292" s="545" t="s">
        <v>76</v>
      </c>
      <c r="D292" s="797" t="s">
        <v>36</v>
      </c>
      <c r="E292" s="1428" t="s">
        <v>532</v>
      </c>
      <c r="F292" s="1432" t="s">
        <v>532</v>
      </c>
    </row>
    <row r="293" spans="2:6">
      <c r="B293" s="549"/>
      <c r="C293" s="697"/>
      <c r="D293" s="796"/>
      <c r="E293" s="1439" t="s">
        <v>533</v>
      </c>
      <c r="F293" s="1437" t="s">
        <v>533</v>
      </c>
    </row>
    <row r="294" spans="2:6">
      <c r="B294" s="547" t="s">
        <v>1009</v>
      </c>
      <c r="C294" s="545" t="s">
        <v>669</v>
      </c>
      <c r="D294" s="797" t="s">
        <v>631</v>
      </c>
      <c r="E294" s="1439" t="s">
        <v>534</v>
      </c>
      <c r="F294" s="1437" t="s">
        <v>534</v>
      </c>
    </row>
    <row r="295" spans="2:6">
      <c r="B295" s="549"/>
      <c r="C295" s="697"/>
      <c r="D295" s="1452"/>
      <c r="E295" s="1428" t="s">
        <v>535</v>
      </c>
      <c r="F295" s="1429" t="s">
        <v>536</v>
      </c>
    </row>
    <row r="296" spans="2:6">
      <c r="B296" s="551"/>
      <c r="C296" s="546"/>
      <c r="D296" s="1438"/>
      <c r="E296" s="1440"/>
      <c r="F296" s="1435" t="s">
        <v>537</v>
      </c>
    </row>
    <row r="297" spans="2:6">
      <c r="B297" s="547" t="s">
        <v>1010</v>
      </c>
      <c r="C297" s="545" t="s">
        <v>79</v>
      </c>
      <c r="D297" s="797" t="s">
        <v>538</v>
      </c>
      <c r="E297" s="1428" t="s">
        <v>538</v>
      </c>
      <c r="F297" s="1449" t="s">
        <v>865</v>
      </c>
    </row>
    <row r="298" spans="2:6">
      <c r="B298" s="549"/>
      <c r="C298" s="697"/>
      <c r="D298" s="1438"/>
      <c r="E298" s="1440"/>
      <c r="F298" s="1450" t="s">
        <v>539</v>
      </c>
    </row>
    <row r="299" spans="2:6">
      <c r="B299" s="549"/>
      <c r="C299" s="697"/>
      <c r="D299" s="1495" t="s">
        <v>540</v>
      </c>
      <c r="E299" s="1439" t="s">
        <v>540</v>
      </c>
      <c r="F299" s="1437" t="s">
        <v>540</v>
      </c>
    </row>
    <row r="300" spans="2:6">
      <c r="B300" s="549"/>
      <c r="C300" s="697"/>
      <c r="D300" s="1451" t="s">
        <v>866</v>
      </c>
      <c r="E300" s="1428" t="s">
        <v>866</v>
      </c>
      <c r="F300" s="1432" t="s">
        <v>866</v>
      </c>
    </row>
    <row r="301" spans="2:6">
      <c r="B301" s="547" t="s">
        <v>1011</v>
      </c>
      <c r="C301" s="545" t="s">
        <v>867</v>
      </c>
      <c r="D301" s="797" t="s">
        <v>541</v>
      </c>
      <c r="E301" s="1439" t="s">
        <v>542</v>
      </c>
      <c r="F301" s="1437" t="s">
        <v>542</v>
      </c>
    </row>
    <row r="302" spans="2:6">
      <c r="B302" s="549"/>
      <c r="C302" s="697"/>
      <c r="D302" s="796"/>
      <c r="E302" s="1428" t="s">
        <v>543</v>
      </c>
      <c r="F302" s="1432" t="s">
        <v>543</v>
      </c>
    </row>
    <row r="303" spans="2:6">
      <c r="B303" s="549"/>
      <c r="C303" s="697"/>
      <c r="D303" s="1451" t="s">
        <v>868</v>
      </c>
      <c r="E303" s="1428" t="s">
        <v>544</v>
      </c>
      <c r="F303" s="1449" t="s">
        <v>869</v>
      </c>
    </row>
    <row r="304" spans="2:6">
      <c r="B304" s="549"/>
      <c r="C304" s="697"/>
      <c r="D304" s="1452"/>
      <c r="E304" s="1440"/>
      <c r="F304" s="1450" t="s">
        <v>870</v>
      </c>
    </row>
    <row r="305" spans="2:6" ht="22">
      <c r="B305" s="553"/>
      <c r="C305" s="697"/>
      <c r="D305" s="1466"/>
      <c r="E305" s="1439" t="s">
        <v>871</v>
      </c>
      <c r="F305" s="1437" t="s">
        <v>871</v>
      </c>
    </row>
    <row r="306" spans="2:6">
      <c r="B306" s="549"/>
      <c r="C306" s="697"/>
      <c r="D306" s="797" t="s">
        <v>872</v>
      </c>
      <c r="E306" s="1428" t="s">
        <v>873</v>
      </c>
      <c r="F306" s="1432" t="s">
        <v>874</v>
      </c>
    </row>
    <row r="307" spans="2:6">
      <c r="B307" s="554"/>
      <c r="C307" s="697"/>
      <c r="D307" s="1438"/>
      <c r="E307" s="1439" t="s">
        <v>875</v>
      </c>
      <c r="F307" s="1437" t="s">
        <v>876</v>
      </c>
    </row>
    <row r="308" spans="2:6">
      <c r="B308" s="554"/>
      <c r="C308" s="697"/>
      <c r="D308" s="796" t="s">
        <v>545</v>
      </c>
      <c r="E308" s="1428" t="s">
        <v>546</v>
      </c>
      <c r="F308" s="1432" t="s">
        <v>546</v>
      </c>
    </row>
    <row r="309" spans="2:6">
      <c r="B309" s="554"/>
      <c r="C309" s="697"/>
      <c r="D309" s="796"/>
      <c r="E309" s="1439" t="s">
        <v>877</v>
      </c>
      <c r="F309" s="1437" t="s">
        <v>877</v>
      </c>
    </row>
    <row r="310" spans="2:6">
      <c r="B310" s="554"/>
      <c r="C310" s="697"/>
      <c r="D310" s="1438"/>
      <c r="E310" s="1439" t="s">
        <v>547</v>
      </c>
      <c r="F310" s="1437" t="s">
        <v>547</v>
      </c>
    </row>
    <row r="311" spans="2:6">
      <c r="B311" s="554"/>
      <c r="C311" s="697"/>
      <c r="D311" s="796" t="s">
        <v>548</v>
      </c>
      <c r="E311" s="1428" t="s">
        <v>548</v>
      </c>
      <c r="F311" s="1449" t="s">
        <v>548</v>
      </c>
    </row>
    <row r="312" spans="2:6">
      <c r="B312" s="554"/>
      <c r="C312" s="697"/>
      <c r="D312" s="1452"/>
      <c r="E312" s="1426"/>
      <c r="F312" s="1447" t="s">
        <v>878</v>
      </c>
    </row>
    <row r="313" spans="2:6">
      <c r="B313" s="554"/>
      <c r="C313" s="697"/>
      <c r="D313" s="796"/>
      <c r="E313" s="1426"/>
      <c r="F313" s="1447" t="s">
        <v>879</v>
      </c>
    </row>
    <row r="314" spans="2:6">
      <c r="B314" s="554"/>
      <c r="C314" s="697"/>
      <c r="D314" s="796"/>
      <c r="E314" s="1426"/>
      <c r="F314" s="1447" t="s">
        <v>880</v>
      </c>
    </row>
    <row r="315" spans="2:6">
      <c r="B315" s="554"/>
      <c r="C315" s="697"/>
      <c r="D315" s="1438"/>
      <c r="E315" s="1440"/>
      <c r="F315" s="1450" t="s">
        <v>881</v>
      </c>
    </row>
    <row r="316" spans="2:6">
      <c r="B316" s="554"/>
      <c r="C316" s="697"/>
      <c r="D316" s="797" t="s">
        <v>882</v>
      </c>
      <c r="E316" s="1428" t="s">
        <v>882</v>
      </c>
      <c r="F316" s="1432" t="s">
        <v>882</v>
      </c>
    </row>
    <row r="317" spans="2:6">
      <c r="B317" s="554"/>
      <c r="C317" s="697"/>
      <c r="D317" s="1441" t="s">
        <v>549</v>
      </c>
      <c r="E317" s="1439" t="s">
        <v>549</v>
      </c>
      <c r="F317" s="1437" t="s">
        <v>549</v>
      </c>
    </row>
    <row r="318" spans="2:6">
      <c r="B318" s="554"/>
      <c r="C318" s="697"/>
      <c r="D318" s="1451" t="s">
        <v>883</v>
      </c>
      <c r="E318" s="1439" t="s">
        <v>550</v>
      </c>
      <c r="F318" s="1437" t="s">
        <v>550</v>
      </c>
    </row>
    <row r="319" spans="2:6">
      <c r="B319" s="554"/>
      <c r="C319" s="697"/>
      <c r="D319" s="796"/>
      <c r="E319" s="1428" t="s">
        <v>884</v>
      </c>
      <c r="F319" s="1449" t="s">
        <v>551</v>
      </c>
    </row>
    <row r="320" spans="2:6">
      <c r="B320" s="554"/>
      <c r="C320" s="697"/>
      <c r="D320" s="796"/>
      <c r="E320" s="1426"/>
      <c r="F320" s="1498" t="s">
        <v>1092</v>
      </c>
    </row>
    <row r="321" spans="2:6">
      <c r="B321" s="554"/>
      <c r="C321" s="697"/>
      <c r="D321" s="796"/>
      <c r="E321" s="1457"/>
      <c r="F321" s="1447" t="s">
        <v>885</v>
      </c>
    </row>
    <row r="322" spans="2:6">
      <c r="B322" s="554"/>
      <c r="C322" s="697"/>
      <c r="D322" s="796"/>
      <c r="E322" s="1457"/>
      <c r="F322" s="1433" t="s">
        <v>886</v>
      </c>
    </row>
    <row r="323" spans="2:6">
      <c r="B323" s="554"/>
      <c r="C323" s="697"/>
      <c r="D323" s="796"/>
      <c r="E323" s="1426"/>
      <c r="F323" s="1433" t="s">
        <v>887</v>
      </c>
    </row>
    <row r="324" spans="2:6">
      <c r="B324" s="554"/>
      <c r="C324" s="697"/>
      <c r="D324" s="796"/>
      <c r="E324" s="1426"/>
      <c r="F324" s="1433" t="s">
        <v>888</v>
      </c>
    </row>
    <row r="325" spans="2:6">
      <c r="B325" s="554"/>
      <c r="C325" s="697"/>
      <c r="D325" s="796"/>
      <c r="E325" s="1426"/>
      <c r="F325" s="1433" t="s">
        <v>889</v>
      </c>
    </row>
    <row r="326" spans="2:6">
      <c r="B326" s="554"/>
      <c r="C326" s="697"/>
      <c r="D326" s="796"/>
      <c r="E326" s="1426"/>
      <c r="F326" s="1427" t="s">
        <v>890</v>
      </c>
    </row>
    <row r="327" spans="2:6">
      <c r="B327" s="556"/>
      <c r="C327" s="546"/>
      <c r="D327" s="1495" t="s">
        <v>891</v>
      </c>
      <c r="E327" s="1439" t="s">
        <v>891</v>
      </c>
      <c r="F327" s="1437" t="s">
        <v>891</v>
      </c>
    </row>
    <row r="328" spans="2:6" ht="12" customHeight="1">
      <c r="B328" s="547" t="s">
        <v>1012</v>
      </c>
      <c r="C328" s="545" t="s">
        <v>892</v>
      </c>
      <c r="D328" s="797" t="s">
        <v>893</v>
      </c>
      <c r="E328" s="1428" t="s">
        <v>1013</v>
      </c>
      <c r="F328" s="1449" t="s">
        <v>894</v>
      </c>
    </row>
    <row r="329" spans="2:6">
      <c r="B329" s="549"/>
      <c r="C329" s="697"/>
      <c r="D329" s="796"/>
      <c r="E329" s="1426"/>
      <c r="F329" s="1447" t="s">
        <v>895</v>
      </c>
    </row>
    <row r="330" spans="2:6">
      <c r="B330" s="549"/>
      <c r="C330" s="697"/>
      <c r="D330" s="796"/>
      <c r="E330" s="1426"/>
      <c r="F330" s="1450" t="s">
        <v>1014</v>
      </c>
    </row>
    <row r="331" spans="2:6">
      <c r="B331" s="549"/>
      <c r="C331" s="697"/>
      <c r="D331" s="1451" t="s">
        <v>552</v>
      </c>
      <c r="E331" s="1428" t="s">
        <v>552</v>
      </c>
      <c r="F331" s="1449" t="s">
        <v>553</v>
      </c>
    </row>
    <row r="332" spans="2:6">
      <c r="B332" s="549"/>
      <c r="C332" s="697"/>
      <c r="D332" s="796"/>
      <c r="E332" s="1426"/>
      <c r="F332" s="1436" t="s">
        <v>554</v>
      </c>
    </row>
    <row r="333" spans="2:6">
      <c r="B333" s="549"/>
      <c r="C333" s="697"/>
      <c r="D333" s="796"/>
      <c r="E333" s="1426"/>
      <c r="F333" s="1427" t="s">
        <v>555</v>
      </c>
    </row>
    <row r="334" spans="2:6">
      <c r="B334" s="549"/>
      <c r="C334" s="697"/>
      <c r="D334" s="1495" t="s">
        <v>896</v>
      </c>
      <c r="E334" s="1439" t="s">
        <v>896</v>
      </c>
      <c r="F334" s="1437" t="s">
        <v>897</v>
      </c>
    </row>
    <row r="335" spans="2:6">
      <c r="B335" s="549"/>
      <c r="C335" s="697"/>
      <c r="D335" s="796" t="s">
        <v>898</v>
      </c>
      <c r="E335" s="1439" t="s">
        <v>898</v>
      </c>
      <c r="F335" s="1437" t="s">
        <v>898</v>
      </c>
    </row>
    <row r="336" spans="2:6">
      <c r="B336" s="549"/>
      <c r="C336" s="697"/>
      <c r="D336" s="1499" t="s">
        <v>899</v>
      </c>
      <c r="E336" s="1500" t="s">
        <v>899</v>
      </c>
      <c r="F336" s="1449" t="s">
        <v>900</v>
      </c>
    </row>
    <row r="337" spans="2:6">
      <c r="B337" s="549"/>
      <c r="C337" s="697"/>
      <c r="D337" s="1452"/>
      <c r="E337" s="1426"/>
      <c r="F337" s="1447" t="s">
        <v>901</v>
      </c>
    </row>
    <row r="338" spans="2:6">
      <c r="B338" s="549"/>
      <c r="C338" s="697"/>
      <c r="D338" s="1466"/>
      <c r="E338" s="1440"/>
      <c r="F338" s="1450" t="s">
        <v>902</v>
      </c>
    </row>
    <row r="339" spans="2:6">
      <c r="B339" s="547" t="s">
        <v>1015</v>
      </c>
      <c r="C339" s="545" t="s">
        <v>83</v>
      </c>
      <c r="D339" s="796" t="s">
        <v>43</v>
      </c>
      <c r="E339" s="1426" t="s">
        <v>903</v>
      </c>
      <c r="F339" s="1431" t="s">
        <v>903</v>
      </c>
    </row>
    <row r="340" spans="2:6">
      <c r="B340" s="549"/>
      <c r="C340" s="697"/>
      <c r="D340" s="796"/>
      <c r="E340" s="1439" t="s">
        <v>904</v>
      </c>
      <c r="F340" s="1437" t="s">
        <v>904</v>
      </c>
    </row>
    <row r="341" spans="2:6">
      <c r="B341" s="547" t="s">
        <v>1016</v>
      </c>
      <c r="C341" s="545" t="s">
        <v>672</v>
      </c>
      <c r="D341" s="797" t="s">
        <v>556</v>
      </c>
      <c r="E341" s="1445" t="s">
        <v>557</v>
      </c>
      <c r="F341" s="1432" t="s">
        <v>905</v>
      </c>
    </row>
    <row r="342" spans="2:6">
      <c r="B342" s="549"/>
      <c r="C342" s="697"/>
      <c r="D342" s="796"/>
      <c r="E342" s="1446"/>
      <c r="F342" s="1447" t="s">
        <v>906</v>
      </c>
    </row>
    <row r="343" spans="2:6">
      <c r="B343" s="549"/>
      <c r="C343" s="697"/>
      <c r="D343" s="796"/>
      <c r="E343" s="1446"/>
      <c r="F343" s="1447" t="s">
        <v>1017</v>
      </c>
    </row>
    <row r="344" spans="2:6">
      <c r="B344" s="549"/>
      <c r="C344" s="697"/>
      <c r="D344" s="796"/>
      <c r="E344" s="1455"/>
      <c r="F344" s="1497" t="s">
        <v>1018</v>
      </c>
    </row>
    <row r="345" spans="2:6">
      <c r="B345" s="549"/>
      <c r="C345" s="697"/>
      <c r="D345" s="1452"/>
      <c r="E345" s="1428" t="s">
        <v>907</v>
      </c>
      <c r="F345" s="1449" t="s">
        <v>908</v>
      </c>
    </row>
    <row r="346" spans="2:6">
      <c r="B346" s="549"/>
      <c r="C346" s="697"/>
      <c r="D346" s="796"/>
      <c r="E346" s="1426"/>
      <c r="F346" s="1447" t="s">
        <v>909</v>
      </c>
    </row>
    <row r="347" spans="2:6">
      <c r="B347" s="549"/>
      <c r="C347" s="697"/>
      <c r="D347" s="796"/>
      <c r="E347" s="1457"/>
      <c r="F347" s="1447" t="s">
        <v>910</v>
      </c>
    </row>
    <row r="348" spans="2:6">
      <c r="B348" s="549"/>
      <c r="C348" s="697"/>
      <c r="D348" s="796"/>
      <c r="E348" s="1457"/>
      <c r="F348" s="1450" t="s">
        <v>1019</v>
      </c>
    </row>
    <row r="349" spans="2:6" ht="12" customHeight="1">
      <c r="B349" s="549"/>
      <c r="C349" s="697"/>
      <c r="D349" s="1451" t="s">
        <v>558</v>
      </c>
      <c r="E349" s="1428" t="s">
        <v>559</v>
      </c>
      <c r="F349" s="1449" t="s">
        <v>911</v>
      </c>
    </row>
    <row r="350" spans="2:6">
      <c r="B350" s="549"/>
      <c r="C350" s="697"/>
      <c r="D350" s="796"/>
      <c r="E350" s="1426"/>
      <c r="F350" s="1447" t="s">
        <v>1020</v>
      </c>
    </row>
    <row r="351" spans="2:6">
      <c r="B351" s="549"/>
      <c r="C351" s="697"/>
      <c r="D351" s="1452"/>
      <c r="E351" s="1426"/>
      <c r="F351" s="1447" t="s">
        <v>912</v>
      </c>
    </row>
    <row r="352" spans="2:6">
      <c r="B352" s="549"/>
      <c r="C352" s="697"/>
      <c r="D352" s="796"/>
      <c r="E352" s="1426"/>
      <c r="F352" s="1447" t="s">
        <v>1021</v>
      </c>
    </row>
    <row r="353" spans="2:6">
      <c r="B353" s="549"/>
      <c r="C353" s="697"/>
      <c r="D353" s="796"/>
      <c r="E353" s="1426"/>
      <c r="F353" s="1447" t="s">
        <v>1022</v>
      </c>
    </row>
    <row r="354" spans="2:6">
      <c r="B354" s="549"/>
      <c r="C354" s="697"/>
      <c r="D354" s="796"/>
      <c r="E354" s="1426"/>
      <c r="F354" s="1450" t="s">
        <v>1023</v>
      </c>
    </row>
    <row r="355" spans="2:6">
      <c r="B355" s="549"/>
      <c r="C355" s="697"/>
      <c r="D355" s="796"/>
      <c r="E355" s="1428" t="s">
        <v>560</v>
      </c>
      <c r="F355" s="1432" t="s">
        <v>560</v>
      </c>
    </row>
    <row r="356" spans="2:6" ht="12" customHeight="1">
      <c r="B356" s="547" t="s">
        <v>1024</v>
      </c>
      <c r="C356" s="545" t="s">
        <v>913</v>
      </c>
      <c r="D356" s="797" t="s">
        <v>914</v>
      </c>
      <c r="E356" s="1428" t="s">
        <v>914</v>
      </c>
      <c r="F356" s="1449" t="s">
        <v>1093</v>
      </c>
    </row>
    <row r="357" spans="2:6">
      <c r="B357" s="549"/>
      <c r="C357" s="697"/>
      <c r="D357" s="1452"/>
      <c r="E357" s="1426"/>
      <c r="F357" s="1447" t="s">
        <v>1094</v>
      </c>
    </row>
    <row r="358" spans="2:6">
      <c r="B358" s="549"/>
      <c r="C358" s="770"/>
      <c r="D358" s="1452"/>
      <c r="E358" s="1426"/>
      <c r="F358" s="1447" t="s">
        <v>1095</v>
      </c>
    </row>
    <row r="359" spans="2:6">
      <c r="B359" s="549"/>
      <c r="C359" s="771"/>
      <c r="D359" s="796"/>
      <c r="E359" s="1426"/>
      <c r="F359" s="1447" t="s">
        <v>1096</v>
      </c>
    </row>
    <row r="360" spans="2:6" ht="12" customHeight="1">
      <c r="B360" s="549"/>
      <c r="C360" s="697"/>
      <c r="D360" s="796"/>
      <c r="E360" s="1426"/>
      <c r="F360" s="1431" t="s">
        <v>1097</v>
      </c>
    </row>
    <row r="361" spans="2:6" ht="12" customHeight="1">
      <c r="B361" s="549"/>
      <c r="C361" s="697"/>
      <c r="D361" s="1451" t="s">
        <v>915</v>
      </c>
      <c r="E361" s="1428" t="s">
        <v>915</v>
      </c>
      <c r="F361" s="1429" t="s">
        <v>916</v>
      </c>
    </row>
    <row r="362" spans="2:6">
      <c r="B362" s="549"/>
      <c r="C362" s="697"/>
      <c r="D362" s="1438"/>
      <c r="E362" s="1440"/>
      <c r="F362" s="1435" t="s">
        <v>1025</v>
      </c>
    </row>
    <row r="363" spans="2:6">
      <c r="B363" s="549"/>
      <c r="C363" s="697"/>
      <c r="D363" s="797" t="s">
        <v>917</v>
      </c>
      <c r="E363" s="1428" t="s">
        <v>917</v>
      </c>
      <c r="F363" s="1429" t="s">
        <v>918</v>
      </c>
    </row>
    <row r="364" spans="2:6">
      <c r="B364" s="549"/>
      <c r="C364" s="697"/>
      <c r="D364" s="796"/>
      <c r="E364" s="1426"/>
      <c r="F364" s="1433" t="s">
        <v>919</v>
      </c>
    </row>
    <row r="365" spans="2:6">
      <c r="B365" s="549"/>
      <c r="C365" s="697"/>
      <c r="D365" s="796"/>
      <c r="E365" s="1426"/>
      <c r="F365" s="1433" t="s">
        <v>920</v>
      </c>
    </row>
    <row r="366" spans="2:6">
      <c r="B366" s="549"/>
      <c r="C366" s="697"/>
      <c r="D366" s="796"/>
      <c r="E366" s="1426"/>
      <c r="F366" s="1431" t="s">
        <v>921</v>
      </c>
    </row>
    <row r="367" spans="2:6">
      <c r="B367" s="549"/>
      <c r="C367" s="697"/>
      <c r="D367" s="796"/>
      <c r="E367" s="1426"/>
      <c r="F367" s="1450" t="s">
        <v>1026</v>
      </c>
    </row>
    <row r="368" spans="2:6">
      <c r="B368" s="549"/>
      <c r="C368" s="697"/>
      <c r="D368" s="1451" t="s">
        <v>922</v>
      </c>
      <c r="E368" s="1428" t="s">
        <v>922</v>
      </c>
      <c r="F368" s="1449" t="s">
        <v>923</v>
      </c>
    </row>
    <row r="369" spans="2:6">
      <c r="B369" s="549"/>
      <c r="C369" s="697"/>
      <c r="D369" s="1466"/>
      <c r="E369" s="1440"/>
      <c r="F369" s="1450" t="s">
        <v>924</v>
      </c>
    </row>
    <row r="370" spans="2:6" ht="22">
      <c r="B370" s="547" t="s">
        <v>1027</v>
      </c>
      <c r="C370" s="798" t="s">
        <v>1028</v>
      </c>
      <c r="D370" s="797" t="s">
        <v>1028</v>
      </c>
      <c r="E370" s="1428" t="s">
        <v>1028</v>
      </c>
      <c r="F370" s="1449" t="s">
        <v>1028</v>
      </c>
    </row>
    <row r="371" spans="2:6" ht="22">
      <c r="B371" s="549"/>
      <c r="C371" s="770"/>
      <c r="D371" s="796"/>
      <c r="E371" s="1426"/>
      <c r="F371" s="1450" t="s">
        <v>925</v>
      </c>
    </row>
    <row r="372" spans="2:6" ht="22">
      <c r="B372" s="547" t="s">
        <v>1029</v>
      </c>
      <c r="C372" s="772" t="s">
        <v>618</v>
      </c>
      <c r="D372" s="1451" t="s">
        <v>926</v>
      </c>
      <c r="E372" s="1439" t="s">
        <v>927</v>
      </c>
      <c r="F372" s="1437" t="s">
        <v>928</v>
      </c>
    </row>
    <row r="373" spans="2:6">
      <c r="B373" s="549"/>
      <c r="C373" s="697"/>
      <c r="D373" s="1501"/>
      <c r="E373" s="1428" t="s">
        <v>929</v>
      </c>
      <c r="F373" s="1432" t="s">
        <v>562</v>
      </c>
    </row>
    <row r="374" spans="2:6">
      <c r="B374" s="549"/>
      <c r="C374" s="697"/>
      <c r="D374" s="1495" t="s">
        <v>561</v>
      </c>
      <c r="E374" s="1439" t="s">
        <v>561</v>
      </c>
      <c r="F374" s="1432" t="s">
        <v>561</v>
      </c>
    </row>
    <row r="375" spans="2:6">
      <c r="B375" s="549"/>
      <c r="C375" s="697"/>
      <c r="D375" s="1451" t="s">
        <v>930</v>
      </c>
      <c r="E375" s="1440" t="s">
        <v>931</v>
      </c>
      <c r="F375" s="1437" t="s">
        <v>932</v>
      </c>
    </row>
    <row r="376" spans="2:6">
      <c r="B376" s="549"/>
      <c r="C376" s="697"/>
      <c r="D376" s="1466"/>
      <c r="E376" s="1439" t="s">
        <v>563</v>
      </c>
      <c r="F376" s="1437" t="s">
        <v>563</v>
      </c>
    </row>
    <row r="377" spans="2:6">
      <c r="B377" s="549"/>
      <c r="C377" s="697"/>
      <c r="D377" s="1451" t="s">
        <v>933</v>
      </c>
      <c r="E377" s="1428" t="s">
        <v>933</v>
      </c>
      <c r="F377" s="1449" t="s">
        <v>934</v>
      </c>
    </row>
    <row r="378" spans="2:6" ht="12" customHeight="1">
      <c r="B378" s="549"/>
      <c r="C378" s="697"/>
      <c r="D378" s="1470"/>
      <c r="E378" s="1457"/>
      <c r="F378" s="1447" t="s">
        <v>935</v>
      </c>
    </row>
    <row r="379" spans="2:6">
      <c r="B379" s="549"/>
      <c r="C379" s="697"/>
      <c r="D379" s="1470"/>
      <c r="E379" s="1457"/>
      <c r="F379" s="1447" t="s">
        <v>936</v>
      </c>
    </row>
    <row r="380" spans="2:6" ht="12" customHeight="1">
      <c r="B380" s="549"/>
      <c r="C380" s="697"/>
      <c r="D380" s="796"/>
      <c r="E380" s="1426"/>
      <c r="F380" s="1447" t="s">
        <v>937</v>
      </c>
    </row>
    <row r="381" spans="2:6">
      <c r="B381" s="549"/>
      <c r="C381" s="697"/>
      <c r="D381" s="796"/>
      <c r="E381" s="1426"/>
      <c r="F381" s="1447" t="s">
        <v>1098</v>
      </c>
    </row>
    <row r="382" spans="2:6">
      <c r="B382" s="549"/>
      <c r="C382" s="697"/>
      <c r="D382" s="796"/>
      <c r="E382" s="1426"/>
      <c r="F382" s="1447" t="s">
        <v>1099</v>
      </c>
    </row>
    <row r="383" spans="2:6" ht="12" customHeight="1">
      <c r="B383" s="549"/>
      <c r="C383" s="697"/>
      <c r="D383" s="796"/>
      <c r="E383" s="1426"/>
      <c r="F383" s="1447" t="s">
        <v>1100</v>
      </c>
    </row>
    <row r="384" spans="2:6">
      <c r="B384" s="551"/>
      <c r="C384" s="546"/>
      <c r="D384" s="1438"/>
      <c r="E384" s="1440"/>
      <c r="F384" s="1450" t="s">
        <v>938</v>
      </c>
    </row>
    <row r="385" spans="2:6">
      <c r="B385" s="547" t="s">
        <v>1030</v>
      </c>
      <c r="C385" s="545" t="s">
        <v>939</v>
      </c>
      <c r="D385" s="797" t="s">
        <v>940</v>
      </c>
      <c r="E385" s="1428" t="s">
        <v>940</v>
      </c>
      <c r="F385" s="1427" t="s">
        <v>940</v>
      </c>
    </row>
    <row r="386" spans="2:6">
      <c r="B386" s="549"/>
      <c r="C386" s="697"/>
      <c r="D386" s="1442" t="s">
        <v>941</v>
      </c>
      <c r="E386" s="1428" t="s">
        <v>941</v>
      </c>
      <c r="F386" s="1449" t="s">
        <v>1031</v>
      </c>
    </row>
    <row r="387" spans="2:6">
      <c r="B387" s="549"/>
      <c r="C387" s="697"/>
      <c r="D387" s="1443"/>
      <c r="E387" s="1440"/>
      <c r="F387" s="1450" t="s">
        <v>1032</v>
      </c>
    </row>
    <row r="388" spans="2:6">
      <c r="B388" s="549"/>
      <c r="C388" s="697"/>
      <c r="D388" s="1451" t="s">
        <v>942</v>
      </c>
      <c r="E388" s="1426" t="s">
        <v>942</v>
      </c>
      <c r="F388" s="1498" t="s">
        <v>943</v>
      </c>
    </row>
    <row r="389" spans="2:6">
      <c r="B389" s="549"/>
      <c r="C389" s="697"/>
      <c r="D389" s="796"/>
      <c r="E389" s="1426"/>
      <c r="F389" s="1433" t="s">
        <v>567</v>
      </c>
    </row>
    <row r="390" spans="2:6">
      <c r="B390" s="549"/>
      <c r="C390" s="697"/>
      <c r="D390" s="796"/>
      <c r="E390" s="1426"/>
      <c r="F390" s="1433" t="s">
        <v>568</v>
      </c>
    </row>
    <row r="391" spans="2:6">
      <c r="B391" s="549"/>
      <c r="C391" s="697"/>
      <c r="D391" s="796"/>
      <c r="E391" s="1426"/>
      <c r="F391" s="1447" t="s">
        <v>569</v>
      </c>
    </row>
    <row r="392" spans="2:6">
      <c r="B392" s="549"/>
      <c r="C392" s="697"/>
      <c r="D392" s="1466"/>
      <c r="E392" s="1440"/>
      <c r="F392" s="1450" t="s">
        <v>944</v>
      </c>
    </row>
    <row r="393" spans="2:6">
      <c r="B393" s="549"/>
      <c r="C393" s="697"/>
      <c r="D393" s="1451" t="s">
        <v>945</v>
      </c>
      <c r="E393" s="1428" t="s">
        <v>945</v>
      </c>
      <c r="F393" s="1449" t="s">
        <v>564</v>
      </c>
    </row>
    <row r="394" spans="2:6">
      <c r="B394" s="549"/>
      <c r="C394" s="697"/>
      <c r="D394" s="1452"/>
      <c r="E394" s="1426"/>
      <c r="F394" s="1447" t="s">
        <v>946</v>
      </c>
    </row>
    <row r="395" spans="2:6" ht="12" customHeight="1">
      <c r="B395" s="549"/>
      <c r="C395" s="697"/>
      <c r="D395" s="1452"/>
      <c r="E395" s="1426"/>
      <c r="F395" s="1447" t="s">
        <v>947</v>
      </c>
    </row>
    <row r="396" spans="2:6">
      <c r="B396" s="549"/>
      <c r="C396" s="697"/>
      <c r="D396" s="1502"/>
      <c r="E396" s="1426"/>
      <c r="F396" s="1447" t="s">
        <v>948</v>
      </c>
    </row>
    <row r="397" spans="2:6">
      <c r="B397" s="549"/>
      <c r="C397" s="697"/>
      <c r="D397" s="1503"/>
      <c r="E397" s="1426"/>
      <c r="F397" s="1447" t="s">
        <v>565</v>
      </c>
    </row>
    <row r="398" spans="2:6">
      <c r="B398" s="549"/>
      <c r="C398" s="697"/>
      <c r="D398" s="1504"/>
      <c r="E398" s="1426"/>
      <c r="F398" s="1450" t="s">
        <v>566</v>
      </c>
    </row>
    <row r="399" spans="2:6">
      <c r="B399" s="549"/>
      <c r="C399" s="697"/>
      <c r="D399" s="1495" t="s">
        <v>1101</v>
      </c>
      <c r="E399" s="1439" t="s">
        <v>384</v>
      </c>
      <c r="F399" s="1497" t="s">
        <v>384</v>
      </c>
    </row>
    <row r="400" spans="2:6">
      <c r="B400" s="549"/>
      <c r="C400" s="697"/>
      <c r="D400" s="1451" t="s">
        <v>1033</v>
      </c>
      <c r="E400" s="1428" t="s">
        <v>949</v>
      </c>
      <c r="F400" s="1449" t="s">
        <v>570</v>
      </c>
    </row>
    <row r="401" spans="2:6">
      <c r="B401" s="549"/>
      <c r="C401" s="697"/>
      <c r="D401" s="1504"/>
      <c r="E401" s="1426"/>
      <c r="F401" s="1447" t="s">
        <v>571</v>
      </c>
    </row>
    <row r="402" spans="2:6">
      <c r="B402" s="549"/>
      <c r="C402" s="697"/>
      <c r="D402" s="1470"/>
      <c r="E402" s="1457"/>
      <c r="F402" s="1447" t="s">
        <v>950</v>
      </c>
    </row>
    <row r="403" spans="2:6">
      <c r="B403" s="549"/>
      <c r="C403" s="697"/>
      <c r="D403" s="1470"/>
      <c r="E403" s="1457"/>
      <c r="F403" s="1447" t="s">
        <v>951</v>
      </c>
    </row>
    <row r="404" spans="2:6">
      <c r="B404" s="549"/>
      <c r="C404" s="697"/>
      <c r="D404" s="1504"/>
      <c r="E404" s="1426"/>
      <c r="F404" s="1450" t="s">
        <v>949</v>
      </c>
    </row>
    <row r="405" spans="2:6">
      <c r="B405" s="557" t="s">
        <v>1034</v>
      </c>
      <c r="C405" s="558" t="s">
        <v>952</v>
      </c>
      <c r="D405" s="1441" t="s">
        <v>952</v>
      </c>
      <c r="E405" s="1439" t="s">
        <v>952</v>
      </c>
      <c r="F405" s="1437" t="s">
        <v>50</v>
      </c>
    </row>
    <row r="406" spans="2:6" ht="12.5" thickBot="1">
      <c r="B406" s="559" t="s">
        <v>1035</v>
      </c>
      <c r="C406" s="560" t="s">
        <v>953</v>
      </c>
      <c r="D406" s="1505" t="s">
        <v>953</v>
      </c>
      <c r="E406" s="1506" t="s">
        <v>953</v>
      </c>
      <c r="F406" s="1507" t="s">
        <v>51</v>
      </c>
    </row>
    <row r="407" spans="2:6">
      <c r="B407" s="1508"/>
      <c r="C407" s="1509"/>
      <c r="D407" s="1510"/>
      <c r="E407" s="1510"/>
    </row>
    <row r="408" spans="2:6">
      <c r="B408" s="1509"/>
      <c r="C408" s="1508"/>
    </row>
    <row r="409" spans="2:6">
      <c r="B409" s="1508"/>
      <c r="C409" s="1420"/>
      <c r="D409" s="1511"/>
      <c r="E409" s="1511"/>
    </row>
    <row r="410" spans="2:6">
      <c r="B410" s="1508"/>
      <c r="C410" s="1420"/>
      <c r="D410" s="1511"/>
      <c r="E410" s="1511"/>
    </row>
    <row r="413" spans="2:6" ht="12" customHeight="1"/>
  </sheetData>
  <sheetProtection sheet="1" selectLockedCells="1" selectUnlockedCells="1"/>
  <mergeCells count="13">
    <mergeCell ref="C256:C257"/>
    <mergeCell ref="E341:E344"/>
    <mergeCell ref="D386:D387"/>
    <mergeCell ref="D66:D67"/>
    <mergeCell ref="E66:E67"/>
    <mergeCell ref="D108:D109"/>
    <mergeCell ref="E108:E109"/>
    <mergeCell ref="C132:C134"/>
    <mergeCell ref="B2:C3"/>
    <mergeCell ref="D4:F4"/>
    <mergeCell ref="D5:F5"/>
    <mergeCell ref="D34:D35"/>
    <mergeCell ref="E36:E38"/>
  </mergeCells>
  <phoneticPr fontId="2"/>
  <printOptions horizontalCentered="1"/>
  <pageMargins left="0.39370078740157483" right="0.39370078740157483" top="0.39370078740157483" bottom="0.23622047244094491" header="0.19685039370078741" footer="0.19685039370078741"/>
  <pageSetup paperSize="9" scale="96" fitToHeight="0" orientation="portrait" r:id="rId1"/>
  <headerFooter alignWithMargins="0">
    <oddHeader>&amp;L&amp;"ＭＳ ゴシック,標準"&amp;F&amp;C&amp;"ＭＳ ゴシック,標準"&amp;A&amp;R&amp;"ＭＳ ゴシック,標準"&amp;D_&amp;T</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①入力・結果</vt:lpstr>
      <vt:lpstr>②フロー</vt:lpstr>
      <vt:lpstr>③-1計算(観光消費)</vt:lpstr>
      <vt:lpstr>③-2計算(価格変換)</vt:lpstr>
      <vt:lpstr>③-3計算</vt:lpstr>
      <vt:lpstr>④係数</vt:lpstr>
      <vt:lpstr>⑤分類</vt:lpstr>
      <vt:lpstr>'③-1計算(観光消費)'!Print_Area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高崎　友介</dc:creator>
  <cp:lastModifiedBy>w</cp:lastModifiedBy>
  <cp:lastPrinted>2010-02-04T05:59:39Z</cp:lastPrinted>
  <dcterms:created xsi:type="dcterms:W3CDTF">2003-07-22T09:28:49Z</dcterms:created>
  <dcterms:modified xsi:type="dcterms:W3CDTF">2026-03-17T01:55:14Z</dcterms:modified>
</cp:coreProperties>
</file>